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tables/table6.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0.xml" ContentType="application/vnd.openxmlformats-officedocument.drawing+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Fontys\IE$M Y1Q4\Change Management &amp; IT\Assignment\"/>
    </mc:Choice>
  </mc:AlternateContent>
  <xr:revisionPtr revIDLastSave="0" documentId="13_ncr:1_{A5CDAB99-99ED-4833-AD3D-BB7D8F5FFE6C}" xr6:coauthVersionLast="44" xr6:coauthVersionMax="44" xr10:uidLastSave="{00000000-0000-0000-0000-000000000000}"/>
  <bookViews>
    <workbookView xWindow="-120" yWindow="-120" windowWidth="24240" windowHeight="13140" firstSheet="10" activeTab="14" xr2:uid="{151974E2-8ABA-4E1D-8AA2-A01506503ED0}"/>
  </bookViews>
  <sheets>
    <sheet name="Maintanance&amp;repairs" sheetId="2" r:id="rId1"/>
    <sheet name="Lists of house" sheetId="4" r:id="rId2"/>
    <sheet name="Rent" sheetId="3" r:id="rId3"/>
    <sheet name="Occupancy rate (Year)" sheetId="40" r:id="rId4"/>
    <sheet name="Occupancy_rate_real estate type" sheetId="39" r:id="rId5"/>
    <sheet name="Occupancy_rate_districts" sheetId="35" r:id="rId6"/>
    <sheet name="C Satisfaction (Distric" sheetId="41" r:id="rId7"/>
    <sheet name="Customers Satisfaction Years" sheetId="47" r:id="rId8"/>
    <sheet name="Actual rent collected " sheetId="52" r:id="rId9"/>
    <sheet name="Cost" sheetId="56" r:id="rId10"/>
    <sheet name="Rent &amp; Cost (Year)" sheetId="64" r:id="rId11"/>
    <sheet name="Rent &amp; Cost (Districts)" sheetId="65" r:id="rId12"/>
    <sheet name="Operating result ( Year)" sheetId="57" r:id="rId13"/>
    <sheet name="Operating result (District)" sheetId="58" r:id="rId14"/>
    <sheet name="Dashboard" sheetId="63" r:id="rId15"/>
    <sheet name="Sheet17" sheetId="24" state="hidden" r:id="rId16"/>
    <sheet name="Eindhoven_centrum" sheetId="11" state="hidden" r:id="rId17"/>
    <sheet name="Eindhoven Noord" sheetId="12" state="hidden" r:id="rId18"/>
    <sheet name="Sheet6" sheetId="13" state="hidden" r:id="rId19"/>
    <sheet name="Sheet7" sheetId="14" state="hidden" r:id="rId20"/>
    <sheet name="Sheet8" sheetId="15" state="hidden" r:id="rId21"/>
    <sheet name="Sheet9" sheetId="16" state="hidden" r:id="rId22"/>
    <sheet name="Sheet11" sheetId="18" state="hidden" r:id="rId23"/>
    <sheet name="Sheet12" sheetId="19" state="hidden" r:id="rId24"/>
  </sheets>
  <definedNames>
    <definedName name="_xlcn.WorksheetConnection_F108ChangeIT.xlsxMaintenance_and_repair" hidden="1">Maintenance_and_repair[]</definedName>
    <definedName name="_xlcn.WorksheetConnection_F108ChangeITversion1.xlsbHouses" hidden="1">Houses[]</definedName>
    <definedName name="_xlcn.WorksheetConnection_F108ChangeITversion1.xlsbRent" hidden="1">Rent[]</definedName>
    <definedName name="ExternalData_1" localSheetId="1" hidden="1">'Lists of house'!$A$1:$G$252</definedName>
    <definedName name="ExternalData_1" localSheetId="0" hidden="1">'Maintanance&amp;repairs'!$A$1:$D$2065</definedName>
    <definedName name="ExternalData_1" localSheetId="2" hidden="1">Rent!$A$1:$C$4108</definedName>
    <definedName name="Slicer_Districts">#N/A</definedName>
    <definedName name="Slicer_Year">#N/A</definedName>
    <definedName name="Slicer_Year1">#N/A</definedName>
  </definedNames>
  <calcPr calcId="191029"/>
  <pivotCaches>
    <pivotCache cacheId="0" r:id="rId25"/>
    <pivotCache cacheId="1" r:id="rId26"/>
    <pivotCache cacheId="2" r:id="rId27"/>
    <pivotCache cacheId="3" r:id="rId28"/>
    <pivotCache cacheId="4" r:id="rId29"/>
    <pivotCache cacheId="5" r:id="rId30"/>
    <pivotCache cacheId="6" r:id="rId31"/>
  </pivotCaches>
  <extLst>
    <ext xmlns:x14="http://schemas.microsoft.com/office/spreadsheetml/2009/9/main" uri="{876F7934-8845-4945-9796-88D515C7AA90}">
      <x14:pivotCaches>
        <pivotCache cacheId="7"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tenance_and_repair" name="Maintenance_and_repair" connection="WorksheetConnection_F108 Change &amp; IT.xlsx!Maintenance_and_repair"/>
          <x15:modelTable id="Rent" name="Rent" connection="WorksheetConnection_F108 Change &amp; IT (version 1).xlsb!Rent"/>
          <x15:modelTable id="Houses" name="Houses" connection="WorksheetConnection_F108 Change &amp; IT (version 1).xlsb!Houses"/>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B22" i="58" l="1"/>
  <c r="B16" i="58"/>
  <c r="B44" i="57" l="1"/>
  <c r="B24" i="58"/>
  <c r="B23" i="58"/>
  <c r="B21" i="58"/>
  <c r="B20" i="58"/>
  <c r="B19" i="58"/>
  <c r="B18" i="58"/>
  <c r="B17" i="58"/>
  <c r="E2" i="2"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2" i="47"/>
  <c r="E21" i="47"/>
  <c r="E20" i="47"/>
  <c r="E19" i="47"/>
  <c r="E18" i="47"/>
  <c r="E17" i="47"/>
  <c r="E16" i="47"/>
  <c r="E15" i="47"/>
  <c r="E14" i="47"/>
  <c r="E13" i="47"/>
  <c r="E12" i="47"/>
  <c r="E11" i="47"/>
  <c r="E10" i="47"/>
  <c r="E9" i="47"/>
  <c r="E8" i="47"/>
  <c r="E7" i="47"/>
  <c r="E6" i="47"/>
  <c r="E5" i="47"/>
  <c r="E12" i="41"/>
  <c r="E11" i="41"/>
  <c r="E10" i="41"/>
  <c r="E9" i="41"/>
  <c r="E8" i="41"/>
  <c r="E7" i="41"/>
  <c r="E6" i="41"/>
  <c r="E5" i="41"/>
  <c r="B43" i="57"/>
  <c r="B42" i="57"/>
  <c r="B41" i="57"/>
  <c r="B40" i="57"/>
  <c r="B39" i="57"/>
  <c r="B38" i="57"/>
  <c r="B37" i="57"/>
  <c r="B36" i="57"/>
  <c r="B35" i="57"/>
  <c r="B34" i="57"/>
  <c r="B33" i="57"/>
  <c r="B32" i="57"/>
  <c r="B31" i="57"/>
  <c r="B30" i="57"/>
  <c r="B29" i="57"/>
  <c r="B28" i="57"/>
  <c r="B27" i="57"/>
  <c r="B26" i="57"/>
  <c r="B25" i="57"/>
  <c r="K5" i="19" l="1"/>
  <c r="K4" i="19"/>
  <c r="K3" i="19"/>
  <c r="K5" i="18"/>
  <c r="K4" i="18"/>
  <c r="K3" i="18"/>
  <c r="K5" i="16"/>
  <c r="K4" i="16"/>
  <c r="K3" i="16"/>
  <c r="K5" i="15"/>
  <c r="K4" i="15"/>
  <c r="K3" i="15"/>
  <c r="K5" i="14"/>
  <c r="K4" i="14"/>
  <c r="K3" i="14"/>
  <c r="K4" i="13"/>
  <c r="K3" i="13"/>
  <c r="K2" i="13"/>
  <c r="L6" i="12"/>
  <c r="L5" i="12"/>
  <c r="L4" i="12"/>
  <c r="L6" i="11"/>
  <c r="L5" i="11"/>
  <c r="L4" i="11"/>
  <c r="G2" i="3" l="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H959" i="3" s="1"/>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H1191" i="3" s="1"/>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I1294" i="3" s="1"/>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H1319" i="3" s="1"/>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H1409" i="3" s="1"/>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H1473" i="3" s="1"/>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H1537" i="3" s="1"/>
  <c r="G1538" i="3"/>
  <c r="G1539" i="3"/>
  <c r="G1540" i="3"/>
  <c r="G1541" i="3"/>
  <c r="G1542" i="3"/>
  <c r="G1543" i="3"/>
  <c r="G1544" i="3"/>
  <c r="G1545" i="3"/>
  <c r="G1546" i="3"/>
  <c r="G1547" i="3"/>
  <c r="G1548" i="3"/>
  <c r="G1549" i="3"/>
  <c r="G1550" i="3"/>
  <c r="I1550" i="3" s="1"/>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H1601" i="3" s="1"/>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H1665" i="3" s="1"/>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H1721" i="3" s="1"/>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H1753" i="3" s="1"/>
  <c r="G1754" i="3"/>
  <c r="G1755" i="3"/>
  <c r="G1756" i="3"/>
  <c r="G1757" i="3"/>
  <c r="G1758" i="3"/>
  <c r="G1759" i="3"/>
  <c r="G1760" i="3"/>
  <c r="G1761" i="3"/>
  <c r="G1762" i="3"/>
  <c r="G1763" i="3"/>
  <c r="G1764" i="3"/>
  <c r="G1765" i="3"/>
  <c r="G1766" i="3"/>
  <c r="I1766" i="3" s="1"/>
  <c r="G1767" i="3"/>
  <c r="G1768" i="3"/>
  <c r="G1769" i="3"/>
  <c r="G1770" i="3"/>
  <c r="G1771" i="3"/>
  <c r="G1772" i="3"/>
  <c r="G1773" i="3"/>
  <c r="G1774" i="3"/>
  <c r="G1775" i="3"/>
  <c r="G1776" i="3"/>
  <c r="G1777" i="3"/>
  <c r="G1778" i="3"/>
  <c r="G1779" i="3"/>
  <c r="G1780" i="3"/>
  <c r="G1781" i="3"/>
  <c r="G1782" i="3"/>
  <c r="G1783" i="3"/>
  <c r="G1784" i="3"/>
  <c r="G1785" i="3"/>
  <c r="H1785" i="3" s="1"/>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H1817" i="3" s="1"/>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H1841" i="3" s="1"/>
  <c r="G1842" i="3"/>
  <c r="G1843" i="3"/>
  <c r="G1844" i="3"/>
  <c r="G1845" i="3"/>
  <c r="G1846" i="3"/>
  <c r="G1847" i="3"/>
  <c r="G1848" i="3"/>
  <c r="G1849" i="3"/>
  <c r="G1850" i="3"/>
  <c r="G1851" i="3"/>
  <c r="G1852" i="3"/>
  <c r="G1853" i="3"/>
  <c r="G1854" i="3"/>
  <c r="G1855" i="3"/>
  <c r="G1856" i="3"/>
  <c r="G1857" i="3"/>
  <c r="H1857" i="3" s="1"/>
  <c r="G1858" i="3"/>
  <c r="G1859" i="3"/>
  <c r="G1860" i="3"/>
  <c r="G1861" i="3"/>
  <c r="G1862" i="3"/>
  <c r="G1863" i="3"/>
  <c r="G1864" i="3"/>
  <c r="G1865" i="3"/>
  <c r="G1866" i="3"/>
  <c r="G1867" i="3"/>
  <c r="G1868" i="3"/>
  <c r="G1869" i="3"/>
  <c r="G1870" i="3"/>
  <c r="G1871" i="3"/>
  <c r="G1872" i="3"/>
  <c r="G1873" i="3"/>
  <c r="H1873" i="3" s="1"/>
  <c r="G1874" i="3"/>
  <c r="G1875" i="3"/>
  <c r="G1876" i="3"/>
  <c r="G1877" i="3"/>
  <c r="G1878" i="3"/>
  <c r="G1879" i="3"/>
  <c r="G1880" i="3"/>
  <c r="G1881" i="3"/>
  <c r="G1882" i="3"/>
  <c r="G1883" i="3"/>
  <c r="G1884" i="3"/>
  <c r="G1885" i="3"/>
  <c r="G1886" i="3"/>
  <c r="G1887" i="3"/>
  <c r="G1888" i="3"/>
  <c r="G1889" i="3"/>
  <c r="H1889" i="3" s="1"/>
  <c r="G1890" i="3"/>
  <c r="G1891" i="3"/>
  <c r="G1892" i="3"/>
  <c r="G1893" i="3"/>
  <c r="G1894" i="3"/>
  <c r="I1894" i="3" s="1"/>
  <c r="G1895" i="3"/>
  <c r="G1896" i="3"/>
  <c r="G1897" i="3"/>
  <c r="G1898" i="3"/>
  <c r="G1899" i="3"/>
  <c r="G1900" i="3"/>
  <c r="G1901" i="3"/>
  <c r="G1902" i="3"/>
  <c r="G1903" i="3"/>
  <c r="G1904" i="3"/>
  <c r="G1905" i="3"/>
  <c r="H1905" i="3" s="1"/>
  <c r="G1906" i="3"/>
  <c r="G1907" i="3"/>
  <c r="G1908" i="3"/>
  <c r="G1909" i="3"/>
  <c r="G1910" i="3"/>
  <c r="G1911" i="3"/>
  <c r="G1912" i="3"/>
  <c r="G1913" i="3"/>
  <c r="G1914" i="3"/>
  <c r="G1915" i="3"/>
  <c r="G1916" i="3"/>
  <c r="G1917" i="3"/>
  <c r="G1918" i="3"/>
  <c r="G1919" i="3"/>
  <c r="G1920" i="3"/>
  <c r="G1921" i="3"/>
  <c r="H1921" i="3" s="1"/>
  <c r="G1922" i="3"/>
  <c r="G1923" i="3"/>
  <c r="G1924" i="3"/>
  <c r="G1925" i="3"/>
  <c r="G1926" i="3"/>
  <c r="G1927" i="3"/>
  <c r="G1928" i="3"/>
  <c r="G1929" i="3"/>
  <c r="G1930" i="3"/>
  <c r="G1931" i="3"/>
  <c r="G1932" i="3"/>
  <c r="G1933" i="3"/>
  <c r="G1934" i="3"/>
  <c r="G1935" i="3"/>
  <c r="G1936" i="3"/>
  <c r="G1937" i="3"/>
  <c r="H1937" i="3" s="1"/>
  <c r="G1938" i="3"/>
  <c r="G1939" i="3"/>
  <c r="G1940" i="3"/>
  <c r="G1941" i="3"/>
  <c r="G1942" i="3"/>
  <c r="G1943" i="3"/>
  <c r="G1944" i="3"/>
  <c r="G1945" i="3"/>
  <c r="G1946" i="3"/>
  <c r="G1947" i="3"/>
  <c r="G1948" i="3"/>
  <c r="G1949" i="3"/>
  <c r="G1950" i="3"/>
  <c r="G1951" i="3"/>
  <c r="G1952" i="3"/>
  <c r="G1953" i="3"/>
  <c r="H1953" i="3" s="1"/>
  <c r="G1954" i="3"/>
  <c r="G1955" i="3"/>
  <c r="G1956" i="3"/>
  <c r="G1957" i="3"/>
  <c r="G1958" i="3"/>
  <c r="G1959" i="3"/>
  <c r="G1960" i="3"/>
  <c r="G1961" i="3"/>
  <c r="G1962" i="3"/>
  <c r="G1963" i="3"/>
  <c r="G1964" i="3"/>
  <c r="G1965" i="3"/>
  <c r="G1966" i="3"/>
  <c r="G1967" i="3"/>
  <c r="G1968" i="3"/>
  <c r="G1969" i="3"/>
  <c r="H1969" i="3" s="1"/>
  <c r="G1970" i="3"/>
  <c r="G1971" i="3"/>
  <c r="G1972" i="3"/>
  <c r="G1973" i="3"/>
  <c r="G1974" i="3"/>
  <c r="G1975" i="3"/>
  <c r="G1976" i="3"/>
  <c r="G1977" i="3"/>
  <c r="G1978" i="3"/>
  <c r="G1979" i="3"/>
  <c r="G1980" i="3"/>
  <c r="G1981" i="3"/>
  <c r="G1982" i="3"/>
  <c r="G1983" i="3"/>
  <c r="G1984" i="3"/>
  <c r="G1985" i="3"/>
  <c r="H1985" i="3" s="1"/>
  <c r="G1986" i="3"/>
  <c r="G1987" i="3"/>
  <c r="G1988" i="3"/>
  <c r="G1989" i="3"/>
  <c r="G1990" i="3"/>
  <c r="G1991" i="3"/>
  <c r="G1992" i="3"/>
  <c r="G1993" i="3"/>
  <c r="G1994" i="3"/>
  <c r="G1995" i="3"/>
  <c r="G1996" i="3"/>
  <c r="G1997" i="3"/>
  <c r="G1998" i="3"/>
  <c r="G1999" i="3"/>
  <c r="G2000" i="3"/>
  <c r="G2001" i="3"/>
  <c r="H2001" i="3" s="1"/>
  <c r="G2002" i="3"/>
  <c r="G2003" i="3"/>
  <c r="G2004" i="3"/>
  <c r="G2005" i="3"/>
  <c r="G2006" i="3"/>
  <c r="G2007" i="3"/>
  <c r="G2008" i="3"/>
  <c r="G2009" i="3"/>
  <c r="G2010" i="3"/>
  <c r="G2011" i="3"/>
  <c r="G2012" i="3"/>
  <c r="G2013" i="3"/>
  <c r="G2014" i="3"/>
  <c r="G2015" i="3"/>
  <c r="G2016" i="3"/>
  <c r="G2017" i="3"/>
  <c r="H2017" i="3" s="1"/>
  <c r="G2018" i="3"/>
  <c r="G2019" i="3"/>
  <c r="G2020" i="3"/>
  <c r="G2021" i="3"/>
  <c r="G2022" i="3"/>
  <c r="I2022" i="3" s="1"/>
  <c r="G2023" i="3"/>
  <c r="G2024" i="3"/>
  <c r="G2025" i="3"/>
  <c r="G2026" i="3"/>
  <c r="G2027" i="3"/>
  <c r="G2028" i="3"/>
  <c r="G2029" i="3"/>
  <c r="G2030" i="3"/>
  <c r="G2031" i="3"/>
  <c r="G2032" i="3"/>
  <c r="G2033" i="3"/>
  <c r="H2033" i="3" s="1"/>
  <c r="G2034" i="3"/>
  <c r="G2035" i="3"/>
  <c r="G2036" i="3"/>
  <c r="G2037" i="3"/>
  <c r="G2038" i="3"/>
  <c r="G2039" i="3"/>
  <c r="G2040" i="3"/>
  <c r="G2041" i="3"/>
  <c r="G2042" i="3"/>
  <c r="G2043" i="3"/>
  <c r="G2044" i="3"/>
  <c r="G2045" i="3"/>
  <c r="G2046" i="3"/>
  <c r="G2047" i="3"/>
  <c r="G2048" i="3"/>
  <c r="G2049" i="3"/>
  <c r="H2049" i="3" s="1"/>
  <c r="G2050" i="3"/>
  <c r="G2051" i="3"/>
  <c r="G2052" i="3"/>
  <c r="G2053" i="3"/>
  <c r="G2054" i="3"/>
  <c r="G2055" i="3"/>
  <c r="G2056" i="3"/>
  <c r="G2057" i="3"/>
  <c r="G2058" i="3"/>
  <c r="G2059" i="3"/>
  <c r="G2060" i="3"/>
  <c r="G2061" i="3"/>
  <c r="G2062" i="3"/>
  <c r="G2063" i="3"/>
  <c r="G2064" i="3"/>
  <c r="G2065" i="3"/>
  <c r="H2065" i="3" s="1"/>
  <c r="G2066" i="3"/>
  <c r="G2067" i="3"/>
  <c r="G2068" i="3"/>
  <c r="G2069" i="3"/>
  <c r="G2070" i="3"/>
  <c r="G2071" i="3"/>
  <c r="G2072" i="3"/>
  <c r="G2073" i="3"/>
  <c r="G2074" i="3"/>
  <c r="G2075" i="3"/>
  <c r="G2076" i="3"/>
  <c r="G2077" i="3"/>
  <c r="G2078" i="3"/>
  <c r="G2079" i="3"/>
  <c r="G2080" i="3"/>
  <c r="G2081" i="3"/>
  <c r="H2081" i="3" s="1"/>
  <c r="G2082" i="3"/>
  <c r="G2083" i="3"/>
  <c r="G2084" i="3"/>
  <c r="G2085" i="3"/>
  <c r="G2086" i="3"/>
  <c r="I2086" i="3" s="1"/>
  <c r="G2087" i="3"/>
  <c r="G2088" i="3"/>
  <c r="G2089" i="3"/>
  <c r="G2090" i="3"/>
  <c r="G2091" i="3"/>
  <c r="G2092" i="3"/>
  <c r="G2093" i="3"/>
  <c r="G2094" i="3"/>
  <c r="G2095" i="3"/>
  <c r="G2096" i="3"/>
  <c r="G2097" i="3"/>
  <c r="H2097" i="3" s="1"/>
  <c r="G2098" i="3"/>
  <c r="G2099" i="3"/>
  <c r="G2100" i="3"/>
  <c r="G2101" i="3"/>
  <c r="G2102" i="3"/>
  <c r="G2103" i="3"/>
  <c r="G2104" i="3"/>
  <c r="G2105" i="3"/>
  <c r="G2106" i="3"/>
  <c r="G2107" i="3"/>
  <c r="G2108" i="3"/>
  <c r="G2109" i="3"/>
  <c r="G2110" i="3"/>
  <c r="G2111" i="3"/>
  <c r="G2112" i="3"/>
  <c r="G2113" i="3"/>
  <c r="H2113" i="3" s="1"/>
  <c r="G2114" i="3"/>
  <c r="G2115" i="3"/>
  <c r="G2116" i="3"/>
  <c r="G2117" i="3"/>
  <c r="G2118" i="3"/>
  <c r="G2119" i="3"/>
  <c r="G2120" i="3"/>
  <c r="G2121" i="3"/>
  <c r="G2122" i="3"/>
  <c r="G2123" i="3"/>
  <c r="G2124" i="3"/>
  <c r="G2125" i="3"/>
  <c r="G2126" i="3"/>
  <c r="G2127" i="3"/>
  <c r="G2128" i="3"/>
  <c r="G2129" i="3"/>
  <c r="H2129" i="3" s="1"/>
  <c r="G2130" i="3"/>
  <c r="G2131" i="3"/>
  <c r="G2132" i="3"/>
  <c r="G2133" i="3"/>
  <c r="G2134" i="3"/>
  <c r="G2135" i="3"/>
  <c r="G2136" i="3"/>
  <c r="G2137" i="3"/>
  <c r="G2138" i="3"/>
  <c r="G2139" i="3"/>
  <c r="G2140" i="3"/>
  <c r="G2141" i="3"/>
  <c r="G2142" i="3"/>
  <c r="G2143" i="3"/>
  <c r="G2144" i="3"/>
  <c r="G2145" i="3"/>
  <c r="H2145" i="3" s="1"/>
  <c r="G2146" i="3"/>
  <c r="G2147" i="3"/>
  <c r="G2148" i="3"/>
  <c r="G2149" i="3"/>
  <c r="G2150" i="3"/>
  <c r="G2151" i="3"/>
  <c r="G2152" i="3"/>
  <c r="G2153" i="3"/>
  <c r="G2154" i="3"/>
  <c r="G2155" i="3"/>
  <c r="G2156" i="3"/>
  <c r="G2157" i="3"/>
  <c r="G2158" i="3"/>
  <c r="G2159" i="3"/>
  <c r="G2160" i="3"/>
  <c r="G2161" i="3"/>
  <c r="H2161" i="3" s="1"/>
  <c r="G2162" i="3"/>
  <c r="G2163" i="3"/>
  <c r="G2164" i="3"/>
  <c r="G2165" i="3"/>
  <c r="G2166" i="3"/>
  <c r="G2167" i="3"/>
  <c r="G2168" i="3"/>
  <c r="G2169" i="3"/>
  <c r="G2170" i="3"/>
  <c r="G2171" i="3"/>
  <c r="G2172" i="3"/>
  <c r="G2173" i="3"/>
  <c r="G2174" i="3"/>
  <c r="G2175" i="3"/>
  <c r="G2176" i="3"/>
  <c r="G2177" i="3"/>
  <c r="H2177" i="3" s="1"/>
  <c r="G2178" i="3"/>
  <c r="G2179" i="3"/>
  <c r="G2180" i="3"/>
  <c r="G2181" i="3"/>
  <c r="G2182" i="3"/>
  <c r="G2183" i="3"/>
  <c r="G2184" i="3"/>
  <c r="G2185" i="3"/>
  <c r="G2186" i="3"/>
  <c r="G2187" i="3"/>
  <c r="G2188" i="3"/>
  <c r="G2189" i="3"/>
  <c r="G2190" i="3"/>
  <c r="G2191" i="3"/>
  <c r="G2192" i="3"/>
  <c r="G2193" i="3"/>
  <c r="H2193" i="3" s="1"/>
  <c r="G2194" i="3"/>
  <c r="G2195" i="3"/>
  <c r="G2196" i="3"/>
  <c r="G2197" i="3"/>
  <c r="G2198" i="3"/>
  <c r="G2199" i="3"/>
  <c r="G2200" i="3"/>
  <c r="G2201" i="3"/>
  <c r="G2202" i="3"/>
  <c r="G2203" i="3"/>
  <c r="G2204" i="3"/>
  <c r="G2205" i="3"/>
  <c r="G2206" i="3"/>
  <c r="G2207" i="3"/>
  <c r="G2208" i="3"/>
  <c r="G2209" i="3"/>
  <c r="H2209" i="3" s="1"/>
  <c r="G2210" i="3"/>
  <c r="G2211" i="3"/>
  <c r="G2212" i="3"/>
  <c r="G2213" i="3"/>
  <c r="G2214" i="3"/>
  <c r="G2215" i="3"/>
  <c r="G2216" i="3"/>
  <c r="G2217" i="3"/>
  <c r="G2218" i="3"/>
  <c r="G2219" i="3"/>
  <c r="G2220" i="3"/>
  <c r="G2221" i="3"/>
  <c r="G2222" i="3"/>
  <c r="G2223" i="3"/>
  <c r="G2224" i="3"/>
  <c r="G2225" i="3"/>
  <c r="H2225" i="3" s="1"/>
  <c r="G2226" i="3"/>
  <c r="G2227" i="3"/>
  <c r="G2228" i="3"/>
  <c r="G2229" i="3"/>
  <c r="G2230" i="3"/>
  <c r="G2231" i="3"/>
  <c r="G2232" i="3"/>
  <c r="G2233" i="3"/>
  <c r="G2234" i="3"/>
  <c r="I2234" i="3" s="1"/>
  <c r="G2235" i="3"/>
  <c r="G2236" i="3"/>
  <c r="G2237" i="3"/>
  <c r="G2238" i="3"/>
  <c r="G2239" i="3"/>
  <c r="G2240" i="3"/>
  <c r="G2241" i="3"/>
  <c r="H2241" i="3" s="1"/>
  <c r="G2242" i="3"/>
  <c r="G2243" i="3"/>
  <c r="G2244" i="3"/>
  <c r="G2245" i="3"/>
  <c r="G2246" i="3"/>
  <c r="G2247" i="3"/>
  <c r="G2248" i="3"/>
  <c r="G2249" i="3"/>
  <c r="G2250" i="3"/>
  <c r="G2251" i="3"/>
  <c r="G2252" i="3"/>
  <c r="G2253" i="3"/>
  <c r="G2254" i="3"/>
  <c r="G2255" i="3"/>
  <c r="G2256" i="3"/>
  <c r="G2257" i="3"/>
  <c r="H2257" i="3" s="1"/>
  <c r="G2258" i="3"/>
  <c r="G2259" i="3"/>
  <c r="G2260" i="3"/>
  <c r="G2261" i="3"/>
  <c r="G2262" i="3"/>
  <c r="G2263" i="3"/>
  <c r="G2264" i="3"/>
  <c r="G2265" i="3"/>
  <c r="G2266" i="3"/>
  <c r="I2266" i="3" s="1"/>
  <c r="G2267" i="3"/>
  <c r="G2268" i="3"/>
  <c r="G2269" i="3"/>
  <c r="G2270" i="3"/>
  <c r="G2271" i="3"/>
  <c r="G2272" i="3"/>
  <c r="G2273" i="3"/>
  <c r="H2273" i="3" s="1"/>
  <c r="G2274" i="3"/>
  <c r="G2275" i="3"/>
  <c r="G2276" i="3"/>
  <c r="G2277" i="3"/>
  <c r="G2278" i="3"/>
  <c r="G2279" i="3"/>
  <c r="G2280" i="3"/>
  <c r="G2281" i="3"/>
  <c r="G2282" i="3"/>
  <c r="G2283" i="3"/>
  <c r="G2284" i="3"/>
  <c r="G2285" i="3"/>
  <c r="G2286" i="3"/>
  <c r="G2287" i="3"/>
  <c r="G2288" i="3"/>
  <c r="G2289" i="3"/>
  <c r="H2289" i="3" s="1"/>
  <c r="G2290" i="3"/>
  <c r="G2291" i="3"/>
  <c r="G2292" i="3"/>
  <c r="G2293" i="3"/>
  <c r="G2294" i="3"/>
  <c r="G2295" i="3"/>
  <c r="G2296" i="3"/>
  <c r="G2297" i="3"/>
  <c r="G2298" i="3"/>
  <c r="I2298" i="3" s="1"/>
  <c r="G2299" i="3"/>
  <c r="G2300" i="3"/>
  <c r="G2301" i="3"/>
  <c r="G2302" i="3"/>
  <c r="G2303" i="3"/>
  <c r="G2304" i="3"/>
  <c r="G2305" i="3"/>
  <c r="H2305" i="3" s="1"/>
  <c r="G2306" i="3"/>
  <c r="G2307" i="3"/>
  <c r="G2308" i="3"/>
  <c r="G2309" i="3"/>
  <c r="G2310" i="3"/>
  <c r="G2311" i="3"/>
  <c r="G2312" i="3"/>
  <c r="G2313" i="3"/>
  <c r="G2314" i="3"/>
  <c r="G2315" i="3"/>
  <c r="G2316" i="3"/>
  <c r="G2317" i="3"/>
  <c r="G2318" i="3"/>
  <c r="G2319" i="3"/>
  <c r="G2320" i="3"/>
  <c r="G2321" i="3"/>
  <c r="H2321" i="3" s="1"/>
  <c r="G2322" i="3"/>
  <c r="G2323" i="3"/>
  <c r="G2324" i="3"/>
  <c r="G2325" i="3"/>
  <c r="G2326" i="3"/>
  <c r="G2327" i="3"/>
  <c r="G2328" i="3"/>
  <c r="G2329" i="3"/>
  <c r="G2330" i="3"/>
  <c r="G2331" i="3"/>
  <c r="G2332" i="3"/>
  <c r="G2333" i="3"/>
  <c r="G2334" i="3"/>
  <c r="G2335" i="3"/>
  <c r="G2336" i="3"/>
  <c r="G2337" i="3"/>
  <c r="H2337" i="3" s="1"/>
  <c r="G2338" i="3"/>
  <c r="G2339" i="3"/>
  <c r="G2340" i="3"/>
  <c r="G2341" i="3"/>
  <c r="G2342" i="3"/>
  <c r="G2343" i="3"/>
  <c r="G2344" i="3"/>
  <c r="G2345" i="3"/>
  <c r="G2346" i="3"/>
  <c r="G2347" i="3"/>
  <c r="G2348" i="3"/>
  <c r="G2349" i="3"/>
  <c r="G2350" i="3"/>
  <c r="G2351" i="3"/>
  <c r="G2352" i="3"/>
  <c r="G2353" i="3"/>
  <c r="H2353" i="3" s="1"/>
  <c r="G2354" i="3"/>
  <c r="G2355" i="3"/>
  <c r="G2356" i="3"/>
  <c r="G2357" i="3"/>
  <c r="G2358" i="3"/>
  <c r="G2359" i="3"/>
  <c r="G2360" i="3"/>
  <c r="G2361" i="3"/>
  <c r="G2362" i="3"/>
  <c r="I2362" i="3" s="1"/>
  <c r="G2363" i="3"/>
  <c r="G2364" i="3"/>
  <c r="G2365" i="3"/>
  <c r="G2366" i="3"/>
  <c r="G2367" i="3"/>
  <c r="G2368" i="3"/>
  <c r="G2369" i="3"/>
  <c r="H2369" i="3" s="1"/>
  <c r="G2370" i="3"/>
  <c r="G2371" i="3"/>
  <c r="G2372" i="3"/>
  <c r="G2373" i="3"/>
  <c r="G2374" i="3"/>
  <c r="G2375" i="3"/>
  <c r="G2376" i="3"/>
  <c r="G2377" i="3"/>
  <c r="G2378" i="3"/>
  <c r="G2379" i="3"/>
  <c r="G2380" i="3"/>
  <c r="G2381" i="3"/>
  <c r="G2382" i="3"/>
  <c r="G2383" i="3"/>
  <c r="G2384" i="3"/>
  <c r="G2385" i="3"/>
  <c r="H2385" i="3" s="1"/>
  <c r="G2386" i="3"/>
  <c r="G2387" i="3"/>
  <c r="G2388" i="3"/>
  <c r="G2389" i="3"/>
  <c r="G2390" i="3"/>
  <c r="G2391" i="3"/>
  <c r="G2392" i="3"/>
  <c r="G2393" i="3"/>
  <c r="G2394" i="3"/>
  <c r="I2394" i="3" s="1"/>
  <c r="G2395" i="3"/>
  <c r="G2396" i="3"/>
  <c r="G2397" i="3"/>
  <c r="G2398" i="3"/>
  <c r="G2399" i="3"/>
  <c r="G2400" i="3"/>
  <c r="G2401" i="3"/>
  <c r="H2401" i="3" s="1"/>
  <c r="G2402" i="3"/>
  <c r="G2403" i="3"/>
  <c r="G2404" i="3"/>
  <c r="G2405" i="3"/>
  <c r="G2406" i="3"/>
  <c r="G2407" i="3"/>
  <c r="G2408" i="3"/>
  <c r="G2409" i="3"/>
  <c r="G2410" i="3"/>
  <c r="G2411" i="3"/>
  <c r="G2412" i="3"/>
  <c r="G2413" i="3"/>
  <c r="G2414" i="3"/>
  <c r="I2414" i="3" s="1"/>
  <c r="G2415" i="3"/>
  <c r="G2416" i="3"/>
  <c r="G2417" i="3"/>
  <c r="H2417" i="3" s="1"/>
  <c r="G2418" i="3"/>
  <c r="G2419" i="3"/>
  <c r="G2420" i="3"/>
  <c r="G2421" i="3"/>
  <c r="G2422" i="3"/>
  <c r="G2423" i="3"/>
  <c r="G2424" i="3"/>
  <c r="G2425" i="3"/>
  <c r="G2426" i="3"/>
  <c r="G2427" i="3"/>
  <c r="G2428" i="3"/>
  <c r="G2429" i="3"/>
  <c r="G2430" i="3"/>
  <c r="G2431" i="3"/>
  <c r="G2432" i="3"/>
  <c r="G2433" i="3"/>
  <c r="H2433" i="3" s="1"/>
  <c r="G2434" i="3"/>
  <c r="G2435" i="3"/>
  <c r="G2436" i="3"/>
  <c r="G2437" i="3"/>
  <c r="G2438" i="3"/>
  <c r="G2439" i="3"/>
  <c r="G2440" i="3"/>
  <c r="G2441" i="3"/>
  <c r="G2442" i="3"/>
  <c r="G2443" i="3"/>
  <c r="G2444" i="3"/>
  <c r="G2445" i="3"/>
  <c r="G2446" i="3"/>
  <c r="I2446" i="3" s="1"/>
  <c r="G2447" i="3"/>
  <c r="G2448" i="3"/>
  <c r="G2449" i="3"/>
  <c r="H2449" i="3" s="1"/>
  <c r="G2450" i="3"/>
  <c r="G2451" i="3"/>
  <c r="G2452" i="3"/>
  <c r="G2453" i="3"/>
  <c r="G2454" i="3"/>
  <c r="G2455" i="3"/>
  <c r="G2456" i="3"/>
  <c r="G2457" i="3"/>
  <c r="G2458" i="3"/>
  <c r="G2459" i="3"/>
  <c r="G2460" i="3"/>
  <c r="G2461" i="3"/>
  <c r="G2462" i="3"/>
  <c r="G2463" i="3"/>
  <c r="G2464" i="3"/>
  <c r="G2465" i="3"/>
  <c r="H2465" i="3" s="1"/>
  <c r="G2466" i="3"/>
  <c r="G2467" i="3"/>
  <c r="G2468" i="3"/>
  <c r="G2469" i="3"/>
  <c r="G2470" i="3"/>
  <c r="G2471" i="3"/>
  <c r="G2472" i="3"/>
  <c r="G2473" i="3"/>
  <c r="G2474" i="3"/>
  <c r="G2475" i="3"/>
  <c r="G2476" i="3"/>
  <c r="G2477" i="3"/>
  <c r="G2478" i="3"/>
  <c r="I2478" i="3" s="1"/>
  <c r="G2479" i="3"/>
  <c r="G2480" i="3"/>
  <c r="G2481" i="3"/>
  <c r="H2481" i="3" s="1"/>
  <c r="G2482" i="3"/>
  <c r="G2483" i="3"/>
  <c r="G2484" i="3"/>
  <c r="G2485" i="3"/>
  <c r="G2486" i="3"/>
  <c r="G2487" i="3"/>
  <c r="G2488" i="3"/>
  <c r="G2489" i="3"/>
  <c r="G2490" i="3"/>
  <c r="G2491" i="3"/>
  <c r="G2492" i="3"/>
  <c r="G2493" i="3"/>
  <c r="G2494" i="3"/>
  <c r="G2495" i="3"/>
  <c r="G2496" i="3"/>
  <c r="G2497" i="3"/>
  <c r="H2497" i="3" s="1"/>
  <c r="G2498" i="3"/>
  <c r="G2499" i="3"/>
  <c r="G2500" i="3"/>
  <c r="G2501" i="3"/>
  <c r="G2502" i="3"/>
  <c r="G2503" i="3"/>
  <c r="G2504" i="3"/>
  <c r="G2505" i="3"/>
  <c r="G2506" i="3"/>
  <c r="G2507" i="3"/>
  <c r="G2508" i="3"/>
  <c r="G2509" i="3"/>
  <c r="G2510" i="3"/>
  <c r="I2510" i="3" s="1"/>
  <c r="G2511" i="3"/>
  <c r="G2512" i="3"/>
  <c r="G2513" i="3"/>
  <c r="H2513" i="3" s="1"/>
  <c r="G2514" i="3"/>
  <c r="G2515" i="3"/>
  <c r="G2516" i="3"/>
  <c r="G2517" i="3"/>
  <c r="G2518" i="3"/>
  <c r="G2519" i="3"/>
  <c r="G2520" i="3"/>
  <c r="G2521" i="3"/>
  <c r="G2522" i="3"/>
  <c r="G2523" i="3"/>
  <c r="G2524" i="3"/>
  <c r="G2525" i="3"/>
  <c r="G2526" i="3"/>
  <c r="I2526" i="3" s="1"/>
  <c r="G2527" i="3"/>
  <c r="G2528" i="3"/>
  <c r="G2529" i="3"/>
  <c r="H2529" i="3" s="1"/>
  <c r="G2530" i="3"/>
  <c r="G2531" i="3"/>
  <c r="G2532" i="3"/>
  <c r="G2533" i="3"/>
  <c r="G2534" i="3"/>
  <c r="G2535" i="3"/>
  <c r="G2536" i="3"/>
  <c r="G2537" i="3"/>
  <c r="G2538" i="3"/>
  <c r="G2539" i="3"/>
  <c r="G2540" i="3"/>
  <c r="G2541" i="3"/>
  <c r="G2542" i="3"/>
  <c r="G2543" i="3"/>
  <c r="G2544" i="3"/>
  <c r="G2545" i="3"/>
  <c r="H2545" i="3" s="1"/>
  <c r="G2546" i="3"/>
  <c r="G2547" i="3"/>
  <c r="G2548" i="3"/>
  <c r="G2549" i="3"/>
  <c r="G2550" i="3"/>
  <c r="G2551" i="3"/>
  <c r="G2552" i="3"/>
  <c r="G2553" i="3"/>
  <c r="G2554" i="3"/>
  <c r="G2555" i="3"/>
  <c r="G2556" i="3"/>
  <c r="G2557" i="3"/>
  <c r="G2558" i="3"/>
  <c r="G2559" i="3"/>
  <c r="G2560" i="3"/>
  <c r="G2561" i="3"/>
  <c r="H2561" i="3" s="1"/>
  <c r="G2562" i="3"/>
  <c r="G2563" i="3"/>
  <c r="G2564" i="3"/>
  <c r="G2565" i="3"/>
  <c r="G2566" i="3"/>
  <c r="G2567" i="3"/>
  <c r="G2568" i="3"/>
  <c r="G2569" i="3"/>
  <c r="G2570" i="3"/>
  <c r="G2571" i="3"/>
  <c r="G2572" i="3"/>
  <c r="G2573" i="3"/>
  <c r="G2574" i="3"/>
  <c r="I2574" i="3" s="1"/>
  <c r="G2575" i="3"/>
  <c r="G2576" i="3"/>
  <c r="G2577" i="3"/>
  <c r="H2577" i="3" s="1"/>
  <c r="G2578" i="3"/>
  <c r="G2579" i="3"/>
  <c r="G2580" i="3"/>
  <c r="G2581" i="3"/>
  <c r="G2582" i="3"/>
  <c r="G2583" i="3"/>
  <c r="G2584" i="3"/>
  <c r="G2585" i="3"/>
  <c r="G2586" i="3"/>
  <c r="G2587" i="3"/>
  <c r="G2588" i="3"/>
  <c r="G2589" i="3"/>
  <c r="G2590" i="3"/>
  <c r="I2590" i="3" s="1"/>
  <c r="G2591" i="3"/>
  <c r="G2592" i="3"/>
  <c r="G2593" i="3"/>
  <c r="H2593" i="3" s="1"/>
  <c r="G2594" i="3"/>
  <c r="G2595" i="3"/>
  <c r="G2596" i="3"/>
  <c r="G2597" i="3"/>
  <c r="G2598" i="3"/>
  <c r="G2599" i="3"/>
  <c r="G2600" i="3"/>
  <c r="G2601" i="3"/>
  <c r="G2602" i="3"/>
  <c r="G2603" i="3"/>
  <c r="G2604" i="3"/>
  <c r="G2605" i="3"/>
  <c r="G2606" i="3"/>
  <c r="I2606" i="3" s="1"/>
  <c r="G2607" i="3"/>
  <c r="G2608" i="3"/>
  <c r="G2609" i="3"/>
  <c r="H2609" i="3" s="1"/>
  <c r="G2610" i="3"/>
  <c r="G2611" i="3"/>
  <c r="G2612" i="3"/>
  <c r="G2613" i="3"/>
  <c r="G2614" i="3"/>
  <c r="G2615" i="3"/>
  <c r="G2616" i="3"/>
  <c r="G2617" i="3"/>
  <c r="G2618" i="3"/>
  <c r="G2619" i="3"/>
  <c r="G2620" i="3"/>
  <c r="G2621" i="3"/>
  <c r="G2622" i="3"/>
  <c r="G2623" i="3"/>
  <c r="G2624" i="3"/>
  <c r="G2625" i="3"/>
  <c r="H2625" i="3" s="1"/>
  <c r="G2626" i="3"/>
  <c r="G2627" i="3"/>
  <c r="G2628" i="3"/>
  <c r="G2629" i="3"/>
  <c r="G2630" i="3"/>
  <c r="G2631" i="3"/>
  <c r="G2632" i="3"/>
  <c r="G2633" i="3"/>
  <c r="G2634" i="3"/>
  <c r="G2635" i="3"/>
  <c r="G2636" i="3"/>
  <c r="G2637" i="3"/>
  <c r="G2638" i="3"/>
  <c r="G2639" i="3"/>
  <c r="G2640" i="3"/>
  <c r="G2641" i="3"/>
  <c r="H2641" i="3" s="1"/>
  <c r="G2642" i="3"/>
  <c r="G2643" i="3"/>
  <c r="G2644" i="3"/>
  <c r="G2645" i="3"/>
  <c r="G2646" i="3"/>
  <c r="G2647" i="3"/>
  <c r="G2648" i="3"/>
  <c r="G2649" i="3"/>
  <c r="G2650" i="3"/>
  <c r="G2651" i="3"/>
  <c r="G2652" i="3"/>
  <c r="G2653" i="3"/>
  <c r="G2654" i="3"/>
  <c r="I2654" i="3" s="1"/>
  <c r="G2655" i="3"/>
  <c r="G2656" i="3"/>
  <c r="G2657" i="3"/>
  <c r="H2657" i="3" s="1"/>
  <c r="G2658" i="3"/>
  <c r="G2659" i="3"/>
  <c r="G2660" i="3"/>
  <c r="G2661" i="3"/>
  <c r="G2662" i="3"/>
  <c r="G2663" i="3"/>
  <c r="G2664" i="3"/>
  <c r="G2665" i="3"/>
  <c r="G2666" i="3"/>
  <c r="G2667" i="3"/>
  <c r="G2668" i="3"/>
  <c r="G2669" i="3"/>
  <c r="G2670" i="3"/>
  <c r="I2670" i="3" s="1"/>
  <c r="G2671" i="3"/>
  <c r="G2672" i="3"/>
  <c r="G2673" i="3"/>
  <c r="H2673" i="3" s="1"/>
  <c r="G2674" i="3"/>
  <c r="G2675" i="3"/>
  <c r="G2676" i="3"/>
  <c r="G2677" i="3"/>
  <c r="G2678" i="3"/>
  <c r="G2679" i="3"/>
  <c r="G2680" i="3"/>
  <c r="G2681" i="3"/>
  <c r="G2682" i="3"/>
  <c r="G2683" i="3"/>
  <c r="G2684" i="3"/>
  <c r="G2685" i="3"/>
  <c r="G2686" i="3"/>
  <c r="G2687" i="3"/>
  <c r="G2688" i="3"/>
  <c r="G2689" i="3"/>
  <c r="H2689" i="3" s="1"/>
  <c r="G2690" i="3"/>
  <c r="G2691" i="3"/>
  <c r="G2692" i="3"/>
  <c r="G2693" i="3"/>
  <c r="G2694" i="3"/>
  <c r="G2695" i="3"/>
  <c r="G2696" i="3"/>
  <c r="G2697" i="3"/>
  <c r="G2698" i="3"/>
  <c r="G2699" i="3"/>
  <c r="G2700" i="3"/>
  <c r="G2701" i="3"/>
  <c r="G2702" i="3"/>
  <c r="I2702" i="3" s="1"/>
  <c r="G2703" i="3"/>
  <c r="G2704" i="3"/>
  <c r="G2705" i="3"/>
  <c r="H2705" i="3" s="1"/>
  <c r="G2706" i="3"/>
  <c r="G2707" i="3"/>
  <c r="G2708" i="3"/>
  <c r="G2709" i="3"/>
  <c r="G2710" i="3"/>
  <c r="G2711" i="3"/>
  <c r="G2712" i="3"/>
  <c r="G2713" i="3"/>
  <c r="G2714" i="3"/>
  <c r="G2715" i="3"/>
  <c r="G2716" i="3"/>
  <c r="G2717" i="3"/>
  <c r="G2718" i="3"/>
  <c r="I2718" i="3" s="1"/>
  <c r="G2719" i="3"/>
  <c r="G2720" i="3"/>
  <c r="G2721" i="3"/>
  <c r="H2721" i="3" s="1"/>
  <c r="G2722" i="3"/>
  <c r="G2723" i="3"/>
  <c r="G2724" i="3"/>
  <c r="G2725" i="3"/>
  <c r="G2726" i="3"/>
  <c r="G2727" i="3"/>
  <c r="G2728" i="3"/>
  <c r="G2729" i="3"/>
  <c r="G2730" i="3"/>
  <c r="G2731" i="3"/>
  <c r="G2732" i="3"/>
  <c r="G2733" i="3"/>
  <c r="G2734" i="3"/>
  <c r="I2734" i="3" s="1"/>
  <c r="G2735" i="3"/>
  <c r="G2736" i="3"/>
  <c r="G2737" i="3"/>
  <c r="H2737" i="3" s="1"/>
  <c r="G2738" i="3"/>
  <c r="G2739" i="3"/>
  <c r="G2740" i="3"/>
  <c r="G2741" i="3"/>
  <c r="G2742" i="3"/>
  <c r="G2743" i="3"/>
  <c r="G2744" i="3"/>
  <c r="G2745" i="3"/>
  <c r="G2746" i="3"/>
  <c r="G2747" i="3"/>
  <c r="G2748" i="3"/>
  <c r="G2749" i="3"/>
  <c r="G2750" i="3"/>
  <c r="G2751" i="3"/>
  <c r="G2752" i="3"/>
  <c r="G2753" i="3"/>
  <c r="H2753" i="3" s="1"/>
  <c r="G2754" i="3"/>
  <c r="G2755" i="3"/>
  <c r="G2756" i="3"/>
  <c r="G2757" i="3"/>
  <c r="G2758" i="3"/>
  <c r="G2759" i="3"/>
  <c r="G2760" i="3"/>
  <c r="G2761" i="3"/>
  <c r="G2762" i="3"/>
  <c r="G2763" i="3"/>
  <c r="G2764" i="3"/>
  <c r="G2765" i="3"/>
  <c r="G2766" i="3"/>
  <c r="I2766" i="3" s="1"/>
  <c r="G2767" i="3"/>
  <c r="G2768" i="3"/>
  <c r="G2769" i="3"/>
  <c r="H2769" i="3" s="1"/>
  <c r="G2770" i="3"/>
  <c r="G2771" i="3"/>
  <c r="G2772" i="3"/>
  <c r="G2773" i="3"/>
  <c r="G2774" i="3"/>
  <c r="G2775" i="3"/>
  <c r="G2776" i="3"/>
  <c r="G2777" i="3"/>
  <c r="G2778" i="3"/>
  <c r="G2779" i="3"/>
  <c r="G2780" i="3"/>
  <c r="G2781" i="3"/>
  <c r="G2782" i="3"/>
  <c r="I2782" i="3" s="1"/>
  <c r="G2783" i="3"/>
  <c r="G2784" i="3"/>
  <c r="G2785" i="3"/>
  <c r="H2785" i="3" s="1"/>
  <c r="G2786" i="3"/>
  <c r="G2787" i="3"/>
  <c r="G2788" i="3"/>
  <c r="G2789" i="3"/>
  <c r="G2790" i="3"/>
  <c r="G2791" i="3"/>
  <c r="G2792" i="3"/>
  <c r="G2793" i="3"/>
  <c r="G2794" i="3"/>
  <c r="H2794" i="3" s="1"/>
  <c r="G2795" i="3"/>
  <c r="G2796" i="3"/>
  <c r="G2797" i="3"/>
  <c r="G2798" i="3"/>
  <c r="G2799" i="3"/>
  <c r="G2800" i="3"/>
  <c r="G2801" i="3"/>
  <c r="G2802" i="3"/>
  <c r="H2802" i="3" s="1"/>
  <c r="G2803" i="3"/>
  <c r="G2804" i="3"/>
  <c r="G2805" i="3"/>
  <c r="G2806" i="3"/>
  <c r="G2807" i="3"/>
  <c r="G2808" i="3"/>
  <c r="G2809" i="3"/>
  <c r="G2810" i="3"/>
  <c r="H2810" i="3" s="1"/>
  <c r="G2811" i="3"/>
  <c r="G2812" i="3"/>
  <c r="G2813" i="3"/>
  <c r="G2814" i="3"/>
  <c r="G2815" i="3"/>
  <c r="G2816" i="3"/>
  <c r="G2817" i="3"/>
  <c r="G2818" i="3"/>
  <c r="H2818" i="3" s="1"/>
  <c r="G2819" i="3"/>
  <c r="G2820" i="3"/>
  <c r="G2821" i="3"/>
  <c r="G2822" i="3"/>
  <c r="G2823" i="3"/>
  <c r="G2824" i="3"/>
  <c r="G2825" i="3"/>
  <c r="G2826" i="3"/>
  <c r="H2826" i="3" s="1"/>
  <c r="G2827" i="3"/>
  <c r="G2828" i="3"/>
  <c r="G2829" i="3"/>
  <c r="G2830" i="3"/>
  <c r="I2830" i="3" s="1"/>
  <c r="G2831" i="3"/>
  <c r="G2832" i="3"/>
  <c r="G2833" i="3"/>
  <c r="G2834" i="3"/>
  <c r="H2834" i="3" s="1"/>
  <c r="G2835" i="3"/>
  <c r="G2836" i="3"/>
  <c r="G2837" i="3"/>
  <c r="G2838" i="3"/>
  <c r="G2839" i="3"/>
  <c r="G2840" i="3"/>
  <c r="G2841" i="3"/>
  <c r="G2842" i="3"/>
  <c r="H2842" i="3" s="1"/>
  <c r="G2843" i="3"/>
  <c r="G2844" i="3"/>
  <c r="G2845" i="3"/>
  <c r="G2846" i="3"/>
  <c r="I2846" i="3" s="1"/>
  <c r="G2847" i="3"/>
  <c r="G2848" i="3"/>
  <c r="G2849" i="3"/>
  <c r="G2850" i="3"/>
  <c r="G2851" i="3"/>
  <c r="G2852" i="3"/>
  <c r="G2853" i="3"/>
  <c r="G2854" i="3"/>
  <c r="G2855" i="3"/>
  <c r="G2856" i="3"/>
  <c r="G2857" i="3"/>
  <c r="G2858" i="3"/>
  <c r="H2858" i="3" s="1"/>
  <c r="G2859" i="3"/>
  <c r="G2860" i="3"/>
  <c r="G2861" i="3"/>
  <c r="G2862" i="3"/>
  <c r="I2862" i="3" s="1"/>
  <c r="G2863" i="3"/>
  <c r="G2864" i="3"/>
  <c r="G2865" i="3"/>
  <c r="G2866" i="3"/>
  <c r="H2866" i="3" s="1"/>
  <c r="G2867" i="3"/>
  <c r="G2868" i="3"/>
  <c r="G2869" i="3"/>
  <c r="G2870" i="3"/>
  <c r="G2871" i="3"/>
  <c r="G2872" i="3"/>
  <c r="G2873" i="3"/>
  <c r="G2874" i="3"/>
  <c r="H2874" i="3" s="1"/>
  <c r="G2875" i="3"/>
  <c r="G2876" i="3"/>
  <c r="G2877" i="3"/>
  <c r="G2878" i="3"/>
  <c r="G2879" i="3"/>
  <c r="G2880" i="3"/>
  <c r="G2881" i="3"/>
  <c r="G2882" i="3"/>
  <c r="G2883" i="3"/>
  <c r="G2884" i="3"/>
  <c r="G2885" i="3"/>
  <c r="G2886" i="3"/>
  <c r="G2887" i="3"/>
  <c r="G2888" i="3"/>
  <c r="G2889" i="3"/>
  <c r="G2890" i="3"/>
  <c r="H2890" i="3" s="1"/>
  <c r="G2891" i="3"/>
  <c r="G2892" i="3"/>
  <c r="G2893" i="3"/>
  <c r="G2894" i="3"/>
  <c r="G2895" i="3"/>
  <c r="G2896" i="3"/>
  <c r="G2897" i="3"/>
  <c r="G2898" i="3"/>
  <c r="H2898" i="3" s="1"/>
  <c r="G2899" i="3"/>
  <c r="G2900" i="3"/>
  <c r="G2901" i="3"/>
  <c r="G2902" i="3"/>
  <c r="G2903" i="3"/>
  <c r="G2904" i="3"/>
  <c r="G2905" i="3"/>
  <c r="G2906" i="3"/>
  <c r="H2906" i="3" s="1"/>
  <c r="G2907" i="3"/>
  <c r="G2908" i="3"/>
  <c r="G2909" i="3"/>
  <c r="G2910" i="3"/>
  <c r="I2910" i="3" s="1"/>
  <c r="G2911" i="3"/>
  <c r="G2912" i="3"/>
  <c r="G2913" i="3"/>
  <c r="G2914" i="3"/>
  <c r="G2915" i="3"/>
  <c r="G2916" i="3"/>
  <c r="G2917" i="3"/>
  <c r="G2918" i="3"/>
  <c r="G2919" i="3"/>
  <c r="G2920" i="3"/>
  <c r="G2921" i="3"/>
  <c r="G2922" i="3"/>
  <c r="H2922" i="3" s="1"/>
  <c r="G2923" i="3"/>
  <c r="G2924" i="3"/>
  <c r="G2925" i="3"/>
  <c r="G2926" i="3"/>
  <c r="I2926" i="3" s="1"/>
  <c r="G2927" i="3"/>
  <c r="G2928" i="3"/>
  <c r="G2929" i="3"/>
  <c r="G2930" i="3"/>
  <c r="H2930" i="3" s="1"/>
  <c r="G2931" i="3"/>
  <c r="G2932" i="3"/>
  <c r="G2933" i="3"/>
  <c r="G2934" i="3"/>
  <c r="G2935" i="3"/>
  <c r="G2936" i="3"/>
  <c r="G2937" i="3"/>
  <c r="G2938" i="3"/>
  <c r="H2938" i="3" s="1"/>
  <c r="G2939" i="3"/>
  <c r="G2940" i="3"/>
  <c r="G2941" i="3"/>
  <c r="G2942" i="3"/>
  <c r="G2943" i="3"/>
  <c r="G2944" i="3"/>
  <c r="G2945" i="3"/>
  <c r="G2946" i="3"/>
  <c r="H2946" i="3" s="1"/>
  <c r="G2947" i="3"/>
  <c r="G2948" i="3"/>
  <c r="G2949" i="3"/>
  <c r="G2950" i="3"/>
  <c r="G2951" i="3"/>
  <c r="G2952" i="3"/>
  <c r="G2953" i="3"/>
  <c r="G2954" i="3"/>
  <c r="H2954" i="3" s="1"/>
  <c r="G2955" i="3"/>
  <c r="G2956" i="3"/>
  <c r="G2957" i="3"/>
  <c r="G2958" i="3"/>
  <c r="I2958" i="3" s="1"/>
  <c r="G2959" i="3"/>
  <c r="G2960" i="3"/>
  <c r="G2961" i="3"/>
  <c r="G2962" i="3"/>
  <c r="H2962" i="3" s="1"/>
  <c r="G2963" i="3"/>
  <c r="G2964" i="3"/>
  <c r="G2965" i="3"/>
  <c r="G2966" i="3"/>
  <c r="G2967" i="3"/>
  <c r="G2968" i="3"/>
  <c r="G2969" i="3"/>
  <c r="G2970" i="3"/>
  <c r="H2970" i="3" s="1"/>
  <c r="G2971" i="3"/>
  <c r="G2972" i="3"/>
  <c r="G2973" i="3"/>
  <c r="G2974" i="3"/>
  <c r="G2975" i="3"/>
  <c r="G2976" i="3"/>
  <c r="G2977" i="3"/>
  <c r="G2978" i="3"/>
  <c r="G2979" i="3"/>
  <c r="G2980" i="3"/>
  <c r="G2981" i="3"/>
  <c r="G2982" i="3"/>
  <c r="G2983" i="3"/>
  <c r="G2984" i="3"/>
  <c r="G2985" i="3"/>
  <c r="G2986" i="3"/>
  <c r="H2986" i="3" s="1"/>
  <c r="G2987" i="3"/>
  <c r="G2988" i="3"/>
  <c r="G2989" i="3"/>
  <c r="G2990" i="3"/>
  <c r="I2990" i="3" s="1"/>
  <c r="G2991" i="3"/>
  <c r="G2992" i="3"/>
  <c r="G2993" i="3"/>
  <c r="G2994" i="3"/>
  <c r="H2994" i="3" s="1"/>
  <c r="G2995" i="3"/>
  <c r="G2996" i="3"/>
  <c r="G2997" i="3"/>
  <c r="G2998" i="3"/>
  <c r="G2999" i="3"/>
  <c r="G3000" i="3"/>
  <c r="H3000" i="3" s="1"/>
  <c r="G3001" i="3"/>
  <c r="G3002" i="3"/>
  <c r="G3003" i="3"/>
  <c r="G3004" i="3"/>
  <c r="H3004" i="3" s="1"/>
  <c r="G3005" i="3"/>
  <c r="G3006" i="3"/>
  <c r="G3007" i="3"/>
  <c r="G3008" i="3"/>
  <c r="H3008" i="3" s="1"/>
  <c r="G3009" i="3"/>
  <c r="G3010" i="3"/>
  <c r="G3011" i="3"/>
  <c r="G3012" i="3"/>
  <c r="H3012" i="3" s="1"/>
  <c r="G3013" i="3"/>
  <c r="G3014" i="3"/>
  <c r="G3015" i="3"/>
  <c r="G3016" i="3"/>
  <c r="H3016" i="3" s="1"/>
  <c r="G3017" i="3"/>
  <c r="G3018" i="3"/>
  <c r="G3019" i="3"/>
  <c r="G3020" i="3"/>
  <c r="H3020" i="3" s="1"/>
  <c r="G3021" i="3"/>
  <c r="G3022" i="3"/>
  <c r="I3022" i="3" s="1"/>
  <c r="G3023" i="3"/>
  <c r="G3024" i="3"/>
  <c r="H3024" i="3" s="1"/>
  <c r="G3025" i="3"/>
  <c r="G3026" i="3"/>
  <c r="G3027" i="3"/>
  <c r="G3028" i="3"/>
  <c r="H3028" i="3" s="1"/>
  <c r="G3029" i="3"/>
  <c r="G3030" i="3"/>
  <c r="G3031" i="3"/>
  <c r="G3032" i="3"/>
  <c r="H3032" i="3" s="1"/>
  <c r="G3033" i="3"/>
  <c r="G3034" i="3"/>
  <c r="G3035" i="3"/>
  <c r="G3036" i="3"/>
  <c r="H3036" i="3" s="1"/>
  <c r="G3037" i="3"/>
  <c r="G3038" i="3"/>
  <c r="I3038" i="3" s="1"/>
  <c r="G3039" i="3"/>
  <c r="G3040" i="3"/>
  <c r="H3040" i="3" s="1"/>
  <c r="G3041" i="3"/>
  <c r="G3042" i="3"/>
  <c r="G3043" i="3"/>
  <c r="G3044" i="3"/>
  <c r="H3044" i="3" s="1"/>
  <c r="G3045" i="3"/>
  <c r="G3046" i="3"/>
  <c r="G3047" i="3"/>
  <c r="G3048" i="3"/>
  <c r="H3048" i="3" s="1"/>
  <c r="G3049" i="3"/>
  <c r="G3050" i="3"/>
  <c r="G3051" i="3"/>
  <c r="G3052" i="3"/>
  <c r="H3052" i="3" s="1"/>
  <c r="G3053" i="3"/>
  <c r="G3054" i="3"/>
  <c r="I3054" i="3" s="1"/>
  <c r="G3055" i="3"/>
  <c r="G3056" i="3"/>
  <c r="H3056" i="3" s="1"/>
  <c r="G3057" i="3"/>
  <c r="G3058" i="3"/>
  <c r="G3059" i="3"/>
  <c r="G3060" i="3"/>
  <c r="H3060" i="3" s="1"/>
  <c r="G3061" i="3"/>
  <c r="G3062" i="3"/>
  <c r="G3063" i="3"/>
  <c r="G3064" i="3"/>
  <c r="H3064" i="3" s="1"/>
  <c r="G3065" i="3"/>
  <c r="G3066" i="3"/>
  <c r="G3067" i="3"/>
  <c r="G3068" i="3"/>
  <c r="H3068" i="3" s="1"/>
  <c r="G3069" i="3"/>
  <c r="G3070" i="3"/>
  <c r="G3071" i="3"/>
  <c r="G3072" i="3"/>
  <c r="H3072" i="3" s="1"/>
  <c r="G3073" i="3"/>
  <c r="G3074" i="3"/>
  <c r="G3075" i="3"/>
  <c r="G3076" i="3"/>
  <c r="H3076" i="3" s="1"/>
  <c r="G3077" i="3"/>
  <c r="G3078" i="3"/>
  <c r="G3079" i="3"/>
  <c r="G3080" i="3"/>
  <c r="H3080" i="3" s="1"/>
  <c r="G3081" i="3"/>
  <c r="G3082" i="3"/>
  <c r="G3083" i="3"/>
  <c r="G3084" i="3"/>
  <c r="H3084" i="3" s="1"/>
  <c r="G3085" i="3"/>
  <c r="G3086" i="3"/>
  <c r="I3086" i="3" s="1"/>
  <c r="G3087" i="3"/>
  <c r="G3088" i="3"/>
  <c r="H3088" i="3" s="1"/>
  <c r="G3089" i="3"/>
  <c r="G3090" i="3"/>
  <c r="G3091" i="3"/>
  <c r="G3092" i="3"/>
  <c r="H3092" i="3" s="1"/>
  <c r="G3093" i="3"/>
  <c r="G3094" i="3"/>
  <c r="G3095" i="3"/>
  <c r="G3096" i="3"/>
  <c r="H3096" i="3" s="1"/>
  <c r="G3097" i="3"/>
  <c r="G3098" i="3"/>
  <c r="G3099" i="3"/>
  <c r="G3100" i="3"/>
  <c r="H3100" i="3" s="1"/>
  <c r="G3101" i="3"/>
  <c r="G3102" i="3"/>
  <c r="I3102" i="3" s="1"/>
  <c r="G3103" i="3"/>
  <c r="G3104" i="3"/>
  <c r="H3104" i="3" s="1"/>
  <c r="G3105" i="3"/>
  <c r="G3106" i="3"/>
  <c r="G3107" i="3"/>
  <c r="G3108" i="3"/>
  <c r="H3108" i="3" s="1"/>
  <c r="G3109" i="3"/>
  <c r="G3110" i="3"/>
  <c r="G3111" i="3"/>
  <c r="G3112" i="3"/>
  <c r="H3112" i="3" s="1"/>
  <c r="G3113" i="3"/>
  <c r="G3114" i="3"/>
  <c r="G3115" i="3"/>
  <c r="G3116" i="3"/>
  <c r="H3116" i="3" s="1"/>
  <c r="G3117" i="3"/>
  <c r="G3118" i="3"/>
  <c r="I3118" i="3" s="1"/>
  <c r="G3119" i="3"/>
  <c r="G3120" i="3"/>
  <c r="H3120" i="3" s="1"/>
  <c r="G3121" i="3"/>
  <c r="G3122" i="3"/>
  <c r="G3123" i="3"/>
  <c r="G3124" i="3"/>
  <c r="H3124" i="3" s="1"/>
  <c r="G3125" i="3"/>
  <c r="G3126" i="3"/>
  <c r="G3127" i="3"/>
  <c r="G3128" i="3"/>
  <c r="H3128" i="3" s="1"/>
  <c r="G3129" i="3"/>
  <c r="G3130" i="3"/>
  <c r="G3131" i="3"/>
  <c r="G3132" i="3"/>
  <c r="H3132" i="3" s="1"/>
  <c r="G3133" i="3"/>
  <c r="G3134" i="3"/>
  <c r="G3135" i="3"/>
  <c r="G3136" i="3"/>
  <c r="H3136" i="3" s="1"/>
  <c r="G3137" i="3"/>
  <c r="G3138" i="3"/>
  <c r="G3139" i="3"/>
  <c r="G3140" i="3"/>
  <c r="H3140" i="3" s="1"/>
  <c r="G3141" i="3"/>
  <c r="G3142" i="3"/>
  <c r="G3143" i="3"/>
  <c r="G3144" i="3"/>
  <c r="H3144" i="3" s="1"/>
  <c r="G3145" i="3"/>
  <c r="G3146" i="3"/>
  <c r="G3147" i="3"/>
  <c r="G3148" i="3"/>
  <c r="H3148" i="3" s="1"/>
  <c r="G3149" i="3"/>
  <c r="G3150" i="3"/>
  <c r="G3151" i="3"/>
  <c r="G3152" i="3"/>
  <c r="H3152" i="3" s="1"/>
  <c r="G3153" i="3"/>
  <c r="G3154" i="3"/>
  <c r="G3155" i="3"/>
  <c r="G3156" i="3"/>
  <c r="H3156" i="3" s="1"/>
  <c r="G3157" i="3"/>
  <c r="G3158" i="3"/>
  <c r="G3159" i="3"/>
  <c r="G3160" i="3"/>
  <c r="H3160" i="3" s="1"/>
  <c r="G3161" i="3"/>
  <c r="G3162" i="3"/>
  <c r="G3163" i="3"/>
  <c r="G3164" i="3"/>
  <c r="H3164" i="3" s="1"/>
  <c r="G3165" i="3"/>
  <c r="G3166" i="3"/>
  <c r="I3166" i="3" s="1"/>
  <c r="G3167" i="3"/>
  <c r="G3168" i="3"/>
  <c r="H3168" i="3" s="1"/>
  <c r="G3169" i="3"/>
  <c r="G3170" i="3"/>
  <c r="G3171" i="3"/>
  <c r="G3172" i="3"/>
  <c r="H3172" i="3" s="1"/>
  <c r="G3173" i="3"/>
  <c r="G3174" i="3"/>
  <c r="G3175" i="3"/>
  <c r="G3176" i="3"/>
  <c r="H3176" i="3" s="1"/>
  <c r="G3177" i="3"/>
  <c r="G3178" i="3"/>
  <c r="G3179" i="3"/>
  <c r="G3180" i="3"/>
  <c r="H3180" i="3" s="1"/>
  <c r="G3181" i="3"/>
  <c r="G3182" i="3"/>
  <c r="I3182" i="3" s="1"/>
  <c r="G3183" i="3"/>
  <c r="G3184" i="3"/>
  <c r="H3184" i="3" s="1"/>
  <c r="G3185" i="3"/>
  <c r="G3186" i="3"/>
  <c r="G3187" i="3"/>
  <c r="G3188" i="3"/>
  <c r="H3188" i="3" s="1"/>
  <c r="G3189" i="3"/>
  <c r="G3190" i="3"/>
  <c r="G3191" i="3"/>
  <c r="G3192" i="3"/>
  <c r="H3192" i="3" s="1"/>
  <c r="G3193" i="3"/>
  <c r="G3194" i="3"/>
  <c r="G3195" i="3"/>
  <c r="G3196" i="3"/>
  <c r="H3196" i="3" s="1"/>
  <c r="G3197" i="3"/>
  <c r="G3198" i="3"/>
  <c r="G3199" i="3"/>
  <c r="G3200" i="3"/>
  <c r="H3200" i="3" s="1"/>
  <c r="G3201" i="3"/>
  <c r="G3202" i="3"/>
  <c r="G3203" i="3"/>
  <c r="G3204" i="3"/>
  <c r="H3204" i="3" s="1"/>
  <c r="G3205" i="3"/>
  <c r="G3206" i="3"/>
  <c r="G3207" i="3"/>
  <c r="G3208" i="3"/>
  <c r="H3208" i="3" s="1"/>
  <c r="G3209" i="3"/>
  <c r="G3210" i="3"/>
  <c r="G3211" i="3"/>
  <c r="G3212" i="3"/>
  <c r="H3212" i="3" s="1"/>
  <c r="G3213" i="3"/>
  <c r="G3214" i="3"/>
  <c r="I3214" i="3" s="1"/>
  <c r="G3215" i="3"/>
  <c r="G3216" i="3"/>
  <c r="H3216" i="3" s="1"/>
  <c r="G3217" i="3"/>
  <c r="G3218" i="3"/>
  <c r="G3219" i="3"/>
  <c r="G3220" i="3"/>
  <c r="H3220" i="3" s="1"/>
  <c r="G3221" i="3"/>
  <c r="G3222" i="3"/>
  <c r="G3223" i="3"/>
  <c r="G3224" i="3"/>
  <c r="H3224" i="3" s="1"/>
  <c r="G3225" i="3"/>
  <c r="G3226" i="3"/>
  <c r="G3227" i="3"/>
  <c r="G3228" i="3"/>
  <c r="H3228" i="3" s="1"/>
  <c r="G3229" i="3"/>
  <c r="G3230" i="3"/>
  <c r="G3231" i="3"/>
  <c r="G3232" i="3"/>
  <c r="H3232" i="3" s="1"/>
  <c r="G3233" i="3"/>
  <c r="G3234" i="3"/>
  <c r="G3235" i="3"/>
  <c r="G3236" i="3"/>
  <c r="H3236" i="3" s="1"/>
  <c r="G3237" i="3"/>
  <c r="G3238" i="3"/>
  <c r="G3239" i="3"/>
  <c r="G3240" i="3"/>
  <c r="H3240" i="3" s="1"/>
  <c r="G3241" i="3"/>
  <c r="G3242" i="3"/>
  <c r="G3243" i="3"/>
  <c r="G3244" i="3"/>
  <c r="H3244" i="3" s="1"/>
  <c r="G3245" i="3"/>
  <c r="G3246" i="3"/>
  <c r="G3247" i="3"/>
  <c r="G3248" i="3"/>
  <c r="H3248" i="3" s="1"/>
  <c r="G3249" i="3"/>
  <c r="G3250" i="3"/>
  <c r="G3251" i="3"/>
  <c r="G3252" i="3"/>
  <c r="H3252" i="3" s="1"/>
  <c r="G3253" i="3"/>
  <c r="G3254" i="3"/>
  <c r="G3255" i="3"/>
  <c r="G3256" i="3"/>
  <c r="H3256" i="3" s="1"/>
  <c r="G3257" i="3"/>
  <c r="G3258" i="3"/>
  <c r="G3259" i="3"/>
  <c r="G3260" i="3"/>
  <c r="H3260" i="3" s="1"/>
  <c r="G3261" i="3"/>
  <c r="G3262" i="3"/>
  <c r="G3263" i="3"/>
  <c r="G3264" i="3"/>
  <c r="H3264" i="3" s="1"/>
  <c r="G3265" i="3"/>
  <c r="G3266" i="3"/>
  <c r="G3267" i="3"/>
  <c r="G3268" i="3"/>
  <c r="H3268" i="3" s="1"/>
  <c r="G3269" i="3"/>
  <c r="G3270" i="3"/>
  <c r="G3271" i="3"/>
  <c r="G3272" i="3"/>
  <c r="H3272" i="3" s="1"/>
  <c r="G3273" i="3"/>
  <c r="G3274" i="3"/>
  <c r="G3275" i="3"/>
  <c r="G3276" i="3"/>
  <c r="H3276" i="3" s="1"/>
  <c r="G3277" i="3"/>
  <c r="G3278" i="3"/>
  <c r="G3279" i="3"/>
  <c r="G3280" i="3"/>
  <c r="H3280" i="3" s="1"/>
  <c r="G3281" i="3"/>
  <c r="G3282" i="3"/>
  <c r="G3283" i="3"/>
  <c r="G3284" i="3"/>
  <c r="H3284" i="3" s="1"/>
  <c r="G3285" i="3"/>
  <c r="G3286" i="3"/>
  <c r="G3287" i="3"/>
  <c r="G3288" i="3"/>
  <c r="H3288" i="3" s="1"/>
  <c r="G3289" i="3"/>
  <c r="G3290" i="3"/>
  <c r="G3291" i="3"/>
  <c r="G3292" i="3"/>
  <c r="H3292" i="3" s="1"/>
  <c r="G3293" i="3"/>
  <c r="G3294" i="3"/>
  <c r="G3295" i="3"/>
  <c r="G3296" i="3"/>
  <c r="H3296" i="3" s="1"/>
  <c r="G3297" i="3"/>
  <c r="G3298" i="3"/>
  <c r="G3299" i="3"/>
  <c r="G3300" i="3"/>
  <c r="H3300" i="3" s="1"/>
  <c r="G3301" i="3"/>
  <c r="G3302" i="3"/>
  <c r="G3303" i="3"/>
  <c r="G3304" i="3"/>
  <c r="H3304" i="3" s="1"/>
  <c r="G3305" i="3"/>
  <c r="G3306" i="3"/>
  <c r="G3307" i="3"/>
  <c r="G3308" i="3"/>
  <c r="H3308" i="3" s="1"/>
  <c r="G3309" i="3"/>
  <c r="G3310" i="3"/>
  <c r="G3311" i="3"/>
  <c r="G3312" i="3"/>
  <c r="H3312" i="3" s="1"/>
  <c r="G3313" i="3"/>
  <c r="G3314" i="3"/>
  <c r="G3315" i="3"/>
  <c r="G3316" i="3"/>
  <c r="H3316" i="3" s="1"/>
  <c r="G3317" i="3"/>
  <c r="G3318" i="3"/>
  <c r="G3319" i="3"/>
  <c r="G3320" i="3"/>
  <c r="H3320" i="3" s="1"/>
  <c r="G3321" i="3"/>
  <c r="G3322" i="3"/>
  <c r="G3323" i="3"/>
  <c r="G3324" i="3"/>
  <c r="G3325" i="3"/>
  <c r="G3326" i="3"/>
  <c r="G3327" i="3"/>
  <c r="G3328" i="3"/>
  <c r="H3328" i="3" s="1"/>
  <c r="G3329" i="3"/>
  <c r="G3330" i="3"/>
  <c r="G3331" i="3"/>
  <c r="G3332" i="3"/>
  <c r="H3332" i="3" s="1"/>
  <c r="G3333" i="3"/>
  <c r="G3334" i="3"/>
  <c r="G3335" i="3"/>
  <c r="G3336" i="3"/>
  <c r="H3336" i="3" s="1"/>
  <c r="G3337" i="3"/>
  <c r="G3338" i="3"/>
  <c r="G3339" i="3"/>
  <c r="G3340" i="3"/>
  <c r="G3341" i="3"/>
  <c r="G3342" i="3"/>
  <c r="G3343" i="3"/>
  <c r="G3344" i="3"/>
  <c r="H3344" i="3" s="1"/>
  <c r="G3345" i="3"/>
  <c r="G3346" i="3"/>
  <c r="G3347" i="3"/>
  <c r="G3348" i="3"/>
  <c r="H3348" i="3" s="1"/>
  <c r="G3349" i="3"/>
  <c r="G3350" i="3"/>
  <c r="G3351" i="3"/>
  <c r="G3352" i="3"/>
  <c r="H3352" i="3" s="1"/>
  <c r="G3353" i="3"/>
  <c r="G3354" i="3"/>
  <c r="G3355" i="3"/>
  <c r="G3356" i="3"/>
  <c r="H3356" i="3" s="1"/>
  <c r="G3357" i="3"/>
  <c r="G3358" i="3"/>
  <c r="G3359" i="3"/>
  <c r="G3360" i="3"/>
  <c r="H3360" i="3" s="1"/>
  <c r="G3361" i="3"/>
  <c r="G3362" i="3"/>
  <c r="G3363" i="3"/>
  <c r="G3364" i="3"/>
  <c r="H3364" i="3" s="1"/>
  <c r="G3365" i="3"/>
  <c r="G3366" i="3"/>
  <c r="G3367" i="3"/>
  <c r="G3368" i="3"/>
  <c r="H3368" i="3" s="1"/>
  <c r="G3369" i="3"/>
  <c r="G3370" i="3"/>
  <c r="G3371" i="3"/>
  <c r="G3372" i="3"/>
  <c r="G3373" i="3"/>
  <c r="G3374" i="3"/>
  <c r="G3375" i="3"/>
  <c r="G3376" i="3"/>
  <c r="H3376" i="3" s="1"/>
  <c r="G3377" i="3"/>
  <c r="G3378" i="3"/>
  <c r="G3379" i="3"/>
  <c r="G3380" i="3"/>
  <c r="H3380" i="3" s="1"/>
  <c r="G3381" i="3"/>
  <c r="G3382" i="3"/>
  <c r="G3383" i="3"/>
  <c r="G3384" i="3"/>
  <c r="H3384" i="3" s="1"/>
  <c r="G3385" i="3"/>
  <c r="G3386" i="3"/>
  <c r="G3387" i="3"/>
  <c r="G3388" i="3"/>
  <c r="G3389" i="3"/>
  <c r="G3390" i="3"/>
  <c r="G3391" i="3"/>
  <c r="G3392" i="3"/>
  <c r="H3392" i="3" s="1"/>
  <c r="G3393" i="3"/>
  <c r="G3394" i="3"/>
  <c r="G3395" i="3"/>
  <c r="G3396" i="3"/>
  <c r="H3396" i="3" s="1"/>
  <c r="G3397" i="3"/>
  <c r="G3398" i="3"/>
  <c r="G3399" i="3"/>
  <c r="G3400" i="3"/>
  <c r="H3400" i="3" s="1"/>
  <c r="G3401" i="3"/>
  <c r="G3402" i="3"/>
  <c r="G3403" i="3"/>
  <c r="G3404" i="3"/>
  <c r="G3405" i="3"/>
  <c r="G3406" i="3"/>
  <c r="G3407" i="3"/>
  <c r="G3408" i="3"/>
  <c r="H3408" i="3" s="1"/>
  <c r="G3409" i="3"/>
  <c r="G3410" i="3"/>
  <c r="G3411" i="3"/>
  <c r="G3412" i="3"/>
  <c r="H3412" i="3" s="1"/>
  <c r="G3413" i="3"/>
  <c r="G3414" i="3"/>
  <c r="G3415" i="3"/>
  <c r="G3416" i="3"/>
  <c r="H3416" i="3" s="1"/>
  <c r="G3417" i="3"/>
  <c r="G3418" i="3"/>
  <c r="G3419" i="3"/>
  <c r="G3420" i="3"/>
  <c r="H3420" i="3" s="1"/>
  <c r="G3421" i="3"/>
  <c r="G3422" i="3"/>
  <c r="G3423" i="3"/>
  <c r="G3424" i="3"/>
  <c r="H3424" i="3" s="1"/>
  <c r="G3425" i="3"/>
  <c r="G3426" i="3"/>
  <c r="G3427" i="3"/>
  <c r="G3428" i="3"/>
  <c r="H3428" i="3" s="1"/>
  <c r="G3429" i="3"/>
  <c r="G3430" i="3"/>
  <c r="G3431" i="3"/>
  <c r="G3432" i="3"/>
  <c r="H3432" i="3" s="1"/>
  <c r="G3433" i="3"/>
  <c r="G3434" i="3"/>
  <c r="G3435" i="3"/>
  <c r="G3436" i="3"/>
  <c r="G3437" i="3"/>
  <c r="G3438" i="3"/>
  <c r="G3439" i="3"/>
  <c r="G3440" i="3"/>
  <c r="H3440" i="3" s="1"/>
  <c r="G3441" i="3"/>
  <c r="G3442" i="3"/>
  <c r="G3443" i="3"/>
  <c r="G3444" i="3"/>
  <c r="H3444" i="3" s="1"/>
  <c r="G3445" i="3"/>
  <c r="G3446" i="3"/>
  <c r="G3447" i="3"/>
  <c r="G3448" i="3"/>
  <c r="H3448" i="3" s="1"/>
  <c r="G3449" i="3"/>
  <c r="G3450" i="3"/>
  <c r="G3451" i="3"/>
  <c r="G3452" i="3"/>
  <c r="G3453" i="3"/>
  <c r="G3454" i="3"/>
  <c r="G3455" i="3"/>
  <c r="G3456" i="3"/>
  <c r="H3456" i="3" s="1"/>
  <c r="G3457" i="3"/>
  <c r="G3458" i="3"/>
  <c r="G3459" i="3"/>
  <c r="G3460" i="3"/>
  <c r="H3460" i="3" s="1"/>
  <c r="G3461" i="3"/>
  <c r="G3462" i="3"/>
  <c r="G3463" i="3"/>
  <c r="G3464" i="3"/>
  <c r="H3464" i="3" s="1"/>
  <c r="G3465" i="3"/>
  <c r="G3466" i="3"/>
  <c r="G3467" i="3"/>
  <c r="G3468" i="3"/>
  <c r="G3469" i="3"/>
  <c r="G3470" i="3"/>
  <c r="G3471" i="3"/>
  <c r="G3472" i="3"/>
  <c r="H3472" i="3" s="1"/>
  <c r="G3473" i="3"/>
  <c r="G3474" i="3"/>
  <c r="G3475" i="3"/>
  <c r="G3476" i="3"/>
  <c r="H3476" i="3" s="1"/>
  <c r="G3477" i="3"/>
  <c r="G3478" i="3"/>
  <c r="G3479" i="3"/>
  <c r="G3480" i="3"/>
  <c r="H3480" i="3" s="1"/>
  <c r="G3481" i="3"/>
  <c r="G3482" i="3"/>
  <c r="G3483" i="3"/>
  <c r="G3484" i="3"/>
  <c r="H3484" i="3" s="1"/>
  <c r="G3485" i="3"/>
  <c r="G3486" i="3"/>
  <c r="G3487" i="3"/>
  <c r="G3488" i="3"/>
  <c r="H3488" i="3" s="1"/>
  <c r="G3489" i="3"/>
  <c r="G3490" i="3"/>
  <c r="G3491" i="3"/>
  <c r="I3491" i="3" s="1"/>
  <c r="G3492" i="3"/>
  <c r="H3492" i="3" s="1"/>
  <c r="G3493" i="3"/>
  <c r="G3494" i="3"/>
  <c r="G3495" i="3"/>
  <c r="G3496" i="3"/>
  <c r="H3496" i="3" s="1"/>
  <c r="G3497" i="3"/>
  <c r="G3498" i="3"/>
  <c r="G3499" i="3"/>
  <c r="I3499" i="3" s="1"/>
  <c r="G3500" i="3"/>
  <c r="G3501" i="3"/>
  <c r="G3502" i="3"/>
  <c r="G3503" i="3"/>
  <c r="I3503" i="3" s="1"/>
  <c r="G3504" i="3"/>
  <c r="H3504" i="3" s="1"/>
  <c r="G3505" i="3"/>
  <c r="G3506" i="3"/>
  <c r="G3507" i="3"/>
  <c r="I3507" i="3" s="1"/>
  <c r="G3508" i="3"/>
  <c r="H3508" i="3" s="1"/>
  <c r="G3509" i="3"/>
  <c r="G3510" i="3"/>
  <c r="G3511" i="3"/>
  <c r="G3512" i="3"/>
  <c r="H3512" i="3" s="1"/>
  <c r="G3513" i="3"/>
  <c r="G3514" i="3"/>
  <c r="G3515" i="3"/>
  <c r="I3515" i="3" s="1"/>
  <c r="G3516" i="3"/>
  <c r="G3517" i="3"/>
  <c r="G3518" i="3"/>
  <c r="G3519" i="3"/>
  <c r="I3519" i="3" s="1"/>
  <c r="G3520" i="3"/>
  <c r="H3520" i="3" s="1"/>
  <c r="G3521" i="3"/>
  <c r="G3522" i="3"/>
  <c r="G3523" i="3"/>
  <c r="I3523" i="3" s="1"/>
  <c r="G3524" i="3"/>
  <c r="H3524" i="3" s="1"/>
  <c r="G3525" i="3"/>
  <c r="G3526" i="3"/>
  <c r="G3527" i="3"/>
  <c r="G3528" i="3"/>
  <c r="H3528" i="3" s="1"/>
  <c r="G3529" i="3"/>
  <c r="G3530" i="3"/>
  <c r="G3531" i="3"/>
  <c r="I3531" i="3" s="1"/>
  <c r="G3532" i="3"/>
  <c r="G3533" i="3"/>
  <c r="G3534" i="3"/>
  <c r="G3535" i="3"/>
  <c r="I3535" i="3" s="1"/>
  <c r="G3536" i="3"/>
  <c r="H3536" i="3" s="1"/>
  <c r="G3537" i="3"/>
  <c r="G3538" i="3"/>
  <c r="G3539" i="3"/>
  <c r="I3539" i="3" s="1"/>
  <c r="G3540" i="3"/>
  <c r="H3540" i="3" s="1"/>
  <c r="G3541" i="3"/>
  <c r="G3542" i="3"/>
  <c r="G3543" i="3"/>
  <c r="G3544" i="3"/>
  <c r="H3544" i="3" s="1"/>
  <c r="G3545" i="3"/>
  <c r="G3546" i="3"/>
  <c r="G3547" i="3"/>
  <c r="I3547" i="3" s="1"/>
  <c r="G3548" i="3"/>
  <c r="H3548" i="3" s="1"/>
  <c r="G3549" i="3"/>
  <c r="G3550" i="3"/>
  <c r="G3551" i="3"/>
  <c r="I3551" i="3" s="1"/>
  <c r="G3552" i="3"/>
  <c r="H3552" i="3" s="1"/>
  <c r="G3553" i="3"/>
  <c r="G3554" i="3"/>
  <c r="G3555" i="3"/>
  <c r="I3555" i="3" s="1"/>
  <c r="G3556" i="3"/>
  <c r="H3556" i="3" s="1"/>
  <c r="G3557" i="3"/>
  <c r="G3558" i="3"/>
  <c r="G3559" i="3"/>
  <c r="G3560" i="3"/>
  <c r="H3560" i="3" s="1"/>
  <c r="G3561" i="3"/>
  <c r="G3562" i="3"/>
  <c r="G3563" i="3"/>
  <c r="I3563" i="3" s="1"/>
  <c r="G3564" i="3"/>
  <c r="G3565" i="3"/>
  <c r="G3566" i="3"/>
  <c r="G3567" i="3"/>
  <c r="I3567" i="3" s="1"/>
  <c r="G3568" i="3"/>
  <c r="H3568" i="3" s="1"/>
  <c r="G3569" i="3"/>
  <c r="G3570" i="3"/>
  <c r="G3571" i="3"/>
  <c r="I3571" i="3" s="1"/>
  <c r="G3572" i="3"/>
  <c r="H3572" i="3" s="1"/>
  <c r="G3573" i="3"/>
  <c r="G3574" i="3"/>
  <c r="G3575" i="3"/>
  <c r="G3576" i="3"/>
  <c r="H3576" i="3" s="1"/>
  <c r="G3577" i="3"/>
  <c r="G3578" i="3"/>
  <c r="G3579" i="3"/>
  <c r="I3579" i="3" s="1"/>
  <c r="G3580" i="3"/>
  <c r="G3581" i="3"/>
  <c r="G3582" i="3"/>
  <c r="G3583" i="3"/>
  <c r="I3583" i="3" s="1"/>
  <c r="G3584" i="3"/>
  <c r="H3584" i="3" s="1"/>
  <c r="G3585" i="3"/>
  <c r="G3586" i="3"/>
  <c r="G3587" i="3"/>
  <c r="I3587" i="3" s="1"/>
  <c r="G3588" i="3"/>
  <c r="H3588" i="3" s="1"/>
  <c r="G3589" i="3"/>
  <c r="G3590" i="3"/>
  <c r="G3591" i="3"/>
  <c r="G3592" i="3"/>
  <c r="H3592" i="3" s="1"/>
  <c r="G3593" i="3"/>
  <c r="G3594" i="3"/>
  <c r="G3595" i="3"/>
  <c r="I3595" i="3" s="1"/>
  <c r="G3596" i="3"/>
  <c r="G3597" i="3"/>
  <c r="G3598" i="3"/>
  <c r="G3599" i="3"/>
  <c r="I3599" i="3" s="1"/>
  <c r="G3600" i="3"/>
  <c r="H3600" i="3" s="1"/>
  <c r="G3601" i="3"/>
  <c r="G3602" i="3"/>
  <c r="G3603" i="3"/>
  <c r="I3603" i="3" s="1"/>
  <c r="G3604" i="3"/>
  <c r="H3604" i="3" s="1"/>
  <c r="G3605" i="3"/>
  <c r="G3606" i="3"/>
  <c r="G3607" i="3"/>
  <c r="G3608" i="3"/>
  <c r="H3608" i="3" s="1"/>
  <c r="G3609" i="3"/>
  <c r="G3610" i="3"/>
  <c r="G3611" i="3"/>
  <c r="I3611" i="3" s="1"/>
  <c r="G3612" i="3"/>
  <c r="H3612" i="3" s="1"/>
  <c r="G3613" i="3"/>
  <c r="G3614" i="3"/>
  <c r="G3615" i="3"/>
  <c r="G3616" i="3"/>
  <c r="H3616" i="3" s="1"/>
  <c r="G3617" i="3"/>
  <c r="G3618" i="3"/>
  <c r="G3619" i="3"/>
  <c r="I3619" i="3" s="1"/>
  <c r="G3620" i="3"/>
  <c r="H3620" i="3" s="1"/>
  <c r="G3621" i="3"/>
  <c r="G3622" i="3"/>
  <c r="G3623" i="3"/>
  <c r="G3624" i="3"/>
  <c r="H3624" i="3" s="1"/>
  <c r="G3625" i="3"/>
  <c r="G3626" i="3"/>
  <c r="G3627" i="3"/>
  <c r="I3627" i="3" s="1"/>
  <c r="G3628" i="3"/>
  <c r="H3628" i="3" s="1"/>
  <c r="G3629" i="3"/>
  <c r="G3630" i="3"/>
  <c r="H3630" i="3" s="1"/>
  <c r="G3631" i="3"/>
  <c r="I3631" i="3" s="1"/>
  <c r="G3632" i="3"/>
  <c r="H3632" i="3" s="1"/>
  <c r="G3633" i="3"/>
  <c r="G3634" i="3"/>
  <c r="G3635" i="3"/>
  <c r="I3635" i="3" s="1"/>
  <c r="G3636" i="3"/>
  <c r="H3636" i="3" s="1"/>
  <c r="G3637" i="3"/>
  <c r="G3638" i="3"/>
  <c r="H3638" i="3" s="1"/>
  <c r="G3639" i="3"/>
  <c r="G3640" i="3"/>
  <c r="H3640" i="3" s="1"/>
  <c r="G3641" i="3"/>
  <c r="G3642" i="3"/>
  <c r="G3643" i="3"/>
  <c r="I3643" i="3" s="1"/>
  <c r="G3644" i="3"/>
  <c r="H3644" i="3" s="1"/>
  <c r="G3645" i="3"/>
  <c r="G3646" i="3"/>
  <c r="H3646" i="3" s="1"/>
  <c r="G3647" i="3"/>
  <c r="I3647" i="3" s="1"/>
  <c r="G3648" i="3"/>
  <c r="H3648" i="3" s="1"/>
  <c r="G3649" i="3"/>
  <c r="G3650" i="3"/>
  <c r="H3650" i="3" s="1"/>
  <c r="G3651" i="3"/>
  <c r="I3651" i="3" s="1"/>
  <c r="G3652" i="3"/>
  <c r="H3652" i="3" s="1"/>
  <c r="G3653" i="3"/>
  <c r="G3654" i="3"/>
  <c r="H3654" i="3" s="1"/>
  <c r="G3655" i="3"/>
  <c r="G3656" i="3"/>
  <c r="H3656" i="3" s="1"/>
  <c r="G3657" i="3"/>
  <c r="G3658" i="3"/>
  <c r="G3659" i="3"/>
  <c r="I3659" i="3" s="1"/>
  <c r="G3660" i="3"/>
  <c r="H3660" i="3" s="1"/>
  <c r="G3661" i="3"/>
  <c r="G3662" i="3"/>
  <c r="H3662" i="3" s="1"/>
  <c r="G3663" i="3"/>
  <c r="I3663" i="3" s="1"/>
  <c r="G3664" i="3"/>
  <c r="H3664" i="3" s="1"/>
  <c r="G3665" i="3"/>
  <c r="G3666" i="3"/>
  <c r="G3667" i="3"/>
  <c r="I3667" i="3" s="1"/>
  <c r="G3668" i="3"/>
  <c r="H3668" i="3" s="1"/>
  <c r="G3669" i="3"/>
  <c r="G3670" i="3"/>
  <c r="H3670" i="3" s="1"/>
  <c r="G3671" i="3"/>
  <c r="G3672" i="3"/>
  <c r="H3672" i="3" s="1"/>
  <c r="G3673" i="3"/>
  <c r="G3674" i="3"/>
  <c r="G3675" i="3"/>
  <c r="I3675" i="3" s="1"/>
  <c r="G3676" i="3"/>
  <c r="H3676" i="3" s="1"/>
  <c r="G3677" i="3"/>
  <c r="G3678" i="3"/>
  <c r="H3678" i="3" s="1"/>
  <c r="G3679" i="3"/>
  <c r="I3679" i="3" s="1"/>
  <c r="G3680" i="3"/>
  <c r="H3680" i="3" s="1"/>
  <c r="G3681" i="3"/>
  <c r="G3682" i="3"/>
  <c r="H3682" i="3" s="1"/>
  <c r="G3683" i="3"/>
  <c r="I3683" i="3" s="1"/>
  <c r="G3684" i="3"/>
  <c r="H3684" i="3" s="1"/>
  <c r="G3685" i="3"/>
  <c r="G3686" i="3"/>
  <c r="H3686" i="3" s="1"/>
  <c r="G3687" i="3"/>
  <c r="G3688" i="3"/>
  <c r="H3688" i="3" s="1"/>
  <c r="G3689" i="3"/>
  <c r="G3690" i="3"/>
  <c r="G3691" i="3"/>
  <c r="I3691" i="3" s="1"/>
  <c r="G3692" i="3"/>
  <c r="H3692" i="3" s="1"/>
  <c r="G3693" i="3"/>
  <c r="G3694" i="3"/>
  <c r="H3694" i="3" s="1"/>
  <c r="G3695" i="3"/>
  <c r="I3695" i="3" s="1"/>
  <c r="G3696" i="3"/>
  <c r="H3696" i="3" s="1"/>
  <c r="G3697" i="3"/>
  <c r="G3698" i="3"/>
  <c r="G3699" i="3"/>
  <c r="I3699" i="3" s="1"/>
  <c r="G3700" i="3"/>
  <c r="H3700" i="3" s="1"/>
  <c r="G3701" i="3"/>
  <c r="G3702" i="3"/>
  <c r="H3702" i="3" s="1"/>
  <c r="G3703" i="3"/>
  <c r="G3704" i="3"/>
  <c r="H3704" i="3" s="1"/>
  <c r="G3705" i="3"/>
  <c r="G3706" i="3"/>
  <c r="G3707" i="3"/>
  <c r="I3707" i="3" s="1"/>
  <c r="G3708" i="3"/>
  <c r="H3708" i="3" s="1"/>
  <c r="G3709" i="3"/>
  <c r="G3710" i="3"/>
  <c r="H3710" i="3" s="1"/>
  <c r="G3711" i="3"/>
  <c r="I3711" i="3" s="1"/>
  <c r="G3712" i="3"/>
  <c r="H3712" i="3" s="1"/>
  <c r="G3713" i="3"/>
  <c r="G3714" i="3"/>
  <c r="H3714" i="3" s="1"/>
  <c r="G3715" i="3"/>
  <c r="I3715" i="3" s="1"/>
  <c r="G3716" i="3"/>
  <c r="H3716" i="3" s="1"/>
  <c r="G3717" i="3"/>
  <c r="G3718" i="3"/>
  <c r="H3718" i="3" s="1"/>
  <c r="G3719" i="3"/>
  <c r="G3720" i="3"/>
  <c r="H3720" i="3" s="1"/>
  <c r="G3721" i="3"/>
  <c r="G3722" i="3"/>
  <c r="G3723" i="3"/>
  <c r="I3723" i="3" s="1"/>
  <c r="G3724" i="3"/>
  <c r="H3724" i="3" s="1"/>
  <c r="G3725" i="3"/>
  <c r="G3726" i="3"/>
  <c r="H3726" i="3" s="1"/>
  <c r="G3727" i="3"/>
  <c r="I3727" i="3" s="1"/>
  <c r="G3728" i="3"/>
  <c r="H3728" i="3" s="1"/>
  <c r="G3729" i="3"/>
  <c r="G3730" i="3"/>
  <c r="G3731" i="3"/>
  <c r="I3731" i="3" s="1"/>
  <c r="G3732" i="3"/>
  <c r="H3732" i="3" s="1"/>
  <c r="G3733" i="3"/>
  <c r="G3734" i="3"/>
  <c r="H3734" i="3" s="1"/>
  <c r="G3735" i="3"/>
  <c r="G3736" i="3"/>
  <c r="H3736" i="3" s="1"/>
  <c r="G3737" i="3"/>
  <c r="G3738" i="3"/>
  <c r="G3739" i="3"/>
  <c r="I3739" i="3" s="1"/>
  <c r="G3740" i="3"/>
  <c r="H3740" i="3" s="1"/>
  <c r="G3741" i="3"/>
  <c r="G3742" i="3"/>
  <c r="H3742" i="3" s="1"/>
  <c r="G3743" i="3"/>
  <c r="I3743" i="3" s="1"/>
  <c r="G3744" i="3"/>
  <c r="H3744" i="3" s="1"/>
  <c r="G3745" i="3"/>
  <c r="G3746" i="3"/>
  <c r="G3747" i="3"/>
  <c r="I3747" i="3" s="1"/>
  <c r="G3748" i="3"/>
  <c r="H3748" i="3" s="1"/>
  <c r="G3749" i="3"/>
  <c r="G3750" i="3"/>
  <c r="H3750" i="3" s="1"/>
  <c r="G3751" i="3"/>
  <c r="G3752" i="3"/>
  <c r="H3752" i="3" s="1"/>
  <c r="G3753" i="3"/>
  <c r="G3754" i="3"/>
  <c r="G3755" i="3"/>
  <c r="I3755" i="3" s="1"/>
  <c r="G3756" i="3"/>
  <c r="H3756" i="3" s="1"/>
  <c r="G3757" i="3"/>
  <c r="G3758" i="3"/>
  <c r="H3758" i="3" s="1"/>
  <c r="G3759" i="3"/>
  <c r="I3759" i="3" s="1"/>
  <c r="G3760" i="3"/>
  <c r="H3760" i="3" s="1"/>
  <c r="G3761" i="3"/>
  <c r="G3762" i="3"/>
  <c r="G3763" i="3"/>
  <c r="I3763" i="3" s="1"/>
  <c r="G3764" i="3"/>
  <c r="H3764" i="3" s="1"/>
  <c r="G3765" i="3"/>
  <c r="G3766" i="3"/>
  <c r="H3766" i="3" s="1"/>
  <c r="G3767" i="3"/>
  <c r="G3768" i="3"/>
  <c r="H3768" i="3" s="1"/>
  <c r="G3769" i="3"/>
  <c r="G3770" i="3"/>
  <c r="G3771" i="3"/>
  <c r="I3771" i="3" s="1"/>
  <c r="G3772" i="3"/>
  <c r="H3772" i="3" s="1"/>
  <c r="G3773" i="3"/>
  <c r="G3774" i="3"/>
  <c r="H3774" i="3" s="1"/>
  <c r="G3775" i="3"/>
  <c r="I3775" i="3" s="1"/>
  <c r="G3776" i="3"/>
  <c r="H3776" i="3" s="1"/>
  <c r="G3777" i="3"/>
  <c r="G3778" i="3"/>
  <c r="G3779" i="3"/>
  <c r="I3779" i="3" s="1"/>
  <c r="G3780" i="3"/>
  <c r="H3780" i="3" s="1"/>
  <c r="G3781" i="3"/>
  <c r="G3782" i="3"/>
  <c r="H3782" i="3" s="1"/>
  <c r="G3783" i="3"/>
  <c r="G3784" i="3"/>
  <c r="H3784" i="3" s="1"/>
  <c r="G3785" i="3"/>
  <c r="G3786" i="3"/>
  <c r="G3787" i="3"/>
  <c r="I3787" i="3" s="1"/>
  <c r="G3788" i="3"/>
  <c r="H3788" i="3" s="1"/>
  <c r="G3789" i="3"/>
  <c r="G3790" i="3"/>
  <c r="H3790" i="3" s="1"/>
  <c r="G3791" i="3"/>
  <c r="I3791" i="3" s="1"/>
  <c r="G3792" i="3"/>
  <c r="H3792" i="3" s="1"/>
  <c r="G3793" i="3"/>
  <c r="G3794" i="3"/>
  <c r="G3795" i="3"/>
  <c r="I3795" i="3" s="1"/>
  <c r="G3796" i="3"/>
  <c r="H3796" i="3" s="1"/>
  <c r="G3797" i="3"/>
  <c r="G3798" i="3"/>
  <c r="H3798" i="3" s="1"/>
  <c r="G3799" i="3"/>
  <c r="G3800" i="3"/>
  <c r="H3800" i="3" s="1"/>
  <c r="G3801" i="3"/>
  <c r="G3802" i="3"/>
  <c r="G3803" i="3"/>
  <c r="I3803" i="3" s="1"/>
  <c r="G3804" i="3"/>
  <c r="H3804" i="3" s="1"/>
  <c r="G3805" i="3"/>
  <c r="G3806" i="3"/>
  <c r="H3806" i="3" s="1"/>
  <c r="G3807" i="3"/>
  <c r="I3807" i="3" s="1"/>
  <c r="G3808" i="3"/>
  <c r="H3808" i="3" s="1"/>
  <c r="G3809" i="3"/>
  <c r="G3810" i="3"/>
  <c r="G3811" i="3"/>
  <c r="I3811" i="3" s="1"/>
  <c r="G3812" i="3"/>
  <c r="H3812" i="3" s="1"/>
  <c r="G3813" i="3"/>
  <c r="G3814" i="3"/>
  <c r="H3814" i="3" s="1"/>
  <c r="G3815" i="3"/>
  <c r="G3816" i="3"/>
  <c r="H3816" i="3" s="1"/>
  <c r="G3817" i="3"/>
  <c r="G3818" i="3"/>
  <c r="G3819" i="3"/>
  <c r="I3819" i="3" s="1"/>
  <c r="G3820" i="3"/>
  <c r="H3820" i="3" s="1"/>
  <c r="G3821" i="3"/>
  <c r="G3822" i="3"/>
  <c r="H3822" i="3" s="1"/>
  <c r="G3823" i="3"/>
  <c r="I3823" i="3" s="1"/>
  <c r="G3824" i="3"/>
  <c r="H3824" i="3" s="1"/>
  <c r="G3825" i="3"/>
  <c r="G3826" i="3"/>
  <c r="G3827" i="3"/>
  <c r="I3827" i="3" s="1"/>
  <c r="G3828" i="3"/>
  <c r="H3828" i="3" s="1"/>
  <c r="G3829" i="3"/>
  <c r="G3830" i="3"/>
  <c r="H3830" i="3" s="1"/>
  <c r="G3831" i="3"/>
  <c r="G3832" i="3"/>
  <c r="H3832" i="3" s="1"/>
  <c r="G3833" i="3"/>
  <c r="G3834" i="3"/>
  <c r="G3835" i="3"/>
  <c r="I3835" i="3" s="1"/>
  <c r="G3836" i="3"/>
  <c r="H3836" i="3" s="1"/>
  <c r="G3837" i="3"/>
  <c r="G3838" i="3"/>
  <c r="H3838" i="3" s="1"/>
  <c r="G3839" i="3"/>
  <c r="I3839" i="3" s="1"/>
  <c r="G3840" i="3"/>
  <c r="H3840" i="3" s="1"/>
  <c r="G3841" i="3"/>
  <c r="G3842" i="3"/>
  <c r="G3843" i="3"/>
  <c r="I3843" i="3" s="1"/>
  <c r="G3844" i="3"/>
  <c r="H3844" i="3" s="1"/>
  <c r="G3845" i="3"/>
  <c r="G3846" i="3"/>
  <c r="H3846" i="3" s="1"/>
  <c r="G3847" i="3"/>
  <c r="G3848" i="3"/>
  <c r="H3848" i="3" s="1"/>
  <c r="G3849" i="3"/>
  <c r="G3850" i="3"/>
  <c r="G3851" i="3"/>
  <c r="I3851" i="3" s="1"/>
  <c r="G3852" i="3"/>
  <c r="H3852" i="3" s="1"/>
  <c r="G3853" i="3"/>
  <c r="G3854" i="3"/>
  <c r="H3854" i="3" s="1"/>
  <c r="G3855" i="3"/>
  <c r="I3855" i="3" s="1"/>
  <c r="G3856" i="3"/>
  <c r="H3856" i="3" s="1"/>
  <c r="G3857" i="3"/>
  <c r="G3858" i="3"/>
  <c r="G3859" i="3"/>
  <c r="I3859" i="3" s="1"/>
  <c r="G3860" i="3"/>
  <c r="H3860" i="3" s="1"/>
  <c r="G3861" i="3"/>
  <c r="G3862" i="3"/>
  <c r="H3862" i="3" s="1"/>
  <c r="G3863" i="3"/>
  <c r="G3864" i="3"/>
  <c r="H3864" i="3" s="1"/>
  <c r="G3865" i="3"/>
  <c r="G3866" i="3"/>
  <c r="G3867" i="3"/>
  <c r="I3867" i="3" s="1"/>
  <c r="G3868" i="3"/>
  <c r="H3868" i="3" s="1"/>
  <c r="G3869" i="3"/>
  <c r="G3870" i="3"/>
  <c r="H3870" i="3" s="1"/>
  <c r="G3871" i="3"/>
  <c r="I3871" i="3" s="1"/>
  <c r="G3872" i="3"/>
  <c r="H3872" i="3" s="1"/>
  <c r="G3873" i="3"/>
  <c r="G3874" i="3"/>
  <c r="G3875" i="3"/>
  <c r="I3875" i="3" s="1"/>
  <c r="G3876" i="3"/>
  <c r="H3876" i="3" s="1"/>
  <c r="G3877" i="3"/>
  <c r="G3878" i="3"/>
  <c r="H3878" i="3" s="1"/>
  <c r="G3879" i="3"/>
  <c r="G3880" i="3"/>
  <c r="H3880" i="3" s="1"/>
  <c r="G3881" i="3"/>
  <c r="G3882" i="3"/>
  <c r="G3883" i="3"/>
  <c r="I3883" i="3" s="1"/>
  <c r="G3884" i="3"/>
  <c r="H3884" i="3" s="1"/>
  <c r="G3885" i="3"/>
  <c r="G3886" i="3"/>
  <c r="H3886" i="3" s="1"/>
  <c r="G3887" i="3"/>
  <c r="I3887" i="3" s="1"/>
  <c r="G3888" i="3"/>
  <c r="H3888" i="3" s="1"/>
  <c r="G3889" i="3"/>
  <c r="G3890" i="3"/>
  <c r="G3891" i="3"/>
  <c r="I3891" i="3" s="1"/>
  <c r="G3892" i="3"/>
  <c r="H3892" i="3" s="1"/>
  <c r="G3893" i="3"/>
  <c r="G3894" i="3"/>
  <c r="H3894" i="3" s="1"/>
  <c r="G3895" i="3"/>
  <c r="G3896" i="3"/>
  <c r="H3896" i="3" s="1"/>
  <c r="G3897" i="3"/>
  <c r="G3898" i="3"/>
  <c r="G3899" i="3"/>
  <c r="I3899" i="3" s="1"/>
  <c r="G3900" i="3"/>
  <c r="H3900" i="3" s="1"/>
  <c r="G3901" i="3"/>
  <c r="G3902" i="3"/>
  <c r="H3902" i="3" s="1"/>
  <c r="G3903" i="3"/>
  <c r="I3903" i="3" s="1"/>
  <c r="G3904" i="3"/>
  <c r="H3904" i="3" s="1"/>
  <c r="G3905" i="3"/>
  <c r="G3906" i="3"/>
  <c r="G3907" i="3"/>
  <c r="I3907" i="3" s="1"/>
  <c r="G3908" i="3"/>
  <c r="H3908" i="3" s="1"/>
  <c r="G3909" i="3"/>
  <c r="G3910" i="3"/>
  <c r="H3910" i="3" s="1"/>
  <c r="G3911" i="3"/>
  <c r="G3912" i="3"/>
  <c r="H3912" i="3" s="1"/>
  <c r="G3913" i="3"/>
  <c r="G3914" i="3"/>
  <c r="G3915" i="3"/>
  <c r="I3915" i="3" s="1"/>
  <c r="G3916" i="3"/>
  <c r="H3916" i="3" s="1"/>
  <c r="G3917" i="3"/>
  <c r="G3918" i="3"/>
  <c r="H3918" i="3" s="1"/>
  <c r="G3919" i="3"/>
  <c r="I3919" i="3" s="1"/>
  <c r="G3920" i="3"/>
  <c r="H3920" i="3" s="1"/>
  <c r="G3921" i="3"/>
  <c r="G3922" i="3"/>
  <c r="G3923" i="3"/>
  <c r="I3923" i="3" s="1"/>
  <c r="G3924" i="3"/>
  <c r="H3924" i="3" s="1"/>
  <c r="G3925" i="3"/>
  <c r="G3926" i="3"/>
  <c r="H3926" i="3" s="1"/>
  <c r="G3927" i="3"/>
  <c r="G3928" i="3"/>
  <c r="H3928" i="3" s="1"/>
  <c r="G3929" i="3"/>
  <c r="G3930" i="3"/>
  <c r="G3931" i="3"/>
  <c r="I3931" i="3" s="1"/>
  <c r="G3932" i="3"/>
  <c r="H3932" i="3" s="1"/>
  <c r="G3933" i="3"/>
  <c r="G3934" i="3"/>
  <c r="H3934" i="3" s="1"/>
  <c r="G3935" i="3"/>
  <c r="I3935" i="3" s="1"/>
  <c r="G3936" i="3"/>
  <c r="H3936" i="3" s="1"/>
  <c r="G3937" i="3"/>
  <c r="G3938" i="3"/>
  <c r="G3939" i="3"/>
  <c r="I3939" i="3" s="1"/>
  <c r="G3940" i="3"/>
  <c r="H3940" i="3" s="1"/>
  <c r="G3941" i="3"/>
  <c r="G3942" i="3"/>
  <c r="H3942" i="3" s="1"/>
  <c r="G3943" i="3"/>
  <c r="G3944" i="3"/>
  <c r="H3944" i="3" s="1"/>
  <c r="G3945" i="3"/>
  <c r="G3946" i="3"/>
  <c r="G3947" i="3"/>
  <c r="I3947" i="3" s="1"/>
  <c r="G3948" i="3"/>
  <c r="H3948" i="3" s="1"/>
  <c r="G3949" i="3"/>
  <c r="G3950" i="3"/>
  <c r="H3950" i="3" s="1"/>
  <c r="G3951" i="3"/>
  <c r="I3951" i="3" s="1"/>
  <c r="G3952" i="3"/>
  <c r="H3952" i="3" s="1"/>
  <c r="G3953" i="3"/>
  <c r="G3954" i="3"/>
  <c r="G3955" i="3"/>
  <c r="G3956" i="3"/>
  <c r="H3956" i="3" s="1"/>
  <c r="G3957" i="3"/>
  <c r="G3958" i="3"/>
  <c r="H3958" i="3" s="1"/>
  <c r="G3959" i="3"/>
  <c r="G3960" i="3"/>
  <c r="H3960" i="3" s="1"/>
  <c r="G3961" i="3"/>
  <c r="G3962" i="3"/>
  <c r="G3963" i="3"/>
  <c r="I3963" i="3" s="1"/>
  <c r="G3964" i="3"/>
  <c r="H3964" i="3" s="1"/>
  <c r="G3965" i="3"/>
  <c r="G3966" i="3"/>
  <c r="H3966" i="3" s="1"/>
  <c r="G3967" i="3"/>
  <c r="I3967" i="3" s="1"/>
  <c r="G3968" i="3"/>
  <c r="H3968" i="3" s="1"/>
  <c r="G3969" i="3"/>
  <c r="H3969" i="3" s="1"/>
  <c r="G3970" i="3"/>
  <c r="H3970" i="3" s="1"/>
  <c r="G3971" i="3"/>
  <c r="I3971" i="3" s="1"/>
  <c r="G3972" i="3"/>
  <c r="H3972" i="3" s="1"/>
  <c r="G3973" i="3"/>
  <c r="H3973" i="3" s="1"/>
  <c r="G3974" i="3"/>
  <c r="G3975" i="3"/>
  <c r="G3976" i="3"/>
  <c r="H3976" i="3" s="1"/>
  <c r="G3977" i="3"/>
  <c r="H3977" i="3" s="1"/>
  <c r="G3978" i="3"/>
  <c r="H3978" i="3" s="1"/>
  <c r="G3979" i="3"/>
  <c r="I3979" i="3" s="1"/>
  <c r="G3980" i="3"/>
  <c r="G3981" i="3"/>
  <c r="H3981" i="3" s="1"/>
  <c r="G3982" i="3"/>
  <c r="H3982" i="3" s="1"/>
  <c r="G3983" i="3"/>
  <c r="I3983" i="3" s="1"/>
  <c r="G3984" i="3"/>
  <c r="H3984" i="3" s="1"/>
  <c r="G3985" i="3"/>
  <c r="H3985" i="3" s="1"/>
  <c r="G3986" i="3"/>
  <c r="H3986" i="3" s="1"/>
  <c r="G3987" i="3"/>
  <c r="I3987" i="3" s="1"/>
  <c r="G3988" i="3"/>
  <c r="H3988" i="3" s="1"/>
  <c r="G3989" i="3"/>
  <c r="H3989" i="3" s="1"/>
  <c r="G3990" i="3"/>
  <c r="G3991" i="3"/>
  <c r="G3992" i="3"/>
  <c r="H3992" i="3" s="1"/>
  <c r="G3993" i="3"/>
  <c r="H3993" i="3" s="1"/>
  <c r="G3994" i="3"/>
  <c r="H3994" i="3" s="1"/>
  <c r="G3995" i="3"/>
  <c r="I3995" i="3" s="1"/>
  <c r="G3996" i="3"/>
  <c r="G3997" i="3"/>
  <c r="H3997" i="3" s="1"/>
  <c r="G3998" i="3"/>
  <c r="H3998" i="3" s="1"/>
  <c r="G3999" i="3"/>
  <c r="I3999" i="3" s="1"/>
  <c r="G4000" i="3"/>
  <c r="H4000" i="3" s="1"/>
  <c r="G4001" i="3"/>
  <c r="H4001" i="3" s="1"/>
  <c r="G4002" i="3"/>
  <c r="H4002" i="3" s="1"/>
  <c r="G4003" i="3"/>
  <c r="I4003" i="3" s="1"/>
  <c r="G4004" i="3"/>
  <c r="H4004" i="3" s="1"/>
  <c r="G4005" i="3"/>
  <c r="H4005" i="3" s="1"/>
  <c r="G4006" i="3"/>
  <c r="G4007" i="3"/>
  <c r="G4008" i="3"/>
  <c r="H4008" i="3" s="1"/>
  <c r="G4009" i="3"/>
  <c r="H4009" i="3" s="1"/>
  <c r="G4010" i="3"/>
  <c r="H4010" i="3" s="1"/>
  <c r="G4011" i="3"/>
  <c r="I4011" i="3" s="1"/>
  <c r="G4012" i="3"/>
  <c r="G4013" i="3"/>
  <c r="H4013" i="3" s="1"/>
  <c r="G4014" i="3"/>
  <c r="H4014" i="3" s="1"/>
  <c r="G4015" i="3"/>
  <c r="I4015" i="3" s="1"/>
  <c r="G4016" i="3"/>
  <c r="H4016" i="3" s="1"/>
  <c r="G4017" i="3"/>
  <c r="H4017" i="3" s="1"/>
  <c r="G4018" i="3"/>
  <c r="H4018" i="3" s="1"/>
  <c r="G4019" i="3"/>
  <c r="I4019" i="3" s="1"/>
  <c r="G4020" i="3"/>
  <c r="H4020" i="3" s="1"/>
  <c r="G4021" i="3"/>
  <c r="H4021" i="3" s="1"/>
  <c r="G4022" i="3"/>
  <c r="G4023" i="3"/>
  <c r="G4024" i="3"/>
  <c r="H4024" i="3" s="1"/>
  <c r="G4025" i="3"/>
  <c r="H4025" i="3" s="1"/>
  <c r="G4026" i="3"/>
  <c r="H4026" i="3" s="1"/>
  <c r="G4027" i="3"/>
  <c r="I4027" i="3" s="1"/>
  <c r="G4028" i="3"/>
  <c r="G4029" i="3"/>
  <c r="H4029" i="3" s="1"/>
  <c r="G4030" i="3"/>
  <c r="H4030" i="3" s="1"/>
  <c r="G4031" i="3"/>
  <c r="I4031" i="3" s="1"/>
  <c r="G4032" i="3"/>
  <c r="H4032" i="3" s="1"/>
  <c r="G4033" i="3"/>
  <c r="H4033" i="3" s="1"/>
  <c r="G4034" i="3"/>
  <c r="H4034" i="3" s="1"/>
  <c r="G4035" i="3"/>
  <c r="I4035" i="3" s="1"/>
  <c r="G4036" i="3"/>
  <c r="H4036" i="3" s="1"/>
  <c r="G4037" i="3"/>
  <c r="H4037" i="3" s="1"/>
  <c r="G4038" i="3"/>
  <c r="G4039" i="3"/>
  <c r="G4040" i="3"/>
  <c r="H4040" i="3" s="1"/>
  <c r="G4041" i="3"/>
  <c r="H4041" i="3" s="1"/>
  <c r="G4042" i="3"/>
  <c r="H4042" i="3" s="1"/>
  <c r="G4043" i="3"/>
  <c r="I4043" i="3" s="1"/>
  <c r="G4044" i="3"/>
  <c r="G4045" i="3"/>
  <c r="H4045" i="3" s="1"/>
  <c r="G4046" i="3"/>
  <c r="H4046" i="3" s="1"/>
  <c r="G4047" i="3"/>
  <c r="I4047" i="3" s="1"/>
  <c r="G4048" i="3"/>
  <c r="H4048" i="3" s="1"/>
  <c r="G4049" i="3"/>
  <c r="H4049" i="3" s="1"/>
  <c r="G4050" i="3"/>
  <c r="H4050" i="3" s="1"/>
  <c r="G4051" i="3"/>
  <c r="I4051" i="3" s="1"/>
  <c r="G4052" i="3"/>
  <c r="H4052" i="3" s="1"/>
  <c r="G4053" i="3"/>
  <c r="H4053" i="3" s="1"/>
  <c r="G4054" i="3"/>
  <c r="G4055" i="3"/>
  <c r="G4056" i="3"/>
  <c r="H4056" i="3" s="1"/>
  <c r="G4057" i="3"/>
  <c r="H4057" i="3" s="1"/>
  <c r="G4058" i="3"/>
  <c r="H4058" i="3" s="1"/>
  <c r="G4059" i="3"/>
  <c r="I4059" i="3" s="1"/>
  <c r="G4060" i="3"/>
  <c r="G4061" i="3"/>
  <c r="H4061" i="3" s="1"/>
  <c r="G4062" i="3"/>
  <c r="H4062" i="3" s="1"/>
  <c r="G4063" i="3"/>
  <c r="I4063" i="3" s="1"/>
  <c r="G4064" i="3"/>
  <c r="H4064" i="3" s="1"/>
  <c r="G4065" i="3"/>
  <c r="H4065" i="3" s="1"/>
  <c r="G4066" i="3"/>
  <c r="H4066" i="3" s="1"/>
  <c r="G4067" i="3"/>
  <c r="I4067" i="3" s="1"/>
  <c r="G4068" i="3"/>
  <c r="H4068" i="3" s="1"/>
  <c r="G4069" i="3"/>
  <c r="H4069" i="3" s="1"/>
  <c r="G4070" i="3"/>
  <c r="G4071" i="3"/>
  <c r="G4072" i="3"/>
  <c r="H4072" i="3" s="1"/>
  <c r="G4073" i="3"/>
  <c r="H4073" i="3" s="1"/>
  <c r="G4074" i="3"/>
  <c r="H4074" i="3" s="1"/>
  <c r="G4075" i="3"/>
  <c r="I4075" i="3" s="1"/>
  <c r="G4076" i="3"/>
  <c r="G4077" i="3"/>
  <c r="H4077" i="3" s="1"/>
  <c r="G4078" i="3"/>
  <c r="H4078" i="3" s="1"/>
  <c r="G4079" i="3"/>
  <c r="I4079" i="3" s="1"/>
  <c r="G4080" i="3"/>
  <c r="H4080" i="3" s="1"/>
  <c r="G4081" i="3"/>
  <c r="H4081" i="3" s="1"/>
  <c r="G4082" i="3"/>
  <c r="H4082" i="3" s="1"/>
  <c r="G4083" i="3"/>
  <c r="I4083" i="3" s="1"/>
  <c r="G4084" i="3"/>
  <c r="H4084" i="3" s="1"/>
  <c r="G4085" i="3"/>
  <c r="H4085" i="3" s="1"/>
  <c r="G4086" i="3"/>
  <c r="G4087" i="3"/>
  <c r="G4088" i="3"/>
  <c r="H4088" i="3" s="1"/>
  <c r="G4089" i="3"/>
  <c r="H4089" i="3" s="1"/>
  <c r="G4090" i="3"/>
  <c r="H4090" i="3" s="1"/>
  <c r="G4091" i="3"/>
  <c r="I4091" i="3" s="1"/>
  <c r="G4092" i="3"/>
  <c r="G4093" i="3"/>
  <c r="H4093" i="3" s="1"/>
  <c r="G4094" i="3"/>
  <c r="H4094" i="3" s="1"/>
  <c r="G4095" i="3"/>
  <c r="I4095" i="3" s="1"/>
  <c r="G4096" i="3"/>
  <c r="H4096" i="3" s="1"/>
  <c r="G4097" i="3"/>
  <c r="H4097" i="3" s="1"/>
  <c r="G4098" i="3"/>
  <c r="H4098" i="3" s="1"/>
  <c r="G4099" i="3"/>
  <c r="I4099" i="3" s="1"/>
  <c r="G4100" i="3"/>
  <c r="H4100" i="3" s="1"/>
  <c r="G4101" i="3"/>
  <c r="H4101" i="3" s="1"/>
  <c r="G4102" i="3"/>
  <c r="G4103" i="3"/>
  <c r="G4104" i="3"/>
  <c r="H4104" i="3" s="1"/>
  <c r="G4105" i="3"/>
  <c r="H4105" i="3" s="1"/>
  <c r="G4106" i="3"/>
  <c r="H4106" i="3" s="1"/>
  <c r="G4107" i="3"/>
  <c r="I4107" i="3" s="1"/>
  <c r="G4108"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I3955" i="3" l="1"/>
  <c r="H3955" i="3"/>
  <c r="I3615" i="3"/>
  <c r="H3615" i="3"/>
  <c r="I3228" i="3"/>
  <c r="H3871" i="3"/>
  <c r="J3871" i="3" s="1"/>
  <c r="H3531" i="3"/>
  <c r="J3531" i="3" s="1"/>
  <c r="I3164" i="3"/>
  <c r="H3787" i="3"/>
  <c r="J3787" i="3" s="1"/>
  <c r="I3484" i="3"/>
  <c r="J3484" i="3" s="1"/>
  <c r="I3100" i="3"/>
  <c r="J3100" i="3" s="1"/>
  <c r="H4043" i="3"/>
  <c r="J4043" i="3" s="1"/>
  <c r="H3699" i="3"/>
  <c r="J3699" i="3" s="1"/>
  <c r="I3292" i="3"/>
  <c r="I3036" i="3"/>
  <c r="J3036" i="3" s="1"/>
  <c r="H4102" i="3"/>
  <c r="I4102" i="3"/>
  <c r="H4086" i="3"/>
  <c r="I4086" i="3"/>
  <c r="H4070" i="3"/>
  <c r="I4070" i="3"/>
  <c r="H4054" i="3"/>
  <c r="I4054" i="3"/>
  <c r="H4038" i="3"/>
  <c r="I4038" i="3"/>
  <c r="H4022" i="3"/>
  <c r="I4022" i="3"/>
  <c r="H4006" i="3"/>
  <c r="I4006" i="3"/>
  <c r="H3990" i="3"/>
  <c r="I3990" i="3"/>
  <c r="H3974" i="3"/>
  <c r="I3974" i="3"/>
  <c r="H3962" i="3"/>
  <c r="I3962" i="3"/>
  <c r="H3954" i="3"/>
  <c r="I3954" i="3"/>
  <c r="H3946" i="3"/>
  <c r="I3946" i="3"/>
  <c r="H3938" i="3"/>
  <c r="I3938" i="3"/>
  <c r="H3930" i="3"/>
  <c r="I3930" i="3"/>
  <c r="H3922" i="3"/>
  <c r="I3922" i="3"/>
  <c r="H3914" i="3"/>
  <c r="I3914" i="3"/>
  <c r="H3906" i="3"/>
  <c r="I3906" i="3"/>
  <c r="H3898" i="3"/>
  <c r="I3898" i="3"/>
  <c r="H3890" i="3"/>
  <c r="I3890" i="3"/>
  <c r="H3882" i="3"/>
  <c r="I3882" i="3"/>
  <c r="H3874" i="3"/>
  <c r="I3874" i="3"/>
  <c r="H3866" i="3"/>
  <c r="I3866" i="3"/>
  <c r="H3858" i="3"/>
  <c r="I3858" i="3"/>
  <c r="H3850" i="3"/>
  <c r="I3850" i="3"/>
  <c r="H3842" i="3"/>
  <c r="I3842" i="3"/>
  <c r="H3834" i="3"/>
  <c r="I3834" i="3"/>
  <c r="H3826" i="3"/>
  <c r="I3826" i="3"/>
  <c r="H3818" i="3"/>
  <c r="I3818" i="3"/>
  <c r="H3810" i="3"/>
  <c r="I3810" i="3"/>
  <c r="H3802" i="3"/>
  <c r="I3802" i="3"/>
  <c r="H3794" i="3"/>
  <c r="I3794" i="3"/>
  <c r="H3786" i="3"/>
  <c r="I3786" i="3"/>
  <c r="H3778" i="3"/>
  <c r="I3778" i="3"/>
  <c r="H3770" i="3"/>
  <c r="I3770" i="3"/>
  <c r="H3762" i="3"/>
  <c r="I3762" i="3"/>
  <c r="H3754" i="3"/>
  <c r="I3754" i="3"/>
  <c r="H3746" i="3"/>
  <c r="I3746" i="3"/>
  <c r="H3738" i="3"/>
  <c r="I3738" i="3"/>
  <c r="H3730" i="3"/>
  <c r="I3730" i="3"/>
  <c r="H3722" i="3"/>
  <c r="I3722" i="3"/>
  <c r="H3698" i="3"/>
  <c r="I3698" i="3"/>
  <c r="H3674" i="3"/>
  <c r="I3674" i="3"/>
  <c r="H3658" i="3"/>
  <c r="I3658" i="3"/>
  <c r="I3230" i="3"/>
  <c r="H3230" i="3"/>
  <c r="H2978" i="3"/>
  <c r="I2978" i="3"/>
  <c r="I2974" i="3"/>
  <c r="H2974" i="3"/>
  <c r="I2894" i="3"/>
  <c r="H2894" i="3"/>
  <c r="H2850" i="3"/>
  <c r="I2850" i="3"/>
  <c r="I2798" i="3"/>
  <c r="H2798" i="3"/>
  <c r="I2638" i="3"/>
  <c r="H2638" i="3"/>
  <c r="J2638" i="3" s="1"/>
  <c r="I2542" i="3"/>
  <c r="H2542" i="3"/>
  <c r="I2462" i="3"/>
  <c r="H2462" i="3"/>
  <c r="J2462" i="3" s="1"/>
  <c r="H3054" i="3"/>
  <c r="J3054" i="3" s="1"/>
  <c r="I3682" i="3"/>
  <c r="J3682" i="3" s="1"/>
  <c r="I2946" i="3"/>
  <c r="J2946" i="3" s="1"/>
  <c r="H3706" i="3"/>
  <c r="I3706" i="3"/>
  <c r="H3690" i="3"/>
  <c r="I3690" i="3"/>
  <c r="H3666" i="3"/>
  <c r="I3666" i="3"/>
  <c r="H3642" i="3"/>
  <c r="I3642" i="3"/>
  <c r="H3634" i="3"/>
  <c r="I3634" i="3"/>
  <c r="H3626" i="3"/>
  <c r="I3626" i="3"/>
  <c r="I3150" i="3"/>
  <c r="H3150" i="3"/>
  <c r="H2914" i="3"/>
  <c r="I2914" i="3"/>
  <c r="H2882" i="3"/>
  <c r="I2882" i="3"/>
  <c r="I2150" i="3"/>
  <c r="H2150" i="3"/>
  <c r="J2150" i="3" s="1"/>
  <c r="I1830" i="3"/>
  <c r="H1830" i="3"/>
  <c r="H2718" i="3"/>
  <c r="J2718" i="3" s="1"/>
  <c r="I3650" i="3"/>
  <c r="J3650" i="3" s="1"/>
  <c r="I3420" i="3"/>
  <c r="J3420" i="3" s="1"/>
  <c r="I2818" i="3"/>
  <c r="J2818" i="3" s="1"/>
  <c r="H4108" i="3"/>
  <c r="I4108" i="3"/>
  <c r="H4092" i="3"/>
  <c r="I4092" i="3"/>
  <c r="H4076" i="3"/>
  <c r="I4076" i="3"/>
  <c r="H4060" i="3"/>
  <c r="I4060" i="3"/>
  <c r="H4044" i="3"/>
  <c r="I4044" i="3"/>
  <c r="H4028" i="3"/>
  <c r="I4028" i="3"/>
  <c r="H4012" i="3"/>
  <c r="I4012" i="3"/>
  <c r="H3996" i="3"/>
  <c r="I3996" i="3"/>
  <c r="H3980" i="3"/>
  <c r="I3980" i="3"/>
  <c r="H3596" i="3"/>
  <c r="I3596" i="3"/>
  <c r="H3580" i="3"/>
  <c r="I3580" i="3"/>
  <c r="H3564" i="3"/>
  <c r="I3564" i="3"/>
  <c r="H3532" i="3"/>
  <c r="I3532" i="3"/>
  <c r="H3516" i="3"/>
  <c r="I3516" i="3"/>
  <c r="H3500" i="3"/>
  <c r="I3500" i="3"/>
  <c r="H3468" i="3"/>
  <c r="I3468" i="3"/>
  <c r="H3452" i="3"/>
  <c r="I3452" i="3"/>
  <c r="H3436" i="3"/>
  <c r="I3436" i="3"/>
  <c r="H3404" i="3"/>
  <c r="I3404" i="3"/>
  <c r="H3388" i="3"/>
  <c r="I3388" i="3"/>
  <c r="H3372" i="3"/>
  <c r="I3372" i="3"/>
  <c r="H3340" i="3"/>
  <c r="I3340" i="3"/>
  <c r="H3324" i="3"/>
  <c r="I3324" i="3"/>
  <c r="H2362" i="3"/>
  <c r="J2362" i="3" s="1"/>
  <c r="I3612" i="3"/>
  <c r="J3612" i="3" s="1"/>
  <c r="I3356" i="3"/>
  <c r="J3356" i="3" s="1"/>
  <c r="I3714" i="3"/>
  <c r="J3714" i="3" s="1"/>
  <c r="I3548" i="3"/>
  <c r="J3548" i="3" s="1"/>
  <c r="H4107" i="3"/>
  <c r="J4107" i="3" s="1"/>
  <c r="H4019" i="3"/>
  <c r="J4019" i="3" s="1"/>
  <c r="H3935" i="3"/>
  <c r="J3935" i="3" s="1"/>
  <c r="H3851" i="3"/>
  <c r="J3851" i="3" s="1"/>
  <c r="H3763" i="3"/>
  <c r="J3763" i="3" s="1"/>
  <c r="H3679" i="3"/>
  <c r="J3679" i="3" s="1"/>
  <c r="H3595" i="3"/>
  <c r="J3595" i="3" s="1"/>
  <c r="H3507" i="3"/>
  <c r="J3507" i="3" s="1"/>
  <c r="I3276" i="3"/>
  <c r="J3276" i="3" s="1"/>
  <c r="I3212" i="3"/>
  <c r="J3212" i="3" s="1"/>
  <c r="I3148" i="3"/>
  <c r="J3148" i="3" s="1"/>
  <c r="I3084" i="3"/>
  <c r="J3084" i="3" s="1"/>
  <c r="I3020" i="3"/>
  <c r="J3292" i="3"/>
  <c r="J3228" i="3"/>
  <c r="J3164" i="3"/>
  <c r="J3020" i="3"/>
  <c r="H4083" i="3"/>
  <c r="J4083" i="3" s="1"/>
  <c r="H3999" i="3"/>
  <c r="J3999" i="3" s="1"/>
  <c r="H3915" i="3"/>
  <c r="J3915" i="3" s="1"/>
  <c r="H3827" i="3"/>
  <c r="J3827" i="3" s="1"/>
  <c r="H3743" i="3"/>
  <c r="J3743" i="3" s="1"/>
  <c r="H3659" i="3"/>
  <c r="J3659" i="3" s="1"/>
  <c r="H3571" i="3"/>
  <c r="J3571" i="3" s="1"/>
  <c r="I3260" i="3"/>
  <c r="J3260" i="3" s="1"/>
  <c r="I3196" i="3"/>
  <c r="J3196" i="3" s="1"/>
  <c r="I3132" i="3"/>
  <c r="J3132" i="3" s="1"/>
  <c r="I3068" i="3"/>
  <c r="J3068" i="3" s="1"/>
  <c r="I3004" i="3"/>
  <c r="J3004" i="3" s="1"/>
  <c r="H4063" i="3"/>
  <c r="J4063" i="3" s="1"/>
  <c r="H3979" i="3"/>
  <c r="J3979" i="3" s="1"/>
  <c r="H3891" i="3"/>
  <c r="J3891" i="3" s="1"/>
  <c r="H3807" i="3"/>
  <c r="J3807" i="3" s="1"/>
  <c r="H3723" i="3"/>
  <c r="J3723" i="3" s="1"/>
  <c r="H3635" i="3"/>
  <c r="J3635" i="3" s="1"/>
  <c r="H3551" i="3"/>
  <c r="J3551" i="3" s="1"/>
  <c r="I3308" i="3"/>
  <c r="J3308" i="3" s="1"/>
  <c r="I3244" i="3"/>
  <c r="J3244" i="3" s="1"/>
  <c r="I3180" i="3"/>
  <c r="J3180" i="3" s="1"/>
  <c r="I3116" i="3"/>
  <c r="J3116" i="3" s="1"/>
  <c r="I3052" i="3"/>
  <c r="J3052" i="3" s="1"/>
  <c r="H3965" i="3"/>
  <c r="I3965" i="3"/>
  <c r="H3957" i="3"/>
  <c r="I3957" i="3"/>
  <c r="H3949" i="3"/>
  <c r="I3949" i="3"/>
  <c r="H3941" i="3"/>
  <c r="I3941" i="3"/>
  <c r="H3933" i="3"/>
  <c r="I3933" i="3"/>
  <c r="H3925" i="3"/>
  <c r="I3925" i="3"/>
  <c r="H3917" i="3"/>
  <c r="I3917" i="3"/>
  <c r="H3909" i="3"/>
  <c r="I3909" i="3"/>
  <c r="H3901" i="3"/>
  <c r="I3901" i="3"/>
  <c r="H3893" i="3"/>
  <c r="I3893" i="3"/>
  <c r="H3885" i="3"/>
  <c r="I3885" i="3"/>
  <c r="H3877" i="3"/>
  <c r="I3877" i="3"/>
  <c r="H3869" i="3"/>
  <c r="I3869" i="3"/>
  <c r="H3861" i="3"/>
  <c r="I3861" i="3"/>
  <c r="H3853" i="3"/>
  <c r="I3853" i="3"/>
  <c r="H3845" i="3"/>
  <c r="I3845" i="3"/>
  <c r="H3837" i="3"/>
  <c r="I3837" i="3"/>
  <c r="H3829" i="3"/>
  <c r="I3829" i="3"/>
  <c r="H3821" i="3"/>
  <c r="I3821" i="3"/>
  <c r="H3809" i="3"/>
  <c r="I3809" i="3"/>
  <c r="H3805" i="3"/>
  <c r="I3805" i="3"/>
  <c r="H3797" i="3"/>
  <c r="I3797" i="3"/>
  <c r="H3789" i="3"/>
  <c r="I3789" i="3"/>
  <c r="H3781" i="3"/>
  <c r="I3781" i="3"/>
  <c r="H3773" i="3"/>
  <c r="I3773" i="3"/>
  <c r="H3761" i="3"/>
  <c r="I3761" i="3"/>
  <c r="H3753" i="3"/>
  <c r="I3753" i="3"/>
  <c r="H3745" i="3"/>
  <c r="I3745" i="3"/>
  <c r="H3737" i="3"/>
  <c r="I3737" i="3"/>
  <c r="H3733" i="3"/>
  <c r="I3733" i="3"/>
  <c r="H3725" i="3"/>
  <c r="I3725" i="3"/>
  <c r="H3717" i="3"/>
  <c r="I3717" i="3"/>
  <c r="H3709" i="3"/>
  <c r="I3709" i="3"/>
  <c r="H3701" i="3"/>
  <c r="I3701" i="3"/>
  <c r="H3693" i="3"/>
  <c r="I3693" i="3"/>
  <c r="H3685" i="3"/>
  <c r="I3685" i="3"/>
  <c r="H3677" i="3"/>
  <c r="I3677" i="3"/>
  <c r="H3665" i="3"/>
  <c r="I3665" i="3"/>
  <c r="H3657" i="3"/>
  <c r="I3657" i="3"/>
  <c r="H3649" i="3"/>
  <c r="I3649" i="3"/>
  <c r="H3641" i="3"/>
  <c r="I3641" i="3"/>
  <c r="H3637" i="3"/>
  <c r="I3637" i="3"/>
  <c r="H3629" i="3"/>
  <c r="I3629" i="3"/>
  <c r="H3617" i="3"/>
  <c r="I3617" i="3"/>
  <c r="H3609" i="3"/>
  <c r="I3609" i="3"/>
  <c r="H3605" i="3"/>
  <c r="I3605" i="3"/>
  <c r="H3593" i="3"/>
  <c r="I3593" i="3"/>
  <c r="H3585" i="3"/>
  <c r="I3585" i="3"/>
  <c r="H3577" i="3"/>
  <c r="I3577" i="3"/>
  <c r="H3569" i="3"/>
  <c r="I3569" i="3"/>
  <c r="H3561" i="3"/>
  <c r="I3561" i="3"/>
  <c r="H3553" i="3"/>
  <c r="I3553" i="3"/>
  <c r="H3549" i="3"/>
  <c r="I3549" i="3"/>
  <c r="H3537" i="3"/>
  <c r="I3537" i="3"/>
  <c r="H3533" i="3"/>
  <c r="I3533" i="3"/>
  <c r="H3525" i="3"/>
  <c r="I3525" i="3"/>
  <c r="H3517" i="3"/>
  <c r="I3517" i="3"/>
  <c r="H3509" i="3"/>
  <c r="I3509" i="3"/>
  <c r="H3501" i="3"/>
  <c r="I3501" i="3"/>
  <c r="H3493" i="3"/>
  <c r="I3493" i="3"/>
  <c r="H3481" i="3"/>
  <c r="I3481" i="3"/>
  <c r="H3473" i="3"/>
  <c r="I3473" i="3"/>
  <c r="H3465" i="3"/>
  <c r="I3465" i="3"/>
  <c r="H3461" i="3"/>
  <c r="I3461" i="3"/>
  <c r="H3453" i="3"/>
  <c r="I3453" i="3"/>
  <c r="H3441" i="3"/>
  <c r="I3441" i="3"/>
  <c r="H3433" i="3"/>
  <c r="I3433" i="3"/>
  <c r="H3425" i="3"/>
  <c r="I3425" i="3"/>
  <c r="H3417" i="3"/>
  <c r="I3417" i="3"/>
  <c r="H3409" i="3"/>
  <c r="I3409" i="3"/>
  <c r="H3405" i="3"/>
  <c r="I3405" i="3"/>
  <c r="H3397" i="3"/>
  <c r="I3397" i="3"/>
  <c r="H3389" i="3"/>
  <c r="I3389" i="3"/>
  <c r="H3381" i="3"/>
  <c r="I3381" i="3"/>
  <c r="H3369" i="3"/>
  <c r="I3369" i="3"/>
  <c r="H3361" i="3"/>
  <c r="I3361" i="3"/>
  <c r="H3357" i="3"/>
  <c r="I3357" i="3"/>
  <c r="H3349" i="3"/>
  <c r="I3349" i="3"/>
  <c r="H3341" i="3"/>
  <c r="I3341" i="3"/>
  <c r="H3329" i="3"/>
  <c r="I3329" i="3"/>
  <c r="H3325" i="3"/>
  <c r="I3325" i="3"/>
  <c r="H3317" i="3"/>
  <c r="I3317" i="3"/>
  <c r="H3309" i="3"/>
  <c r="I3309" i="3"/>
  <c r="H3301" i="3"/>
  <c r="I3301" i="3"/>
  <c r="H3293" i="3"/>
  <c r="I3293" i="3"/>
  <c r="H3285" i="3"/>
  <c r="I3285" i="3"/>
  <c r="H3277" i="3"/>
  <c r="I3277" i="3"/>
  <c r="H3269" i="3"/>
  <c r="I3269" i="3"/>
  <c r="H3261" i="3"/>
  <c r="I3261" i="3"/>
  <c r="H3249" i="3"/>
  <c r="I3249" i="3"/>
  <c r="H3245" i="3"/>
  <c r="I3245" i="3"/>
  <c r="H3237" i="3"/>
  <c r="I3237" i="3"/>
  <c r="H3229" i="3"/>
  <c r="I3229" i="3"/>
  <c r="H3221" i="3"/>
  <c r="I3221" i="3"/>
  <c r="H3213" i="3"/>
  <c r="I3213" i="3"/>
  <c r="H3205" i="3"/>
  <c r="I3205" i="3"/>
  <c r="H3197" i="3"/>
  <c r="I3197" i="3"/>
  <c r="H3189" i="3"/>
  <c r="I3189" i="3"/>
  <c r="H3181" i="3"/>
  <c r="I3181" i="3"/>
  <c r="H3173" i="3"/>
  <c r="I3173" i="3"/>
  <c r="H3165" i="3"/>
  <c r="I3165" i="3"/>
  <c r="H3157" i="3"/>
  <c r="I3157" i="3"/>
  <c r="H3149" i="3"/>
  <c r="I3149" i="3"/>
  <c r="H3141" i="3"/>
  <c r="I3141" i="3"/>
  <c r="H3133" i="3"/>
  <c r="I3133" i="3"/>
  <c r="H3125" i="3"/>
  <c r="I3125" i="3"/>
  <c r="H3117" i="3"/>
  <c r="I3117" i="3"/>
  <c r="H3109" i="3"/>
  <c r="I3109" i="3"/>
  <c r="H3101" i="3"/>
  <c r="I3101" i="3"/>
  <c r="H3093" i="3"/>
  <c r="I3093" i="3"/>
  <c r="H3085" i="3"/>
  <c r="I3085" i="3"/>
  <c r="H3081" i="3"/>
  <c r="I3081" i="3"/>
  <c r="H3073" i="3"/>
  <c r="I3073" i="3"/>
  <c r="H3065" i="3"/>
  <c r="I3065" i="3"/>
  <c r="H3057" i="3"/>
  <c r="I3057" i="3"/>
  <c r="H3045" i="3"/>
  <c r="I3045" i="3"/>
  <c r="H3037" i="3"/>
  <c r="I3037" i="3"/>
  <c r="H3029" i="3"/>
  <c r="I3029" i="3"/>
  <c r="H3021" i="3"/>
  <c r="I3021" i="3"/>
  <c r="H3013" i="3"/>
  <c r="I3013" i="3"/>
  <c r="H3005" i="3"/>
  <c r="I3005" i="3"/>
  <c r="H2997" i="3"/>
  <c r="I2997" i="3"/>
  <c r="H2989" i="3"/>
  <c r="I2989" i="3"/>
  <c r="H2981" i="3"/>
  <c r="I2981" i="3"/>
  <c r="H2973" i="3"/>
  <c r="I2973" i="3"/>
  <c r="H2965" i="3"/>
  <c r="I2965" i="3"/>
  <c r="H2957" i="3"/>
  <c r="I2957" i="3"/>
  <c r="H2949" i="3"/>
  <c r="I2949" i="3"/>
  <c r="H2941" i="3"/>
  <c r="I2941" i="3"/>
  <c r="H2933" i="3"/>
  <c r="I2933" i="3"/>
  <c r="H2921" i="3"/>
  <c r="I2921" i="3"/>
  <c r="H2913" i="3"/>
  <c r="I2913" i="3"/>
  <c r="H2905" i="3"/>
  <c r="I2905" i="3"/>
  <c r="H2897" i="3"/>
  <c r="I2897" i="3"/>
  <c r="H2889" i="3"/>
  <c r="I2889" i="3"/>
  <c r="H2881" i="3"/>
  <c r="I2881" i="3"/>
  <c r="H2873" i="3"/>
  <c r="I2873" i="3"/>
  <c r="H2869" i="3"/>
  <c r="I2869" i="3"/>
  <c r="H2861" i="3"/>
  <c r="I2861" i="3"/>
  <c r="H2853" i="3"/>
  <c r="I2853" i="3"/>
  <c r="H2845" i="3"/>
  <c r="I2845" i="3"/>
  <c r="H2837" i="3"/>
  <c r="I2837" i="3"/>
  <c r="H2829" i="3"/>
  <c r="I2829" i="3"/>
  <c r="H2821" i="3"/>
  <c r="I2821" i="3"/>
  <c r="H2813" i="3"/>
  <c r="I2813" i="3"/>
  <c r="H2805" i="3"/>
  <c r="I2805" i="3"/>
  <c r="H2797" i="3"/>
  <c r="I2797" i="3"/>
  <c r="H2777" i="3"/>
  <c r="I2777" i="3"/>
  <c r="H2773" i="3"/>
  <c r="I2773" i="3"/>
  <c r="H2765" i="3"/>
  <c r="I2765" i="3"/>
  <c r="H2745" i="3"/>
  <c r="I2745" i="3"/>
  <c r="H2741" i="3"/>
  <c r="I2741" i="3"/>
  <c r="H2729" i="3"/>
  <c r="I2729" i="3"/>
  <c r="H2713" i="3"/>
  <c r="I2713" i="3"/>
  <c r="H2709" i="3"/>
  <c r="I2709" i="3"/>
  <c r="H2701" i="3"/>
  <c r="I2701" i="3"/>
  <c r="H2685" i="3"/>
  <c r="I2685" i="3"/>
  <c r="H2677" i="3"/>
  <c r="I2677" i="3"/>
  <c r="H2669" i="3"/>
  <c r="I2669" i="3"/>
  <c r="H2661" i="3"/>
  <c r="I2661" i="3"/>
  <c r="H2653" i="3"/>
  <c r="I2653" i="3"/>
  <c r="H2633" i="3"/>
  <c r="I2633" i="3"/>
  <c r="H2617" i="3"/>
  <c r="I2617" i="3"/>
  <c r="H2613" i="3"/>
  <c r="I2613" i="3"/>
  <c r="H2601" i="3"/>
  <c r="I2601" i="3"/>
  <c r="H2585" i="3"/>
  <c r="I2585" i="3"/>
  <c r="H2581" i="3"/>
  <c r="I2581" i="3"/>
  <c r="H2573" i="3"/>
  <c r="I2573" i="3"/>
  <c r="H2553" i="3"/>
  <c r="I2553" i="3"/>
  <c r="H2549" i="3"/>
  <c r="I2549" i="3"/>
  <c r="H2541" i="3"/>
  <c r="I2541" i="3"/>
  <c r="H2521" i="3"/>
  <c r="I2521" i="3"/>
  <c r="H2517" i="3"/>
  <c r="I2517" i="3"/>
  <c r="H2509" i="3"/>
  <c r="I2509" i="3"/>
  <c r="H2489" i="3"/>
  <c r="I2489" i="3"/>
  <c r="H2485" i="3"/>
  <c r="I2485" i="3"/>
  <c r="H2477" i="3"/>
  <c r="I2477" i="3"/>
  <c r="H2457" i="3"/>
  <c r="I2457" i="3"/>
  <c r="H2453" i="3"/>
  <c r="I2453" i="3"/>
  <c r="H2445" i="3"/>
  <c r="I2445" i="3"/>
  <c r="H2429" i="3"/>
  <c r="I2429" i="3"/>
  <c r="H2421" i="3"/>
  <c r="I2421" i="3"/>
  <c r="H2413" i="3"/>
  <c r="I2413" i="3"/>
  <c r="H2405" i="3"/>
  <c r="I2405" i="3"/>
  <c r="H2397" i="3"/>
  <c r="I2397" i="3"/>
  <c r="H2377" i="3"/>
  <c r="I2377" i="3"/>
  <c r="H2373" i="3"/>
  <c r="I2373" i="3"/>
  <c r="H2365" i="3"/>
  <c r="I2365" i="3"/>
  <c r="H2345" i="3"/>
  <c r="I2345" i="3"/>
  <c r="H2341" i="3"/>
  <c r="I2341" i="3"/>
  <c r="H2333" i="3"/>
  <c r="I2333" i="3"/>
  <c r="H2313" i="3"/>
  <c r="I2313" i="3"/>
  <c r="H2309" i="3"/>
  <c r="I2309" i="3"/>
  <c r="H2301" i="3"/>
  <c r="I2301" i="3"/>
  <c r="H2281" i="3"/>
  <c r="I2281" i="3"/>
  <c r="H2265" i="3"/>
  <c r="I2265" i="3"/>
  <c r="H2261" i="3"/>
  <c r="I2261" i="3"/>
  <c r="H2253" i="3"/>
  <c r="I2253" i="3"/>
  <c r="H2245" i="3"/>
  <c r="I2245" i="3"/>
  <c r="H2237" i="3"/>
  <c r="I2237" i="3"/>
  <c r="H2221" i="3"/>
  <c r="I2221" i="3"/>
  <c r="H2201" i="3"/>
  <c r="I2201" i="3"/>
  <c r="H2197" i="3"/>
  <c r="I2197" i="3"/>
  <c r="H2189" i="3"/>
  <c r="I2189" i="3"/>
  <c r="H2181" i="3"/>
  <c r="I2181" i="3"/>
  <c r="H2173" i="3"/>
  <c r="I2173" i="3"/>
  <c r="H2153" i="3"/>
  <c r="I2153" i="3"/>
  <c r="H2149" i="3"/>
  <c r="I2149" i="3"/>
  <c r="H2137" i="3"/>
  <c r="I2137" i="3"/>
  <c r="H2121" i="3"/>
  <c r="I2121" i="3"/>
  <c r="H2117" i="3"/>
  <c r="I2117" i="3"/>
  <c r="H2109" i="3"/>
  <c r="I2109" i="3"/>
  <c r="H2089" i="3"/>
  <c r="I2089" i="3"/>
  <c r="H2085" i="3"/>
  <c r="I2085" i="3"/>
  <c r="H2077" i="3"/>
  <c r="I2077" i="3"/>
  <c r="H2057" i="3"/>
  <c r="I2057" i="3"/>
  <c r="H2053" i="3"/>
  <c r="I2053" i="3"/>
  <c r="H2045" i="3"/>
  <c r="I2045" i="3"/>
  <c r="H2025" i="3"/>
  <c r="I2025" i="3"/>
  <c r="H2021" i="3"/>
  <c r="I2021" i="3"/>
  <c r="H2013" i="3"/>
  <c r="I2013" i="3"/>
  <c r="H1993" i="3"/>
  <c r="I1993" i="3"/>
  <c r="H1989" i="3"/>
  <c r="I1989" i="3"/>
  <c r="H1981" i="3"/>
  <c r="I1981" i="3"/>
  <c r="H1961" i="3"/>
  <c r="I1961" i="3"/>
  <c r="H1957" i="3"/>
  <c r="I1957" i="3"/>
  <c r="H1949" i="3"/>
  <c r="I1949" i="3"/>
  <c r="H1929" i="3"/>
  <c r="I1929" i="3"/>
  <c r="H1925" i="3"/>
  <c r="I1925" i="3"/>
  <c r="H1917" i="3"/>
  <c r="I1917" i="3"/>
  <c r="H1897" i="3"/>
  <c r="I1897" i="3"/>
  <c r="H1881" i="3"/>
  <c r="I1881" i="3"/>
  <c r="H1877" i="3"/>
  <c r="I1877" i="3"/>
  <c r="H1869" i="3"/>
  <c r="I1869" i="3"/>
  <c r="H1861" i="3"/>
  <c r="I1861" i="3"/>
  <c r="H1853" i="3"/>
  <c r="I1853" i="3"/>
  <c r="H1833" i="3"/>
  <c r="I1833" i="3"/>
  <c r="H1825" i="3"/>
  <c r="I1825" i="3"/>
  <c r="H1821" i="3"/>
  <c r="I1821" i="3"/>
  <c r="H1813" i="3"/>
  <c r="I1813" i="3"/>
  <c r="H1805" i="3"/>
  <c r="I1805" i="3"/>
  <c r="H1797" i="3"/>
  <c r="I1797" i="3"/>
  <c r="H1777" i="3"/>
  <c r="I1777" i="3"/>
  <c r="H1769" i="3"/>
  <c r="I1769" i="3"/>
  <c r="H1761" i="3"/>
  <c r="I1761" i="3"/>
  <c r="H1757" i="3"/>
  <c r="I1757" i="3"/>
  <c r="H1745" i="3"/>
  <c r="I1745" i="3"/>
  <c r="H1737" i="3"/>
  <c r="I1737" i="3"/>
  <c r="H1729" i="3"/>
  <c r="I1729" i="3"/>
  <c r="H1725" i="3"/>
  <c r="I1725" i="3"/>
  <c r="H1713" i="3"/>
  <c r="I1713" i="3"/>
  <c r="H1705" i="3"/>
  <c r="I1705" i="3"/>
  <c r="H1697" i="3"/>
  <c r="I1697" i="3"/>
  <c r="H1689" i="3"/>
  <c r="I1689" i="3"/>
  <c r="H1681" i="3"/>
  <c r="I1681" i="3"/>
  <c r="H1673" i="3"/>
  <c r="I1673" i="3"/>
  <c r="H1669" i="3"/>
  <c r="I1669" i="3"/>
  <c r="H1657" i="3"/>
  <c r="I1657" i="3"/>
  <c r="H1649" i="3"/>
  <c r="I1649" i="3"/>
  <c r="H1641" i="3"/>
  <c r="I1641" i="3"/>
  <c r="H1633" i="3"/>
  <c r="I1633" i="3"/>
  <c r="H1629" i="3"/>
  <c r="I1629" i="3"/>
  <c r="H1621" i="3"/>
  <c r="I1621" i="3"/>
  <c r="H1613" i="3"/>
  <c r="I1613" i="3"/>
  <c r="H1593" i="3"/>
  <c r="I1593" i="3"/>
  <c r="H1585" i="3"/>
  <c r="I1585" i="3"/>
  <c r="H1577" i="3"/>
  <c r="I1577" i="3"/>
  <c r="H1569" i="3"/>
  <c r="I1569" i="3"/>
  <c r="H1561" i="3"/>
  <c r="I1561" i="3"/>
  <c r="H1557" i="3"/>
  <c r="I1557" i="3"/>
  <c r="H1549" i="3"/>
  <c r="I1549" i="3"/>
  <c r="H1533" i="3"/>
  <c r="I1533" i="3"/>
  <c r="H1521" i="3"/>
  <c r="I1521" i="3"/>
  <c r="H1513" i="3"/>
  <c r="I1513" i="3"/>
  <c r="H1505" i="3"/>
  <c r="I1505" i="3"/>
  <c r="H1497" i="3"/>
  <c r="I1497" i="3"/>
  <c r="H1489" i="3"/>
  <c r="I1489" i="3"/>
  <c r="H1481" i="3"/>
  <c r="I1481" i="3"/>
  <c r="H1477" i="3"/>
  <c r="I1477" i="3"/>
  <c r="H1469" i="3"/>
  <c r="I1469" i="3"/>
  <c r="H1461" i="3"/>
  <c r="I1461" i="3"/>
  <c r="H1453" i="3"/>
  <c r="I1453" i="3"/>
  <c r="H1445" i="3"/>
  <c r="I1445" i="3"/>
  <c r="H1437" i="3"/>
  <c r="I1437" i="3"/>
  <c r="H1429" i="3"/>
  <c r="I1429" i="3"/>
  <c r="H1421" i="3"/>
  <c r="I1421" i="3"/>
  <c r="H1401" i="3"/>
  <c r="I1401" i="3"/>
  <c r="H1393" i="3"/>
  <c r="I1393" i="3"/>
  <c r="H1389" i="3"/>
  <c r="I1389" i="3"/>
  <c r="H1381" i="3"/>
  <c r="I1381" i="3"/>
  <c r="H1373" i="3"/>
  <c r="I1373" i="3"/>
  <c r="H1365" i="3"/>
  <c r="I1365" i="3"/>
  <c r="H1357" i="3"/>
  <c r="I1357" i="3"/>
  <c r="H1349" i="3"/>
  <c r="I1349" i="3"/>
  <c r="H1341" i="3"/>
  <c r="I1341" i="3"/>
  <c r="H1333" i="3"/>
  <c r="I1333" i="3"/>
  <c r="H1325" i="3"/>
  <c r="I1325" i="3"/>
  <c r="H1313" i="3"/>
  <c r="I1313" i="3"/>
  <c r="H1309" i="3"/>
  <c r="I1309" i="3"/>
  <c r="H1301" i="3"/>
  <c r="I1301" i="3"/>
  <c r="H1293" i="3"/>
  <c r="I1293" i="3"/>
  <c r="H1285" i="3"/>
  <c r="I1285" i="3"/>
  <c r="H1277" i="3"/>
  <c r="I1277" i="3"/>
  <c r="H1269" i="3"/>
  <c r="I1269" i="3"/>
  <c r="H1257" i="3"/>
  <c r="I1257" i="3"/>
  <c r="H1249" i="3"/>
  <c r="I1249" i="3"/>
  <c r="H1241" i="3"/>
  <c r="I1241" i="3"/>
  <c r="H1233" i="3"/>
  <c r="I1233" i="3"/>
  <c r="H1229" i="3"/>
  <c r="I1229" i="3"/>
  <c r="H1221" i="3"/>
  <c r="I1221" i="3"/>
  <c r="H1213" i="3"/>
  <c r="I1213" i="3"/>
  <c r="H1201" i="3"/>
  <c r="I1201" i="3"/>
  <c r="H1193" i="3"/>
  <c r="I1193" i="3"/>
  <c r="H1185" i="3"/>
  <c r="I1185" i="3"/>
  <c r="H1177" i="3"/>
  <c r="I1177" i="3"/>
  <c r="H1169" i="3"/>
  <c r="I1169" i="3"/>
  <c r="H1165" i="3"/>
  <c r="I1165" i="3"/>
  <c r="H1157" i="3"/>
  <c r="I1157" i="3"/>
  <c r="H1145" i="3"/>
  <c r="I1145" i="3"/>
  <c r="H1137" i="3"/>
  <c r="I1137" i="3"/>
  <c r="H1129" i="3"/>
  <c r="I1129" i="3"/>
  <c r="H1121" i="3"/>
  <c r="I1121" i="3"/>
  <c r="H1113" i="3"/>
  <c r="I1113" i="3"/>
  <c r="H1109" i="3"/>
  <c r="I1109" i="3"/>
  <c r="H1101" i="3"/>
  <c r="I1101" i="3"/>
  <c r="H1093" i="3"/>
  <c r="I1093" i="3"/>
  <c r="H1085" i="3"/>
  <c r="I1085" i="3"/>
  <c r="H1073" i="3"/>
  <c r="J1073" i="3" s="1"/>
  <c r="I1073" i="3"/>
  <c r="H1069" i="3"/>
  <c r="I1069" i="3"/>
  <c r="H1061" i="3"/>
  <c r="J1061" i="3" s="1"/>
  <c r="I1061" i="3"/>
  <c r="H1053" i="3"/>
  <c r="I1053" i="3"/>
  <c r="H1045" i="3"/>
  <c r="J1045" i="3" s="1"/>
  <c r="I1045" i="3"/>
  <c r="H1033" i="3"/>
  <c r="I1033" i="3"/>
  <c r="H1025" i="3"/>
  <c r="J1025" i="3" s="1"/>
  <c r="I1025" i="3"/>
  <c r="H1021" i="3"/>
  <c r="I1021" i="3"/>
  <c r="H1013" i="3"/>
  <c r="J1013" i="3" s="1"/>
  <c r="I1013" i="3"/>
  <c r="H1001" i="3"/>
  <c r="I1001" i="3"/>
  <c r="H993" i="3"/>
  <c r="J993" i="3" s="1"/>
  <c r="I993" i="3"/>
  <c r="H985" i="3"/>
  <c r="I985" i="3"/>
  <c r="H981" i="3"/>
  <c r="J981" i="3" s="1"/>
  <c r="I981" i="3"/>
  <c r="H973" i="3"/>
  <c r="I973" i="3"/>
  <c r="H965" i="3"/>
  <c r="J965" i="3" s="1"/>
  <c r="I965" i="3"/>
  <c r="H953" i="3"/>
  <c r="I953" i="3"/>
  <c r="H949" i="3"/>
  <c r="J949" i="3" s="1"/>
  <c r="I949" i="3"/>
  <c r="H941" i="3"/>
  <c r="I941" i="3"/>
  <c r="H929" i="3"/>
  <c r="J929" i="3" s="1"/>
  <c r="I929" i="3"/>
  <c r="H921" i="3"/>
  <c r="I921" i="3"/>
  <c r="H917" i="3"/>
  <c r="J917" i="3" s="1"/>
  <c r="I917" i="3"/>
  <c r="H909" i="3"/>
  <c r="I909" i="3"/>
  <c r="H897" i="3"/>
  <c r="J897" i="3" s="1"/>
  <c r="I897" i="3"/>
  <c r="H889" i="3"/>
  <c r="I889" i="3"/>
  <c r="H881" i="3"/>
  <c r="J881" i="3" s="1"/>
  <c r="I881" i="3"/>
  <c r="H873" i="3"/>
  <c r="I873" i="3"/>
  <c r="H869" i="3"/>
  <c r="J869" i="3" s="1"/>
  <c r="I869" i="3"/>
  <c r="H861" i="3"/>
  <c r="I861" i="3"/>
  <c r="H853" i="3"/>
  <c r="J853" i="3" s="1"/>
  <c r="I853" i="3"/>
  <c r="H845" i="3"/>
  <c r="I845" i="3"/>
  <c r="H837" i="3"/>
  <c r="J837" i="3" s="1"/>
  <c r="I837" i="3"/>
  <c r="H829" i="3"/>
  <c r="I829" i="3"/>
  <c r="H821" i="3"/>
  <c r="J821" i="3" s="1"/>
  <c r="I821" i="3"/>
  <c r="H813" i="3"/>
  <c r="I813" i="3"/>
  <c r="H805" i="3"/>
  <c r="J805" i="3" s="1"/>
  <c r="I805" i="3"/>
  <c r="H797" i="3"/>
  <c r="I797" i="3"/>
  <c r="H789" i="3"/>
  <c r="J789" i="3" s="1"/>
  <c r="I789" i="3"/>
  <c r="H781" i="3"/>
  <c r="I781" i="3"/>
  <c r="H769" i="3"/>
  <c r="J769" i="3" s="1"/>
  <c r="I769" i="3"/>
  <c r="H761" i="3"/>
  <c r="I761" i="3"/>
  <c r="H757" i="3"/>
  <c r="J757" i="3" s="1"/>
  <c r="I757" i="3"/>
  <c r="H749" i="3"/>
  <c r="I749" i="3"/>
  <c r="H741" i="3"/>
  <c r="J741" i="3" s="1"/>
  <c r="I741" i="3"/>
  <c r="H733" i="3"/>
  <c r="I733" i="3"/>
  <c r="H725" i="3"/>
  <c r="J725" i="3" s="1"/>
  <c r="I725" i="3"/>
  <c r="H717" i="3"/>
  <c r="I717" i="3"/>
  <c r="H709" i="3"/>
  <c r="J709" i="3" s="1"/>
  <c r="I709" i="3"/>
  <c r="H697" i="3"/>
  <c r="I697" i="3"/>
  <c r="H689" i="3"/>
  <c r="J689" i="3" s="1"/>
  <c r="I689" i="3"/>
  <c r="H681" i="3"/>
  <c r="I681" i="3"/>
  <c r="H673" i="3"/>
  <c r="J673" i="3" s="1"/>
  <c r="I673" i="3"/>
  <c r="H665" i="3"/>
  <c r="I665" i="3"/>
  <c r="H657" i="3"/>
  <c r="J657" i="3" s="1"/>
  <c r="I657" i="3"/>
  <c r="H653" i="3"/>
  <c r="I653" i="3"/>
  <c r="H645" i="3"/>
  <c r="J645" i="3" s="1"/>
  <c r="I645" i="3"/>
  <c r="H637" i="3"/>
  <c r="I637" i="3"/>
  <c r="H625" i="3"/>
  <c r="J625" i="3" s="1"/>
  <c r="I625" i="3"/>
  <c r="H617" i="3"/>
  <c r="I617" i="3"/>
  <c r="H609" i="3"/>
  <c r="J609" i="3" s="1"/>
  <c r="I609" i="3"/>
  <c r="H601" i="3"/>
  <c r="I601" i="3"/>
  <c r="H593" i="3"/>
  <c r="J593" i="3" s="1"/>
  <c r="I593" i="3"/>
  <c r="H585" i="3"/>
  <c r="I585" i="3"/>
  <c r="H577" i="3"/>
  <c r="J577" i="3" s="1"/>
  <c r="I577" i="3"/>
  <c r="H569" i="3"/>
  <c r="I569" i="3"/>
  <c r="H561" i="3"/>
  <c r="J561" i="3" s="1"/>
  <c r="I561" i="3"/>
  <c r="H553" i="3"/>
  <c r="I553" i="3"/>
  <c r="H545" i="3"/>
  <c r="J545" i="3" s="1"/>
  <c r="I545" i="3"/>
  <c r="H537" i="3"/>
  <c r="I537" i="3"/>
  <c r="H529" i="3"/>
  <c r="J529" i="3" s="1"/>
  <c r="I529" i="3"/>
  <c r="H521" i="3"/>
  <c r="I521" i="3"/>
  <c r="H513" i="3"/>
  <c r="J513" i="3" s="1"/>
  <c r="I513" i="3"/>
  <c r="H509" i="3"/>
  <c r="I509" i="3"/>
  <c r="H497" i="3"/>
  <c r="J497" i="3" s="1"/>
  <c r="I497" i="3"/>
  <c r="H489" i="3"/>
  <c r="I489" i="3"/>
  <c r="H481" i="3"/>
  <c r="J481" i="3" s="1"/>
  <c r="I481" i="3"/>
  <c r="H473" i="3"/>
  <c r="I473" i="3"/>
  <c r="H465" i="3"/>
  <c r="J465" i="3" s="1"/>
  <c r="I465" i="3"/>
  <c r="H457" i="3"/>
  <c r="I457" i="3"/>
  <c r="H449" i="3"/>
  <c r="J449" i="3" s="1"/>
  <c r="I449" i="3"/>
  <c r="H441" i="3"/>
  <c r="I441" i="3"/>
  <c r="H433" i="3"/>
  <c r="J433" i="3" s="1"/>
  <c r="I433" i="3"/>
  <c r="H425" i="3"/>
  <c r="I425" i="3"/>
  <c r="H417" i="3"/>
  <c r="J417" i="3" s="1"/>
  <c r="I417" i="3"/>
  <c r="H409" i="3"/>
  <c r="I409" i="3"/>
  <c r="H401" i="3"/>
  <c r="J401" i="3" s="1"/>
  <c r="I401" i="3"/>
  <c r="H389" i="3"/>
  <c r="I389" i="3"/>
  <c r="H381" i="3"/>
  <c r="J381" i="3" s="1"/>
  <c r="I381" i="3"/>
  <c r="H373" i="3"/>
  <c r="I373" i="3"/>
  <c r="H365" i="3"/>
  <c r="J365" i="3" s="1"/>
  <c r="I365" i="3"/>
  <c r="H357" i="3"/>
  <c r="I357" i="3"/>
  <c r="H349" i="3"/>
  <c r="J349" i="3" s="1"/>
  <c r="I349" i="3"/>
  <c r="H341" i="3"/>
  <c r="I341" i="3"/>
  <c r="H333" i="3"/>
  <c r="J333" i="3" s="1"/>
  <c r="I333" i="3"/>
  <c r="H329" i="3"/>
  <c r="I329" i="3"/>
  <c r="H321" i="3"/>
  <c r="J321" i="3" s="1"/>
  <c r="I321" i="3"/>
  <c r="H313" i="3"/>
  <c r="I313" i="3"/>
  <c r="H305" i="3"/>
  <c r="J305" i="3" s="1"/>
  <c r="I305" i="3"/>
  <c r="H297" i="3"/>
  <c r="I297" i="3"/>
  <c r="H289" i="3"/>
  <c r="J289" i="3" s="1"/>
  <c r="I289" i="3"/>
  <c r="H281" i="3"/>
  <c r="I281" i="3"/>
  <c r="H273" i="3"/>
  <c r="J273" i="3" s="1"/>
  <c r="I273" i="3"/>
  <c r="H265" i="3"/>
  <c r="I265" i="3"/>
  <c r="H257" i="3"/>
  <c r="J257" i="3" s="1"/>
  <c r="I257" i="3"/>
  <c r="H249" i="3"/>
  <c r="I249" i="3"/>
  <c r="H241" i="3"/>
  <c r="J241" i="3" s="1"/>
  <c r="I241" i="3"/>
  <c r="H233" i="3"/>
  <c r="I233" i="3"/>
  <c r="H225" i="3"/>
  <c r="J225" i="3" s="1"/>
  <c r="I225" i="3"/>
  <c r="H217" i="3"/>
  <c r="I217" i="3"/>
  <c r="H209" i="3"/>
  <c r="J209" i="3" s="1"/>
  <c r="I209" i="3"/>
  <c r="H201" i="3"/>
  <c r="I201" i="3"/>
  <c r="H193" i="3"/>
  <c r="J193" i="3" s="1"/>
  <c r="I193" i="3"/>
  <c r="H185" i="3"/>
  <c r="I185" i="3"/>
  <c r="H177" i="3"/>
  <c r="J177" i="3" s="1"/>
  <c r="I177" i="3"/>
  <c r="H169" i="3"/>
  <c r="I169" i="3"/>
  <c r="H161" i="3"/>
  <c r="J161" i="3" s="1"/>
  <c r="I161" i="3"/>
  <c r="H153" i="3"/>
  <c r="I153" i="3"/>
  <c r="H145" i="3"/>
  <c r="J145" i="3" s="1"/>
  <c r="I145" i="3"/>
  <c r="H137" i="3"/>
  <c r="I137" i="3"/>
  <c r="H129" i="3"/>
  <c r="J129" i="3" s="1"/>
  <c r="I129" i="3"/>
  <c r="H121" i="3"/>
  <c r="I121" i="3"/>
  <c r="H113" i="3"/>
  <c r="J113" i="3" s="1"/>
  <c r="I113" i="3"/>
  <c r="H101" i="3"/>
  <c r="I101" i="3"/>
  <c r="H93" i="3"/>
  <c r="J93" i="3" s="1"/>
  <c r="I93" i="3"/>
  <c r="H85" i="3"/>
  <c r="I85" i="3"/>
  <c r="H77" i="3"/>
  <c r="J77" i="3" s="1"/>
  <c r="I77" i="3"/>
  <c r="H69" i="3"/>
  <c r="I69" i="3"/>
  <c r="H61" i="3"/>
  <c r="J61" i="3" s="1"/>
  <c r="I61" i="3"/>
  <c r="H53" i="3"/>
  <c r="I53" i="3"/>
  <c r="H45" i="3"/>
  <c r="J45" i="3" s="1"/>
  <c r="I45" i="3"/>
  <c r="H37" i="3"/>
  <c r="I37" i="3"/>
  <c r="H29" i="3"/>
  <c r="J29" i="3" s="1"/>
  <c r="I29" i="3"/>
  <c r="H21" i="3"/>
  <c r="I21" i="3"/>
  <c r="H13" i="3"/>
  <c r="J13" i="3" s="1"/>
  <c r="I13" i="3"/>
  <c r="H5" i="3"/>
  <c r="I5" i="3"/>
  <c r="I4097" i="3"/>
  <c r="J4097" i="3" s="1"/>
  <c r="I4065" i="3"/>
  <c r="J4065" i="3" s="1"/>
  <c r="I4033" i="3"/>
  <c r="J4033" i="3" s="1"/>
  <c r="I4001" i="3"/>
  <c r="J4001" i="3" s="1"/>
  <c r="I3969" i="3"/>
  <c r="J3969" i="3" s="1"/>
  <c r="I2785" i="3"/>
  <c r="J2785" i="3" s="1"/>
  <c r="I2657" i="3"/>
  <c r="J2657" i="3" s="1"/>
  <c r="I2529" i="3"/>
  <c r="J2529" i="3" s="1"/>
  <c r="I2401" i="3"/>
  <c r="J2401" i="3" s="1"/>
  <c r="I2273" i="3"/>
  <c r="J2273" i="3" s="1"/>
  <c r="I2145" i="3"/>
  <c r="J2145" i="3" s="1"/>
  <c r="I2017" i="3"/>
  <c r="J2017" i="3" s="1"/>
  <c r="I1889" i="3"/>
  <c r="J1889" i="3" s="1"/>
  <c r="I1409" i="3"/>
  <c r="J1409" i="3" s="1"/>
  <c r="H2996" i="3"/>
  <c r="I2996" i="3"/>
  <c r="H2992" i="3"/>
  <c r="J2992" i="3" s="1"/>
  <c r="I2992" i="3"/>
  <c r="H2988" i="3"/>
  <c r="I2988" i="3"/>
  <c r="H2984" i="3"/>
  <c r="J2984" i="3" s="1"/>
  <c r="I2984" i="3"/>
  <c r="H2980" i="3"/>
  <c r="I2980" i="3"/>
  <c r="H2976" i="3"/>
  <c r="J2976" i="3" s="1"/>
  <c r="I2976" i="3"/>
  <c r="H2972" i="3"/>
  <c r="I2972" i="3"/>
  <c r="H2968" i="3"/>
  <c r="J2968" i="3" s="1"/>
  <c r="I2968" i="3"/>
  <c r="H2964" i="3"/>
  <c r="I2964" i="3"/>
  <c r="H2960" i="3"/>
  <c r="J2960" i="3" s="1"/>
  <c r="I2960" i="3"/>
  <c r="H2956" i="3"/>
  <c r="I2956" i="3"/>
  <c r="H2952" i="3"/>
  <c r="J2952" i="3" s="1"/>
  <c r="I2952" i="3"/>
  <c r="H2948" i="3"/>
  <c r="I2948" i="3"/>
  <c r="H2944" i="3"/>
  <c r="J2944" i="3" s="1"/>
  <c r="I2944" i="3"/>
  <c r="H2940" i="3"/>
  <c r="I2940" i="3"/>
  <c r="H2936" i="3"/>
  <c r="J2936" i="3" s="1"/>
  <c r="I2936" i="3"/>
  <c r="H2932" i="3"/>
  <c r="I2932" i="3"/>
  <c r="H2928" i="3"/>
  <c r="J2928" i="3" s="1"/>
  <c r="I2928" i="3"/>
  <c r="H2924" i="3"/>
  <c r="I2924" i="3"/>
  <c r="H2920" i="3"/>
  <c r="J2920" i="3" s="1"/>
  <c r="I2920" i="3"/>
  <c r="H2916" i="3"/>
  <c r="I2916" i="3"/>
  <c r="H2912" i="3"/>
  <c r="J2912" i="3" s="1"/>
  <c r="I2912" i="3"/>
  <c r="H2908" i="3"/>
  <c r="I2908" i="3"/>
  <c r="H2904" i="3"/>
  <c r="J2904" i="3" s="1"/>
  <c r="I2904" i="3"/>
  <c r="H2900" i="3"/>
  <c r="I2900" i="3"/>
  <c r="H2896" i="3"/>
  <c r="J2896" i="3" s="1"/>
  <c r="I2896" i="3"/>
  <c r="H2892" i="3"/>
  <c r="I2892" i="3"/>
  <c r="H2888" i="3"/>
  <c r="J2888" i="3" s="1"/>
  <c r="I2888" i="3"/>
  <c r="H2884" i="3"/>
  <c r="I2884" i="3"/>
  <c r="H2880" i="3"/>
  <c r="J2880" i="3" s="1"/>
  <c r="I2880" i="3"/>
  <c r="H2876" i="3"/>
  <c r="I2876" i="3"/>
  <c r="H2872" i="3"/>
  <c r="J2872" i="3" s="1"/>
  <c r="I2872" i="3"/>
  <c r="H2868" i="3"/>
  <c r="I2868" i="3"/>
  <c r="H2864" i="3"/>
  <c r="J2864" i="3" s="1"/>
  <c r="I2864" i="3"/>
  <c r="H2860" i="3"/>
  <c r="I2860" i="3"/>
  <c r="H2856" i="3"/>
  <c r="J2856" i="3" s="1"/>
  <c r="I2856" i="3"/>
  <c r="H2852" i="3"/>
  <c r="I2852" i="3"/>
  <c r="H2848" i="3"/>
  <c r="J2848" i="3" s="1"/>
  <c r="I2848" i="3"/>
  <c r="H2844" i="3"/>
  <c r="I2844" i="3"/>
  <c r="H2840" i="3"/>
  <c r="J2840" i="3" s="1"/>
  <c r="I2840" i="3"/>
  <c r="H2836" i="3"/>
  <c r="I2836" i="3"/>
  <c r="H2832" i="3"/>
  <c r="J2832" i="3" s="1"/>
  <c r="I2832" i="3"/>
  <c r="H2828" i="3"/>
  <c r="I2828" i="3"/>
  <c r="H2824" i="3"/>
  <c r="J2824" i="3" s="1"/>
  <c r="I2824" i="3"/>
  <c r="H2820" i="3"/>
  <c r="I2820" i="3"/>
  <c r="H2816" i="3"/>
  <c r="J2816" i="3" s="1"/>
  <c r="I2816" i="3"/>
  <c r="H2812" i="3"/>
  <c r="I2812" i="3"/>
  <c r="H2808" i="3"/>
  <c r="J2808" i="3" s="1"/>
  <c r="I2808" i="3"/>
  <c r="H2804" i="3"/>
  <c r="I2804" i="3"/>
  <c r="H2800" i="3"/>
  <c r="J2800" i="3" s="1"/>
  <c r="I2800" i="3"/>
  <c r="H2796" i="3"/>
  <c r="I2796" i="3"/>
  <c r="H2792" i="3"/>
  <c r="J2792" i="3" s="1"/>
  <c r="I2792" i="3"/>
  <c r="H2788" i="3"/>
  <c r="I2788" i="3"/>
  <c r="H2784" i="3"/>
  <c r="J2784" i="3" s="1"/>
  <c r="I2784" i="3"/>
  <c r="H2780" i="3"/>
  <c r="I2780" i="3"/>
  <c r="H2776" i="3"/>
  <c r="J2776" i="3" s="1"/>
  <c r="I2776" i="3"/>
  <c r="H2772" i="3"/>
  <c r="I2772" i="3"/>
  <c r="H2768" i="3"/>
  <c r="J2768" i="3" s="1"/>
  <c r="I2768" i="3"/>
  <c r="H2764" i="3"/>
  <c r="I2764" i="3"/>
  <c r="H2760" i="3"/>
  <c r="J2760" i="3" s="1"/>
  <c r="I2760" i="3"/>
  <c r="H2756" i="3"/>
  <c r="I2756" i="3"/>
  <c r="H2752" i="3"/>
  <c r="J2752" i="3" s="1"/>
  <c r="I2752" i="3"/>
  <c r="H2748" i="3"/>
  <c r="I2748" i="3"/>
  <c r="H2744" i="3"/>
  <c r="J2744" i="3" s="1"/>
  <c r="I2744" i="3"/>
  <c r="H2740" i="3"/>
  <c r="I2740" i="3"/>
  <c r="H2736" i="3"/>
  <c r="J2736" i="3" s="1"/>
  <c r="I2736" i="3"/>
  <c r="H2732" i="3"/>
  <c r="I2732" i="3"/>
  <c r="H2728" i="3"/>
  <c r="J2728" i="3" s="1"/>
  <c r="I2728" i="3"/>
  <c r="H2724" i="3"/>
  <c r="I2724" i="3"/>
  <c r="H2720" i="3"/>
  <c r="J2720" i="3" s="1"/>
  <c r="I2720" i="3"/>
  <c r="H2716" i="3"/>
  <c r="I2716" i="3"/>
  <c r="H2712" i="3"/>
  <c r="J2712" i="3" s="1"/>
  <c r="I2712" i="3"/>
  <c r="H2708" i="3"/>
  <c r="I2708" i="3"/>
  <c r="H2704" i="3"/>
  <c r="J2704" i="3" s="1"/>
  <c r="I2704" i="3"/>
  <c r="H2700" i="3"/>
  <c r="I2700" i="3"/>
  <c r="H2696" i="3"/>
  <c r="J2696" i="3" s="1"/>
  <c r="I2696" i="3"/>
  <c r="H2692" i="3"/>
  <c r="I2692" i="3"/>
  <c r="H2688" i="3"/>
  <c r="J2688" i="3" s="1"/>
  <c r="I2688" i="3"/>
  <c r="H2684" i="3"/>
  <c r="I2684" i="3"/>
  <c r="H2680" i="3"/>
  <c r="J2680" i="3" s="1"/>
  <c r="I2680" i="3"/>
  <c r="H2676" i="3"/>
  <c r="I2676" i="3"/>
  <c r="H2672" i="3"/>
  <c r="J2672" i="3" s="1"/>
  <c r="I2672" i="3"/>
  <c r="H2668" i="3"/>
  <c r="I2668" i="3"/>
  <c r="H2664" i="3"/>
  <c r="J2664" i="3" s="1"/>
  <c r="I2664" i="3"/>
  <c r="H2660" i="3"/>
  <c r="I2660" i="3"/>
  <c r="H2656" i="3"/>
  <c r="J2656" i="3" s="1"/>
  <c r="I2656" i="3"/>
  <c r="H2652" i="3"/>
  <c r="I2652" i="3"/>
  <c r="H2648" i="3"/>
  <c r="J2648" i="3" s="1"/>
  <c r="I2648" i="3"/>
  <c r="H2644" i="3"/>
  <c r="I2644" i="3"/>
  <c r="H2640" i="3"/>
  <c r="J2640" i="3" s="1"/>
  <c r="I2640" i="3"/>
  <c r="H2636" i="3"/>
  <c r="I2636" i="3"/>
  <c r="H2632" i="3"/>
  <c r="J2632" i="3" s="1"/>
  <c r="I2632" i="3"/>
  <c r="H2628" i="3"/>
  <c r="I2628" i="3"/>
  <c r="H2624" i="3"/>
  <c r="J2624" i="3" s="1"/>
  <c r="I2624" i="3"/>
  <c r="H2620" i="3"/>
  <c r="I2620" i="3"/>
  <c r="H2616" i="3"/>
  <c r="J2616" i="3" s="1"/>
  <c r="I2616" i="3"/>
  <c r="H2612" i="3"/>
  <c r="I2612" i="3"/>
  <c r="H2608" i="3"/>
  <c r="J2608" i="3" s="1"/>
  <c r="I2608" i="3"/>
  <c r="H2604" i="3"/>
  <c r="I2604" i="3"/>
  <c r="H2600" i="3"/>
  <c r="J2600" i="3" s="1"/>
  <c r="I2600" i="3"/>
  <c r="H2596" i="3"/>
  <c r="I2596" i="3"/>
  <c r="H2592" i="3"/>
  <c r="J2592" i="3" s="1"/>
  <c r="I2592" i="3"/>
  <c r="H2588" i="3"/>
  <c r="I2588" i="3"/>
  <c r="H2584" i="3"/>
  <c r="J2584" i="3" s="1"/>
  <c r="I2584" i="3"/>
  <c r="H2580" i="3"/>
  <c r="I2580" i="3"/>
  <c r="H2576" i="3"/>
  <c r="J2576" i="3" s="1"/>
  <c r="I2576" i="3"/>
  <c r="H2572" i="3"/>
  <c r="I2572" i="3"/>
  <c r="H2568" i="3"/>
  <c r="J2568" i="3" s="1"/>
  <c r="I2568" i="3"/>
  <c r="H2564" i="3"/>
  <c r="I2564" i="3"/>
  <c r="H2560" i="3"/>
  <c r="J2560" i="3" s="1"/>
  <c r="I2560" i="3"/>
  <c r="H2556" i="3"/>
  <c r="I2556" i="3"/>
  <c r="H2552" i="3"/>
  <c r="J2552" i="3" s="1"/>
  <c r="I2552" i="3"/>
  <c r="H2548" i="3"/>
  <c r="I2548" i="3"/>
  <c r="H2544" i="3"/>
  <c r="J2544" i="3" s="1"/>
  <c r="I2544" i="3"/>
  <c r="H2540" i="3"/>
  <c r="I2540" i="3"/>
  <c r="H2536" i="3"/>
  <c r="J2536" i="3" s="1"/>
  <c r="I2536" i="3"/>
  <c r="H2532" i="3"/>
  <c r="I2532" i="3"/>
  <c r="H2528" i="3"/>
  <c r="J2528" i="3" s="1"/>
  <c r="I2528" i="3"/>
  <c r="H2524" i="3"/>
  <c r="I2524" i="3"/>
  <c r="H2520" i="3"/>
  <c r="J2520" i="3" s="1"/>
  <c r="I2520" i="3"/>
  <c r="H2516" i="3"/>
  <c r="I2516" i="3"/>
  <c r="H2512" i="3"/>
  <c r="J2512" i="3" s="1"/>
  <c r="I2512" i="3"/>
  <c r="H2508" i="3"/>
  <c r="I2508" i="3"/>
  <c r="H2504" i="3"/>
  <c r="J2504" i="3" s="1"/>
  <c r="I2504" i="3"/>
  <c r="H2500" i="3"/>
  <c r="I2500" i="3"/>
  <c r="H2496" i="3"/>
  <c r="J2496" i="3" s="1"/>
  <c r="I2496" i="3"/>
  <c r="H2492" i="3"/>
  <c r="I2492" i="3"/>
  <c r="H2488" i="3"/>
  <c r="J2488" i="3" s="1"/>
  <c r="I2488" i="3"/>
  <c r="H2484" i="3"/>
  <c r="I2484" i="3"/>
  <c r="H2480" i="3"/>
  <c r="J2480" i="3" s="1"/>
  <c r="I2480" i="3"/>
  <c r="H2476" i="3"/>
  <c r="I2476" i="3"/>
  <c r="H2472" i="3"/>
  <c r="J2472" i="3" s="1"/>
  <c r="I2472" i="3"/>
  <c r="H2468" i="3"/>
  <c r="I2468" i="3"/>
  <c r="H2464" i="3"/>
  <c r="J2464" i="3" s="1"/>
  <c r="I2464" i="3"/>
  <c r="H2460" i="3"/>
  <c r="I2460" i="3"/>
  <c r="H2456" i="3"/>
  <c r="J2456" i="3" s="1"/>
  <c r="I2456" i="3"/>
  <c r="H2452" i="3"/>
  <c r="I2452" i="3"/>
  <c r="H2448" i="3"/>
  <c r="J2448" i="3" s="1"/>
  <c r="I2448" i="3"/>
  <c r="H2444" i="3"/>
  <c r="I2444" i="3"/>
  <c r="H2440" i="3"/>
  <c r="J2440" i="3" s="1"/>
  <c r="I2440" i="3"/>
  <c r="H2436" i="3"/>
  <c r="I2436" i="3"/>
  <c r="H2432" i="3"/>
  <c r="J2432" i="3" s="1"/>
  <c r="I2432" i="3"/>
  <c r="H2428" i="3"/>
  <c r="I2428" i="3"/>
  <c r="H2424" i="3"/>
  <c r="J2424" i="3" s="1"/>
  <c r="I2424" i="3"/>
  <c r="H2420" i="3"/>
  <c r="I2420" i="3"/>
  <c r="H2416" i="3"/>
  <c r="J2416" i="3" s="1"/>
  <c r="I2416" i="3"/>
  <c r="H2412" i="3"/>
  <c r="I2412" i="3"/>
  <c r="H2408" i="3"/>
  <c r="J2408" i="3" s="1"/>
  <c r="I2408" i="3"/>
  <c r="H2404" i="3"/>
  <c r="I2404" i="3"/>
  <c r="H2400" i="3"/>
  <c r="J2400" i="3" s="1"/>
  <c r="I2400" i="3"/>
  <c r="H2396" i="3"/>
  <c r="I2396" i="3"/>
  <c r="H2392" i="3"/>
  <c r="J2392" i="3" s="1"/>
  <c r="I2392" i="3"/>
  <c r="H2388" i="3"/>
  <c r="I2388" i="3"/>
  <c r="H2384" i="3"/>
  <c r="J2384" i="3" s="1"/>
  <c r="I2384" i="3"/>
  <c r="H2380" i="3"/>
  <c r="I2380" i="3"/>
  <c r="H2376" i="3"/>
  <c r="J2376" i="3" s="1"/>
  <c r="I2376" i="3"/>
  <c r="H2372" i="3"/>
  <c r="I2372" i="3"/>
  <c r="H2368" i="3"/>
  <c r="J2368" i="3" s="1"/>
  <c r="I2368" i="3"/>
  <c r="H2364" i="3"/>
  <c r="I2364" i="3"/>
  <c r="H2360" i="3"/>
  <c r="J2360" i="3" s="1"/>
  <c r="I2360" i="3"/>
  <c r="H2356" i="3"/>
  <c r="I2356" i="3"/>
  <c r="H2352" i="3"/>
  <c r="J2352" i="3" s="1"/>
  <c r="I2352" i="3"/>
  <c r="H2348" i="3"/>
  <c r="I2348" i="3"/>
  <c r="H2344" i="3"/>
  <c r="J2344" i="3" s="1"/>
  <c r="I2344" i="3"/>
  <c r="H2340" i="3"/>
  <c r="I2340" i="3"/>
  <c r="H2336" i="3"/>
  <c r="J2336" i="3" s="1"/>
  <c r="I2336" i="3"/>
  <c r="H2332" i="3"/>
  <c r="I2332" i="3"/>
  <c r="H2328" i="3"/>
  <c r="J2328" i="3" s="1"/>
  <c r="I2328" i="3"/>
  <c r="H2324" i="3"/>
  <c r="I2324" i="3"/>
  <c r="H2320" i="3"/>
  <c r="J2320" i="3" s="1"/>
  <c r="I2320" i="3"/>
  <c r="H2316" i="3"/>
  <c r="I2316" i="3"/>
  <c r="H2312" i="3"/>
  <c r="J2312" i="3" s="1"/>
  <c r="I2312" i="3"/>
  <c r="H2308" i="3"/>
  <c r="I2308" i="3"/>
  <c r="H2304" i="3"/>
  <c r="J2304" i="3" s="1"/>
  <c r="I2304" i="3"/>
  <c r="H2300" i="3"/>
  <c r="I2300" i="3"/>
  <c r="H2296" i="3"/>
  <c r="J2296" i="3" s="1"/>
  <c r="I2296" i="3"/>
  <c r="H2292" i="3"/>
  <c r="I2292" i="3"/>
  <c r="H2288" i="3"/>
  <c r="J2288" i="3" s="1"/>
  <c r="I2288" i="3"/>
  <c r="H2284" i="3"/>
  <c r="I2284" i="3"/>
  <c r="H2280" i="3"/>
  <c r="J2280" i="3" s="1"/>
  <c r="I2280" i="3"/>
  <c r="H2276" i="3"/>
  <c r="I2276" i="3"/>
  <c r="H2272" i="3"/>
  <c r="J2272" i="3" s="1"/>
  <c r="I2272" i="3"/>
  <c r="H2268" i="3"/>
  <c r="I2268" i="3"/>
  <c r="H2264" i="3"/>
  <c r="J2264" i="3" s="1"/>
  <c r="I2264" i="3"/>
  <c r="H2260" i="3"/>
  <c r="I2260" i="3"/>
  <c r="H2256" i="3"/>
  <c r="J2256" i="3" s="1"/>
  <c r="I2256" i="3"/>
  <c r="H2252" i="3"/>
  <c r="I2252" i="3"/>
  <c r="H2248" i="3"/>
  <c r="J2248" i="3" s="1"/>
  <c r="I2248" i="3"/>
  <c r="H2244" i="3"/>
  <c r="I2244" i="3"/>
  <c r="H2240" i="3"/>
  <c r="J2240" i="3" s="1"/>
  <c r="I2240" i="3"/>
  <c r="H2236" i="3"/>
  <c r="I2236" i="3"/>
  <c r="H2232" i="3"/>
  <c r="J2232" i="3" s="1"/>
  <c r="I2232" i="3"/>
  <c r="H2228" i="3"/>
  <c r="I2228" i="3"/>
  <c r="H2224" i="3"/>
  <c r="J2224" i="3" s="1"/>
  <c r="I2224" i="3"/>
  <c r="H2220" i="3"/>
  <c r="I2220" i="3"/>
  <c r="H2216" i="3"/>
  <c r="J2216" i="3" s="1"/>
  <c r="I2216" i="3"/>
  <c r="H2212" i="3"/>
  <c r="I2212" i="3"/>
  <c r="H2208" i="3"/>
  <c r="J2208" i="3" s="1"/>
  <c r="I2208" i="3"/>
  <c r="H2204" i="3"/>
  <c r="I2204" i="3"/>
  <c r="H2200" i="3"/>
  <c r="J2200" i="3" s="1"/>
  <c r="I2200" i="3"/>
  <c r="H2196" i="3"/>
  <c r="I2196" i="3"/>
  <c r="H2192" i="3"/>
  <c r="J2192" i="3" s="1"/>
  <c r="I2192" i="3"/>
  <c r="H2188" i="3"/>
  <c r="I2188" i="3"/>
  <c r="H2184" i="3"/>
  <c r="J2184" i="3" s="1"/>
  <c r="I2184" i="3"/>
  <c r="H2180" i="3"/>
  <c r="I2180" i="3"/>
  <c r="H2176" i="3"/>
  <c r="J2176" i="3" s="1"/>
  <c r="I2176" i="3"/>
  <c r="H2172" i="3"/>
  <c r="I2172" i="3"/>
  <c r="H2168" i="3"/>
  <c r="J2168" i="3" s="1"/>
  <c r="I2168" i="3"/>
  <c r="H2164" i="3"/>
  <c r="I2164" i="3"/>
  <c r="H2160" i="3"/>
  <c r="J2160" i="3" s="1"/>
  <c r="I2160" i="3"/>
  <c r="H2156" i="3"/>
  <c r="I2156" i="3"/>
  <c r="H2152" i="3"/>
  <c r="J2152" i="3" s="1"/>
  <c r="I2152" i="3"/>
  <c r="H2148" i="3"/>
  <c r="I2148" i="3"/>
  <c r="H2144" i="3"/>
  <c r="J2144" i="3" s="1"/>
  <c r="I2144" i="3"/>
  <c r="H2140" i="3"/>
  <c r="I2140" i="3"/>
  <c r="H2136" i="3"/>
  <c r="J2136" i="3" s="1"/>
  <c r="I2136" i="3"/>
  <c r="H2132" i="3"/>
  <c r="I2132" i="3"/>
  <c r="H2128" i="3"/>
  <c r="J2128" i="3" s="1"/>
  <c r="I2128" i="3"/>
  <c r="H2124" i="3"/>
  <c r="I2124" i="3"/>
  <c r="H2120" i="3"/>
  <c r="J2120" i="3" s="1"/>
  <c r="I2120" i="3"/>
  <c r="H2116" i="3"/>
  <c r="I2116" i="3"/>
  <c r="H2112" i="3"/>
  <c r="J2112" i="3" s="1"/>
  <c r="I2112" i="3"/>
  <c r="H2108" i="3"/>
  <c r="I2108" i="3"/>
  <c r="H2104" i="3"/>
  <c r="J2104" i="3" s="1"/>
  <c r="I2104" i="3"/>
  <c r="H2100" i="3"/>
  <c r="I2100" i="3"/>
  <c r="H2096" i="3"/>
  <c r="J2096" i="3" s="1"/>
  <c r="I2096" i="3"/>
  <c r="H2092" i="3"/>
  <c r="I2092" i="3"/>
  <c r="H2088" i="3"/>
  <c r="J2088" i="3" s="1"/>
  <c r="I2088" i="3"/>
  <c r="H2084" i="3"/>
  <c r="I2084" i="3"/>
  <c r="H2080" i="3"/>
  <c r="J2080" i="3" s="1"/>
  <c r="I2080" i="3"/>
  <c r="H2076" i="3"/>
  <c r="I2076" i="3"/>
  <c r="H2072" i="3"/>
  <c r="J2072" i="3" s="1"/>
  <c r="I2072" i="3"/>
  <c r="H2068" i="3"/>
  <c r="I2068" i="3"/>
  <c r="H2064" i="3"/>
  <c r="J2064" i="3" s="1"/>
  <c r="I2064" i="3"/>
  <c r="H2060" i="3"/>
  <c r="I2060" i="3"/>
  <c r="H2056" i="3"/>
  <c r="J2056" i="3" s="1"/>
  <c r="I2056" i="3"/>
  <c r="H2052" i="3"/>
  <c r="I2052" i="3"/>
  <c r="H2048" i="3"/>
  <c r="J2048" i="3" s="1"/>
  <c r="I2048" i="3"/>
  <c r="H2044" i="3"/>
  <c r="I2044" i="3"/>
  <c r="H2040" i="3"/>
  <c r="J2040" i="3" s="1"/>
  <c r="I2040" i="3"/>
  <c r="H2036" i="3"/>
  <c r="I2036" i="3"/>
  <c r="H2032" i="3"/>
  <c r="J2032" i="3" s="1"/>
  <c r="I2032" i="3"/>
  <c r="H2028" i="3"/>
  <c r="I2028" i="3"/>
  <c r="H2024" i="3"/>
  <c r="J2024" i="3" s="1"/>
  <c r="I2024" i="3"/>
  <c r="H2020" i="3"/>
  <c r="I2020" i="3"/>
  <c r="H2016" i="3"/>
  <c r="J2016" i="3" s="1"/>
  <c r="I2016" i="3"/>
  <c r="H2012" i="3"/>
  <c r="I2012" i="3"/>
  <c r="H2008" i="3"/>
  <c r="J2008" i="3" s="1"/>
  <c r="I2008" i="3"/>
  <c r="H2004" i="3"/>
  <c r="I2004" i="3"/>
  <c r="H2000" i="3"/>
  <c r="J2000" i="3" s="1"/>
  <c r="I2000" i="3"/>
  <c r="H1996" i="3"/>
  <c r="I1996" i="3"/>
  <c r="H1992" i="3"/>
  <c r="J1992" i="3" s="1"/>
  <c r="I1992" i="3"/>
  <c r="H1988" i="3"/>
  <c r="I1988" i="3"/>
  <c r="H1984" i="3"/>
  <c r="J1984" i="3" s="1"/>
  <c r="I1984" i="3"/>
  <c r="H1980" i="3"/>
  <c r="I1980" i="3"/>
  <c r="H1976" i="3"/>
  <c r="J1976" i="3" s="1"/>
  <c r="I1976" i="3"/>
  <c r="H1972" i="3"/>
  <c r="I1972" i="3"/>
  <c r="H1968" i="3"/>
  <c r="J1968" i="3" s="1"/>
  <c r="I1968" i="3"/>
  <c r="H1964" i="3"/>
  <c r="I1964" i="3"/>
  <c r="H1960" i="3"/>
  <c r="J1960" i="3" s="1"/>
  <c r="I1960" i="3"/>
  <c r="H1956" i="3"/>
  <c r="I1956" i="3"/>
  <c r="H1952" i="3"/>
  <c r="J1952" i="3" s="1"/>
  <c r="I1952" i="3"/>
  <c r="H1948" i="3"/>
  <c r="I1948" i="3"/>
  <c r="H1944" i="3"/>
  <c r="J1944" i="3" s="1"/>
  <c r="I1944" i="3"/>
  <c r="H1940" i="3"/>
  <c r="I1940" i="3"/>
  <c r="H1936" i="3"/>
  <c r="J1936" i="3" s="1"/>
  <c r="I1936" i="3"/>
  <c r="H1932" i="3"/>
  <c r="I1932" i="3"/>
  <c r="H1928" i="3"/>
  <c r="J1928" i="3" s="1"/>
  <c r="I1928" i="3"/>
  <c r="H1924" i="3"/>
  <c r="I1924" i="3"/>
  <c r="H1920" i="3"/>
  <c r="J1920" i="3" s="1"/>
  <c r="I1920" i="3"/>
  <c r="H1916" i="3"/>
  <c r="I1916" i="3"/>
  <c r="H1912" i="3"/>
  <c r="J1912" i="3" s="1"/>
  <c r="I1912" i="3"/>
  <c r="H1908" i="3"/>
  <c r="I1908" i="3"/>
  <c r="H1904" i="3"/>
  <c r="J1904" i="3" s="1"/>
  <c r="I1904" i="3"/>
  <c r="H1900" i="3"/>
  <c r="I1900" i="3"/>
  <c r="H1896" i="3"/>
  <c r="J1896" i="3" s="1"/>
  <c r="I1896" i="3"/>
  <c r="H1892" i="3"/>
  <c r="I1892" i="3"/>
  <c r="H1888" i="3"/>
  <c r="J1888" i="3" s="1"/>
  <c r="I1888" i="3"/>
  <c r="H1884" i="3"/>
  <c r="I1884" i="3"/>
  <c r="H1880" i="3"/>
  <c r="J1880" i="3" s="1"/>
  <c r="I1880" i="3"/>
  <c r="H1876" i="3"/>
  <c r="I1876" i="3"/>
  <c r="H1872" i="3"/>
  <c r="J1872" i="3" s="1"/>
  <c r="I1872" i="3"/>
  <c r="H1868" i="3"/>
  <c r="I1868" i="3"/>
  <c r="H1864" i="3"/>
  <c r="J1864" i="3" s="1"/>
  <c r="I1864" i="3"/>
  <c r="H1860" i="3"/>
  <c r="I1860" i="3"/>
  <c r="H1856" i="3"/>
  <c r="J1856" i="3" s="1"/>
  <c r="I1856" i="3"/>
  <c r="H1852" i="3"/>
  <c r="I1852" i="3"/>
  <c r="H1848" i="3"/>
  <c r="J1848" i="3" s="1"/>
  <c r="I1848" i="3"/>
  <c r="H1844" i="3"/>
  <c r="I1844" i="3"/>
  <c r="H1840" i="3"/>
  <c r="J1840" i="3" s="1"/>
  <c r="I1840" i="3"/>
  <c r="H1836" i="3"/>
  <c r="I1836" i="3"/>
  <c r="H1832" i="3"/>
  <c r="J1832" i="3" s="1"/>
  <c r="I1832" i="3"/>
  <c r="H1828" i="3"/>
  <c r="I1828" i="3"/>
  <c r="H1824" i="3"/>
  <c r="J1824" i="3" s="1"/>
  <c r="I1824" i="3"/>
  <c r="H1820" i="3"/>
  <c r="I1820" i="3"/>
  <c r="H1816" i="3"/>
  <c r="J1816" i="3" s="1"/>
  <c r="I1816" i="3"/>
  <c r="H1812" i="3"/>
  <c r="I1812" i="3"/>
  <c r="H1808" i="3"/>
  <c r="J1808" i="3" s="1"/>
  <c r="I1808" i="3"/>
  <c r="H1804" i="3"/>
  <c r="I1804" i="3"/>
  <c r="H1800" i="3"/>
  <c r="J1800" i="3" s="1"/>
  <c r="I1800" i="3"/>
  <c r="H1796" i="3"/>
  <c r="I1796" i="3"/>
  <c r="H1792" i="3"/>
  <c r="J1792" i="3" s="1"/>
  <c r="I1792" i="3"/>
  <c r="H1788" i="3"/>
  <c r="I1788" i="3"/>
  <c r="H1784" i="3"/>
  <c r="J1784" i="3" s="1"/>
  <c r="I1784" i="3"/>
  <c r="H1780" i="3"/>
  <c r="I1780" i="3"/>
  <c r="H1776" i="3"/>
  <c r="J1776" i="3" s="1"/>
  <c r="I1776" i="3"/>
  <c r="H1772" i="3"/>
  <c r="I1772" i="3"/>
  <c r="H1768" i="3"/>
  <c r="J1768" i="3" s="1"/>
  <c r="I1768" i="3"/>
  <c r="H1764" i="3"/>
  <c r="I1764" i="3"/>
  <c r="H1760" i="3"/>
  <c r="J1760" i="3" s="1"/>
  <c r="I1760" i="3"/>
  <c r="H1756" i="3"/>
  <c r="I1756" i="3"/>
  <c r="H1752" i="3"/>
  <c r="J1752" i="3" s="1"/>
  <c r="I1752" i="3"/>
  <c r="H1748" i="3"/>
  <c r="I1748" i="3"/>
  <c r="H1744" i="3"/>
  <c r="J1744" i="3" s="1"/>
  <c r="I1744" i="3"/>
  <c r="H1740" i="3"/>
  <c r="I1740" i="3"/>
  <c r="H1736" i="3"/>
  <c r="J1736" i="3" s="1"/>
  <c r="I1736" i="3"/>
  <c r="H1732" i="3"/>
  <c r="I1732" i="3"/>
  <c r="H1728" i="3"/>
  <c r="J1728" i="3" s="1"/>
  <c r="I1728" i="3"/>
  <c r="H1724" i="3"/>
  <c r="I1724" i="3"/>
  <c r="H1720" i="3"/>
  <c r="J1720" i="3" s="1"/>
  <c r="I1720" i="3"/>
  <c r="H1716" i="3"/>
  <c r="I1716" i="3"/>
  <c r="H1712" i="3"/>
  <c r="J1712" i="3" s="1"/>
  <c r="I1712" i="3"/>
  <c r="H1708" i="3"/>
  <c r="I1708" i="3"/>
  <c r="H1704" i="3"/>
  <c r="J1704" i="3" s="1"/>
  <c r="I1704" i="3"/>
  <c r="H1700" i="3"/>
  <c r="I1700" i="3"/>
  <c r="H1696" i="3"/>
  <c r="J1696" i="3" s="1"/>
  <c r="I1696" i="3"/>
  <c r="H1692" i="3"/>
  <c r="I1692" i="3"/>
  <c r="H1688" i="3"/>
  <c r="J1688" i="3" s="1"/>
  <c r="I1688" i="3"/>
  <c r="H1684" i="3"/>
  <c r="I1684" i="3"/>
  <c r="H1680" i="3"/>
  <c r="J1680" i="3" s="1"/>
  <c r="I1680" i="3"/>
  <c r="H1676" i="3"/>
  <c r="I1676" i="3"/>
  <c r="H1672" i="3"/>
  <c r="J1672" i="3" s="1"/>
  <c r="I1672" i="3"/>
  <c r="H1668" i="3"/>
  <c r="I1668" i="3"/>
  <c r="H1664" i="3"/>
  <c r="J1664" i="3" s="1"/>
  <c r="I1664" i="3"/>
  <c r="H1660" i="3"/>
  <c r="I1660" i="3"/>
  <c r="H1656" i="3"/>
  <c r="J1656" i="3" s="1"/>
  <c r="I1656" i="3"/>
  <c r="H1652" i="3"/>
  <c r="I1652" i="3"/>
  <c r="H1648" i="3"/>
  <c r="J1648" i="3" s="1"/>
  <c r="I1648" i="3"/>
  <c r="H1644" i="3"/>
  <c r="I1644" i="3"/>
  <c r="H1640" i="3"/>
  <c r="J1640" i="3" s="1"/>
  <c r="I1640" i="3"/>
  <c r="H1636" i="3"/>
  <c r="I1636" i="3"/>
  <c r="H1632" i="3"/>
  <c r="J1632" i="3" s="1"/>
  <c r="I1632" i="3"/>
  <c r="H1628" i="3"/>
  <c r="I1628" i="3"/>
  <c r="H1624" i="3"/>
  <c r="J1624" i="3" s="1"/>
  <c r="I1624" i="3"/>
  <c r="H1620" i="3"/>
  <c r="I1620" i="3"/>
  <c r="H1616" i="3"/>
  <c r="J1616" i="3" s="1"/>
  <c r="I1616" i="3"/>
  <c r="H1612" i="3"/>
  <c r="I1612" i="3"/>
  <c r="H1608" i="3"/>
  <c r="J1608" i="3" s="1"/>
  <c r="I1608" i="3"/>
  <c r="H1604" i="3"/>
  <c r="I1604" i="3"/>
  <c r="H1600" i="3"/>
  <c r="J1600" i="3" s="1"/>
  <c r="I1600" i="3"/>
  <c r="H1596" i="3"/>
  <c r="I1596" i="3"/>
  <c r="H1592" i="3"/>
  <c r="J1592" i="3" s="1"/>
  <c r="I1592" i="3"/>
  <c r="H1588" i="3"/>
  <c r="I1588" i="3"/>
  <c r="H1584" i="3"/>
  <c r="J1584" i="3" s="1"/>
  <c r="I1584" i="3"/>
  <c r="H1580" i="3"/>
  <c r="I1580" i="3"/>
  <c r="H1576" i="3"/>
  <c r="J1576" i="3" s="1"/>
  <c r="I1576" i="3"/>
  <c r="H1572" i="3"/>
  <c r="I1572" i="3"/>
  <c r="H1568" i="3"/>
  <c r="J1568" i="3" s="1"/>
  <c r="I1568" i="3"/>
  <c r="H1564" i="3"/>
  <c r="I1564" i="3"/>
  <c r="H1560" i="3"/>
  <c r="J1560" i="3" s="1"/>
  <c r="I1560" i="3"/>
  <c r="H1556" i="3"/>
  <c r="I1556" i="3"/>
  <c r="H1552" i="3"/>
  <c r="J1552" i="3" s="1"/>
  <c r="I1552" i="3"/>
  <c r="H1548" i="3"/>
  <c r="I1548" i="3"/>
  <c r="H1544" i="3"/>
  <c r="J1544" i="3" s="1"/>
  <c r="I1544" i="3"/>
  <c r="H1540" i="3"/>
  <c r="I1540" i="3"/>
  <c r="H1536" i="3"/>
  <c r="J1536" i="3" s="1"/>
  <c r="I1536" i="3"/>
  <c r="H1532" i="3"/>
  <c r="I1532" i="3"/>
  <c r="H1528" i="3"/>
  <c r="J1528" i="3" s="1"/>
  <c r="I1528" i="3"/>
  <c r="H1524" i="3"/>
  <c r="I1524" i="3"/>
  <c r="H1520" i="3"/>
  <c r="J1520" i="3" s="1"/>
  <c r="I1520" i="3"/>
  <c r="H1516" i="3"/>
  <c r="I1516" i="3"/>
  <c r="H1512" i="3"/>
  <c r="J1512" i="3" s="1"/>
  <c r="I1512" i="3"/>
  <c r="H1508" i="3"/>
  <c r="I1508" i="3"/>
  <c r="H1504" i="3"/>
  <c r="J1504" i="3" s="1"/>
  <c r="I1504" i="3"/>
  <c r="H1500" i="3"/>
  <c r="I1500" i="3"/>
  <c r="H1496" i="3"/>
  <c r="J1496" i="3" s="1"/>
  <c r="I1496" i="3"/>
  <c r="H1492" i="3"/>
  <c r="I1492" i="3"/>
  <c r="H1488" i="3"/>
  <c r="J1488" i="3" s="1"/>
  <c r="I1488" i="3"/>
  <c r="H1484" i="3"/>
  <c r="I1484" i="3"/>
  <c r="H1480" i="3"/>
  <c r="J1480" i="3" s="1"/>
  <c r="I1480" i="3"/>
  <c r="H1476" i="3"/>
  <c r="I1476" i="3"/>
  <c r="H1472" i="3"/>
  <c r="J1472" i="3" s="1"/>
  <c r="I1472" i="3"/>
  <c r="H1468" i="3"/>
  <c r="I1468" i="3"/>
  <c r="H1464" i="3"/>
  <c r="J1464" i="3" s="1"/>
  <c r="I1464" i="3"/>
  <c r="H1460" i="3"/>
  <c r="I1460" i="3"/>
  <c r="H1456" i="3"/>
  <c r="J1456" i="3" s="1"/>
  <c r="I1456" i="3"/>
  <c r="H1452" i="3"/>
  <c r="I1452" i="3"/>
  <c r="H1448" i="3"/>
  <c r="J1448" i="3" s="1"/>
  <c r="I1448" i="3"/>
  <c r="H1444" i="3"/>
  <c r="I1444" i="3"/>
  <c r="H1440" i="3"/>
  <c r="J1440" i="3" s="1"/>
  <c r="I1440" i="3"/>
  <c r="H1436" i="3"/>
  <c r="I1436" i="3"/>
  <c r="H1432" i="3"/>
  <c r="J1432" i="3" s="1"/>
  <c r="I1432" i="3"/>
  <c r="H1428" i="3"/>
  <c r="I1428" i="3"/>
  <c r="H1424" i="3"/>
  <c r="J1424" i="3" s="1"/>
  <c r="I1424" i="3"/>
  <c r="H1420" i="3"/>
  <c r="I1420" i="3"/>
  <c r="H1416" i="3"/>
  <c r="J1416" i="3" s="1"/>
  <c r="I1416" i="3"/>
  <c r="H1412" i="3"/>
  <c r="I1412" i="3"/>
  <c r="H1408" i="3"/>
  <c r="J1408" i="3" s="1"/>
  <c r="I1408" i="3"/>
  <c r="H1404" i="3"/>
  <c r="I1404" i="3"/>
  <c r="H1400" i="3"/>
  <c r="J1400" i="3" s="1"/>
  <c r="I1400" i="3"/>
  <c r="H1396" i="3"/>
  <c r="I1396" i="3"/>
  <c r="H1392" i="3"/>
  <c r="J1392" i="3" s="1"/>
  <c r="I1392" i="3"/>
  <c r="H1388" i="3"/>
  <c r="I1388" i="3"/>
  <c r="H1384" i="3"/>
  <c r="J1384" i="3" s="1"/>
  <c r="I1384" i="3"/>
  <c r="H1380" i="3"/>
  <c r="I1380" i="3"/>
  <c r="H1376" i="3"/>
  <c r="J1376" i="3" s="1"/>
  <c r="I1376" i="3"/>
  <c r="H1372" i="3"/>
  <c r="I1372" i="3"/>
  <c r="H1368" i="3"/>
  <c r="J1368" i="3" s="1"/>
  <c r="I1368" i="3"/>
  <c r="H1364" i="3"/>
  <c r="I1364" i="3"/>
  <c r="H1360" i="3"/>
  <c r="J1360" i="3" s="1"/>
  <c r="I1360" i="3"/>
  <c r="H1356" i="3"/>
  <c r="I1356" i="3"/>
  <c r="H1352" i="3"/>
  <c r="J1352" i="3" s="1"/>
  <c r="I1352" i="3"/>
  <c r="H1348" i="3"/>
  <c r="I1348" i="3"/>
  <c r="H1344" i="3"/>
  <c r="J1344" i="3" s="1"/>
  <c r="I1344" i="3"/>
  <c r="H1340" i="3"/>
  <c r="I1340" i="3"/>
  <c r="H1336" i="3"/>
  <c r="J1336" i="3" s="1"/>
  <c r="I1336" i="3"/>
  <c r="H1332" i="3"/>
  <c r="I1332" i="3"/>
  <c r="H1328" i="3"/>
  <c r="J1328" i="3" s="1"/>
  <c r="I1328" i="3"/>
  <c r="H1324" i="3"/>
  <c r="I1324" i="3"/>
  <c r="H1320" i="3"/>
  <c r="J1320" i="3" s="1"/>
  <c r="I1320" i="3"/>
  <c r="H1316" i="3"/>
  <c r="I1316" i="3"/>
  <c r="H1312" i="3"/>
  <c r="J1312" i="3" s="1"/>
  <c r="I1312" i="3"/>
  <c r="H1308" i="3"/>
  <c r="I1308" i="3"/>
  <c r="H1304" i="3"/>
  <c r="J1304" i="3" s="1"/>
  <c r="I1304" i="3"/>
  <c r="H1300" i="3"/>
  <c r="I1300" i="3"/>
  <c r="H1296" i="3"/>
  <c r="J1296" i="3" s="1"/>
  <c r="I1296" i="3"/>
  <c r="H1292" i="3"/>
  <c r="I1292" i="3"/>
  <c r="H1288" i="3"/>
  <c r="J1288" i="3" s="1"/>
  <c r="I1288" i="3"/>
  <c r="H1284" i="3"/>
  <c r="I1284" i="3"/>
  <c r="H1280" i="3"/>
  <c r="J1280" i="3" s="1"/>
  <c r="I1280" i="3"/>
  <c r="H1276" i="3"/>
  <c r="I1276" i="3"/>
  <c r="H1272" i="3"/>
  <c r="J1272" i="3" s="1"/>
  <c r="I1272" i="3"/>
  <c r="H1268" i="3"/>
  <c r="I1268" i="3"/>
  <c r="H1264" i="3"/>
  <c r="J1264" i="3" s="1"/>
  <c r="I1264" i="3"/>
  <c r="H1260" i="3"/>
  <c r="I1260" i="3"/>
  <c r="H1256" i="3"/>
  <c r="J1256" i="3" s="1"/>
  <c r="I1256" i="3"/>
  <c r="H1252" i="3"/>
  <c r="I1252" i="3"/>
  <c r="H1248" i="3"/>
  <c r="J1248" i="3" s="1"/>
  <c r="I1248" i="3"/>
  <c r="H1244" i="3"/>
  <c r="I1244" i="3"/>
  <c r="H1240" i="3"/>
  <c r="J1240" i="3" s="1"/>
  <c r="I1240" i="3"/>
  <c r="H1236" i="3"/>
  <c r="I1236" i="3"/>
  <c r="H1232" i="3"/>
  <c r="J1232" i="3" s="1"/>
  <c r="I1232" i="3"/>
  <c r="H1228" i="3"/>
  <c r="I1228" i="3"/>
  <c r="H1224" i="3"/>
  <c r="J1224" i="3" s="1"/>
  <c r="I1224" i="3"/>
  <c r="H1220" i="3"/>
  <c r="I1220" i="3"/>
  <c r="H1216" i="3"/>
  <c r="J1216" i="3" s="1"/>
  <c r="I1216" i="3"/>
  <c r="H1212" i="3"/>
  <c r="I1212" i="3"/>
  <c r="H1208" i="3"/>
  <c r="J1208" i="3" s="1"/>
  <c r="I1208" i="3"/>
  <c r="H1204" i="3"/>
  <c r="I1204" i="3"/>
  <c r="H1200" i="3"/>
  <c r="J1200" i="3" s="1"/>
  <c r="I1200" i="3"/>
  <c r="H1196" i="3"/>
  <c r="I1196" i="3"/>
  <c r="H1192" i="3"/>
  <c r="J1192" i="3" s="1"/>
  <c r="I1192" i="3"/>
  <c r="H1188" i="3"/>
  <c r="I1188" i="3"/>
  <c r="H1184" i="3"/>
  <c r="J1184" i="3" s="1"/>
  <c r="I1184" i="3"/>
  <c r="H1180" i="3"/>
  <c r="I1180" i="3"/>
  <c r="H1176" i="3"/>
  <c r="J1176" i="3" s="1"/>
  <c r="I1176" i="3"/>
  <c r="H1172" i="3"/>
  <c r="I1172" i="3"/>
  <c r="H1168" i="3"/>
  <c r="J1168" i="3" s="1"/>
  <c r="I1168" i="3"/>
  <c r="H1164" i="3"/>
  <c r="I1164" i="3"/>
  <c r="H1160" i="3"/>
  <c r="J1160" i="3" s="1"/>
  <c r="I1160" i="3"/>
  <c r="H1156" i="3"/>
  <c r="I1156" i="3"/>
  <c r="H1152" i="3"/>
  <c r="J1152" i="3" s="1"/>
  <c r="I1152" i="3"/>
  <c r="H1148" i="3"/>
  <c r="I1148" i="3"/>
  <c r="H1144" i="3"/>
  <c r="J1144" i="3" s="1"/>
  <c r="I1144" i="3"/>
  <c r="H1140" i="3"/>
  <c r="I1140" i="3"/>
  <c r="H1136" i="3"/>
  <c r="J1136" i="3" s="1"/>
  <c r="I1136" i="3"/>
  <c r="H1132" i="3"/>
  <c r="I1132" i="3"/>
  <c r="H1128" i="3"/>
  <c r="J1128" i="3" s="1"/>
  <c r="I1128" i="3"/>
  <c r="H1124" i="3"/>
  <c r="I1124" i="3"/>
  <c r="H1120" i="3"/>
  <c r="J1120" i="3" s="1"/>
  <c r="I1120" i="3"/>
  <c r="H1116" i="3"/>
  <c r="I1116" i="3"/>
  <c r="H1112" i="3"/>
  <c r="J1112" i="3" s="1"/>
  <c r="I1112" i="3"/>
  <c r="H1108" i="3"/>
  <c r="I1108" i="3"/>
  <c r="H1104" i="3"/>
  <c r="J1104" i="3" s="1"/>
  <c r="I1104" i="3"/>
  <c r="H1100" i="3"/>
  <c r="I1100" i="3"/>
  <c r="H1096" i="3"/>
  <c r="J1096" i="3" s="1"/>
  <c r="I1096" i="3"/>
  <c r="H1092" i="3"/>
  <c r="I1092" i="3"/>
  <c r="H1088" i="3"/>
  <c r="J1088" i="3" s="1"/>
  <c r="I1088" i="3"/>
  <c r="H1084" i="3"/>
  <c r="I1084" i="3"/>
  <c r="H1080" i="3"/>
  <c r="J1080" i="3" s="1"/>
  <c r="I1080" i="3"/>
  <c r="H1076" i="3"/>
  <c r="I1076" i="3"/>
  <c r="H1072" i="3"/>
  <c r="J1072" i="3" s="1"/>
  <c r="I1072" i="3"/>
  <c r="H1068" i="3"/>
  <c r="I1068" i="3"/>
  <c r="H1064" i="3"/>
  <c r="J1064" i="3" s="1"/>
  <c r="I1064" i="3"/>
  <c r="H1060" i="3"/>
  <c r="I1060" i="3"/>
  <c r="H1056" i="3"/>
  <c r="J1056" i="3" s="1"/>
  <c r="I1056" i="3"/>
  <c r="H1052" i="3"/>
  <c r="I1052" i="3"/>
  <c r="H1048" i="3"/>
  <c r="J1048" i="3" s="1"/>
  <c r="I1048" i="3"/>
  <c r="H1044" i="3"/>
  <c r="I1044" i="3"/>
  <c r="H1040" i="3"/>
  <c r="J1040" i="3" s="1"/>
  <c r="I1040" i="3"/>
  <c r="H1036" i="3"/>
  <c r="I1036" i="3"/>
  <c r="H1032" i="3"/>
  <c r="J1032" i="3" s="1"/>
  <c r="I1032" i="3"/>
  <c r="H1028" i="3"/>
  <c r="I1028" i="3"/>
  <c r="H1024" i="3"/>
  <c r="J1024" i="3" s="1"/>
  <c r="I1024" i="3"/>
  <c r="H1020" i="3"/>
  <c r="I1020" i="3"/>
  <c r="H1016" i="3"/>
  <c r="J1016" i="3" s="1"/>
  <c r="I1016" i="3"/>
  <c r="H1012" i="3"/>
  <c r="I1012" i="3"/>
  <c r="H1008" i="3"/>
  <c r="J1008" i="3" s="1"/>
  <c r="I1008" i="3"/>
  <c r="H1004" i="3"/>
  <c r="I1004" i="3"/>
  <c r="H1000" i="3"/>
  <c r="J1000" i="3" s="1"/>
  <c r="I1000" i="3"/>
  <c r="H996" i="3"/>
  <c r="I996" i="3"/>
  <c r="H992" i="3"/>
  <c r="J992" i="3" s="1"/>
  <c r="I992" i="3"/>
  <c r="H988" i="3"/>
  <c r="I988" i="3"/>
  <c r="H984" i="3"/>
  <c r="J984" i="3" s="1"/>
  <c r="I984" i="3"/>
  <c r="H980" i="3"/>
  <c r="I980" i="3"/>
  <c r="H976" i="3"/>
  <c r="J976" i="3" s="1"/>
  <c r="I976" i="3"/>
  <c r="H972" i="3"/>
  <c r="I972" i="3"/>
  <c r="H968" i="3"/>
  <c r="J968" i="3" s="1"/>
  <c r="I968" i="3"/>
  <c r="H964" i="3"/>
  <c r="I964" i="3"/>
  <c r="H960" i="3"/>
  <c r="J960" i="3" s="1"/>
  <c r="I960" i="3"/>
  <c r="H956" i="3"/>
  <c r="I956" i="3"/>
  <c r="H952" i="3"/>
  <c r="J952" i="3" s="1"/>
  <c r="I952" i="3"/>
  <c r="H948" i="3"/>
  <c r="I948" i="3"/>
  <c r="H944" i="3"/>
  <c r="J944" i="3" s="1"/>
  <c r="I944" i="3"/>
  <c r="H940" i="3"/>
  <c r="I940" i="3"/>
  <c r="H936" i="3"/>
  <c r="J936" i="3" s="1"/>
  <c r="I936" i="3"/>
  <c r="H932" i="3"/>
  <c r="I932" i="3"/>
  <c r="H928" i="3"/>
  <c r="J928" i="3" s="1"/>
  <c r="I928" i="3"/>
  <c r="H924" i="3"/>
  <c r="I924" i="3"/>
  <c r="H920" i="3"/>
  <c r="J920" i="3" s="1"/>
  <c r="I920" i="3"/>
  <c r="H916" i="3"/>
  <c r="I916" i="3"/>
  <c r="H912" i="3"/>
  <c r="J912" i="3" s="1"/>
  <c r="I912" i="3"/>
  <c r="H908" i="3"/>
  <c r="I908" i="3"/>
  <c r="H904" i="3"/>
  <c r="J904" i="3" s="1"/>
  <c r="I904" i="3"/>
  <c r="H900" i="3"/>
  <c r="I900" i="3"/>
  <c r="H896" i="3"/>
  <c r="J896" i="3" s="1"/>
  <c r="I896" i="3"/>
  <c r="H892" i="3"/>
  <c r="I892" i="3"/>
  <c r="H888" i="3"/>
  <c r="J888" i="3" s="1"/>
  <c r="I888" i="3"/>
  <c r="H884" i="3"/>
  <c r="I884" i="3"/>
  <c r="H880" i="3"/>
  <c r="J880" i="3" s="1"/>
  <c r="I880" i="3"/>
  <c r="H876" i="3"/>
  <c r="I876" i="3"/>
  <c r="H872" i="3"/>
  <c r="J872" i="3" s="1"/>
  <c r="I872" i="3"/>
  <c r="H868" i="3"/>
  <c r="I868" i="3"/>
  <c r="H864" i="3"/>
  <c r="J864" i="3" s="1"/>
  <c r="I864" i="3"/>
  <c r="H860" i="3"/>
  <c r="I860" i="3"/>
  <c r="H856" i="3"/>
  <c r="J856" i="3" s="1"/>
  <c r="I856" i="3"/>
  <c r="H852" i="3"/>
  <c r="I852" i="3"/>
  <c r="H848" i="3"/>
  <c r="J848" i="3" s="1"/>
  <c r="I848" i="3"/>
  <c r="H844" i="3"/>
  <c r="I844" i="3"/>
  <c r="H840" i="3"/>
  <c r="J840" i="3" s="1"/>
  <c r="I840" i="3"/>
  <c r="H836" i="3"/>
  <c r="I836" i="3"/>
  <c r="H832" i="3"/>
  <c r="J832" i="3" s="1"/>
  <c r="I832" i="3"/>
  <c r="H828" i="3"/>
  <c r="I828" i="3"/>
  <c r="H824" i="3"/>
  <c r="J824" i="3" s="1"/>
  <c r="I824" i="3"/>
  <c r="H820" i="3"/>
  <c r="I820" i="3"/>
  <c r="H816" i="3"/>
  <c r="J816" i="3" s="1"/>
  <c r="I816" i="3"/>
  <c r="H812" i="3"/>
  <c r="I812" i="3"/>
  <c r="H808" i="3"/>
  <c r="J808" i="3" s="1"/>
  <c r="I808" i="3"/>
  <c r="H804" i="3"/>
  <c r="I804" i="3"/>
  <c r="H800" i="3"/>
  <c r="J800" i="3" s="1"/>
  <c r="I800" i="3"/>
  <c r="H796" i="3"/>
  <c r="I796" i="3"/>
  <c r="H792" i="3"/>
  <c r="J792" i="3" s="1"/>
  <c r="I792" i="3"/>
  <c r="H788" i="3"/>
  <c r="I788" i="3"/>
  <c r="H784" i="3"/>
  <c r="J784" i="3" s="1"/>
  <c r="I784" i="3"/>
  <c r="H780" i="3"/>
  <c r="I780" i="3"/>
  <c r="H776" i="3"/>
  <c r="J776" i="3" s="1"/>
  <c r="I776" i="3"/>
  <c r="H772" i="3"/>
  <c r="I772" i="3"/>
  <c r="H768" i="3"/>
  <c r="J768" i="3" s="1"/>
  <c r="I768" i="3"/>
  <c r="H764" i="3"/>
  <c r="I764" i="3"/>
  <c r="H760" i="3"/>
  <c r="J760" i="3" s="1"/>
  <c r="I760" i="3"/>
  <c r="H756" i="3"/>
  <c r="I756" i="3"/>
  <c r="H752" i="3"/>
  <c r="J752" i="3" s="1"/>
  <c r="I752" i="3"/>
  <c r="H748" i="3"/>
  <c r="I748" i="3"/>
  <c r="H744" i="3"/>
  <c r="J744" i="3" s="1"/>
  <c r="I744" i="3"/>
  <c r="H740" i="3"/>
  <c r="I740" i="3"/>
  <c r="H736" i="3"/>
  <c r="J736" i="3" s="1"/>
  <c r="I736" i="3"/>
  <c r="H732" i="3"/>
  <c r="I732" i="3"/>
  <c r="H728" i="3"/>
  <c r="J728" i="3" s="1"/>
  <c r="I728" i="3"/>
  <c r="H724" i="3"/>
  <c r="I724" i="3"/>
  <c r="H720" i="3"/>
  <c r="J720" i="3" s="1"/>
  <c r="I720" i="3"/>
  <c r="H716" i="3"/>
  <c r="I716" i="3"/>
  <c r="H712" i="3"/>
  <c r="J712" i="3" s="1"/>
  <c r="I712" i="3"/>
  <c r="H708" i="3"/>
  <c r="I708" i="3"/>
  <c r="H704" i="3"/>
  <c r="J704" i="3" s="1"/>
  <c r="I704" i="3"/>
  <c r="H700" i="3"/>
  <c r="I700" i="3"/>
  <c r="H696" i="3"/>
  <c r="J696" i="3" s="1"/>
  <c r="I696" i="3"/>
  <c r="H692" i="3"/>
  <c r="I692" i="3"/>
  <c r="H688" i="3"/>
  <c r="J688" i="3" s="1"/>
  <c r="I688" i="3"/>
  <c r="H684" i="3"/>
  <c r="I684" i="3"/>
  <c r="H680" i="3"/>
  <c r="I680" i="3"/>
  <c r="H676" i="3"/>
  <c r="I676" i="3"/>
  <c r="H672" i="3"/>
  <c r="I672" i="3"/>
  <c r="H668" i="3"/>
  <c r="I668" i="3"/>
  <c r="H664" i="3"/>
  <c r="I664" i="3"/>
  <c r="H660" i="3"/>
  <c r="I660" i="3"/>
  <c r="H656" i="3"/>
  <c r="I656" i="3"/>
  <c r="H652" i="3"/>
  <c r="I652" i="3"/>
  <c r="H648" i="3"/>
  <c r="I648" i="3"/>
  <c r="H644" i="3"/>
  <c r="I644" i="3"/>
  <c r="H640" i="3"/>
  <c r="I640" i="3"/>
  <c r="H636" i="3"/>
  <c r="I636" i="3"/>
  <c r="H632" i="3"/>
  <c r="I632" i="3"/>
  <c r="H628" i="3"/>
  <c r="I628" i="3"/>
  <c r="H624" i="3"/>
  <c r="I624" i="3"/>
  <c r="H620" i="3"/>
  <c r="I620" i="3"/>
  <c r="H616" i="3"/>
  <c r="I616" i="3"/>
  <c r="H612" i="3"/>
  <c r="I612" i="3"/>
  <c r="H608" i="3"/>
  <c r="I608" i="3"/>
  <c r="H604" i="3"/>
  <c r="I604" i="3"/>
  <c r="H600" i="3"/>
  <c r="I600" i="3"/>
  <c r="H596" i="3"/>
  <c r="I596" i="3"/>
  <c r="H592" i="3"/>
  <c r="I592" i="3"/>
  <c r="H588" i="3"/>
  <c r="I588" i="3"/>
  <c r="H584" i="3"/>
  <c r="I584" i="3"/>
  <c r="H580" i="3"/>
  <c r="I580" i="3"/>
  <c r="H576" i="3"/>
  <c r="I576" i="3"/>
  <c r="H572" i="3"/>
  <c r="I572" i="3"/>
  <c r="H568" i="3"/>
  <c r="I568" i="3"/>
  <c r="H564" i="3"/>
  <c r="J564" i="3" s="1"/>
  <c r="I564" i="3"/>
  <c r="H560" i="3"/>
  <c r="J560" i="3" s="1"/>
  <c r="I560" i="3"/>
  <c r="H556" i="3"/>
  <c r="J556" i="3" s="1"/>
  <c r="I556" i="3"/>
  <c r="H552" i="3"/>
  <c r="J552" i="3" s="1"/>
  <c r="I552" i="3"/>
  <c r="H548" i="3"/>
  <c r="J548" i="3" s="1"/>
  <c r="I548" i="3"/>
  <c r="H544" i="3"/>
  <c r="J544" i="3" s="1"/>
  <c r="I544" i="3"/>
  <c r="H540" i="3"/>
  <c r="J540" i="3" s="1"/>
  <c r="I540" i="3"/>
  <c r="H536" i="3"/>
  <c r="J536" i="3" s="1"/>
  <c r="I536" i="3"/>
  <c r="H532" i="3"/>
  <c r="J532" i="3" s="1"/>
  <c r="I532" i="3"/>
  <c r="H528" i="3"/>
  <c r="J528" i="3" s="1"/>
  <c r="I528" i="3"/>
  <c r="H524" i="3"/>
  <c r="J524" i="3" s="1"/>
  <c r="I524" i="3"/>
  <c r="H520" i="3"/>
  <c r="J520" i="3" s="1"/>
  <c r="I520" i="3"/>
  <c r="H516" i="3"/>
  <c r="J516" i="3" s="1"/>
  <c r="I516" i="3"/>
  <c r="H512" i="3"/>
  <c r="J512" i="3" s="1"/>
  <c r="I512" i="3"/>
  <c r="H508" i="3"/>
  <c r="J508" i="3" s="1"/>
  <c r="I508" i="3"/>
  <c r="H504" i="3"/>
  <c r="J504" i="3" s="1"/>
  <c r="I504" i="3"/>
  <c r="H500" i="3"/>
  <c r="J500" i="3" s="1"/>
  <c r="I500" i="3"/>
  <c r="H496" i="3"/>
  <c r="J496" i="3" s="1"/>
  <c r="I496" i="3"/>
  <c r="H492" i="3"/>
  <c r="J492" i="3" s="1"/>
  <c r="I492" i="3"/>
  <c r="H488" i="3"/>
  <c r="J488" i="3" s="1"/>
  <c r="I488" i="3"/>
  <c r="H484" i="3"/>
  <c r="J484" i="3" s="1"/>
  <c r="I484" i="3"/>
  <c r="H480" i="3"/>
  <c r="J480" i="3" s="1"/>
  <c r="I480" i="3"/>
  <c r="H476" i="3"/>
  <c r="J476" i="3" s="1"/>
  <c r="I476" i="3"/>
  <c r="H472" i="3"/>
  <c r="J472" i="3" s="1"/>
  <c r="I472" i="3"/>
  <c r="H468" i="3"/>
  <c r="J468" i="3" s="1"/>
  <c r="I468" i="3"/>
  <c r="H464" i="3"/>
  <c r="J464" i="3" s="1"/>
  <c r="I464" i="3"/>
  <c r="H460" i="3"/>
  <c r="J460" i="3" s="1"/>
  <c r="I460" i="3"/>
  <c r="H456" i="3"/>
  <c r="J456" i="3" s="1"/>
  <c r="I456" i="3"/>
  <c r="H452" i="3"/>
  <c r="J452" i="3" s="1"/>
  <c r="I452" i="3"/>
  <c r="H448" i="3"/>
  <c r="J448" i="3" s="1"/>
  <c r="I448" i="3"/>
  <c r="H444" i="3"/>
  <c r="J444" i="3" s="1"/>
  <c r="I444" i="3"/>
  <c r="H440" i="3"/>
  <c r="J440" i="3" s="1"/>
  <c r="I440" i="3"/>
  <c r="H436" i="3"/>
  <c r="J436" i="3" s="1"/>
  <c r="I436" i="3"/>
  <c r="H432" i="3"/>
  <c r="J432" i="3" s="1"/>
  <c r="I432" i="3"/>
  <c r="H428" i="3"/>
  <c r="J428" i="3" s="1"/>
  <c r="I428" i="3"/>
  <c r="H424" i="3"/>
  <c r="J424" i="3" s="1"/>
  <c r="I424" i="3"/>
  <c r="H420" i="3"/>
  <c r="J420" i="3" s="1"/>
  <c r="I420" i="3"/>
  <c r="H416" i="3"/>
  <c r="J416" i="3" s="1"/>
  <c r="I416" i="3"/>
  <c r="H412" i="3"/>
  <c r="J412" i="3" s="1"/>
  <c r="I412" i="3"/>
  <c r="H408" i="3"/>
  <c r="J408" i="3" s="1"/>
  <c r="I408" i="3"/>
  <c r="H404" i="3"/>
  <c r="J404" i="3" s="1"/>
  <c r="I404" i="3"/>
  <c r="H400" i="3"/>
  <c r="J400" i="3" s="1"/>
  <c r="I400" i="3"/>
  <c r="H396" i="3"/>
  <c r="J396" i="3" s="1"/>
  <c r="I396" i="3"/>
  <c r="H392" i="3"/>
  <c r="J392" i="3" s="1"/>
  <c r="I392" i="3"/>
  <c r="H388" i="3"/>
  <c r="J388" i="3" s="1"/>
  <c r="I388" i="3"/>
  <c r="H384" i="3"/>
  <c r="J384" i="3" s="1"/>
  <c r="I384" i="3"/>
  <c r="H380" i="3"/>
  <c r="J380" i="3" s="1"/>
  <c r="I380" i="3"/>
  <c r="H376" i="3"/>
  <c r="J376" i="3" s="1"/>
  <c r="I376" i="3"/>
  <c r="H372" i="3"/>
  <c r="J372" i="3" s="1"/>
  <c r="I372" i="3"/>
  <c r="H368" i="3"/>
  <c r="J368" i="3" s="1"/>
  <c r="I368" i="3"/>
  <c r="H364" i="3"/>
  <c r="J364" i="3" s="1"/>
  <c r="I364" i="3"/>
  <c r="H360" i="3"/>
  <c r="J360" i="3" s="1"/>
  <c r="I360" i="3"/>
  <c r="H356" i="3"/>
  <c r="J356" i="3" s="1"/>
  <c r="I356" i="3"/>
  <c r="H352" i="3"/>
  <c r="J352" i="3" s="1"/>
  <c r="I352" i="3"/>
  <c r="H348" i="3"/>
  <c r="J348" i="3" s="1"/>
  <c r="I348" i="3"/>
  <c r="H344" i="3"/>
  <c r="J344" i="3" s="1"/>
  <c r="I344" i="3"/>
  <c r="H340" i="3"/>
  <c r="J340" i="3" s="1"/>
  <c r="I340" i="3"/>
  <c r="H336" i="3"/>
  <c r="J336" i="3" s="1"/>
  <c r="I336" i="3"/>
  <c r="H332" i="3"/>
  <c r="J332" i="3" s="1"/>
  <c r="I332" i="3"/>
  <c r="H328" i="3"/>
  <c r="J328" i="3" s="1"/>
  <c r="I328" i="3"/>
  <c r="H324" i="3"/>
  <c r="J324" i="3" s="1"/>
  <c r="I324" i="3"/>
  <c r="H320" i="3"/>
  <c r="J320" i="3" s="1"/>
  <c r="I320" i="3"/>
  <c r="H316" i="3"/>
  <c r="J316" i="3" s="1"/>
  <c r="I316" i="3"/>
  <c r="H312" i="3"/>
  <c r="J312" i="3" s="1"/>
  <c r="I312" i="3"/>
  <c r="H308" i="3"/>
  <c r="J308" i="3" s="1"/>
  <c r="I308" i="3"/>
  <c r="H304" i="3"/>
  <c r="J304" i="3" s="1"/>
  <c r="I304" i="3"/>
  <c r="H300" i="3"/>
  <c r="J300" i="3" s="1"/>
  <c r="I300" i="3"/>
  <c r="H296" i="3"/>
  <c r="J296" i="3" s="1"/>
  <c r="I296" i="3"/>
  <c r="H292" i="3"/>
  <c r="J292" i="3" s="1"/>
  <c r="I292" i="3"/>
  <c r="H288" i="3"/>
  <c r="J288" i="3" s="1"/>
  <c r="I288" i="3"/>
  <c r="H284" i="3"/>
  <c r="J284" i="3" s="1"/>
  <c r="I284" i="3"/>
  <c r="H280" i="3"/>
  <c r="J280" i="3" s="1"/>
  <c r="I280" i="3"/>
  <c r="H276" i="3"/>
  <c r="J276" i="3" s="1"/>
  <c r="I276" i="3"/>
  <c r="H272" i="3"/>
  <c r="J272" i="3" s="1"/>
  <c r="I272" i="3"/>
  <c r="H268" i="3"/>
  <c r="J268" i="3" s="1"/>
  <c r="I268" i="3"/>
  <c r="H264" i="3"/>
  <c r="J264" i="3" s="1"/>
  <c r="I264" i="3"/>
  <c r="H260" i="3"/>
  <c r="J260" i="3" s="1"/>
  <c r="I260" i="3"/>
  <c r="H256" i="3"/>
  <c r="J256" i="3" s="1"/>
  <c r="I256" i="3"/>
  <c r="H252" i="3"/>
  <c r="J252" i="3" s="1"/>
  <c r="I252" i="3"/>
  <c r="H248" i="3"/>
  <c r="J248" i="3" s="1"/>
  <c r="I248" i="3"/>
  <c r="H244" i="3"/>
  <c r="J244" i="3" s="1"/>
  <c r="I244" i="3"/>
  <c r="H4099" i="3"/>
  <c r="J4099" i="3" s="1"/>
  <c r="H4079" i="3"/>
  <c r="J4079" i="3" s="1"/>
  <c r="H4059" i="3"/>
  <c r="J4059" i="3" s="1"/>
  <c r="H4035" i="3"/>
  <c r="J4035" i="3" s="1"/>
  <c r="H4015" i="3"/>
  <c r="J4015" i="3" s="1"/>
  <c r="H3995" i="3"/>
  <c r="J3995" i="3" s="1"/>
  <c r="H3971" i="3"/>
  <c r="J3971" i="3" s="1"/>
  <c r="H3951" i="3"/>
  <c r="J3951" i="3" s="1"/>
  <c r="H3931" i="3"/>
  <c r="J3931" i="3" s="1"/>
  <c r="H3907" i="3"/>
  <c r="J3907" i="3" s="1"/>
  <c r="H3887" i="3"/>
  <c r="J3887" i="3" s="1"/>
  <c r="H3867" i="3"/>
  <c r="J3867" i="3" s="1"/>
  <c r="H3843" i="3"/>
  <c r="J3843" i="3" s="1"/>
  <c r="H3823" i="3"/>
  <c r="J3823" i="3" s="1"/>
  <c r="H3803" i="3"/>
  <c r="J3803" i="3" s="1"/>
  <c r="H3779" i="3"/>
  <c r="J3779" i="3" s="1"/>
  <c r="H3759" i="3"/>
  <c r="J3759" i="3" s="1"/>
  <c r="H3739" i="3"/>
  <c r="J3739" i="3" s="1"/>
  <c r="H3715" i="3"/>
  <c r="J3715" i="3" s="1"/>
  <c r="H3695" i="3"/>
  <c r="J3695" i="3" s="1"/>
  <c r="H3675" i="3"/>
  <c r="J3675" i="3" s="1"/>
  <c r="H3651" i="3"/>
  <c r="J3651" i="3" s="1"/>
  <c r="H3631" i="3"/>
  <c r="J3631" i="3" s="1"/>
  <c r="H3611" i="3"/>
  <c r="J3611" i="3" s="1"/>
  <c r="H3587" i="3"/>
  <c r="J3587" i="3" s="1"/>
  <c r="H3567" i="3"/>
  <c r="J3567" i="3" s="1"/>
  <c r="H3547" i="3"/>
  <c r="J3547" i="3" s="1"/>
  <c r="H3523" i="3"/>
  <c r="J3523" i="3" s="1"/>
  <c r="H3503" i="3"/>
  <c r="J3503" i="3" s="1"/>
  <c r="H3214" i="3"/>
  <c r="J3214" i="3" s="1"/>
  <c r="H3118" i="3"/>
  <c r="J3118" i="3" s="1"/>
  <c r="H3038" i="3"/>
  <c r="J3038" i="3" s="1"/>
  <c r="H2958" i="3"/>
  <c r="J2958" i="3" s="1"/>
  <c r="H2862" i="3"/>
  <c r="J2862" i="3" s="1"/>
  <c r="H2782" i="3"/>
  <c r="J2782" i="3" s="1"/>
  <c r="H2702" i="3"/>
  <c r="J2702" i="3" s="1"/>
  <c r="H2606" i="3"/>
  <c r="J2606" i="3" s="1"/>
  <c r="H2526" i="3"/>
  <c r="J2526" i="3" s="1"/>
  <c r="H2446" i="3"/>
  <c r="J2446" i="3" s="1"/>
  <c r="H2298" i="3"/>
  <c r="J2298" i="3" s="1"/>
  <c r="H2086" i="3"/>
  <c r="J2086" i="3" s="1"/>
  <c r="H1766" i="3"/>
  <c r="J1766" i="3" s="1"/>
  <c r="I4106" i="3"/>
  <c r="J4106" i="3" s="1"/>
  <c r="I4101" i="3"/>
  <c r="J4101" i="3" s="1"/>
  <c r="I4096" i="3"/>
  <c r="J4096" i="3" s="1"/>
  <c r="I4090" i="3"/>
  <c r="J4090" i="3" s="1"/>
  <c r="I4085" i="3"/>
  <c r="J4085" i="3" s="1"/>
  <c r="I4080" i="3"/>
  <c r="J4080" i="3" s="1"/>
  <c r="I4074" i="3"/>
  <c r="J4074" i="3" s="1"/>
  <c r="I4069" i="3"/>
  <c r="J4069" i="3" s="1"/>
  <c r="I4064" i="3"/>
  <c r="J4064" i="3" s="1"/>
  <c r="I4058" i="3"/>
  <c r="J4058" i="3" s="1"/>
  <c r="I4053" i="3"/>
  <c r="J4053" i="3" s="1"/>
  <c r="I4048" i="3"/>
  <c r="J4048" i="3" s="1"/>
  <c r="I4042" i="3"/>
  <c r="J4042" i="3" s="1"/>
  <c r="I4037" i="3"/>
  <c r="J4037" i="3" s="1"/>
  <c r="I4032" i="3"/>
  <c r="J4032" i="3" s="1"/>
  <c r="I4026" i="3"/>
  <c r="J4026" i="3" s="1"/>
  <c r="I4021" i="3"/>
  <c r="J4021" i="3" s="1"/>
  <c r="I4016" i="3"/>
  <c r="J4016" i="3" s="1"/>
  <c r="I4010" i="3"/>
  <c r="J4010" i="3" s="1"/>
  <c r="I4005" i="3"/>
  <c r="J4005" i="3" s="1"/>
  <c r="I4000" i="3"/>
  <c r="J4000" i="3" s="1"/>
  <c r="I3994" i="3"/>
  <c r="J3994" i="3" s="1"/>
  <c r="I3989" i="3"/>
  <c r="J3989" i="3" s="1"/>
  <c r="I3984" i="3"/>
  <c r="J3984" i="3" s="1"/>
  <c r="I3978" i="3"/>
  <c r="J3978" i="3" s="1"/>
  <c r="I3973" i="3"/>
  <c r="J3973" i="3" s="1"/>
  <c r="I3968" i="3"/>
  <c r="J3968" i="3" s="1"/>
  <c r="I3960" i="3"/>
  <c r="J3960" i="3" s="1"/>
  <c r="I3952" i="3"/>
  <c r="J3952" i="3" s="1"/>
  <c r="I3944" i="3"/>
  <c r="J3944" i="3" s="1"/>
  <c r="I3936" i="3"/>
  <c r="J3936" i="3" s="1"/>
  <c r="I3928" i="3"/>
  <c r="J3928" i="3" s="1"/>
  <c r="I3920" i="3"/>
  <c r="J3920" i="3" s="1"/>
  <c r="I3912" i="3"/>
  <c r="J3912" i="3" s="1"/>
  <c r="I3904" i="3"/>
  <c r="J3904" i="3" s="1"/>
  <c r="I3896" i="3"/>
  <c r="J3896" i="3" s="1"/>
  <c r="I3888" i="3"/>
  <c r="J3888" i="3" s="1"/>
  <c r="I3880" i="3"/>
  <c r="J3880" i="3" s="1"/>
  <c r="I3872" i="3"/>
  <c r="J3872" i="3" s="1"/>
  <c r="I3864" i="3"/>
  <c r="J3864" i="3" s="1"/>
  <c r="I3856" i="3"/>
  <c r="J3856" i="3" s="1"/>
  <c r="I3848" i="3"/>
  <c r="J3848" i="3" s="1"/>
  <c r="I3840" i="3"/>
  <c r="J3840" i="3" s="1"/>
  <c r="I3832" i="3"/>
  <c r="J3832" i="3" s="1"/>
  <c r="I3824" i="3"/>
  <c r="J3824" i="3" s="1"/>
  <c r="I3816" i="3"/>
  <c r="J3816" i="3" s="1"/>
  <c r="I3808" i="3"/>
  <c r="J3808" i="3" s="1"/>
  <c r="I3800" i="3"/>
  <c r="J3800" i="3" s="1"/>
  <c r="I3792" i="3"/>
  <c r="J3792" i="3" s="1"/>
  <c r="I3784" i="3"/>
  <c r="J3784" i="3" s="1"/>
  <c r="I3776" i="3"/>
  <c r="J3776" i="3" s="1"/>
  <c r="I3768" i="3"/>
  <c r="J3768" i="3" s="1"/>
  <c r="I3760" i="3"/>
  <c r="J3760" i="3" s="1"/>
  <c r="I3752" i="3"/>
  <c r="J3752" i="3" s="1"/>
  <c r="I3744" i="3"/>
  <c r="J3744" i="3" s="1"/>
  <c r="I3736" i="3"/>
  <c r="J3736" i="3" s="1"/>
  <c r="I3728" i="3"/>
  <c r="J3728" i="3" s="1"/>
  <c r="I3720" i="3"/>
  <c r="J3720" i="3" s="1"/>
  <c r="I3712" i="3"/>
  <c r="J3712" i="3" s="1"/>
  <c r="I3704" i="3"/>
  <c r="J3704" i="3" s="1"/>
  <c r="I3696" i="3"/>
  <c r="J3696" i="3" s="1"/>
  <c r="I3688" i="3"/>
  <c r="J3688" i="3" s="1"/>
  <c r="I3680" i="3"/>
  <c r="J3680" i="3" s="1"/>
  <c r="I3672" i="3"/>
  <c r="J3672" i="3" s="1"/>
  <c r="I3664" i="3"/>
  <c r="J3664" i="3" s="1"/>
  <c r="I3656" i="3"/>
  <c r="J3656" i="3" s="1"/>
  <c r="I3648" i="3"/>
  <c r="J3648" i="3" s="1"/>
  <c r="I3640" i="3"/>
  <c r="J3640" i="3" s="1"/>
  <c r="I3632" i="3"/>
  <c r="J3632" i="3" s="1"/>
  <c r="I3624" i="3"/>
  <c r="J3624" i="3" s="1"/>
  <c r="I3608" i="3"/>
  <c r="J3608" i="3" s="1"/>
  <c r="I3592" i="3"/>
  <c r="J3592" i="3" s="1"/>
  <c r="I3576" i="3"/>
  <c r="J3576" i="3" s="1"/>
  <c r="I3560" i="3"/>
  <c r="J3560" i="3" s="1"/>
  <c r="I3544" i="3"/>
  <c r="J3544" i="3" s="1"/>
  <c r="I3528" i="3"/>
  <c r="J3528" i="3" s="1"/>
  <c r="I3512" i="3"/>
  <c r="J3512" i="3" s="1"/>
  <c r="I3496" i="3"/>
  <c r="J3496" i="3" s="1"/>
  <c r="I3480" i="3"/>
  <c r="J3480" i="3" s="1"/>
  <c r="I3464" i="3"/>
  <c r="J3464" i="3" s="1"/>
  <c r="I3448" i="3"/>
  <c r="J3448" i="3" s="1"/>
  <c r="I3432" i="3"/>
  <c r="J3432" i="3" s="1"/>
  <c r="I3416" i="3"/>
  <c r="J3416" i="3" s="1"/>
  <c r="I3400" i="3"/>
  <c r="J3400" i="3" s="1"/>
  <c r="I3384" i="3"/>
  <c r="J3384" i="3" s="1"/>
  <c r="I3368" i="3"/>
  <c r="J3368" i="3" s="1"/>
  <c r="I3352" i="3"/>
  <c r="J3352" i="3" s="1"/>
  <c r="I3336" i="3"/>
  <c r="J3336" i="3" s="1"/>
  <c r="I3320" i="3"/>
  <c r="J3320" i="3" s="1"/>
  <c r="I3304" i="3"/>
  <c r="J3304" i="3" s="1"/>
  <c r="I3288" i="3"/>
  <c r="J3288" i="3" s="1"/>
  <c r="I3272" i="3"/>
  <c r="J3272" i="3" s="1"/>
  <c r="I3256" i="3"/>
  <c r="J3256" i="3" s="1"/>
  <c r="I3240" i="3"/>
  <c r="J3240" i="3" s="1"/>
  <c r="I3224" i="3"/>
  <c r="J3224" i="3" s="1"/>
  <c r="I3208" i="3"/>
  <c r="J3208" i="3" s="1"/>
  <c r="I3192" i="3"/>
  <c r="J3192" i="3" s="1"/>
  <c r="I3176" i="3"/>
  <c r="J3176" i="3" s="1"/>
  <c r="I3160" i="3"/>
  <c r="J3160" i="3" s="1"/>
  <c r="I3144" i="3"/>
  <c r="J3144" i="3" s="1"/>
  <c r="I3128" i="3"/>
  <c r="J3128" i="3" s="1"/>
  <c r="I3112" i="3"/>
  <c r="J3112" i="3" s="1"/>
  <c r="I3096" i="3"/>
  <c r="J3096" i="3" s="1"/>
  <c r="I3080" i="3"/>
  <c r="J3080" i="3" s="1"/>
  <c r="I3064" i="3"/>
  <c r="J3064" i="3" s="1"/>
  <c r="I3048" i="3"/>
  <c r="J3048" i="3" s="1"/>
  <c r="I3032" i="3"/>
  <c r="J3032" i="3" s="1"/>
  <c r="I3016" i="3"/>
  <c r="J3016" i="3" s="1"/>
  <c r="I3000" i="3"/>
  <c r="J3000" i="3" s="1"/>
  <c r="I2970" i="3"/>
  <c r="J2970" i="3" s="1"/>
  <c r="I2938" i="3"/>
  <c r="J2938" i="3" s="1"/>
  <c r="I2906" i="3"/>
  <c r="J2906" i="3" s="1"/>
  <c r="I2874" i="3"/>
  <c r="J2874" i="3" s="1"/>
  <c r="I2842" i="3"/>
  <c r="J2842" i="3" s="1"/>
  <c r="I2810" i="3"/>
  <c r="J2810" i="3" s="1"/>
  <c r="I2769" i="3"/>
  <c r="J2769" i="3" s="1"/>
  <c r="I2705" i="3"/>
  <c r="J2705" i="3" s="1"/>
  <c r="I2641" i="3"/>
  <c r="J2641" i="3" s="1"/>
  <c r="I2577" i="3"/>
  <c r="J2577" i="3" s="1"/>
  <c r="I2513" i="3"/>
  <c r="J2513" i="3" s="1"/>
  <c r="I2449" i="3"/>
  <c r="J2449" i="3" s="1"/>
  <c r="I2385" i="3"/>
  <c r="J2385" i="3" s="1"/>
  <c r="I2321" i="3"/>
  <c r="J2321" i="3" s="1"/>
  <c r="I2257" i="3"/>
  <c r="J2257" i="3" s="1"/>
  <c r="I2193" i="3"/>
  <c r="J2193" i="3" s="1"/>
  <c r="I2129" i="3"/>
  <c r="J2129" i="3" s="1"/>
  <c r="I2065" i="3"/>
  <c r="J2065" i="3" s="1"/>
  <c r="I2001" i="3"/>
  <c r="J2001" i="3" s="1"/>
  <c r="I1937" i="3"/>
  <c r="J1937" i="3" s="1"/>
  <c r="I1873" i="3"/>
  <c r="J1873" i="3" s="1"/>
  <c r="I1785" i="3"/>
  <c r="J1785" i="3" s="1"/>
  <c r="I1601" i="3"/>
  <c r="J1601" i="3" s="1"/>
  <c r="I1319" i="3"/>
  <c r="J1319" i="3" s="1"/>
  <c r="H3961" i="3"/>
  <c r="I3961" i="3"/>
  <c r="H3953" i="3"/>
  <c r="I3953" i="3"/>
  <c r="H3945" i="3"/>
  <c r="I3945" i="3"/>
  <c r="H3937" i="3"/>
  <c r="I3937" i="3"/>
  <c r="H3929" i="3"/>
  <c r="I3929" i="3"/>
  <c r="H3921" i="3"/>
  <c r="I3921" i="3"/>
  <c r="H3913" i="3"/>
  <c r="I3913" i="3"/>
  <c r="H3905" i="3"/>
  <c r="I3905" i="3"/>
  <c r="H3897" i="3"/>
  <c r="I3897" i="3"/>
  <c r="H3889" i="3"/>
  <c r="I3889" i="3"/>
  <c r="H3881" i="3"/>
  <c r="I3881" i="3"/>
  <c r="H3873" i="3"/>
  <c r="I3873" i="3"/>
  <c r="H3865" i="3"/>
  <c r="I3865" i="3"/>
  <c r="H3857" i="3"/>
  <c r="I3857" i="3"/>
  <c r="H3849" i="3"/>
  <c r="I3849" i="3"/>
  <c r="H3841" i="3"/>
  <c r="I3841" i="3"/>
  <c r="H3833" i="3"/>
  <c r="I3833" i="3"/>
  <c r="H3825" i="3"/>
  <c r="I3825" i="3"/>
  <c r="H3817" i="3"/>
  <c r="I3817" i="3"/>
  <c r="H3813" i="3"/>
  <c r="I3813" i="3"/>
  <c r="H3801" i="3"/>
  <c r="I3801" i="3"/>
  <c r="H3793" i="3"/>
  <c r="I3793" i="3"/>
  <c r="H3785" i="3"/>
  <c r="I3785" i="3"/>
  <c r="H3777" i="3"/>
  <c r="I3777" i="3"/>
  <c r="H3769" i="3"/>
  <c r="I3769" i="3"/>
  <c r="H3765" i="3"/>
  <c r="I3765" i="3"/>
  <c r="H3757" i="3"/>
  <c r="I3757" i="3"/>
  <c r="H3749" i="3"/>
  <c r="I3749" i="3"/>
  <c r="H3741" i="3"/>
  <c r="I3741" i="3"/>
  <c r="H3729" i="3"/>
  <c r="I3729" i="3"/>
  <c r="H3721" i="3"/>
  <c r="I3721" i="3"/>
  <c r="H3713" i="3"/>
  <c r="I3713" i="3"/>
  <c r="H3705" i="3"/>
  <c r="I3705" i="3"/>
  <c r="H3697" i="3"/>
  <c r="I3697" i="3"/>
  <c r="H3689" i="3"/>
  <c r="I3689" i="3"/>
  <c r="H3681" i="3"/>
  <c r="I3681" i="3"/>
  <c r="H3673" i="3"/>
  <c r="I3673" i="3"/>
  <c r="H3669" i="3"/>
  <c r="I3669" i="3"/>
  <c r="H3661" i="3"/>
  <c r="I3661" i="3"/>
  <c r="H3653" i="3"/>
  <c r="I3653" i="3"/>
  <c r="H3645" i="3"/>
  <c r="I3645" i="3"/>
  <c r="H3633" i="3"/>
  <c r="I3633" i="3"/>
  <c r="H3625" i="3"/>
  <c r="I3625" i="3"/>
  <c r="H3621" i="3"/>
  <c r="I3621" i="3"/>
  <c r="H3613" i="3"/>
  <c r="I3613" i="3"/>
  <c r="H3601" i="3"/>
  <c r="I3601" i="3"/>
  <c r="H3597" i="3"/>
  <c r="I3597" i="3"/>
  <c r="H3589" i="3"/>
  <c r="I3589" i="3"/>
  <c r="H3581" i="3"/>
  <c r="I3581" i="3"/>
  <c r="H3573" i="3"/>
  <c r="I3573" i="3"/>
  <c r="H3565" i="3"/>
  <c r="I3565" i="3"/>
  <c r="H3557" i="3"/>
  <c r="I3557" i="3"/>
  <c r="H3545" i="3"/>
  <c r="I3545" i="3"/>
  <c r="H3541" i="3"/>
  <c r="I3541" i="3"/>
  <c r="H3529" i="3"/>
  <c r="I3529" i="3"/>
  <c r="H3521" i="3"/>
  <c r="I3521" i="3"/>
  <c r="H3513" i="3"/>
  <c r="I3513" i="3"/>
  <c r="H3505" i="3"/>
  <c r="I3505" i="3"/>
  <c r="H3497" i="3"/>
  <c r="I3497" i="3"/>
  <c r="H3489" i="3"/>
  <c r="I3489" i="3"/>
  <c r="H3485" i="3"/>
  <c r="I3485" i="3"/>
  <c r="H3477" i="3"/>
  <c r="I3477" i="3"/>
  <c r="H3469" i="3"/>
  <c r="I3469" i="3"/>
  <c r="H3457" i="3"/>
  <c r="I3457" i="3"/>
  <c r="H3449" i="3"/>
  <c r="I3449" i="3"/>
  <c r="H3445" i="3"/>
  <c r="I3445" i="3"/>
  <c r="H3437" i="3"/>
  <c r="I3437" i="3"/>
  <c r="H3429" i="3"/>
  <c r="I3429" i="3"/>
  <c r="H3421" i="3"/>
  <c r="I3421" i="3"/>
  <c r="H3413" i="3"/>
  <c r="I3413" i="3"/>
  <c r="H3401" i="3"/>
  <c r="I3401" i="3"/>
  <c r="H3393" i="3"/>
  <c r="I3393" i="3"/>
  <c r="H3385" i="3"/>
  <c r="I3385" i="3"/>
  <c r="H3377" i="3"/>
  <c r="I3377" i="3"/>
  <c r="H3373" i="3"/>
  <c r="I3373" i="3"/>
  <c r="H3365" i="3"/>
  <c r="I3365" i="3"/>
  <c r="H3353" i="3"/>
  <c r="I3353" i="3"/>
  <c r="H3345" i="3"/>
  <c r="I3345" i="3"/>
  <c r="H3337" i="3"/>
  <c r="I3337" i="3"/>
  <c r="H3333" i="3"/>
  <c r="I3333" i="3"/>
  <c r="H3321" i="3"/>
  <c r="I3321" i="3"/>
  <c r="H3313" i="3"/>
  <c r="I3313" i="3"/>
  <c r="H3305" i="3"/>
  <c r="I3305" i="3"/>
  <c r="H3297" i="3"/>
  <c r="I3297" i="3"/>
  <c r="H3289" i="3"/>
  <c r="I3289" i="3"/>
  <c r="H3281" i="3"/>
  <c r="I3281" i="3"/>
  <c r="H3273" i="3"/>
  <c r="I3273" i="3"/>
  <c r="H3265" i="3"/>
  <c r="I3265" i="3"/>
  <c r="H3257" i="3"/>
  <c r="I3257" i="3"/>
  <c r="H3253" i="3"/>
  <c r="I3253" i="3"/>
  <c r="H3241" i="3"/>
  <c r="I3241" i="3"/>
  <c r="H3233" i="3"/>
  <c r="I3233" i="3"/>
  <c r="H3225" i="3"/>
  <c r="I3225" i="3"/>
  <c r="H3217" i="3"/>
  <c r="I3217" i="3"/>
  <c r="H3209" i="3"/>
  <c r="I3209" i="3"/>
  <c r="H3201" i="3"/>
  <c r="I3201" i="3"/>
  <c r="H3193" i="3"/>
  <c r="I3193" i="3"/>
  <c r="H3185" i="3"/>
  <c r="I3185" i="3"/>
  <c r="H3177" i="3"/>
  <c r="I3177" i="3"/>
  <c r="H3169" i="3"/>
  <c r="I3169" i="3"/>
  <c r="H3161" i="3"/>
  <c r="I3161" i="3"/>
  <c r="H3153" i="3"/>
  <c r="I3153" i="3"/>
  <c r="H3145" i="3"/>
  <c r="I3145" i="3"/>
  <c r="H3137" i="3"/>
  <c r="I3137" i="3"/>
  <c r="H3129" i="3"/>
  <c r="I3129" i="3"/>
  <c r="H3121" i="3"/>
  <c r="I3121" i="3"/>
  <c r="H3113" i="3"/>
  <c r="I3113" i="3"/>
  <c r="H3105" i="3"/>
  <c r="I3105" i="3"/>
  <c r="H3097" i="3"/>
  <c r="I3097" i="3"/>
  <c r="H3089" i="3"/>
  <c r="I3089" i="3"/>
  <c r="H3077" i="3"/>
  <c r="I3077" i="3"/>
  <c r="H3069" i="3"/>
  <c r="I3069" i="3"/>
  <c r="H3061" i="3"/>
  <c r="I3061" i="3"/>
  <c r="H3053" i="3"/>
  <c r="I3053" i="3"/>
  <c r="H3049" i="3"/>
  <c r="I3049" i="3"/>
  <c r="H3041" i="3"/>
  <c r="I3041" i="3"/>
  <c r="H3033" i="3"/>
  <c r="I3033" i="3"/>
  <c r="H3025" i="3"/>
  <c r="I3025" i="3"/>
  <c r="H3017" i="3"/>
  <c r="I3017" i="3"/>
  <c r="H3009" i="3"/>
  <c r="I3009" i="3"/>
  <c r="H3001" i="3"/>
  <c r="I3001" i="3"/>
  <c r="H2993" i="3"/>
  <c r="I2993" i="3"/>
  <c r="H2985" i="3"/>
  <c r="I2985" i="3"/>
  <c r="H2977" i="3"/>
  <c r="I2977" i="3"/>
  <c r="H2969" i="3"/>
  <c r="I2969" i="3"/>
  <c r="H2961" i="3"/>
  <c r="I2961" i="3"/>
  <c r="H2953" i="3"/>
  <c r="I2953" i="3"/>
  <c r="H2945" i="3"/>
  <c r="I2945" i="3"/>
  <c r="H2937" i="3"/>
  <c r="I2937" i="3"/>
  <c r="H2929" i="3"/>
  <c r="I2929" i="3"/>
  <c r="H2925" i="3"/>
  <c r="I2925" i="3"/>
  <c r="H2917" i="3"/>
  <c r="I2917" i="3"/>
  <c r="H2909" i="3"/>
  <c r="I2909" i="3"/>
  <c r="H2901" i="3"/>
  <c r="I2901" i="3"/>
  <c r="H2893" i="3"/>
  <c r="I2893" i="3"/>
  <c r="H2885" i="3"/>
  <c r="I2885" i="3"/>
  <c r="H2877" i="3"/>
  <c r="I2877" i="3"/>
  <c r="H2865" i="3"/>
  <c r="I2865" i="3"/>
  <c r="H2857" i="3"/>
  <c r="I2857" i="3"/>
  <c r="H2849" i="3"/>
  <c r="I2849" i="3"/>
  <c r="H2841" i="3"/>
  <c r="I2841" i="3"/>
  <c r="H2833" i="3"/>
  <c r="I2833" i="3"/>
  <c r="H2825" i="3"/>
  <c r="I2825" i="3"/>
  <c r="H2817" i="3"/>
  <c r="I2817" i="3"/>
  <c r="H2809" i="3"/>
  <c r="I2809" i="3"/>
  <c r="H2801" i="3"/>
  <c r="I2801" i="3"/>
  <c r="H2793" i="3"/>
  <c r="I2793" i="3"/>
  <c r="H2789" i="3"/>
  <c r="I2789" i="3"/>
  <c r="H2781" i="3"/>
  <c r="I2781" i="3"/>
  <c r="H2761" i="3"/>
  <c r="I2761" i="3"/>
  <c r="H2757" i="3"/>
  <c r="I2757" i="3"/>
  <c r="H2749" i="3"/>
  <c r="I2749" i="3"/>
  <c r="H2733" i="3"/>
  <c r="I2733" i="3"/>
  <c r="H2725" i="3"/>
  <c r="I2725" i="3"/>
  <c r="H2717" i="3"/>
  <c r="I2717" i="3"/>
  <c r="H2697" i="3"/>
  <c r="I2697" i="3"/>
  <c r="H2693" i="3"/>
  <c r="I2693" i="3"/>
  <c r="H2681" i="3"/>
  <c r="I2681" i="3"/>
  <c r="H2665" i="3"/>
  <c r="I2665" i="3"/>
  <c r="H2649" i="3"/>
  <c r="I2649" i="3"/>
  <c r="H2645" i="3"/>
  <c r="I2645" i="3"/>
  <c r="H2637" i="3"/>
  <c r="I2637" i="3"/>
  <c r="H2629" i="3"/>
  <c r="I2629" i="3"/>
  <c r="H2621" i="3"/>
  <c r="I2621" i="3"/>
  <c r="H2605" i="3"/>
  <c r="I2605" i="3"/>
  <c r="H2597" i="3"/>
  <c r="I2597" i="3"/>
  <c r="H2589" i="3"/>
  <c r="I2589" i="3"/>
  <c r="H2569" i="3"/>
  <c r="I2569" i="3"/>
  <c r="H2565" i="3"/>
  <c r="I2565" i="3"/>
  <c r="H2557" i="3"/>
  <c r="I2557" i="3"/>
  <c r="H2537" i="3"/>
  <c r="I2537" i="3"/>
  <c r="H2533" i="3"/>
  <c r="I2533" i="3"/>
  <c r="H2525" i="3"/>
  <c r="I2525" i="3"/>
  <c r="H2505" i="3"/>
  <c r="I2505" i="3"/>
  <c r="H2501" i="3"/>
  <c r="I2501" i="3"/>
  <c r="H2493" i="3"/>
  <c r="I2493" i="3"/>
  <c r="H2473" i="3"/>
  <c r="I2473" i="3"/>
  <c r="H2469" i="3"/>
  <c r="I2469" i="3"/>
  <c r="H2461" i="3"/>
  <c r="I2461" i="3"/>
  <c r="H2441" i="3"/>
  <c r="I2441" i="3"/>
  <c r="H2437" i="3"/>
  <c r="I2437" i="3"/>
  <c r="H2425" i="3"/>
  <c r="I2425" i="3"/>
  <c r="H2409" i="3"/>
  <c r="I2409" i="3"/>
  <c r="H2393" i="3"/>
  <c r="I2393" i="3"/>
  <c r="H2389" i="3"/>
  <c r="I2389" i="3"/>
  <c r="H2381" i="3"/>
  <c r="I2381" i="3"/>
  <c r="H2361" i="3"/>
  <c r="I2361" i="3"/>
  <c r="H2357" i="3"/>
  <c r="I2357" i="3"/>
  <c r="H2349" i="3"/>
  <c r="I2349" i="3"/>
  <c r="H2329" i="3"/>
  <c r="I2329" i="3"/>
  <c r="H2325" i="3"/>
  <c r="I2325" i="3"/>
  <c r="H2317" i="3"/>
  <c r="I2317" i="3"/>
  <c r="H2297" i="3"/>
  <c r="I2297" i="3"/>
  <c r="H2293" i="3"/>
  <c r="I2293" i="3"/>
  <c r="H2285" i="3"/>
  <c r="I2285" i="3"/>
  <c r="H2277" i="3"/>
  <c r="I2277" i="3"/>
  <c r="H2269" i="3"/>
  <c r="I2269" i="3"/>
  <c r="H2249" i="3"/>
  <c r="I2249" i="3"/>
  <c r="H2233" i="3"/>
  <c r="I2233" i="3"/>
  <c r="H2229" i="3"/>
  <c r="I2229" i="3"/>
  <c r="H2217" i="3"/>
  <c r="I2217" i="3"/>
  <c r="H2213" i="3"/>
  <c r="I2213" i="3"/>
  <c r="H2205" i="3"/>
  <c r="I2205" i="3"/>
  <c r="H2185" i="3"/>
  <c r="I2185" i="3"/>
  <c r="H2169" i="3"/>
  <c r="I2169" i="3"/>
  <c r="H2165" i="3"/>
  <c r="I2165" i="3"/>
  <c r="H2157" i="3"/>
  <c r="I2157" i="3"/>
  <c r="H2141" i="3"/>
  <c r="I2141" i="3"/>
  <c r="H2133" i="3"/>
  <c r="I2133" i="3"/>
  <c r="H2125" i="3"/>
  <c r="I2125" i="3"/>
  <c r="H2105" i="3"/>
  <c r="I2105" i="3"/>
  <c r="H2101" i="3"/>
  <c r="I2101" i="3"/>
  <c r="H2093" i="3"/>
  <c r="I2093" i="3"/>
  <c r="H2073" i="3"/>
  <c r="I2073" i="3"/>
  <c r="H2069" i="3"/>
  <c r="I2069" i="3"/>
  <c r="H2061" i="3"/>
  <c r="I2061" i="3"/>
  <c r="H2041" i="3"/>
  <c r="I2041" i="3"/>
  <c r="H2037" i="3"/>
  <c r="I2037" i="3"/>
  <c r="H2029" i="3"/>
  <c r="I2029" i="3"/>
  <c r="H2009" i="3"/>
  <c r="I2009" i="3"/>
  <c r="H2005" i="3"/>
  <c r="I2005" i="3"/>
  <c r="H1997" i="3"/>
  <c r="I1997" i="3"/>
  <c r="H1977" i="3"/>
  <c r="I1977" i="3"/>
  <c r="H1973" i="3"/>
  <c r="I1973" i="3"/>
  <c r="H1965" i="3"/>
  <c r="I1965" i="3"/>
  <c r="H1945" i="3"/>
  <c r="I1945" i="3"/>
  <c r="H1941" i="3"/>
  <c r="I1941" i="3"/>
  <c r="H1933" i="3"/>
  <c r="I1933" i="3"/>
  <c r="H1913" i="3"/>
  <c r="I1913" i="3"/>
  <c r="H1909" i="3"/>
  <c r="I1909" i="3"/>
  <c r="H1901" i="3"/>
  <c r="I1901" i="3"/>
  <c r="H1893" i="3"/>
  <c r="I1893" i="3"/>
  <c r="H1885" i="3"/>
  <c r="I1885" i="3"/>
  <c r="H1865" i="3"/>
  <c r="I1865" i="3"/>
  <c r="H1849" i="3"/>
  <c r="I1849" i="3"/>
  <c r="H1845" i="3"/>
  <c r="I1845" i="3"/>
  <c r="H1837" i="3"/>
  <c r="I1837" i="3"/>
  <c r="H1829" i="3"/>
  <c r="I1829" i="3"/>
  <c r="H1809" i="3"/>
  <c r="I1809" i="3"/>
  <c r="H1801" i="3"/>
  <c r="I1801" i="3"/>
  <c r="H1793" i="3"/>
  <c r="I1793" i="3"/>
  <c r="H1789" i="3"/>
  <c r="I1789" i="3"/>
  <c r="H1781" i="3"/>
  <c r="I1781" i="3"/>
  <c r="H1773" i="3"/>
  <c r="I1773" i="3"/>
  <c r="H1765" i="3"/>
  <c r="I1765" i="3"/>
  <c r="H1749" i="3"/>
  <c r="I1749" i="3"/>
  <c r="H1741" i="3"/>
  <c r="I1741" i="3"/>
  <c r="H1733" i="3"/>
  <c r="I1733" i="3"/>
  <c r="H1717" i="3"/>
  <c r="I1717" i="3"/>
  <c r="H1709" i="3"/>
  <c r="I1709" i="3"/>
  <c r="H1701" i="3"/>
  <c r="I1701" i="3"/>
  <c r="H1693" i="3"/>
  <c r="I1693" i="3"/>
  <c r="H1685" i="3"/>
  <c r="I1685" i="3"/>
  <c r="H1677" i="3"/>
  <c r="I1677" i="3"/>
  <c r="H1661" i="3"/>
  <c r="I1661" i="3"/>
  <c r="H1653" i="3"/>
  <c r="I1653" i="3"/>
  <c r="H1645" i="3"/>
  <c r="I1645" i="3"/>
  <c r="H1637" i="3"/>
  <c r="I1637" i="3"/>
  <c r="H1625" i="3"/>
  <c r="I1625" i="3"/>
  <c r="H1617" i="3"/>
  <c r="I1617" i="3"/>
  <c r="H1609" i="3"/>
  <c r="I1609" i="3"/>
  <c r="H1605" i="3"/>
  <c r="I1605" i="3"/>
  <c r="H1597" i="3"/>
  <c r="I1597" i="3"/>
  <c r="H1589" i="3"/>
  <c r="I1589" i="3"/>
  <c r="H1581" i="3"/>
  <c r="I1581" i="3"/>
  <c r="H1573" i="3"/>
  <c r="I1573" i="3"/>
  <c r="H1565" i="3"/>
  <c r="I1565" i="3"/>
  <c r="H1553" i="3"/>
  <c r="I1553" i="3"/>
  <c r="H1545" i="3"/>
  <c r="I1545" i="3"/>
  <c r="H1541" i="3"/>
  <c r="I1541" i="3"/>
  <c r="H1529" i="3"/>
  <c r="I1529" i="3"/>
  <c r="H1525" i="3"/>
  <c r="I1525" i="3"/>
  <c r="H1517" i="3"/>
  <c r="I1517" i="3"/>
  <c r="H1509" i="3"/>
  <c r="I1509" i="3"/>
  <c r="H1501" i="3"/>
  <c r="I1501" i="3"/>
  <c r="H1493" i="3"/>
  <c r="I1493" i="3"/>
  <c r="H1485" i="3"/>
  <c r="I1485" i="3"/>
  <c r="H1465" i="3"/>
  <c r="I1465" i="3"/>
  <c r="H1457" i="3"/>
  <c r="I1457" i="3"/>
  <c r="H1449" i="3"/>
  <c r="I1449" i="3"/>
  <c r="H1441" i="3"/>
  <c r="I1441" i="3"/>
  <c r="H1433" i="3"/>
  <c r="I1433" i="3"/>
  <c r="H1425" i="3"/>
  <c r="I1425" i="3"/>
  <c r="H1417" i="3"/>
  <c r="I1417" i="3"/>
  <c r="H1413" i="3"/>
  <c r="I1413" i="3"/>
  <c r="H1405" i="3"/>
  <c r="I1405" i="3"/>
  <c r="H1397" i="3"/>
  <c r="I1397" i="3"/>
  <c r="H1385" i="3"/>
  <c r="I1385" i="3"/>
  <c r="H1377" i="3"/>
  <c r="I1377" i="3"/>
  <c r="H1369" i="3"/>
  <c r="I1369" i="3"/>
  <c r="H1361" i="3"/>
  <c r="I1361" i="3"/>
  <c r="H1353" i="3"/>
  <c r="I1353" i="3"/>
  <c r="H1345" i="3"/>
  <c r="I1345" i="3"/>
  <c r="H1337" i="3"/>
  <c r="I1337" i="3"/>
  <c r="H1329" i="3"/>
  <c r="I1329" i="3"/>
  <c r="H1321" i="3"/>
  <c r="I1321" i="3"/>
  <c r="H1317" i="3"/>
  <c r="I1317" i="3"/>
  <c r="H1305" i="3"/>
  <c r="I1305" i="3"/>
  <c r="H1297" i="3"/>
  <c r="I1297" i="3"/>
  <c r="H1289" i="3"/>
  <c r="I1289" i="3"/>
  <c r="H1281" i="3"/>
  <c r="I1281" i="3"/>
  <c r="H1273" i="3"/>
  <c r="I1273" i="3"/>
  <c r="H1265" i="3"/>
  <c r="I1265" i="3"/>
  <c r="H1261" i="3"/>
  <c r="I1261" i="3"/>
  <c r="H1253" i="3"/>
  <c r="I1253" i="3"/>
  <c r="H1245" i="3"/>
  <c r="I1245" i="3"/>
  <c r="H1237" i="3"/>
  <c r="I1237" i="3"/>
  <c r="H1225" i="3"/>
  <c r="I1225" i="3"/>
  <c r="H1217" i="3"/>
  <c r="I1217" i="3"/>
  <c r="H1209" i="3"/>
  <c r="I1209" i="3"/>
  <c r="H1205" i="3"/>
  <c r="I1205" i="3"/>
  <c r="H1197" i="3"/>
  <c r="I1197" i="3"/>
  <c r="H1189" i="3"/>
  <c r="I1189" i="3"/>
  <c r="H1181" i="3"/>
  <c r="I1181" i="3"/>
  <c r="H1173" i="3"/>
  <c r="I1173" i="3"/>
  <c r="H1161" i="3"/>
  <c r="I1161" i="3"/>
  <c r="H1153" i="3"/>
  <c r="I1153" i="3"/>
  <c r="H1149" i="3"/>
  <c r="I1149" i="3"/>
  <c r="H1141" i="3"/>
  <c r="I1141" i="3"/>
  <c r="H1133" i="3"/>
  <c r="I1133" i="3"/>
  <c r="H1125" i="3"/>
  <c r="I1125" i="3"/>
  <c r="H1117" i="3"/>
  <c r="I1117" i="3"/>
  <c r="H1105" i="3"/>
  <c r="I1105" i="3"/>
  <c r="H1097" i="3"/>
  <c r="I1097" i="3"/>
  <c r="H1089" i="3"/>
  <c r="I1089" i="3"/>
  <c r="H1081" i="3"/>
  <c r="I1081" i="3"/>
  <c r="H1077" i="3"/>
  <c r="I1077" i="3"/>
  <c r="H1065" i="3"/>
  <c r="I1065" i="3"/>
  <c r="H1057" i="3"/>
  <c r="I1057" i="3"/>
  <c r="H1049" i="3"/>
  <c r="I1049" i="3"/>
  <c r="H1041" i="3"/>
  <c r="I1041" i="3"/>
  <c r="H1037" i="3"/>
  <c r="I1037" i="3"/>
  <c r="H1029" i="3"/>
  <c r="I1029" i="3"/>
  <c r="H1017" i="3"/>
  <c r="I1017" i="3"/>
  <c r="H1009" i="3"/>
  <c r="I1009" i="3"/>
  <c r="H1005" i="3"/>
  <c r="I1005" i="3"/>
  <c r="H997" i="3"/>
  <c r="I997" i="3"/>
  <c r="H989" i="3"/>
  <c r="I989" i="3"/>
  <c r="H977" i="3"/>
  <c r="I977" i="3"/>
  <c r="H969" i="3"/>
  <c r="I969" i="3"/>
  <c r="H961" i="3"/>
  <c r="I961" i="3"/>
  <c r="H957" i="3"/>
  <c r="I957" i="3"/>
  <c r="H945" i="3"/>
  <c r="I945" i="3"/>
  <c r="H937" i="3"/>
  <c r="I937" i="3"/>
  <c r="H933" i="3"/>
  <c r="I933" i="3"/>
  <c r="H925" i="3"/>
  <c r="I925" i="3"/>
  <c r="H913" i="3"/>
  <c r="I913" i="3"/>
  <c r="H905" i="3"/>
  <c r="I905" i="3"/>
  <c r="H901" i="3"/>
  <c r="I901" i="3"/>
  <c r="H893" i="3"/>
  <c r="I893" i="3"/>
  <c r="H885" i="3"/>
  <c r="I885" i="3"/>
  <c r="H877" i="3"/>
  <c r="I877" i="3"/>
  <c r="H865" i="3"/>
  <c r="I865" i="3"/>
  <c r="H857" i="3"/>
  <c r="I857" i="3"/>
  <c r="H849" i="3"/>
  <c r="I849" i="3"/>
  <c r="H841" i="3"/>
  <c r="I841" i="3"/>
  <c r="H833" i="3"/>
  <c r="I833" i="3"/>
  <c r="H825" i="3"/>
  <c r="I825" i="3"/>
  <c r="H817" i="3"/>
  <c r="I817" i="3"/>
  <c r="H809" i="3"/>
  <c r="I809" i="3"/>
  <c r="H801" i="3"/>
  <c r="I801" i="3"/>
  <c r="H793" i="3"/>
  <c r="I793" i="3"/>
  <c r="H785" i="3"/>
  <c r="I785" i="3"/>
  <c r="H777" i="3"/>
  <c r="I777" i="3"/>
  <c r="H773" i="3"/>
  <c r="I773" i="3"/>
  <c r="H765" i="3"/>
  <c r="I765" i="3"/>
  <c r="H753" i="3"/>
  <c r="I753" i="3"/>
  <c r="H745" i="3"/>
  <c r="I745" i="3"/>
  <c r="H737" i="3"/>
  <c r="I737" i="3"/>
  <c r="H729" i="3"/>
  <c r="I729" i="3"/>
  <c r="H721" i="3"/>
  <c r="I721" i="3"/>
  <c r="H713" i="3"/>
  <c r="I713" i="3"/>
  <c r="H705" i="3"/>
  <c r="I705" i="3"/>
  <c r="H701" i="3"/>
  <c r="I701" i="3"/>
  <c r="H693" i="3"/>
  <c r="I693" i="3"/>
  <c r="H685" i="3"/>
  <c r="I685" i="3"/>
  <c r="H677" i="3"/>
  <c r="I677" i="3"/>
  <c r="H669" i="3"/>
  <c r="I669" i="3"/>
  <c r="H661" i="3"/>
  <c r="I661" i="3"/>
  <c r="H649" i="3"/>
  <c r="I649" i="3"/>
  <c r="H641" i="3"/>
  <c r="I641" i="3"/>
  <c r="H633" i="3"/>
  <c r="I633" i="3"/>
  <c r="H629" i="3"/>
  <c r="I629" i="3"/>
  <c r="H621" i="3"/>
  <c r="I621" i="3"/>
  <c r="H613" i="3"/>
  <c r="I613" i="3"/>
  <c r="H605" i="3"/>
  <c r="I605" i="3"/>
  <c r="H597" i="3"/>
  <c r="I597" i="3"/>
  <c r="H589" i="3"/>
  <c r="I589" i="3"/>
  <c r="H581" i="3"/>
  <c r="I581" i="3"/>
  <c r="H573" i="3"/>
  <c r="I573" i="3"/>
  <c r="H565" i="3"/>
  <c r="I565" i="3"/>
  <c r="H557" i="3"/>
  <c r="I557" i="3"/>
  <c r="H549" i="3"/>
  <c r="I549" i="3"/>
  <c r="H541" i="3"/>
  <c r="I541" i="3"/>
  <c r="H533" i="3"/>
  <c r="I533" i="3"/>
  <c r="H525" i="3"/>
  <c r="I525" i="3"/>
  <c r="H517" i="3"/>
  <c r="I517" i="3"/>
  <c r="H505" i="3"/>
  <c r="I505" i="3"/>
  <c r="H501" i="3"/>
  <c r="I501" i="3"/>
  <c r="H493" i="3"/>
  <c r="I493" i="3"/>
  <c r="H485" i="3"/>
  <c r="I485" i="3"/>
  <c r="H477" i="3"/>
  <c r="I477" i="3"/>
  <c r="H469" i="3"/>
  <c r="I469" i="3"/>
  <c r="H461" i="3"/>
  <c r="I461" i="3"/>
  <c r="H453" i="3"/>
  <c r="I453" i="3"/>
  <c r="H445" i="3"/>
  <c r="I445" i="3"/>
  <c r="H437" i="3"/>
  <c r="I437" i="3"/>
  <c r="H429" i="3"/>
  <c r="I429" i="3"/>
  <c r="H421" i="3"/>
  <c r="I421" i="3"/>
  <c r="H413" i="3"/>
  <c r="I413" i="3"/>
  <c r="H405" i="3"/>
  <c r="I405" i="3"/>
  <c r="H397" i="3"/>
  <c r="I397" i="3"/>
  <c r="H393" i="3"/>
  <c r="I393" i="3"/>
  <c r="H385" i="3"/>
  <c r="I385" i="3"/>
  <c r="H377" i="3"/>
  <c r="I377" i="3"/>
  <c r="H369" i="3"/>
  <c r="I369" i="3"/>
  <c r="H361" i="3"/>
  <c r="I361" i="3"/>
  <c r="H353" i="3"/>
  <c r="I353" i="3"/>
  <c r="H345" i="3"/>
  <c r="I345" i="3"/>
  <c r="H337" i="3"/>
  <c r="I337" i="3"/>
  <c r="H325" i="3"/>
  <c r="I325" i="3"/>
  <c r="H317" i="3"/>
  <c r="I317" i="3"/>
  <c r="H309" i="3"/>
  <c r="I309" i="3"/>
  <c r="H301" i="3"/>
  <c r="I301" i="3"/>
  <c r="H293" i="3"/>
  <c r="I293" i="3"/>
  <c r="H285" i="3"/>
  <c r="I285" i="3"/>
  <c r="H277" i="3"/>
  <c r="I277" i="3"/>
  <c r="H269" i="3"/>
  <c r="I269" i="3"/>
  <c r="H261" i="3"/>
  <c r="I261" i="3"/>
  <c r="H253" i="3"/>
  <c r="I253" i="3"/>
  <c r="H245" i="3"/>
  <c r="I245" i="3"/>
  <c r="H237" i="3"/>
  <c r="I237" i="3"/>
  <c r="H229" i="3"/>
  <c r="I229" i="3"/>
  <c r="H221" i="3"/>
  <c r="I221" i="3"/>
  <c r="H213" i="3"/>
  <c r="I213" i="3"/>
  <c r="H205" i="3"/>
  <c r="I205" i="3"/>
  <c r="H197" i="3"/>
  <c r="I197" i="3"/>
  <c r="H189" i="3"/>
  <c r="I189" i="3"/>
  <c r="H181" i="3"/>
  <c r="I181" i="3"/>
  <c r="H173" i="3"/>
  <c r="I173" i="3"/>
  <c r="H165" i="3"/>
  <c r="I165" i="3"/>
  <c r="H157" i="3"/>
  <c r="I157" i="3"/>
  <c r="H149" i="3"/>
  <c r="I149" i="3"/>
  <c r="H141" i="3"/>
  <c r="I141" i="3"/>
  <c r="H133" i="3"/>
  <c r="I133" i="3"/>
  <c r="H125" i="3"/>
  <c r="I125" i="3"/>
  <c r="H117" i="3"/>
  <c r="I117" i="3"/>
  <c r="H109" i="3"/>
  <c r="I109" i="3"/>
  <c r="H105" i="3"/>
  <c r="I105" i="3"/>
  <c r="H97" i="3"/>
  <c r="I97" i="3"/>
  <c r="H89" i="3"/>
  <c r="I89" i="3"/>
  <c r="H81" i="3"/>
  <c r="I81" i="3"/>
  <c r="H73" i="3"/>
  <c r="I73" i="3"/>
  <c r="H65" i="3"/>
  <c r="I65" i="3"/>
  <c r="H57" i="3"/>
  <c r="I57" i="3"/>
  <c r="H49" i="3"/>
  <c r="I49" i="3"/>
  <c r="H41" i="3"/>
  <c r="I41" i="3"/>
  <c r="H33" i="3"/>
  <c r="I33" i="3"/>
  <c r="H25" i="3"/>
  <c r="I25" i="3"/>
  <c r="H17" i="3"/>
  <c r="I17" i="3"/>
  <c r="H9" i="3"/>
  <c r="I9" i="3"/>
  <c r="I4081" i="3"/>
  <c r="J4081" i="3" s="1"/>
  <c r="I4049" i="3"/>
  <c r="J4049" i="3" s="1"/>
  <c r="I4017" i="3"/>
  <c r="J4017" i="3" s="1"/>
  <c r="I3985" i="3"/>
  <c r="J3985" i="3" s="1"/>
  <c r="I2721" i="3"/>
  <c r="J2721" i="3" s="1"/>
  <c r="I2593" i="3"/>
  <c r="J2593" i="3" s="1"/>
  <c r="I2465" i="3"/>
  <c r="J2465" i="3" s="1"/>
  <c r="I2337" i="3"/>
  <c r="J2337" i="3" s="1"/>
  <c r="I2209" i="3"/>
  <c r="J2209" i="3" s="1"/>
  <c r="I2081" i="3"/>
  <c r="J2081" i="3" s="1"/>
  <c r="I1953" i="3"/>
  <c r="J1953" i="3" s="1"/>
  <c r="I1817" i="3"/>
  <c r="J1817" i="3" s="1"/>
  <c r="I1665" i="3"/>
  <c r="J1665" i="3" s="1"/>
  <c r="I4103" i="3"/>
  <c r="H4103" i="3"/>
  <c r="I4087" i="3"/>
  <c r="H4087" i="3"/>
  <c r="I4071" i="3"/>
  <c r="H4071" i="3"/>
  <c r="I4055" i="3"/>
  <c r="H4055" i="3"/>
  <c r="I4039" i="3"/>
  <c r="H4039" i="3"/>
  <c r="I4023" i="3"/>
  <c r="H4023" i="3"/>
  <c r="I4007" i="3"/>
  <c r="H4007" i="3"/>
  <c r="I3991" i="3"/>
  <c r="H3991" i="3"/>
  <c r="I3975" i="3"/>
  <c r="H3975" i="3"/>
  <c r="I3959" i="3"/>
  <c r="H3959" i="3"/>
  <c r="I3943" i="3"/>
  <c r="H3943" i="3"/>
  <c r="I3927" i="3"/>
  <c r="H3927" i="3"/>
  <c r="I3911" i="3"/>
  <c r="H3911" i="3"/>
  <c r="I3895" i="3"/>
  <c r="H3895" i="3"/>
  <c r="I3879" i="3"/>
  <c r="H3879" i="3"/>
  <c r="I3863" i="3"/>
  <c r="H3863" i="3"/>
  <c r="I3847" i="3"/>
  <c r="H3847" i="3"/>
  <c r="I3831" i="3"/>
  <c r="H3831" i="3"/>
  <c r="I3815" i="3"/>
  <c r="H3815" i="3"/>
  <c r="I3799" i="3"/>
  <c r="H3799" i="3"/>
  <c r="I3783" i="3"/>
  <c r="H3783" i="3"/>
  <c r="I3767" i="3"/>
  <c r="H3767" i="3"/>
  <c r="I3751" i="3"/>
  <c r="H3751" i="3"/>
  <c r="I3735" i="3"/>
  <c r="H3735" i="3"/>
  <c r="I3719" i="3"/>
  <c r="H3719" i="3"/>
  <c r="I3703" i="3"/>
  <c r="H3703" i="3"/>
  <c r="I3687" i="3"/>
  <c r="H3687" i="3"/>
  <c r="I3671" i="3"/>
  <c r="H3671" i="3"/>
  <c r="I3655" i="3"/>
  <c r="H3655" i="3"/>
  <c r="I3639" i="3"/>
  <c r="H3639" i="3"/>
  <c r="I3623" i="3"/>
  <c r="H3623" i="3"/>
  <c r="I3607" i="3"/>
  <c r="H3607" i="3"/>
  <c r="I3591" i="3"/>
  <c r="H3591" i="3"/>
  <c r="I3575" i="3"/>
  <c r="H3575" i="3"/>
  <c r="I3559" i="3"/>
  <c r="H3559" i="3"/>
  <c r="I3543" i="3"/>
  <c r="H3543" i="3"/>
  <c r="I3527" i="3"/>
  <c r="H3527" i="3"/>
  <c r="I3511" i="3"/>
  <c r="H3511" i="3"/>
  <c r="I3495" i="3"/>
  <c r="H3495" i="3"/>
  <c r="H3487" i="3"/>
  <c r="I3487" i="3"/>
  <c r="H3483" i="3"/>
  <c r="I3483" i="3"/>
  <c r="H3479" i="3"/>
  <c r="I3479" i="3"/>
  <c r="H3475" i="3"/>
  <c r="I3475" i="3"/>
  <c r="H3471" i="3"/>
  <c r="J3471" i="3" s="1"/>
  <c r="I3471" i="3"/>
  <c r="H3467" i="3"/>
  <c r="I3467" i="3"/>
  <c r="H3463" i="3"/>
  <c r="J3463" i="3" s="1"/>
  <c r="I3463" i="3"/>
  <c r="H3459" i="3"/>
  <c r="I3459" i="3"/>
  <c r="H3455" i="3"/>
  <c r="J3455" i="3" s="1"/>
  <c r="I3455" i="3"/>
  <c r="H3451" i="3"/>
  <c r="I3451" i="3"/>
  <c r="H3447" i="3"/>
  <c r="J3447" i="3" s="1"/>
  <c r="I3447" i="3"/>
  <c r="H3443" i="3"/>
  <c r="I3443" i="3"/>
  <c r="H3439" i="3"/>
  <c r="J3439" i="3" s="1"/>
  <c r="I3439" i="3"/>
  <c r="H3435" i="3"/>
  <c r="I3435" i="3"/>
  <c r="H3431" i="3"/>
  <c r="J3431" i="3" s="1"/>
  <c r="I3431" i="3"/>
  <c r="H3427" i="3"/>
  <c r="I3427" i="3"/>
  <c r="H3423" i="3"/>
  <c r="J3423" i="3" s="1"/>
  <c r="I3423" i="3"/>
  <c r="H3419" i="3"/>
  <c r="I3419" i="3"/>
  <c r="H3415" i="3"/>
  <c r="J3415" i="3" s="1"/>
  <c r="I3415" i="3"/>
  <c r="H3411" i="3"/>
  <c r="I3411" i="3"/>
  <c r="H3407" i="3"/>
  <c r="J3407" i="3" s="1"/>
  <c r="I3407" i="3"/>
  <c r="H3403" i="3"/>
  <c r="I3403" i="3"/>
  <c r="H3399" i="3"/>
  <c r="J3399" i="3" s="1"/>
  <c r="I3399" i="3"/>
  <c r="H3395" i="3"/>
  <c r="I3395" i="3"/>
  <c r="H3391" i="3"/>
  <c r="J3391" i="3" s="1"/>
  <c r="I3391" i="3"/>
  <c r="H3387" i="3"/>
  <c r="I3387" i="3"/>
  <c r="H3383" i="3"/>
  <c r="J3383" i="3" s="1"/>
  <c r="I3383" i="3"/>
  <c r="H3379" i="3"/>
  <c r="I3379" i="3"/>
  <c r="H3375" i="3"/>
  <c r="J3375" i="3" s="1"/>
  <c r="I3375" i="3"/>
  <c r="H3371" i="3"/>
  <c r="I3371" i="3"/>
  <c r="H3367" i="3"/>
  <c r="J3367" i="3" s="1"/>
  <c r="I3367" i="3"/>
  <c r="H3363" i="3"/>
  <c r="I3363" i="3"/>
  <c r="H3359" i="3"/>
  <c r="J3359" i="3" s="1"/>
  <c r="I3359" i="3"/>
  <c r="H3355" i="3"/>
  <c r="I3355" i="3"/>
  <c r="H3351" i="3"/>
  <c r="J3351" i="3" s="1"/>
  <c r="I3351" i="3"/>
  <c r="H3347" i="3"/>
  <c r="I3347" i="3"/>
  <c r="H3343" i="3"/>
  <c r="J3343" i="3" s="1"/>
  <c r="I3343" i="3"/>
  <c r="H3339" i="3"/>
  <c r="I3339" i="3"/>
  <c r="H3335" i="3"/>
  <c r="J3335" i="3" s="1"/>
  <c r="I3335" i="3"/>
  <c r="H3331" i="3"/>
  <c r="I3331" i="3"/>
  <c r="H3327" i="3"/>
  <c r="J3327" i="3" s="1"/>
  <c r="I3327" i="3"/>
  <c r="H3323" i="3"/>
  <c r="I3323" i="3"/>
  <c r="H3319" i="3"/>
  <c r="J3319" i="3" s="1"/>
  <c r="I3319" i="3"/>
  <c r="H3315" i="3"/>
  <c r="I3315" i="3"/>
  <c r="H3311" i="3"/>
  <c r="J3311" i="3" s="1"/>
  <c r="I3311" i="3"/>
  <c r="H3307" i="3"/>
  <c r="I3307" i="3"/>
  <c r="H3303" i="3"/>
  <c r="J3303" i="3" s="1"/>
  <c r="I3303" i="3"/>
  <c r="H3299" i="3"/>
  <c r="I3299" i="3"/>
  <c r="H3295" i="3"/>
  <c r="J3295" i="3" s="1"/>
  <c r="I3295" i="3"/>
  <c r="H3291" i="3"/>
  <c r="I3291" i="3"/>
  <c r="H3287" i="3"/>
  <c r="J3287" i="3" s="1"/>
  <c r="I3287" i="3"/>
  <c r="H3283" i="3"/>
  <c r="I3283" i="3"/>
  <c r="H3279" i="3"/>
  <c r="J3279" i="3" s="1"/>
  <c r="I3279" i="3"/>
  <c r="H3275" i="3"/>
  <c r="I3275" i="3"/>
  <c r="H3271" i="3"/>
  <c r="J3271" i="3" s="1"/>
  <c r="I3271" i="3"/>
  <c r="H3267" i="3"/>
  <c r="I3267" i="3"/>
  <c r="H3263" i="3"/>
  <c r="J3263" i="3" s="1"/>
  <c r="I3263" i="3"/>
  <c r="H3259" i="3"/>
  <c r="I3259" i="3"/>
  <c r="H3255" i="3"/>
  <c r="J3255" i="3" s="1"/>
  <c r="I3255" i="3"/>
  <c r="H3251" i="3"/>
  <c r="I3251" i="3"/>
  <c r="H3247" i="3"/>
  <c r="J3247" i="3" s="1"/>
  <c r="I3247" i="3"/>
  <c r="H3243" i="3"/>
  <c r="I3243" i="3"/>
  <c r="H3239" i="3"/>
  <c r="J3239" i="3" s="1"/>
  <c r="I3239" i="3"/>
  <c r="H3235" i="3"/>
  <c r="I3235" i="3"/>
  <c r="H3231" i="3"/>
  <c r="J3231" i="3" s="1"/>
  <c r="I3231" i="3"/>
  <c r="H3227" i="3"/>
  <c r="I3227" i="3"/>
  <c r="H3223" i="3"/>
  <c r="J3223" i="3" s="1"/>
  <c r="I3223" i="3"/>
  <c r="H3219" i="3"/>
  <c r="I3219" i="3"/>
  <c r="H3215" i="3"/>
  <c r="J3215" i="3" s="1"/>
  <c r="I3215" i="3"/>
  <c r="H3211" i="3"/>
  <c r="I3211" i="3"/>
  <c r="H3207" i="3"/>
  <c r="J3207" i="3" s="1"/>
  <c r="I3207" i="3"/>
  <c r="H3203" i="3"/>
  <c r="I3203" i="3"/>
  <c r="H3199" i="3"/>
  <c r="J3199" i="3" s="1"/>
  <c r="I3199" i="3"/>
  <c r="H3195" i="3"/>
  <c r="I3195" i="3"/>
  <c r="H3191" i="3"/>
  <c r="J3191" i="3" s="1"/>
  <c r="I3191" i="3"/>
  <c r="H3187" i="3"/>
  <c r="I3187" i="3"/>
  <c r="H3183" i="3"/>
  <c r="J3183" i="3" s="1"/>
  <c r="I3183" i="3"/>
  <c r="H3179" i="3"/>
  <c r="I3179" i="3"/>
  <c r="H3175" i="3"/>
  <c r="J3175" i="3" s="1"/>
  <c r="I3175" i="3"/>
  <c r="H3171" i="3"/>
  <c r="I3171" i="3"/>
  <c r="H3167" i="3"/>
  <c r="J3167" i="3" s="1"/>
  <c r="I3167" i="3"/>
  <c r="H3163" i="3"/>
  <c r="I3163" i="3"/>
  <c r="H3159" i="3"/>
  <c r="J3159" i="3" s="1"/>
  <c r="I3159" i="3"/>
  <c r="H3155" i="3"/>
  <c r="I3155" i="3"/>
  <c r="H3151" i="3"/>
  <c r="J3151" i="3" s="1"/>
  <c r="I3151" i="3"/>
  <c r="H3147" i="3"/>
  <c r="I3147" i="3"/>
  <c r="H3143" i="3"/>
  <c r="J3143" i="3" s="1"/>
  <c r="I3143" i="3"/>
  <c r="H3139" i="3"/>
  <c r="I3139" i="3"/>
  <c r="H3135" i="3"/>
  <c r="J3135" i="3" s="1"/>
  <c r="I3135" i="3"/>
  <c r="H3131" i="3"/>
  <c r="I3131" i="3"/>
  <c r="H3127" i="3"/>
  <c r="J3127" i="3" s="1"/>
  <c r="I3127" i="3"/>
  <c r="H3123" i="3"/>
  <c r="I3123" i="3"/>
  <c r="H3119" i="3"/>
  <c r="J3119" i="3" s="1"/>
  <c r="I3119" i="3"/>
  <c r="H3115" i="3"/>
  <c r="I3115" i="3"/>
  <c r="H3111" i="3"/>
  <c r="J3111" i="3" s="1"/>
  <c r="I3111" i="3"/>
  <c r="H3107" i="3"/>
  <c r="I3107" i="3"/>
  <c r="H3103" i="3"/>
  <c r="J3103" i="3" s="1"/>
  <c r="I3103" i="3"/>
  <c r="H3099" i="3"/>
  <c r="I3099" i="3"/>
  <c r="H3095" i="3"/>
  <c r="J3095" i="3" s="1"/>
  <c r="I3095" i="3"/>
  <c r="H3091" i="3"/>
  <c r="I3091" i="3"/>
  <c r="H3087" i="3"/>
  <c r="J3087" i="3" s="1"/>
  <c r="I3087" i="3"/>
  <c r="H3083" i="3"/>
  <c r="I3083" i="3"/>
  <c r="H3079" i="3"/>
  <c r="J3079" i="3" s="1"/>
  <c r="I3079" i="3"/>
  <c r="H3075" i="3"/>
  <c r="I3075" i="3"/>
  <c r="H3071" i="3"/>
  <c r="J3071" i="3" s="1"/>
  <c r="I3071" i="3"/>
  <c r="H3067" i="3"/>
  <c r="I3067" i="3"/>
  <c r="H3063" i="3"/>
  <c r="J3063" i="3" s="1"/>
  <c r="I3063" i="3"/>
  <c r="H3059" i="3"/>
  <c r="J3059" i="3" s="1"/>
  <c r="I3059" i="3"/>
  <c r="H3055" i="3"/>
  <c r="J3055" i="3" s="1"/>
  <c r="I3055" i="3"/>
  <c r="H3051" i="3"/>
  <c r="J3051" i="3" s="1"/>
  <c r="I3051" i="3"/>
  <c r="H3047" i="3"/>
  <c r="J3047" i="3" s="1"/>
  <c r="I3047" i="3"/>
  <c r="H3043" i="3"/>
  <c r="J3043" i="3" s="1"/>
  <c r="I3043" i="3"/>
  <c r="H3039" i="3"/>
  <c r="J3039" i="3" s="1"/>
  <c r="I3039" i="3"/>
  <c r="H3035" i="3"/>
  <c r="J3035" i="3" s="1"/>
  <c r="I3035" i="3"/>
  <c r="H3031" i="3"/>
  <c r="J3031" i="3" s="1"/>
  <c r="I3031" i="3"/>
  <c r="H3027" i="3"/>
  <c r="J3027" i="3" s="1"/>
  <c r="I3027" i="3"/>
  <c r="H3023" i="3"/>
  <c r="J3023" i="3" s="1"/>
  <c r="I3023" i="3"/>
  <c r="H3019" i="3"/>
  <c r="J3019" i="3" s="1"/>
  <c r="I3019" i="3"/>
  <c r="H3015" i="3"/>
  <c r="J3015" i="3" s="1"/>
  <c r="I3015" i="3"/>
  <c r="H3011" i="3"/>
  <c r="J3011" i="3" s="1"/>
  <c r="I3011" i="3"/>
  <c r="H3007" i="3"/>
  <c r="J3007" i="3" s="1"/>
  <c r="I3007" i="3"/>
  <c r="H3003" i="3"/>
  <c r="J3003" i="3" s="1"/>
  <c r="I3003" i="3"/>
  <c r="H2999" i="3"/>
  <c r="J2999" i="3" s="1"/>
  <c r="I2999" i="3"/>
  <c r="H2995" i="3"/>
  <c r="J2995" i="3" s="1"/>
  <c r="I2995" i="3"/>
  <c r="H2991" i="3"/>
  <c r="J2991" i="3" s="1"/>
  <c r="I2991" i="3"/>
  <c r="H2987" i="3"/>
  <c r="J2987" i="3" s="1"/>
  <c r="I2987" i="3"/>
  <c r="H2983" i="3"/>
  <c r="J2983" i="3" s="1"/>
  <c r="I2983" i="3"/>
  <c r="H2979" i="3"/>
  <c r="J2979" i="3" s="1"/>
  <c r="I2979" i="3"/>
  <c r="H2975" i="3"/>
  <c r="J2975" i="3" s="1"/>
  <c r="I2975" i="3"/>
  <c r="H2971" i="3"/>
  <c r="J2971" i="3" s="1"/>
  <c r="I2971" i="3"/>
  <c r="H2967" i="3"/>
  <c r="J2967" i="3" s="1"/>
  <c r="I2967" i="3"/>
  <c r="H2963" i="3"/>
  <c r="J2963" i="3" s="1"/>
  <c r="I2963" i="3"/>
  <c r="H2959" i="3"/>
  <c r="J2959" i="3" s="1"/>
  <c r="I2959" i="3"/>
  <c r="H2955" i="3"/>
  <c r="J2955" i="3" s="1"/>
  <c r="I2955" i="3"/>
  <c r="H2951" i="3"/>
  <c r="J2951" i="3" s="1"/>
  <c r="I2951" i="3"/>
  <c r="H2947" i="3"/>
  <c r="J2947" i="3" s="1"/>
  <c r="I2947" i="3"/>
  <c r="H2943" i="3"/>
  <c r="J2943" i="3" s="1"/>
  <c r="I2943" i="3"/>
  <c r="H2939" i="3"/>
  <c r="J2939" i="3" s="1"/>
  <c r="I2939" i="3"/>
  <c r="H2935" i="3"/>
  <c r="J2935" i="3" s="1"/>
  <c r="I2935" i="3"/>
  <c r="H2931" i="3"/>
  <c r="J2931" i="3" s="1"/>
  <c r="I2931" i="3"/>
  <c r="H2927" i="3"/>
  <c r="J2927" i="3" s="1"/>
  <c r="I2927" i="3"/>
  <c r="H2923" i="3"/>
  <c r="J2923" i="3" s="1"/>
  <c r="I2923" i="3"/>
  <c r="H2919" i="3"/>
  <c r="J2919" i="3" s="1"/>
  <c r="I2919" i="3"/>
  <c r="H2915" i="3"/>
  <c r="J2915" i="3" s="1"/>
  <c r="I2915" i="3"/>
  <c r="H2911" i="3"/>
  <c r="J2911" i="3" s="1"/>
  <c r="I2911" i="3"/>
  <c r="H2907" i="3"/>
  <c r="J2907" i="3" s="1"/>
  <c r="I2907" i="3"/>
  <c r="H2903" i="3"/>
  <c r="J2903" i="3" s="1"/>
  <c r="I2903" i="3"/>
  <c r="H2899" i="3"/>
  <c r="J2899" i="3" s="1"/>
  <c r="I2899" i="3"/>
  <c r="H2895" i="3"/>
  <c r="J2895" i="3" s="1"/>
  <c r="I2895" i="3"/>
  <c r="H2891" i="3"/>
  <c r="J2891" i="3" s="1"/>
  <c r="I2891" i="3"/>
  <c r="H2887" i="3"/>
  <c r="J2887" i="3" s="1"/>
  <c r="I2887" i="3"/>
  <c r="H2883" i="3"/>
  <c r="J2883" i="3" s="1"/>
  <c r="I2883" i="3"/>
  <c r="H2879" i="3"/>
  <c r="J2879" i="3" s="1"/>
  <c r="I2879" i="3"/>
  <c r="H2875" i="3"/>
  <c r="J2875" i="3" s="1"/>
  <c r="I2875" i="3"/>
  <c r="H2871" i="3"/>
  <c r="J2871" i="3" s="1"/>
  <c r="I2871" i="3"/>
  <c r="H2867" i="3"/>
  <c r="J2867" i="3" s="1"/>
  <c r="I2867" i="3"/>
  <c r="H2863" i="3"/>
  <c r="J2863" i="3" s="1"/>
  <c r="I2863" i="3"/>
  <c r="H2859" i="3"/>
  <c r="J2859" i="3" s="1"/>
  <c r="I2859" i="3"/>
  <c r="H2855" i="3"/>
  <c r="J2855" i="3" s="1"/>
  <c r="I2855" i="3"/>
  <c r="H2851" i="3"/>
  <c r="J2851" i="3" s="1"/>
  <c r="I2851" i="3"/>
  <c r="H2847" i="3"/>
  <c r="J2847" i="3" s="1"/>
  <c r="I2847" i="3"/>
  <c r="H2843" i="3"/>
  <c r="J2843" i="3" s="1"/>
  <c r="I2843" i="3"/>
  <c r="H2839" i="3"/>
  <c r="J2839" i="3" s="1"/>
  <c r="I2839" i="3"/>
  <c r="H2835" i="3"/>
  <c r="J2835" i="3" s="1"/>
  <c r="I2835" i="3"/>
  <c r="H2831" i="3"/>
  <c r="J2831" i="3" s="1"/>
  <c r="I2831" i="3"/>
  <c r="H2827" i="3"/>
  <c r="J2827" i="3" s="1"/>
  <c r="I2827" i="3"/>
  <c r="H2823" i="3"/>
  <c r="J2823" i="3" s="1"/>
  <c r="I2823" i="3"/>
  <c r="H2819" i="3"/>
  <c r="J2819" i="3" s="1"/>
  <c r="I2819" i="3"/>
  <c r="H2815" i="3"/>
  <c r="J2815" i="3" s="1"/>
  <c r="I2815" i="3"/>
  <c r="H2811" i="3"/>
  <c r="J2811" i="3" s="1"/>
  <c r="I2811" i="3"/>
  <c r="H2807" i="3"/>
  <c r="J2807" i="3" s="1"/>
  <c r="I2807" i="3"/>
  <c r="H2803" i="3"/>
  <c r="J2803" i="3" s="1"/>
  <c r="I2803" i="3"/>
  <c r="H2799" i="3"/>
  <c r="J2799" i="3" s="1"/>
  <c r="I2799" i="3"/>
  <c r="H2795" i="3"/>
  <c r="J2795" i="3" s="1"/>
  <c r="I2795" i="3"/>
  <c r="H2791" i="3"/>
  <c r="J2791" i="3" s="1"/>
  <c r="I2791" i="3"/>
  <c r="H2787" i="3"/>
  <c r="J2787" i="3" s="1"/>
  <c r="I2787" i="3"/>
  <c r="H2783" i="3"/>
  <c r="J2783" i="3" s="1"/>
  <c r="I2783" i="3"/>
  <c r="H2779" i="3"/>
  <c r="J2779" i="3" s="1"/>
  <c r="I2779" i="3"/>
  <c r="H2775" i="3"/>
  <c r="J2775" i="3" s="1"/>
  <c r="I2775" i="3"/>
  <c r="H2771" i="3"/>
  <c r="J2771" i="3" s="1"/>
  <c r="I2771" i="3"/>
  <c r="H2767" i="3"/>
  <c r="J2767" i="3" s="1"/>
  <c r="I2767" i="3"/>
  <c r="H2763" i="3"/>
  <c r="J2763" i="3" s="1"/>
  <c r="I2763" i="3"/>
  <c r="H2759" i="3"/>
  <c r="J2759" i="3" s="1"/>
  <c r="I2759" i="3"/>
  <c r="H2755" i="3"/>
  <c r="J2755" i="3" s="1"/>
  <c r="I2755" i="3"/>
  <c r="H2751" i="3"/>
  <c r="J2751" i="3" s="1"/>
  <c r="I2751" i="3"/>
  <c r="H2747" i="3"/>
  <c r="J2747" i="3" s="1"/>
  <c r="I2747" i="3"/>
  <c r="H2743" i="3"/>
  <c r="J2743" i="3" s="1"/>
  <c r="I2743" i="3"/>
  <c r="H2739" i="3"/>
  <c r="J2739" i="3" s="1"/>
  <c r="I2739" i="3"/>
  <c r="H2735" i="3"/>
  <c r="J2735" i="3" s="1"/>
  <c r="I2735" i="3"/>
  <c r="H2731" i="3"/>
  <c r="J2731" i="3" s="1"/>
  <c r="I2731" i="3"/>
  <c r="H2727" i="3"/>
  <c r="J2727" i="3" s="1"/>
  <c r="I2727" i="3"/>
  <c r="H2723" i="3"/>
  <c r="J2723" i="3" s="1"/>
  <c r="I2723" i="3"/>
  <c r="H2719" i="3"/>
  <c r="J2719" i="3" s="1"/>
  <c r="I2719" i="3"/>
  <c r="H2715" i="3"/>
  <c r="J2715" i="3" s="1"/>
  <c r="I2715" i="3"/>
  <c r="H2711" i="3"/>
  <c r="J2711" i="3" s="1"/>
  <c r="I2711" i="3"/>
  <c r="H2707" i="3"/>
  <c r="J2707" i="3" s="1"/>
  <c r="I2707" i="3"/>
  <c r="H2703" i="3"/>
  <c r="J2703" i="3" s="1"/>
  <c r="I2703" i="3"/>
  <c r="H2699" i="3"/>
  <c r="J2699" i="3" s="1"/>
  <c r="I2699" i="3"/>
  <c r="H2695" i="3"/>
  <c r="J2695" i="3" s="1"/>
  <c r="I2695" i="3"/>
  <c r="H2691" i="3"/>
  <c r="J2691" i="3" s="1"/>
  <c r="I2691" i="3"/>
  <c r="H2687" i="3"/>
  <c r="J2687" i="3" s="1"/>
  <c r="I2687" i="3"/>
  <c r="H2683" i="3"/>
  <c r="J2683" i="3" s="1"/>
  <c r="I2683" i="3"/>
  <c r="H2679" i="3"/>
  <c r="J2679" i="3" s="1"/>
  <c r="I2679" i="3"/>
  <c r="H2675" i="3"/>
  <c r="J2675" i="3" s="1"/>
  <c r="I2675" i="3"/>
  <c r="H2671" i="3"/>
  <c r="J2671" i="3" s="1"/>
  <c r="I2671" i="3"/>
  <c r="H2667" i="3"/>
  <c r="J2667" i="3" s="1"/>
  <c r="I2667" i="3"/>
  <c r="H2663" i="3"/>
  <c r="J2663" i="3" s="1"/>
  <c r="I2663" i="3"/>
  <c r="H2659" i="3"/>
  <c r="J2659" i="3" s="1"/>
  <c r="I2659" i="3"/>
  <c r="H2655" i="3"/>
  <c r="J2655" i="3" s="1"/>
  <c r="I2655" i="3"/>
  <c r="H2651" i="3"/>
  <c r="J2651" i="3" s="1"/>
  <c r="I2651" i="3"/>
  <c r="H2647" i="3"/>
  <c r="J2647" i="3" s="1"/>
  <c r="I2647" i="3"/>
  <c r="H2643" i="3"/>
  <c r="J2643" i="3" s="1"/>
  <c r="I2643" i="3"/>
  <c r="H2639" i="3"/>
  <c r="J2639" i="3" s="1"/>
  <c r="I2639" i="3"/>
  <c r="H2635" i="3"/>
  <c r="J2635" i="3" s="1"/>
  <c r="I2635" i="3"/>
  <c r="H2631" i="3"/>
  <c r="J2631" i="3" s="1"/>
  <c r="I2631" i="3"/>
  <c r="H2627" i="3"/>
  <c r="J2627" i="3" s="1"/>
  <c r="I2627" i="3"/>
  <c r="H2623" i="3"/>
  <c r="J2623" i="3" s="1"/>
  <c r="I2623" i="3"/>
  <c r="H2619" i="3"/>
  <c r="J2619" i="3" s="1"/>
  <c r="I2619" i="3"/>
  <c r="H2615" i="3"/>
  <c r="J2615" i="3" s="1"/>
  <c r="I2615" i="3"/>
  <c r="H2611" i="3"/>
  <c r="J2611" i="3" s="1"/>
  <c r="I2611" i="3"/>
  <c r="H2607" i="3"/>
  <c r="J2607" i="3" s="1"/>
  <c r="I2607" i="3"/>
  <c r="H2603" i="3"/>
  <c r="J2603" i="3" s="1"/>
  <c r="I2603" i="3"/>
  <c r="H2599" i="3"/>
  <c r="J2599" i="3" s="1"/>
  <c r="I2599" i="3"/>
  <c r="H2595" i="3"/>
  <c r="J2595" i="3" s="1"/>
  <c r="I2595" i="3"/>
  <c r="H2591" i="3"/>
  <c r="J2591" i="3" s="1"/>
  <c r="I2591" i="3"/>
  <c r="H2587" i="3"/>
  <c r="J2587" i="3" s="1"/>
  <c r="I2587" i="3"/>
  <c r="H2583" i="3"/>
  <c r="J2583" i="3" s="1"/>
  <c r="I2583" i="3"/>
  <c r="H2579" i="3"/>
  <c r="J2579" i="3" s="1"/>
  <c r="I2579" i="3"/>
  <c r="H2575" i="3"/>
  <c r="J2575" i="3" s="1"/>
  <c r="I2575" i="3"/>
  <c r="H2571" i="3"/>
  <c r="J2571" i="3" s="1"/>
  <c r="I2571" i="3"/>
  <c r="H2567" i="3"/>
  <c r="J2567" i="3" s="1"/>
  <c r="I2567" i="3"/>
  <c r="H2563" i="3"/>
  <c r="J2563" i="3" s="1"/>
  <c r="I2563" i="3"/>
  <c r="H2559" i="3"/>
  <c r="J2559" i="3" s="1"/>
  <c r="I2559" i="3"/>
  <c r="H2555" i="3"/>
  <c r="J2555" i="3" s="1"/>
  <c r="I2555" i="3"/>
  <c r="H2551" i="3"/>
  <c r="J2551" i="3" s="1"/>
  <c r="I2551" i="3"/>
  <c r="H2547" i="3"/>
  <c r="J2547" i="3" s="1"/>
  <c r="I2547" i="3"/>
  <c r="H2543" i="3"/>
  <c r="J2543" i="3" s="1"/>
  <c r="I2543" i="3"/>
  <c r="H2539" i="3"/>
  <c r="J2539" i="3" s="1"/>
  <c r="I2539" i="3"/>
  <c r="H2535" i="3"/>
  <c r="J2535" i="3" s="1"/>
  <c r="I2535" i="3"/>
  <c r="H2531" i="3"/>
  <c r="J2531" i="3" s="1"/>
  <c r="I2531" i="3"/>
  <c r="H2527" i="3"/>
  <c r="J2527" i="3" s="1"/>
  <c r="I2527" i="3"/>
  <c r="H2523" i="3"/>
  <c r="J2523" i="3" s="1"/>
  <c r="I2523" i="3"/>
  <c r="H2519" i="3"/>
  <c r="J2519" i="3" s="1"/>
  <c r="I2519" i="3"/>
  <c r="H2515" i="3"/>
  <c r="J2515" i="3" s="1"/>
  <c r="I2515" i="3"/>
  <c r="H2511" i="3"/>
  <c r="J2511" i="3" s="1"/>
  <c r="I2511" i="3"/>
  <c r="H2507" i="3"/>
  <c r="J2507" i="3" s="1"/>
  <c r="I2507" i="3"/>
  <c r="H2503" i="3"/>
  <c r="J2503" i="3" s="1"/>
  <c r="I2503" i="3"/>
  <c r="H2499" i="3"/>
  <c r="J2499" i="3" s="1"/>
  <c r="I2499" i="3"/>
  <c r="H2495" i="3"/>
  <c r="J2495" i="3" s="1"/>
  <c r="I2495" i="3"/>
  <c r="H2491" i="3"/>
  <c r="J2491" i="3" s="1"/>
  <c r="I2491" i="3"/>
  <c r="H2487" i="3"/>
  <c r="J2487" i="3" s="1"/>
  <c r="I2487" i="3"/>
  <c r="H2483" i="3"/>
  <c r="J2483" i="3" s="1"/>
  <c r="I2483" i="3"/>
  <c r="H2479" i="3"/>
  <c r="J2479" i="3" s="1"/>
  <c r="I2479" i="3"/>
  <c r="H2475" i="3"/>
  <c r="J2475" i="3" s="1"/>
  <c r="I2475" i="3"/>
  <c r="H2471" i="3"/>
  <c r="J2471" i="3" s="1"/>
  <c r="I2471" i="3"/>
  <c r="H2467" i="3"/>
  <c r="J2467" i="3" s="1"/>
  <c r="I2467" i="3"/>
  <c r="H2463" i="3"/>
  <c r="J2463" i="3" s="1"/>
  <c r="I2463" i="3"/>
  <c r="H2459" i="3"/>
  <c r="J2459" i="3" s="1"/>
  <c r="I2459" i="3"/>
  <c r="H2455" i="3"/>
  <c r="J2455" i="3" s="1"/>
  <c r="I2455" i="3"/>
  <c r="H2451" i="3"/>
  <c r="J2451" i="3" s="1"/>
  <c r="I2451" i="3"/>
  <c r="H2447" i="3"/>
  <c r="J2447" i="3" s="1"/>
  <c r="I2447" i="3"/>
  <c r="H2443" i="3"/>
  <c r="J2443" i="3" s="1"/>
  <c r="I2443" i="3"/>
  <c r="H2439" i="3"/>
  <c r="J2439" i="3" s="1"/>
  <c r="I2439" i="3"/>
  <c r="H2435" i="3"/>
  <c r="J2435" i="3" s="1"/>
  <c r="I2435" i="3"/>
  <c r="H2431" i="3"/>
  <c r="J2431" i="3" s="1"/>
  <c r="I2431" i="3"/>
  <c r="H2427" i="3"/>
  <c r="J2427" i="3" s="1"/>
  <c r="I2427" i="3"/>
  <c r="H2423" i="3"/>
  <c r="J2423" i="3" s="1"/>
  <c r="I2423" i="3"/>
  <c r="H2419" i="3"/>
  <c r="J2419" i="3" s="1"/>
  <c r="I2419" i="3"/>
  <c r="H2415" i="3"/>
  <c r="J2415" i="3" s="1"/>
  <c r="I2415" i="3"/>
  <c r="H2411" i="3"/>
  <c r="J2411" i="3" s="1"/>
  <c r="I2411" i="3"/>
  <c r="H2407" i="3"/>
  <c r="J2407" i="3" s="1"/>
  <c r="I2407" i="3"/>
  <c r="H2403" i="3"/>
  <c r="J2403" i="3" s="1"/>
  <c r="I2403" i="3"/>
  <c r="H2399" i="3"/>
  <c r="J2399" i="3" s="1"/>
  <c r="I2399" i="3"/>
  <c r="H2395" i="3"/>
  <c r="J2395" i="3" s="1"/>
  <c r="I2395" i="3"/>
  <c r="H2391" i="3"/>
  <c r="J2391" i="3" s="1"/>
  <c r="I2391" i="3"/>
  <c r="H2387" i="3"/>
  <c r="J2387" i="3" s="1"/>
  <c r="I2387" i="3"/>
  <c r="H2383" i="3"/>
  <c r="J2383" i="3" s="1"/>
  <c r="I2383" i="3"/>
  <c r="H2379" i="3"/>
  <c r="J2379" i="3" s="1"/>
  <c r="I2379" i="3"/>
  <c r="H2375" i="3"/>
  <c r="J2375" i="3" s="1"/>
  <c r="I2375" i="3"/>
  <c r="H2371" i="3"/>
  <c r="J2371" i="3" s="1"/>
  <c r="I2371" i="3"/>
  <c r="H2367" i="3"/>
  <c r="J2367" i="3" s="1"/>
  <c r="I2367" i="3"/>
  <c r="H2363" i="3"/>
  <c r="J2363" i="3" s="1"/>
  <c r="I2363" i="3"/>
  <c r="H2359" i="3"/>
  <c r="J2359" i="3" s="1"/>
  <c r="I2359" i="3"/>
  <c r="H2355" i="3"/>
  <c r="J2355" i="3" s="1"/>
  <c r="I2355" i="3"/>
  <c r="H2351" i="3"/>
  <c r="J2351" i="3" s="1"/>
  <c r="I2351" i="3"/>
  <c r="H2347" i="3"/>
  <c r="J2347" i="3" s="1"/>
  <c r="I2347" i="3"/>
  <c r="H2343" i="3"/>
  <c r="J2343" i="3" s="1"/>
  <c r="I2343" i="3"/>
  <c r="H2339" i="3"/>
  <c r="J2339" i="3" s="1"/>
  <c r="I2339" i="3"/>
  <c r="H2335" i="3"/>
  <c r="J2335" i="3" s="1"/>
  <c r="I2335" i="3"/>
  <c r="H2331" i="3"/>
  <c r="J2331" i="3" s="1"/>
  <c r="I2331" i="3"/>
  <c r="H2327" i="3"/>
  <c r="J2327" i="3" s="1"/>
  <c r="I2327" i="3"/>
  <c r="H2323" i="3"/>
  <c r="J2323" i="3" s="1"/>
  <c r="I2323" i="3"/>
  <c r="H2319" i="3"/>
  <c r="J2319" i="3" s="1"/>
  <c r="I2319" i="3"/>
  <c r="H2315" i="3"/>
  <c r="J2315" i="3" s="1"/>
  <c r="I2315" i="3"/>
  <c r="H2311" i="3"/>
  <c r="J2311" i="3" s="1"/>
  <c r="I2311" i="3"/>
  <c r="H2307" i="3"/>
  <c r="J2307" i="3" s="1"/>
  <c r="I2307" i="3"/>
  <c r="H2303" i="3"/>
  <c r="J2303" i="3" s="1"/>
  <c r="I2303" i="3"/>
  <c r="H2299" i="3"/>
  <c r="J2299" i="3" s="1"/>
  <c r="I2299" i="3"/>
  <c r="H2295" i="3"/>
  <c r="J2295" i="3" s="1"/>
  <c r="I2295" i="3"/>
  <c r="H2291" i="3"/>
  <c r="J2291" i="3" s="1"/>
  <c r="I2291" i="3"/>
  <c r="H2287" i="3"/>
  <c r="J2287" i="3" s="1"/>
  <c r="I2287" i="3"/>
  <c r="H2283" i="3"/>
  <c r="J2283" i="3" s="1"/>
  <c r="I2283" i="3"/>
  <c r="H2279" i="3"/>
  <c r="J2279" i="3" s="1"/>
  <c r="I2279" i="3"/>
  <c r="H2275" i="3"/>
  <c r="J2275" i="3" s="1"/>
  <c r="I2275" i="3"/>
  <c r="H2271" i="3"/>
  <c r="J2271" i="3" s="1"/>
  <c r="I2271" i="3"/>
  <c r="H2267" i="3"/>
  <c r="J2267" i="3" s="1"/>
  <c r="I2267" i="3"/>
  <c r="H2263" i="3"/>
  <c r="J2263" i="3" s="1"/>
  <c r="I2263" i="3"/>
  <c r="H2259" i="3"/>
  <c r="J2259" i="3" s="1"/>
  <c r="I2259" i="3"/>
  <c r="H2255" i="3"/>
  <c r="J2255" i="3" s="1"/>
  <c r="I2255" i="3"/>
  <c r="H2251" i="3"/>
  <c r="J2251" i="3" s="1"/>
  <c r="I2251" i="3"/>
  <c r="H2247" i="3"/>
  <c r="J2247" i="3" s="1"/>
  <c r="I2247" i="3"/>
  <c r="H2243" i="3"/>
  <c r="J2243" i="3" s="1"/>
  <c r="I2243" i="3"/>
  <c r="H2239" i="3"/>
  <c r="J2239" i="3" s="1"/>
  <c r="I2239" i="3"/>
  <c r="H2235" i="3"/>
  <c r="J2235" i="3" s="1"/>
  <c r="I2235" i="3"/>
  <c r="H2231" i="3"/>
  <c r="J2231" i="3" s="1"/>
  <c r="I2231" i="3"/>
  <c r="H2227" i="3"/>
  <c r="J2227" i="3" s="1"/>
  <c r="I2227" i="3"/>
  <c r="H2223" i="3"/>
  <c r="J2223" i="3" s="1"/>
  <c r="I2223" i="3"/>
  <c r="H2219" i="3"/>
  <c r="J2219" i="3" s="1"/>
  <c r="I2219" i="3"/>
  <c r="H2215" i="3"/>
  <c r="J2215" i="3" s="1"/>
  <c r="I2215" i="3"/>
  <c r="H2211" i="3"/>
  <c r="J2211" i="3" s="1"/>
  <c r="I2211" i="3"/>
  <c r="H2207" i="3"/>
  <c r="J2207" i="3" s="1"/>
  <c r="I2207" i="3"/>
  <c r="H2203" i="3"/>
  <c r="J2203" i="3" s="1"/>
  <c r="I2203" i="3"/>
  <c r="H2199" i="3"/>
  <c r="J2199" i="3" s="1"/>
  <c r="I2199" i="3"/>
  <c r="H2195" i="3"/>
  <c r="J2195" i="3" s="1"/>
  <c r="I2195" i="3"/>
  <c r="H2191" i="3"/>
  <c r="J2191" i="3" s="1"/>
  <c r="I2191" i="3"/>
  <c r="H2187" i="3"/>
  <c r="J2187" i="3" s="1"/>
  <c r="I2187" i="3"/>
  <c r="H2183" i="3"/>
  <c r="J2183" i="3" s="1"/>
  <c r="I2183" i="3"/>
  <c r="H2179" i="3"/>
  <c r="J2179" i="3" s="1"/>
  <c r="I2179" i="3"/>
  <c r="H2175" i="3"/>
  <c r="J2175" i="3" s="1"/>
  <c r="I2175" i="3"/>
  <c r="H2171" i="3"/>
  <c r="J2171" i="3" s="1"/>
  <c r="I2171" i="3"/>
  <c r="H2167" i="3"/>
  <c r="J2167" i="3" s="1"/>
  <c r="I2167" i="3"/>
  <c r="H2163" i="3"/>
  <c r="J2163" i="3" s="1"/>
  <c r="I2163" i="3"/>
  <c r="H2159" i="3"/>
  <c r="J2159" i="3" s="1"/>
  <c r="I2159" i="3"/>
  <c r="H2155" i="3"/>
  <c r="J2155" i="3" s="1"/>
  <c r="I2155" i="3"/>
  <c r="H2151" i="3"/>
  <c r="J2151" i="3" s="1"/>
  <c r="I2151" i="3"/>
  <c r="H2147" i="3"/>
  <c r="J2147" i="3" s="1"/>
  <c r="I2147" i="3"/>
  <c r="H2143" i="3"/>
  <c r="J2143" i="3" s="1"/>
  <c r="I2143" i="3"/>
  <c r="H2139" i="3"/>
  <c r="J2139" i="3" s="1"/>
  <c r="I2139" i="3"/>
  <c r="H2135" i="3"/>
  <c r="J2135" i="3" s="1"/>
  <c r="I2135" i="3"/>
  <c r="H2131" i="3"/>
  <c r="J2131" i="3" s="1"/>
  <c r="I2131" i="3"/>
  <c r="H2127" i="3"/>
  <c r="J2127" i="3" s="1"/>
  <c r="I2127" i="3"/>
  <c r="H2123" i="3"/>
  <c r="J2123" i="3" s="1"/>
  <c r="I2123" i="3"/>
  <c r="H2119" i="3"/>
  <c r="J2119" i="3" s="1"/>
  <c r="I2119" i="3"/>
  <c r="H2115" i="3"/>
  <c r="J2115" i="3" s="1"/>
  <c r="I2115" i="3"/>
  <c r="H2111" i="3"/>
  <c r="J2111" i="3" s="1"/>
  <c r="I2111" i="3"/>
  <c r="H2107" i="3"/>
  <c r="J2107" i="3" s="1"/>
  <c r="I2107" i="3"/>
  <c r="H2103" i="3"/>
  <c r="J2103" i="3" s="1"/>
  <c r="I2103" i="3"/>
  <c r="H2099" i="3"/>
  <c r="J2099" i="3" s="1"/>
  <c r="I2099" i="3"/>
  <c r="H2095" i="3"/>
  <c r="J2095" i="3" s="1"/>
  <c r="I2095" i="3"/>
  <c r="H2091" i="3"/>
  <c r="J2091" i="3" s="1"/>
  <c r="I2091" i="3"/>
  <c r="H2087" i="3"/>
  <c r="J2087" i="3" s="1"/>
  <c r="I2087" i="3"/>
  <c r="H2083" i="3"/>
  <c r="J2083" i="3" s="1"/>
  <c r="I2083" i="3"/>
  <c r="H2079" i="3"/>
  <c r="J2079" i="3" s="1"/>
  <c r="I2079" i="3"/>
  <c r="H2075" i="3"/>
  <c r="J2075" i="3" s="1"/>
  <c r="I2075" i="3"/>
  <c r="H2071" i="3"/>
  <c r="J2071" i="3" s="1"/>
  <c r="I2071" i="3"/>
  <c r="H2067" i="3"/>
  <c r="J2067" i="3" s="1"/>
  <c r="I2067" i="3"/>
  <c r="H2063" i="3"/>
  <c r="J2063" i="3" s="1"/>
  <c r="I2063" i="3"/>
  <c r="H2059" i="3"/>
  <c r="J2059" i="3" s="1"/>
  <c r="I2059" i="3"/>
  <c r="H2055" i="3"/>
  <c r="J2055" i="3" s="1"/>
  <c r="I2055" i="3"/>
  <c r="H2051" i="3"/>
  <c r="J2051" i="3" s="1"/>
  <c r="I2051" i="3"/>
  <c r="H2047" i="3"/>
  <c r="J2047" i="3" s="1"/>
  <c r="I2047" i="3"/>
  <c r="H2043" i="3"/>
  <c r="J2043" i="3" s="1"/>
  <c r="I2043" i="3"/>
  <c r="H2039" i="3"/>
  <c r="J2039" i="3" s="1"/>
  <c r="I2039" i="3"/>
  <c r="H2035" i="3"/>
  <c r="J2035" i="3" s="1"/>
  <c r="I2035" i="3"/>
  <c r="H2031" i="3"/>
  <c r="J2031" i="3" s="1"/>
  <c r="I2031" i="3"/>
  <c r="H2027" i="3"/>
  <c r="J2027" i="3" s="1"/>
  <c r="I2027" i="3"/>
  <c r="H2023" i="3"/>
  <c r="J2023" i="3" s="1"/>
  <c r="I2023" i="3"/>
  <c r="H2019" i="3"/>
  <c r="J2019" i="3" s="1"/>
  <c r="I2019" i="3"/>
  <c r="H2015" i="3"/>
  <c r="J2015" i="3" s="1"/>
  <c r="I2015" i="3"/>
  <c r="H2011" i="3"/>
  <c r="J2011" i="3" s="1"/>
  <c r="I2011" i="3"/>
  <c r="H2007" i="3"/>
  <c r="J2007" i="3" s="1"/>
  <c r="I2007" i="3"/>
  <c r="H2003" i="3"/>
  <c r="J2003" i="3" s="1"/>
  <c r="I2003" i="3"/>
  <c r="H1999" i="3"/>
  <c r="J1999" i="3" s="1"/>
  <c r="I1999" i="3"/>
  <c r="H1995" i="3"/>
  <c r="J1995" i="3" s="1"/>
  <c r="I1995" i="3"/>
  <c r="H1991" i="3"/>
  <c r="J1991" i="3" s="1"/>
  <c r="I1991" i="3"/>
  <c r="H1987" i="3"/>
  <c r="J1987" i="3" s="1"/>
  <c r="I1987" i="3"/>
  <c r="H1983" i="3"/>
  <c r="J1983" i="3" s="1"/>
  <c r="I1983" i="3"/>
  <c r="H1979" i="3"/>
  <c r="J1979" i="3" s="1"/>
  <c r="I1979" i="3"/>
  <c r="H1975" i="3"/>
  <c r="J1975" i="3" s="1"/>
  <c r="I1975" i="3"/>
  <c r="H1971" i="3"/>
  <c r="J1971" i="3" s="1"/>
  <c r="I1971" i="3"/>
  <c r="H1967" i="3"/>
  <c r="J1967" i="3" s="1"/>
  <c r="I1967" i="3"/>
  <c r="H1963" i="3"/>
  <c r="J1963" i="3" s="1"/>
  <c r="I1963" i="3"/>
  <c r="H1959" i="3"/>
  <c r="J1959" i="3" s="1"/>
  <c r="I1959" i="3"/>
  <c r="H1955" i="3"/>
  <c r="J1955" i="3" s="1"/>
  <c r="I1955" i="3"/>
  <c r="H1951" i="3"/>
  <c r="J1951" i="3" s="1"/>
  <c r="I1951" i="3"/>
  <c r="H1947" i="3"/>
  <c r="J1947" i="3" s="1"/>
  <c r="I1947" i="3"/>
  <c r="H1943" i="3"/>
  <c r="J1943" i="3" s="1"/>
  <c r="I1943" i="3"/>
  <c r="H1939" i="3"/>
  <c r="J1939" i="3" s="1"/>
  <c r="I1939" i="3"/>
  <c r="H1935" i="3"/>
  <c r="J1935" i="3" s="1"/>
  <c r="I1935" i="3"/>
  <c r="H1931" i="3"/>
  <c r="J1931" i="3" s="1"/>
  <c r="I1931" i="3"/>
  <c r="H1927" i="3"/>
  <c r="J1927" i="3" s="1"/>
  <c r="I1927" i="3"/>
  <c r="H1923" i="3"/>
  <c r="J1923" i="3" s="1"/>
  <c r="I1923" i="3"/>
  <c r="H1919" i="3"/>
  <c r="J1919" i="3" s="1"/>
  <c r="I1919" i="3"/>
  <c r="H1915" i="3"/>
  <c r="J1915" i="3" s="1"/>
  <c r="I1915" i="3"/>
  <c r="H1911" i="3"/>
  <c r="J1911" i="3" s="1"/>
  <c r="I1911" i="3"/>
  <c r="H1907" i="3"/>
  <c r="J1907" i="3" s="1"/>
  <c r="I1907" i="3"/>
  <c r="H1903" i="3"/>
  <c r="J1903" i="3" s="1"/>
  <c r="I1903" i="3"/>
  <c r="H1899" i="3"/>
  <c r="J1899" i="3" s="1"/>
  <c r="I1899" i="3"/>
  <c r="H1895" i="3"/>
  <c r="J1895" i="3" s="1"/>
  <c r="I1895" i="3"/>
  <c r="H1891" i="3"/>
  <c r="J1891" i="3" s="1"/>
  <c r="I1891" i="3"/>
  <c r="H1887" i="3"/>
  <c r="J1887" i="3" s="1"/>
  <c r="I1887" i="3"/>
  <c r="H1883" i="3"/>
  <c r="J1883" i="3" s="1"/>
  <c r="I1883" i="3"/>
  <c r="H1879" i="3"/>
  <c r="J1879" i="3" s="1"/>
  <c r="I1879" i="3"/>
  <c r="H1875" i="3"/>
  <c r="J1875" i="3" s="1"/>
  <c r="I1875" i="3"/>
  <c r="H1871" i="3"/>
  <c r="J1871" i="3" s="1"/>
  <c r="I1871" i="3"/>
  <c r="H1867" i="3"/>
  <c r="J1867" i="3" s="1"/>
  <c r="I1867" i="3"/>
  <c r="H1863" i="3"/>
  <c r="J1863" i="3" s="1"/>
  <c r="I1863" i="3"/>
  <c r="H1859" i="3"/>
  <c r="J1859" i="3" s="1"/>
  <c r="I1859" i="3"/>
  <c r="H1855" i="3"/>
  <c r="J1855" i="3" s="1"/>
  <c r="I1855" i="3"/>
  <c r="H1851" i="3"/>
  <c r="J1851" i="3" s="1"/>
  <c r="I1851" i="3"/>
  <c r="H1847" i="3"/>
  <c r="J1847" i="3" s="1"/>
  <c r="I1847" i="3"/>
  <c r="H1843" i="3"/>
  <c r="J1843" i="3" s="1"/>
  <c r="I1843" i="3"/>
  <c r="H1839" i="3"/>
  <c r="J1839" i="3" s="1"/>
  <c r="I1839" i="3"/>
  <c r="H1835" i="3"/>
  <c r="J1835" i="3" s="1"/>
  <c r="I1835" i="3"/>
  <c r="H1831" i="3"/>
  <c r="J1831" i="3" s="1"/>
  <c r="I1831" i="3"/>
  <c r="H1827" i="3"/>
  <c r="J1827" i="3" s="1"/>
  <c r="I1827" i="3"/>
  <c r="H1823" i="3"/>
  <c r="J1823" i="3" s="1"/>
  <c r="I1823" i="3"/>
  <c r="H1819" i="3"/>
  <c r="J1819" i="3" s="1"/>
  <c r="I1819" i="3"/>
  <c r="H1815" i="3"/>
  <c r="J1815" i="3" s="1"/>
  <c r="I1815" i="3"/>
  <c r="H1811" i="3"/>
  <c r="J1811" i="3" s="1"/>
  <c r="I1811" i="3"/>
  <c r="H1807" i="3"/>
  <c r="J1807" i="3" s="1"/>
  <c r="I1807" i="3"/>
  <c r="H1803" i="3"/>
  <c r="J1803" i="3" s="1"/>
  <c r="I1803" i="3"/>
  <c r="H1799" i="3"/>
  <c r="J1799" i="3" s="1"/>
  <c r="I1799" i="3"/>
  <c r="H1795" i="3"/>
  <c r="J1795" i="3" s="1"/>
  <c r="I1795" i="3"/>
  <c r="H1791" i="3"/>
  <c r="J1791" i="3" s="1"/>
  <c r="I1791" i="3"/>
  <c r="H1787" i="3"/>
  <c r="J1787" i="3" s="1"/>
  <c r="I1787" i="3"/>
  <c r="H1783" i="3"/>
  <c r="J1783" i="3" s="1"/>
  <c r="I1783" i="3"/>
  <c r="H1779" i="3"/>
  <c r="J1779" i="3" s="1"/>
  <c r="I1779" i="3"/>
  <c r="H1775" i="3"/>
  <c r="J1775" i="3" s="1"/>
  <c r="I1775" i="3"/>
  <c r="H1771" i="3"/>
  <c r="J1771" i="3" s="1"/>
  <c r="I1771" i="3"/>
  <c r="H1767" i="3"/>
  <c r="J1767" i="3" s="1"/>
  <c r="I1767" i="3"/>
  <c r="H1763" i="3"/>
  <c r="J1763" i="3" s="1"/>
  <c r="I1763" i="3"/>
  <c r="H1759" i="3"/>
  <c r="J1759" i="3" s="1"/>
  <c r="I1759" i="3"/>
  <c r="H1755" i="3"/>
  <c r="J1755" i="3" s="1"/>
  <c r="I1755" i="3"/>
  <c r="H1751" i="3"/>
  <c r="J1751" i="3" s="1"/>
  <c r="I1751" i="3"/>
  <c r="H1747" i="3"/>
  <c r="J1747" i="3" s="1"/>
  <c r="I1747" i="3"/>
  <c r="H1743" i="3"/>
  <c r="J1743" i="3" s="1"/>
  <c r="I1743" i="3"/>
  <c r="H1739" i="3"/>
  <c r="J1739" i="3" s="1"/>
  <c r="I1739" i="3"/>
  <c r="H1735" i="3"/>
  <c r="J1735" i="3" s="1"/>
  <c r="I1735" i="3"/>
  <c r="H1731" i="3"/>
  <c r="J1731" i="3" s="1"/>
  <c r="I1731" i="3"/>
  <c r="H1727" i="3"/>
  <c r="J1727" i="3" s="1"/>
  <c r="I1727" i="3"/>
  <c r="H1723" i="3"/>
  <c r="J1723" i="3" s="1"/>
  <c r="I1723" i="3"/>
  <c r="H1719" i="3"/>
  <c r="J1719" i="3" s="1"/>
  <c r="I1719" i="3"/>
  <c r="H1715" i="3"/>
  <c r="J1715" i="3" s="1"/>
  <c r="I1715" i="3"/>
  <c r="H1711" i="3"/>
  <c r="J1711" i="3" s="1"/>
  <c r="I1711" i="3"/>
  <c r="H1707" i="3"/>
  <c r="J1707" i="3" s="1"/>
  <c r="I1707" i="3"/>
  <c r="H1703" i="3"/>
  <c r="J1703" i="3" s="1"/>
  <c r="I1703" i="3"/>
  <c r="H1699" i="3"/>
  <c r="J1699" i="3" s="1"/>
  <c r="I1699" i="3"/>
  <c r="H1695" i="3"/>
  <c r="J1695" i="3" s="1"/>
  <c r="I1695" i="3"/>
  <c r="H1691" i="3"/>
  <c r="J1691" i="3" s="1"/>
  <c r="I1691" i="3"/>
  <c r="H1687" i="3"/>
  <c r="J1687" i="3" s="1"/>
  <c r="I1687" i="3"/>
  <c r="H1683" i="3"/>
  <c r="J1683" i="3" s="1"/>
  <c r="I1683" i="3"/>
  <c r="H1679" i="3"/>
  <c r="J1679" i="3" s="1"/>
  <c r="I1679" i="3"/>
  <c r="H1675" i="3"/>
  <c r="J1675" i="3" s="1"/>
  <c r="I1675" i="3"/>
  <c r="H1671" i="3"/>
  <c r="J1671" i="3" s="1"/>
  <c r="I1671" i="3"/>
  <c r="H1667" i="3"/>
  <c r="J1667" i="3" s="1"/>
  <c r="I1667" i="3"/>
  <c r="H1663" i="3"/>
  <c r="J1663" i="3" s="1"/>
  <c r="I1663" i="3"/>
  <c r="H1659" i="3"/>
  <c r="J1659" i="3" s="1"/>
  <c r="I1659" i="3"/>
  <c r="H1655" i="3"/>
  <c r="J1655" i="3" s="1"/>
  <c r="I1655" i="3"/>
  <c r="H1651" i="3"/>
  <c r="J1651" i="3" s="1"/>
  <c r="I1651" i="3"/>
  <c r="H1647" i="3"/>
  <c r="J1647" i="3" s="1"/>
  <c r="I1647" i="3"/>
  <c r="H1643" i="3"/>
  <c r="J1643" i="3" s="1"/>
  <c r="I1643" i="3"/>
  <c r="H1639" i="3"/>
  <c r="J1639" i="3" s="1"/>
  <c r="I1639" i="3"/>
  <c r="H1635" i="3"/>
  <c r="J1635" i="3" s="1"/>
  <c r="I1635" i="3"/>
  <c r="H1631" i="3"/>
  <c r="J1631" i="3" s="1"/>
  <c r="I1631" i="3"/>
  <c r="H1627" i="3"/>
  <c r="J1627" i="3" s="1"/>
  <c r="I1627" i="3"/>
  <c r="H1623" i="3"/>
  <c r="J1623" i="3" s="1"/>
  <c r="I1623" i="3"/>
  <c r="H1619" i="3"/>
  <c r="J1619" i="3" s="1"/>
  <c r="I1619" i="3"/>
  <c r="H1615" i="3"/>
  <c r="J1615" i="3" s="1"/>
  <c r="I1615" i="3"/>
  <c r="H1611" i="3"/>
  <c r="J1611" i="3" s="1"/>
  <c r="I1611" i="3"/>
  <c r="H1607" i="3"/>
  <c r="J1607" i="3" s="1"/>
  <c r="I1607" i="3"/>
  <c r="H1603" i="3"/>
  <c r="J1603" i="3" s="1"/>
  <c r="I1603" i="3"/>
  <c r="H1599" i="3"/>
  <c r="J1599" i="3" s="1"/>
  <c r="I1599" i="3"/>
  <c r="H1595" i="3"/>
  <c r="J1595" i="3" s="1"/>
  <c r="I1595" i="3"/>
  <c r="H1591" i="3"/>
  <c r="J1591" i="3" s="1"/>
  <c r="I1591" i="3"/>
  <c r="H1587" i="3"/>
  <c r="J1587" i="3" s="1"/>
  <c r="I1587" i="3"/>
  <c r="H1583" i="3"/>
  <c r="J1583" i="3" s="1"/>
  <c r="I1583" i="3"/>
  <c r="H1579" i="3"/>
  <c r="J1579" i="3" s="1"/>
  <c r="I1579" i="3"/>
  <c r="H1575" i="3"/>
  <c r="J1575" i="3" s="1"/>
  <c r="I1575" i="3"/>
  <c r="H1571" i="3"/>
  <c r="J1571" i="3" s="1"/>
  <c r="I1571" i="3"/>
  <c r="H1567" i="3"/>
  <c r="J1567" i="3" s="1"/>
  <c r="I1567" i="3"/>
  <c r="H1563" i="3"/>
  <c r="J1563" i="3" s="1"/>
  <c r="I1563" i="3"/>
  <c r="H1559" i="3"/>
  <c r="J1559" i="3" s="1"/>
  <c r="I1559" i="3"/>
  <c r="H1555" i="3"/>
  <c r="J1555" i="3" s="1"/>
  <c r="I1555" i="3"/>
  <c r="H1551" i="3"/>
  <c r="J1551" i="3" s="1"/>
  <c r="I1551" i="3"/>
  <c r="H1547" i="3"/>
  <c r="J1547" i="3" s="1"/>
  <c r="I1547" i="3"/>
  <c r="H1543" i="3"/>
  <c r="J1543" i="3" s="1"/>
  <c r="I1543" i="3"/>
  <c r="H1539" i="3"/>
  <c r="J1539" i="3" s="1"/>
  <c r="I1539" i="3"/>
  <c r="H1535" i="3"/>
  <c r="J1535" i="3" s="1"/>
  <c r="I1535" i="3"/>
  <c r="H1531" i="3"/>
  <c r="J1531" i="3" s="1"/>
  <c r="I1531" i="3"/>
  <c r="H1527" i="3"/>
  <c r="J1527" i="3" s="1"/>
  <c r="I1527" i="3"/>
  <c r="H1523" i="3"/>
  <c r="J1523" i="3" s="1"/>
  <c r="I1523" i="3"/>
  <c r="H1519" i="3"/>
  <c r="J1519" i="3" s="1"/>
  <c r="I1519" i="3"/>
  <c r="H1515" i="3"/>
  <c r="J1515" i="3" s="1"/>
  <c r="I1515" i="3"/>
  <c r="H1511" i="3"/>
  <c r="J1511" i="3" s="1"/>
  <c r="I1511" i="3"/>
  <c r="H1507" i="3"/>
  <c r="J1507" i="3" s="1"/>
  <c r="I1507" i="3"/>
  <c r="H1503" i="3"/>
  <c r="J1503" i="3" s="1"/>
  <c r="I1503" i="3"/>
  <c r="H1499" i="3"/>
  <c r="J1499" i="3" s="1"/>
  <c r="I1499" i="3"/>
  <c r="H1495" i="3"/>
  <c r="J1495" i="3" s="1"/>
  <c r="I1495" i="3"/>
  <c r="H1491" i="3"/>
  <c r="J1491" i="3" s="1"/>
  <c r="I1491" i="3"/>
  <c r="H1487" i="3"/>
  <c r="J1487" i="3" s="1"/>
  <c r="I1487" i="3"/>
  <c r="H1483" i="3"/>
  <c r="J1483" i="3" s="1"/>
  <c r="I1483" i="3"/>
  <c r="H1479" i="3"/>
  <c r="J1479" i="3" s="1"/>
  <c r="I1479" i="3"/>
  <c r="H1475" i="3"/>
  <c r="J1475" i="3" s="1"/>
  <c r="I1475" i="3"/>
  <c r="H1471" i="3"/>
  <c r="J1471" i="3" s="1"/>
  <c r="I1471" i="3"/>
  <c r="H1467" i="3"/>
  <c r="J1467" i="3" s="1"/>
  <c r="I1467" i="3"/>
  <c r="H1463" i="3"/>
  <c r="J1463" i="3" s="1"/>
  <c r="I1463" i="3"/>
  <c r="H1459" i="3"/>
  <c r="J1459" i="3" s="1"/>
  <c r="I1459" i="3"/>
  <c r="H1455" i="3"/>
  <c r="J1455" i="3" s="1"/>
  <c r="I1455" i="3"/>
  <c r="H1451" i="3"/>
  <c r="J1451" i="3" s="1"/>
  <c r="I1451" i="3"/>
  <c r="H1447" i="3"/>
  <c r="J1447" i="3" s="1"/>
  <c r="I1447" i="3"/>
  <c r="H1443" i="3"/>
  <c r="J1443" i="3" s="1"/>
  <c r="I1443" i="3"/>
  <c r="H1439" i="3"/>
  <c r="J1439" i="3" s="1"/>
  <c r="I1439" i="3"/>
  <c r="H1435" i="3"/>
  <c r="J1435" i="3" s="1"/>
  <c r="I1435" i="3"/>
  <c r="H1431" i="3"/>
  <c r="J1431" i="3" s="1"/>
  <c r="I1431" i="3"/>
  <c r="H1427" i="3"/>
  <c r="J1427" i="3" s="1"/>
  <c r="I1427" i="3"/>
  <c r="H1423" i="3"/>
  <c r="J1423" i="3" s="1"/>
  <c r="I1423" i="3"/>
  <c r="H1419" i="3"/>
  <c r="J1419" i="3" s="1"/>
  <c r="I1419" i="3"/>
  <c r="H1415" i="3"/>
  <c r="J1415" i="3" s="1"/>
  <c r="I1415" i="3"/>
  <c r="H1411" i="3"/>
  <c r="J1411" i="3" s="1"/>
  <c r="I1411" i="3"/>
  <c r="H1407" i="3"/>
  <c r="J1407" i="3" s="1"/>
  <c r="I1407" i="3"/>
  <c r="H1403" i="3"/>
  <c r="J1403" i="3" s="1"/>
  <c r="I1403" i="3"/>
  <c r="H1399" i="3"/>
  <c r="J1399" i="3" s="1"/>
  <c r="I1399" i="3"/>
  <c r="H1395" i="3"/>
  <c r="J1395" i="3" s="1"/>
  <c r="I1395" i="3"/>
  <c r="H1391" i="3"/>
  <c r="J1391" i="3" s="1"/>
  <c r="I1391" i="3"/>
  <c r="H1387" i="3"/>
  <c r="J1387" i="3" s="1"/>
  <c r="I1387" i="3"/>
  <c r="H1383" i="3"/>
  <c r="J1383" i="3" s="1"/>
  <c r="I1383" i="3"/>
  <c r="H1379" i="3"/>
  <c r="J1379" i="3" s="1"/>
  <c r="I1379" i="3"/>
  <c r="H1375" i="3"/>
  <c r="J1375" i="3" s="1"/>
  <c r="I1375" i="3"/>
  <c r="H1371" i="3"/>
  <c r="J1371" i="3" s="1"/>
  <c r="I1371" i="3"/>
  <c r="H1367" i="3"/>
  <c r="J1367" i="3" s="1"/>
  <c r="I1367" i="3"/>
  <c r="H1363" i="3"/>
  <c r="J1363" i="3" s="1"/>
  <c r="I1363" i="3"/>
  <c r="H1359" i="3"/>
  <c r="J1359" i="3" s="1"/>
  <c r="I1359" i="3"/>
  <c r="H1355" i="3"/>
  <c r="J1355" i="3" s="1"/>
  <c r="I1355" i="3"/>
  <c r="H1351" i="3"/>
  <c r="J1351" i="3" s="1"/>
  <c r="I1351" i="3"/>
  <c r="H1347" i="3"/>
  <c r="J1347" i="3" s="1"/>
  <c r="I1347" i="3"/>
  <c r="H1343" i="3"/>
  <c r="J1343" i="3" s="1"/>
  <c r="I1343" i="3"/>
  <c r="H1339" i="3"/>
  <c r="J1339" i="3" s="1"/>
  <c r="I1339" i="3"/>
  <c r="H1335" i="3"/>
  <c r="J1335" i="3" s="1"/>
  <c r="I1335" i="3"/>
  <c r="H1331" i="3"/>
  <c r="J1331" i="3" s="1"/>
  <c r="I1331" i="3"/>
  <c r="H1327" i="3"/>
  <c r="J1327" i="3" s="1"/>
  <c r="I1327" i="3"/>
  <c r="H1323" i="3"/>
  <c r="J1323" i="3" s="1"/>
  <c r="I1323" i="3"/>
  <c r="H1315" i="3"/>
  <c r="J1315" i="3" s="1"/>
  <c r="I1315" i="3"/>
  <c r="H1311" i="3"/>
  <c r="J1311" i="3" s="1"/>
  <c r="I1311" i="3"/>
  <c r="H1307" i="3"/>
  <c r="J1307" i="3" s="1"/>
  <c r="I1307" i="3"/>
  <c r="H1303" i="3"/>
  <c r="J1303" i="3" s="1"/>
  <c r="I1303" i="3"/>
  <c r="H1299" i="3"/>
  <c r="J1299" i="3" s="1"/>
  <c r="I1299" i="3"/>
  <c r="H1295" i="3"/>
  <c r="J1295" i="3" s="1"/>
  <c r="I1295" i="3"/>
  <c r="H1291" i="3"/>
  <c r="J1291" i="3" s="1"/>
  <c r="I1291" i="3"/>
  <c r="H1287" i="3"/>
  <c r="J1287" i="3" s="1"/>
  <c r="I1287" i="3"/>
  <c r="H1283" i="3"/>
  <c r="J1283" i="3" s="1"/>
  <c r="I1283" i="3"/>
  <c r="H1279" i="3"/>
  <c r="J1279" i="3" s="1"/>
  <c r="I1279" i="3"/>
  <c r="H1275" i="3"/>
  <c r="J1275" i="3" s="1"/>
  <c r="I1275" i="3"/>
  <c r="H1271" i="3"/>
  <c r="J1271" i="3" s="1"/>
  <c r="I1271" i="3"/>
  <c r="H1267" i="3"/>
  <c r="J1267" i="3" s="1"/>
  <c r="I1267" i="3"/>
  <c r="H1263" i="3"/>
  <c r="J1263" i="3" s="1"/>
  <c r="I1263" i="3"/>
  <c r="H1259" i="3"/>
  <c r="J1259" i="3" s="1"/>
  <c r="I1259" i="3"/>
  <c r="H1255" i="3"/>
  <c r="J1255" i="3" s="1"/>
  <c r="I1255" i="3"/>
  <c r="H1251" i="3"/>
  <c r="J1251" i="3" s="1"/>
  <c r="I1251" i="3"/>
  <c r="H1247" i="3"/>
  <c r="J1247" i="3" s="1"/>
  <c r="I1247" i="3"/>
  <c r="H1243" i="3"/>
  <c r="J1243" i="3" s="1"/>
  <c r="I1243" i="3"/>
  <c r="H1239" i="3"/>
  <c r="J1239" i="3" s="1"/>
  <c r="I1239" i="3"/>
  <c r="H1235" i="3"/>
  <c r="J1235" i="3" s="1"/>
  <c r="I1235" i="3"/>
  <c r="H1231" i="3"/>
  <c r="J1231" i="3" s="1"/>
  <c r="I1231" i="3"/>
  <c r="H1227" i="3"/>
  <c r="J1227" i="3" s="1"/>
  <c r="I1227" i="3"/>
  <c r="H1223" i="3"/>
  <c r="J1223" i="3" s="1"/>
  <c r="I1223" i="3"/>
  <c r="H1219" i="3"/>
  <c r="J1219" i="3" s="1"/>
  <c r="I1219" i="3"/>
  <c r="H1215" i="3"/>
  <c r="J1215" i="3" s="1"/>
  <c r="I1215" i="3"/>
  <c r="H1211" i="3"/>
  <c r="J1211" i="3" s="1"/>
  <c r="I1211" i="3"/>
  <c r="H1207" i="3"/>
  <c r="J1207" i="3" s="1"/>
  <c r="I1207" i="3"/>
  <c r="H1203" i="3"/>
  <c r="J1203" i="3" s="1"/>
  <c r="I1203" i="3"/>
  <c r="H1199" i="3"/>
  <c r="J1199" i="3" s="1"/>
  <c r="I1199" i="3"/>
  <c r="H1195" i="3"/>
  <c r="J1195" i="3" s="1"/>
  <c r="I1195" i="3"/>
  <c r="H1187" i="3"/>
  <c r="J1187" i="3" s="1"/>
  <c r="I1187" i="3"/>
  <c r="H1183" i="3"/>
  <c r="J1183" i="3" s="1"/>
  <c r="I1183" i="3"/>
  <c r="H1179" i="3"/>
  <c r="J1179" i="3" s="1"/>
  <c r="I1179" i="3"/>
  <c r="H1175" i="3"/>
  <c r="J1175" i="3" s="1"/>
  <c r="I1175" i="3"/>
  <c r="H1171" i="3"/>
  <c r="J1171" i="3" s="1"/>
  <c r="I1171" i="3"/>
  <c r="H1167" i="3"/>
  <c r="J1167" i="3" s="1"/>
  <c r="I1167" i="3"/>
  <c r="H1163" i="3"/>
  <c r="J1163" i="3" s="1"/>
  <c r="I1163" i="3"/>
  <c r="H1159" i="3"/>
  <c r="J1159" i="3" s="1"/>
  <c r="I1159" i="3"/>
  <c r="H1155" i="3"/>
  <c r="J1155" i="3" s="1"/>
  <c r="I1155" i="3"/>
  <c r="H1151" i="3"/>
  <c r="J1151" i="3" s="1"/>
  <c r="I1151" i="3"/>
  <c r="H1147" i="3"/>
  <c r="J1147" i="3" s="1"/>
  <c r="I1147" i="3"/>
  <c r="H1143" i="3"/>
  <c r="J1143" i="3" s="1"/>
  <c r="I1143" i="3"/>
  <c r="H1139" i="3"/>
  <c r="J1139" i="3" s="1"/>
  <c r="I1139" i="3"/>
  <c r="H1135" i="3"/>
  <c r="J1135" i="3" s="1"/>
  <c r="I1135" i="3"/>
  <c r="H1131" i="3"/>
  <c r="J1131" i="3" s="1"/>
  <c r="I1131" i="3"/>
  <c r="H1127" i="3"/>
  <c r="J1127" i="3" s="1"/>
  <c r="I1127" i="3"/>
  <c r="H1123" i="3"/>
  <c r="J1123" i="3" s="1"/>
  <c r="I1123" i="3"/>
  <c r="H1119" i="3"/>
  <c r="J1119" i="3" s="1"/>
  <c r="I1119" i="3"/>
  <c r="H1115" i="3"/>
  <c r="J1115" i="3" s="1"/>
  <c r="I1115" i="3"/>
  <c r="H1111" i="3"/>
  <c r="J1111" i="3" s="1"/>
  <c r="I1111" i="3"/>
  <c r="H1107" i="3"/>
  <c r="J1107" i="3" s="1"/>
  <c r="I1107" i="3"/>
  <c r="H1103" i="3"/>
  <c r="J1103" i="3" s="1"/>
  <c r="I1103" i="3"/>
  <c r="H1099" i="3"/>
  <c r="J1099" i="3" s="1"/>
  <c r="I1099" i="3"/>
  <c r="H1095" i="3"/>
  <c r="J1095" i="3" s="1"/>
  <c r="I1095" i="3"/>
  <c r="H1091" i="3"/>
  <c r="J1091" i="3" s="1"/>
  <c r="I1091" i="3"/>
  <c r="H1087" i="3"/>
  <c r="J1087" i="3" s="1"/>
  <c r="I1087" i="3"/>
  <c r="H1083" i="3"/>
  <c r="J1083" i="3" s="1"/>
  <c r="I1083" i="3"/>
  <c r="H1079" i="3"/>
  <c r="J1079" i="3" s="1"/>
  <c r="I1079" i="3"/>
  <c r="H1075" i="3"/>
  <c r="J1075" i="3" s="1"/>
  <c r="I1075" i="3"/>
  <c r="H1071" i="3"/>
  <c r="J1071" i="3" s="1"/>
  <c r="I1071" i="3"/>
  <c r="H1067" i="3"/>
  <c r="J1067" i="3" s="1"/>
  <c r="I1067" i="3"/>
  <c r="H1063" i="3"/>
  <c r="J1063" i="3" s="1"/>
  <c r="I1063" i="3"/>
  <c r="H1059" i="3"/>
  <c r="J1059" i="3" s="1"/>
  <c r="I1059" i="3"/>
  <c r="H1055" i="3"/>
  <c r="J1055" i="3" s="1"/>
  <c r="I1055" i="3"/>
  <c r="H1051" i="3"/>
  <c r="J1051" i="3" s="1"/>
  <c r="I1051" i="3"/>
  <c r="H1047" i="3"/>
  <c r="J1047" i="3" s="1"/>
  <c r="I1047" i="3"/>
  <c r="H1043" i="3"/>
  <c r="J1043" i="3" s="1"/>
  <c r="I1043" i="3"/>
  <c r="H1039" i="3"/>
  <c r="J1039" i="3" s="1"/>
  <c r="I1039" i="3"/>
  <c r="H1035" i="3"/>
  <c r="J1035" i="3" s="1"/>
  <c r="I1035" i="3"/>
  <c r="H1031" i="3"/>
  <c r="J1031" i="3" s="1"/>
  <c r="I1031" i="3"/>
  <c r="H1027" i="3"/>
  <c r="J1027" i="3" s="1"/>
  <c r="I1027" i="3"/>
  <c r="H1023" i="3"/>
  <c r="J1023" i="3" s="1"/>
  <c r="I1023" i="3"/>
  <c r="H1019" i="3"/>
  <c r="J1019" i="3" s="1"/>
  <c r="I1019" i="3"/>
  <c r="H1015" i="3"/>
  <c r="J1015" i="3" s="1"/>
  <c r="I1015" i="3"/>
  <c r="H1011" i="3"/>
  <c r="J1011" i="3" s="1"/>
  <c r="I1011" i="3"/>
  <c r="H1007" i="3"/>
  <c r="J1007" i="3" s="1"/>
  <c r="I1007" i="3"/>
  <c r="H1003" i="3"/>
  <c r="J1003" i="3" s="1"/>
  <c r="I1003" i="3"/>
  <c r="H999" i="3"/>
  <c r="J999" i="3" s="1"/>
  <c r="I999" i="3"/>
  <c r="H995" i="3"/>
  <c r="J995" i="3" s="1"/>
  <c r="I995" i="3"/>
  <c r="H991" i="3"/>
  <c r="J991" i="3" s="1"/>
  <c r="I991" i="3"/>
  <c r="H987" i="3"/>
  <c r="J987" i="3" s="1"/>
  <c r="I987" i="3"/>
  <c r="H983" i="3"/>
  <c r="J983" i="3" s="1"/>
  <c r="I983" i="3"/>
  <c r="H979" i="3"/>
  <c r="J979" i="3" s="1"/>
  <c r="I979" i="3"/>
  <c r="H975" i="3"/>
  <c r="J975" i="3" s="1"/>
  <c r="I975" i="3"/>
  <c r="H971" i="3"/>
  <c r="J971" i="3" s="1"/>
  <c r="I971" i="3"/>
  <c r="H967" i="3"/>
  <c r="J967" i="3" s="1"/>
  <c r="I967" i="3"/>
  <c r="H963" i="3"/>
  <c r="J963" i="3" s="1"/>
  <c r="I963" i="3"/>
  <c r="H955" i="3"/>
  <c r="J955" i="3" s="1"/>
  <c r="I955" i="3"/>
  <c r="H951" i="3"/>
  <c r="J951" i="3" s="1"/>
  <c r="I951" i="3"/>
  <c r="H947" i="3"/>
  <c r="J947" i="3" s="1"/>
  <c r="I947" i="3"/>
  <c r="H943" i="3"/>
  <c r="J943" i="3" s="1"/>
  <c r="I943" i="3"/>
  <c r="H939" i="3"/>
  <c r="J939" i="3" s="1"/>
  <c r="I939" i="3"/>
  <c r="H935" i="3"/>
  <c r="J935" i="3" s="1"/>
  <c r="I935" i="3"/>
  <c r="H931" i="3"/>
  <c r="J931" i="3" s="1"/>
  <c r="I931" i="3"/>
  <c r="H927" i="3"/>
  <c r="J927" i="3" s="1"/>
  <c r="I927" i="3"/>
  <c r="H923" i="3"/>
  <c r="J923" i="3" s="1"/>
  <c r="I923" i="3"/>
  <c r="H919" i="3"/>
  <c r="J919" i="3" s="1"/>
  <c r="I919" i="3"/>
  <c r="H915" i="3"/>
  <c r="J915" i="3" s="1"/>
  <c r="I915" i="3"/>
  <c r="H911" i="3"/>
  <c r="J911" i="3" s="1"/>
  <c r="I911" i="3"/>
  <c r="H907" i="3"/>
  <c r="J907" i="3" s="1"/>
  <c r="I907" i="3"/>
  <c r="H903" i="3"/>
  <c r="J903" i="3" s="1"/>
  <c r="I903" i="3"/>
  <c r="H899" i="3"/>
  <c r="J899" i="3" s="1"/>
  <c r="I899" i="3"/>
  <c r="H895" i="3"/>
  <c r="J895" i="3" s="1"/>
  <c r="I895" i="3"/>
  <c r="H891" i="3"/>
  <c r="J891" i="3" s="1"/>
  <c r="I891" i="3"/>
  <c r="H887" i="3"/>
  <c r="J887" i="3" s="1"/>
  <c r="I887" i="3"/>
  <c r="H883" i="3"/>
  <c r="J883" i="3" s="1"/>
  <c r="I883" i="3"/>
  <c r="H879" i="3"/>
  <c r="J879" i="3" s="1"/>
  <c r="I879" i="3"/>
  <c r="H875" i="3"/>
  <c r="J875" i="3" s="1"/>
  <c r="I875" i="3"/>
  <c r="H871" i="3"/>
  <c r="J871" i="3" s="1"/>
  <c r="I871" i="3"/>
  <c r="H867" i="3"/>
  <c r="J867" i="3" s="1"/>
  <c r="I867" i="3"/>
  <c r="H863" i="3"/>
  <c r="J863" i="3" s="1"/>
  <c r="I863" i="3"/>
  <c r="H859" i="3"/>
  <c r="J859" i="3" s="1"/>
  <c r="I859" i="3"/>
  <c r="H855" i="3"/>
  <c r="J855" i="3" s="1"/>
  <c r="I855" i="3"/>
  <c r="H851" i="3"/>
  <c r="J851" i="3" s="1"/>
  <c r="I851" i="3"/>
  <c r="H847" i="3"/>
  <c r="J847" i="3" s="1"/>
  <c r="I847" i="3"/>
  <c r="H843" i="3"/>
  <c r="J843" i="3" s="1"/>
  <c r="I843" i="3"/>
  <c r="H839" i="3"/>
  <c r="J839" i="3" s="1"/>
  <c r="I839" i="3"/>
  <c r="H835" i="3"/>
  <c r="J835" i="3" s="1"/>
  <c r="I835" i="3"/>
  <c r="H831" i="3"/>
  <c r="J831" i="3" s="1"/>
  <c r="I831" i="3"/>
  <c r="H827" i="3"/>
  <c r="J827" i="3" s="1"/>
  <c r="I827" i="3"/>
  <c r="H823" i="3"/>
  <c r="J823" i="3" s="1"/>
  <c r="I823" i="3"/>
  <c r="H819" i="3"/>
  <c r="J819" i="3" s="1"/>
  <c r="I819" i="3"/>
  <c r="H815" i="3"/>
  <c r="J815" i="3" s="1"/>
  <c r="I815" i="3"/>
  <c r="H811" i="3"/>
  <c r="J811" i="3" s="1"/>
  <c r="I811" i="3"/>
  <c r="H807" i="3"/>
  <c r="J807" i="3" s="1"/>
  <c r="I807" i="3"/>
  <c r="H803" i="3"/>
  <c r="J803" i="3" s="1"/>
  <c r="I803" i="3"/>
  <c r="H799" i="3"/>
  <c r="J799" i="3" s="1"/>
  <c r="I799" i="3"/>
  <c r="H795" i="3"/>
  <c r="J795" i="3" s="1"/>
  <c r="I795" i="3"/>
  <c r="H791" i="3"/>
  <c r="J791" i="3" s="1"/>
  <c r="I791" i="3"/>
  <c r="H787" i="3"/>
  <c r="J787" i="3" s="1"/>
  <c r="I787" i="3"/>
  <c r="H783" i="3"/>
  <c r="J783" i="3" s="1"/>
  <c r="I783" i="3"/>
  <c r="H779" i="3"/>
  <c r="J779" i="3" s="1"/>
  <c r="I779" i="3"/>
  <c r="H775" i="3"/>
  <c r="J775" i="3" s="1"/>
  <c r="I775" i="3"/>
  <c r="H771" i="3"/>
  <c r="J771" i="3" s="1"/>
  <c r="I771" i="3"/>
  <c r="H767" i="3"/>
  <c r="J767" i="3" s="1"/>
  <c r="I767" i="3"/>
  <c r="H763" i="3"/>
  <c r="J763" i="3" s="1"/>
  <c r="I763" i="3"/>
  <c r="H759" i="3"/>
  <c r="J759" i="3" s="1"/>
  <c r="I759" i="3"/>
  <c r="H755" i="3"/>
  <c r="J755" i="3" s="1"/>
  <c r="I755" i="3"/>
  <c r="H751" i="3"/>
  <c r="J751" i="3" s="1"/>
  <c r="I751" i="3"/>
  <c r="H747" i="3"/>
  <c r="J747" i="3" s="1"/>
  <c r="I747" i="3"/>
  <c r="H743" i="3"/>
  <c r="J743" i="3" s="1"/>
  <c r="I743" i="3"/>
  <c r="H739" i="3"/>
  <c r="J739" i="3" s="1"/>
  <c r="I739" i="3"/>
  <c r="H735" i="3"/>
  <c r="I735" i="3"/>
  <c r="H731" i="3"/>
  <c r="J731" i="3" s="1"/>
  <c r="I731" i="3"/>
  <c r="H727" i="3"/>
  <c r="I727" i="3"/>
  <c r="H723" i="3"/>
  <c r="J723" i="3" s="1"/>
  <c r="I723" i="3"/>
  <c r="H719" i="3"/>
  <c r="I719" i="3"/>
  <c r="H715" i="3"/>
  <c r="J715" i="3" s="1"/>
  <c r="I715" i="3"/>
  <c r="H711" i="3"/>
  <c r="I711" i="3"/>
  <c r="H707" i="3"/>
  <c r="J707" i="3" s="1"/>
  <c r="I707" i="3"/>
  <c r="H703" i="3"/>
  <c r="I703" i="3"/>
  <c r="H699" i="3"/>
  <c r="J699" i="3" s="1"/>
  <c r="I699" i="3"/>
  <c r="H695" i="3"/>
  <c r="I695" i="3"/>
  <c r="H691" i="3"/>
  <c r="J691" i="3" s="1"/>
  <c r="I691" i="3"/>
  <c r="H687" i="3"/>
  <c r="I687" i="3"/>
  <c r="H683" i="3"/>
  <c r="J683" i="3" s="1"/>
  <c r="I683" i="3"/>
  <c r="H679" i="3"/>
  <c r="I679" i="3"/>
  <c r="H675" i="3"/>
  <c r="J675" i="3" s="1"/>
  <c r="I675" i="3"/>
  <c r="H671" i="3"/>
  <c r="I671" i="3"/>
  <c r="H667" i="3"/>
  <c r="J667" i="3" s="1"/>
  <c r="I667" i="3"/>
  <c r="H663" i="3"/>
  <c r="I663" i="3"/>
  <c r="H659" i="3"/>
  <c r="J659" i="3" s="1"/>
  <c r="I659" i="3"/>
  <c r="H655" i="3"/>
  <c r="I655" i="3"/>
  <c r="H651" i="3"/>
  <c r="J651" i="3" s="1"/>
  <c r="I651" i="3"/>
  <c r="H647" i="3"/>
  <c r="J647" i="3" s="1"/>
  <c r="I647" i="3"/>
  <c r="H643" i="3"/>
  <c r="J643" i="3" s="1"/>
  <c r="I643" i="3"/>
  <c r="H639" i="3"/>
  <c r="J639" i="3" s="1"/>
  <c r="I639" i="3"/>
  <c r="H635" i="3"/>
  <c r="J635" i="3" s="1"/>
  <c r="I635" i="3"/>
  <c r="H631" i="3"/>
  <c r="J631" i="3" s="1"/>
  <c r="I631" i="3"/>
  <c r="H627" i="3"/>
  <c r="J627" i="3" s="1"/>
  <c r="I627" i="3"/>
  <c r="H623" i="3"/>
  <c r="J623" i="3" s="1"/>
  <c r="I623" i="3"/>
  <c r="H619" i="3"/>
  <c r="J619" i="3" s="1"/>
  <c r="I619" i="3"/>
  <c r="H615" i="3"/>
  <c r="J615" i="3" s="1"/>
  <c r="I615" i="3"/>
  <c r="H611" i="3"/>
  <c r="J611" i="3" s="1"/>
  <c r="I611" i="3"/>
  <c r="H607" i="3"/>
  <c r="J607" i="3" s="1"/>
  <c r="I607" i="3"/>
  <c r="H603" i="3"/>
  <c r="J603" i="3" s="1"/>
  <c r="I603" i="3"/>
  <c r="H599" i="3"/>
  <c r="J599" i="3" s="1"/>
  <c r="I599" i="3"/>
  <c r="H595" i="3"/>
  <c r="J595" i="3" s="1"/>
  <c r="I595" i="3"/>
  <c r="H591" i="3"/>
  <c r="J591" i="3" s="1"/>
  <c r="I591" i="3"/>
  <c r="H587" i="3"/>
  <c r="J587" i="3" s="1"/>
  <c r="I587" i="3"/>
  <c r="H583" i="3"/>
  <c r="J583" i="3" s="1"/>
  <c r="I583" i="3"/>
  <c r="H579" i="3"/>
  <c r="J579" i="3" s="1"/>
  <c r="I579" i="3"/>
  <c r="H575" i="3"/>
  <c r="J575" i="3" s="1"/>
  <c r="I575" i="3"/>
  <c r="H571" i="3"/>
  <c r="J571" i="3" s="1"/>
  <c r="I571" i="3"/>
  <c r="H567" i="3"/>
  <c r="J567" i="3" s="1"/>
  <c r="I567" i="3"/>
  <c r="H563" i="3"/>
  <c r="J563" i="3" s="1"/>
  <c r="I563" i="3"/>
  <c r="H559" i="3"/>
  <c r="J559" i="3" s="1"/>
  <c r="I559" i="3"/>
  <c r="H555" i="3"/>
  <c r="J555" i="3" s="1"/>
  <c r="I555" i="3"/>
  <c r="H551" i="3"/>
  <c r="J551" i="3" s="1"/>
  <c r="I551" i="3"/>
  <c r="H547" i="3"/>
  <c r="J547" i="3" s="1"/>
  <c r="I547" i="3"/>
  <c r="H543" i="3"/>
  <c r="J543" i="3" s="1"/>
  <c r="I543" i="3"/>
  <c r="H539" i="3"/>
  <c r="J539" i="3" s="1"/>
  <c r="I539" i="3"/>
  <c r="H535" i="3"/>
  <c r="J535" i="3" s="1"/>
  <c r="I535" i="3"/>
  <c r="H531" i="3"/>
  <c r="J531" i="3" s="1"/>
  <c r="I531" i="3"/>
  <c r="H527" i="3"/>
  <c r="J527" i="3" s="1"/>
  <c r="I527" i="3"/>
  <c r="H523" i="3"/>
  <c r="J523" i="3" s="1"/>
  <c r="I523" i="3"/>
  <c r="H519" i="3"/>
  <c r="J519" i="3" s="1"/>
  <c r="I519" i="3"/>
  <c r="H515" i="3"/>
  <c r="J515" i="3" s="1"/>
  <c r="I515" i="3"/>
  <c r="H511" i="3"/>
  <c r="J511" i="3" s="1"/>
  <c r="I511" i="3"/>
  <c r="H507" i="3"/>
  <c r="J507" i="3" s="1"/>
  <c r="I507" i="3"/>
  <c r="H503" i="3"/>
  <c r="J503" i="3" s="1"/>
  <c r="I503" i="3"/>
  <c r="H499" i="3"/>
  <c r="J499" i="3" s="1"/>
  <c r="I499" i="3"/>
  <c r="H495" i="3"/>
  <c r="J495" i="3" s="1"/>
  <c r="I495" i="3"/>
  <c r="H491" i="3"/>
  <c r="J491" i="3" s="1"/>
  <c r="I491" i="3"/>
  <c r="H487" i="3"/>
  <c r="J487" i="3" s="1"/>
  <c r="I487" i="3"/>
  <c r="H483" i="3"/>
  <c r="J483" i="3" s="1"/>
  <c r="I483" i="3"/>
  <c r="H479" i="3"/>
  <c r="J479" i="3" s="1"/>
  <c r="I479" i="3"/>
  <c r="H475" i="3"/>
  <c r="J475" i="3" s="1"/>
  <c r="I475" i="3"/>
  <c r="H471" i="3"/>
  <c r="J471" i="3" s="1"/>
  <c r="I471" i="3"/>
  <c r="H467" i="3"/>
  <c r="J467" i="3" s="1"/>
  <c r="I467" i="3"/>
  <c r="H463" i="3"/>
  <c r="J463" i="3" s="1"/>
  <c r="I463" i="3"/>
  <c r="H459" i="3"/>
  <c r="J459" i="3" s="1"/>
  <c r="I459" i="3"/>
  <c r="H455" i="3"/>
  <c r="J455" i="3" s="1"/>
  <c r="I455" i="3"/>
  <c r="H451" i="3"/>
  <c r="J451" i="3" s="1"/>
  <c r="I451" i="3"/>
  <c r="H447" i="3"/>
  <c r="J447" i="3" s="1"/>
  <c r="I447" i="3"/>
  <c r="H443" i="3"/>
  <c r="J443" i="3" s="1"/>
  <c r="I443" i="3"/>
  <c r="H439" i="3"/>
  <c r="J439" i="3" s="1"/>
  <c r="I439" i="3"/>
  <c r="H435" i="3"/>
  <c r="J435" i="3" s="1"/>
  <c r="I435" i="3"/>
  <c r="H431" i="3"/>
  <c r="J431" i="3" s="1"/>
  <c r="I431" i="3"/>
  <c r="H427" i="3"/>
  <c r="J427" i="3" s="1"/>
  <c r="I427" i="3"/>
  <c r="H423" i="3"/>
  <c r="J423" i="3" s="1"/>
  <c r="I423" i="3"/>
  <c r="H419" i="3"/>
  <c r="J419" i="3" s="1"/>
  <c r="I419" i="3"/>
  <c r="H415" i="3"/>
  <c r="J415" i="3" s="1"/>
  <c r="I415" i="3"/>
  <c r="H411" i="3"/>
  <c r="J411" i="3" s="1"/>
  <c r="I411" i="3"/>
  <c r="H407" i="3"/>
  <c r="J407" i="3" s="1"/>
  <c r="I407" i="3"/>
  <c r="H403" i="3"/>
  <c r="J403" i="3" s="1"/>
  <c r="I403" i="3"/>
  <c r="H399" i="3"/>
  <c r="J399" i="3" s="1"/>
  <c r="I399" i="3"/>
  <c r="H395" i="3"/>
  <c r="J395" i="3" s="1"/>
  <c r="I395" i="3"/>
  <c r="H391" i="3"/>
  <c r="J391" i="3" s="1"/>
  <c r="I391" i="3"/>
  <c r="H387" i="3"/>
  <c r="J387" i="3" s="1"/>
  <c r="I387" i="3"/>
  <c r="H383" i="3"/>
  <c r="J383" i="3" s="1"/>
  <c r="I383" i="3"/>
  <c r="H379" i="3"/>
  <c r="J379" i="3" s="1"/>
  <c r="I379" i="3"/>
  <c r="H375" i="3"/>
  <c r="J375" i="3" s="1"/>
  <c r="I375" i="3"/>
  <c r="H371" i="3"/>
  <c r="J371" i="3" s="1"/>
  <c r="I371" i="3"/>
  <c r="H367" i="3"/>
  <c r="J367" i="3" s="1"/>
  <c r="I367" i="3"/>
  <c r="H363" i="3"/>
  <c r="J363" i="3" s="1"/>
  <c r="I363" i="3"/>
  <c r="H359" i="3"/>
  <c r="J359" i="3" s="1"/>
  <c r="I359" i="3"/>
  <c r="H355" i="3"/>
  <c r="J355" i="3" s="1"/>
  <c r="I355" i="3"/>
  <c r="H351" i="3"/>
  <c r="J351" i="3" s="1"/>
  <c r="I351" i="3"/>
  <c r="H347" i="3"/>
  <c r="J347" i="3" s="1"/>
  <c r="I347" i="3"/>
  <c r="H343" i="3"/>
  <c r="J343" i="3" s="1"/>
  <c r="I343" i="3"/>
  <c r="H339" i="3"/>
  <c r="J339" i="3" s="1"/>
  <c r="I339" i="3"/>
  <c r="H335" i="3"/>
  <c r="J335" i="3" s="1"/>
  <c r="I335" i="3"/>
  <c r="H331" i="3"/>
  <c r="J331" i="3" s="1"/>
  <c r="I331" i="3"/>
  <c r="H327" i="3"/>
  <c r="J327" i="3" s="1"/>
  <c r="I327" i="3"/>
  <c r="H323" i="3"/>
  <c r="J323" i="3" s="1"/>
  <c r="I323" i="3"/>
  <c r="H319" i="3"/>
  <c r="J319" i="3" s="1"/>
  <c r="I319" i="3"/>
  <c r="H315" i="3"/>
  <c r="J315" i="3" s="1"/>
  <c r="I315" i="3"/>
  <c r="H311" i="3"/>
  <c r="J311" i="3" s="1"/>
  <c r="I311" i="3"/>
  <c r="H307" i="3"/>
  <c r="J307" i="3" s="1"/>
  <c r="I307" i="3"/>
  <c r="H303" i="3"/>
  <c r="J303" i="3" s="1"/>
  <c r="I303" i="3"/>
  <c r="H299" i="3"/>
  <c r="J299" i="3" s="1"/>
  <c r="I299" i="3"/>
  <c r="H295" i="3"/>
  <c r="J295" i="3" s="1"/>
  <c r="I295" i="3"/>
  <c r="H291" i="3"/>
  <c r="J291" i="3" s="1"/>
  <c r="I291" i="3"/>
  <c r="H287" i="3"/>
  <c r="J287" i="3" s="1"/>
  <c r="I287" i="3"/>
  <c r="H283" i="3"/>
  <c r="J283" i="3" s="1"/>
  <c r="I283" i="3"/>
  <c r="H279" i="3"/>
  <c r="J279" i="3" s="1"/>
  <c r="I279" i="3"/>
  <c r="H275" i="3"/>
  <c r="J275" i="3" s="1"/>
  <c r="I275" i="3"/>
  <c r="H271" i="3"/>
  <c r="J271" i="3" s="1"/>
  <c r="I271" i="3"/>
  <c r="H267" i="3"/>
  <c r="J267" i="3" s="1"/>
  <c r="I267" i="3"/>
  <c r="H263" i="3"/>
  <c r="J263" i="3" s="1"/>
  <c r="I263" i="3"/>
  <c r="H259" i="3"/>
  <c r="J259" i="3" s="1"/>
  <c r="I259" i="3"/>
  <c r="H255" i="3"/>
  <c r="J255" i="3" s="1"/>
  <c r="I255" i="3"/>
  <c r="H251" i="3"/>
  <c r="J251" i="3" s="1"/>
  <c r="I251" i="3"/>
  <c r="H247" i="3"/>
  <c r="J247" i="3" s="1"/>
  <c r="I247" i="3"/>
  <c r="H243" i="3"/>
  <c r="J243" i="3" s="1"/>
  <c r="I243" i="3"/>
  <c r="H239" i="3"/>
  <c r="J239" i="3" s="1"/>
  <c r="I239" i="3"/>
  <c r="H235" i="3"/>
  <c r="J235" i="3" s="1"/>
  <c r="I235" i="3"/>
  <c r="H231" i="3"/>
  <c r="J231" i="3" s="1"/>
  <c r="I231" i="3"/>
  <c r="H227" i="3"/>
  <c r="J227" i="3" s="1"/>
  <c r="I227" i="3"/>
  <c r="H223" i="3"/>
  <c r="J223" i="3" s="1"/>
  <c r="I223" i="3"/>
  <c r="H219" i="3"/>
  <c r="J219" i="3" s="1"/>
  <c r="I219" i="3"/>
  <c r="H215" i="3"/>
  <c r="J215" i="3" s="1"/>
  <c r="I215" i="3"/>
  <c r="H211" i="3"/>
  <c r="J211" i="3" s="1"/>
  <c r="I211" i="3"/>
  <c r="H207" i="3"/>
  <c r="J207" i="3" s="1"/>
  <c r="I207" i="3"/>
  <c r="H203" i="3"/>
  <c r="J203" i="3" s="1"/>
  <c r="I203" i="3"/>
  <c r="H199" i="3"/>
  <c r="J199" i="3" s="1"/>
  <c r="I199" i="3"/>
  <c r="H195" i="3"/>
  <c r="J195" i="3" s="1"/>
  <c r="I195" i="3"/>
  <c r="H191" i="3"/>
  <c r="J191" i="3" s="1"/>
  <c r="I191" i="3"/>
  <c r="H187" i="3"/>
  <c r="J187" i="3" s="1"/>
  <c r="I187" i="3"/>
  <c r="H183" i="3"/>
  <c r="J183" i="3" s="1"/>
  <c r="I183" i="3"/>
  <c r="H179" i="3"/>
  <c r="J179" i="3" s="1"/>
  <c r="I179" i="3"/>
  <c r="H175" i="3"/>
  <c r="J175" i="3" s="1"/>
  <c r="I175" i="3"/>
  <c r="H171" i="3"/>
  <c r="J171" i="3" s="1"/>
  <c r="I171" i="3"/>
  <c r="H167" i="3"/>
  <c r="J167" i="3" s="1"/>
  <c r="I167" i="3"/>
  <c r="H163" i="3"/>
  <c r="J163" i="3" s="1"/>
  <c r="I163" i="3"/>
  <c r="H159" i="3"/>
  <c r="J159" i="3" s="1"/>
  <c r="I159" i="3"/>
  <c r="H155" i="3"/>
  <c r="J155" i="3" s="1"/>
  <c r="I155" i="3"/>
  <c r="H151" i="3"/>
  <c r="J151" i="3" s="1"/>
  <c r="I151" i="3"/>
  <c r="H147" i="3"/>
  <c r="J147" i="3" s="1"/>
  <c r="I147" i="3"/>
  <c r="H143" i="3"/>
  <c r="J143" i="3" s="1"/>
  <c r="I143" i="3"/>
  <c r="H139" i="3"/>
  <c r="J139" i="3" s="1"/>
  <c r="I139" i="3"/>
  <c r="H135" i="3"/>
  <c r="J135" i="3" s="1"/>
  <c r="I135" i="3"/>
  <c r="H131" i="3"/>
  <c r="J131" i="3" s="1"/>
  <c r="I131" i="3"/>
  <c r="H127" i="3"/>
  <c r="J127" i="3" s="1"/>
  <c r="I127" i="3"/>
  <c r="H123" i="3"/>
  <c r="J123" i="3" s="1"/>
  <c r="I123" i="3"/>
  <c r="H119" i="3"/>
  <c r="J119" i="3" s="1"/>
  <c r="I119" i="3"/>
  <c r="H115" i="3"/>
  <c r="J115" i="3" s="1"/>
  <c r="I115" i="3"/>
  <c r="H111" i="3"/>
  <c r="J111" i="3" s="1"/>
  <c r="I111" i="3"/>
  <c r="H107" i="3"/>
  <c r="J107" i="3" s="1"/>
  <c r="I107" i="3"/>
  <c r="H103" i="3"/>
  <c r="J103" i="3" s="1"/>
  <c r="I103" i="3"/>
  <c r="H99" i="3"/>
  <c r="J99" i="3" s="1"/>
  <c r="I99" i="3"/>
  <c r="H95" i="3"/>
  <c r="J95" i="3" s="1"/>
  <c r="I95" i="3"/>
  <c r="H91" i="3"/>
  <c r="J91" i="3" s="1"/>
  <c r="I91" i="3"/>
  <c r="H87" i="3"/>
  <c r="J87" i="3" s="1"/>
  <c r="I87" i="3"/>
  <c r="H83" i="3"/>
  <c r="J83" i="3" s="1"/>
  <c r="I83" i="3"/>
  <c r="H79" i="3"/>
  <c r="J79" i="3" s="1"/>
  <c r="I79" i="3"/>
  <c r="H75" i="3"/>
  <c r="J75" i="3" s="1"/>
  <c r="I75" i="3"/>
  <c r="H71" i="3"/>
  <c r="J71" i="3" s="1"/>
  <c r="I71" i="3"/>
  <c r="H67" i="3"/>
  <c r="J67" i="3" s="1"/>
  <c r="I67" i="3"/>
  <c r="H63" i="3"/>
  <c r="J63" i="3" s="1"/>
  <c r="I63" i="3"/>
  <c r="H59" i="3"/>
  <c r="J59" i="3" s="1"/>
  <c r="I59" i="3"/>
  <c r="H55" i="3"/>
  <c r="J55" i="3" s="1"/>
  <c r="I55" i="3"/>
  <c r="H51" i="3"/>
  <c r="J51" i="3" s="1"/>
  <c r="I51" i="3"/>
  <c r="H47" i="3"/>
  <c r="J47" i="3" s="1"/>
  <c r="I47" i="3"/>
  <c r="H43" i="3"/>
  <c r="J43" i="3" s="1"/>
  <c r="I43" i="3"/>
  <c r="H39" i="3"/>
  <c r="J39" i="3" s="1"/>
  <c r="I39" i="3"/>
  <c r="H35" i="3"/>
  <c r="J35" i="3" s="1"/>
  <c r="I35" i="3"/>
  <c r="H31" i="3"/>
  <c r="J31" i="3" s="1"/>
  <c r="I31" i="3"/>
  <c r="H27" i="3"/>
  <c r="J27" i="3" s="1"/>
  <c r="I27" i="3"/>
  <c r="H23" i="3"/>
  <c r="J23" i="3" s="1"/>
  <c r="I23" i="3"/>
  <c r="H19" i="3"/>
  <c r="J19" i="3" s="1"/>
  <c r="I19" i="3"/>
  <c r="H15" i="3"/>
  <c r="J15" i="3" s="1"/>
  <c r="I15" i="3"/>
  <c r="H11" i="3"/>
  <c r="J11" i="3" s="1"/>
  <c r="I11" i="3"/>
  <c r="H7" i="3"/>
  <c r="J7" i="3" s="1"/>
  <c r="I7" i="3"/>
  <c r="H3" i="3"/>
  <c r="J3" i="3" s="1"/>
  <c r="I3" i="3"/>
  <c r="H4095" i="3"/>
  <c r="J4095" i="3" s="1"/>
  <c r="H4075" i="3"/>
  <c r="J4075" i="3" s="1"/>
  <c r="H4051" i="3"/>
  <c r="J4051" i="3" s="1"/>
  <c r="H4031" i="3"/>
  <c r="J4031" i="3" s="1"/>
  <c r="H4011" i="3"/>
  <c r="J4011" i="3" s="1"/>
  <c r="H3987" i="3"/>
  <c r="J3987" i="3" s="1"/>
  <c r="H3967" i="3"/>
  <c r="J3967" i="3" s="1"/>
  <c r="H3947" i="3"/>
  <c r="J3947" i="3" s="1"/>
  <c r="H3923" i="3"/>
  <c r="J3923" i="3" s="1"/>
  <c r="H3903" i="3"/>
  <c r="J3903" i="3" s="1"/>
  <c r="H3883" i="3"/>
  <c r="J3883" i="3" s="1"/>
  <c r="H3859" i="3"/>
  <c r="J3859" i="3" s="1"/>
  <c r="H3839" i="3"/>
  <c r="J3839" i="3" s="1"/>
  <c r="H3819" i="3"/>
  <c r="J3819" i="3" s="1"/>
  <c r="H3795" i="3"/>
  <c r="J3795" i="3" s="1"/>
  <c r="H3775" i="3"/>
  <c r="J3775" i="3" s="1"/>
  <c r="H3755" i="3"/>
  <c r="J3755" i="3" s="1"/>
  <c r="H3731" i="3"/>
  <c r="J3731" i="3" s="1"/>
  <c r="H3711" i="3"/>
  <c r="J3711" i="3" s="1"/>
  <c r="H3691" i="3"/>
  <c r="J3691" i="3" s="1"/>
  <c r="H3667" i="3"/>
  <c r="J3667" i="3" s="1"/>
  <c r="H3647" i="3"/>
  <c r="J3647" i="3" s="1"/>
  <c r="H3627" i="3"/>
  <c r="J3627" i="3" s="1"/>
  <c r="H3603" i="3"/>
  <c r="J3603" i="3" s="1"/>
  <c r="H3583" i="3"/>
  <c r="J3583" i="3" s="1"/>
  <c r="H3563" i="3"/>
  <c r="J3563" i="3" s="1"/>
  <c r="H3539" i="3"/>
  <c r="J3539" i="3" s="1"/>
  <c r="H3519" i="3"/>
  <c r="J3519" i="3" s="1"/>
  <c r="H3499" i="3"/>
  <c r="J3499" i="3" s="1"/>
  <c r="H3182" i="3"/>
  <c r="J3182" i="3" s="1"/>
  <c r="H3102" i="3"/>
  <c r="J3102" i="3" s="1"/>
  <c r="H3022" i="3"/>
  <c r="J3022" i="3" s="1"/>
  <c r="H2926" i="3"/>
  <c r="J2926" i="3" s="1"/>
  <c r="H2846" i="3"/>
  <c r="J2846" i="3" s="1"/>
  <c r="H2766" i="3"/>
  <c r="J2766" i="3" s="1"/>
  <c r="H2670" i="3"/>
  <c r="J2670" i="3" s="1"/>
  <c r="H2590" i="3"/>
  <c r="J2590" i="3" s="1"/>
  <c r="H2510" i="3"/>
  <c r="J2510" i="3" s="1"/>
  <c r="H2414" i="3"/>
  <c r="J2414" i="3" s="1"/>
  <c r="H2266" i="3"/>
  <c r="J2266" i="3" s="1"/>
  <c r="H2022" i="3"/>
  <c r="J2022" i="3" s="1"/>
  <c r="H1550" i="3"/>
  <c r="J1550" i="3" s="1"/>
  <c r="I4105" i="3"/>
  <c r="J4105" i="3" s="1"/>
  <c r="I4100" i="3"/>
  <c r="J4100" i="3" s="1"/>
  <c r="I4094" i="3"/>
  <c r="J4094" i="3" s="1"/>
  <c r="I4089" i="3"/>
  <c r="J4089" i="3" s="1"/>
  <c r="I4084" i="3"/>
  <c r="J4084" i="3" s="1"/>
  <c r="I4078" i="3"/>
  <c r="J4078" i="3" s="1"/>
  <c r="I4073" i="3"/>
  <c r="J4073" i="3" s="1"/>
  <c r="I4068" i="3"/>
  <c r="J4068" i="3" s="1"/>
  <c r="I4062" i="3"/>
  <c r="J4062" i="3" s="1"/>
  <c r="I4057" i="3"/>
  <c r="J4057" i="3" s="1"/>
  <c r="I4052" i="3"/>
  <c r="J4052" i="3" s="1"/>
  <c r="I4046" i="3"/>
  <c r="J4046" i="3" s="1"/>
  <c r="I4041" i="3"/>
  <c r="J4041" i="3" s="1"/>
  <c r="I4036" i="3"/>
  <c r="J4036" i="3" s="1"/>
  <c r="I4030" i="3"/>
  <c r="J4030" i="3" s="1"/>
  <c r="I4025" i="3"/>
  <c r="J4025" i="3" s="1"/>
  <c r="I4020" i="3"/>
  <c r="J4020" i="3" s="1"/>
  <c r="I4014" i="3"/>
  <c r="J4014" i="3" s="1"/>
  <c r="I4009" i="3"/>
  <c r="J4009" i="3" s="1"/>
  <c r="I4004" i="3"/>
  <c r="J4004" i="3" s="1"/>
  <c r="I3998" i="3"/>
  <c r="J3998" i="3" s="1"/>
  <c r="I3993" i="3"/>
  <c r="J3993" i="3" s="1"/>
  <c r="I3988" i="3"/>
  <c r="J3988" i="3" s="1"/>
  <c r="I3982" i="3"/>
  <c r="J3982" i="3" s="1"/>
  <c r="I3977" i="3"/>
  <c r="J3977" i="3" s="1"/>
  <c r="I3972" i="3"/>
  <c r="J3972" i="3" s="1"/>
  <c r="I3966" i="3"/>
  <c r="J3966" i="3" s="1"/>
  <c r="I3958" i="3"/>
  <c r="J3958" i="3" s="1"/>
  <c r="I3950" i="3"/>
  <c r="J3950" i="3" s="1"/>
  <c r="I3942" i="3"/>
  <c r="J3942" i="3" s="1"/>
  <c r="I3934" i="3"/>
  <c r="J3934" i="3" s="1"/>
  <c r="I3926" i="3"/>
  <c r="J3926" i="3" s="1"/>
  <c r="I3918" i="3"/>
  <c r="J3918" i="3" s="1"/>
  <c r="I3910" i="3"/>
  <c r="J3910" i="3" s="1"/>
  <c r="I3902" i="3"/>
  <c r="J3902" i="3" s="1"/>
  <c r="I3894" i="3"/>
  <c r="J3894" i="3" s="1"/>
  <c r="I3886" i="3"/>
  <c r="J3886" i="3" s="1"/>
  <c r="I3878" i="3"/>
  <c r="J3878" i="3" s="1"/>
  <c r="I3870" i="3"/>
  <c r="J3870" i="3" s="1"/>
  <c r="I3862" i="3"/>
  <c r="J3862" i="3" s="1"/>
  <c r="I3854" i="3"/>
  <c r="J3854" i="3" s="1"/>
  <c r="I3846" i="3"/>
  <c r="J3846" i="3" s="1"/>
  <c r="I3838" i="3"/>
  <c r="J3838" i="3" s="1"/>
  <c r="I3830" i="3"/>
  <c r="J3830" i="3" s="1"/>
  <c r="I3822" i="3"/>
  <c r="J3822" i="3" s="1"/>
  <c r="I3814" i="3"/>
  <c r="J3814" i="3" s="1"/>
  <c r="I3806" i="3"/>
  <c r="J3806" i="3" s="1"/>
  <c r="I3798" i="3"/>
  <c r="J3798" i="3" s="1"/>
  <c r="I3790" i="3"/>
  <c r="J3790" i="3" s="1"/>
  <c r="I3782" i="3"/>
  <c r="J3782" i="3" s="1"/>
  <c r="I3774" i="3"/>
  <c r="J3774" i="3" s="1"/>
  <c r="I3766" i="3"/>
  <c r="J3766" i="3" s="1"/>
  <c r="I3758" i="3"/>
  <c r="J3758" i="3" s="1"/>
  <c r="I3750" i="3"/>
  <c r="J3750" i="3" s="1"/>
  <c r="I3742" i="3"/>
  <c r="J3742" i="3" s="1"/>
  <c r="I3734" i="3"/>
  <c r="J3734" i="3" s="1"/>
  <c r="I3726" i="3"/>
  <c r="J3726" i="3" s="1"/>
  <c r="I3718" i="3"/>
  <c r="J3718" i="3" s="1"/>
  <c r="I3710" i="3"/>
  <c r="J3710" i="3" s="1"/>
  <c r="I3702" i="3"/>
  <c r="J3702" i="3" s="1"/>
  <c r="I3694" i="3"/>
  <c r="J3694" i="3" s="1"/>
  <c r="I3686" i="3"/>
  <c r="J3686" i="3" s="1"/>
  <c r="I3678" i="3"/>
  <c r="J3678" i="3" s="1"/>
  <c r="I3670" i="3"/>
  <c r="J3670" i="3" s="1"/>
  <c r="I3662" i="3"/>
  <c r="J3662" i="3" s="1"/>
  <c r="I3654" i="3"/>
  <c r="J3654" i="3" s="1"/>
  <c r="I3646" i="3"/>
  <c r="J3646" i="3" s="1"/>
  <c r="I3638" i="3"/>
  <c r="J3638" i="3" s="1"/>
  <c r="I3630" i="3"/>
  <c r="J3630" i="3" s="1"/>
  <c r="I3620" i="3"/>
  <c r="J3620" i="3" s="1"/>
  <c r="I3604" i="3"/>
  <c r="J3604" i="3" s="1"/>
  <c r="I3588" i="3"/>
  <c r="J3588" i="3" s="1"/>
  <c r="I3572" i="3"/>
  <c r="J3572" i="3" s="1"/>
  <c r="I3556" i="3"/>
  <c r="J3556" i="3" s="1"/>
  <c r="I3540" i="3"/>
  <c r="J3540" i="3" s="1"/>
  <c r="I3524" i="3"/>
  <c r="J3524" i="3" s="1"/>
  <c r="I3508" i="3"/>
  <c r="J3508" i="3" s="1"/>
  <c r="I3492" i="3"/>
  <c r="J3492" i="3" s="1"/>
  <c r="I3476" i="3"/>
  <c r="J3476" i="3" s="1"/>
  <c r="I3460" i="3"/>
  <c r="J3460" i="3" s="1"/>
  <c r="I3444" i="3"/>
  <c r="J3444" i="3" s="1"/>
  <c r="I3428" i="3"/>
  <c r="J3428" i="3" s="1"/>
  <c r="I3412" i="3"/>
  <c r="J3412" i="3" s="1"/>
  <c r="I3396" i="3"/>
  <c r="J3396" i="3" s="1"/>
  <c r="I3380" i="3"/>
  <c r="J3380" i="3" s="1"/>
  <c r="I3364" i="3"/>
  <c r="J3364" i="3" s="1"/>
  <c r="I3348" i="3"/>
  <c r="J3348" i="3" s="1"/>
  <c r="I3332" i="3"/>
  <c r="J3332" i="3" s="1"/>
  <c r="I3316" i="3"/>
  <c r="J3316" i="3" s="1"/>
  <c r="I3300" i="3"/>
  <c r="J3300" i="3" s="1"/>
  <c r="I3284" i="3"/>
  <c r="J3284" i="3" s="1"/>
  <c r="I3268" i="3"/>
  <c r="J3268" i="3" s="1"/>
  <c r="I3252" i="3"/>
  <c r="J3252" i="3" s="1"/>
  <c r="I3236" i="3"/>
  <c r="J3236" i="3" s="1"/>
  <c r="I3220" i="3"/>
  <c r="J3220" i="3" s="1"/>
  <c r="I3204" i="3"/>
  <c r="J3204" i="3" s="1"/>
  <c r="I3188" i="3"/>
  <c r="J3188" i="3" s="1"/>
  <c r="I3172" i="3"/>
  <c r="J3172" i="3" s="1"/>
  <c r="I3156" i="3"/>
  <c r="J3156" i="3" s="1"/>
  <c r="I3140" i="3"/>
  <c r="J3140" i="3" s="1"/>
  <c r="I3124" i="3"/>
  <c r="J3124" i="3" s="1"/>
  <c r="I3108" i="3"/>
  <c r="J3108" i="3" s="1"/>
  <c r="I3092" i="3"/>
  <c r="J3092" i="3" s="1"/>
  <c r="I3076" i="3"/>
  <c r="J3076" i="3" s="1"/>
  <c r="I3060" i="3"/>
  <c r="J3060" i="3" s="1"/>
  <c r="I3044" i="3"/>
  <c r="J3044" i="3" s="1"/>
  <c r="I3028" i="3"/>
  <c r="J3028" i="3" s="1"/>
  <c r="I3012" i="3"/>
  <c r="J3012" i="3" s="1"/>
  <c r="I2994" i="3"/>
  <c r="J2994" i="3" s="1"/>
  <c r="I2962" i="3"/>
  <c r="J2962" i="3" s="1"/>
  <c r="I2930" i="3"/>
  <c r="J2930" i="3" s="1"/>
  <c r="I2898" i="3"/>
  <c r="J2898" i="3" s="1"/>
  <c r="I2866" i="3"/>
  <c r="J2866" i="3" s="1"/>
  <c r="I2834" i="3"/>
  <c r="J2834" i="3" s="1"/>
  <c r="I2802" i="3"/>
  <c r="J2802" i="3" s="1"/>
  <c r="I2753" i="3"/>
  <c r="J2753" i="3" s="1"/>
  <c r="I2689" i="3"/>
  <c r="J2689" i="3" s="1"/>
  <c r="I2625" i="3"/>
  <c r="J2625" i="3" s="1"/>
  <c r="I2561" i="3"/>
  <c r="J2561" i="3" s="1"/>
  <c r="I2497" i="3"/>
  <c r="J2497" i="3" s="1"/>
  <c r="I2433" i="3"/>
  <c r="J2433" i="3" s="1"/>
  <c r="I2369" i="3"/>
  <c r="J2369" i="3" s="1"/>
  <c r="I2305" i="3"/>
  <c r="J2305" i="3" s="1"/>
  <c r="I2241" i="3"/>
  <c r="J2241" i="3" s="1"/>
  <c r="I2177" i="3"/>
  <c r="J2177" i="3" s="1"/>
  <c r="I2113" i="3"/>
  <c r="J2113" i="3" s="1"/>
  <c r="I2049" i="3"/>
  <c r="J2049" i="3" s="1"/>
  <c r="I1985" i="3"/>
  <c r="J1985" i="3" s="1"/>
  <c r="I1921" i="3"/>
  <c r="J1921" i="3" s="1"/>
  <c r="I1857" i="3"/>
  <c r="J1857" i="3" s="1"/>
  <c r="I1753" i="3"/>
  <c r="J1753" i="3" s="1"/>
  <c r="I1537" i="3"/>
  <c r="J1537" i="3" s="1"/>
  <c r="I1191" i="3"/>
  <c r="J1191" i="3" s="1"/>
  <c r="H3622" i="3"/>
  <c r="I3622" i="3"/>
  <c r="H3618" i="3"/>
  <c r="I3618" i="3"/>
  <c r="H3614" i="3"/>
  <c r="I3614" i="3"/>
  <c r="H3610" i="3"/>
  <c r="I3610" i="3"/>
  <c r="H3606" i="3"/>
  <c r="I3606" i="3"/>
  <c r="H3602" i="3"/>
  <c r="I3602" i="3"/>
  <c r="H3598" i="3"/>
  <c r="I3598" i="3"/>
  <c r="H3594" i="3"/>
  <c r="I3594" i="3"/>
  <c r="H3590" i="3"/>
  <c r="I3590" i="3"/>
  <c r="H3586" i="3"/>
  <c r="I3586" i="3"/>
  <c r="H3582" i="3"/>
  <c r="I3582" i="3"/>
  <c r="H3578" i="3"/>
  <c r="I3578" i="3"/>
  <c r="H3574" i="3"/>
  <c r="I3574" i="3"/>
  <c r="H3570" i="3"/>
  <c r="I3570" i="3"/>
  <c r="H3566" i="3"/>
  <c r="I3566" i="3"/>
  <c r="H3562" i="3"/>
  <c r="I3562" i="3"/>
  <c r="H3558" i="3"/>
  <c r="I3558" i="3"/>
  <c r="H3554" i="3"/>
  <c r="I3554" i="3"/>
  <c r="H3550" i="3"/>
  <c r="I3550" i="3"/>
  <c r="H3546" i="3"/>
  <c r="I3546" i="3"/>
  <c r="H3542" i="3"/>
  <c r="I3542" i="3"/>
  <c r="H3538" i="3"/>
  <c r="I3538" i="3"/>
  <c r="H3534" i="3"/>
  <c r="I3534" i="3"/>
  <c r="H3530" i="3"/>
  <c r="I3530" i="3"/>
  <c r="H3526" i="3"/>
  <c r="I3526" i="3"/>
  <c r="H3522" i="3"/>
  <c r="I3522" i="3"/>
  <c r="H3518" i="3"/>
  <c r="I3518" i="3"/>
  <c r="H3514" i="3"/>
  <c r="I3514" i="3"/>
  <c r="H3510" i="3"/>
  <c r="I3510" i="3"/>
  <c r="H3506" i="3"/>
  <c r="I3506" i="3"/>
  <c r="H3502" i="3"/>
  <c r="I3502" i="3"/>
  <c r="H3498" i="3"/>
  <c r="I3498" i="3"/>
  <c r="H3494" i="3"/>
  <c r="I3494" i="3"/>
  <c r="H3490" i="3"/>
  <c r="I3490" i="3"/>
  <c r="H3486" i="3"/>
  <c r="I3486" i="3"/>
  <c r="H3482" i="3"/>
  <c r="I3482" i="3"/>
  <c r="H3478" i="3"/>
  <c r="I3478" i="3"/>
  <c r="H3474" i="3"/>
  <c r="I3474" i="3"/>
  <c r="H3470" i="3"/>
  <c r="I3470" i="3"/>
  <c r="H3466" i="3"/>
  <c r="I3466" i="3"/>
  <c r="H3462" i="3"/>
  <c r="I3462" i="3"/>
  <c r="H3458" i="3"/>
  <c r="I3458" i="3"/>
  <c r="H3454" i="3"/>
  <c r="I3454" i="3"/>
  <c r="H3450" i="3"/>
  <c r="I3450" i="3"/>
  <c r="H3446" i="3"/>
  <c r="I3446" i="3"/>
  <c r="H3442" i="3"/>
  <c r="I3442" i="3"/>
  <c r="H3438" i="3"/>
  <c r="I3438" i="3"/>
  <c r="H3434" i="3"/>
  <c r="I3434" i="3"/>
  <c r="H3430" i="3"/>
  <c r="I3430" i="3"/>
  <c r="H3426" i="3"/>
  <c r="I3426" i="3"/>
  <c r="H3422" i="3"/>
  <c r="I3422" i="3"/>
  <c r="H3418" i="3"/>
  <c r="I3418" i="3"/>
  <c r="H3414" i="3"/>
  <c r="I3414" i="3"/>
  <c r="H3410" i="3"/>
  <c r="I3410" i="3"/>
  <c r="H3406" i="3"/>
  <c r="I3406" i="3"/>
  <c r="H3402" i="3"/>
  <c r="I3402" i="3"/>
  <c r="H3398" i="3"/>
  <c r="I3398" i="3"/>
  <c r="H3394" i="3"/>
  <c r="I3394" i="3"/>
  <c r="H3390" i="3"/>
  <c r="I3390" i="3"/>
  <c r="H3386" i="3"/>
  <c r="I3386" i="3"/>
  <c r="H3382" i="3"/>
  <c r="I3382" i="3"/>
  <c r="H3378" i="3"/>
  <c r="I3378" i="3"/>
  <c r="H3374" i="3"/>
  <c r="I3374" i="3"/>
  <c r="H3370" i="3"/>
  <c r="I3370" i="3"/>
  <c r="H3366" i="3"/>
  <c r="I3366" i="3"/>
  <c r="H3362" i="3"/>
  <c r="I3362" i="3"/>
  <c r="H3358" i="3"/>
  <c r="I3358" i="3"/>
  <c r="H3354" i="3"/>
  <c r="I3354" i="3"/>
  <c r="H3350" i="3"/>
  <c r="I3350" i="3"/>
  <c r="H3346" i="3"/>
  <c r="I3346" i="3"/>
  <c r="H3342" i="3"/>
  <c r="I3342" i="3"/>
  <c r="H3338" i="3"/>
  <c r="I3338" i="3"/>
  <c r="H3334" i="3"/>
  <c r="I3334" i="3"/>
  <c r="H3330" i="3"/>
  <c r="I3330" i="3"/>
  <c r="H3326" i="3"/>
  <c r="I3326" i="3"/>
  <c r="H3322" i="3"/>
  <c r="I3322" i="3"/>
  <c r="H3318" i="3"/>
  <c r="I3318" i="3"/>
  <c r="H3314" i="3"/>
  <c r="I3314" i="3"/>
  <c r="H3310" i="3"/>
  <c r="I3310" i="3"/>
  <c r="H3306" i="3"/>
  <c r="I3306" i="3"/>
  <c r="H3302" i="3"/>
  <c r="I3302" i="3"/>
  <c r="H3298" i="3"/>
  <c r="I3298" i="3"/>
  <c r="H3294" i="3"/>
  <c r="I3294" i="3"/>
  <c r="H3290" i="3"/>
  <c r="I3290" i="3"/>
  <c r="H3286" i="3"/>
  <c r="I3286" i="3"/>
  <c r="H3282" i="3"/>
  <c r="I3282" i="3"/>
  <c r="H3278" i="3"/>
  <c r="I3278" i="3"/>
  <c r="H3274" i="3"/>
  <c r="I3274" i="3"/>
  <c r="H3270" i="3"/>
  <c r="I3270" i="3"/>
  <c r="H3266" i="3"/>
  <c r="I3266" i="3"/>
  <c r="H3262" i="3"/>
  <c r="I3262" i="3"/>
  <c r="H3258" i="3"/>
  <c r="I3258" i="3"/>
  <c r="H3254" i="3"/>
  <c r="I3254" i="3"/>
  <c r="H3250" i="3"/>
  <c r="I3250" i="3"/>
  <c r="H3246" i="3"/>
  <c r="I3246" i="3"/>
  <c r="H3242" i="3"/>
  <c r="I3242" i="3"/>
  <c r="H3238" i="3"/>
  <c r="I3238" i="3"/>
  <c r="H3234" i="3"/>
  <c r="I3234" i="3"/>
  <c r="H3226" i="3"/>
  <c r="I3226" i="3"/>
  <c r="H3222" i="3"/>
  <c r="I3222" i="3"/>
  <c r="H3218" i="3"/>
  <c r="I3218" i="3"/>
  <c r="H3210" i="3"/>
  <c r="I3210" i="3"/>
  <c r="H3206" i="3"/>
  <c r="I3206" i="3"/>
  <c r="H3202" i="3"/>
  <c r="I3202" i="3"/>
  <c r="I3198" i="3"/>
  <c r="H3198" i="3"/>
  <c r="H3194" i="3"/>
  <c r="I3194" i="3"/>
  <c r="H3190" i="3"/>
  <c r="I3190" i="3"/>
  <c r="H3186" i="3"/>
  <c r="I3186" i="3"/>
  <c r="H3178" i="3"/>
  <c r="I3178" i="3"/>
  <c r="H3174" i="3"/>
  <c r="I3174" i="3"/>
  <c r="H3170" i="3"/>
  <c r="I3170" i="3"/>
  <c r="H3162" i="3"/>
  <c r="I3162" i="3"/>
  <c r="H3158" i="3"/>
  <c r="I3158" i="3"/>
  <c r="H3154" i="3"/>
  <c r="I3154" i="3"/>
  <c r="H3146" i="3"/>
  <c r="I3146" i="3"/>
  <c r="H3142" i="3"/>
  <c r="I3142" i="3"/>
  <c r="H3138" i="3"/>
  <c r="I3138" i="3"/>
  <c r="I3134" i="3"/>
  <c r="H3134" i="3"/>
  <c r="J3134" i="3" s="1"/>
  <c r="H3130" i="3"/>
  <c r="I3130" i="3"/>
  <c r="H3126" i="3"/>
  <c r="I3126" i="3"/>
  <c r="H3122" i="3"/>
  <c r="I3122" i="3"/>
  <c r="H3114" i="3"/>
  <c r="I3114" i="3"/>
  <c r="H3110" i="3"/>
  <c r="I3110" i="3"/>
  <c r="H3106" i="3"/>
  <c r="I3106" i="3"/>
  <c r="H3098" i="3"/>
  <c r="I3098" i="3"/>
  <c r="H3094" i="3"/>
  <c r="I3094" i="3"/>
  <c r="H3090" i="3"/>
  <c r="I3090" i="3"/>
  <c r="H3082" i="3"/>
  <c r="I3082" i="3"/>
  <c r="H3078" i="3"/>
  <c r="I3078" i="3"/>
  <c r="H3074" i="3"/>
  <c r="I3074" i="3"/>
  <c r="I3070" i="3"/>
  <c r="H3070" i="3"/>
  <c r="H3066" i="3"/>
  <c r="I3066" i="3"/>
  <c r="H3062" i="3"/>
  <c r="I3062" i="3"/>
  <c r="H3058" i="3"/>
  <c r="I3058" i="3"/>
  <c r="H3050" i="3"/>
  <c r="I3050" i="3"/>
  <c r="H3046" i="3"/>
  <c r="I3046" i="3"/>
  <c r="H3042" i="3"/>
  <c r="I3042" i="3"/>
  <c r="H3034" i="3"/>
  <c r="I3034" i="3"/>
  <c r="H3030" i="3"/>
  <c r="I3030" i="3"/>
  <c r="H3026" i="3"/>
  <c r="I3026" i="3"/>
  <c r="H3018" i="3"/>
  <c r="I3018" i="3"/>
  <c r="H3014" i="3"/>
  <c r="I3014" i="3"/>
  <c r="H3010" i="3"/>
  <c r="I3010" i="3"/>
  <c r="I3006" i="3"/>
  <c r="H3006" i="3"/>
  <c r="J3006" i="3" s="1"/>
  <c r="H3002" i="3"/>
  <c r="I3002" i="3"/>
  <c r="H2998" i="3"/>
  <c r="I2998" i="3"/>
  <c r="H2982" i="3"/>
  <c r="I2982" i="3"/>
  <c r="H2966" i="3"/>
  <c r="I2966" i="3"/>
  <c r="H2950" i="3"/>
  <c r="I2950" i="3"/>
  <c r="I2942" i="3"/>
  <c r="H2942" i="3"/>
  <c r="J2942" i="3" s="1"/>
  <c r="H2934" i="3"/>
  <c r="I2934" i="3"/>
  <c r="H2918" i="3"/>
  <c r="I2918" i="3"/>
  <c r="H2902" i="3"/>
  <c r="I2902" i="3"/>
  <c r="H2886" i="3"/>
  <c r="I2886" i="3"/>
  <c r="I2878" i="3"/>
  <c r="H2878" i="3"/>
  <c r="H2870" i="3"/>
  <c r="I2870" i="3"/>
  <c r="H2854" i="3"/>
  <c r="I2854" i="3"/>
  <c r="H2838" i="3"/>
  <c r="I2838" i="3"/>
  <c r="H2822" i="3"/>
  <c r="I2822" i="3"/>
  <c r="I2814" i="3"/>
  <c r="H2814" i="3"/>
  <c r="J2814" i="3" s="1"/>
  <c r="H2806" i="3"/>
  <c r="I2806" i="3"/>
  <c r="H2790" i="3"/>
  <c r="I2790" i="3"/>
  <c r="H2786" i="3"/>
  <c r="I2786" i="3"/>
  <c r="H2778" i="3"/>
  <c r="I2778" i="3"/>
  <c r="H2774" i="3"/>
  <c r="I2774" i="3"/>
  <c r="H2770" i="3"/>
  <c r="I2770" i="3"/>
  <c r="H2762" i="3"/>
  <c r="I2762" i="3"/>
  <c r="H2758" i="3"/>
  <c r="I2758" i="3"/>
  <c r="H2754" i="3"/>
  <c r="I2754" i="3"/>
  <c r="I2750" i="3"/>
  <c r="H2750" i="3"/>
  <c r="J2750" i="3" s="1"/>
  <c r="H2746" i="3"/>
  <c r="I2746" i="3"/>
  <c r="H2742" i="3"/>
  <c r="I2742" i="3"/>
  <c r="H2738" i="3"/>
  <c r="I2738" i="3"/>
  <c r="H2730" i="3"/>
  <c r="I2730" i="3"/>
  <c r="H2726" i="3"/>
  <c r="I2726" i="3"/>
  <c r="H2722" i="3"/>
  <c r="I2722" i="3"/>
  <c r="H2714" i="3"/>
  <c r="I2714" i="3"/>
  <c r="H2710" i="3"/>
  <c r="I2710" i="3"/>
  <c r="H2706" i="3"/>
  <c r="I2706" i="3"/>
  <c r="H2698" i="3"/>
  <c r="I2698" i="3"/>
  <c r="H2694" i="3"/>
  <c r="I2694" i="3"/>
  <c r="H2690" i="3"/>
  <c r="I2690" i="3"/>
  <c r="I2686" i="3"/>
  <c r="H2686" i="3"/>
  <c r="H2682" i="3"/>
  <c r="I2682" i="3"/>
  <c r="H2678" i="3"/>
  <c r="I2678" i="3"/>
  <c r="H2674" i="3"/>
  <c r="I2674" i="3"/>
  <c r="H2666" i="3"/>
  <c r="I2666" i="3"/>
  <c r="H2662" i="3"/>
  <c r="I2662" i="3"/>
  <c r="H2658" i="3"/>
  <c r="I2658" i="3"/>
  <c r="H2650" i="3"/>
  <c r="I2650" i="3"/>
  <c r="H2646" i="3"/>
  <c r="I2646" i="3"/>
  <c r="H2642" i="3"/>
  <c r="I2642" i="3"/>
  <c r="H2634" i="3"/>
  <c r="I2634" i="3"/>
  <c r="H2630" i="3"/>
  <c r="I2630" i="3"/>
  <c r="H2626" i="3"/>
  <c r="I2626" i="3"/>
  <c r="I2622" i="3"/>
  <c r="H2622" i="3"/>
  <c r="J2622" i="3" s="1"/>
  <c r="H2618" i="3"/>
  <c r="I2618" i="3"/>
  <c r="H2614" i="3"/>
  <c r="I2614" i="3"/>
  <c r="H2610" i="3"/>
  <c r="I2610" i="3"/>
  <c r="H2602" i="3"/>
  <c r="I2602" i="3"/>
  <c r="H2598" i="3"/>
  <c r="I2598" i="3"/>
  <c r="H2594" i="3"/>
  <c r="I2594" i="3"/>
  <c r="H2586" i="3"/>
  <c r="I2586" i="3"/>
  <c r="H2582" i="3"/>
  <c r="I2582" i="3"/>
  <c r="H2578" i="3"/>
  <c r="I2578" i="3"/>
  <c r="H2570" i="3"/>
  <c r="I2570" i="3"/>
  <c r="H2566" i="3"/>
  <c r="I2566" i="3"/>
  <c r="H2562" i="3"/>
  <c r="I2562" i="3"/>
  <c r="I2558" i="3"/>
  <c r="H2558" i="3"/>
  <c r="H2554" i="3"/>
  <c r="I2554" i="3"/>
  <c r="H2550" i="3"/>
  <c r="I2550" i="3"/>
  <c r="H2546" i="3"/>
  <c r="I2546" i="3"/>
  <c r="H2538" i="3"/>
  <c r="I2538" i="3"/>
  <c r="H2534" i="3"/>
  <c r="I2534" i="3"/>
  <c r="H2530" i="3"/>
  <c r="I2530" i="3"/>
  <c r="H2522" i="3"/>
  <c r="I2522" i="3"/>
  <c r="H2518" i="3"/>
  <c r="I2518" i="3"/>
  <c r="H2514" i="3"/>
  <c r="I2514" i="3"/>
  <c r="H2506" i="3"/>
  <c r="I2506" i="3"/>
  <c r="H2502" i="3"/>
  <c r="I2502" i="3"/>
  <c r="H2498" i="3"/>
  <c r="I2498" i="3"/>
  <c r="I2494" i="3"/>
  <c r="H2494" i="3"/>
  <c r="J2494" i="3" s="1"/>
  <c r="H2490" i="3"/>
  <c r="I2490" i="3"/>
  <c r="H2486" i="3"/>
  <c r="I2486" i="3"/>
  <c r="H2482" i="3"/>
  <c r="I2482" i="3"/>
  <c r="H2474" i="3"/>
  <c r="I2474" i="3"/>
  <c r="H2470" i="3"/>
  <c r="I2470" i="3"/>
  <c r="H2466" i="3"/>
  <c r="I2466" i="3"/>
  <c r="H2458" i="3"/>
  <c r="I2458" i="3"/>
  <c r="H2454" i="3"/>
  <c r="I2454" i="3"/>
  <c r="H2450" i="3"/>
  <c r="I2450" i="3"/>
  <c r="H2442" i="3"/>
  <c r="I2442" i="3"/>
  <c r="H2438" i="3"/>
  <c r="I2438" i="3"/>
  <c r="H2434" i="3"/>
  <c r="I2434" i="3"/>
  <c r="I2430" i="3"/>
  <c r="H2430" i="3"/>
  <c r="H2426" i="3"/>
  <c r="I2426" i="3"/>
  <c r="H2422" i="3"/>
  <c r="I2422" i="3"/>
  <c r="H2418" i="3"/>
  <c r="I2418" i="3"/>
  <c r="H2410" i="3"/>
  <c r="I2410" i="3"/>
  <c r="H2406" i="3"/>
  <c r="I2406" i="3"/>
  <c r="H2402" i="3"/>
  <c r="I2402" i="3"/>
  <c r="H2398" i="3"/>
  <c r="I2398" i="3"/>
  <c r="H2390" i="3"/>
  <c r="I2390" i="3"/>
  <c r="H2386" i="3"/>
  <c r="I2386" i="3"/>
  <c r="H2382" i="3"/>
  <c r="I2382" i="3"/>
  <c r="H2378" i="3"/>
  <c r="I2378" i="3"/>
  <c r="H2374" i="3"/>
  <c r="I2374" i="3"/>
  <c r="H2370" i="3"/>
  <c r="I2370" i="3"/>
  <c r="H2366" i="3"/>
  <c r="I2366" i="3"/>
  <c r="H2358" i="3"/>
  <c r="I2358" i="3"/>
  <c r="H2354" i="3"/>
  <c r="I2354" i="3"/>
  <c r="H2350" i="3"/>
  <c r="I2350" i="3"/>
  <c r="H2346" i="3"/>
  <c r="I2346" i="3"/>
  <c r="H2342" i="3"/>
  <c r="I2342" i="3"/>
  <c r="H2338" i="3"/>
  <c r="I2338" i="3"/>
  <c r="H2334" i="3"/>
  <c r="I2334" i="3"/>
  <c r="I2330" i="3"/>
  <c r="H2330" i="3"/>
  <c r="H2326" i="3"/>
  <c r="I2326" i="3"/>
  <c r="H2322" i="3"/>
  <c r="I2322" i="3"/>
  <c r="H2318" i="3"/>
  <c r="I2318" i="3"/>
  <c r="H2314" i="3"/>
  <c r="I2314" i="3"/>
  <c r="H2310" i="3"/>
  <c r="I2310" i="3"/>
  <c r="H2306" i="3"/>
  <c r="I2306" i="3"/>
  <c r="H2302" i="3"/>
  <c r="I2302" i="3"/>
  <c r="H2294" i="3"/>
  <c r="I2294" i="3"/>
  <c r="H2290" i="3"/>
  <c r="I2290" i="3"/>
  <c r="H2286" i="3"/>
  <c r="I2286" i="3"/>
  <c r="H2282" i="3"/>
  <c r="I2282" i="3"/>
  <c r="H2278" i="3"/>
  <c r="I2278" i="3"/>
  <c r="H2274" i="3"/>
  <c r="I2274" i="3"/>
  <c r="H2270" i="3"/>
  <c r="I2270" i="3"/>
  <c r="H2262" i="3"/>
  <c r="I2262" i="3"/>
  <c r="H2258" i="3"/>
  <c r="I2258" i="3"/>
  <c r="H2254" i="3"/>
  <c r="I2254" i="3"/>
  <c r="H2250" i="3"/>
  <c r="I2250" i="3"/>
  <c r="H2246" i="3"/>
  <c r="I2246" i="3"/>
  <c r="H2242" i="3"/>
  <c r="I2242" i="3"/>
  <c r="H2238" i="3"/>
  <c r="I2238" i="3"/>
  <c r="H2230" i="3"/>
  <c r="I2230" i="3"/>
  <c r="H2226" i="3"/>
  <c r="I2226" i="3"/>
  <c r="H2222" i="3"/>
  <c r="I2222" i="3"/>
  <c r="H2218" i="3"/>
  <c r="I2218" i="3"/>
  <c r="H2214" i="3"/>
  <c r="I2214" i="3"/>
  <c r="H2210" i="3"/>
  <c r="I2210" i="3"/>
  <c r="H2206" i="3"/>
  <c r="I2206" i="3"/>
  <c r="I2202" i="3"/>
  <c r="H2202" i="3"/>
  <c r="J2202" i="3" s="1"/>
  <c r="H2198" i="3"/>
  <c r="I2198" i="3"/>
  <c r="H2194" i="3"/>
  <c r="I2194" i="3"/>
  <c r="H2190" i="3"/>
  <c r="I2190" i="3"/>
  <c r="H2186" i="3"/>
  <c r="I2186" i="3"/>
  <c r="H2182" i="3"/>
  <c r="I2182" i="3"/>
  <c r="H2178" i="3"/>
  <c r="I2178" i="3"/>
  <c r="H2174" i="3"/>
  <c r="I2174" i="3"/>
  <c r="H2170" i="3"/>
  <c r="I2170" i="3"/>
  <c r="H2166" i="3"/>
  <c r="I2166" i="3"/>
  <c r="H2162" i="3"/>
  <c r="I2162" i="3"/>
  <c r="H2158" i="3"/>
  <c r="I2158" i="3"/>
  <c r="H2154" i="3"/>
  <c r="I2154" i="3"/>
  <c r="H2146" i="3"/>
  <c r="I2146" i="3"/>
  <c r="H2142" i="3"/>
  <c r="I2142" i="3"/>
  <c r="H2138" i="3"/>
  <c r="I2138" i="3"/>
  <c r="H2134" i="3"/>
  <c r="I2134" i="3"/>
  <c r="H2130" i="3"/>
  <c r="I2130" i="3"/>
  <c r="H2126" i="3"/>
  <c r="I2126" i="3"/>
  <c r="H2122" i="3"/>
  <c r="I2122" i="3"/>
  <c r="H2118" i="3"/>
  <c r="I2118" i="3"/>
  <c r="H2114" i="3"/>
  <c r="I2114" i="3"/>
  <c r="H2110" i="3"/>
  <c r="I2110" i="3"/>
  <c r="H2106" i="3"/>
  <c r="I2106" i="3"/>
  <c r="H2102" i="3"/>
  <c r="I2102" i="3"/>
  <c r="H2098" i="3"/>
  <c r="I2098" i="3"/>
  <c r="H2094" i="3"/>
  <c r="I2094" i="3"/>
  <c r="H2090" i="3"/>
  <c r="I2090" i="3"/>
  <c r="H2082" i="3"/>
  <c r="I2082" i="3"/>
  <c r="H2078" i="3"/>
  <c r="I2078" i="3"/>
  <c r="H2074" i="3"/>
  <c r="I2074" i="3"/>
  <c r="H2070" i="3"/>
  <c r="I2070" i="3"/>
  <c r="H2066" i="3"/>
  <c r="I2066" i="3"/>
  <c r="H2062" i="3"/>
  <c r="I2062" i="3"/>
  <c r="H2058" i="3"/>
  <c r="I2058" i="3"/>
  <c r="H2054" i="3"/>
  <c r="I2054" i="3"/>
  <c r="H2050" i="3"/>
  <c r="I2050" i="3"/>
  <c r="H2046" i="3"/>
  <c r="I2046" i="3"/>
  <c r="H2042" i="3"/>
  <c r="I2042" i="3"/>
  <c r="H2038" i="3"/>
  <c r="I2038" i="3"/>
  <c r="H2034" i="3"/>
  <c r="I2034" i="3"/>
  <c r="H2030" i="3"/>
  <c r="I2030" i="3"/>
  <c r="H2026" i="3"/>
  <c r="I2026" i="3"/>
  <c r="H2018" i="3"/>
  <c r="I2018" i="3"/>
  <c r="H2014" i="3"/>
  <c r="I2014" i="3"/>
  <c r="H2010" i="3"/>
  <c r="I2010" i="3"/>
  <c r="H2006" i="3"/>
  <c r="I2006" i="3"/>
  <c r="H2002" i="3"/>
  <c r="I2002" i="3"/>
  <c r="H1998" i="3"/>
  <c r="I1998" i="3"/>
  <c r="H1994" i="3"/>
  <c r="I1994" i="3"/>
  <c r="H1990" i="3"/>
  <c r="I1990" i="3"/>
  <c r="H1986" i="3"/>
  <c r="I1986" i="3"/>
  <c r="H1982" i="3"/>
  <c r="I1982" i="3"/>
  <c r="H1978" i="3"/>
  <c r="I1978" i="3"/>
  <c r="H1974" i="3"/>
  <c r="I1974" i="3"/>
  <c r="H1970" i="3"/>
  <c r="I1970" i="3"/>
  <c r="H1966" i="3"/>
  <c r="I1966" i="3"/>
  <c r="H1962" i="3"/>
  <c r="I1962" i="3"/>
  <c r="I1958" i="3"/>
  <c r="H1958" i="3"/>
  <c r="J1958" i="3" s="1"/>
  <c r="H1954" i="3"/>
  <c r="I1954" i="3"/>
  <c r="H1950" i="3"/>
  <c r="I1950" i="3"/>
  <c r="H1946" i="3"/>
  <c r="I1946" i="3"/>
  <c r="H1942" i="3"/>
  <c r="I1942" i="3"/>
  <c r="H1938" i="3"/>
  <c r="I1938" i="3"/>
  <c r="H1934" i="3"/>
  <c r="I1934" i="3"/>
  <c r="H1930" i="3"/>
  <c r="I1930" i="3"/>
  <c r="H1926" i="3"/>
  <c r="I1926" i="3"/>
  <c r="H1922" i="3"/>
  <c r="I1922" i="3"/>
  <c r="H1918" i="3"/>
  <c r="I1918" i="3"/>
  <c r="H1914" i="3"/>
  <c r="I1914" i="3"/>
  <c r="H1910" i="3"/>
  <c r="I1910" i="3"/>
  <c r="H1906" i="3"/>
  <c r="I1906" i="3"/>
  <c r="H1902" i="3"/>
  <c r="I1902" i="3"/>
  <c r="H1898" i="3"/>
  <c r="I1898" i="3"/>
  <c r="H1890" i="3"/>
  <c r="I1890" i="3"/>
  <c r="H1886" i="3"/>
  <c r="I1886" i="3"/>
  <c r="H1882" i="3"/>
  <c r="I1882" i="3"/>
  <c r="H1878" i="3"/>
  <c r="I1878" i="3"/>
  <c r="H1874" i="3"/>
  <c r="I1874" i="3"/>
  <c r="H1870" i="3"/>
  <c r="I1870" i="3"/>
  <c r="H1866" i="3"/>
  <c r="I1866" i="3"/>
  <c r="H1862" i="3"/>
  <c r="I1862" i="3"/>
  <c r="H1858" i="3"/>
  <c r="I1858" i="3"/>
  <c r="H1854" i="3"/>
  <c r="I1854" i="3"/>
  <c r="H1850" i="3"/>
  <c r="I1850" i="3"/>
  <c r="H1846" i="3"/>
  <c r="I1846" i="3"/>
  <c r="H1842" i="3"/>
  <c r="I1842" i="3"/>
  <c r="H1838" i="3"/>
  <c r="I1838" i="3"/>
  <c r="H1834" i="3"/>
  <c r="I1834" i="3"/>
  <c r="H1826" i="3"/>
  <c r="I1826" i="3"/>
  <c r="H1822" i="3"/>
  <c r="I1822" i="3"/>
  <c r="H1818" i="3"/>
  <c r="I1818" i="3"/>
  <c r="H1814" i="3"/>
  <c r="I1814" i="3"/>
  <c r="H1810" i="3"/>
  <c r="I1810" i="3"/>
  <c r="H1806" i="3"/>
  <c r="I1806" i="3"/>
  <c r="H1802" i="3"/>
  <c r="I1802" i="3"/>
  <c r="H1798" i="3"/>
  <c r="I1798" i="3"/>
  <c r="H1794" i="3"/>
  <c r="I1794" i="3"/>
  <c r="H1790" i="3"/>
  <c r="I1790" i="3"/>
  <c r="H1786" i="3"/>
  <c r="I1786" i="3"/>
  <c r="H1782" i="3"/>
  <c r="I1782" i="3"/>
  <c r="H1778" i="3"/>
  <c r="I1778" i="3"/>
  <c r="H1774" i="3"/>
  <c r="I1774" i="3"/>
  <c r="H1770" i="3"/>
  <c r="I1770" i="3"/>
  <c r="H1762" i="3"/>
  <c r="I1762" i="3"/>
  <c r="H1758" i="3"/>
  <c r="I1758" i="3"/>
  <c r="H1754" i="3"/>
  <c r="I1754" i="3"/>
  <c r="H1750" i="3"/>
  <c r="I1750" i="3"/>
  <c r="H1746" i="3"/>
  <c r="I1746" i="3"/>
  <c r="H1742" i="3"/>
  <c r="I1742" i="3"/>
  <c r="H1738" i="3"/>
  <c r="I1738" i="3"/>
  <c r="H1734" i="3"/>
  <c r="I1734" i="3"/>
  <c r="H1730" i="3"/>
  <c r="I1730" i="3"/>
  <c r="H1726" i="3"/>
  <c r="I1726" i="3"/>
  <c r="H1722" i="3"/>
  <c r="I1722" i="3"/>
  <c r="H1718" i="3"/>
  <c r="I1718" i="3"/>
  <c r="H1714" i="3"/>
  <c r="I1714" i="3"/>
  <c r="H1710" i="3"/>
  <c r="I1710" i="3"/>
  <c r="H1706" i="3"/>
  <c r="I1706" i="3"/>
  <c r="H1702" i="3"/>
  <c r="I1702" i="3"/>
  <c r="H1698" i="3"/>
  <c r="I1698" i="3"/>
  <c r="H1694" i="3"/>
  <c r="I1694" i="3"/>
  <c r="H1690" i="3"/>
  <c r="I1690" i="3"/>
  <c r="H1686" i="3"/>
  <c r="I1686" i="3"/>
  <c r="I1682" i="3"/>
  <c r="H1682" i="3"/>
  <c r="J1682" i="3" s="1"/>
  <c r="H1678" i="3"/>
  <c r="I1678" i="3"/>
  <c r="H1674" i="3"/>
  <c r="I1674" i="3"/>
  <c r="H1670" i="3"/>
  <c r="I1670" i="3"/>
  <c r="H1666" i="3"/>
  <c r="I1666" i="3"/>
  <c r="H1662" i="3"/>
  <c r="I1662" i="3"/>
  <c r="H1658" i="3"/>
  <c r="I1658" i="3"/>
  <c r="H1654" i="3"/>
  <c r="I1654" i="3"/>
  <c r="H1650" i="3"/>
  <c r="I1650" i="3"/>
  <c r="H1646" i="3"/>
  <c r="I1646" i="3"/>
  <c r="H1642" i="3"/>
  <c r="I1642" i="3"/>
  <c r="H1638" i="3"/>
  <c r="I1638" i="3"/>
  <c r="H1634" i="3"/>
  <c r="I1634" i="3"/>
  <c r="H1630" i="3"/>
  <c r="I1630" i="3"/>
  <c r="H1626" i="3"/>
  <c r="I1626" i="3"/>
  <c r="H1622" i="3"/>
  <c r="I1622" i="3"/>
  <c r="H1618" i="3"/>
  <c r="I1618" i="3"/>
  <c r="H1614" i="3"/>
  <c r="I1614" i="3"/>
  <c r="H1610" i="3"/>
  <c r="I1610" i="3"/>
  <c r="H1606" i="3"/>
  <c r="I1606" i="3"/>
  <c r="H1602" i="3"/>
  <c r="I1602" i="3"/>
  <c r="H1598" i="3"/>
  <c r="I1598" i="3"/>
  <c r="H1594" i="3"/>
  <c r="I1594" i="3"/>
  <c r="H1590" i="3"/>
  <c r="I1590" i="3"/>
  <c r="H1586" i="3"/>
  <c r="I1586" i="3"/>
  <c r="H1582" i="3"/>
  <c r="I1582" i="3"/>
  <c r="H1578" i="3"/>
  <c r="I1578" i="3"/>
  <c r="H1574" i="3"/>
  <c r="I1574" i="3"/>
  <c r="H1570" i="3"/>
  <c r="I1570" i="3"/>
  <c r="H1566" i="3"/>
  <c r="I1566" i="3"/>
  <c r="H1562" i="3"/>
  <c r="I1562" i="3"/>
  <c r="H1558" i="3"/>
  <c r="I1558" i="3"/>
  <c r="H1554" i="3"/>
  <c r="I1554" i="3"/>
  <c r="H1546" i="3"/>
  <c r="I1546" i="3"/>
  <c r="H1542" i="3"/>
  <c r="I1542" i="3"/>
  <c r="H1538" i="3"/>
  <c r="I1538" i="3"/>
  <c r="H1534" i="3"/>
  <c r="I1534" i="3"/>
  <c r="H1530" i="3"/>
  <c r="I1530" i="3"/>
  <c r="H1526" i="3"/>
  <c r="I1526" i="3"/>
  <c r="H1522" i="3"/>
  <c r="I1522" i="3"/>
  <c r="H1518" i="3"/>
  <c r="I1518" i="3"/>
  <c r="H1514" i="3"/>
  <c r="I1514" i="3"/>
  <c r="H1510" i="3"/>
  <c r="I1510" i="3"/>
  <c r="H1506" i="3"/>
  <c r="I1506" i="3"/>
  <c r="H1502" i="3"/>
  <c r="I1502" i="3"/>
  <c r="H1498" i="3"/>
  <c r="I1498" i="3"/>
  <c r="H1494" i="3"/>
  <c r="I1494" i="3"/>
  <c r="H1490" i="3"/>
  <c r="I1490" i="3"/>
  <c r="H1486" i="3"/>
  <c r="I1486" i="3"/>
  <c r="H1482" i="3"/>
  <c r="I1482" i="3"/>
  <c r="H1478" i="3"/>
  <c r="I1478" i="3"/>
  <c r="H1474" i="3"/>
  <c r="I1474" i="3"/>
  <c r="H1470" i="3"/>
  <c r="I1470" i="3"/>
  <c r="H1466" i="3"/>
  <c r="I1466" i="3"/>
  <c r="H1462" i="3"/>
  <c r="I1462" i="3"/>
  <c r="H1458" i="3"/>
  <c r="I1458" i="3"/>
  <c r="H1454" i="3"/>
  <c r="I1454" i="3"/>
  <c r="H1450" i="3"/>
  <c r="I1450" i="3"/>
  <c r="H1446" i="3"/>
  <c r="I1446" i="3"/>
  <c r="H1442" i="3"/>
  <c r="I1442" i="3"/>
  <c r="H1438" i="3"/>
  <c r="I1438" i="3"/>
  <c r="H1434" i="3"/>
  <c r="I1434" i="3"/>
  <c r="H1430" i="3"/>
  <c r="I1430" i="3"/>
  <c r="H1426" i="3"/>
  <c r="I1426" i="3"/>
  <c r="H1422" i="3"/>
  <c r="I1422" i="3"/>
  <c r="H1418" i="3"/>
  <c r="I1418" i="3"/>
  <c r="H1414" i="3"/>
  <c r="I1414" i="3"/>
  <c r="H1410" i="3"/>
  <c r="I1410" i="3"/>
  <c r="H1406" i="3"/>
  <c r="I1406" i="3"/>
  <c r="H1402" i="3"/>
  <c r="I1402" i="3"/>
  <c r="H1398" i="3"/>
  <c r="I1398" i="3"/>
  <c r="H1394" i="3"/>
  <c r="I1394" i="3"/>
  <c r="H1390" i="3"/>
  <c r="I1390" i="3"/>
  <c r="H1386" i="3"/>
  <c r="I1386" i="3"/>
  <c r="H1382" i="3"/>
  <c r="I1382" i="3"/>
  <c r="H1378" i="3"/>
  <c r="I1378" i="3"/>
  <c r="H1374" i="3"/>
  <c r="I1374" i="3"/>
  <c r="H1370" i="3"/>
  <c r="I1370" i="3"/>
  <c r="H1366" i="3"/>
  <c r="I1366" i="3"/>
  <c r="H1362" i="3"/>
  <c r="I1362" i="3"/>
  <c r="H1358" i="3"/>
  <c r="I1358" i="3"/>
  <c r="H1354" i="3"/>
  <c r="I1354" i="3"/>
  <c r="H1350" i="3"/>
  <c r="I1350" i="3"/>
  <c r="H1346" i="3"/>
  <c r="I1346" i="3"/>
  <c r="H1342" i="3"/>
  <c r="I1342" i="3"/>
  <c r="H1338" i="3"/>
  <c r="I1338" i="3"/>
  <c r="H1334" i="3"/>
  <c r="I1334" i="3"/>
  <c r="H1330" i="3"/>
  <c r="I1330" i="3"/>
  <c r="H1326" i="3"/>
  <c r="I1326" i="3"/>
  <c r="H1322" i="3"/>
  <c r="I1322" i="3"/>
  <c r="H1318" i="3"/>
  <c r="I1318" i="3"/>
  <c r="H1314" i="3"/>
  <c r="I1314" i="3"/>
  <c r="H1310" i="3"/>
  <c r="I1310" i="3"/>
  <c r="H1306" i="3"/>
  <c r="I1306" i="3"/>
  <c r="H1302" i="3"/>
  <c r="I1302" i="3"/>
  <c r="H1298" i="3"/>
  <c r="I1298" i="3"/>
  <c r="H1290" i="3"/>
  <c r="I1290" i="3"/>
  <c r="H1286" i="3"/>
  <c r="I1286" i="3"/>
  <c r="H1282" i="3"/>
  <c r="I1282" i="3"/>
  <c r="H1278" i="3"/>
  <c r="I1278" i="3"/>
  <c r="H1274" i="3"/>
  <c r="I1274" i="3"/>
  <c r="H1270" i="3"/>
  <c r="I1270" i="3"/>
  <c r="H1266" i="3"/>
  <c r="I1266" i="3"/>
  <c r="H1262" i="3"/>
  <c r="I1262" i="3"/>
  <c r="H1258" i="3"/>
  <c r="I1258" i="3"/>
  <c r="H1254" i="3"/>
  <c r="I1254" i="3"/>
  <c r="H1250" i="3"/>
  <c r="I1250" i="3"/>
  <c r="H1246" i="3"/>
  <c r="I1246" i="3"/>
  <c r="H1242" i="3"/>
  <c r="I1242" i="3"/>
  <c r="H1238" i="3"/>
  <c r="I1238" i="3"/>
  <c r="H1234" i="3"/>
  <c r="I1234" i="3"/>
  <c r="H1230" i="3"/>
  <c r="I1230" i="3"/>
  <c r="H1226" i="3"/>
  <c r="I1226" i="3"/>
  <c r="H1222" i="3"/>
  <c r="I1222" i="3"/>
  <c r="H1218" i="3"/>
  <c r="I1218" i="3"/>
  <c r="H1214" i="3"/>
  <c r="I1214" i="3"/>
  <c r="H1210" i="3"/>
  <c r="I1210" i="3"/>
  <c r="H1206" i="3"/>
  <c r="I1206" i="3"/>
  <c r="H1202" i="3"/>
  <c r="I1202" i="3"/>
  <c r="H1198" i="3"/>
  <c r="I1198" i="3"/>
  <c r="H1194" i="3"/>
  <c r="I1194" i="3"/>
  <c r="H1190" i="3"/>
  <c r="I1190" i="3"/>
  <c r="H1186" i="3"/>
  <c r="I1186" i="3"/>
  <c r="H1182" i="3"/>
  <c r="I1182" i="3"/>
  <c r="H1178" i="3"/>
  <c r="I1178" i="3"/>
  <c r="H1174" i="3"/>
  <c r="I1174" i="3"/>
  <c r="H1170" i="3"/>
  <c r="I1170" i="3"/>
  <c r="H1166" i="3"/>
  <c r="I1166" i="3"/>
  <c r="H1162" i="3"/>
  <c r="I1162" i="3"/>
  <c r="H1158" i="3"/>
  <c r="I1158" i="3"/>
  <c r="H1154" i="3"/>
  <c r="I1154" i="3"/>
  <c r="H1150" i="3"/>
  <c r="I1150" i="3"/>
  <c r="H1146" i="3"/>
  <c r="I1146" i="3"/>
  <c r="H1142" i="3"/>
  <c r="I1142" i="3"/>
  <c r="H1138" i="3"/>
  <c r="I1138" i="3"/>
  <c r="H1134" i="3"/>
  <c r="I1134" i="3"/>
  <c r="H1130" i="3"/>
  <c r="I1130" i="3"/>
  <c r="H1126" i="3"/>
  <c r="I1126" i="3"/>
  <c r="H1122" i="3"/>
  <c r="I1122" i="3"/>
  <c r="H1118" i="3"/>
  <c r="I1118" i="3"/>
  <c r="H1114" i="3"/>
  <c r="I1114" i="3"/>
  <c r="H1110" i="3"/>
  <c r="I1110" i="3"/>
  <c r="H1106" i="3"/>
  <c r="I1106" i="3"/>
  <c r="H1102" i="3"/>
  <c r="I1102" i="3"/>
  <c r="H1098" i="3"/>
  <c r="I1098" i="3"/>
  <c r="H1094" i="3"/>
  <c r="I1094" i="3"/>
  <c r="H1090" i="3"/>
  <c r="I1090" i="3"/>
  <c r="H1086" i="3"/>
  <c r="I1086" i="3"/>
  <c r="H1082" i="3"/>
  <c r="I1082" i="3"/>
  <c r="H1078" i="3"/>
  <c r="I1078" i="3"/>
  <c r="H1074" i="3"/>
  <c r="I1074" i="3"/>
  <c r="H1070" i="3"/>
  <c r="I1070" i="3"/>
  <c r="H1066" i="3"/>
  <c r="I1066" i="3"/>
  <c r="H1062" i="3"/>
  <c r="I1062" i="3"/>
  <c r="H1058" i="3"/>
  <c r="I1058" i="3"/>
  <c r="H1054" i="3"/>
  <c r="I1054" i="3"/>
  <c r="H1050" i="3"/>
  <c r="I1050" i="3"/>
  <c r="H1046" i="3"/>
  <c r="I1046" i="3"/>
  <c r="H1042" i="3"/>
  <c r="I1042" i="3"/>
  <c r="H1038" i="3"/>
  <c r="I1038" i="3"/>
  <c r="H1034" i="3"/>
  <c r="I1034" i="3"/>
  <c r="H1030" i="3"/>
  <c r="I1030" i="3"/>
  <c r="H1026" i="3"/>
  <c r="I1026" i="3"/>
  <c r="H1022" i="3"/>
  <c r="I1022" i="3"/>
  <c r="H1018" i="3"/>
  <c r="I1018" i="3"/>
  <c r="H1014" i="3"/>
  <c r="I1014" i="3"/>
  <c r="H1010" i="3"/>
  <c r="I1010" i="3"/>
  <c r="H1006" i="3"/>
  <c r="I1006" i="3"/>
  <c r="H1002" i="3"/>
  <c r="I1002" i="3"/>
  <c r="H998" i="3"/>
  <c r="I998" i="3"/>
  <c r="H994" i="3"/>
  <c r="I994" i="3"/>
  <c r="H990" i="3"/>
  <c r="I990" i="3"/>
  <c r="H986" i="3"/>
  <c r="I986" i="3"/>
  <c r="H982" i="3"/>
  <c r="I982" i="3"/>
  <c r="H978" i="3"/>
  <c r="I978" i="3"/>
  <c r="H974" i="3"/>
  <c r="I974" i="3"/>
  <c r="H970" i="3"/>
  <c r="I970" i="3"/>
  <c r="H966" i="3"/>
  <c r="I966" i="3"/>
  <c r="H962" i="3"/>
  <c r="I962" i="3"/>
  <c r="H958" i="3"/>
  <c r="I958" i="3"/>
  <c r="H954" i="3"/>
  <c r="I954" i="3"/>
  <c r="H950" i="3"/>
  <c r="I950" i="3"/>
  <c r="H946" i="3"/>
  <c r="I946" i="3"/>
  <c r="H942" i="3"/>
  <c r="I942" i="3"/>
  <c r="H938" i="3"/>
  <c r="I938" i="3"/>
  <c r="H934" i="3"/>
  <c r="I934" i="3"/>
  <c r="H930" i="3"/>
  <c r="I930" i="3"/>
  <c r="H926" i="3"/>
  <c r="I926" i="3"/>
  <c r="H922" i="3"/>
  <c r="I922" i="3"/>
  <c r="H918" i="3"/>
  <c r="I918" i="3"/>
  <c r="H914" i="3"/>
  <c r="I914" i="3"/>
  <c r="H910" i="3"/>
  <c r="I910" i="3"/>
  <c r="H906" i="3"/>
  <c r="I906" i="3"/>
  <c r="H902" i="3"/>
  <c r="I902" i="3"/>
  <c r="H898" i="3"/>
  <c r="I898" i="3"/>
  <c r="H894" i="3"/>
  <c r="I894" i="3"/>
  <c r="H890" i="3"/>
  <c r="I890" i="3"/>
  <c r="H886" i="3"/>
  <c r="I886" i="3"/>
  <c r="H882" i="3"/>
  <c r="I882" i="3"/>
  <c r="H878" i="3"/>
  <c r="I878" i="3"/>
  <c r="H874" i="3"/>
  <c r="I874" i="3"/>
  <c r="H870" i="3"/>
  <c r="I870" i="3"/>
  <c r="H866" i="3"/>
  <c r="I866" i="3"/>
  <c r="H862" i="3"/>
  <c r="I862" i="3"/>
  <c r="H858" i="3"/>
  <c r="I858" i="3"/>
  <c r="H854" i="3"/>
  <c r="I854" i="3"/>
  <c r="H850" i="3"/>
  <c r="I850" i="3"/>
  <c r="H846" i="3"/>
  <c r="I846" i="3"/>
  <c r="H842" i="3"/>
  <c r="I842" i="3"/>
  <c r="H838" i="3"/>
  <c r="I838" i="3"/>
  <c r="H834" i="3"/>
  <c r="I834" i="3"/>
  <c r="H830" i="3"/>
  <c r="I830" i="3"/>
  <c r="H826" i="3"/>
  <c r="I826" i="3"/>
  <c r="H822" i="3"/>
  <c r="I822" i="3"/>
  <c r="H818" i="3"/>
  <c r="I818" i="3"/>
  <c r="H814" i="3"/>
  <c r="I814" i="3"/>
  <c r="H810" i="3"/>
  <c r="I810" i="3"/>
  <c r="H806" i="3"/>
  <c r="I806" i="3"/>
  <c r="H802" i="3"/>
  <c r="I802" i="3"/>
  <c r="H798" i="3"/>
  <c r="I798" i="3"/>
  <c r="H794" i="3"/>
  <c r="I794" i="3"/>
  <c r="H790" i="3"/>
  <c r="I790" i="3"/>
  <c r="H786" i="3"/>
  <c r="I786" i="3"/>
  <c r="H782" i="3"/>
  <c r="I782" i="3"/>
  <c r="H778" i="3"/>
  <c r="I778" i="3"/>
  <c r="H774" i="3"/>
  <c r="I774" i="3"/>
  <c r="H770" i="3"/>
  <c r="I770" i="3"/>
  <c r="H766" i="3"/>
  <c r="I766" i="3"/>
  <c r="H762" i="3"/>
  <c r="I762" i="3"/>
  <c r="H758" i="3"/>
  <c r="I758" i="3"/>
  <c r="H754" i="3"/>
  <c r="I754" i="3"/>
  <c r="H750" i="3"/>
  <c r="I750" i="3"/>
  <c r="H746" i="3"/>
  <c r="I746" i="3"/>
  <c r="H742" i="3"/>
  <c r="I742" i="3"/>
  <c r="H738" i="3"/>
  <c r="I738" i="3"/>
  <c r="H734" i="3"/>
  <c r="I734" i="3"/>
  <c r="H730" i="3"/>
  <c r="I730" i="3"/>
  <c r="H726" i="3"/>
  <c r="I726" i="3"/>
  <c r="H722" i="3"/>
  <c r="I722" i="3"/>
  <c r="H718" i="3"/>
  <c r="I718" i="3"/>
  <c r="H714" i="3"/>
  <c r="I714" i="3"/>
  <c r="H710" i="3"/>
  <c r="I710" i="3"/>
  <c r="H706" i="3"/>
  <c r="I706" i="3"/>
  <c r="H702" i="3"/>
  <c r="I702" i="3"/>
  <c r="H698" i="3"/>
  <c r="I698" i="3"/>
  <c r="H694" i="3"/>
  <c r="I694" i="3"/>
  <c r="H690" i="3"/>
  <c r="I690" i="3"/>
  <c r="H686" i="3"/>
  <c r="I686" i="3"/>
  <c r="H682" i="3"/>
  <c r="I682" i="3"/>
  <c r="H678" i="3"/>
  <c r="I678" i="3"/>
  <c r="H674" i="3"/>
  <c r="I674" i="3"/>
  <c r="H670" i="3"/>
  <c r="I670" i="3"/>
  <c r="H666" i="3"/>
  <c r="I666" i="3"/>
  <c r="H662" i="3"/>
  <c r="I662" i="3"/>
  <c r="H658" i="3"/>
  <c r="I658" i="3"/>
  <c r="H654" i="3"/>
  <c r="I654" i="3"/>
  <c r="H650" i="3"/>
  <c r="I650" i="3"/>
  <c r="H646" i="3"/>
  <c r="I646" i="3"/>
  <c r="H642" i="3"/>
  <c r="I642" i="3"/>
  <c r="H638" i="3"/>
  <c r="I638" i="3"/>
  <c r="H634" i="3"/>
  <c r="I634" i="3"/>
  <c r="H630" i="3"/>
  <c r="I630" i="3"/>
  <c r="H626" i="3"/>
  <c r="I626" i="3"/>
  <c r="H622" i="3"/>
  <c r="I622" i="3"/>
  <c r="H618" i="3"/>
  <c r="I618" i="3"/>
  <c r="H614" i="3"/>
  <c r="I614" i="3"/>
  <c r="H610" i="3"/>
  <c r="I610" i="3"/>
  <c r="H606" i="3"/>
  <c r="I606" i="3"/>
  <c r="H602" i="3"/>
  <c r="I602" i="3"/>
  <c r="H598" i="3"/>
  <c r="I598" i="3"/>
  <c r="H594" i="3"/>
  <c r="I594" i="3"/>
  <c r="H590" i="3"/>
  <c r="I590" i="3"/>
  <c r="H586" i="3"/>
  <c r="I586" i="3"/>
  <c r="H582" i="3"/>
  <c r="I582" i="3"/>
  <c r="H578" i="3"/>
  <c r="I578" i="3"/>
  <c r="H574" i="3"/>
  <c r="I574" i="3"/>
  <c r="H570" i="3"/>
  <c r="I570" i="3"/>
  <c r="H566" i="3"/>
  <c r="I566" i="3"/>
  <c r="H562" i="3"/>
  <c r="I562" i="3"/>
  <c r="H558" i="3"/>
  <c r="I558" i="3"/>
  <c r="H554" i="3"/>
  <c r="I554" i="3"/>
  <c r="H550" i="3"/>
  <c r="I550" i="3"/>
  <c r="H546" i="3"/>
  <c r="I546" i="3"/>
  <c r="H542" i="3"/>
  <c r="I542" i="3"/>
  <c r="H538" i="3"/>
  <c r="I538" i="3"/>
  <c r="H534" i="3"/>
  <c r="I534" i="3"/>
  <c r="H530" i="3"/>
  <c r="I530" i="3"/>
  <c r="H526" i="3"/>
  <c r="I526" i="3"/>
  <c r="H522" i="3"/>
  <c r="I522" i="3"/>
  <c r="H518" i="3"/>
  <c r="I518" i="3"/>
  <c r="H514" i="3"/>
  <c r="I514" i="3"/>
  <c r="H510" i="3"/>
  <c r="I510" i="3"/>
  <c r="H506" i="3"/>
  <c r="I506" i="3"/>
  <c r="H502" i="3"/>
  <c r="I502" i="3"/>
  <c r="H498" i="3"/>
  <c r="I498" i="3"/>
  <c r="H494" i="3"/>
  <c r="I494" i="3"/>
  <c r="H490" i="3"/>
  <c r="I490" i="3"/>
  <c r="H486" i="3"/>
  <c r="I486" i="3"/>
  <c r="H482" i="3"/>
  <c r="I482" i="3"/>
  <c r="H478" i="3"/>
  <c r="I478" i="3"/>
  <c r="H474" i="3"/>
  <c r="I474" i="3"/>
  <c r="H470" i="3"/>
  <c r="I470" i="3"/>
  <c r="H466" i="3"/>
  <c r="I466" i="3"/>
  <c r="H462" i="3"/>
  <c r="I462" i="3"/>
  <c r="H458" i="3"/>
  <c r="I458" i="3"/>
  <c r="H454" i="3"/>
  <c r="I454" i="3"/>
  <c r="H450" i="3"/>
  <c r="I450" i="3"/>
  <c r="H446" i="3"/>
  <c r="I446" i="3"/>
  <c r="H442" i="3"/>
  <c r="I442" i="3"/>
  <c r="H438" i="3"/>
  <c r="I438" i="3"/>
  <c r="H434" i="3"/>
  <c r="I434" i="3"/>
  <c r="H430" i="3"/>
  <c r="I430" i="3"/>
  <c r="H426" i="3"/>
  <c r="I426" i="3"/>
  <c r="H422" i="3"/>
  <c r="I422" i="3"/>
  <c r="H418" i="3"/>
  <c r="I418" i="3"/>
  <c r="H414" i="3"/>
  <c r="I414" i="3"/>
  <c r="H410" i="3"/>
  <c r="I410" i="3"/>
  <c r="H406" i="3"/>
  <c r="I406" i="3"/>
  <c r="H402" i="3"/>
  <c r="I402" i="3"/>
  <c r="H398" i="3"/>
  <c r="I398" i="3"/>
  <c r="H394" i="3"/>
  <c r="I394" i="3"/>
  <c r="H390" i="3"/>
  <c r="I390" i="3"/>
  <c r="H386" i="3"/>
  <c r="I386" i="3"/>
  <c r="H382" i="3"/>
  <c r="I382" i="3"/>
  <c r="H378" i="3"/>
  <c r="I378" i="3"/>
  <c r="H374" i="3"/>
  <c r="I374" i="3"/>
  <c r="H370" i="3"/>
  <c r="I370" i="3"/>
  <c r="H366" i="3"/>
  <c r="I366" i="3"/>
  <c r="H362" i="3"/>
  <c r="I362" i="3"/>
  <c r="H358" i="3"/>
  <c r="I358" i="3"/>
  <c r="H354" i="3"/>
  <c r="I354" i="3"/>
  <c r="H350" i="3"/>
  <c r="I350" i="3"/>
  <c r="H346" i="3"/>
  <c r="I346" i="3"/>
  <c r="H342" i="3"/>
  <c r="I342" i="3"/>
  <c r="H338" i="3"/>
  <c r="I338" i="3"/>
  <c r="H334" i="3"/>
  <c r="I334" i="3"/>
  <c r="H330" i="3"/>
  <c r="I330" i="3"/>
  <c r="H326" i="3"/>
  <c r="I326" i="3"/>
  <c r="H322" i="3"/>
  <c r="I322" i="3"/>
  <c r="H318" i="3"/>
  <c r="I318" i="3"/>
  <c r="H314" i="3"/>
  <c r="I314" i="3"/>
  <c r="H310" i="3"/>
  <c r="I310" i="3"/>
  <c r="H306" i="3"/>
  <c r="I306" i="3"/>
  <c r="H302" i="3"/>
  <c r="I302" i="3"/>
  <c r="H298" i="3"/>
  <c r="I298" i="3"/>
  <c r="H294" i="3"/>
  <c r="I294" i="3"/>
  <c r="H290" i="3"/>
  <c r="I290" i="3"/>
  <c r="H286" i="3"/>
  <c r="I286" i="3"/>
  <c r="H282" i="3"/>
  <c r="I282" i="3"/>
  <c r="H278" i="3"/>
  <c r="I278" i="3"/>
  <c r="H274" i="3"/>
  <c r="I274" i="3"/>
  <c r="H270" i="3"/>
  <c r="I270" i="3"/>
  <c r="H266" i="3"/>
  <c r="I266" i="3"/>
  <c r="H262" i="3"/>
  <c r="I262" i="3"/>
  <c r="H258" i="3"/>
  <c r="I258" i="3"/>
  <c r="H254" i="3"/>
  <c r="I254" i="3"/>
  <c r="H250" i="3"/>
  <c r="I250" i="3"/>
  <c r="H246" i="3"/>
  <c r="I246" i="3"/>
  <c r="H242" i="3"/>
  <c r="I242" i="3"/>
  <c r="H238" i="3"/>
  <c r="I238" i="3"/>
  <c r="H234" i="3"/>
  <c r="I234" i="3"/>
  <c r="H230" i="3"/>
  <c r="I230" i="3"/>
  <c r="H226" i="3"/>
  <c r="I226" i="3"/>
  <c r="H222" i="3"/>
  <c r="I222" i="3"/>
  <c r="H218" i="3"/>
  <c r="I218" i="3"/>
  <c r="H214" i="3"/>
  <c r="I214" i="3"/>
  <c r="H210" i="3"/>
  <c r="I210" i="3"/>
  <c r="H206" i="3"/>
  <c r="I206" i="3"/>
  <c r="H202" i="3"/>
  <c r="I202" i="3"/>
  <c r="H198" i="3"/>
  <c r="I198" i="3"/>
  <c r="H194" i="3"/>
  <c r="I194" i="3"/>
  <c r="H190" i="3"/>
  <c r="I190" i="3"/>
  <c r="H186" i="3"/>
  <c r="I186" i="3"/>
  <c r="H182" i="3"/>
  <c r="I182" i="3"/>
  <c r="H178" i="3"/>
  <c r="I178" i="3"/>
  <c r="H174" i="3"/>
  <c r="I174" i="3"/>
  <c r="H170" i="3"/>
  <c r="I170" i="3"/>
  <c r="H166" i="3"/>
  <c r="I166" i="3"/>
  <c r="H162" i="3"/>
  <c r="I162" i="3"/>
  <c r="H158" i="3"/>
  <c r="I158" i="3"/>
  <c r="H154" i="3"/>
  <c r="I154" i="3"/>
  <c r="H150" i="3"/>
  <c r="I150" i="3"/>
  <c r="H146" i="3"/>
  <c r="I146" i="3"/>
  <c r="H142" i="3"/>
  <c r="I142" i="3"/>
  <c r="H138" i="3"/>
  <c r="I138" i="3"/>
  <c r="H134" i="3"/>
  <c r="I134" i="3"/>
  <c r="H130" i="3"/>
  <c r="I130" i="3"/>
  <c r="H126" i="3"/>
  <c r="I126" i="3"/>
  <c r="H122" i="3"/>
  <c r="I122" i="3"/>
  <c r="H118" i="3"/>
  <c r="I118" i="3"/>
  <c r="H114" i="3"/>
  <c r="I114" i="3"/>
  <c r="H110" i="3"/>
  <c r="I110" i="3"/>
  <c r="H106" i="3"/>
  <c r="I106" i="3"/>
  <c r="H102" i="3"/>
  <c r="I102" i="3"/>
  <c r="H98" i="3"/>
  <c r="I98" i="3"/>
  <c r="H94" i="3"/>
  <c r="I94" i="3"/>
  <c r="H90" i="3"/>
  <c r="I90" i="3"/>
  <c r="H86" i="3"/>
  <c r="I86" i="3"/>
  <c r="H82" i="3"/>
  <c r="I82" i="3"/>
  <c r="H78" i="3"/>
  <c r="I78" i="3"/>
  <c r="H74" i="3"/>
  <c r="I74" i="3"/>
  <c r="H70" i="3"/>
  <c r="I70" i="3"/>
  <c r="H66" i="3"/>
  <c r="I66" i="3"/>
  <c r="H62" i="3"/>
  <c r="I62" i="3"/>
  <c r="H58" i="3"/>
  <c r="I58" i="3"/>
  <c r="H54" i="3"/>
  <c r="I54" i="3"/>
  <c r="H50" i="3"/>
  <c r="I50" i="3"/>
  <c r="H46" i="3"/>
  <c r="I46" i="3"/>
  <c r="H42" i="3"/>
  <c r="I42" i="3"/>
  <c r="H38" i="3"/>
  <c r="I38" i="3"/>
  <c r="H34" i="3"/>
  <c r="I34" i="3"/>
  <c r="H30" i="3"/>
  <c r="I30" i="3"/>
  <c r="H26" i="3"/>
  <c r="I26" i="3"/>
  <c r="H22" i="3"/>
  <c r="I22" i="3"/>
  <c r="H18" i="3"/>
  <c r="I18" i="3"/>
  <c r="H14" i="3"/>
  <c r="I14" i="3"/>
  <c r="H10" i="3"/>
  <c r="I10" i="3"/>
  <c r="H6" i="3"/>
  <c r="I6" i="3"/>
  <c r="H2" i="3"/>
  <c r="I2" i="3"/>
  <c r="H4091" i="3"/>
  <c r="J4091" i="3" s="1"/>
  <c r="H4067" i="3"/>
  <c r="J4067" i="3" s="1"/>
  <c r="H4047" i="3"/>
  <c r="J4047" i="3" s="1"/>
  <c r="H4027" i="3"/>
  <c r="J4027" i="3" s="1"/>
  <c r="H4003" i="3"/>
  <c r="J4003" i="3" s="1"/>
  <c r="H3983" i="3"/>
  <c r="J3983" i="3" s="1"/>
  <c r="H3963" i="3"/>
  <c r="J3963" i="3" s="1"/>
  <c r="H3939" i="3"/>
  <c r="J3939" i="3" s="1"/>
  <c r="H3919" i="3"/>
  <c r="J3919" i="3" s="1"/>
  <c r="H3899" i="3"/>
  <c r="J3899" i="3" s="1"/>
  <c r="H3875" i="3"/>
  <c r="J3875" i="3" s="1"/>
  <c r="H3855" i="3"/>
  <c r="J3855" i="3" s="1"/>
  <c r="H3835" i="3"/>
  <c r="J3835" i="3" s="1"/>
  <c r="H3811" i="3"/>
  <c r="J3811" i="3" s="1"/>
  <c r="H3791" i="3"/>
  <c r="J3791" i="3" s="1"/>
  <c r="H3771" i="3"/>
  <c r="J3771" i="3" s="1"/>
  <c r="H3747" i="3"/>
  <c r="J3747" i="3" s="1"/>
  <c r="H3727" i="3"/>
  <c r="J3727" i="3" s="1"/>
  <c r="H3707" i="3"/>
  <c r="J3707" i="3" s="1"/>
  <c r="H3683" i="3"/>
  <c r="J3683" i="3" s="1"/>
  <c r="H3663" i="3"/>
  <c r="J3663" i="3" s="1"/>
  <c r="H3643" i="3"/>
  <c r="J3643" i="3" s="1"/>
  <c r="H3619" i="3"/>
  <c r="J3619" i="3" s="1"/>
  <c r="H3599" i="3"/>
  <c r="J3599" i="3" s="1"/>
  <c r="H3579" i="3"/>
  <c r="J3579" i="3" s="1"/>
  <c r="H3555" i="3"/>
  <c r="J3555" i="3" s="1"/>
  <c r="H3535" i="3"/>
  <c r="J3535" i="3" s="1"/>
  <c r="H3515" i="3"/>
  <c r="J3515" i="3" s="1"/>
  <c r="H3491" i="3"/>
  <c r="J3491" i="3" s="1"/>
  <c r="H3166" i="3"/>
  <c r="J3166" i="3" s="1"/>
  <c r="H3086" i="3"/>
  <c r="J3086" i="3" s="1"/>
  <c r="H2990" i="3"/>
  <c r="J2990" i="3" s="1"/>
  <c r="H2910" i="3"/>
  <c r="J2910" i="3" s="1"/>
  <c r="H2830" i="3"/>
  <c r="J2830" i="3" s="1"/>
  <c r="H2734" i="3"/>
  <c r="J2734" i="3" s="1"/>
  <c r="H2654" i="3"/>
  <c r="J2654" i="3" s="1"/>
  <c r="H2574" i="3"/>
  <c r="J2574" i="3" s="1"/>
  <c r="H2478" i="3"/>
  <c r="J2478" i="3" s="1"/>
  <c r="H2394" i="3"/>
  <c r="J2394" i="3" s="1"/>
  <c r="H2234" i="3"/>
  <c r="J2234" i="3" s="1"/>
  <c r="H1894" i="3"/>
  <c r="J1894" i="3" s="1"/>
  <c r="H1294" i="3"/>
  <c r="J1294" i="3" s="1"/>
  <c r="I4104" i="3"/>
  <c r="J4104" i="3" s="1"/>
  <c r="I4098" i="3"/>
  <c r="J4098" i="3" s="1"/>
  <c r="I4093" i="3"/>
  <c r="J4093" i="3" s="1"/>
  <c r="I4088" i="3"/>
  <c r="J4088" i="3" s="1"/>
  <c r="I4082" i="3"/>
  <c r="J4082" i="3" s="1"/>
  <c r="I4077" i="3"/>
  <c r="J4077" i="3" s="1"/>
  <c r="I4072" i="3"/>
  <c r="J4072" i="3" s="1"/>
  <c r="I4066" i="3"/>
  <c r="J4066" i="3" s="1"/>
  <c r="I4061" i="3"/>
  <c r="J4061" i="3" s="1"/>
  <c r="I4056" i="3"/>
  <c r="J4056" i="3" s="1"/>
  <c r="I4050" i="3"/>
  <c r="J4050" i="3" s="1"/>
  <c r="I4045" i="3"/>
  <c r="J4045" i="3" s="1"/>
  <c r="I4040" i="3"/>
  <c r="J4040" i="3" s="1"/>
  <c r="I4034" i="3"/>
  <c r="J4034" i="3" s="1"/>
  <c r="I4029" i="3"/>
  <c r="J4029" i="3" s="1"/>
  <c r="I4024" i="3"/>
  <c r="J4024" i="3" s="1"/>
  <c r="I4018" i="3"/>
  <c r="J4018" i="3" s="1"/>
  <c r="I4013" i="3"/>
  <c r="J4013" i="3" s="1"/>
  <c r="I4008" i="3"/>
  <c r="J4008" i="3" s="1"/>
  <c r="I4002" i="3"/>
  <c r="J4002" i="3" s="1"/>
  <c r="I3997" i="3"/>
  <c r="J3997" i="3" s="1"/>
  <c r="I3992" i="3"/>
  <c r="J3992" i="3" s="1"/>
  <c r="I3986" i="3"/>
  <c r="J3986" i="3" s="1"/>
  <c r="I3981" i="3"/>
  <c r="J3981" i="3" s="1"/>
  <c r="I3976" i="3"/>
  <c r="J3976" i="3" s="1"/>
  <c r="I3970" i="3"/>
  <c r="J3970" i="3" s="1"/>
  <c r="I3964" i="3"/>
  <c r="J3964" i="3" s="1"/>
  <c r="I3956" i="3"/>
  <c r="J3956" i="3" s="1"/>
  <c r="I3948" i="3"/>
  <c r="J3948" i="3" s="1"/>
  <c r="I3940" i="3"/>
  <c r="J3940" i="3" s="1"/>
  <c r="I3932" i="3"/>
  <c r="J3932" i="3" s="1"/>
  <c r="I3924" i="3"/>
  <c r="J3924" i="3" s="1"/>
  <c r="I3916" i="3"/>
  <c r="J3916" i="3" s="1"/>
  <c r="I3908" i="3"/>
  <c r="J3908" i="3" s="1"/>
  <c r="I3900" i="3"/>
  <c r="J3900" i="3" s="1"/>
  <c r="I3892" i="3"/>
  <c r="J3892" i="3" s="1"/>
  <c r="I3884" i="3"/>
  <c r="J3884" i="3" s="1"/>
  <c r="I3876" i="3"/>
  <c r="J3876" i="3" s="1"/>
  <c r="I3868" i="3"/>
  <c r="J3868" i="3" s="1"/>
  <c r="I3860" i="3"/>
  <c r="J3860" i="3" s="1"/>
  <c r="I3852" i="3"/>
  <c r="J3852" i="3" s="1"/>
  <c r="I3844" i="3"/>
  <c r="J3844" i="3" s="1"/>
  <c r="I3836" i="3"/>
  <c r="J3836" i="3" s="1"/>
  <c r="I3828" i="3"/>
  <c r="J3828" i="3" s="1"/>
  <c r="I3820" i="3"/>
  <c r="J3820" i="3" s="1"/>
  <c r="I3812" i="3"/>
  <c r="J3812" i="3" s="1"/>
  <c r="I3804" i="3"/>
  <c r="J3804" i="3" s="1"/>
  <c r="I3796" i="3"/>
  <c r="J3796" i="3" s="1"/>
  <c r="I3788" i="3"/>
  <c r="J3788" i="3" s="1"/>
  <c r="I3780" i="3"/>
  <c r="J3780" i="3" s="1"/>
  <c r="I3772" i="3"/>
  <c r="J3772" i="3" s="1"/>
  <c r="I3764" i="3"/>
  <c r="J3764" i="3" s="1"/>
  <c r="I3756" i="3"/>
  <c r="J3756" i="3" s="1"/>
  <c r="I3748" i="3"/>
  <c r="J3748" i="3" s="1"/>
  <c r="I3740" i="3"/>
  <c r="J3740" i="3" s="1"/>
  <c r="I3732" i="3"/>
  <c r="J3732" i="3" s="1"/>
  <c r="I3724" i="3"/>
  <c r="J3724" i="3" s="1"/>
  <c r="I3716" i="3"/>
  <c r="J3716" i="3" s="1"/>
  <c r="I3708" i="3"/>
  <c r="J3708" i="3" s="1"/>
  <c r="I3700" i="3"/>
  <c r="J3700" i="3" s="1"/>
  <c r="I3692" i="3"/>
  <c r="J3692" i="3" s="1"/>
  <c r="I3684" i="3"/>
  <c r="J3684" i="3" s="1"/>
  <c r="I3676" i="3"/>
  <c r="J3676" i="3" s="1"/>
  <c r="I3668" i="3"/>
  <c r="J3668" i="3" s="1"/>
  <c r="I3660" i="3"/>
  <c r="J3660" i="3" s="1"/>
  <c r="I3652" i="3"/>
  <c r="J3652" i="3" s="1"/>
  <c r="I3644" i="3"/>
  <c r="J3644" i="3" s="1"/>
  <c r="I3636" i="3"/>
  <c r="J3636" i="3" s="1"/>
  <c r="I3628" i="3"/>
  <c r="J3628" i="3" s="1"/>
  <c r="I3616" i="3"/>
  <c r="J3616" i="3" s="1"/>
  <c r="I3600" i="3"/>
  <c r="J3600" i="3" s="1"/>
  <c r="I3584" i="3"/>
  <c r="J3584" i="3" s="1"/>
  <c r="I3568" i="3"/>
  <c r="J3568" i="3" s="1"/>
  <c r="I3552" i="3"/>
  <c r="J3552" i="3" s="1"/>
  <c r="I3536" i="3"/>
  <c r="J3536" i="3" s="1"/>
  <c r="I3520" i="3"/>
  <c r="J3520" i="3" s="1"/>
  <c r="I3504" i="3"/>
  <c r="J3504" i="3" s="1"/>
  <c r="I3488" i="3"/>
  <c r="J3488" i="3" s="1"/>
  <c r="I3472" i="3"/>
  <c r="J3472" i="3" s="1"/>
  <c r="I3456" i="3"/>
  <c r="J3456" i="3" s="1"/>
  <c r="I3440" i="3"/>
  <c r="J3440" i="3" s="1"/>
  <c r="I3424" i="3"/>
  <c r="J3424" i="3" s="1"/>
  <c r="I3408" i="3"/>
  <c r="J3408" i="3" s="1"/>
  <c r="I3392" i="3"/>
  <c r="J3392" i="3" s="1"/>
  <c r="I3376" i="3"/>
  <c r="J3376" i="3" s="1"/>
  <c r="I3360" i="3"/>
  <c r="J3360" i="3" s="1"/>
  <c r="I3344" i="3"/>
  <c r="J3344" i="3" s="1"/>
  <c r="I3328" i="3"/>
  <c r="J3328" i="3" s="1"/>
  <c r="I3312" i="3"/>
  <c r="J3312" i="3" s="1"/>
  <c r="I3296" i="3"/>
  <c r="J3296" i="3" s="1"/>
  <c r="I3280" i="3"/>
  <c r="J3280" i="3" s="1"/>
  <c r="I3264" i="3"/>
  <c r="J3264" i="3" s="1"/>
  <c r="I3248" i="3"/>
  <c r="J3248" i="3" s="1"/>
  <c r="I3232" i="3"/>
  <c r="J3232" i="3" s="1"/>
  <c r="I3216" i="3"/>
  <c r="J3216" i="3" s="1"/>
  <c r="I3200" i="3"/>
  <c r="J3200" i="3" s="1"/>
  <c r="I3184" i="3"/>
  <c r="J3184" i="3" s="1"/>
  <c r="I3168" i="3"/>
  <c r="J3168" i="3" s="1"/>
  <c r="I3152" i="3"/>
  <c r="J3152" i="3" s="1"/>
  <c r="I3136" i="3"/>
  <c r="J3136" i="3" s="1"/>
  <c r="I3120" i="3"/>
  <c r="J3120" i="3" s="1"/>
  <c r="I3104" i="3"/>
  <c r="J3104" i="3" s="1"/>
  <c r="I3088" i="3"/>
  <c r="J3088" i="3" s="1"/>
  <c r="I3072" i="3"/>
  <c r="J3072" i="3" s="1"/>
  <c r="I3056" i="3"/>
  <c r="J3056" i="3" s="1"/>
  <c r="I3040" i="3"/>
  <c r="J3040" i="3" s="1"/>
  <c r="I3024" i="3"/>
  <c r="J3024" i="3" s="1"/>
  <c r="I3008" i="3"/>
  <c r="J3008" i="3" s="1"/>
  <c r="I2986" i="3"/>
  <c r="J2986" i="3" s="1"/>
  <c r="I2954" i="3"/>
  <c r="J2954" i="3" s="1"/>
  <c r="I2922" i="3"/>
  <c r="J2922" i="3" s="1"/>
  <c r="I2890" i="3"/>
  <c r="J2890" i="3" s="1"/>
  <c r="I2858" i="3"/>
  <c r="J2858" i="3" s="1"/>
  <c r="I2826" i="3"/>
  <c r="J2826" i="3" s="1"/>
  <c r="I2794" i="3"/>
  <c r="J2794" i="3" s="1"/>
  <c r="I2737" i="3"/>
  <c r="J2737" i="3" s="1"/>
  <c r="I2673" i="3"/>
  <c r="J2673" i="3" s="1"/>
  <c r="I2609" i="3"/>
  <c r="J2609" i="3" s="1"/>
  <c r="I2545" i="3"/>
  <c r="J2545" i="3" s="1"/>
  <c r="I2481" i="3"/>
  <c r="J2481" i="3" s="1"/>
  <c r="I2417" i="3"/>
  <c r="J2417" i="3" s="1"/>
  <c r="I2353" i="3"/>
  <c r="J2353" i="3" s="1"/>
  <c r="I2289" i="3"/>
  <c r="J2289" i="3" s="1"/>
  <c r="I2225" i="3"/>
  <c r="J2225" i="3" s="1"/>
  <c r="I2161" i="3"/>
  <c r="J2161" i="3" s="1"/>
  <c r="I2097" i="3"/>
  <c r="J2097" i="3" s="1"/>
  <c r="I2033" i="3"/>
  <c r="J2033" i="3" s="1"/>
  <c r="I1969" i="3"/>
  <c r="J1969" i="3" s="1"/>
  <c r="I1905" i="3"/>
  <c r="J1905" i="3" s="1"/>
  <c r="I1841" i="3"/>
  <c r="J1841" i="3" s="1"/>
  <c r="I1721" i="3"/>
  <c r="J1721" i="3" s="1"/>
  <c r="I1473" i="3"/>
  <c r="J1473" i="3" s="1"/>
  <c r="I959" i="3"/>
  <c r="J959" i="3" s="1"/>
  <c r="H240" i="3"/>
  <c r="I240" i="3"/>
  <c r="H236" i="3"/>
  <c r="I236" i="3"/>
  <c r="H232" i="3"/>
  <c r="I232" i="3"/>
  <c r="H228" i="3"/>
  <c r="I228" i="3"/>
  <c r="H224" i="3"/>
  <c r="I224" i="3"/>
  <c r="H220" i="3"/>
  <c r="I220" i="3"/>
  <c r="H216" i="3"/>
  <c r="I216" i="3"/>
  <c r="H212" i="3"/>
  <c r="I212" i="3"/>
  <c r="H208" i="3"/>
  <c r="I208" i="3"/>
  <c r="H204" i="3"/>
  <c r="I204" i="3"/>
  <c r="H200" i="3"/>
  <c r="I200" i="3"/>
  <c r="H196" i="3"/>
  <c r="I196" i="3"/>
  <c r="H192" i="3"/>
  <c r="I192" i="3"/>
  <c r="H188" i="3"/>
  <c r="I188" i="3"/>
  <c r="H184" i="3"/>
  <c r="I184" i="3"/>
  <c r="H180" i="3"/>
  <c r="I180" i="3"/>
  <c r="H176" i="3"/>
  <c r="I176" i="3"/>
  <c r="H172" i="3"/>
  <c r="I172" i="3"/>
  <c r="H168" i="3"/>
  <c r="I168" i="3"/>
  <c r="H164" i="3"/>
  <c r="I164" i="3"/>
  <c r="H160" i="3"/>
  <c r="I160" i="3"/>
  <c r="H156" i="3"/>
  <c r="I156" i="3"/>
  <c r="H152" i="3"/>
  <c r="I152" i="3"/>
  <c r="H148" i="3"/>
  <c r="I148" i="3"/>
  <c r="H144" i="3"/>
  <c r="I144" i="3"/>
  <c r="H140" i="3"/>
  <c r="I140" i="3"/>
  <c r="H136" i="3"/>
  <c r="I136" i="3"/>
  <c r="H132" i="3"/>
  <c r="I132" i="3"/>
  <c r="H128" i="3"/>
  <c r="I128" i="3"/>
  <c r="H124" i="3"/>
  <c r="I124" i="3"/>
  <c r="H120" i="3"/>
  <c r="I120" i="3"/>
  <c r="H116" i="3"/>
  <c r="I116" i="3"/>
  <c r="H112" i="3"/>
  <c r="I112" i="3"/>
  <c r="H108" i="3"/>
  <c r="I108" i="3"/>
  <c r="H104" i="3"/>
  <c r="I104" i="3"/>
  <c r="H100" i="3"/>
  <c r="I100" i="3"/>
  <c r="H96" i="3"/>
  <c r="I96" i="3"/>
  <c r="H92" i="3"/>
  <c r="I92" i="3"/>
  <c r="H88" i="3"/>
  <c r="I88" i="3"/>
  <c r="H84" i="3"/>
  <c r="I84" i="3"/>
  <c r="H80" i="3"/>
  <c r="I80" i="3"/>
  <c r="H76" i="3"/>
  <c r="I76" i="3"/>
  <c r="H72" i="3"/>
  <c r="I72" i="3"/>
  <c r="H68" i="3"/>
  <c r="I68" i="3"/>
  <c r="H64" i="3"/>
  <c r="I64" i="3"/>
  <c r="H60" i="3"/>
  <c r="I60" i="3"/>
  <c r="H56" i="3"/>
  <c r="I56" i="3"/>
  <c r="H52" i="3"/>
  <c r="I52" i="3"/>
  <c r="H48" i="3"/>
  <c r="I48" i="3"/>
  <c r="H44" i="3"/>
  <c r="I44" i="3"/>
  <c r="H40" i="3"/>
  <c r="I40" i="3"/>
  <c r="H36" i="3"/>
  <c r="I36" i="3"/>
  <c r="H32" i="3"/>
  <c r="I32" i="3"/>
  <c r="H28" i="3"/>
  <c r="I28" i="3"/>
  <c r="H24" i="3"/>
  <c r="I24" i="3"/>
  <c r="H20" i="3"/>
  <c r="I20" i="3"/>
  <c r="H16" i="3"/>
  <c r="I16" i="3"/>
  <c r="H12" i="3"/>
  <c r="I12" i="3"/>
  <c r="H8" i="3"/>
  <c r="I8" i="3"/>
  <c r="H4" i="3"/>
  <c r="I4" i="3"/>
  <c r="J1093" i="3" l="1"/>
  <c r="J1109" i="3"/>
  <c r="J1121" i="3"/>
  <c r="J1137" i="3"/>
  <c r="J1157" i="3"/>
  <c r="J1169" i="3"/>
  <c r="J1185" i="3"/>
  <c r="J1201" i="3"/>
  <c r="J1221" i="3"/>
  <c r="J1233" i="3"/>
  <c r="J1249" i="3"/>
  <c r="J1269" i="3"/>
  <c r="J1285" i="3"/>
  <c r="J1301" i="3"/>
  <c r="J1313" i="3"/>
  <c r="J1333" i="3"/>
  <c r="J1349" i="3"/>
  <c r="J1365" i="3"/>
  <c r="J1381" i="3"/>
  <c r="J1393" i="3"/>
  <c r="J1421" i="3"/>
  <c r="J1437" i="3"/>
  <c r="J1453" i="3"/>
  <c r="J1469" i="3"/>
  <c r="J1481" i="3"/>
  <c r="J1497" i="3"/>
  <c r="J1513" i="3"/>
  <c r="J1533" i="3"/>
  <c r="J1557" i="3"/>
  <c r="J1569" i="3"/>
  <c r="J1585" i="3"/>
  <c r="J1613" i="3"/>
  <c r="J1629" i="3"/>
  <c r="J1641" i="3"/>
  <c r="J1657" i="3"/>
  <c r="J1673" i="3"/>
  <c r="J1689" i="3"/>
  <c r="J1705" i="3"/>
  <c r="J1725" i="3"/>
  <c r="J1737" i="3"/>
  <c r="J1757" i="3"/>
  <c r="J1769" i="3"/>
  <c r="J1797" i="3"/>
  <c r="J1813" i="3"/>
  <c r="J1825" i="3"/>
  <c r="J1853" i="3"/>
  <c r="J1869" i="3"/>
  <c r="J1881" i="3"/>
  <c r="J1917" i="3"/>
  <c r="J1929" i="3"/>
  <c r="J1957" i="3"/>
  <c r="J1981" i="3"/>
  <c r="J1993" i="3"/>
  <c r="J2021" i="3"/>
  <c r="J2045" i="3"/>
  <c r="J2057" i="3"/>
  <c r="J2085" i="3"/>
  <c r="J2109" i="3"/>
  <c r="J2121" i="3"/>
  <c r="J2149" i="3"/>
  <c r="J2173" i="3"/>
  <c r="J2189" i="3"/>
  <c r="J2201" i="3"/>
  <c r="J2237" i="3"/>
  <c r="J2253" i="3"/>
  <c r="J2265" i="3"/>
  <c r="J2301" i="3"/>
  <c r="J2313" i="3"/>
  <c r="J2341" i="3"/>
  <c r="J2365" i="3"/>
  <c r="J2377" i="3"/>
  <c r="J2405" i="3"/>
  <c r="J2421" i="3"/>
  <c r="J2445" i="3"/>
  <c r="J2457" i="3"/>
  <c r="J2485" i="3"/>
  <c r="J2509" i="3"/>
  <c r="J2521" i="3"/>
  <c r="J2549" i="3"/>
  <c r="J2573" i="3"/>
  <c r="J2585" i="3"/>
  <c r="J2613" i="3"/>
  <c r="J2633" i="3"/>
  <c r="J2661" i="3"/>
  <c r="J2677" i="3"/>
  <c r="J2701" i="3"/>
  <c r="J2713" i="3"/>
  <c r="J2741" i="3"/>
  <c r="J2765" i="3"/>
  <c r="J2777" i="3"/>
  <c r="J2805" i="3"/>
  <c r="J2821" i="3"/>
  <c r="J2837" i="3"/>
  <c r="J2853" i="3"/>
  <c r="J2869" i="3"/>
  <c r="J2881" i="3"/>
  <c r="J2897" i="3"/>
  <c r="J2913" i="3"/>
  <c r="J2933" i="3"/>
  <c r="J2949" i="3"/>
  <c r="J2965" i="3"/>
  <c r="J2981" i="3"/>
  <c r="J2997" i="3"/>
  <c r="J3013" i="3"/>
  <c r="J3029" i="3"/>
  <c r="J3045" i="3"/>
  <c r="J3065" i="3"/>
  <c r="J3081" i="3"/>
  <c r="J3093" i="3"/>
  <c r="J3109" i="3"/>
  <c r="J3125" i="3"/>
  <c r="J3141" i="3"/>
  <c r="J3157" i="3"/>
  <c r="J3173" i="3"/>
  <c r="J3189" i="3"/>
  <c r="J3205" i="3"/>
  <c r="J3221" i="3"/>
  <c r="J3237" i="3"/>
  <c r="J3249" i="3"/>
  <c r="J3269" i="3"/>
  <c r="J3285" i="3"/>
  <c r="J3301" i="3"/>
  <c r="J3317" i="3"/>
  <c r="J3329" i="3"/>
  <c r="J3349" i="3"/>
  <c r="J3361" i="3"/>
  <c r="J3381" i="3"/>
  <c r="J3397" i="3"/>
  <c r="J3409" i="3"/>
  <c r="J3425" i="3"/>
  <c r="J3441" i="3"/>
  <c r="J3461" i="3"/>
  <c r="J3473" i="3"/>
  <c r="J3493" i="3"/>
  <c r="J3230" i="3"/>
  <c r="J3067" i="3"/>
  <c r="J3075" i="3"/>
  <c r="J3083" i="3"/>
  <c r="J3091" i="3"/>
  <c r="J3099" i="3"/>
  <c r="J3107" i="3"/>
  <c r="J3115" i="3"/>
  <c r="J3123" i="3"/>
  <c r="J3131" i="3"/>
  <c r="J3139" i="3"/>
  <c r="J3147" i="3"/>
  <c r="J3155" i="3"/>
  <c r="J3163" i="3"/>
  <c r="J3171" i="3"/>
  <c r="J3179" i="3"/>
  <c r="J3187" i="3"/>
  <c r="J3195" i="3"/>
  <c r="J3203" i="3"/>
  <c r="J3211" i="3"/>
  <c r="J3219" i="3"/>
  <c r="J3227" i="3"/>
  <c r="J3235" i="3"/>
  <c r="J3243" i="3"/>
  <c r="J3251" i="3"/>
  <c r="J3259" i="3"/>
  <c r="J3267" i="3"/>
  <c r="J3275" i="3"/>
  <c r="J3283" i="3"/>
  <c r="J3291" i="3"/>
  <c r="J3299" i="3"/>
  <c r="J3307" i="3"/>
  <c r="J3315" i="3"/>
  <c r="J3323" i="3"/>
  <c r="J3331" i="3"/>
  <c r="J3339" i="3"/>
  <c r="J3347" i="3"/>
  <c r="J3355" i="3"/>
  <c r="J3363" i="3"/>
  <c r="J3371" i="3"/>
  <c r="J3379" i="3"/>
  <c r="J3387" i="3"/>
  <c r="J3395" i="3"/>
  <c r="J3403" i="3"/>
  <c r="J3411" i="3"/>
  <c r="J3419" i="3"/>
  <c r="J3427" i="3"/>
  <c r="J3435" i="3"/>
  <c r="J3443" i="3"/>
  <c r="J3451" i="3"/>
  <c r="J3459" i="3"/>
  <c r="J3467" i="3"/>
  <c r="J3475" i="3"/>
  <c r="J3483" i="3"/>
  <c r="J572" i="3"/>
  <c r="J580" i="3"/>
  <c r="J588" i="3"/>
  <c r="J596" i="3"/>
  <c r="J604" i="3"/>
  <c r="J612" i="3"/>
  <c r="J620" i="3"/>
  <c r="J628" i="3"/>
  <c r="J636" i="3"/>
  <c r="J644" i="3"/>
  <c r="J652" i="3"/>
  <c r="J660" i="3"/>
  <c r="J668" i="3"/>
  <c r="J676" i="3"/>
  <c r="J684" i="3"/>
  <c r="J692" i="3"/>
  <c r="J700" i="3"/>
  <c r="J708" i="3"/>
  <c r="J716" i="3"/>
  <c r="J724" i="3"/>
  <c r="J732" i="3"/>
  <c r="J740" i="3"/>
  <c r="J748" i="3"/>
  <c r="J756" i="3"/>
  <c r="J764" i="3"/>
  <c r="J772" i="3"/>
  <c r="J780" i="3"/>
  <c r="J788" i="3"/>
  <c r="J796" i="3"/>
  <c r="J804" i="3"/>
  <c r="J812" i="3"/>
  <c r="J820" i="3"/>
  <c r="J828" i="3"/>
  <c r="J836" i="3"/>
  <c r="J844" i="3"/>
  <c r="J852" i="3"/>
  <c r="J860" i="3"/>
  <c r="J868" i="3"/>
  <c r="J876" i="3"/>
  <c r="J884" i="3"/>
  <c r="J892" i="3"/>
  <c r="J900" i="3"/>
  <c r="J908" i="3"/>
  <c r="J916" i="3"/>
  <c r="J924" i="3"/>
  <c r="J932" i="3"/>
  <c r="J940" i="3"/>
  <c r="J948" i="3"/>
  <c r="J956" i="3"/>
  <c r="J964" i="3"/>
  <c r="J972" i="3"/>
  <c r="J980" i="3"/>
  <c r="J988" i="3"/>
  <c r="J996" i="3"/>
  <c r="J1004" i="3"/>
  <c r="J1012" i="3"/>
  <c r="J1020" i="3"/>
  <c r="J1028" i="3"/>
  <c r="J1036" i="3"/>
  <c r="J1044" i="3"/>
  <c r="J1052" i="3"/>
  <c r="J1060" i="3"/>
  <c r="J1068" i="3"/>
  <c r="J1076" i="3"/>
  <c r="J1084" i="3"/>
  <c r="J1092" i="3"/>
  <c r="J1100" i="3"/>
  <c r="J1108" i="3"/>
  <c r="J1116" i="3"/>
  <c r="J1124" i="3"/>
  <c r="J1132" i="3"/>
  <c r="J1140" i="3"/>
  <c r="J1148" i="3"/>
  <c r="J1156" i="3"/>
  <c r="J1164" i="3"/>
  <c r="J1172" i="3"/>
  <c r="J1180" i="3"/>
  <c r="J1188" i="3"/>
  <c r="J1196" i="3"/>
  <c r="J1204" i="3"/>
  <c r="J1212" i="3"/>
  <c r="J1220" i="3"/>
  <c r="J1228" i="3"/>
  <c r="J1236" i="3"/>
  <c r="J1244" i="3"/>
  <c r="J1252" i="3"/>
  <c r="J1260" i="3"/>
  <c r="J1268" i="3"/>
  <c r="J1276" i="3"/>
  <c r="J1284" i="3"/>
  <c r="J1292" i="3"/>
  <c r="J1300" i="3"/>
  <c r="J1308" i="3"/>
  <c r="J1316" i="3"/>
  <c r="J1324" i="3"/>
  <c r="J1332" i="3"/>
  <c r="J1340" i="3"/>
  <c r="J1348" i="3"/>
  <c r="J1356" i="3"/>
  <c r="J1364" i="3"/>
  <c r="J1372" i="3"/>
  <c r="J1380" i="3"/>
  <c r="J1388" i="3"/>
  <c r="J1396" i="3"/>
  <c r="J1404" i="3"/>
  <c r="J1412" i="3"/>
  <c r="J1420" i="3"/>
  <c r="J1428" i="3"/>
  <c r="J1436" i="3"/>
  <c r="J1444" i="3"/>
  <c r="J1452" i="3"/>
  <c r="J1460" i="3"/>
  <c r="J1468" i="3"/>
  <c r="J1476" i="3"/>
  <c r="J1484" i="3"/>
  <c r="J1492" i="3"/>
  <c r="J1500" i="3"/>
  <c r="J1508" i="3"/>
  <c r="J1516" i="3"/>
  <c r="J1524" i="3"/>
  <c r="J1532" i="3"/>
  <c r="J1540" i="3"/>
  <c r="J1548" i="3"/>
  <c r="J1556" i="3"/>
  <c r="J1564" i="3"/>
  <c r="J1572" i="3"/>
  <c r="J1580" i="3"/>
  <c r="J1588" i="3"/>
  <c r="J1596" i="3"/>
  <c r="J1604" i="3"/>
  <c r="J1612" i="3"/>
  <c r="J1620" i="3"/>
  <c r="J1628" i="3"/>
  <c r="J1636" i="3"/>
  <c r="J1644" i="3"/>
  <c r="J1652" i="3"/>
  <c r="J1660" i="3"/>
  <c r="J1668" i="3"/>
  <c r="J1676" i="3"/>
  <c r="J1684" i="3"/>
  <c r="J1692" i="3"/>
  <c r="J1700" i="3"/>
  <c r="J1708" i="3"/>
  <c r="J1716" i="3"/>
  <c r="J1724" i="3"/>
  <c r="J1732" i="3"/>
  <c r="J1740" i="3"/>
  <c r="J1748" i="3"/>
  <c r="J1756" i="3"/>
  <c r="J1764" i="3"/>
  <c r="J1772" i="3"/>
  <c r="J1780" i="3"/>
  <c r="J1788" i="3"/>
  <c r="J1796" i="3"/>
  <c r="J1804" i="3"/>
  <c r="J1812" i="3"/>
  <c r="J1820" i="3"/>
  <c r="J1828" i="3"/>
  <c r="J1836" i="3"/>
  <c r="J1844" i="3"/>
  <c r="J1852" i="3"/>
  <c r="J1860" i="3"/>
  <c r="J1868" i="3"/>
  <c r="J1876" i="3"/>
  <c r="J1884" i="3"/>
  <c r="J1892" i="3"/>
  <c r="J1900" i="3"/>
  <c r="J1908" i="3"/>
  <c r="J3509" i="3"/>
  <c r="J1916" i="3"/>
  <c r="J1924" i="3"/>
  <c r="J1932" i="3"/>
  <c r="J1940" i="3"/>
  <c r="J1948" i="3"/>
  <c r="J1956" i="3"/>
  <c r="J1964" i="3"/>
  <c r="J1972" i="3"/>
  <c r="J1980" i="3"/>
  <c r="J1988" i="3"/>
  <c r="J1996" i="3"/>
  <c r="J2004" i="3"/>
  <c r="J2012" i="3"/>
  <c r="J2020" i="3"/>
  <c r="J2028" i="3"/>
  <c r="J2036" i="3"/>
  <c r="J2044" i="3"/>
  <c r="J2052" i="3"/>
  <c r="J2060" i="3"/>
  <c r="J2068" i="3"/>
  <c r="J2076" i="3"/>
  <c r="J2084" i="3"/>
  <c r="J2092" i="3"/>
  <c r="J2100" i="3"/>
  <c r="J2108" i="3"/>
  <c r="J2116" i="3"/>
  <c r="J2124" i="3"/>
  <c r="J2132" i="3"/>
  <c r="J2140" i="3"/>
  <c r="J2148" i="3"/>
  <c r="J2156" i="3"/>
  <c r="J2164" i="3"/>
  <c r="J2172" i="3"/>
  <c r="J2180" i="3"/>
  <c r="J2188" i="3"/>
  <c r="J2196" i="3"/>
  <c r="J2204" i="3"/>
  <c r="J2212" i="3"/>
  <c r="J2220" i="3"/>
  <c r="J2228" i="3"/>
  <c r="J2236" i="3"/>
  <c r="J2244" i="3"/>
  <c r="J2252" i="3"/>
  <c r="J2260" i="3"/>
  <c r="J2268" i="3"/>
  <c r="J2276" i="3"/>
  <c r="J2284" i="3"/>
  <c r="J2292" i="3"/>
  <c r="J2300" i="3"/>
  <c r="J2308" i="3"/>
  <c r="J2316" i="3"/>
  <c r="J2324" i="3"/>
  <c r="J2332" i="3"/>
  <c r="J2340" i="3"/>
  <c r="J2348" i="3"/>
  <c r="J2356" i="3"/>
  <c r="J2364" i="3"/>
  <c r="J2372" i="3"/>
  <c r="J2380" i="3"/>
  <c r="J2388" i="3"/>
  <c r="J2396" i="3"/>
  <c r="J2404" i="3"/>
  <c r="J2412" i="3"/>
  <c r="J2420" i="3"/>
  <c r="J2428" i="3"/>
  <c r="J2436" i="3"/>
  <c r="J2444" i="3"/>
  <c r="J2452" i="3"/>
  <c r="J2460" i="3"/>
  <c r="J2468" i="3"/>
  <c r="J2476" i="3"/>
  <c r="J2484" i="3"/>
  <c r="J2492" i="3"/>
  <c r="J2500" i="3"/>
  <c r="J2508" i="3"/>
  <c r="J2516" i="3"/>
  <c r="J2524" i="3"/>
  <c r="J2532" i="3"/>
  <c r="J2540" i="3"/>
  <c r="J2548" i="3"/>
  <c r="J2556" i="3"/>
  <c r="J2564" i="3"/>
  <c r="J2572" i="3"/>
  <c r="J2580" i="3"/>
  <c r="J2588" i="3"/>
  <c r="J3525" i="3"/>
  <c r="J3537" i="3"/>
  <c r="J3553" i="3"/>
  <c r="J3569" i="3"/>
  <c r="J3585" i="3"/>
  <c r="J3605" i="3"/>
  <c r="J3617" i="3"/>
  <c r="J3637" i="3"/>
  <c r="J3649" i="3"/>
  <c r="J3665" i="3"/>
  <c r="J3685" i="3"/>
  <c r="J3701" i="3"/>
  <c r="J3717" i="3"/>
  <c r="J3733" i="3"/>
  <c r="J3745" i="3"/>
  <c r="J2596" i="3"/>
  <c r="J2604" i="3"/>
  <c r="J2612" i="3"/>
  <c r="J2620" i="3"/>
  <c r="J2628" i="3"/>
  <c r="J2636" i="3"/>
  <c r="J2644" i="3"/>
  <c r="J2652" i="3"/>
  <c r="J2660" i="3"/>
  <c r="J2668" i="3"/>
  <c r="J2676" i="3"/>
  <c r="J2684" i="3"/>
  <c r="J2692" i="3"/>
  <c r="J2700" i="3"/>
  <c r="J2708" i="3"/>
  <c r="J2716" i="3"/>
  <c r="J2724" i="3"/>
  <c r="J2732" i="3"/>
  <c r="J2740" i="3"/>
  <c r="J2748" i="3"/>
  <c r="J2756" i="3"/>
  <c r="J2764" i="3"/>
  <c r="J2772" i="3"/>
  <c r="J2780" i="3"/>
  <c r="J2788" i="3"/>
  <c r="J2796" i="3"/>
  <c r="J2804" i="3"/>
  <c r="J2812" i="3"/>
  <c r="J2820" i="3"/>
  <c r="J2828" i="3"/>
  <c r="J2836" i="3"/>
  <c r="J2844" i="3"/>
  <c r="J2852" i="3"/>
  <c r="J2860" i="3"/>
  <c r="J2868" i="3"/>
  <c r="J2876" i="3"/>
  <c r="J2884" i="3"/>
  <c r="J2892" i="3"/>
  <c r="J2900" i="3"/>
  <c r="J2908" i="3"/>
  <c r="J2916" i="3"/>
  <c r="J2924" i="3"/>
  <c r="J2932" i="3"/>
  <c r="J2940" i="3"/>
  <c r="J2948" i="3"/>
  <c r="J2956" i="3"/>
  <c r="J2964" i="3"/>
  <c r="J2972" i="3"/>
  <c r="J2980" i="3"/>
  <c r="J2988" i="3"/>
  <c r="J2996" i="3"/>
  <c r="J5" i="3"/>
  <c r="J21" i="3"/>
  <c r="J37" i="3"/>
  <c r="J53" i="3"/>
  <c r="J69" i="3"/>
  <c r="J85" i="3"/>
  <c r="J101" i="3"/>
  <c r="J121" i="3"/>
  <c r="J137" i="3"/>
  <c r="J153" i="3"/>
  <c r="J169" i="3"/>
  <c r="J185" i="3"/>
  <c r="J201" i="3"/>
  <c r="J217" i="3"/>
  <c r="J233" i="3"/>
  <c r="J249" i="3"/>
  <c r="J265" i="3"/>
  <c r="J281" i="3"/>
  <c r="J297" i="3"/>
  <c r="J313" i="3"/>
  <c r="J329" i="3"/>
  <c r="J341" i="3"/>
  <c r="J357" i="3"/>
  <c r="J373" i="3"/>
  <c r="J389" i="3"/>
  <c r="J409" i="3"/>
  <c r="J425" i="3"/>
  <c r="J441" i="3"/>
  <c r="J457" i="3"/>
  <c r="J473" i="3"/>
  <c r="J489" i="3"/>
  <c r="J509" i="3"/>
  <c r="J521" i="3"/>
  <c r="J537" i="3"/>
  <c r="J553" i="3"/>
  <c r="J569" i="3"/>
  <c r="J585" i="3"/>
  <c r="J601" i="3"/>
  <c r="J617" i="3"/>
  <c r="J637" i="3"/>
  <c r="J653" i="3"/>
  <c r="J665" i="3"/>
  <c r="J681" i="3"/>
  <c r="J697" i="3"/>
  <c r="J717" i="3"/>
  <c r="J733" i="3"/>
  <c r="J749" i="3"/>
  <c r="J761" i="3"/>
  <c r="J781" i="3"/>
  <c r="J797" i="3"/>
  <c r="J813" i="3"/>
  <c r="J829" i="3"/>
  <c r="J845" i="3"/>
  <c r="J861" i="3"/>
  <c r="J873" i="3"/>
  <c r="J889" i="3"/>
  <c r="J909" i="3"/>
  <c r="J921" i="3"/>
  <c r="J941" i="3"/>
  <c r="J953" i="3"/>
  <c r="J973" i="3"/>
  <c r="J985" i="3"/>
  <c r="J1001" i="3"/>
  <c r="J1021" i="3"/>
  <c r="J1033" i="3"/>
  <c r="J1053" i="3"/>
  <c r="J1069" i="3"/>
  <c r="J12" i="3"/>
  <c r="J28" i="3"/>
  <c r="J44" i="3"/>
  <c r="J60" i="3"/>
  <c r="J76" i="3"/>
  <c r="J92" i="3"/>
  <c r="J108" i="3"/>
  <c r="J124" i="3"/>
  <c r="J140" i="3"/>
  <c r="J156" i="3"/>
  <c r="J172" i="3"/>
  <c r="J188" i="3"/>
  <c r="J204" i="3"/>
  <c r="J655" i="3"/>
  <c r="J663" i="3"/>
  <c r="J671" i="3"/>
  <c r="J679" i="3"/>
  <c r="J687" i="3"/>
  <c r="J695" i="3"/>
  <c r="J703" i="3"/>
  <c r="J711" i="3"/>
  <c r="J719" i="3"/>
  <c r="J727" i="3"/>
  <c r="J735" i="3"/>
  <c r="J1085" i="3"/>
  <c r="J4" i="3"/>
  <c r="J20" i="3"/>
  <c r="J36" i="3"/>
  <c r="J52" i="3"/>
  <c r="J68" i="3"/>
  <c r="J84" i="3"/>
  <c r="J100" i="3"/>
  <c r="J116" i="3"/>
  <c r="J132" i="3"/>
  <c r="J148" i="3"/>
  <c r="J164" i="3"/>
  <c r="J180" i="3"/>
  <c r="J196" i="3"/>
  <c r="J568" i="3"/>
  <c r="J576" i="3"/>
  <c r="J584" i="3"/>
  <c r="J592" i="3"/>
  <c r="J600" i="3"/>
  <c r="J608" i="3"/>
  <c r="J616" i="3"/>
  <c r="J624" i="3"/>
  <c r="J632" i="3"/>
  <c r="J640" i="3"/>
  <c r="J648" i="3"/>
  <c r="J656" i="3"/>
  <c r="J664" i="3"/>
  <c r="J672" i="3"/>
  <c r="J680" i="3"/>
  <c r="J2330" i="3"/>
  <c r="J2430" i="3"/>
  <c r="J2558" i="3"/>
  <c r="J2686" i="3"/>
  <c r="J2878" i="3"/>
  <c r="J3070" i="3"/>
  <c r="J3198" i="3"/>
  <c r="J1101" i="3"/>
  <c r="J1113" i="3"/>
  <c r="J1129" i="3"/>
  <c r="J1145" i="3"/>
  <c r="J1165" i="3"/>
  <c r="J1177" i="3"/>
  <c r="J1193" i="3"/>
  <c r="J1213" i="3"/>
  <c r="J1229" i="3"/>
  <c r="J1241" i="3"/>
  <c r="J1257" i="3"/>
  <c r="J1277" i="3"/>
  <c r="J1293" i="3"/>
  <c r="J1309" i="3"/>
  <c r="J1325" i="3"/>
  <c r="J1341" i="3"/>
  <c r="J1357" i="3"/>
  <c r="J1373" i="3"/>
  <c r="J1389" i="3"/>
  <c r="J1401" i="3"/>
  <c r="J1429" i="3"/>
  <c r="J1445" i="3"/>
  <c r="J1461" i="3"/>
  <c r="J1477" i="3"/>
  <c r="J1489" i="3"/>
  <c r="J1505" i="3"/>
  <c r="J1521" i="3"/>
  <c r="J1549" i="3"/>
  <c r="J1561" i="3"/>
  <c r="J1577" i="3"/>
  <c r="J1593" i="3"/>
  <c r="J1621" i="3"/>
  <c r="J1633" i="3"/>
  <c r="J1649" i="3"/>
  <c r="J1669" i="3"/>
  <c r="J1681" i="3"/>
  <c r="J1697" i="3"/>
  <c r="J1713" i="3"/>
  <c r="J1729" i="3"/>
  <c r="J1745" i="3"/>
  <c r="J1761" i="3"/>
  <c r="J1777" i="3"/>
  <c r="J1805" i="3"/>
  <c r="J1821" i="3"/>
  <c r="J1833" i="3"/>
  <c r="J1861" i="3"/>
  <c r="J1877" i="3"/>
  <c r="J1897" i="3"/>
  <c r="J1925" i="3"/>
  <c r="J1949" i="3"/>
  <c r="J1961" i="3"/>
  <c r="J1989" i="3"/>
  <c r="J2013" i="3"/>
  <c r="J2025" i="3"/>
  <c r="J2053" i="3"/>
  <c r="J2077" i="3"/>
  <c r="J2089" i="3"/>
  <c r="J2117" i="3"/>
  <c r="J2137" i="3"/>
  <c r="J2153" i="3"/>
  <c r="J2181" i="3"/>
  <c r="J2197" i="3"/>
  <c r="J2221" i="3"/>
  <c r="J2245" i="3"/>
  <c r="J2261" i="3"/>
  <c r="J2281" i="3"/>
  <c r="J2309" i="3"/>
  <c r="J2333" i="3"/>
  <c r="J2345" i="3"/>
  <c r="J2373" i="3"/>
  <c r="J2397" i="3"/>
  <c r="J2413" i="3"/>
  <c r="J2429" i="3"/>
  <c r="J2453" i="3"/>
  <c r="J2477" i="3"/>
  <c r="J2489" i="3"/>
  <c r="J2517" i="3"/>
  <c r="J2541" i="3"/>
  <c r="J2553" i="3"/>
  <c r="J2581" i="3"/>
  <c r="J2601" i="3"/>
  <c r="J2617" i="3"/>
  <c r="J2653" i="3"/>
  <c r="J2669" i="3"/>
  <c r="J2685" i="3"/>
  <c r="J2709" i="3"/>
  <c r="J2729" i="3"/>
  <c r="J2745" i="3"/>
  <c r="J2773" i="3"/>
  <c r="J2797" i="3"/>
  <c r="J2813" i="3"/>
  <c r="J2829" i="3"/>
  <c r="J2845" i="3"/>
  <c r="J2861" i="3"/>
  <c r="J2873" i="3"/>
  <c r="J2889" i="3"/>
  <c r="J2905" i="3"/>
  <c r="J2921" i="3"/>
  <c r="J2941" i="3"/>
  <c r="J2957" i="3"/>
  <c r="J2973" i="3"/>
  <c r="J2989" i="3"/>
  <c r="J3005" i="3"/>
  <c r="J3021" i="3"/>
  <c r="J3037" i="3"/>
  <c r="J3057" i="3"/>
  <c r="J3073" i="3"/>
  <c r="J3085" i="3"/>
  <c r="J3101" i="3"/>
  <c r="J3117" i="3"/>
  <c r="J3133" i="3"/>
  <c r="J3149" i="3"/>
  <c r="J3165" i="3"/>
  <c r="J3181" i="3"/>
  <c r="J3197" i="3"/>
  <c r="J3213" i="3"/>
  <c r="J3229" i="3"/>
  <c r="J3706" i="3"/>
  <c r="J3324" i="3"/>
  <c r="J3761" i="3"/>
  <c r="J3781" i="3"/>
  <c r="J3797" i="3"/>
  <c r="J3809" i="3"/>
  <c r="J3829" i="3"/>
  <c r="J3845" i="3"/>
  <c r="J3861" i="3"/>
  <c r="J3877" i="3"/>
  <c r="J3893" i="3"/>
  <c r="J3909" i="3"/>
  <c r="J3150" i="3"/>
  <c r="J3690" i="3"/>
  <c r="J2542" i="3"/>
  <c r="J3372" i="3"/>
  <c r="J3925" i="3"/>
  <c r="J3340" i="3"/>
  <c r="J3404" i="3"/>
  <c r="J3941" i="3"/>
  <c r="J3516" i="3"/>
  <c r="J3564" i="3"/>
  <c r="J3658" i="3"/>
  <c r="J3730" i="3"/>
  <c r="J3746" i="3"/>
  <c r="J3778" i="3"/>
  <c r="J3794" i="3"/>
  <c r="J3810" i="3"/>
  <c r="J3842" i="3"/>
  <c r="J3858" i="3"/>
  <c r="J3874" i="3"/>
  <c r="J3890" i="3"/>
  <c r="J3906" i="3"/>
  <c r="J3922" i="3"/>
  <c r="J3938" i="3"/>
  <c r="J3954" i="3"/>
  <c r="J4006" i="3"/>
  <c r="J3955" i="3"/>
  <c r="J3500" i="3"/>
  <c r="J3980" i="3"/>
  <c r="J4012" i="3"/>
  <c r="J3722" i="3"/>
  <c r="J3754" i="3"/>
  <c r="J3786" i="3"/>
  <c r="J3818" i="3"/>
  <c r="J3850" i="3"/>
  <c r="J3882" i="3"/>
  <c r="J3914" i="3"/>
  <c r="J3946" i="3"/>
  <c r="J3990" i="3"/>
  <c r="J4022" i="3"/>
  <c r="J4054" i="3"/>
  <c r="J4086" i="3"/>
  <c r="J3615" i="3"/>
  <c r="J2" i="3"/>
  <c r="J10" i="3"/>
  <c r="J18" i="3"/>
  <c r="J26" i="3"/>
  <c r="J34" i="3"/>
  <c r="J42" i="3"/>
  <c r="J50" i="3"/>
  <c r="J58" i="3"/>
  <c r="J66" i="3"/>
  <c r="J74" i="3"/>
  <c r="J82" i="3"/>
  <c r="J90" i="3"/>
  <c r="J98" i="3"/>
  <c r="J106" i="3"/>
  <c r="J114" i="3"/>
  <c r="J122" i="3"/>
  <c r="J130" i="3"/>
  <c r="J138" i="3"/>
  <c r="J146" i="3"/>
  <c r="J154" i="3"/>
  <c r="J162" i="3"/>
  <c r="J170" i="3"/>
  <c r="J178" i="3"/>
  <c r="J186" i="3"/>
  <c r="J194" i="3"/>
  <c r="J202" i="3"/>
  <c r="J210" i="3"/>
  <c r="J218" i="3"/>
  <c r="J226" i="3"/>
  <c r="J234" i="3"/>
  <c r="J242" i="3"/>
  <c r="J250" i="3"/>
  <c r="J258" i="3"/>
  <c r="J266" i="3"/>
  <c r="J274" i="3"/>
  <c r="J282" i="3"/>
  <c r="J290" i="3"/>
  <c r="J298" i="3"/>
  <c r="J306" i="3"/>
  <c r="J314" i="3"/>
  <c r="J322" i="3"/>
  <c r="J330" i="3"/>
  <c r="J338" i="3"/>
  <c r="J346" i="3"/>
  <c r="J354" i="3"/>
  <c r="J362" i="3"/>
  <c r="J370" i="3"/>
  <c r="J378" i="3"/>
  <c r="J386" i="3"/>
  <c r="J394" i="3"/>
  <c r="J402" i="3"/>
  <c r="J410" i="3"/>
  <c r="J418" i="3"/>
  <c r="J426" i="3"/>
  <c r="J434" i="3"/>
  <c r="J442" i="3"/>
  <c r="J450" i="3"/>
  <c r="J458" i="3"/>
  <c r="J466" i="3"/>
  <c r="J474" i="3"/>
  <c r="J482" i="3"/>
  <c r="J490" i="3"/>
  <c r="J498" i="3"/>
  <c r="J506" i="3"/>
  <c r="J514" i="3"/>
  <c r="J522" i="3"/>
  <c r="J530" i="3"/>
  <c r="J538" i="3"/>
  <c r="J546" i="3"/>
  <c r="J554" i="3"/>
  <c r="J562" i="3"/>
  <c r="J570" i="3"/>
  <c r="J578" i="3"/>
  <c r="J586" i="3"/>
  <c r="J594" i="3"/>
  <c r="J602" i="3"/>
  <c r="J610" i="3"/>
  <c r="J618" i="3"/>
  <c r="J626" i="3"/>
  <c r="J634" i="3"/>
  <c r="J642" i="3"/>
  <c r="J650" i="3"/>
  <c r="J658" i="3"/>
  <c r="J666" i="3"/>
  <c r="J674" i="3"/>
  <c r="J682" i="3"/>
  <c r="J6" i="3"/>
  <c r="J14" i="3"/>
  <c r="J22" i="3"/>
  <c r="J30" i="3"/>
  <c r="J38" i="3"/>
  <c r="J46" i="3"/>
  <c r="J54" i="3"/>
  <c r="J62" i="3"/>
  <c r="J70" i="3"/>
  <c r="J78" i="3"/>
  <c r="J86" i="3"/>
  <c r="J94" i="3"/>
  <c r="J102" i="3"/>
  <c r="J110" i="3"/>
  <c r="J118" i="3"/>
  <c r="J126" i="3"/>
  <c r="J134" i="3"/>
  <c r="J142" i="3"/>
  <c r="J150" i="3"/>
  <c r="J158" i="3"/>
  <c r="J166" i="3"/>
  <c r="J174" i="3"/>
  <c r="J182" i="3"/>
  <c r="J190" i="3"/>
  <c r="J198" i="3"/>
  <c r="J206" i="3"/>
  <c r="J214" i="3"/>
  <c r="J222" i="3"/>
  <c r="J230" i="3"/>
  <c r="J238" i="3"/>
  <c r="J246" i="3"/>
  <c r="J254" i="3"/>
  <c r="J262" i="3"/>
  <c r="J270" i="3"/>
  <c r="J278" i="3"/>
  <c r="J286" i="3"/>
  <c r="J294" i="3"/>
  <c r="J3511" i="3"/>
  <c r="J3543" i="3"/>
  <c r="J3575" i="3"/>
  <c r="J3452" i="3"/>
  <c r="J4070" i="3"/>
  <c r="J3957" i="3"/>
  <c r="J4044" i="3"/>
  <c r="J4076" i="3"/>
  <c r="J4108" i="3"/>
  <c r="J3626" i="3"/>
  <c r="J3642" i="3"/>
  <c r="J2850" i="3"/>
  <c r="J690" i="3"/>
  <c r="J698" i="3"/>
  <c r="J706" i="3"/>
  <c r="J714" i="3"/>
  <c r="J722" i="3"/>
  <c r="J730" i="3"/>
  <c r="J738" i="3"/>
  <c r="J746" i="3"/>
  <c r="J754" i="3"/>
  <c r="J762" i="3"/>
  <c r="J770" i="3"/>
  <c r="J778" i="3"/>
  <c r="J786" i="3"/>
  <c r="J794" i="3"/>
  <c r="J802" i="3"/>
  <c r="J810" i="3"/>
  <c r="J818" i="3"/>
  <c r="J826" i="3"/>
  <c r="J834" i="3"/>
  <c r="J842" i="3"/>
  <c r="J850" i="3"/>
  <c r="J858" i="3"/>
  <c r="J866" i="3"/>
  <c r="J874" i="3"/>
  <c r="J882" i="3"/>
  <c r="J890" i="3"/>
  <c r="J898" i="3"/>
  <c r="J906" i="3"/>
  <c r="J914" i="3"/>
  <c r="J922" i="3"/>
  <c r="J930" i="3"/>
  <c r="J938" i="3"/>
  <c r="J946" i="3"/>
  <c r="J954" i="3"/>
  <c r="J962" i="3"/>
  <c r="J970" i="3"/>
  <c r="J978" i="3"/>
  <c r="J986" i="3"/>
  <c r="J994" i="3"/>
  <c r="J1002" i="3"/>
  <c r="J1010" i="3"/>
  <c r="J1018" i="3"/>
  <c r="J1026" i="3"/>
  <c r="J1034" i="3"/>
  <c r="J1042" i="3"/>
  <c r="J1050" i="3"/>
  <c r="J1058" i="3"/>
  <c r="J1066" i="3"/>
  <c r="J1074" i="3"/>
  <c r="J1082" i="3"/>
  <c r="J1090" i="3"/>
  <c r="J1098" i="3"/>
  <c r="J1106" i="3"/>
  <c r="J1114" i="3"/>
  <c r="J1122" i="3"/>
  <c r="J1130" i="3"/>
  <c r="J1138" i="3"/>
  <c r="J1146" i="3"/>
  <c r="J1154" i="3"/>
  <c r="J1162" i="3"/>
  <c r="J1170" i="3"/>
  <c r="J1178" i="3"/>
  <c r="J1186" i="3"/>
  <c r="J1194" i="3"/>
  <c r="J1202" i="3"/>
  <c r="J1210" i="3"/>
  <c r="J1218" i="3"/>
  <c r="J1226" i="3"/>
  <c r="J1234" i="3"/>
  <c r="J1242" i="3"/>
  <c r="J1250" i="3"/>
  <c r="J1258" i="3"/>
  <c r="J1266" i="3"/>
  <c r="J1274" i="3"/>
  <c r="J1282" i="3"/>
  <c r="J1290" i="3"/>
  <c r="J1302" i="3"/>
  <c r="J1310" i="3"/>
  <c r="J1318" i="3"/>
  <c r="J1326" i="3"/>
  <c r="J1334" i="3"/>
  <c r="J1342" i="3"/>
  <c r="J1350" i="3"/>
  <c r="J3436" i="3"/>
  <c r="J3996" i="3"/>
  <c r="J4060" i="3"/>
  <c r="J3634" i="3"/>
  <c r="J3666" i="3"/>
  <c r="J8" i="3"/>
  <c r="J16" i="3"/>
  <c r="J24" i="3"/>
  <c r="J32" i="3"/>
  <c r="J40" i="3"/>
  <c r="J48" i="3"/>
  <c r="J56" i="3"/>
  <c r="J64" i="3"/>
  <c r="J72" i="3"/>
  <c r="J80" i="3"/>
  <c r="J88" i="3"/>
  <c r="J96" i="3"/>
  <c r="J104" i="3"/>
  <c r="J112" i="3"/>
  <c r="J120" i="3"/>
  <c r="J128" i="3"/>
  <c r="J136" i="3"/>
  <c r="J144" i="3"/>
  <c r="J152" i="3"/>
  <c r="J160" i="3"/>
  <c r="J168" i="3"/>
  <c r="J176" i="3"/>
  <c r="J184" i="3"/>
  <c r="J192" i="3"/>
  <c r="J200" i="3"/>
  <c r="J208" i="3"/>
  <c r="J216" i="3"/>
  <c r="J224" i="3"/>
  <c r="J232" i="3"/>
  <c r="J240" i="3"/>
  <c r="J1358" i="3"/>
  <c r="J1366" i="3"/>
  <c r="J1374" i="3"/>
  <c r="J1382" i="3"/>
  <c r="J1390" i="3"/>
  <c r="J1398" i="3"/>
  <c r="J1406" i="3"/>
  <c r="J1414" i="3"/>
  <c r="J1422" i="3"/>
  <c r="J1430" i="3"/>
  <c r="J1438" i="3"/>
  <c r="J1446" i="3"/>
  <c r="J1454" i="3"/>
  <c r="J1462" i="3"/>
  <c r="J1470" i="3"/>
  <c r="J1478" i="3"/>
  <c r="J1486" i="3"/>
  <c r="J1494" i="3"/>
  <c r="J1502" i="3"/>
  <c r="J1510" i="3"/>
  <c r="J1518" i="3"/>
  <c r="J1526" i="3"/>
  <c r="J1534" i="3"/>
  <c r="J1542" i="3"/>
  <c r="J1554" i="3"/>
  <c r="J1562" i="3"/>
  <c r="J1570" i="3"/>
  <c r="J1578" i="3"/>
  <c r="J1586" i="3"/>
  <c r="J1594" i="3"/>
  <c r="J1602" i="3"/>
  <c r="J1610" i="3"/>
  <c r="J1618" i="3"/>
  <c r="J1626" i="3"/>
  <c r="J1634" i="3"/>
  <c r="J1642" i="3"/>
  <c r="J1650" i="3"/>
  <c r="J1658" i="3"/>
  <c r="J1666" i="3"/>
  <c r="J1674" i="3"/>
  <c r="J1690" i="3"/>
  <c r="J1698" i="3"/>
  <c r="J1706" i="3"/>
  <c r="J1714" i="3"/>
  <c r="J1722" i="3"/>
  <c r="J1730" i="3"/>
  <c r="J1738" i="3"/>
  <c r="J1746" i="3"/>
  <c r="J1754" i="3"/>
  <c r="J1762" i="3"/>
  <c r="J1774" i="3"/>
  <c r="J1782" i="3"/>
  <c r="J1790" i="3"/>
  <c r="J1798" i="3"/>
  <c r="J1806" i="3"/>
  <c r="J1814" i="3"/>
  <c r="J1822" i="3"/>
  <c r="J1834" i="3"/>
  <c r="J1842" i="3"/>
  <c r="J1850" i="3"/>
  <c r="J1858" i="3"/>
  <c r="J1866" i="3"/>
  <c r="J1874" i="3"/>
  <c r="J1882" i="3"/>
  <c r="J1890" i="3"/>
  <c r="J1902" i="3"/>
  <c r="J1910" i="3"/>
  <c r="J1918" i="3"/>
  <c r="J1926" i="3"/>
  <c r="J1934" i="3"/>
  <c r="J1942" i="3"/>
  <c r="J1950" i="3"/>
  <c r="J1966" i="3"/>
  <c r="J1974" i="3"/>
  <c r="J1982" i="3"/>
  <c r="J1990" i="3"/>
  <c r="J1998" i="3"/>
  <c r="J2006" i="3"/>
  <c r="J2014" i="3"/>
  <c r="J2026" i="3"/>
  <c r="J2034" i="3"/>
  <c r="J2042" i="3"/>
  <c r="J2050" i="3"/>
  <c r="J2058" i="3"/>
  <c r="J2066" i="3"/>
  <c r="J2074" i="3"/>
  <c r="J2082" i="3"/>
  <c r="J2094" i="3"/>
  <c r="J2102" i="3"/>
  <c r="J2110" i="3"/>
  <c r="J2118" i="3"/>
  <c r="J2126" i="3"/>
  <c r="J2134" i="3"/>
  <c r="J2142" i="3"/>
  <c r="J2154" i="3"/>
  <c r="J2162" i="3"/>
  <c r="J2170" i="3"/>
  <c r="J2178" i="3"/>
  <c r="J2186" i="3"/>
  <c r="J2194" i="3"/>
  <c r="J2210" i="3"/>
  <c r="J2218" i="3"/>
  <c r="J2226" i="3"/>
  <c r="J2238" i="3"/>
  <c r="J2246" i="3"/>
  <c r="J2254" i="3"/>
  <c r="J2262" i="3"/>
  <c r="J2274" i="3"/>
  <c r="J2282" i="3"/>
  <c r="J2290" i="3"/>
  <c r="J2302" i="3"/>
  <c r="J2310" i="3"/>
  <c r="J2318" i="3"/>
  <c r="J2326" i="3"/>
  <c r="J2334" i="3"/>
  <c r="J2342" i="3"/>
  <c r="J2350" i="3"/>
  <c r="J2358" i="3"/>
  <c r="J2370" i="3"/>
  <c r="J2378" i="3"/>
  <c r="J2386" i="3"/>
  <c r="J2398" i="3"/>
  <c r="J2406" i="3"/>
  <c r="J2418" i="3"/>
  <c r="J2426" i="3"/>
  <c r="J2434" i="3"/>
  <c r="J2442" i="3"/>
  <c r="J2454" i="3"/>
  <c r="J2466" i="3"/>
  <c r="J2474" i="3"/>
  <c r="J2486" i="3"/>
  <c r="J2502" i="3"/>
  <c r="J2514" i="3"/>
  <c r="J2522" i="3"/>
  <c r="J2534" i="3"/>
  <c r="J2546" i="3"/>
  <c r="J2554" i="3"/>
  <c r="J2562" i="3"/>
  <c r="J2570" i="3"/>
  <c r="J2582" i="3"/>
  <c r="J2594" i="3"/>
  <c r="J2602" i="3"/>
  <c r="J2614" i="3"/>
  <c r="J2630" i="3"/>
  <c r="J2642" i="3"/>
  <c r="J2650" i="3"/>
  <c r="J2662" i="3"/>
  <c r="J2674" i="3"/>
  <c r="J2682" i="3"/>
  <c r="J2690" i="3"/>
  <c r="J2698" i="3"/>
  <c r="J2710" i="3"/>
  <c r="J2722" i="3"/>
  <c r="J2730" i="3"/>
  <c r="J2742" i="3"/>
  <c r="J2758" i="3"/>
  <c r="J2770" i="3"/>
  <c r="J2778" i="3"/>
  <c r="J2790" i="3"/>
  <c r="J2838" i="3"/>
  <c r="J2870" i="3"/>
  <c r="J2886" i="3"/>
  <c r="J2918" i="3"/>
  <c r="J2966" i="3"/>
  <c r="J212" i="3"/>
  <c r="J220" i="3"/>
  <c r="J228" i="3"/>
  <c r="J236" i="3"/>
  <c r="J302" i="3"/>
  <c r="J310" i="3"/>
  <c r="J318" i="3"/>
  <c r="J326" i="3"/>
  <c r="J334" i="3"/>
  <c r="J342" i="3"/>
  <c r="J350" i="3"/>
  <c r="J358" i="3"/>
  <c r="J366" i="3"/>
  <c r="J374" i="3"/>
  <c r="J382" i="3"/>
  <c r="J390" i="3"/>
  <c r="J398" i="3"/>
  <c r="J406" i="3"/>
  <c r="J414" i="3"/>
  <c r="J422" i="3"/>
  <c r="J430" i="3"/>
  <c r="J438" i="3"/>
  <c r="J446" i="3"/>
  <c r="J454" i="3"/>
  <c r="J462" i="3"/>
  <c r="J470" i="3"/>
  <c r="J478" i="3"/>
  <c r="J486" i="3"/>
  <c r="J494" i="3"/>
  <c r="J502" i="3"/>
  <c r="J510" i="3"/>
  <c r="J518" i="3"/>
  <c r="J526" i="3"/>
  <c r="J534" i="3"/>
  <c r="J542" i="3"/>
  <c r="J550" i="3"/>
  <c r="J558" i="3"/>
  <c r="J566" i="3"/>
  <c r="J574" i="3"/>
  <c r="J582" i="3"/>
  <c r="J590" i="3"/>
  <c r="J598" i="3"/>
  <c r="J606" i="3"/>
  <c r="J614" i="3"/>
  <c r="J622" i="3"/>
  <c r="J630" i="3"/>
  <c r="J638" i="3"/>
  <c r="J646" i="3"/>
  <c r="J654" i="3"/>
  <c r="J662" i="3"/>
  <c r="J670" i="3"/>
  <c r="J678" i="3"/>
  <c r="J686" i="3"/>
  <c r="J694" i="3"/>
  <c r="J702" i="3"/>
  <c r="J710" i="3"/>
  <c r="J718" i="3"/>
  <c r="J726" i="3"/>
  <c r="J734" i="3"/>
  <c r="J742" i="3"/>
  <c r="J750" i="3"/>
  <c r="J758" i="3"/>
  <c r="J766" i="3"/>
  <c r="J774" i="3"/>
  <c r="J782" i="3"/>
  <c r="J790" i="3"/>
  <c r="J798" i="3"/>
  <c r="J806" i="3"/>
  <c r="J814" i="3"/>
  <c r="J822" i="3"/>
  <c r="J830" i="3"/>
  <c r="J838" i="3"/>
  <c r="J846" i="3"/>
  <c r="J854" i="3"/>
  <c r="J862" i="3"/>
  <c r="J870" i="3"/>
  <c r="J878" i="3"/>
  <c r="J886" i="3"/>
  <c r="J894" i="3"/>
  <c r="J902" i="3"/>
  <c r="J910" i="3"/>
  <c r="J918" i="3"/>
  <c r="J926" i="3"/>
  <c r="J934" i="3"/>
  <c r="J942" i="3"/>
  <c r="J950" i="3"/>
  <c r="J958" i="3"/>
  <c r="J966" i="3"/>
  <c r="J974" i="3"/>
  <c r="J982" i="3"/>
  <c r="J990" i="3"/>
  <c r="J998" i="3"/>
  <c r="J1006" i="3"/>
  <c r="J1014" i="3"/>
  <c r="J1022" i="3"/>
  <c r="J1030" i="3"/>
  <c r="J1038" i="3"/>
  <c r="J1046" i="3"/>
  <c r="J1054" i="3"/>
  <c r="J1062" i="3"/>
  <c r="J1070" i="3"/>
  <c r="J1078" i="3"/>
  <c r="J1086" i="3"/>
  <c r="J1094" i="3"/>
  <c r="J1102" i="3"/>
  <c r="J1110" i="3"/>
  <c r="J1118" i="3"/>
  <c r="J1126" i="3"/>
  <c r="J1134" i="3"/>
  <c r="J1142" i="3"/>
  <c r="J1150" i="3"/>
  <c r="J1158" i="3"/>
  <c r="J1166" i="3"/>
  <c r="J1174" i="3"/>
  <c r="J1182" i="3"/>
  <c r="J1190" i="3"/>
  <c r="J1198" i="3"/>
  <c r="J1206" i="3"/>
  <c r="J1214" i="3"/>
  <c r="J1222" i="3"/>
  <c r="J1230" i="3"/>
  <c r="J1238" i="3"/>
  <c r="J1246" i="3"/>
  <c r="J1254" i="3"/>
  <c r="J1262" i="3"/>
  <c r="J1270" i="3"/>
  <c r="J1278" i="3"/>
  <c r="J1286" i="3"/>
  <c r="J1298" i="3"/>
  <c r="J1306" i="3"/>
  <c r="J1314" i="3"/>
  <c r="J1322" i="3"/>
  <c r="J1330" i="3"/>
  <c r="J1338" i="3"/>
  <c r="J1346" i="3"/>
  <c r="J1354" i="3"/>
  <c r="J1362" i="3"/>
  <c r="J1370" i="3"/>
  <c r="J1378" i="3"/>
  <c r="J1386" i="3"/>
  <c r="J1394" i="3"/>
  <c r="J1402" i="3"/>
  <c r="J1410" i="3"/>
  <c r="J1418" i="3"/>
  <c r="J1426" i="3"/>
  <c r="J1434" i="3"/>
  <c r="J1442" i="3"/>
  <c r="J1450" i="3"/>
  <c r="J1458" i="3"/>
  <c r="J1466" i="3"/>
  <c r="J1474" i="3"/>
  <c r="J1482" i="3"/>
  <c r="J1490" i="3"/>
  <c r="J1498" i="3"/>
  <c r="J1506" i="3"/>
  <c r="J1514" i="3"/>
  <c r="J1522" i="3"/>
  <c r="J1530" i="3"/>
  <c r="J1538" i="3"/>
  <c r="J1546" i="3"/>
  <c r="J1558" i="3"/>
  <c r="J1566" i="3"/>
  <c r="J1574" i="3"/>
  <c r="J1582" i="3"/>
  <c r="J1590" i="3"/>
  <c r="J1598" i="3"/>
  <c r="J1606" i="3"/>
  <c r="J1614" i="3"/>
  <c r="J1622" i="3"/>
  <c r="J1630" i="3"/>
  <c r="J1638" i="3"/>
  <c r="J1646" i="3"/>
  <c r="J1654" i="3"/>
  <c r="J1662" i="3"/>
  <c r="J1670" i="3"/>
  <c r="J1678" i="3"/>
  <c r="J1686" i="3"/>
  <c r="J1694" i="3"/>
  <c r="J1702" i="3"/>
  <c r="J1710" i="3"/>
  <c r="J1718" i="3"/>
  <c r="J1726" i="3"/>
  <c r="J1734" i="3"/>
  <c r="J1742" i="3"/>
  <c r="J1750" i="3"/>
  <c r="J1758" i="3"/>
  <c r="J1770" i="3"/>
  <c r="J1778" i="3"/>
  <c r="J1786" i="3"/>
  <c r="J1794" i="3"/>
  <c r="J1802" i="3"/>
  <c r="J1810" i="3"/>
  <c r="J1818" i="3"/>
  <c r="J1826" i="3"/>
  <c r="J1838" i="3"/>
  <c r="J1846" i="3"/>
  <c r="J1854" i="3"/>
  <c r="J1862" i="3"/>
  <c r="J1870" i="3"/>
  <c r="J1878" i="3"/>
  <c r="J1886" i="3"/>
  <c r="J1898" i="3"/>
  <c r="J1906" i="3"/>
  <c r="J1914" i="3"/>
  <c r="J1922" i="3"/>
  <c r="J1930" i="3"/>
  <c r="J1938" i="3"/>
  <c r="J1946" i="3"/>
  <c r="J1954" i="3"/>
  <c r="J1962" i="3"/>
  <c r="J1970" i="3"/>
  <c r="J1978" i="3"/>
  <c r="J1986" i="3"/>
  <c r="J1994" i="3"/>
  <c r="J2002" i="3"/>
  <c r="J2010" i="3"/>
  <c r="J2018" i="3"/>
  <c r="J2030" i="3"/>
  <c r="J2038" i="3"/>
  <c r="J2046" i="3"/>
  <c r="J2054" i="3"/>
  <c r="J2062" i="3"/>
  <c r="J2070" i="3"/>
  <c r="J2078" i="3"/>
  <c r="J2090" i="3"/>
  <c r="J2098" i="3"/>
  <c r="J2106" i="3"/>
  <c r="J2114" i="3"/>
  <c r="J2122" i="3"/>
  <c r="J2130" i="3"/>
  <c r="J2138" i="3"/>
  <c r="J2146" i="3"/>
  <c r="J2158" i="3"/>
  <c r="J2166" i="3"/>
  <c r="J2174" i="3"/>
  <c r="J2182" i="3"/>
  <c r="J2190" i="3"/>
  <c r="J2198" i="3"/>
  <c r="J2206" i="3"/>
  <c r="J2214" i="3"/>
  <c r="J2222" i="3"/>
  <c r="J2230" i="3"/>
  <c r="J2242" i="3"/>
  <c r="J2250" i="3"/>
  <c r="J2258" i="3"/>
  <c r="J2270" i="3"/>
  <c r="J2278" i="3"/>
  <c r="J2286" i="3"/>
  <c r="J2294" i="3"/>
  <c r="J2306" i="3"/>
  <c r="J2314" i="3"/>
  <c r="J2322" i="3"/>
  <c r="J2338" i="3"/>
  <c r="J2346" i="3"/>
  <c r="J2354" i="3"/>
  <c r="J2366" i="3"/>
  <c r="J2374" i="3"/>
  <c r="J2382" i="3"/>
  <c r="J2390" i="3"/>
  <c r="J2402" i="3"/>
  <c r="J2410" i="3"/>
  <c r="J2422" i="3"/>
  <c r="J2438" i="3"/>
  <c r="J2450" i="3"/>
  <c r="J2458" i="3"/>
  <c r="J2470" i="3"/>
  <c r="J2482" i="3"/>
  <c r="J2490" i="3"/>
  <c r="J2498" i="3"/>
  <c r="J2506" i="3"/>
  <c r="J2518" i="3"/>
  <c r="J2530" i="3"/>
  <c r="J2538" i="3"/>
  <c r="J2550" i="3"/>
  <c r="J2566" i="3"/>
  <c r="J2578" i="3"/>
  <c r="J2586" i="3"/>
  <c r="J2598" i="3"/>
  <c r="J2610" i="3"/>
  <c r="J2618" i="3"/>
  <c r="J2626" i="3"/>
  <c r="J2634" i="3"/>
  <c r="J2646" i="3"/>
  <c r="J2658" i="3"/>
  <c r="J2666" i="3"/>
  <c r="J2678" i="3"/>
  <c r="J2694" i="3"/>
  <c r="J2706" i="3"/>
  <c r="J2714" i="3"/>
  <c r="J2726" i="3"/>
  <c r="J2738" i="3"/>
  <c r="J2746" i="3"/>
  <c r="J2754" i="3"/>
  <c r="J2762" i="3"/>
  <c r="J2774" i="3"/>
  <c r="J2786" i="3"/>
  <c r="J2806" i="3"/>
  <c r="J2822" i="3"/>
  <c r="J2854" i="3"/>
  <c r="J2902" i="3"/>
  <c r="J2934" i="3"/>
  <c r="J2950" i="3"/>
  <c r="J2982" i="3"/>
  <c r="J3002" i="3"/>
  <c r="J3010" i="3"/>
  <c r="J3018" i="3"/>
  <c r="J3030" i="3"/>
  <c r="J3042" i="3"/>
  <c r="J3050" i="3"/>
  <c r="J3062" i="3"/>
  <c r="J3078" i="3"/>
  <c r="J3090" i="3"/>
  <c r="J3098" i="3"/>
  <c r="J3110" i="3"/>
  <c r="J2998" i="3"/>
  <c r="J3014" i="3"/>
  <c r="J3026" i="3"/>
  <c r="J3034" i="3"/>
  <c r="J3046" i="3"/>
  <c r="J3058" i="3"/>
  <c r="J3066" i="3"/>
  <c r="J3074" i="3"/>
  <c r="J3082" i="3"/>
  <c r="J3094" i="3"/>
  <c r="J3106" i="3"/>
  <c r="J3114" i="3"/>
  <c r="J3126" i="3"/>
  <c r="J3142" i="3"/>
  <c r="J3154" i="3"/>
  <c r="J3162" i="3"/>
  <c r="J3174" i="3"/>
  <c r="J3186" i="3"/>
  <c r="J3194" i="3"/>
  <c r="J3202" i="3"/>
  <c r="J3210" i="3"/>
  <c r="J3222" i="3"/>
  <c r="J3234" i="3"/>
  <c r="J3242" i="3"/>
  <c r="J3250" i="3"/>
  <c r="J3258" i="3"/>
  <c r="J3266" i="3"/>
  <c r="J3274" i="3"/>
  <c r="J3282" i="3"/>
  <c r="J3290" i="3"/>
  <c r="J3298" i="3"/>
  <c r="J3306" i="3"/>
  <c r="J3314" i="3"/>
  <c r="J3322" i="3"/>
  <c r="J3330" i="3"/>
  <c r="J3338" i="3"/>
  <c r="J3346" i="3"/>
  <c r="J3354" i="3"/>
  <c r="J3362" i="3"/>
  <c r="J3370" i="3"/>
  <c r="J3378" i="3"/>
  <c r="J3386" i="3"/>
  <c r="J3394" i="3"/>
  <c r="J3402" i="3"/>
  <c r="J3410" i="3"/>
  <c r="J3418" i="3"/>
  <c r="J3426" i="3"/>
  <c r="J3434" i="3"/>
  <c r="J3442" i="3"/>
  <c r="J3450" i="3"/>
  <c r="J3458" i="3"/>
  <c r="J3466" i="3"/>
  <c r="J3474" i="3"/>
  <c r="J3482" i="3"/>
  <c r="J3490" i="3"/>
  <c r="J3498" i="3"/>
  <c r="J3506" i="3"/>
  <c r="J3514" i="3"/>
  <c r="J3522" i="3"/>
  <c r="J3530" i="3"/>
  <c r="J3538" i="3"/>
  <c r="J3546" i="3"/>
  <c r="J3554" i="3"/>
  <c r="J3562" i="3"/>
  <c r="J3570" i="3"/>
  <c r="J3578" i="3"/>
  <c r="J3586" i="3"/>
  <c r="J3594" i="3"/>
  <c r="J3602" i="3"/>
  <c r="J3610" i="3"/>
  <c r="J3618" i="3"/>
  <c r="J3495" i="3"/>
  <c r="J3527" i="3"/>
  <c r="J3559" i="3"/>
  <c r="J3591" i="3"/>
  <c r="J3623" i="3"/>
  <c r="J3655" i="3"/>
  <c r="J3687" i="3"/>
  <c r="J3719" i="3"/>
  <c r="J3751" i="3"/>
  <c r="J3783" i="3"/>
  <c r="J3815" i="3"/>
  <c r="J3847" i="3"/>
  <c r="J3879" i="3"/>
  <c r="J3911" i="3"/>
  <c r="J3943" i="3"/>
  <c r="J3975" i="3"/>
  <c r="J4007" i="3"/>
  <c r="J4039" i="3"/>
  <c r="J4071" i="3"/>
  <c r="J4103" i="3"/>
  <c r="J9" i="3"/>
  <c r="J25" i="3"/>
  <c r="J41" i="3"/>
  <c r="J57" i="3"/>
  <c r="J73" i="3"/>
  <c r="J89" i="3"/>
  <c r="J105" i="3"/>
  <c r="J117" i="3"/>
  <c r="J133" i="3"/>
  <c r="J149" i="3"/>
  <c r="J165" i="3"/>
  <c r="J181" i="3"/>
  <c r="J197" i="3"/>
  <c r="J213" i="3"/>
  <c r="J229" i="3"/>
  <c r="J245" i="3"/>
  <c r="J261" i="3"/>
  <c r="J277" i="3"/>
  <c r="J293" i="3"/>
  <c r="J309" i="3"/>
  <c r="J325" i="3"/>
  <c r="J345" i="3"/>
  <c r="J361" i="3"/>
  <c r="J377" i="3"/>
  <c r="J393" i="3"/>
  <c r="J405" i="3"/>
  <c r="J421" i="3"/>
  <c r="J437" i="3"/>
  <c r="J453" i="3"/>
  <c r="J469" i="3"/>
  <c r="J485" i="3"/>
  <c r="J501" i="3"/>
  <c r="J517" i="3"/>
  <c r="J533" i="3"/>
  <c r="J549" i="3"/>
  <c r="J565" i="3"/>
  <c r="J581" i="3"/>
  <c r="J597" i="3"/>
  <c r="J613" i="3"/>
  <c r="J629" i="3"/>
  <c r="J641" i="3"/>
  <c r="J661" i="3"/>
  <c r="J677" i="3"/>
  <c r="J693" i="3"/>
  <c r="J705" i="3"/>
  <c r="J721" i="3"/>
  <c r="J737" i="3"/>
  <c r="J753" i="3"/>
  <c r="J773" i="3"/>
  <c r="J785" i="3"/>
  <c r="J801" i="3"/>
  <c r="J817" i="3"/>
  <c r="J833" i="3"/>
  <c r="J849" i="3"/>
  <c r="J865" i="3"/>
  <c r="J885" i="3"/>
  <c r="J901" i="3"/>
  <c r="J913" i="3"/>
  <c r="J933" i="3"/>
  <c r="J945" i="3"/>
  <c r="J961" i="3"/>
  <c r="J977" i="3"/>
  <c r="J997" i="3"/>
  <c r="J1009" i="3"/>
  <c r="J1029" i="3"/>
  <c r="J1041" i="3"/>
  <c r="J1057" i="3"/>
  <c r="J1077" i="3"/>
  <c r="J1089" i="3"/>
  <c r="J1105" i="3"/>
  <c r="J1125" i="3"/>
  <c r="J1141" i="3"/>
  <c r="J1153" i="3"/>
  <c r="J1173" i="3"/>
  <c r="J1189" i="3"/>
  <c r="J1205" i="3"/>
  <c r="J1217" i="3"/>
  <c r="J1237" i="3"/>
  <c r="J1253" i="3"/>
  <c r="J1265" i="3"/>
  <c r="J1281" i="3"/>
  <c r="J1297" i="3"/>
  <c r="J1317" i="3"/>
  <c r="J1329" i="3"/>
  <c r="J1345" i="3"/>
  <c r="J1361" i="3"/>
  <c r="J1377" i="3"/>
  <c r="J1397" i="3"/>
  <c r="J1413" i="3"/>
  <c r="J1425" i="3"/>
  <c r="J1441" i="3"/>
  <c r="J1457" i="3"/>
  <c r="J1485" i="3"/>
  <c r="J1501" i="3"/>
  <c r="J1517" i="3"/>
  <c r="J1529" i="3"/>
  <c r="J1545" i="3"/>
  <c r="J1565" i="3"/>
  <c r="J1581" i="3"/>
  <c r="J1597" i="3"/>
  <c r="J1609" i="3"/>
  <c r="J1625" i="3"/>
  <c r="J1645" i="3"/>
  <c r="J1661" i="3"/>
  <c r="J1685" i="3"/>
  <c r="J1701" i="3"/>
  <c r="J1717" i="3"/>
  <c r="J1741" i="3"/>
  <c r="J1765" i="3"/>
  <c r="J1781" i="3"/>
  <c r="J1793" i="3"/>
  <c r="J1809" i="3"/>
  <c r="J1837" i="3"/>
  <c r="J1849" i="3"/>
  <c r="J1885" i="3"/>
  <c r="J1901" i="3"/>
  <c r="J1913" i="3"/>
  <c r="J1941" i="3"/>
  <c r="J1965" i="3"/>
  <c r="J1977" i="3"/>
  <c r="J2005" i="3"/>
  <c r="J2029" i="3"/>
  <c r="J2041" i="3"/>
  <c r="J2069" i="3"/>
  <c r="J2093" i="3"/>
  <c r="J2105" i="3"/>
  <c r="J2133" i="3"/>
  <c r="J2157" i="3"/>
  <c r="J2169" i="3"/>
  <c r="J2205" i="3"/>
  <c r="J2217" i="3"/>
  <c r="J2233" i="3"/>
  <c r="J2269" i="3"/>
  <c r="J2285" i="3"/>
  <c r="J2297" i="3"/>
  <c r="J2325" i="3"/>
  <c r="J2349" i="3"/>
  <c r="J2361" i="3"/>
  <c r="J2389" i="3"/>
  <c r="J2409" i="3"/>
  <c r="J2437" i="3"/>
  <c r="J2461" i="3"/>
  <c r="J2473" i="3"/>
  <c r="J2501" i="3"/>
  <c r="J2525" i="3"/>
  <c r="J2537" i="3"/>
  <c r="J2565" i="3"/>
  <c r="J2589" i="3"/>
  <c r="J2605" i="3"/>
  <c r="J2629" i="3"/>
  <c r="J2645" i="3"/>
  <c r="J2665" i="3"/>
  <c r="J2693" i="3"/>
  <c r="J2717" i="3"/>
  <c r="J2733" i="3"/>
  <c r="J2757" i="3"/>
  <c r="J2781" i="3"/>
  <c r="J2793" i="3"/>
  <c r="J2809" i="3"/>
  <c r="J2825" i="3"/>
  <c r="J2841" i="3"/>
  <c r="J2857" i="3"/>
  <c r="J2877" i="3"/>
  <c r="J2893" i="3"/>
  <c r="J2909" i="3"/>
  <c r="J2925" i="3"/>
  <c r="J2937" i="3"/>
  <c r="J2953" i="3"/>
  <c r="J2969" i="3"/>
  <c r="J2985" i="3"/>
  <c r="J3001" i="3"/>
  <c r="J3017" i="3"/>
  <c r="J3033" i="3"/>
  <c r="J3049" i="3"/>
  <c r="J3061" i="3"/>
  <c r="J3077" i="3"/>
  <c r="J3097" i="3"/>
  <c r="J3113" i="3"/>
  <c r="J3129" i="3"/>
  <c r="J3145" i="3"/>
  <c r="J3161" i="3"/>
  <c r="J3177" i="3"/>
  <c r="J3193" i="3"/>
  <c r="J3209" i="3"/>
  <c r="J3225" i="3"/>
  <c r="J3241" i="3"/>
  <c r="J3257" i="3"/>
  <c r="J3273" i="3"/>
  <c r="J3289" i="3"/>
  <c r="J3305" i="3"/>
  <c r="J3321" i="3"/>
  <c r="J3337" i="3"/>
  <c r="J3353" i="3"/>
  <c r="J3373" i="3"/>
  <c r="J3385" i="3"/>
  <c r="J3401" i="3"/>
  <c r="J3421" i="3"/>
  <c r="J3437" i="3"/>
  <c r="J3449" i="3"/>
  <c r="J3469" i="3"/>
  <c r="J3485" i="3"/>
  <c r="J3497" i="3"/>
  <c r="J3513" i="3"/>
  <c r="J3529" i="3"/>
  <c r="J3545" i="3"/>
  <c r="J3565" i="3"/>
  <c r="J3581" i="3"/>
  <c r="J3597" i="3"/>
  <c r="J3613" i="3"/>
  <c r="J3625" i="3"/>
  <c r="J3645" i="3"/>
  <c r="J3661" i="3"/>
  <c r="J3673" i="3"/>
  <c r="J3689" i="3"/>
  <c r="J3705" i="3"/>
  <c r="J3721" i="3"/>
  <c r="J3741" i="3"/>
  <c r="J3757" i="3"/>
  <c r="J3769" i="3"/>
  <c r="J3785" i="3"/>
  <c r="J3801" i="3"/>
  <c r="J3817" i="3"/>
  <c r="J3833" i="3"/>
  <c r="J3849" i="3"/>
  <c r="J3865" i="3"/>
  <c r="J3881" i="3"/>
  <c r="J3897" i="3"/>
  <c r="J3913" i="3"/>
  <c r="J3929" i="3"/>
  <c r="J3945" i="3"/>
  <c r="J3961" i="3"/>
  <c r="J3122" i="3"/>
  <c r="J3130" i="3"/>
  <c r="J3138" i="3"/>
  <c r="J3146" i="3"/>
  <c r="J3158" i="3"/>
  <c r="J3170" i="3"/>
  <c r="J3178" i="3"/>
  <c r="J3190" i="3"/>
  <c r="J3206" i="3"/>
  <c r="J3218" i="3"/>
  <c r="J3226" i="3"/>
  <c r="J3238" i="3"/>
  <c r="J3246" i="3"/>
  <c r="J3254" i="3"/>
  <c r="J3262" i="3"/>
  <c r="J3270" i="3"/>
  <c r="J3278" i="3"/>
  <c r="J3286" i="3"/>
  <c r="J3294" i="3"/>
  <c r="J3302" i="3"/>
  <c r="J3310" i="3"/>
  <c r="J3318" i="3"/>
  <c r="J3326" i="3"/>
  <c r="J3334" i="3"/>
  <c r="J3342" i="3"/>
  <c r="J3350" i="3"/>
  <c r="J3358" i="3"/>
  <c r="J3366" i="3"/>
  <c r="J3374" i="3"/>
  <c r="J3382" i="3"/>
  <c r="J3390" i="3"/>
  <c r="J3398" i="3"/>
  <c r="J3406" i="3"/>
  <c r="J3414" i="3"/>
  <c r="J3422" i="3"/>
  <c r="J3430" i="3"/>
  <c r="J3438" i="3"/>
  <c r="J3446" i="3"/>
  <c r="J3454" i="3"/>
  <c r="J3462" i="3"/>
  <c r="J3470" i="3"/>
  <c r="J3478" i="3"/>
  <c r="J3486" i="3"/>
  <c r="J3494" i="3"/>
  <c r="J3502" i="3"/>
  <c r="J3510" i="3"/>
  <c r="J3518" i="3"/>
  <c r="J3526" i="3"/>
  <c r="J3534" i="3"/>
  <c r="J3542" i="3"/>
  <c r="J3550" i="3"/>
  <c r="J3558" i="3"/>
  <c r="J3566" i="3"/>
  <c r="J3574" i="3"/>
  <c r="J3582" i="3"/>
  <c r="J3590" i="3"/>
  <c r="J3598" i="3"/>
  <c r="J3606" i="3"/>
  <c r="J3614" i="3"/>
  <c r="J3622" i="3"/>
  <c r="J3607" i="3"/>
  <c r="J3639" i="3"/>
  <c r="J3671" i="3"/>
  <c r="J3703" i="3"/>
  <c r="J3735" i="3"/>
  <c r="J3767" i="3"/>
  <c r="J3799" i="3"/>
  <c r="J3831" i="3"/>
  <c r="J3863" i="3"/>
  <c r="J3895" i="3"/>
  <c r="J3927" i="3"/>
  <c r="J3959" i="3"/>
  <c r="J3991" i="3"/>
  <c r="J4023" i="3"/>
  <c r="J4055" i="3"/>
  <c r="J4087" i="3"/>
  <c r="J17" i="3"/>
  <c r="J33" i="3"/>
  <c r="J49" i="3"/>
  <c r="J65" i="3"/>
  <c r="J81" i="3"/>
  <c r="J97" i="3"/>
  <c r="J109" i="3"/>
  <c r="J125" i="3"/>
  <c r="J141" i="3"/>
  <c r="J157" i="3"/>
  <c r="J173" i="3"/>
  <c r="J189" i="3"/>
  <c r="J205" i="3"/>
  <c r="J221" i="3"/>
  <c r="J237" i="3"/>
  <c r="J253" i="3"/>
  <c r="J269" i="3"/>
  <c r="J285" i="3"/>
  <c r="J301" i="3"/>
  <c r="J317" i="3"/>
  <c r="J337" i="3"/>
  <c r="J353" i="3"/>
  <c r="J369" i="3"/>
  <c r="J385" i="3"/>
  <c r="J397" i="3"/>
  <c r="J413" i="3"/>
  <c r="J429" i="3"/>
  <c r="J445" i="3"/>
  <c r="J461" i="3"/>
  <c r="J477" i="3"/>
  <c r="J493" i="3"/>
  <c r="J505" i="3"/>
  <c r="J525" i="3"/>
  <c r="J541" i="3"/>
  <c r="J557" i="3"/>
  <c r="J573" i="3"/>
  <c r="J589" i="3"/>
  <c r="J605" i="3"/>
  <c r="J621" i="3"/>
  <c r="J633" i="3"/>
  <c r="J649" i="3"/>
  <c r="J669" i="3"/>
  <c r="J685" i="3"/>
  <c r="J701" i="3"/>
  <c r="J713" i="3"/>
  <c r="J729" i="3"/>
  <c r="J745" i="3"/>
  <c r="J765" i="3"/>
  <c r="J777" i="3"/>
  <c r="J793" i="3"/>
  <c r="J809" i="3"/>
  <c r="J825" i="3"/>
  <c r="J841" i="3"/>
  <c r="J857" i="3"/>
  <c r="J877" i="3"/>
  <c r="J893" i="3"/>
  <c r="J905" i="3"/>
  <c r="J925" i="3"/>
  <c r="J937" i="3"/>
  <c r="J957" i="3"/>
  <c r="J969" i="3"/>
  <c r="J989" i="3"/>
  <c r="J1005" i="3"/>
  <c r="J1017" i="3"/>
  <c r="J1037" i="3"/>
  <c r="J1049" i="3"/>
  <c r="J1065" i="3"/>
  <c r="J1081" i="3"/>
  <c r="J1097" i="3"/>
  <c r="J1117" i="3"/>
  <c r="J1133" i="3"/>
  <c r="J1149" i="3"/>
  <c r="J1161" i="3"/>
  <c r="J1181" i="3"/>
  <c r="J1197" i="3"/>
  <c r="J1209" i="3"/>
  <c r="J1225" i="3"/>
  <c r="J1245" i="3"/>
  <c r="J1261" i="3"/>
  <c r="J1273" i="3"/>
  <c r="J1289" i="3"/>
  <c r="J1305" i="3"/>
  <c r="J1321" i="3"/>
  <c r="J1337" i="3"/>
  <c r="J1353" i="3"/>
  <c r="J1369" i="3"/>
  <c r="J1385" i="3"/>
  <c r="J1405" i="3"/>
  <c r="J1417" i="3"/>
  <c r="J1433" i="3"/>
  <c r="J1449" i="3"/>
  <c r="J1465" i="3"/>
  <c r="J1493" i="3"/>
  <c r="J1509" i="3"/>
  <c r="J1525" i="3"/>
  <c r="J1541" i="3"/>
  <c r="J1553" i="3"/>
  <c r="J1573" i="3"/>
  <c r="J1589" i="3"/>
  <c r="J1605" i="3"/>
  <c r="J1617" i="3"/>
  <c r="J1637" i="3"/>
  <c r="J1653" i="3"/>
  <c r="J1677" i="3"/>
  <c r="J1693" i="3"/>
  <c r="J1709" i="3"/>
  <c r="J1733" i="3"/>
  <c r="J1749" i="3"/>
  <c r="J1773" i="3"/>
  <c r="J1789" i="3"/>
  <c r="J1801" i="3"/>
  <c r="J1829" i="3"/>
  <c r="J1845" i="3"/>
  <c r="J1865" i="3"/>
  <c r="J1893" i="3"/>
  <c r="J1909" i="3"/>
  <c r="J1933" i="3"/>
  <c r="J1945" i="3"/>
  <c r="J1973" i="3"/>
  <c r="J1997" i="3"/>
  <c r="J2009" i="3"/>
  <c r="J2037" i="3"/>
  <c r="J2061" i="3"/>
  <c r="J2073" i="3"/>
  <c r="J2101" i="3"/>
  <c r="J2125" i="3"/>
  <c r="J2141" i="3"/>
  <c r="J2165" i="3"/>
  <c r="J2185" i="3"/>
  <c r="J2213" i="3"/>
  <c r="J2229" i="3"/>
  <c r="J2249" i="3"/>
  <c r="J2277" i="3"/>
  <c r="J2293" i="3"/>
  <c r="J2317" i="3"/>
  <c r="J2329" i="3"/>
  <c r="J2357" i="3"/>
  <c r="J2381" i="3"/>
  <c r="J2393" i="3"/>
  <c r="J2425" i="3"/>
  <c r="J2441" i="3"/>
  <c r="J2469" i="3"/>
  <c r="J2493" i="3"/>
  <c r="J2505" i="3"/>
  <c r="J2533" i="3"/>
  <c r="J2557" i="3"/>
  <c r="J2569" i="3"/>
  <c r="J2597" i="3"/>
  <c r="J2621" i="3"/>
  <c r="J2637" i="3"/>
  <c r="J2649" i="3"/>
  <c r="J2681" i="3"/>
  <c r="J2697" i="3"/>
  <c r="J2725" i="3"/>
  <c r="J2749" i="3"/>
  <c r="J2761" i="3"/>
  <c r="J2789" i="3"/>
  <c r="J2801" i="3"/>
  <c r="J2817" i="3"/>
  <c r="J2833" i="3"/>
  <c r="J2849" i="3"/>
  <c r="J2865" i="3"/>
  <c r="J2885" i="3"/>
  <c r="J2901" i="3"/>
  <c r="J2917" i="3"/>
  <c r="J2929" i="3"/>
  <c r="J2945" i="3"/>
  <c r="J2961" i="3"/>
  <c r="J2977" i="3"/>
  <c r="J2993" i="3"/>
  <c r="J3009" i="3"/>
  <c r="J3025" i="3"/>
  <c r="J3041" i="3"/>
  <c r="J3053" i="3"/>
  <c r="J3069" i="3"/>
  <c r="J3089" i="3"/>
  <c r="J3105" i="3"/>
  <c r="J3121" i="3"/>
  <c r="J3137" i="3"/>
  <c r="J3153" i="3"/>
  <c r="J3169" i="3"/>
  <c r="J3185" i="3"/>
  <c r="J3201" i="3"/>
  <c r="J3217" i="3"/>
  <c r="J3233" i="3"/>
  <c r="J3253" i="3"/>
  <c r="J3265" i="3"/>
  <c r="J3281" i="3"/>
  <c r="J3297" i="3"/>
  <c r="J3313" i="3"/>
  <c r="J3333" i="3"/>
  <c r="J3345" i="3"/>
  <c r="J3365" i="3"/>
  <c r="J3377" i="3"/>
  <c r="J3393" i="3"/>
  <c r="J3413" i="3"/>
  <c r="J3429" i="3"/>
  <c r="J3445" i="3"/>
  <c r="J3457" i="3"/>
  <c r="J3477" i="3"/>
  <c r="J3489" i="3"/>
  <c r="J3505" i="3"/>
  <c r="J3521" i="3"/>
  <c r="J3541" i="3"/>
  <c r="J3557" i="3"/>
  <c r="J3573" i="3"/>
  <c r="J3589" i="3"/>
  <c r="J3601" i="3"/>
  <c r="J3621" i="3"/>
  <c r="J3633" i="3"/>
  <c r="J3653" i="3"/>
  <c r="J3669" i="3"/>
  <c r="J3681" i="3"/>
  <c r="J3697" i="3"/>
  <c r="J3713" i="3"/>
  <c r="J3729" i="3"/>
  <c r="J3749" i="3"/>
  <c r="J3765" i="3"/>
  <c r="J3777" i="3"/>
  <c r="J3793" i="3"/>
  <c r="J3813" i="3"/>
  <c r="J3825" i="3"/>
  <c r="J3841" i="3"/>
  <c r="J3857" i="3"/>
  <c r="J3873" i="3"/>
  <c r="J3889" i="3"/>
  <c r="J3905" i="3"/>
  <c r="J3921" i="3"/>
  <c r="J3937" i="3"/>
  <c r="J3953" i="3"/>
  <c r="J3479" i="3"/>
  <c r="J3487" i="3"/>
  <c r="J3245" i="3"/>
  <c r="J3261" i="3"/>
  <c r="J3277" i="3"/>
  <c r="J3293" i="3"/>
  <c r="J3309" i="3"/>
  <c r="J3325" i="3"/>
  <c r="J3341" i="3"/>
  <c r="J3357" i="3"/>
  <c r="J3369" i="3"/>
  <c r="J3389" i="3"/>
  <c r="J3405" i="3"/>
  <c r="J3417" i="3"/>
  <c r="J3433" i="3"/>
  <c r="J3453" i="3"/>
  <c r="J3465" i="3"/>
  <c r="J3481" i="3"/>
  <c r="J3501" i="3"/>
  <c r="J3517" i="3"/>
  <c r="J3533" i="3"/>
  <c r="J3549" i="3"/>
  <c r="J3561" i="3"/>
  <c r="J3577" i="3"/>
  <c r="J3593" i="3"/>
  <c r="J3609" i="3"/>
  <c r="J3629" i="3"/>
  <c r="J3641" i="3"/>
  <c r="J3657" i="3"/>
  <c r="J3677" i="3"/>
  <c r="J3693" i="3"/>
  <c r="J3709" i="3"/>
  <c r="J3725" i="3"/>
  <c r="J3737" i="3"/>
  <c r="J3753" i="3"/>
  <c r="J3773" i="3"/>
  <c r="J3789" i="3"/>
  <c r="J3805" i="3"/>
  <c r="J3821" i="3"/>
  <c r="J3837" i="3"/>
  <c r="J3853" i="3"/>
  <c r="J3869" i="3"/>
  <c r="J3885" i="3"/>
  <c r="J3901" i="3"/>
  <c r="J3917" i="3"/>
  <c r="J3933" i="3"/>
  <c r="J3949" i="3"/>
  <c r="J3965" i="3"/>
  <c r="J3388" i="3"/>
  <c r="J3468" i="3"/>
  <c r="J3532" i="3"/>
  <c r="J3580" i="3"/>
  <c r="J3596" i="3"/>
  <c r="J4028" i="3"/>
  <c r="J4092" i="3"/>
  <c r="J2882" i="3"/>
  <c r="J2914" i="3"/>
  <c r="J2978" i="3"/>
  <c r="J3674" i="3"/>
  <c r="J3698" i="3"/>
  <c r="J3738" i="3"/>
  <c r="J3770" i="3"/>
  <c r="J3802" i="3"/>
  <c r="J3834" i="3"/>
  <c r="J3866" i="3"/>
  <c r="J3898" i="3"/>
  <c r="J3930" i="3"/>
  <c r="J3962" i="3"/>
  <c r="J3974" i="3"/>
  <c r="J4038" i="3"/>
  <c r="J4102" i="3"/>
  <c r="J2798" i="3"/>
  <c r="J2974" i="3"/>
  <c r="J3762" i="3"/>
  <c r="J3826" i="3"/>
  <c r="J1830" i="3"/>
  <c r="J289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8300C0-14CD-4092-9C67-DC792503BF10}" keepAlive="1" name="Query - Eindhoven_Centrum" description="Connection to the 'Eindhoven_Centrum' query in the workbook." type="5" refreshedVersion="6" background="1">
    <dbPr connection="Provider=Microsoft.Mashup.OleDb.1;Data Source=$Workbook$;Location=Eindhoven_Centrum;Extended Properties=&quot;&quot;" command="SELECT * FROM [Eindhoven_Centrum]"/>
  </connection>
  <connection id="2" xr16:uid="{092B649C-41A1-4F4E-9D00-5D472A979D10}" keepAlive="1" name="Query - Houses" description="Connection to the 'Houses' query in the workbook." type="5" refreshedVersion="6" background="1" saveData="1">
    <dbPr connection="Provider=Microsoft.Mashup.OleDb.1;Data Source=$Workbook$;Location=Houses;Extended Properties=&quot;&quot;" command="SELECT * FROM [Houses]"/>
  </connection>
  <connection id="3" xr16:uid="{81FBB0BD-49D0-4DFB-88B2-903A7ACEBABE}" keepAlive="1" name="Query - Maintenance and repair" description="Connection to the 'Maintenance and repair' query in the workbook." type="5" refreshedVersion="6" background="1" saveData="1">
    <dbPr connection="Provider=Microsoft.Mashup.OleDb.1;Data Source=$Workbook$;Location=Maintenance and repair;Extended Properties=&quot;&quot;" command="SELECT * FROM [Maintenance and repair]"/>
  </connection>
  <connection id="4" xr16:uid="{340078C3-63B3-4AD2-88D3-5007C69A6EEF}" keepAlive="1" name="Query - Rent" description="Connection to the 'Rent' query in the workbook." type="5" refreshedVersion="6" background="1" saveData="1">
    <dbPr connection="Provider=Microsoft.Mashup.OleDb.1;Data Source=$Workbook$;Location=Rent;Extended Properties=&quot;&quot;" command="SELECT * FROM [Rent]"/>
  </connection>
  <connection id="5" xr16:uid="{7D8B0452-880B-448B-8400-CC22C19834D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ECB2664-632B-4AE1-AAC9-BE381ED95903}" name="WorksheetConnection_F108 Change &amp; IT (version 1).xlsb!Houses" type="102" refreshedVersion="6" minRefreshableVersion="5">
    <extLst>
      <ext xmlns:x15="http://schemas.microsoft.com/office/spreadsheetml/2010/11/main" uri="{DE250136-89BD-433C-8126-D09CA5730AF9}">
        <x15:connection id="Houses">
          <x15:rangePr sourceName="_xlcn.WorksheetConnection_F108ChangeITversion1.xlsbHouses"/>
        </x15:connection>
      </ext>
    </extLst>
  </connection>
  <connection id="7" xr16:uid="{38417D2E-7461-43E7-9CF9-13ADED4DFAB1}" name="WorksheetConnection_F108 Change &amp; IT (version 1).xlsb!Rent" type="102" refreshedVersion="6" minRefreshableVersion="5">
    <extLst>
      <ext xmlns:x15="http://schemas.microsoft.com/office/spreadsheetml/2010/11/main" uri="{DE250136-89BD-433C-8126-D09CA5730AF9}">
        <x15:connection id="Rent" autoDelete="1">
          <x15:rangePr sourceName="_xlcn.WorksheetConnection_F108ChangeITversion1.xlsbRent"/>
        </x15:connection>
      </ext>
    </extLst>
  </connection>
  <connection id="8" xr16:uid="{D5991718-EE5A-46D9-B10D-FA572701143C}" name="WorksheetConnection_F108 Change &amp; IT.xlsx!Maintenance_and_repair" type="102" refreshedVersion="6" minRefreshableVersion="5">
    <extLst>
      <ext xmlns:x15="http://schemas.microsoft.com/office/spreadsheetml/2010/11/main" uri="{DE250136-89BD-433C-8126-D09CA5730AF9}">
        <x15:connection id="Maintenance_and_repair" autoDelete="1">
          <x15:rangePr sourceName="_xlcn.WorksheetConnection_F108ChangeIT.xlsxMaintenance_and_repair"/>
        </x15:connection>
      </ext>
    </extLst>
  </connection>
</connections>
</file>

<file path=xl/sharedStrings.xml><?xml version="1.0" encoding="utf-8"?>
<sst xmlns="http://schemas.openxmlformats.org/spreadsheetml/2006/main" count="17219" uniqueCount="343">
  <si>
    <t>Real_estate</t>
  </si>
  <si>
    <t>Year</t>
  </si>
  <si>
    <t>Activity</t>
  </si>
  <si>
    <t>Cost</t>
  </si>
  <si>
    <t>Renovation</t>
  </si>
  <si>
    <t>Repair</t>
  </si>
  <si>
    <t>Maintanance</t>
  </si>
  <si>
    <t>Real_estate_Item</t>
  </si>
  <si>
    <t>number of months in which rent received</t>
  </si>
  <si>
    <t>Real_estate_item</t>
  </si>
  <si>
    <t>District</t>
  </si>
  <si>
    <t>City_Quarter</t>
  </si>
  <si>
    <t>Address</t>
  </si>
  <si>
    <t>City</t>
  </si>
  <si>
    <t>Real_estate_type</t>
  </si>
  <si>
    <t>Rental_price</t>
  </si>
  <si>
    <t>Eindhoven-Noord</t>
  </si>
  <si>
    <t>Acht</t>
  </si>
  <si>
    <t>Achtseweg 5</t>
  </si>
  <si>
    <t>Eindhoven</t>
  </si>
  <si>
    <t>Apartment</t>
  </si>
  <si>
    <t>Eindhoven-Zuid</t>
  </si>
  <si>
    <t>Ooievaarsnest</t>
  </si>
  <si>
    <t>Rooswijck 100</t>
  </si>
  <si>
    <t>House</t>
  </si>
  <si>
    <t>kastelenplein 180</t>
  </si>
  <si>
    <t>Small House</t>
  </si>
  <si>
    <t>Ulenpas 4</t>
  </si>
  <si>
    <t>Villa</t>
  </si>
  <si>
    <t>mensinge 4</t>
  </si>
  <si>
    <t>Condo</t>
  </si>
  <si>
    <t>Tuindorp</t>
  </si>
  <si>
    <t>Burgstraat 8B</t>
  </si>
  <si>
    <t>Sint Leonarddusstraat 890</t>
  </si>
  <si>
    <t>Burgstraat 8A</t>
  </si>
  <si>
    <t>Burgstraat 8C</t>
  </si>
  <si>
    <t>Petrus Donderstraat 500</t>
  </si>
  <si>
    <t>Geldropseweg 7</t>
  </si>
  <si>
    <t>Burgstraat 8D</t>
  </si>
  <si>
    <t>Sint Leonarddusstraat 694</t>
  </si>
  <si>
    <t>Burgstraat 10A</t>
  </si>
  <si>
    <t>Burgstraat 8E</t>
  </si>
  <si>
    <t>Petrus Donderstraat 510</t>
  </si>
  <si>
    <t>Geldropseweg 450</t>
  </si>
  <si>
    <t>Burgstraat 10B</t>
  </si>
  <si>
    <t>Gestel</t>
  </si>
  <si>
    <t>Busonilaan 4</t>
  </si>
  <si>
    <t>Burgstraat 12A</t>
  </si>
  <si>
    <t>Burgstraat 10C</t>
  </si>
  <si>
    <t>Petrus Donderstraat 516</t>
  </si>
  <si>
    <t>Geldropseweg 452</t>
  </si>
  <si>
    <t>Burgstraat 10D</t>
  </si>
  <si>
    <t>Botstraat 8</t>
  </si>
  <si>
    <t>Burgstraat 14A</t>
  </si>
  <si>
    <t>Burgstraat 10E</t>
  </si>
  <si>
    <t>Sint Odaastraat 2</t>
  </si>
  <si>
    <t>Geldropseweg 454</t>
  </si>
  <si>
    <t>Burgstraat 12B</t>
  </si>
  <si>
    <t>Kreeftstraat 15</t>
  </si>
  <si>
    <t>Burgstraat 16A</t>
  </si>
  <si>
    <t>Burgstraat 12C</t>
  </si>
  <si>
    <t>Sint Odaastraat 22</t>
  </si>
  <si>
    <t>Geldropseweg 456</t>
  </si>
  <si>
    <t>Eindhoven-Centrum</t>
  </si>
  <si>
    <t>Gildebuurt</t>
  </si>
  <si>
    <t>Bakkerstraat 1</t>
  </si>
  <si>
    <t>Bakkerstraat 2</t>
  </si>
  <si>
    <t>Bakkerstraat 5</t>
  </si>
  <si>
    <t>Bakkerstraat 7</t>
  </si>
  <si>
    <t>Bakkerstraat 18</t>
  </si>
  <si>
    <t>Bakkerstraat 20</t>
  </si>
  <si>
    <t>Weverstraat 1</t>
  </si>
  <si>
    <t>Weverstraat 10</t>
  </si>
  <si>
    <t>Weverstraat 3</t>
  </si>
  <si>
    <t>Weverstraat 7</t>
  </si>
  <si>
    <t>Weverstraat 9</t>
  </si>
  <si>
    <t>Weverstraat 11</t>
  </si>
  <si>
    <t>Weverstraat 13</t>
  </si>
  <si>
    <t>Slagerstraat 67</t>
  </si>
  <si>
    <t>Slagerstraat 79</t>
  </si>
  <si>
    <t>Slagerstraat 38</t>
  </si>
  <si>
    <t>Slagerstraat 145</t>
  </si>
  <si>
    <t>Slagerstraat 17</t>
  </si>
  <si>
    <t>Slagerstraat 39</t>
  </si>
  <si>
    <t>Slagerstraat 65</t>
  </si>
  <si>
    <t>Woensel-Noord</t>
  </si>
  <si>
    <t>Leuvenlaan 8</t>
  </si>
  <si>
    <t>Mechelenstraat 105A</t>
  </si>
  <si>
    <t>Leuvenlaan 14</t>
  </si>
  <si>
    <t>Hobokenlaan 18</t>
  </si>
  <si>
    <t>Mechelenstraat 105B</t>
  </si>
  <si>
    <t>Turnhoutlaan 20</t>
  </si>
  <si>
    <t>Hobokenlaan 27</t>
  </si>
  <si>
    <t>Mechelenstraat 107A</t>
  </si>
  <si>
    <t>Leuvenlaan 10</t>
  </si>
  <si>
    <t>Hobokenlaan 25</t>
  </si>
  <si>
    <t>Mechelenstraat 107B</t>
  </si>
  <si>
    <t>Turnhoutlaan 10</t>
  </si>
  <si>
    <t>Hobokenlaan 34</t>
  </si>
  <si>
    <t>Mechelenstraat 109A</t>
  </si>
  <si>
    <t>Leuvenlaan 18</t>
  </si>
  <si>
    <t>Turnhoutlaan 2</t>
  </si>
  <si>
    <t>Mechelenstraat 109B</t>
  </si>
  <si>
    <t>Hobokenlaan 47</t>
  </si>
  <si>
    <t>Turnhoutlaan 1</t>
  </si>
  <si>
    <t>Mechelenstraat 111A</t>
  </si>
  <si>
    <t>Eindhoven-West</t>
  </si>
  <si>
    <t>Strijp</t>
  </si>
  <si>
    <t>Zandhaai 50</t>
  </si>
  <si>
    <t>Zandhaai 51</t>
  </si>
  <si>
    <t>Zandhaai 60</t>
  </si>
  <si>
    <t>Zandhaai 61</t>
  </si>
  <si>
    <t>Zandhaai 70</t>
  </si>
  <si>
    <t>Zandhaai 71</t>
  </si>
  <si>
    <t>Zandhaai 54</t>
  </si>
  <si>
    <t>Zandhaai 56</t>
  </si>
  <si>
    <t>Zandhaai 58</t>
  </si>
  <si>
    <t>Zandhaai 63</t>
  </si>
  <si>
    <t>Zandhaai 65</t>
  </si>
  <si>
    <t>Zandvis 89</t>
  </si>
  <si>
    <t>Zandvis 87</t>
  </si>
  <si>
    <t>Zandvis 85</t>
  </si>
  <si>
    <t>Zandvis 83</t>
  </si>
  <si>
    <t>Zandvis 81</t>
  </si>
  <si>
    <t>Zandvis 32</t>
  </si>
  <si>
    <t>Zanddreef 8</t>
  </si>
  <si>
    <t>Zanddreef 10</t>
  </si>
  <si>
    <t>Zanddreef 12</t>
  </si>
  <si>
    <t>Zanddreef 14</t>
  </si>
  <si>
    <t>Zanddreef 16</t>
  </si>
  <si>
    <t>Zanddreef 20</t>
  </si>
  <si>
    <t>Zanddreef 22</t>
  </si>
  <si>
    <t>Zanddreef 24</t>
  </si>
  <si>
    <t>Hanevoet</t>
  </si>
  <si>
    <t>Duistervoorde</t>
  </si>
  <si>
    <t>Keverberg 3</t>
  </si>
  <si>
    <t>Duistervoorde 200</t>
  </si>
  <si>
    <t>Duistervoorde 201</t>
  </si>
  <si>
    <t>Keverberg 7</t>
  </si>
  <si>
    <t>Duistervoorde 202</t>
  </si>
  <si>
    <t>Keverberg 9</t>
  </si>
  <si>
    <t>Keverberg 11</t>
  </si>
  <si>
    <t>Duistervoorde 204</t>
  </si>
  <si>
    <t>Duistervoorde 205</t>
  </si>
  <si>
    <t>Puthof 1500</t>
  </si>
  <si>
    <t>Puthog 1700</t>
  </si>
  <si>
    <t>Puthof 1800</t>
  </si>
  <si>
    <t>Puthof 1750</t>
  </si>
  <si>
    <t>Duistervoorde 6</t>
  </si>
  <si>
    <t>Duistervoorde 7</t>
  </si>
  <si>
    <t>Puthof 2013</t>
  </si>
  <si>
    <t>Lichtenberg 5</t>
  </si>
  <si>
    <t>Puthof 1994</t>
  </si>
  <si>
    <t>Puthof 1996</t>
  </si>
  <si>
    <t>Licthenberg 54</t>
  </si>
  <si>
    <t>Lichtenberg 80</t>
  </si>
  <si>
    <t>Geleenhof 4</t>
  </si>
  <si>
    <t>Oldengaarde 21</t>
  </si>
  <si>
    <t>Genderbeemd</t>
  </si>
  <si>
    <t>Oudaan 89</t>
  </si>
  <si>
    <t>Oudaan 2</t>
  </si>
  <si>
    <t>Bouvigne 1</t>
  </si>
  <si>
    <t>Drakenstein 3</t>
  </si>
  <si>
    <t>Bouvigne 17</t>
  </si>
  <si>
    <t>Drakenstein 1</t>
  </si>
  <si>
    <t>Drakenstein 2</t>
  </si>
  <si>
    <t>Bouvigne 8</t>
  </si>
  <si>
    <t>Nijenrode 4</t>
  </si>
  <si>
    <t>Ninenrode 8</t>
  </si>
  <si>
    <t>Bouvigne 27</t>
  </si>
  <si>
    <t>Eindhoven-Oost</t>
  </si>
  <si>
    <t>Doornakkers-west</t>
  </si>
  <si>
    <t>Paul Krugerlaan 5</t>
  </si>
  <si>
    <t>Paul Krugerlaan 10</t>
  </si>
  <si>
    <t>Paul Krugerlaan 8</t>
  </si>
  <si>
    <t>Paul Krugerlaan 7</t>
  </si>
  <si>
    <t>Sint Josephlaan 34</t>
  </si>
  <si>
    <t>Paul Krugerlaan4A</t>
  </si>
  <si>
    <t>Paul Krugerlaan 9</t>
  </si>
  <si>
    <t>Sint Josephlaan 16</t>
  </si>
  <si>
    <t>jacob jordaensweg 28</t>
  </si>
  <si>
    <t>Paul Krugerlaan 41</t>
  </si>
  <si>
    <t>Sint Josephlaan 18</t>
  </si>
  <si>
    <t>Jacob jordaensweg 132</t>
  </si>
  <si>
    <t>Jacob Jordaensweg 134</t>
  </si>
  <si>
    <t>Tongerlo</t>
  </si>
  <si>
    <t>Bandalaan 55A</t>
  </si>
  <si>
    <t>Bandalaan 55B</t>
  </si>
  <si>
    <t>Bandalaan 55C</t>
  </si>
  <si>
    <t>Bandalaan 55D</t>
  </si>
  <si>
    <t>Bandalaan 53A</t>
  </si>
  <si>
    <t>Bandalaan 53B</t>
  </si>
  <si>
    <t>Bandalaan 53 C</t>
  </si>
  <si>
    <t>Bandalaan 53D</t>
  </si>
  <si>
    <t>Bandalaan 51A</t>
  </si>
  <si>
    <t>Bandalaan 51B</t>
  </si>
  <si>
    <t>Bandalaan 51C</t>
  </si>
  <si>
    <t>Bandalaan 51D</t>
  </si>
  <si>
    <t>Bandalaan 80A</t>
  </si>
  <si>
    <t>Bandalaan 80B</t>
  </si>
  <si>
    <t>Bandalaan 81A</t>
  </si>
  <si>
    <t>Bandalaan 81B</t>
  </si>
  <si>
    <t>Bandalaan 82A</t>
  </si>
  <si>
    <t>Bandalaan 82B</t>
  </si>
  <si>
    <t>Bandalaan 90A</t>
  </si>
  <si>
    <t>Bandalaan 90B</t>
  </si>
  <si>
    <t>Bandalaan 90C</t>
  </si>
  <si>
    <t>Bandalaan 100C</t>
  </si>
  <si>
    <t>Bandalaan 100B</t>
  </si>
  <si>
    <t>Villapark</t>
  </si>
  <si>
    <t>Fazantlaan 8</t>
  </si>
  <si>
    <t>Fazantlaan 34</t>
  </si>
  <si>
    <t>Roeklaan 56</t>
  </si>
  <si>
    <t>Valklaan 48</t>
  </si>
  <si>
    <t>Pauwlaan 3</t>
  </si>
  <si>
    <t>Lakerstraat 1</t>
  </si>
  <si>
    <t>Sperwerlaan 3</t>
  </si>
  <si>
    <t>Sperwerlaan 36</t>
  </si>
  <si>
    <t>Patrijslaan 14</t>
  </si>
  <si>
    <t>Nachtegaallaan 3</t>
  </si>
  <si>
    <t>Nachtegaallaan 18</t>
  </si>
  <si>
    <t>Kwartelstraat 3</t>
  </si>
  <si>
    <t>Kwartelstraat 13</t>
  </si>
  <si>
    <t>Berckelbosch</t>
  </si>
  <si>
    <t>Partituurlaan 31</t>
  </si>
  <si>
    <t>partituurlaan 33</t>
  </si>
  <si>
    <t>Partituurlaan 35</t>
  </si>
  <si>
    <t>Partituurlaan 37</t>
  </si>
  <si>
    <t>Partituurlaan 32</t>
  </si>
  <si>
    <t>Partituurlaan 34</t>
  </si>
  <si>
    <t>Partituurlaan 36</t>
  </si>
  <si>
    <t>Best</t>
  </si>
  <si>
    <t>Wilhelminadorp</t>
  </si>
  <si>
    <t>Jan van hoogstraat 3</t>
  </si>
  <si>
    <t>Jan van hoogstraat 18</t>
  </si>
  <si>
    <t>Jan Campertstraat 76</t>
  </si>
  <si>
    <t>Wilhelminaplein 18B</t>
  </si>
  <si>
    <t>Wilhelminaplein 18A</t>
  </si>
  <si>
    <t>Wilhelminaplain 20A</t>
  </si>
  <si>
    <t>Veldhoven-Noord</t>
  </si>
  <si>
    <t>Waterrijk</t>
  </si>
  <si>
    <t>Waterland 3</t>
  </si>
  <si>
    <t>Veldhoven</t>
  </si>
  <si>
    <t>Waterland 6</t>
  </si>
  <si>
    <t>Waterland 9</t>
  </si>
  <si>
    <t>Jan Campertstraat 78</t>
  </si>
  <si>
    <t>Jan Campertstraat 80</t>
  </si>
  <si>
    <t>Geldrop</t>
  </si>
  <si>
    <t>Hulst</t>
  </si>
  <si>
    <t>Waterpoort 499</t>
  </si>
  <si>
    <t>Waterpoort 500</t>
  </si>
  <si>
    <t>Waterpoort 501</t>
  </si>
  <si>
    <t>Waterpoort 502</t>
  </si>
  <si>
    <t>Waterpoort 503</t>
  </si>
  <si>
    <t>Waterpoort 504</t>
  </si>
  <si>
    <t>Waterpoort 505</t>
  </si>
  <si>
    <t>Leemkuijlen 380</t>
  </si>
  <si>
    <t>Leemkuijlen 382</t>
  </si>
  <si>
    <t>Leemkuijlen 384</t>
  </si>
  <si>
    <t>Leemkuijlen 386</t>
  </si>
  <si>
    <t>Leemkuijlen 388</t>
  </si>
  <si>
    <t>Leemkuijlen 390</t>
  </si>
  <si>
    <t>Ganseboom 392</t>
  </si>
  <si>
    <t>Ganseboom 394</t>
  </si>
  <si>
    <t>Son en Breugel</t>
  </si>
  <si>
    <t>Son</t>
  </si>
  <si>
    <t>Raadhuisplein 444</t>
  </si>
  <si>
    <t>Raadhuisplein 555</t>
  </si>
  <si>
    <t>Raadhuisplein 666</t>
  </si>
  <si>
    <t>Raadhuisplein 777</t>
  </si>
  <si>
    <t>Raadhuisplein 888</t>
  </si>
  <si>
    <t>Raadhuisplein 999</t>
  </si>
  <si>
    <t>Raadhuisplein 222</t>
  </si>
  <si>
    <t>Raadhuisplein 111</t>
  </si>
  <si>
    <t>Raadhuisplein 650</t>
  </si>
  <si>
    <t>Raadhuisplein 450</t>
  </si>
  <si>
    <t>Dommelstraat 150</t>
  </si>
  <si>
    <t>Dommelstraat 160</t>
  </si>
  <si>
    <t>Dommelstraat 170</t>
  </si>
  <si>
    <t>Woensel-West</t>
  </si>
  <si>
    <t>Tankenberglaan 2</t>
  </si>
  <si>
    <t>Tankenberglaan 4</t>
  </si>
  <si>
    <t>Grebbeberglaan 7</t>
  </si>
  <si>
    <t>Grebbeberglaan 11</t>
  </si>
  <si>
    <t>Grebbeberglaan 17</t>
  </si>
  <si>
    <t>Liesbergstraat 8</t>
  </si>
  <si>
    <t>Liesbergstraat 9</t>
  </si>
  <si>
    <t>Bos en Zandrijk</t>
  </si>
  <si>
    <t>Zandhoen 1</t>
  </si>
  <si>
    <t>Zandhoen 3</t>
  </si>
  <si>
    <t>Zandhoen 5</t>
  </si>
  <si>
    <t>Zandhoen 7</t>
  </si>
  <si>
    <t>Zandhoen 9</t>
  </si>
  <si>
    <t>Veldhoven-West</t>
  </si>
  <si>
    <t>Lakenvelder</t>
  </si>
  <si>
    <t>Sella 48</t>
  </si>
  <si>
    <t>Sella 34</t>
  </si>
  <si>
    <t>Mansus 4</t>
  </si>
  <si>
    <t>Mansus 125</t>
  </si>
  <si>
    <t>Mansus 171</t>
  </si>
  <si>
    <t>Mansus 332</t>
  </si>
  <si>
    <t>Districts</t>
  </si>
  <si>
    <t>City_Quaters</t>
  </si>
  <si>
    <t>Real_Estate_Type</t>
  </si>
  <si>
    <t>Rental_Price</t>
  </si>
  <si>
    <t>Actual_Rent</t>
  </si>
  <si>
    <t>Planned_rent</t>
  </si>
  <si>
    <t>Occupancy_rate</t>
  </si>
  <si>
    <t>Grand Total</t>
  </si>
  <si>
    <t>Row Labels</t>
  </si>
  <si>
    <t>Average of Occupancy_rate</t>
  </si>
  <si>
    <t>Estate Type</t>
  </si>
  <si>
    <t>Count of Activity</t>
  </si>
  <si>
    <t>Customers satisfaction</t>
  </si>
  <si>
    <t>2001</t>
  </si>
  <si>
    <t>2002</t>
  </si>
  <si>
    <t>2003</t>
  </si>
  <si>
    <t>2004</t>
  </si>
  <si>
    <t>2005</t>
  </si>
  <si>
    <t>2006</t>
  </si>
  <si>
    <t>2007</t>
  </si>
  <si>
    <t>2008</t>
  </si>
  <si>
    <t>2009</t>
  </si>
  <si>
    <t>2011</t>
  </si>
  <si>
    <t>2012</t>
  </si>
  <si>
    <t>2013</t>
  </si>
  <si>
    <t>2014</t>
  </si>
  <si>
    <t>2015</t>
  </si>
  <si>
    <t>2016</t>
  </si>
  <si>
    <t>2017</t>
  </si>
  <si>
    <t>2018</t>
  </si>
  <si>
    <t>2019</t>
  </si>
  <si>
    <t>Years</t>
  </si>
  <si>
    <t>Customers Satisfaction</t>
  </si>
  <si>
    <t>Sum of Actual_Rent</t>
  </si>
  <si>
    <t>2010</t>
  </si>
  <si>
    <t>Sum of Cost</t>
  </si>
  <si>
    <t>Operating result</t>
  </si>
  <si>
    <t>Real estate type</t>
  </si>
  <si>
    <t>Actual rent</t>
  </si>
  <si>
    <t>CUSTOMERS SATISFACTION</t>
  </si>
  <si>
    <t>OPERATING RESULTS</t>
  </si>
  <si>
    <t>OCCUPANCY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</si>
</sst>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2]\ * #,##0_);_([$€-2]\ * \(#,##0\);_([$€-2]\ * &quot;-&quot;??_);_(@_)"/>
  </numFmts>
  <fonts count="8" x14ac:knownFonts="1">
    <font>
      <sz val="11"/>
      <color theme="1"/>
      <name val="Calibri"/>
      <family val="2"/>
      <scheme val="minor"/>
    </font>
    <font>
      <sz val="8"/>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b/>
      <sz val="24"/>
      <color theme="5"/>
      <name val="Calibri"/>
      <family val="2"/>
      <scheme val="minor"/>
    </font>
    <font>
      <b/>
      <sz val="11"/>
      <color theme="5"/>
      <name val="Calibri"/>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4"/>
        <bgColor theme="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14" fontId="0" fillId="0" borderId="0" xfId="0" applyNumberFormat="1"/>
    <xf numFmtId="0" fontId="0" fillId="0" borderId="0" xfId="0" applyNumberFormat="1"/>
    <xf numFmtId="164" fontId="0" fillId="0" borderId="0" xfId="0" applyNumberFormat="1"/>
    <xf numFmtId="2" fontId="0" fillId="0" borderId="0" xfId="0" applyNumberFormat="1"/>
    <xf numFmtId="0" fontId="3" fillId="2" borderId="1" xfId="0" applyFont="1" applyFill="1" applyBorder="1"/>
    <xf numFmtId="0" fontId="3" fillId="2" borderId="2" xfId="0" applyFont="1" applyFill="1" applyBorder="1"/>
    <xf numFmtId="0" fontId="3" fillId="2" borderId="3" xfId="0" applyFont="1" applyFill="1" applyBorder="1"/>
    <xf numFmtId="0" fontId="0" fillId="3" borderId="1" xfId="0" applyFont="1" applyFill="1" applyBorder="1"/>
    <xf numFmtId="0" fontId="0" fillId="0" borderId="1" xfId="0" applyFont="1" applyBorder="1"/>
    <xf numFmtId="0" fontId="0" fillId="3" borderId="2" xfId="0" applyFont="1" applyFill="1" applyBorder="1"/>
    <xf numFmtId="0" fontId="0" fillId="0" borderId="2" xfId="0" applyFont="1" applyBorder="1"/>
    <xf numFmtId="9" fontId="0" fillId="0" borderId="0" xfId="1" applyFont="1"/>
    <xf numFmtId="14" fontId="0" fillId="3" borderId="2" xfId="0" applyNumberFormat="1" applyFont="1" applyFill="1" applyBorder="1"/>
    <xf numFmtId="164" fontId="0" fillId="3" borderId="2" xfId="0" applyNumberFormat="1" applyFont="1" applyFill="1" applyBorder="1"/>
    <xf numFmtId="2" fontId="0" fillId="3" borderId="3" xfId="0" applyNumberFormat="1" applyFont="1" applyFill="1" applyBorder="1"/>
    <xf numFmtId="14" fontId="0" fillId="0" borderId="2" xfId="0" applyNumberFormat="1" applyFont="1" applyBorder="1"/>
    <xf numFmtId="164" fontId="0" fillId="0" borderId="2" xfId="0" applyNumberFormat="1" applyFont="1" applyBorder="1"/>
    <xf numFmtId="2" fontId="0" fillId="0" borderId="3" xfId="0" applyNumberFormat="1" applyFont="1" applyBorder="1"/>
    <xf numFmtId="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xf>
    <xf numFmtId="0" fontId="4" fillId="0" borderId="0" xfId="0" applyFont="1" applyAlignment="1">
      <alignment horizontal="left" indent="1"/>
    </xf>
    <xf numFmtId="0" fontId="3" fillId="5" borderId="5" xfId="0" applyFont="1" applyFill="1" applyBorder="1"/>
    <xf numFmtId="0" fontId="3" fillId="5" borderId="6" xfId="0" applyFont="1" applyFill="1" applyBorder="1"/>
    <xf numFmtId="164" fontId="0" fillId="0" borderId="0" xfId="0" pivotButton="1" applyNumberFormat="1"/>
    <xf numFmtId="164" fontId="0" fillId="0" borderId="0" xfId="0" applyNumberFormat="1" applyAlignment="1">
      <alignment horizontal="left"/>
    </xf>
    <xf numFmtId="0" fontId="4" fillId="0" borderId="4" xfId="0" applyFont="1" applyBorder="1" applyAlignment="1">
      <alignment horizontal="left"/>
    </xf>
    <xf numFmtId="0" fontId="4" fillId="0" borderId="0" xfId="0" applyFont="1" applyBorder="1" applyAlignment="1">
      <alignment horizontal="left"/>
    </xf>
    <xf numFmtId="164" fontId="4" fillId="0" borderId="0" xfId="0" applyNumberFormat="1" applyFont="1"/>
    <xf numFmtId="164" fontId="4" fillId="0" borderId="0" xfId="0" applyNumberFormat="1" applyFont="1" applyBorder="1"/>
    <xf numFmtId="164" fontId="0" fillId="4" borderId="5" xfId="0" applyNumberFormat="1" applyFont="1" applyFill="1" applyBorder="1" applyAlignment="1">
      <alignment horizontal="left"/>
    </xf>
    <xf numFmtId="164" fontId="0" fillId="4" borderId="6" xfId="0" applyNumberFormat="1" applyFont="1" applyFill="1" applyBorder="1"/>
    <xf numFmtId="164" fontId="0" fillId="0" borderId="5" xfId="0" applyNumberFormat="1" applyFont="1" applyBorder="1" applyAlignment="1">
      <alignment horizontal="left"/>
    </xf>
    <xf numFmtId="164" fontId="0" fillId="0" borderId="6" xfId="0" applyNumberFormat="1" applyFont="1" applyBorder="1"/>
    <xf numFmtId="0" fontId="4" fillId="4" borderId="7" xfId="0" applyFont="1" applyFill="1" applyBorder="1" applyAlignment="1">
      <alignment horizontal="left"/>
    </xf>
    <xf numFmtId="164" fontId="4" fillId="0" borderId="4" xfId="0" applyNumberFormat="1" applyFont="1" applyBorder="1"/>
    <xf numFmtId="164" fontId="4" fillId="4" borderId="7" xfId="0" applyNumberFormat="1" applyFont="1" applyFill="1" applyBorder="1"/>
    <xf numFmtId="0" fontId="5" fillId="4" borderId="4" xfId="0" applyFont="1" applyFill="1" applyBorder="1"/>
    <xf numFmtId="164" fontId="5" fillId="4" borderId="4" xfId="0" applyNumberFormat="1" applyFont="1" applyFill="1" applyBorder="1"/>
    <xf numFmtId="0" fontId="6" fillId="0" borderId="0" xfId="0" applyFont="1"/>
    <xf numFmtId="0" fontId="7" fillId="0" borderId="0" xfId="0" applyFont="1"/>
  </cellXfs>
  <cellStyles count="2">
    <cellStyle name="Normal" xfId="0" builtinId="0"/>
    <cellStyle name="Percent" xfId="1" builtinId="5"/>
  </cellStyles>
  <dxfs count="122">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border diagonalUp="0" diagonalDown="0" outline="0">
        <left/>
        <right/>
        <top/>
        <bottom/>
      </border>
    </dxf>
    <dxf>
      <font>
        <b/>
      </font>
      <numFmt numFmtId="164" formatCode="_([$€-2]\ * #,##0_);_([$€-2]\ * \(#,##0\);_([$€-2]\ * &quot;-&quot;??_);_(@_)"/>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bottom style="thin">
          <color theme="4" tint="0.39997558519241921"/>
        </bottom>
      </border>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alignment horizontal="left" vertical="bottom" textRotation="0" wrapText="0" indent="0" justifyLastLine="0" shrinkToFit="0" readingOrder="0"/>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font>
        <b/>
        <i val="0"/>
        <strike val="0"/>
        <condense val="0"/>
        <extend val="0"/>
        <outline val="0"/>
        <shadow val="0"/>
        <u val="none"/>
        <vertAlign val="baseline"/>
        <sz val="11"/>
        <color theme="1"/>
        <name val="Calibri"/>
        <family val="2"/>
        <scheme val="minor"/>
      </font>
      <numFmt numFmtId="164" formatCode="_([$€-2]\ * #,##0_);_([$€-2]\ * \(#,##0\);_([$€-2]\ * &quot;-&quot;??_);_(@_)"/>
      <border diagonalUp="0" diagonalDown="0">
        <left/>
        <right/>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numFmt numFmtId="164" formatCode="_([$€-2]\ * #,##0_);_([$€-2]\ * \(#,##0\);_([$€-2]\ * &quot;-&quot;??_);_(@_)"/>
      <border diagonalUp="0" diagonalDown="0">
        <left/>
        <right/>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bottom style="thin">
          <color theme="4" tint="0.39997558519241921"/>
        </bottom>
        <vertical/>
        <horizontal/>
      </border>
    </dxf>
    <dxf>
      <border outline="0">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numFmt numFmtId="164" formatCode="_([$€-2]\ * #,##0_);_([$€-2]\ * \(#,##0\);_([$€-2]\ * &quot;-&quot;??_);_(@_)"/>
    </dxf>
    <dxf>
      <font>
        <b/>
        <i val="0"/>
        <strike val="0"/>
        <condense val="0"/>
        <extend val="0"/>
        <outline val="0"/>
        <shadow val="0"/>
        <u val="none"/>
        <vertAlign val="baseline"/>
        <sz val="11"/>
        <color theme="1"/>
        <name val="Calibri"/>
        <family val="2"/>
        <scheme val="minor"/>
      </font>
      <alignment horizontal="left" vertical="bottom" textRotation="0" wrapText="0" indent="1" justifyLastLine="0" shrinkToFit="0" readingOrder="0"/>
    </dxf>
    <dxf>
      <font>
        <b val="0"/>
        <i val="0"/>
        <strike val="0"/>
        <condense val="0"/>
        <extend val="0"/>
        <outline val="0"/>
        <shadow val="0"/>
        <u val="none"/>
        <vertAlign val="baseline"/>
        <sz val="11"/>
        <color theme="1"/>
        <name val="Calibri"/>
        <family val="2"/>
        <scheme val="minor"/>
      </font>
    </dxf>
    <dxf>
      <alignment horizontal="left" vertical="bottom" textRotation="0" wrapText="0" indent="1" justifyLastLine="0" shrinkToFit="0" readingOrder="0"/>
    </dxf>
    <dxf>
      <numFmt numFmtId="13" formatCode="0%"/>
    </dxf>
    <dxf>
      <numFmt numFmtId="13" formatCode="0%"/>
    </dxf>
    <dxf>
      <numFmt numFmtId="13" formatCode="0%"/>
    </dxf>
    <dxf>
      <numFmt numFmtId="2" formatCode="0.00"/>
    </dxf>
    <dxf>
      <numFmt numFmtId="164" formatCode="_([$€-2]\ * #,##0_);_([$€-2]\ * \(#,##0\);_([$€-2]\ * &quot;-&quot;??_);_(@_)"/>
    </dxf>
    <dxf>
      <numFmt numFmtId="164" formatCode="_([$€-2]\ * #,##0_);_([$€-2]\ * \(#,##0\);_([$€-2]\ * &quot;-&quot;??_);_(@_)"/>
    </dxf>
    <dxf>
      <numFmt numFmtId="164" formatCode="_([$€-2]\ * #,##0_);_([$€-2]\ * \(#,##0\);_([$€-2]\ * &quot;-&quot;??_);_(@_)"/>
    </dxf>
    <dxf>
      <numFmt numFmtId="0" formatCode="General"/>
    </dxf>
    <dxf>
      <numFmt numFmtId="0" formatCode="General"/>
    </dxf>
    <dxf>
      <numFmt numFmtId="0" formatCode="General"/>
    </dxf>
    <dxf>
      <numFmt numFmtId="19" formatCode="m/d/yyyy"/>
    </dxf>
    <dxf>
      <numFmt numFmtId="164" formatCode="_([$€-2]\ * #,##0_);_([$€-2]\ * \(#,##0\);_([$€-2]\ *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2]\ * #,##0_);_([$€-2]\ * \(#,##0\);_([$€-2]\ * &quot;-&quot;??_);_(@_)"/>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2.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openxmlformats.org/officeDocument/2006/relationships/connections" Target="connections.xml"/><Relationship Id="rId40"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microsoft.com/office/2007/relationships/slicerCache" Target="slicerCaches/slicerCache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microsoft.com/office/2007/relationships/slicerCache" Target="slicerCaches/slicerCache1.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IT.xlsx]Occupancy rate (Year)!PivotTable8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'Occupancy rate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'Occupancy rate (Year)'!$A$4:$A$9</c:f>
              <c:strCache>
                <c:ptCount val="5"/>
                <c:pt idx="0">
                  <c:v>1/1/2015</c:v>
                </c:pt>
                <c:pt idx="1">
                  <c:v>1/1/2016</c:v>
                </c:pt>
                <c:pt idx="2">
                  <c:v>1/1/2017</c:v>
                </c:pt>
                <c:pt idx="3">
                  <c:v>1/1/2018</c:v>
                </c:pt>
                <c:pt idx="4">
                  <c:v>1/1/2019</c:v>
                </c:pt>
              </c:strCache>
            </c:strRef>
          </c:cat>
          <c:val>
            <c:numRef>
              <c:f>'Occupancy rate (Year)'!$B$4:$B$9</c:f>
              <c:numCache>
                <c:formatCode>0%</c:formatCode>
                <c:ptCount val="5"/>
                <c:pt idx="0">
                  <c:v>0.62857142857142856</c:v>
                </c:pt>
                <c:pt idx="1">
                  <c:v>0.60648148148148151</c:v>
                </c:pt>
                <c:pt idx="2">
                  <c:v>0.60294117647058831</c:v>
                </c:pt>
                <c:pt idx="3">
                  <c:v>0.75735294117647078</c:v>
                </c:pt>
                <c:pt idx="4">
                  <c:v>0.65000000000000013</c:v>
                </c:pt>
              </c:numCache>
            </c:numRef>
          </c:val>
          <c:smooth val="0"/>
          <c:extLst>
            <c:ext xmlns:c16="http://schemas.microsoft.com/office/drawing/2014/chart" uri="{C3380CC4-5D6E-409C-BE32-E72D297353CC}">
              <c16:uniqueId val="{00000000-FB26-4CA7-925D-D2EC877E164E}"/>
            </c:ext>
          </c:extLst>
        </c:ser>
        <c:dLbls>
          <c:showLegendKey val="0"/>
          <c:showVal val="0"/>
          <c:showCatName val="0"/>
          <c:showSerName val="0"/>
          <c:showPercent val="0"/>
          <c:showBubbleSize val="0"/>
        </c:dLbls>
        <c:marker val="1"/>
        <c:smooth val="0"/>
        <c:axId val="501803439"/>
        <c:axId val="701957119"/>
      </c:lineChart>
      <c:catAx>
        <c:axId val="50180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57119"/>
        <c:crosses val="autoZero"/>
        <c:auto val="1"/>
        <c:lblAlgn val="ctr"/>
        <c:lblOffset val="100"/>
        <c:noMultiLvlLbl val="0"/>
      </c:catAx>
      <c:valAx>
        <c:axId val="70195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034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IT.xlsx]Occupancy_rate_real estate type!PivotTable7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 estate type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'Occupancy_rate_real estate type'!$B$3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'Occupancy_rate_real estate type'!$A$4:$A$9</c:f>
              <c:strCache>
                <c:ptCount val="5"/>
                <c:pt idx="0">
                  <c:v>Apartment</c:v>
                </c:pt>
                <c:pt idx="1">
                  <c:v>Condo</c:v>
                </c:pt>
                <c:pt idx="2">
                  <c:v>House</c:v>
                </c:pt>
                <c:pt idx="3">
                  <c:v>Small House</c:v>
                </c:pt>
                <c:pt idx="4">
                  <c:v>Villa</c:v>
                </c:pt>
              </c:strCache>
            </c:strRef>
          </c:cat>
          <c:val>
            <c:numRef>
              <c:f>'Occupancy_rate_real estate type'!$B$4:$B$9</c:f>
              <c:numCache>
                <c:formatCode>0%</c:formatCode>
                <c:ptCount val="5"/>
                <c:pt idx="0">
                  <c:v>0.63717948717948703</c:v>
                </c:pt>
                <c:pt idx="1">
                  <c:v>0.66203703703703709</c:v>
                </c:pt>
                <c:pt idx="2">
                  <c:v>0.62407407407407411</c:v>
                </c:pt>
                <c:pt idx="3">
                  <c:v>0.6742424242424242</c:v>
                </c:pt>
                <c:pt idx="4">
                  <c:v>0.64393939393939403</c:v>
                </c:pt>
              </c:numCache>
            </c:numRef>
          </c:val>
          <c:smooth val="0"/>
          <c:extLst>
            <c:ext xmlns:c16="http://schemas.microsoft.com/office/drawing/2014/chart" uri="{C3380CC4-5D6E-409C-BE32-E72D297353CC}">
              <c16:uniqueId val="{00000000-0D1E-4F96-B8D1-88A096F582BD}"/>
            </c:ext>
          </c:extLst>
        </c:ser>
        <c:dLbls>
          <c:showLegendKey val="0"/>
          <c:showVal val="0"/>
          <c:showCatName val="0"/>
          <c:showSerName val="0"/>
          <c:showPercent val="0"/>
          <c:showBubbleSize val="0"/>
        </c:dLbls>
        <c:marker val="1"/>
        <c:smooth val="0"/>
        <c:axId val="224213263"/>
        <c:axId val="513625871"/>
      </c:lineChart>
      <c:catAx>
        <c:axId val="2242132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25871"/>
        <c:crosses val="autoZero"/>
        <c:auto val="1"/>
        <c:lblAlgn val="ctr"/>
        <c:lblOffset val="100"/>
        <c:noMultiLvlLbl val="0"/>
      </c:catAx>
      <c:valAx>
        <c:axId val="51362587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132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IT.xlsx]Occupancy_rate_districts!PivotTable5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Occupancy_rate_districts!$B$3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Occupancy_rate_districts!$A$4:$A$11</c:f>
              <c:strCache>
                <c:ptCount val="7"/>
                <c:pt idx="0">
                  <c:v>Eindhoven-Centrum</c:v>
                </c:pt>
                <c:pt idx="1">
                  <c:v>Eindhoven-Noord</c:v>
                </c:pt>
                <c:pt idx="2">
                  <c:v>Eindhoven-Oost</c:v>
                </c:pt>
                <c:pt idx="3">
                  <c:v>Eindhoven-West</c:v>
                </c:pt>
                <c:pt idx="4">
                  <c:v>Eindhoven-Zuid</c:v>
                </c:pt>
                <c:pt idx="5">
                  <c:v>Geldrop</c:v>
                </c:pt>
                <c:pt idx="6">
                  <c:v>Veldhoven-Noord</c:v>
                </c:pt>
              </c:strCache>
            </c:strRef>
          </c:cat>
          <c:val>
            <c:numRef>
              <c:f>Occupancy_rate_districts!$B$4:$B$11</c:f>
              <c:numCache>
                <c:formatCode>0%</c:formatCode>
                <c:ptCount val="7"/>
                <c:pt idx="0">
                  <c:v>0.58750000000000002</c:v>
                </c:pt>
                <c:pt idx="1">
                  <c:v>0.78968253968253965</c:v>
                </c:pt>
                <c:pt idx="2">
                  <c:v>0.65625</c:v>
                </c:pt>
                <c:pt idx="3">
                  <c:v>0.66397849462365588</c:v>
                </c:pt>
                <c:pt idx="4">
                  <c:v>0.62619047619047619</c:v>
                </c:pt>
                <c:pt idx="5">
                  <c:v>0.72777777777777786</c:v>
                </c:pt>
                <c:pt idx="6">
                  <c:v>0.52777777777777779</c:v>
                </c:pt>
              </c:numCache>
            </c:numRef>
          </c:val>
          <c:smooth val="0"/>
          <c:extLst>
            <c:ext xmlns:c16="http://schemas.microsoft.com/office/drawing/2014/chart" uri="{C3380CC4-5D6E-409C-BE32-E72D297353CC}">
              <c16:uniqueId val="{00000000-05B9-4C72-A236-9FD59D28CD13}"/>
            </c:ext>
          </c:extLst>
        </c:ser>
        <c:dLbls>
          <c:showLegendKey val="0"/>
          <c:showVal val="0"/>
          <c:showCatName val="0"/>
          <c:showSerName val="0"/>
          <c:showPercent val="0"/>
          <c:showBubbleSize val="0"/>
        </c:dLbls>
        <c:marker val="1"/>
        <c:smooth val="0"/>
        <c:axId val="224210463"/>
        <c:axId val="513643343"/>
      </c:lineChart>
      <c:catAx>
        <c:axId val="2242104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3343"/>
        <c:crosses val="autoZero"/>
        <c:auto val="1"/>
        <c:lblAlgn val="ctr"/>
        <c:lblOffset val="100"/>
        <c:noMultiLvlLbl val="0"/>
      </c:catAx>
      <c:valAx>
        <c:axId val="5136433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104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Customers satisfaction (Districts)</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cked"/>
        <c:varyColors val="0"/>
        <c:ser>
          <c:idx val="0"/>
          <c:order val="0"/>
          <c:tx>
            <c:strRef>
              <c:f>'C Satisfaction (Distric'!$E$4</c:f>
              <c:strCache>
                <c:ptCount val="1"/>
                <c:pt idx="0">
                  <c:v>Customers satisfaction</c:v>
                </c:pt>
              </c:strCache>
            </c:strRef>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 Satisfaction (Distric'!$D$5:$D$12</c:f>
              <c:strCache>
                <c:ptCount val="8"/>
                <c:pt idx="0">
                  <c:v>Best</c:v>
                </c:pt>
                <c:pt idx="1">
                  <c:v>Eindhoven-Noord</c:v>
                </c:pt>
                <c:pt idx="2">
                  <c:v>Eindhoven-Oost</c:v>
                </c:pt>
                <c:pt idx="3">
                  <c:v>Eindhoven-West</c:v>
                </c:pt>
                <c:pt idx="4">
                  <c:v>Eindhoven-Zuid</c:v>
                </c:pt>
                <c:pt idx="5">
                  <c:v>Geldrop</c:v>
                </c:pt>
                <c:pt idx="6">
                  <c:v>Son en Breugel</c:v>
                </c:pt>
                <c:pt idx="7">
                  <c:v>Veldhoven-Noord</c:v>
                </c:pt>
              </c:strCache>
            </c:strRef>
          </c:cat>
          <c:val>
            <c:numRef>
              <c:f>'C Satisfaction (Distric'!$E$5:$E$12</c:f>
              <c:numCache>
                <c:formatCode>0%</c:formatCode>
                <c:ptCount val="8"/>
                <c:pt idx="0">
                  <c:v>0.94135802469135799</c:v>
                </c:pt>
                <c:pt idx="1">
                  <c:v>0.97839506172839508</c:v>
                </c:pt>
                <c:pt idx="2">
                  <c:v>0.72376543209876543</c:v>
                </c:pt>
                <c:pt idx="3">
                  <c:v>0.64660493827160492</c:v>
                </c:pt>
                <c:pt idx="4">
                  <c:v>0.91666666666666663</c:v>
                </c:pt>
                <c:pt idx="5">
                  <c:v>0.89660493827160492</c:v>
                </c:pt>
                <c:pt idx="6">
                  <c:v>0.90432098765432101</c:v>
                </c:pt>
                <c:pt idx="7">
                  <c:v>0.99228395061728392</c:v>
                </c:pt>
              </c:numCache>
            </c:numRef>
          </c:val>
          <c:smooth val="0"/>
          <c:extLst>
            <c:ext xmlns:c16="http://schemas.microsoft.com/office/drawing/2014/chart" uri="{C3380CC4-5D6E-409C-BE32-E72D297353CC}">
              <c16:uniqueId val="{00000000-7A32-4DFD-9664-F803FEC82A87}"/>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210899823"/>
        <c:axId val="164790143"/>
      </c:lineChart>
      <c:catAx>
        <c:axId val="2108998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Districts</a:t>
                </a:r>
              </a:p>
              <a:p>
                <a:pPr>
                  <a:defRPr/>
                </a:pPr>
                <a:r>
                  <a:rPr lang="en-GB"/>
                  <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4790143"/>
        <c:crosses val="autoZero"/>
        <c:auto val="1"/>
        <c:lblAlgn val="ctr"/>
        <c:lblOffset val="100"/>
        <c:noMultiLvlLbl val="0"/>
      </c:catAx>
      <c:valAx>
        <c:axId val="16479014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Percentage</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89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Customers Satisfaction (Year)</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'Customers Satisfaction Years'!$E$4</c:f>
              <c:strCache>
                <c:ptCount val="1"/>
                <c:pt idx="0">
                  <c:v>Customers Satisfaction</c:v>
                </c:pt>
              </c:strCache>
            </c:strRef>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'Customers Satisfaction Years'!$D$5:$D$22</c:f>
              <c:strCache>
                <c:ptCount val="5"/>
                <c:pt idx="0">
                  <c:v>2015</c:v>
                </c:pt>
                <c:pt idx="1">
                  <c:v>2016</c:v>
                </c:pt>
                <c:pt idx="2">
                  <c:v>2017</c:v>
                </c:pt>
                <c:pt idx="3">
                  <c:v>2018</c:v>
                </c:pt>
                <c:pt idx="4">
                  <c:v>2019</c:v>
                </c:pt>
              </c:strCache>
            </c:strRef>
          </c:cat>
          <c:val>
            <c:numRef>
              <c:f>'Customers Satisfaction Years'!$E$5:$E$22</c:f>
              <c:numCache>
                <c:formatCode>0%</c:formatCode>
                <c:ptCount val="5"/>
                <c:pt idx="0">
                  <c:v>0.9320987654320988</c:v>
                </c:pt>
                <c:pt idx="1">
                  <c:v>0.94598765432098764</c:v>
                </c:pt>
                <c:pt idx="2">
                  <c:v>0.93055555555555558</c:v>
                </c:pt>
                <c:pt idx="3">
                  <c:v>0.90123456790123457</c:v>
                </c:pt>
                <c:pt idx="4">
                  <c:v>0.92129629629629628</c:v>
                </c:pt>
              </c:numCache>
            </c:numRef>
          </c:val>
          <c:smooth val="0"/>
          <c:extLst>
            <c:ext xmlns:c16="http://schemas.microsoft.com/office/drawing/2014/chart" uri="{C3380CC4-5D6E-409C-BE32-E72D297353CC}">
              <c16:uniqueId val="{00000000-8BA7-4700-B2DD-D641C1E6FB87}"/>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13792751"/>
        <c:axId val="507376431"/>
      </c:lineChart>
      <c:catAx>
        <c:axId val="51379275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Year</a:t>
                </a:r>
              </a:p>
              <a:p>
                <a:pPr>
                  <a:defRPr/>
                </a:pPr>
                <a:endParaRPr lang="en-GB"/>
              </a:p>
            </c:rich>
          </c:tx>
          <c:layout>
            <c:manualLayout>
              <c:xMode val="edge"/>
              <c:yMode val="edge"/>
              <c:x val="0.47002898550724637"/>
              <c:y val="0.881820250284414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07376431"/>
        <c:crosses val="autoZero"/>
        <c:auto val="1"/>
        <c:lblAlgn val="ctr"/>
        <c:lblOffset val="100"/>
        <c:noMultiLvlLbl val="0"/>
      </c:catAx>
      <c:valAx>
        <c:axId val="50737643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Percentage</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13792751"/>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IT.xlsx]Actual rent collected !PivotTable2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a:t>
            </a:r>
            <a:r>
              <a:rPr lang="en-US" baseline="0"/>
              <a:t> rent collected (Year)</a:t>
            </a:r>
          </a:p>
          <a:p>
            <a:pPr>
              <a:defRPr/>
            </a:pP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'Actual rent collected '!$B$3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'Actual rent collected '!$A$4:$A$9</c:f>
              <c:strCache>
                <c:ptCount val="5"/>
                <c:pt idx="0">
                  <c:v>2015</c:v>
                </c:pt>
                <c:pt idx="1">
                  <c:v>2016</c:v>
                </c:pt>
                <c:pt idx="2">
                  <c:v>2017</c:v>
                </c:pt>
                <c:pt idx="3">
                  <c:v>2018</c:v>
                </c:pt>
                <c:pt idx="4">
                  <c:v>2019</c:v>
                </c:pt>
              </c:strCache>
            </c:strRef>
          </c:cat>
          <c:val>
            <c:numRef>
              <c:f>'Actual rent collected '!$B$4:$B$9</c:f>
              <c:numCache>
                <c:formatCode>_([$€-2]\ * #,##0_);_([$€-2]\ * \(#,##0\);_([$€-2]\ * "-"??_);_(@_)</c:formatCode>
                <c:ptCount val="5"/>
                <c:pt idx="0">
                  <c:v>1785231</c:v>
                </c:pt>
                <c:pt idx="1">
                  <c:v>1447281</c:v>
                </c:pt>
                <c:pt idx="2">
                  <c:v>1468198</c:v>
                </c:pt>
                <c:pt idx="3">
                  <c:v>2408375</c:v>
                </c:pt>
                <c:pt idx="4">
                  <c:v>1982861</c:v>
                </c:pt>
              </c:numCache>
            </c:numRef>
          </c:val>
          <c:smooth val="0"/>
          <c:extLst>
            <c:ext xmlns:c16="http://schemas.microsoft.com/office/drawing/2014/chart" uri="{C3380CC4-5D6E-409C-BE32-E72D297353CC}">
              <c16:uniqueId val="{00000000-B631-4388-96D2-3271EAD402F8}"/>
            </c:ext>
          </c:extLst>
        </c:ser>
        <c:dLbls>
          <c:dLblPos val="t"/>
          <c:showLegendKey val="0"/>
          <c:showVal val="1"/>
          <c:showCatName val="0"/>
          <c:showSerName val="0"/>
          <c:showPercent val="0"/>
          <c:showBubbleSize val="0"/>
        </c:dLbls>
        <c:smooth val="0"/>
        <c:axId val="1325518720"/>
        <c:axId val="1979965984"/>
      </c:lineChart>
      <c:catAx>
        <c:axId val="132551872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965984"/>
        <c:crosses val="autoZero"/>
        <c:auto val="1"/>
        <c:lblAlgn val="ctr"/>
        <c:lblOffset val="100"/>
        <c:noMultiLvlLbl val="0"/>
      </c:catAx>
      <c:valAx>
        <c:axId val="1979965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1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IT.xlsx]Actual rent collected !PivotTable11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Actual rent collected (Districts)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'Actual rent collected '!$B$20</c:f>
              <c:strCache>
                <c:ptCount val="1"/>
                <c:pt idx="0">
                  <c:v>Total</c:v>
                </c:pt>
              </c:strCache>
            </c:strRef>
          </c:tx>
          <c:spPr>
            <a:ln w="28575" cap="rnd">
              <a:solidFill>
                <a:schemeClr val="accent1"/>
              </a:solidFill>
              <a:round/>
            </a:ln>
            <a:effectLst/>
          </c:spPr>
          <c:marker>
            <c:symbol val="none"/>
          </c:marker>
          <c:cat>
            <c:strRef>
              <c:f>'Actual rent collected '!$A$21:$A$29</c:f>
              <c:strCache>
                <c:ptCount val="8"/>
                <c:pt idx="0">
                  <c:v>Eindhoven-Centrum</c:v>
                </c:pt>
                <c:pt idx="1">
                  <c:v>Eindhoven-Noord</c:v>
                </c:pt>
                <c:pt idx="2">
                  <c:v>Eindhoven-Oost</c:v>
                </c:pt>
                <c:pt idx="3">
                  <c:v>Eindhoven-West</c:v>
                </c:pt>
                <c:pt idx="4">
                  <c:v>Eindhoven-Zuid</c:v>
                </c:pt>
                <c:pt idx="5">
                  <c:v>Geldrop</c:v>
                </c:pt>
                <c:pt idx="6">
                  <c:v>Veldhoven-Noord</c:v>
                </c:pt>
                <c:pt idx="7">
                  <c:v>Veldhoven-West</c:v>
                </c:pt>
              </c:strCache>
            </c:strRef>
          </c:cat>
          <c:val>
            <c:numRef>
              <c:f>'Actual rent collected '!$B$21:$B$29</c:f>
              <c:numCache>
                <c:formatCode>_([$€-2]\ * #,##0_);_([$€-2]\ * \(#,##0\);_([$€-2]\ * "-"??_);_(@_)</c:formatCode>
                <c:ptCount val="8"/>
                <c:pt idx="0">
                  <c:v>1728790</c:v>
                </c:pt>
                <c:pt idx="1">
                  <c:v>1966560</c:v>
                </c:pt>
                <c:pt idx="2">
                  <c:v>16830175</c:v>
                </c:pt>
                <c:pt idx="3">
                  <c:v>5335100</c:v>
                </c:pt>
                <c:pt idx="4">
                  <c:v>3523730</c:v>
                </c:pt>
                <c:pt idx="5">
                  <c:v>1777441</c:v>
                </c:pt>
                <c:pt idx="6">
                  <c:v>273767</c:v>
                </c:pt>
                <c:pt idx="7">
                  <c:v>111920</c:v>
                </c:pt>
              </c:numCache>
            </c:numRef>
          </c:val>
          <c:smooth val="0"/>
          <c:extLst>
            <c:ext xmlns:c16="http://schemas.microsoft.com/office/drawing/2014/chart" uri="{C3380CC4-5D6E-409C-BE32-E72D297353CC}">
              <c16:uniqueId val="{00000000-9AED-47DF-8717-28BCE504C842}"/>
            </c:ext>
          </c:extLst>
        </c:ser>
        <c:dLbls>
          <c:showLegendKey val="0"/>
          <c:showVal val="0"/>
          <c:showCatName val="0"/>
          <c:showSerName val="0"/>
          <c:showPercent val="0"/>
          <c:showBubbleSize val="0"/>
        </c:dLbls>
        <c:smooth val="0"/>
        <c:axId val="75585616"/>
        <c:axId val="1324036512"/>
      </c:lineChart>
      <c:catAx>
        <c:axId val="7558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036512"/>
        <c:crosses val="autoZero"/>
        <c:auto val="1"/>
        <c:lblAlgn val="ctr"/>
        <c:lblOffset val="100"/>
        <c:noMultiLvlLbl val="0"/>
      </c:catAx>
      <c:valAx>
        <c:axId val="1324036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8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IT.xlsx]Cost!PivotTable5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a:t>
            </a:r>
            <a:r>
              <a:rPr lang="en-US" baseline="0"/>
              <a:t> (Districts)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Cost!$B$3</c:f>
              <c:strCache>
                <c:ptCount val="1"/>
                <c:pt idx="0">
                  <c:v>Total</c:v>
                </c:pt>
              </c:strCache>
            </c:strRef>
          </c:tx>
          <c:spPr>
            <a:solidFill>
              <a:schemeClr val="accent1"/>
            </a:solidFill>
            <a:ln>
              <a:noFill/>
            </a:ln>
            <a:effectLst/>
          </c:spPr>
          <c:invertIfNegative val="0"/>
          <c:cat>
            <c:strRef>
              <c:f>Cost!$A$4:$A$13</c:f>
              <c:strCache>
                <c:ptCount val="9"/>
                <c:pt idx="0">
                  <c:v>Best</c:v>
                </c:pt>
                <c:pt idx="1">
                  <c:v>Eindhoven-Noord</c:v>
                </c:pt>
                <c:pt idx="2">
                  <c:v>Eindhoven-Oost</c:v>
                </c:pt>
                <c:pt idx="3">
                  <c:v>Eindhoven-West</c:v>
                </c:pt>
                <c:pt idx="4">
                  <c:v>Eindhoven-Zuid</c:v>
                </c:pt>
                <c:pt idx="5">
                  <c:v>Geldrop</c:v>
                </c:pt>
                <c:pt idx="6">
                  <c:v>Son en Breugel</c:v>
                </c:pt>
                <c:pt idx="7">
                  <c:v>Veldhoven-Noord</c:v>
                </c:pt>
                <c:pt idx="8">
                  <c:v>Veldhoven-West</c:v>
                </c:pt>
              </c:strCache>
            </c:strRef>
          </c:cat>
          <c:val>
            <c:numRef>
              <c:f>Cost!$B$4:$B$13</c:f>
              <c:numCache>
                <c:formatCode>_([$€-2]\ * #,##0_);_([$€-2]\ * \(#,##0\);_([$€-2]\ * "-"??_);_(@_)</c:formatCode>
                <c:ptCount val="9"/>
                <c:pt idx="0">
                  <c:v>254791</c:v>
                </c:pt>
                <c:pt idx="1">
                  <c:v>381227</c:v>
                </c:pt>
                <c:pt idx="2">
                  <c:v>1196474</c:v>
                </c:pt>
                <c:pt idx="3">
                  <c:v>1505322</c:v>
                </c:pt>
                <c:pt idx="4">
                  <c:v>466331</c:v>
                </c:pt>
                <c:pt idx="5">
                  <c:v>540549</c:v>
                </c:pt>
                <c:pt idx="6">
                  <c:v>497530</c:v>
                </c:pt>
                <c:pt idx="7">
                  <c:v>107389</c:v>
                </c:pt>
                <c:pt idx="8">
                  <c:v>6505</c:v>
                </c:pt>
              </c:numCache>
            </c:numRef>
          </c:val>
          <c:extLst>
            <c:ext xmlns:c16="http://schemas.microsoft.com/office/drawing/2014/chart" uri="{C3380CC4-5D6E-409C-BE32-E72D297353CC}">
              <c16:uniqueId val="{00000000-1AFC-4AD6-846F-2544A88E3323}"/>
            </c:ext>
          </c:extLst>
        </c:ser>
        <c:dLbls>
          <c:showLegendKey val="0"/>
          <c:showVal val="0"/>
          <c:showCatName val="0"/>
          <c:showSerName val="0"/>
          <c:showPercent val="0"/>
          <c:showBubbleSize val="0"/>
        </c:dLbls>
        <c:gapWidth val="150"/>
        <c:overlap val="100"/>
        <c:axId val="70788112"/>
        <c:axId val="1979968896"/>
      </c:barChart>
      <c:catAx>
        <c:axId val="7078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968896"/>
        <c:crosses val="autoZero"/>
        <c:auto val="1"/>
        <c:lblAlgn val="ctr"/>
        <c:lblOffset val="100"/>
        <c:noMultiLvlLbl val="0"/>
      </c:catAx>
      <c:valAx>
        <c:axId val="1979968896"/>
        <c:scaling>
          <c:orientation val="minMax"/>
        </c:scaling>
        <c:delete val="0"/>
        <c:axPos val="l"/>
        <c:majorGridlines>
          <c:spPr>
            <a:ln w="9525" cap="flat" cmpd="sng" algn="ctr">
              <a:solidFill>
                <a:schemeClr val="tx1">
                  <a:lumMod val="15000"/>
                  <a:lumOff val="85000"/>
                </a:schemeClr>
              </a:solidFill>
              <a:round/>
            </a:ln>
            <a:effectLst/>
          </c:spPr>
        </c:majorGridlines>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8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IT.xlsx]Cost!PivotTable12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Cost!$B$22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Cost!$A$23:$A$28</c:f>
              <c:strCache>
                <c:ptCount val="5"/>
                <c:pt idx="0">
                  <c:v>2015</c:v>
                </c:pt>
                <c:pt idx="1">
                  <c:v>2016</c:v>
                </c:pt>
                <c:pt idx="2">
                  <c:v>2017</c:v>
                </c:pt>
                <c:pt idx="3">
                  <c:v>2018</c:v>
                </c:pt>
                <c:pt idx="4">
                  <c:v>2019</c:v>
                </c:pt>
              </c:strCache>
            </c:strRef>
          </c:cat>
          <c:val>
            <c:numRef>
              <c:f>Cost!$B$23:$B$28</c:f>
              <c:numCache>
                <c:formatCode>_([$€-2]\ * #,##0_);_([$€-2]\ * \(#,##0\);_([$€-2]\ * "-"??_);_(@_)</c:formatCode>
                <c:ptCount val="5"/>
                <c:pt idx="0">
                  <c:v>312426</c:v>
                </c:pt>
                <c:pt idx="1">
                  <c:v>324458</c:v>
                </c:pt>
                <c:pt idx="2">
                  <c:v>278486</c:v>
                </c:pt>
                <c:pt idx="3">
                  <c:v>282336</c:v>
                </c:pt>
                <c:pt idx="4">
                  <c:v>292826</c:v>
                </c:pt>
              </c:numCache>
            </c:numRef>
          </c:val>
          <c:extLst>
            <c:ext xmlns:c16="http://schemas.microsoft.com/office/drawing/2014/chart" uri="{C3380CC4-5D6E-409C-BE32-E72D297353CC}">
              <c16:uniqueId val="{00000000-5F88-4D02-B42E-FB1340770C85}"/>
            </c:ext>
          </c:extLst>
        </c:ser>
        <c:dLbls>
          <c:dLblPos val="ctr"/>
          <c:showLegendKey val="0"/>
          <c:showVal val="1"/>
          <c:showCatName val="0"/>
          <c:showSerName val="0"/>
          <c:showPercent val="0"/>
          <c:showBubbleSize val="0"/>
        </c:dLbls>
        <c:gapWidth val="150"/>
        <c:overlap val="100"/>
        <c:axId val="75616416"/>
        <c:axId val="1982737808"/>
      </c:barChart>
      <c:catAx>
        <c:axId val="756164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737808"/>
        <c:crosses val="autoZero"/>
        <c:auto val="1"/>
        <c:lblAlgn val="ctr"/>
        <c:lblOffset val="100"/>
        <c:noMultiLvlLbl val="0"/>
      </c:catAx>
      <c:valAx>
        <c:axId val="1982737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Rent</a:t>
            </a:r>
            <a:r>
              <a:rPr lang="en-GB" baseline="0"/>
              <a:t> collected and cost (Year)</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'Rent &amp; Cost (Year)'!$G$2</c:f>
              <c:strCache>
                <c:ptCount val="1"/>
                <c:pt idx="0">
                  <c:v>Sum of Actual_Rent</c:v>
                </c:pt>
              </c:strCache>
            </c:strRef>
          </c:tx>
          <c:spPr>
            <a:ln w="28575" cap="rnd">
              <a:solidFill>
                <a:schemeClr val="accent1"/>
              </a:solidFill>
              <a:round/>
            </a:ln>
            <a:effectLst/>
          </c:spPr>
          <c:marker>
            <c:symbol val="none"/>
          </c:marker>
          <c:cat>
            <c:strRef>
              <c:f>'Rent &amp; Cost (Year)'!$F$3:$F$21</c:f>
              <c:strCache>
                <c:ptCount val="5"/>
                <c:pt idx="0">
                  <c:v>2015</c:v>
                </c:pt>
                <c:pt idx="1">
                  <c:v>2016</c:v>
                </c:pt>
                <c:pt idx="2">
                  <c:v>2017</c:v>
                </c:pt>
                <c:pt idx="3">
                  <c:v>2018</c:v>
                </c:pt>
                <c:pt idx="4">
                  <c:v>2019</c:v>
                </c:pt>
              </c:strCache>
            </c:strRef>
          </c:cat>
          <c:val>
            <c:numRef>
              <c:f>'Rent &amp; Cost (Year)'!$G$3:$G$21</c:f>
              <c:numCache>
                <c:formatCode>_([$€-2]\ * #,##0_);_([$€-2]\ * \(#,##0\);_([$€-2]\ * "-"??_);_(@_)</c:formatCode>
                <c:ptCount val="5"/>
                <c:pt idx="0">
                  <c:v>1785231</c:v>
                </c:pt>
                <c:pt idx="1">
                  <c:v>1447281</c:v>
                </c:pt>
                <c:pt idx="2">
                  <c:v>1468198</c:v>
                </c:pt>
                <c:pt idx="3">
                  <c:v>2408375</c:v>
                </c:pt>
                <c:pt idx="4">
                  <c:v>1982861</c:v>
                </c:pt>
              </c:numCache>
            </c:numRef>
          </c:val>
          <c:smooth val="0"/>
          <c:extLst>
            <c:ext xmlns:c16="http://schemas.microsoft.com/office/drawing/2014/chart" uri="{C3380CC4-5D6E-409C-BE32-E72D297353CC}">
              <c16:uniqueId val="{00000000-F54E-4280-A37D-D12490357B97}"/>
            </c:ext>
          </c:extLst>
        </c:ser>
        <c:ser>
          <c:idx val="1"/>
          <c:order val="1"/>
          <c:tx>
            <c:strRef>
              <c:f>'Rent &amp; Cost (Year)'!$H$2</c:f>
              <c:strCache>
                <c:ptCount val="1"/>
                <c:pt idx="0">
                  <c:v>Sum of Cost</c:v>
                </c:pt>
              </c:strCache>
            </c:strRef>
          </c:tx>
          <c:spPr>
            <a:ln w="28575" cap="rnd">
              <a:solidFill>
                <a:schemeClr val="accent2"/>
              </a:solidFill>
              <a:round/>
            </a:ln>
            <a:effectLst/>
          </c:spPr>
          <c:marker>
            <c:symbol val="none"/>
          </c:marker>
          <c:cat>
            <c:strRef>
              <c:f>'Rent &amp; Cost (Year)'!$F$3:$F$21</c:f>
              <c:strCache>
                <c:ptCount val="5"/>
                <c:pt idx="0">
                  <c:v>2015</c:v>
                </c:pt>
                <c:pt idx="1">
                  <c:v>2016</c:v>
                </c:pt>
                <c:pt idx="2">
                  <c:v>2017</c:v>
                </c:pt>
                <c:pt idx="3">
                  <c:v>2018</c:v>
                </c:pt>
                <c:pt idx="4">
                  <c:v>2019</c:v>
                </c:pt>
              </c:strCache>
            </c:strRef>
          </c:cat>
          <c:val>
            <c:numRef>
              <c:f>'Rent &amp; Cost (Year)'!$H$3:$H$21</c:f>
              <c:numCache>
                <c:formatCode>_([$€-2]\ * #,##0_);_([$€-2]\ * \(#,##0\);_([$€-2]\ * "-"??_);_(@_)</c:formatCode>
                <c:ptCount val="5"/>
                <c:pt idx="0">
                  <c:v>312426</c:v>
                </c:pt>
                <c:pt idx="1">
                  <c:v>324458</c:v>
                </c:pt>
                <c:pt idx="2">
                  <c:v>278486</c:v>
                </c:pt>
                <c:pt idx="3">
                  <c:v>282336</c:v>
                </c:pt>
                <c:pt idx="4">
                  <c:v>292826</c:v>
                </c:pt>
              </c:numCache>
            </c:numRef>
          </c:val>
          <c:smooth val="0"/>
          <c:extLst>
            <c:ext xmlns:c16="http://schemas.microsoft.com/office/drawing/2014/chart" uri="{C3380CC4-5D6E-409C-BE32-E72D297353CC}">
              <c16:uniqueId val="{00000001-F54E-4280-A37D-D12490357B97}"/>
            </c:ext>
          </c:extLst>
        </c:ser>
        <c:dLbls>
          <c:showLegendKey val="0"/>
          <c:showVal val="0"/>
          <c:showCatName val="0"/>
          <c:showSerName val="0"/>
          <c:showPercent val="0"/>
          <c:showBubbleSize val="0"/>
        </c:dLbls>
        <c:smooth val="0"/>
        <c:axId val="2092211199"/>
        <c:axId val="353129519"/>
      </c:lineChart>
      <c:catAx>
        <c:axId val="20922111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129519"/>
        <c:crosses val="autoZero"/>
        <c:auto val="1"/>
        <c:lblAlgn val="ctr"/>
        <c:lblOffset val="100"/>
        <c:noMultiLvlLbl val="0"/>
      </c:catAx>
      <c:valAx>
        <c:axId val="353129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21119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Rent collected  and cost</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'Rent &amp; Cost (Districts)'!$B$15</c:f>
              <c:strCache>
                <c:ptCount val="1"/>
                <c:pt idx="0">
                  <c:v>Actual rent</c:v>
                </c:pt>
              </c:strCache>
            </c:strRef>
          </c:tx>
          <c:spPr>
            <a:ln w="28575" cap="rnd">
              <a:solidFill>
                <a:schemeClr val="accent1"/>
              </a:solidFill>
              <a:round/>
            </a:ln>
            <a:effectLst/>
          </c:spPr>
          <c:marker>
            <c:symbol val="none"/>
          </c:marker>
          <c:cat>
            <c:strRef>
              <c:f>'Rent &amp; Cost (Districts)'!$A$16:$A$24</c:f>
              <c:strCache>
                <c:ptCount val="9"/>
                <c:pt idx="0">
                  <c:v> Best </c:v>
                </c:pt>
                <c:pt idx="1">
                  <c:v> Eindhoven-Noord </c:v>
                </c:pt>
                <c:pt idx="2">
                  <c:v> Eindhoven-Oost </c:v>
                </c:pt>
                <c:pt idx="3">
                  <c:v> Eindhoven-West </c:v>
                </c:pt>
                <c:pt idx="4">
                  <c:v> Eindhoven-Zuid </c:v>
                </c:pt>
                <c:pt idx="5">
                  <c:v> Geldrop </c:v>
                </c:pt>
                <c:pt idx="6">
                  <c:v> Son en Breugel </c:v>
                </c:pt>
                <c:pt idx="7">
                  <c:v> Veldhoven-Noord </c:v>
                </c:pt>
                <c:pt idx="8">
                  <c:v> Veldhoven-West </c:v>
                </c:pt>
              </c:strCache>
            </c:strRef>
          </c:cat>
          <c:val>
            <c:numRef>
              <c:f>'Rent &amp; Cost (Districts)'!$B$16:$B$24</c:f>
              <c:numCache>
                <c:formatCode>_([$€-2]\ * #,##0_);_([$€-2]\ * \(#,##0\);_([$€-2]\ * "-"??_);_(@_)</c:formatCode>
                <c:ptCount val="9"/>
                <c:pt idx="1">
                  <c:v>1728790</c:v>
                </c:pt>
                <c:pt idx="2">
                  <c:v>1966560</c:v>
                </c:pt>
                <c:pt idx="3">
                  <c:v>16830175</c:v>
                </c:pt>
                <c:pt idx="4">
                  <c:v>5335100</c:v>
                </c:pt>
                <c:pt idx="5">
                  <c:v>3523730</c:v>
                </c:pt>
                <c:pt idx="6">
                  <c:v>1777441</c:v>
                </c:pt>
                <c:pt idx="7">
                  <c:v>273767</c:v>
                </c:pt>
                <c:pt idx="8">
                  <c:v>111920</c:v>
                </c:pt>
              </c:numCache>
            </c:numRef>
          </c:val>
          <c:smooth val="0"/>
          <c:extLst>
            <c:ext xmlns:c16="http://schemas.microsoft.com/office/drawing/2014/chart" uri="{C3380CC4-5D6E-409C-BE32-E72D297353CC}">
              <c16:uniqueId val="{00000000-4B40-412A-82B2-845CF3AA3E86}"/>
            </c:ext>
          </c:extLst>
        </c:ser>
        <c:ser>
          <c:idx val="1"/>
          <c:order val="1"/>
          <c:tx>
            <c:strRef>
              <c:f>'Rent &amp; Cost (Districts)'!$C$15</c:f>
              <c:strCache>
                <c:ptCount val="1"/>
                <c:pt idx="0">
                  <c:v>Cost</c:v>
                </c:pt>
              </c:strCache>
            </c:strRef>
          </c:tx>
          <c:spPr>
            <a:ln w="28575" cap="rnd">
              <a:solidFill>
                <a:schemeClr val="accent2"/>
              </a:solidFill>
              <a:round/>
            </a:ln>
            <a:effectLst/>
          </c:spPr>
          <c:marker>
            <c:symbol val="none"/>
          </c:marker>
          <c:cat>
            <c:strRef>
              <c:f>'Rent &amp; Cost (Districts)'!$A$16:$A$24</c:f>
              <c:strCache>
                <c:ptCount val="9"/>
                <c:pt idx="0">
                  <c:v> Best </c:v>
                </c:pt>
                <c:pt idx="1">
                  <c:v> Eindhoven-Noord </c:v>
                </c:pt>
                <c:pt idx="2">
                  <c:v> Eindhoven-Oost </c:v>
                </c:pt>
                <c:pt idx="3">
                  <c:v> Eindhoven-West </c:v>
                </c:pt>
                <c:pt idx="4">
                  <c:v> Eindhoven-Zuid </c:v>
                </c:pt>
                <c:pt idx="5">
                  <c:v> Geldrop </c:v>
                </c:pt>
                <c:pt idx="6">
                  <c:v> Son en Breugel </c:v>
                </c:pt>
                <c:pt idx="7">
                  <c:v> Veldhoven-Noord </c:v>
                </c:pt>
                <c:pt idx="8">
                  <c:v> Veldhoven-West </c:v>
                </c:pt>
              </c:strCache>
            </c:strRef>
          </c:cat>
          <c:val>
            <c:numRef>
              <c:f>'Rent &amp; Cost (Districts)'!$C$16:$C$24</c:f>
              <c:numCache>
                <c:formatCode>_([$€-2]\ * #,##0_);_([$€-2]\ * \(#,##0\);_([$€-2]\ * "-"??_);_(@_)</c:formatCode>
                <c:ptCount val="9"/>
                <c:pt idx="0">
                  <c:v>254791</c:v>
                </c:pt>
                <c:pt idx="1">
                  <c:v>381227</c:v>
                </c:pt>
                <c:pt idx="2">
                  <c:v>1196474</c:v>
                </c:pt>
                <c:pt idx="3">
                  <c:v>1505322</c:v>
                </c:pt>
                <c:pt idx="4">
                  <c:v>466331</c:v>
                </c:pt>
                <c:pt idx="5">
                  <c:v>540549</c:v>
                </c:pt>
                <c:pt idx="6">
                  <c:v>497530</c:v>
                </c:pt>
                <c:pt idx="7">
                  <c:v>107389</c:v>
                </c:pt>
                <c:pt idx="8">
                  <c:v>6505</c:v>
                </c:pt>
              </c:numCache>
            </c:numRef>
          </c:val>
          <c:smooth val="0"/>
          <c:extLst>
            <c:ext xmlns:c16="http://schemas.microsoft.com/office/drawing/2014/chart" uri="{C3380CC4-5D6E-409C-BE32-E72D297353CC}">
              <c16:uniqueId val="{00000001-4B40-412A-82B2-845CF3AA3E86}"/>
            </c:ext>
          </c:extLst>
        </c:ser>
        <c:dLbls>
          <c:showLegendKey val="0"/>
          <c:showVal val="0"/>
          <c:showCatName val="0"/>
          <c:showSerName val="0"/>
          <c:showPercent val="0"/>
          <c:showBubbleSize val="0"/>
        </c:dLbls>
        <c:smooth val="0"/>
        <c:axId val="512457567"/>
        <c:axId val="2027556991"/>
      </c:lineChart>
      <c:catAx>
        <c:axId val="51245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556991"/>
        <c:crosses val="autoZero"/>
        <c:auto val="1"/>
        <c:lblAlgn val="ctr"/>
        <c:lblOffset val="100"/>
        <c:noMultiLvlLbl val="0"/>
      </c:catAx>
      <c:valAx>
        <c:axId val="202755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4575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Operating return (Year)</a:t>
            </a:r>
          </a:p>
          <a:p>
            <a:pPr>
              <a:defRPr/>
            </a:pP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'Operating result ( Year)'!$A$25</c:f>
              <c:strCache>
                <c:ptCount val="1"/>
                <c:pt idx="0">
                  <c:v>2001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Year)'!$B$25</c:f>
            </c:numRef>
          </c:val>
          <c:extLst>
            <c:ext xmlns:c16="http://schemas.microsoft.com/office/drawing/2014/chart" uri="{C3380CC4-5D6E-409C-BE32-E72D297353CC}">
              <c16:uniqueId val="{00000000-28CE-4EC0-8453-4100DF5048F7}"/>
            </c:ext>
          </c:extLst>
        </c:ser>
        <c:ser>
          <c:idx val="1"/>
          <c:order val="1"/>
          <c:tx>
            <c:strRef>
              <c:f>'Operating result ( Year)'!$A$26</c:f>
              <c:strCache>
                <c:ptCount val="1"/>
                <c:pt idx="0">
                  <c:v>2002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Year)'!$B$26</c:f>
            </c:numRef>
          </c:val>
          <c:extLst>
            <c:ext xmlns:c16="http://schemas.microsoft.com/office/drawing/2014/chart" uri="{C3380CC4-5D6E-409C-BE32-E72D297353CC}">
              <c16:uniqueId val="{00000002-28CE-4EC0-8453-4100DF5048F7}"/>
            </c:ext>
          </c:extLst>
        </c:ser>
        <c:ser>
          <c:idx val="2"/>
          <c:order val="2"/>
          <c:tx>
            <c:strRef>
              <c:f>'Operating result ( Year)'!$A$27</c:f>
              <c:strCache>
                <c:ptCount val="1"/>
                <c:pt idx="0">
                  <c:v>2003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Year)'!$B$27</c:f>
            </c:numRef>
          </c:val>
          <c:extLst>
            <c:ext xmlns:c16="http://schemas.microsoft.com/office/drawing/2014/chart" uri="{C3380CC4-5D6E-409C-BE32-E72D297353CC}">
              <c16:uniqueId val="{00000003-28CE-4EC0-8453-4100DF5048F7}"/>
            </c:ext>
          </c:extLst>
        </c:ser>
        <c:ser>
          <c:idx val="3"/>
          <c:order val="3"/>
          <c:tx>
            <c:strRef>
              <c:f>'Operating result ( Year)'!$A$28</c:f>
              <c:strCache>
                <c:ptCount val="1"/>
                <c:pt idx="0">
                  <c:v>2004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Year)'!$B$28</c:f>
            </c:numRef>
          </c:val>
          <c:extLst>
            <c:ext xmlns:c16="http://schemas.microsoft.com/office/drawing/2014/chart" uri="{C3380CC4-5D6E-409C-BE32-E72D297353CC}">
              <c16:uniqueId val="{00000004-28CE-4EC0-8453-4100DF5048F7}"/>
            </c:ext>
          </c:extLst>
        </c:ser>
        <c:ser>
          <c:idx val="4"/>
          <c:order val="4"/>
          <c:tx>
            <c:strRef>
              <c:f>'Operating result ( Year)'!$A$29</c:f>
              <c:strCache>
                <c:ptCount val="1"/>
                <c:pt idx="0">
                  <c:v>2005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Year)'!$B$29</c:f>
            </c:numRef>
          </c:val>
          <c:extLst>
            <c:ext xmlns:c16="http://schemas.microsoft.com/office/drawing/2014/chart" uri="{C3380CC4-5D6E-409C-BE32-E72D297353CC}">
              <c16:uniqueId val="{00000005-28CE-4EC0-8453-4100DF5048F7}"/>
            </c:ext>
          </c:extLst>
        </c:ser>
        <c:ser>
          <c:idx val="5"/>
          <c:order val="5"/>
          <c:tx>
            <c:strRef>
              <c:f>'Operating result ( Year)'!$A$30</c:f>
              <c:strCache>
                <c:ptCount val="1"/>
                <c:pt idx="0">
                  <c:v>2006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Year)'!$B$30</c:f>
            </c:numRef>
          </c:val>
          <c:extLst>
            <c:ext xmlns:c16="http://schemas.microsoft.com/office/drawing/2014/chart" uri="{C3380CC4-5D6E-409C-BE32-E72D297353CC}">
              <c16:uniqueId val="{00000006-28CE-4EC0-8453-4100DF5048F7}"/>
            </c:ext>
          </c:extLst>
        </c:ser>
        <c:ser>
          <c:idx val="6"/>
          <c:order val="6"/>
          <c:tx>
            <c:strRef>
              <c:f>'Operating result ( Year)'!$A$31</c:f>
              <c:strCache>
                <c:ptCount val="1"/>
                <c:pt idx="0">
                  <c:v>2007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Year)'!$B$31</c:f>
            </c:numRef>
          </c:val>
          <c:extLst>
            <c:ext xmlns:c16="http://schemas.microsoft.com/office/drawing/2014/chart" uri="{C3380CC4-5D6E-409C-BE32-E72D297353CC}">
              <c16:uniqueId val="{00000007-28CE-4EC0-8453-4100DF5048F7}"/>
            </c:ext>
          </c:extLst>
        </c:ser>
        <c:ser>
          <c:idx val="7"/>
          <c:order val="7"/>
          <c:tx>
            <c:strRef>
              <c:f>'Operating result ( Year)'!$A$32</c:f>
              <c:strCache>
                <c:ptCount val="1"/>
                <c:pt idx="0">
                  <c:v>2008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Year)'!$B$32</c:f>
            </c:numRef>
          </c:val>
          <c:extLst>
            <c:ext xmlns:c16="http://schemas.microsoft.com/office/drawing/2014/chart" uri="{C3380CC4-5D6E-409C-BE32-E72D297353CC}">
              <c16:uniqueId val="{00000008-28CE-4EC0-8453-4100DF5048F7}"/>
            </c:ext>
          </c:extLst>
        </c:ser>
        <c:ser>
          <c:idx val="8"/>
          <c:order val="8"/>
          <c:tx>
            <c:strRef>
              <c:f>'Operating result ( Year)'!$A$33</c:f>
              <c:strCache>
                <c:ptCount val="1"/>
                <c:pt idx="0">
                  <c:v>2009</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Year)'!$B$33</c:f>
            </c:numRef>
          </c:val>
          <c:extLst>
            <c:ext xmlns:c16="http://schemas.microsoft.com/office/drawing/2014/chart" uri="{C3380CC4-5D6E-409C-BE32-E72D297353CC}">
              <c16:uniqueId val="{00000009-28CE-4EC0-8453-4100DF5048F7}"/>
            </c:ext>
          </c:extLst>
        </c:ser>
        <c:ser>
          <c:idx val="9"/>
          <c:order val="9"/>
          <c:tx>
            <c:strRef>
              <c:f>'Operating result ( Year)'!$A$34</c:f>
              <c:strCache>
                <c:ptCount val="1"/>
                <c:pt idx="0">
                  <c:v>2010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Year)'!$B$34</c:f>
            </c:numRef>
          </c:val>
          <c:extLst>
            <c:ext xmlns:c16="http://schemas.microsoft.com/office/drawing/2014/chart" uri="{C3380CC4-5D6E-409C-BE32-E72D297353CC}">
              <c16:uniqueId val="{0000000A-28CE-4EC0-8453-4100DF5048F7}"/>
            </c:ext>
          </c:extLst>
        </c:ser>
        <c:ser>
          <c:idx val="10"/>
          <c:order val="10"/>
          <c:tx>
            <c:strRef>
              <c:f>'Operating result ( Year)'!$A$35</c:f>
              <c:strCache>
                <c:ptCount val="1"/>
                <c:pt idx="0">
                  <c:v>2011</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Year)'!$B$35</c:f>
            </c:numRef>
          </c:val>
          <c:extLst>
            <c:ext xmlns:c16="http://schemas.microsoft.com/office/drawing/2014/chart" uri="{C3380CC4-5D6E-409C-BE32-E72D297353CC}">
              <c16:uniqueId val="{0000000B-28CE-4EC0-8453-4100DF5048F7}"/>
            </c:ext>
          </c:extLst>
        </c:ser>
        <c:ser>
          <c:idx val="11"/>
          <c:order val="11"/>
          <c:tx>
            <c:strRef>
              <c:f>'Operating result ( Year)'!$A$36</c:f>
              <c:strCache>
                <c:ptCount val="1"/>
                <c:pt idx="0">
                  <c:v>2012</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Year)'!$B$36</c:f>
            </c:numRef>
          </c:val>
          <c:extLst>
            <c:ext xmlns:c16="http://schemas.microsoft.com/office/drawing/2014/chart" uri="{C3380CC4-5D6E-409C-BE32-E72D297353CC}">
              <c16:uniqueId val="{0000000C-28CE-4EC0-8453-4100DF5048F7}"/>
            </c:ext>
          </c:extLst>
        </c:ser>
        <c:ser>
          <c:idx val="12"/>
          <c:order val="12"/>
          <c:tx>
            <c:strRef>
              <c:f>'Operating result ( Year)'!$A$37</c:f>
              <c:strCache>
                <c:ptCount val="1"/>
                <c:pt idx="0">
                  <c:v>2013</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Year)'!$B$37</c:f>
            </c:numRef>
          </c:val>
          <c:extLst>
            <c:ext xmlns:c16="http://schemas.microsoft.com/office/drawing/2014/chart" uri="{C3380CC4-5D6E-409C-BE32-E72D297353CC}">
              <c16:uniqueId val="{0000000D-28CE-4EC0-8453-4100DF5048F7}"/>
            </c:ext>
          </c:extLst>
        </c:ser>
        <c:ser>
          <c:idx val="13"/>
          <c:order val="13"/>
          <c:tx>
            <c:strRef>
              <c:f>'Operating result ( Year)'!$A$38</c:f>
              <c:strCache>
                <c:ptCount val="1"/>
                <c:pt idx="0">
                  <c:v>2014</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Year)'!$B$38</c:f>
            </c:numRef>
          </c:val>
          <c:extLst>
            <c:ext xmlns:c16="http://schemas.microsoft.com/office/drawing/2014/chart" uri="{C3380CC4-5D6E-409C-BE32-E72D297353CC}">
              <c16:uniqueId val="{0000000E-28CE-4EC0-8453-4100DF5048F7}"/>
            </c:ext>
          </c:extLst>
        </c:ser>
        <c:ser>
          <c:idx val="14"/>
          <c:order val="14"/>
          <c:tx>
            <c:strRef>
              <c:f>'Operating result ( Year)'!$A$39</c:f>
              <c:strCache>
                <c:ptCount val="1"/>
                <c:pt idx="0">
                  <c:v>2015</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Year)'!$B$39</c:f>
              <c:numCache>
                <c:formatCode>_([$€-2]\ * #,##0_);_([$€-2]\ * \(#,##0\);_([$€-2]\ * "-"??_);_(@_)</c:formatCode>
                <c:ptCount val="1"/>
                <c:pt idx="0">
                  <c:v>1472805</c:v>
                </c:pt>
              </c:numCache>
            </c:numRef>
          </c:val>
          <c:extLst>
            <c:ext xmlns:c16="http://schemas.microsoft.com/office/drawing/2014/chart" uri="{C3380CC4-5D6E-409C-BE32-E72D297353CC}">
              <c16:uniqueId val="{0000000F-28CE-4EC0-8453-4100DF5048F7}"/>
            </c:ext>
          </c:extLst>
        </c:ser>
        <c:ser>
          <c:idx val="15"/>
          <c:order val="15"/>
          <c:tx>
            <c:strRef>
              <c:f>'Operating result ( Year)'!$A$40</c:f>
              <c:strCache>
                <c:ptCount val="1"/>
                <c:pt idx="0">
                  <c:v>2016</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Year)'!$B$40</c:f>
              <c:numCache>
                <c:formatCode>_([$€-2]\ * #,##0_);_([$€-2]\ * \(#,##0\);_([$€-2]\ * "-"??_);_(@_)</c:formatCode>
                <c:ptCount val="1"/>
                <c:pt idx="0">
                  <c:v>1122823</c:v>
                </c:pt>
              </c:numCache>
            </c:numRef>
          </c:val>
          <c:extLst>
            <c:ext xmlns:c16="http://schemas.microsoft.com/office/drawing/2014/chart" uri="{C3380CC4-5D6E-409C-BE32-E72D297353CC}">
              <c16:uniqueId val="{00000010-28CE-4EC0-8453-4100DF5048F7}"/>
            </c:ext>
          </c:extLst>
        </c:ser>
        <c:ser>
          <c:idx val="16"/>
          <c:order val="16"/>
          <c:tx>
            <c:strRef>
              <c:f>'Operating result ( Year)'!$A$41</c:f>
              <c:strCache>
                <c:ptCount val="1"/>
                <c:pt idx="0">
                  <c:v>2017</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Year)'!$B$41</c:f>
              <c:numCache>
                <c:formatCode>_([$€-2]\ * #,##0_);_([$€-2]\ * \(#,##0\);_([$€-2]\ * "-"??_);_(@_)</c:formatCode>
                <c:ptCount val="1"/>
                <c:pt idx="0">
                  <c:v>1189712</c:v>
                </c:pt>
              </c:numCache>
            </c:numRef>
          </c:val>
          <c:extLst>
            <c:ext xmlns:c16="http://schemas.microsoft.com/office/drawing/2014/chart" uri="{C3380CC4-5D6E-409C-BE32-E72D297353CC}">
              <c16:uniqueId val="{00000011-28CE-4EC0-8453-4100DF5048F7}"/>
            </c:ext>
          </c:extLst>
        </c:ser>
        <c:ser>
          <c:idx val="17"/>
          <c:order val="17"/>
          <c:tx>
            <c:strRef>
              <c:f>'Operating result ( Year)'!$A$42</c:f>
              <c:strCache>
                <c:ptCount val="1"/>
                <c:pt idx="0">
                  <c:v>2018</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Year)'!$B$42</c:f>
              <c:numCache>
                <c:formatCode>_([$€-2]\ * #,##0_);_([$€-2]\ * \(#,##0\);_([$€-2]\ * "-"??_);_(@_)</c:formatCode>
                <c:ptCount val="1"/>
                <c:pt idx="0">
                  <c:v>2126039</c:v>
                </c:pt>
              </c:numCache>
            </c:numRef>
          </c:val>
          <c:extLst>
            <c:ext xmlns:c16="http://schemas.microsoft.com/office/drawing/2014/chart" uri="{C3380CC4-5D6E-409C-BE32-E72D297353CC}">
              <c16:uniqueId val="{00000012-28CE-4EC0-8453-4100DF5048F7}"/>
            </c:ext>
          </c:extLst>
        </c:ser>
        <c:ser>
          <c:idx val="18"/>
          <c:order val="18"/>
          <c:tx>
            <c:strRef>
              <c:f>'Operating result ( Year)'!$A$43</c:f>
              <c:strCache>
                <c:ptCount val="1"/>
                <c:pt idx="0">
                  <c:v>2019</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Year)'!$B$43</c:f>
              <c:numCache>
                <c:formatCode>_([$€-2]\ * #,##0_);_([$€-2]\ * \(#,##0\);_([$€-2]\ * "-"??_);_(@_)</c:formatCode>
                <c:ptCount val="1"/>
                <c:pt idx="0">
                  <c:v>1690035</c:v>
                </c:pt>
              </c:numCache>
            </c:numRef>
          </c:val>
          <c:extLst>
            <c:ext xmlns:c16="http://schemas.microsoft.com/office/drawing/2014/chart" uri="{C3380CC4-5D6E-409C-BE32-E72D297353CC}">
              <c16:uniqueId val="{00000013-28CE-4EC0-8453-4100DF5048F7}"/>
            </c:ext>
          </c:extLst>
        </c:ser>
        <c:dLbls>
          <c:dLblPos val="outEnd"/>
          <c:showLegendKey val="0"/>
          <c:showVal val="1"/>
          <c:showCatName val="0"/>
          <c:showSerName val="0"/>
          <c:showPercent val="0"/>
          <c:showBubbleSize val="0"/>
        </c:dLbls>
        <c:gapWidth val="100"/>
        <c:overlap val="-24"/>
        <c:axId val="513871887"/>
        <c:axId val="2094871407"/>
      </c:barChart>
      <c:catAx>
        <c:axId val="513871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871407"/>
        <c:crosses val="autoZero"/>
        <c:auto val="1"/>
        <c:lblAlgn val="ctr"/>
        <c:lblOffset val="100"/>
        <c:noMultiLvlLbl val="0"/>
      </c:catAx>
      <c:valAx>
        <c:axId val="20948714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871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Operating result (Districts)</a:t>
            </a:r>
          </a:p>
          <a:p>
            <a:pPr>
              <a:defRPr/>
            </a:pP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'Operating result (District)'!$A$16</c:f>
              <c:strCache>
                <c:ptCount val="1"/>
                <c:pt idx="0">
                  <c:v> Best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(District)'!$B$16</c:f>
              <c:numCache>
                <c:formatCode>_([$€-2]\ * #,##0_);_([$€-2]\ * \(#,##0\);_([$€-2]\ * "-"??_);_(@_)</c:formatCode>
                <c:ptCount val="1"/>
                <c:pt idx="0">
                  <c:v>-254791</c:v>
                </c:pt>
              </c:numCache>
            </c:numRef>
          </c:val>
          <c:extLst>
            <c:ext xmlns:c16="http://schemas.microsoft.com/office/drawing/2014/chart" uri="{C3380CC4-5D6E-409C-BE32-E72D297353CC}">
              <c16:uniqueId val="{00000000-7CE8-4D9D-A75B-A5FAB08DF3FD}"/>
            </c:ext>
          </c:extLst>
        </c:ser>
        <c:ser>
          <c:idx val="1"/>
          <c:order val="1"/>
          <c:tx>
            <c:strRef>
              <c:f>'Operating result (District)'!$A$17</c:f>
              <c:strCache>
                <c:ptCount val="1"/>
                <c:pt idx="0">
                  <c:v> Eindhoven-Noord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(District)'!$B$17</c:f>
              <c:numCache>
                <c:formatCode>_([$€-2]\ * #,##0_);_([$€-2]\ * \(#,##0\);_([$€-2]\ * "-"??_);_(@_)</c:formatCode>
                <c:ptCount val="1"/>
                <c:pt idx="0">
                  <c:v>1585333</c:v>
                </c:pt>
              </c:numCache>
            </c:numRef>
          </c:val>
          <c:extLst>
            <c:ext xmlns:c16="http://schemas.microsoft.com/office/drawing/2014/chart" uri="{C3380CC4-5D6E-409C-BE32-E72D297353CC}">
              <c16:uniqueId val="{00000008-D8D1-49D4-AE0A-A48C9A44355C}"/>
            </c:ext>
          </c:extLst>
        </c:ser>
        <c:ser>
          <c:idx val="2"/>
          <c:order val="2"/>
          <c:tx>
            <c:strRef>
              <c:f>'Operating result (District)'!$A$18</c:f>
              <c:strCache>
                <c:ptCount val="1"/>
                <c:pt idx="0">
                  <c:v> Eindhoven-Oost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(District)'!$B$18</c:f>
              <c:numCache>
                <c:formatCode>_([$€-2]\ * #,##0_);_([$€-2]\ * \(#,##0\);_([$€-2]\ * "-"??_);_(@_)</c:formatCode>
                <c:ptCount val="1"/>
                <c:pt idx="0">
                  <c:v>15633701</c:v>
                </c:pt>
              </c:numCache>
            </c:numRef>
          </c:val>
          <c:extLst>
            <c:ext xmlns:c16="http://schemas.microsoft.com/office/drawing/2014/chart" uri="{C3380CC4-5D6E-409C-BE32-E72D297353CC}">
              <c16:uniqueId val="{00000009-D8D1-49D4-AE0A-A48C9A44355C}"/>
            </c:ext>
          </c:extLst>
        </c:ser>
        <c:ser>
          <c:idx val="3"/>
          <c:order val="3"/>
          <c:tx>
            <c:strRef>
              <c:f>'Operating result (District)'!$A$19</c:f>
              <c:strCache>
                <c:ptCount val="1"/>
                <c:pt idx="0">
                  <c:v> Eindhoven-West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(District)'!$B$19</c:f>
              <c:numCache>
                <c:formatCode>_([$€-2]\ * #,##0_);_([$€-2]\ * \(#,##0\);_([$€-2]\ * "-"??_);_(@_)</c:formatCode>
                <c:ptCount val="1"/>
                <c:pt idx="0">
                  <c:v>3829778</c:v>
                </c:pt>
              </c:numCache>
            </c:numRef>
          </c:val>
          <c:extLst>
            <c:ext xmlns:c16="http://schemas.microsoft.com/office/drawing/2014/chart" uri="{C3380CC4-5D6E-409C-BE32-E72D297353CC}">
              <c16:uniqueId val="{0000000A-D8D1-49D4-AE0A-A48C9A44355C}"/>
            </c:ext>
          </c:extLst>
        </c:ser>
        <c:ser>
          <c:idx val="4"/>
          <c:order val="4"/>
          <c:tx>
            <c:strRef>
              <c:f>'Operating result (District)'!$A$20</c:f>
              <c:strCache>
                <c:ptCount val="1"/>
                <c:pt idx="0">
                  <c:v> Eindhoven-Zuid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(District)'!$B$20</c:f>
              <c:numCache>
                <c:formatCode>_([$€-2]\ * #,##0_);_([$€-2]\ * \(#,##0\);_([$€-2]\ * "-"??_);_(@_)</c:formatCode>
                <c:ptCount val="1"/>
                <c:pt idx="0">
                  <c:v>3057399</c:v>
                </c:pt>
              </c:numCache>
            </c:numRef>
          </c:val>
          <c:extLst>
            <c:ext xmlns:c16="http://schemas.microsoft.com/office/drawing/2014/chart" uri="{C3380CC4-5D6E-409C-BE32-E72D297353CC}">
              <c16:uniqueId val="{0000000B-D8D1-49D4-AE0A-A48C9A44355C}"/>
            </c:ext>
          </c:extLst>
        </c:ser>
        <c:ser>
          <c:idx val="5"/>
          <c:order val="5"/>
          <c:tx>
            <c:strRef>
              <c:f>'Operating result (District)'!$A$21</c:f>
              <c:strCache>
                <c:ptCount val="1"/>
                <c:pt idx="0">
                  <c:v> Geldrop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(District)'!$B$21</c:f>
              <c:numCache>
                <c:formatCode>_([$€-2]\ * #,##0_);_([$€-2]\ * \(#,##0\);_([$€-2]\ * "-"??_);_(@_)</c:formatCode>
                <c:ptCount val="1"/>
                <c:pt idx="0">
                  <c:v>1236892</c:v>
                </c:pt>
              </c:numCache>
            </c:numRef>
          </c:val>
          <c:extLst>
            <c:ext xmlns:c16="http://schemas.microsoft.com/office/drawing/2014/chart" uri="{C3380CC4-5D6E-409C-BE32-E72D297353CC}">
              <c16:uniqueId val="{0000000C-D8D1-49D4-AE0A-A48C9A44355C}"/>
            </c:ext>
          </c:extLst>
        </c:ser>
        <c:ser>
          <c:idx val="6"/>
          <c:order val="6"/>
          <c:tx>
            <c:strRef>
              <c:f>'Operating result (District)'!$A$22</c:f>
              <c:strCache>
                <c:ptCount val="1"/>
                <c:pt idx="0">
                  <c:v> Son en Breugel </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(District)'!$B$22</c:f>
              <c:numCache>
                <c:formatCode>_([$€-2]\ * #,##0_);_([$€-2]\ * \(#,##0\);_([$€-2]\ * "-"??_);_(@_)</c:formatCode>
                <c:ptCount val="1"/>
                <c:pt idx="0">
                  <c:v>-497530</c:v>
                </c:pt>
              </c:numCache>
            </c:numRef>
          </c:val>
          <c:extLst>
            <c:ext xmlns:c16="http://schemas.microsoft.com/office/drawing/2014/chart" uri="{C3380CC4-5D6E-409C-BE32-E72D297353CC}">
              <c16:uniqueId val="{0000000D-D8D1-49D4-AE0A-A48C9A44355C}"/>
            </c:ext>
          </c:extLst>
        </c:ser>
        <c:ser>
          <c:idx val="7"/>
          <c:order val="7"/>
          <c:tx>
            <c:strRef>
              <c:f>'Operating result (District)'!$A$23</c:f>
              <c:strCache>
                <c:ptCount val="1"/>
                <c:pt idx="0">
                  <c:v> Veldhoven-Noord </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(District)'!$B$23</c:f>
              <c:numCache>
                <c:formatCode>_([$€-2]\ * #,##0_);_([$€-2]\ * \(#,##0\);_([$€-2]\ * "-"??_);_(@_)</c:formatCode>
                <c:ptCount val="1"/>
                <c:pt idx="0">
                  <c:v>166378</c:v>
                </c:pt>
              </c:numCache>
            </c:numRef>
          </c:val>
          <c:extLst>
            <c:ext xmlns:c16="http://schemas.microsoft.com/office/drawing/2014/chart" uri="{C3380CC4-5D6E-409C-BE32-E72D297353CC}">
              <c16:uniqueId val="{0000000E-D8D1-49D4-AE0A-A48C9A44355C}"/>
            </c:ext>
          </c:extLst>
        </c:ser>
        <c:ser>
          <c:idx val="8"/>
          <c:order val="8"/>
          <c:tx>
            <c:strRef>
              <c:f>'Operating result (District)'!$A$24</c:f>
              <c:strCache>
                <c:ptCount val="1"/>
                <c:pt idx="0">
                  <c:v> Veldhoven-West </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(District)'!$B$24</c:f>
              <c:numCache>
                <c:formatCode>_([$€-2]\ * #,##0_);_([$€-2]\ * \(#,##0\);_([$€-2]\ * "-"??_);_(@_)</c:formatCode>
                <c:ptCount val="1"/>
                <c:pt idx="0">
                  <c:v>105415</c:v>
                </c:pt>
              </c:numCache>
            </c:numRef>
          </c:val>
          <c:extLst>
            <c:ext xmlns:c16="http://schemas.microsoft.com/office/drawing/2014/chart" uri="{C3380CC4-5D6E-409C-BE32-E72D297353CC}">
              <c16:uniqueId val="{0000000F-D8D1-49D4-AE0A-A48C9A44355C}"/>
            </c:ext>
          </c:extLst>
        </c:ser>
        <c:dLbls>
          <c:showLegendKey val="0"/>
          <c:showVal val="0"/>
          <c:showCatName val="0"/>
          <c:showSerName val="0"/>
          <c:showPercent val="0"/>
          <c:showBubbleSize val="0"/>
        </c:dLbls>
        <c:gapWidth val="150"/>
        <c:axId val="1974789920"/>
        <c:axId val="220810880"/>
      </c:barChart>
      <c:catAx>
        <c:axId val="19747899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810880"/>
        <c:crosses val="autoZero"/>
        <c:auto val="1"/>
        <c:lblAlgn val="ctr"/>
        <c:lblOffset val="100"/>
        <c:noMultiLvlLbl val="0"/>
      </c:catAx>
      <c:valAx>
        <c:axId val="22081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78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Customers satisfaction (Districts)</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cked"/>
        <c:varyColors val="0"/>
        <c:ser>
          <c:idx val="0"/>
          <c:order val="0"/>
          <c:tx>
            <c:strRef>
              <c:f>'C Satisfaction (Distric'!$E$4</c:f>
              <c:strCache>
                <c:ptCount val="1"/>
                <c:pt idx="0">
                  <c:v>Customers satisfaction</c:v>
                </c:pt>
              </c:strCache>
            </c:strRef>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 Satisfaction (Distric'!$D$5:$D$12</c:f>
              <c:strCache>
                <c:ptCount val="8"/>
                <c:pt idx="0">
                  <c:v>Best</c:v>
                </c:pt>
                <c:pt idx="1">
                  <c:v>Eindhoven-Noord</c:v>
                </c:pt>
                <c:pt idx="2">
                  <c:v>Eindhoven-Oost</c:v>
                </c:pt>
                <c:pt idx="3">
                  <c:v>Eindhoven-West</c:v>
                </c:pt>
                <c:pt idx="4">
                  <c:v>Eindhoven-Zuid</c:v>
                </c:pt>
                <c:pt idx="5">
                  <c:v>Geldrop</c:v>
                </c:pt>
                <c:pt idx="6">
                  <c:v>Son en Breugel</c:v>
                </c:pt>
                <c:pt idx="7">
                  <c:v>Veldhoven-Noord</c:v>
                </c:pt>
              </c:strCache>
            </c:strRef>
          </c:cat>
          <c:val>
            <c:numRef>
              <c:f>'C Satisfaction (Distric'!$E$5:$E$12</c:f>
              <c:numCache>
                <c:formatCode>0%</c:formatCode>
                <c:ptCount val="8"/>
                <c:pt idx="0">
                  <c:v>0.94135802469135799</c:v>
                </c:pt>
                <c:pt idx="1">
                  <c:v>0.97839506172839508</c:v>
                </c:pt>
                <c:pt idx="2">
                  <c:v>0.72376543209876543</c:v>
                </c:pt>
                <c:pt idx="3">
                  <c:v>0.64660493827160492</c:v>
                </c:pt>
                <c:pt idx="4">
                  <c:v>0.91666666666666663</c:v>
                </c:pt>
                <c:pt idx="5">
                  <c:v>0.89660493827160492</c:v>
                </c:pt>
                <c:pt idx="6">
                  <c:v>0.90432098765432101</c:v>
                </c:pt>
                <c:pt idx="7">
                  <c:v>0.99228395061728392</c:v>
                </c:pt>
              </c:numCache>
            </c:numRef>
          </c:val>
          <c:smooth val="0"/>
          <c:extLst>
            <c:ext xmlns:c16="http://schemas.microsoft.com/office/drawing/2014/chart" uri="{C3380CC4-5D6E-409C-BE32-E72D297353CC}">
              <c16:uniqueId val="{00000000-2BFA-4225-A525-C1A178C48414}"/>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210899823"/>
        <c:axId val="164790143"/>
      </c:lineChart>
      <c:catAx>
        <c:axId val="2108998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Districts</a:t>
                </a:r>
              </a:p>
              <a:p>
                <a:pPr>
                  <a:defRPr/>
                </a:pPr>
                <a:r>
                  <a:rPr lang="en-GB"/>
                  <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4790143"/>
        <c:crosses val="autoZero"/>
        <c:auto val="1"/>
        <c:lblAlgn val="ctr"/>
        <c:lblOffset val="100"/>
        <c:noMultiLvlLbl val="0"/>
      </c:catAx>
      <c:valAx>
        <c:axId val="16479014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Percentage</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89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Customers Satisfaction (Year)</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'Customers Satisfaction Years'!$E$4</c:f>
              <c:strCache>
                <c:ptCount val="1"/>
                <c:pt idx="0">
                  <c:v>Customers Satisfaction</c:v>
                </c:pt>
              </c:strCache>
            </c:strRef>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'Customers Satisfaction Years'!$D$5:$D$22</c:f>
              <c:strCache>
                <c:ptCount val="5"/>
                <c:pt idx="0">
                  <c:v>2015</c:v>
                </c:pt>
                <c:pt idx="1">
                  <c:v>2016</c:v>
                </c:pt>
                <c:pt idx="2">
                  <c:v>2017</c:v>
                </c:pt>
                <c:pt idx="3">
                  <c:v>2018</c:v>
                </c:pt>
                <c:pt idx="4">
                  <c:v>2019</c:v>
                </c:pt>
              </c:strCache>
            </c:strRef>
          </c:cat>
          <c:val>
            <c:numRef>
              <c:f>'Customers Satisfaction Years'!$E$5:$E$22</c:f>
              <c:numCache>
                <c:formatCode>0%</c:formatCode>
                <c:ptCount val="5"/>
                <c:pt idx="0">
                  <c:v>0.9320987654320988</c:v>
                </c:pt>
                <c:pt idx="1">
                  <c:v>0.94598765432098764</c:v>
                </c:pt>
                <c:pt idx="2">
                  <c:v>0.93055555555555558</c:v>
                </c:pt>
                <c:pt idx="3">
                  <c:v>0.90123456790123457</c:v>
                </c:pt>
                <c:pt idx="4">
                  <c:v>0.92129629629629628</c:v>
                </c:pt>
              </c:numCache>
            </c:numRef>
          </c:val>
          <c:smooth val="0"/>
          <c:extLst>
            <c:ext xmlns:c16="http://schemas.microsoft.com/office/drawing/2014/chart" uri="{C3380CC4-5D6E-409C-BE32-E72D297353CC}">
              <c16:uniqueId val="{00000000-1BF0-43C5-BA95-FC36A918558B}"/>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13792751"/>
        <c:axId val="507376431"/>
      </c:lineChart>
      <c:catAx>
        <c:axId val="51379275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Year</a:t>
                </a:r>
              </a:p>
              <a:p>
                <a:pPr>
                  <a:defRPr/>
                </a:pPr>
                <a:endParaRPr lang="en-GB"/>
              </a:p>
            </c:rich>
          </c:tx>
          <c:layout>
            <c:manualLayout>
              <c:xMode val="edge"/>
              <c:yMode val="edge"/>
              <c:x val="0.47002898550724637"/>
              <c:y val="0.881820250284414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07376431"/>
        <c:crosses val="autoZero"/>
        <c:auto val="1"/>
        <c:lblAlgn val="ctr"/>
        <c:lblOffset val="100"/>
        <c:noMultiLvlLbl val="0"/>
      </c:catAx>
      <c:valAx>
        <c:axId val="50737643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Percentage</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13792751"/>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IT.xlsx]Occupancy_rate_districts!PivotTable5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 rate</a:t>
            </a:r>
            <a:r>
              <a:rPr lang="en-US" baseline="0"/>
              <a:t> (</a:t>
            </a:r>
            <a:r>
              <a:rPr lang="en-US"/>
              <a:t>Districts)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Occupancy_rate_districts!$B$3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Occupancy_rate_districts!$A$4:$A$11</c:f>
              <c:strCache>
                <c:ptCount val="7"/>
                <c:pt idx="0">
                  <c:v>Eindhoven-Centrum</c:v>
                </c:pt>
                <c:pt idx="1">
                  <c:v>Eindhoven-Noord</c:v>
                </c:pt>
                <c:pt idx="2">
                  <c:v>Eindhoven-Oost</c:v>
                </c:pt>
                <c:pt idx="3">
                  <c:v>Eindhoven-West</c:v>
                </c:pt>
                <c:pt idx="4">
                  <c:v>Eindhoven-Zuid</c:v>
                </c:pt>
                <c:pt idx="5">
                  <c:v>Geldrop</c:v>
                </c:pt>
                <c:pt idx="6">
                  <c:v>Veldhoven-Noord</c:v>
                </c:pt>
              </c:strCache>
            </c:strRef>
          </c:cat>
          <c:val>
            <c:numRef>
              <c:f>Occupancy_rate_districts!$B$4:$B$11</c:f>
              <c:numCache>
                <c:formatCode>0%</c:formatCode>
                <c:ptCount val="7"/>
                <c:pt idx="0">
                  <c:v>0.58750000000000002</c:v>
                </c:pt>
                <c:pt idx="1">
                  <c:v>0.78968253968253965</c:v>
                </c:pt>
                <c:pt idx="2">
                  <c:v>0.65625</c:v>
                </c:pt>
                <c:pt idx="3">
                  <c:v>0.66397849462365588</c:v>
                </c:pt>
                <c:pt idx="4">
                  <c:v>0.62619047619047619</c:v>
                </c:pt>
                <c:pt idx="5">
                  <c:v>0.72777777777777786</c:v>
                </c:pt>
                <c:pt idx="6">
                  <c:v>0.52777777777777779</c:v>
                </c:pt>
              </c:numCache>
            </c:numRef>
          </c:val>
          <c:smooth val="0"/>
          <c:extLst>
            <c:ext xmlns:c16="http://schemas.microsoft.com/office/drawing/2014/chart" uri="{C3380CC4-5D6E-409C-BE32-E72D297353CC}">
              <c16:uniqueId val="{00000000-F6E0-4720-8598-913E9CF5DC94}"/>
            </c:ext>
          </c:extLst>
        </c:ser>
        <c:dLbls>
          <c:showLegendKey val="0"/>
          <c:showVal val="0"/>
          <c:showCatName val="0"/>
          <c:showSerName val="0"/>
          <c:showPercent val="0"/>
          <c:showBubbleSize val="0"/>
        </c:dLbls>
        <c:marker val="1"/>
        <c:smooth val="0"/>
        <c:axId val="224210463"/>
        <c:axId val="513643343"/>
      </c:lineChart>
      <c:catAx>
        <c:axId val="22421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43343"/>
        <c:crosses val="autoZero"/>
        <c:auto val="1"/>
        <c:lblAlgn val="ctr"/>
        <c:lblOffset val="100"/>
        <c:noMultiLvlLbl val="0"/>
      </c:catAx>
      <c:valAx>
        <c:axId val="5136433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104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IT.xlsx]Occupancy_rate_real estate type!PivotTable7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 rate</a:t>
            </a:r>
            <a:r>
              <a:rPr lang="en-US" baseline="0"/>
              <a:t> (</a:t>
            </a:r>
            <a:r>
              <a:rPr lang="en-US"/>
              <a:t>Real estate type)</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'Occupancy_rate_real estate type'!$B$3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'Occupancy_rate_real estate type'!$A$4:$A$9</c:f>
              <c:strCache>
                <c:ptCount val="5"/>
                <c:pt idx="0">
                  <c:v>Apartment</c:v>
                </c:pt>
                <c:pt idx="1">
                  <c:v>Condo</c:v>
                </c:pt>
                <c:pt idx="2">
                  <c:v>House</c:v>
                </c:pt>
                <c:pt idx="3">
                  <c:v>Small House</c:v>
                </c:pt>
                <c:pt idx="4">
                  <c:v>Villa</c:v>
                </c:pt>
              </c:strCache>
            </c:strRef>
          </c:cat>
          <c:val>
            <c:numRef>
              <c:f>'Occupancy_rate_real estate type'!$B$4:$B$9</c:f>
              <c:numCache>
                <c:formatCode>0%</c:formatCode>
                <c:ptCount val="5"/>
                <c:pt idx="0">
                  <c:v>0.63717948717948703</c:v>
                </c:pt>
                <c:pt idx="1">
                  <c:v>0.66203703703703709</c:v>
                </c:pt>
                <c:pt idx="2">
                  <c:v>0.62407407407407411</c:v>
                </c:pt>
                <c:pt idx="3">
                  <c:v>0.6742424242424242</c:v>
                </c:pt>
                <c:pt idx="4">
                  <c:v>0.64393939393939403</c:v>
                </c:pt>
              </c:numCache>
            </c:numRef>
          </c:val>
          <c:smooth val="0"/>
          <c:extLst>
            <c:ext xmlns:c16="http://schemas.microsoft.com/office/drawing/2014/chart" uri="{C3380CC4-5D6E-409C-BE32-E72D297353CC}">
              <c16:uniqueId val="{00000000-59B8-4C33-8C8C-DA6F5C462AFA}"/>
            </c:ext>
          </c:extLst>
        </c:ser>
        <c:dLbls>
          <c:showLegendKey val="0"/>
          <c:showVal val="0"/>
          <c:showCatName val="0"/>
          <c:showSerName val="0"/>
          <c:showPercent val="0"/>
          <c:showBubbleSize val="0"/>
        </c:dLbls>
        <c:marker val="1"/>
        <c:smooth val="0"/>
        <c:axId val="224213263"/>
        <c:axId val="513625871"/>
      </c:lineChart>
      <c:catAx>
        <c:axId val="22421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25871"/>
        <c:crosses val="autoZero"/>
        <c:auto val="1"/>
        <c:lblAlgn val="ctr"/>
        <c:lblOffset val="100"/>
        <c:noMultiLvlLbl val="0"/>
      </c:catAx>
      <c:valAx>
        <c:axId val="51362587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132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[F108 Change &amp; IT.xlsx]Occupancy rate (Year)!PivotTable8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 Rate</a:t>
            </a:r>
            <a:r>
              <a:rPr lang="en-US" baseline="0"/>
              <a:t>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'Occupancy rate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'Occupancy rate (Year)'!$A$4:$A$9</c:f>
              <c:strCache>
                <c:ptCount val="5"/>
                <c:pt idx="0">
                  <c:v>1/1/2015</c:v>
                </c:pt>
                <c:pt idx="1">
                  <c:v>1/1/2016</c:v>
                </c:pt>
                <c:pt idx="2">
                  <c:v>1/1/2017</c:v>
                </c:pt>
                <c:pt idx="3">
                  <c:v>1/1/2018</c:v>
                </c:pt>
                <c:pt idx="4">
                  <c:v>1/1/2019</c:v>
                </c:pt>
              </c:strCache>
            </c:strRef>
          </c:cat>
          <c:val>
            <c:numRef>
              <c:f>'Occupancy rate (Year)'!$B$4:$B$9</c:f>
              <c:numCache>
                <c:formatCode>0%</c:formatCode>
                <c:ptCount val="5"/>
                <c:pt idx="0">
                  <c:v>0.62857142857142856</c:v>
                </c:pt>
                <c:pt idx="1">
                  <c:v>0.60648148148148151</c:v>
                </c:pt>
                <c:pt idx="2">
                  <c:v>0.60294117647058831</c:v>
                </c:pt>
                <c:pt idx="3">
                  <c:v>0.75735294117647078</c:v>
                </c:pt>
                <c:pt idx="4">
                  <c:v>0.65000000000000013</c:v>
                </c:pt>
              </c:numCache>
            </c:numRef>
          </c:val>
          <c:smooth val="0"/>
          <c:extLst>
            <c:ext xmlns:c16="http://schemas.microsoft.com/office/drawing/2014/chart" uri="{C3380CC4-5D6E-409C-BE32-E72D297353CC}">
              <c16:uniqueId val="{00000000-A1FC-486C-8D50-3FD1DBCC0F6A}"/>
            </c:ext>
          </c:extLst>
        </c:ser>
        <c:dLbls>
          <c:showLegendKey val="0"/>
          <c:showVal val="0"/>
          <c:showCatName val="0"/>
          <c:showSerName val="0"/>
          <c:showPercent val="0"/>
          <c:showBubbleSize val="0"/>
        </c:dLbls>
        <c:marker val="1"/>
        <c:smooth val="0"/>
        <c:axId val="501803439"/>
        <c:axId val="701957119"/>
      </c:lineChart>
      <c:catAx>
        <c:axId val="50180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57119"/>
        <c:crosses val="autoZero"/>
        <c:auto val="1"/>
        <c:lblAlgn val="ctr"/>
        <c:lblOffset val="100"/>
        <c:noMultiLvlLbl val="0"/>
      </c:catAx>
      <c:valAx>
        <c:axId val="70195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Percentage</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034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Operating result (Districts)</a:t>
            </a:r>
          </a:p>
          <a:p>
            <a:pPr>
              <a:defRPr/>
            </a:pP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'Operating result (District)'!$A$16</c:f>
              <c:strCache>
                <c:ptCount val="1"/>
                <c:pt idx="0">
                  <c:v> Best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(District)'!$B$16</c:f>
              <c:numCache>
                <c:formatCode>_([$€-2]\ * #,##0_);_([$€-2]\ * \(#,##0\);_([$€-2]\ * "-"??_);_(@_)</c:formatCode>
                <c:ptCount val="1"/>
                <c:pt idx="0">
                  <c:v>-254791</c:v>
                </c:pt>
              </c:numCache>
            </c:numRef>
          </c:val>
          <c:extLst>
            <c:ext xmlns:c16="http://schemas.microsoft.com/office/drawing/2014/chart" uri="{C3380CC4-5D6E-409C-BE32-E72D297353CC}">
              <c16:uniqueId val="{00000000-CA93-47D4-8A46-1AE221EA3FC9}"/>
            </c:ext>
          </c:extLst>
        </c:ser>
        <c:ser>
          <c:idx val="1"/>
          <c:order val="1"/>
          <c:tx>
            <c:strRef>
              <c:f>'Operating result (District)'!$A$17</c:f>
              <c:strCache>
                <c:ptCount val="1"/>
                <c:pt idx="0">
                  <c:v> Eindhoven-Noord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(District)'!$B$17</c:f>
              <c:numCache>
                <c:formatCode>_([$€-2]\ * #,##0_);_([$€-2]\ * \(#,##0\);_([$€-2]\ * "-"??_);_(@_)</c:formatCode>
                <c:ptCount val="1"/>
                <c:pt idx="0">
                  <c:v>1585333</c:v>
                </c:pt>
              </c:numCache>
            </c:numRef>
          </c:val>
          <c:extLst>
            <c:ext xmlns:c16="http://schemas.microsoft.com/office/drawing/2014/chart" uri="{C3380CC4-5D6E-409C-BE32-E72D297353CC}">
              <c16:uniqueId val="{00000001-CA93-47D4-8A46-1AE221EA3FC9}"/>
            </c:ext>
          </c:extLst>
        </c:ser>
        <c:ser>
          <c:idx val="2"/>
          <c:order val="2"/>
          <c:tx>
            <c:strRef>
              <c:f>'Operating result (District)'!$A$18</c:f>
              <c:strCache>
                <c:ptCount val="1"/>
                <c:pt idx="0">
                  <c:v> Eindhoven-Oost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(District)'!$B$18</c:f>
              <c:numCache>
                <c:formatCode>_([$€-2]\ * #,##0_);_([$€-2]\ * \(#,##0\);_([$€-2]\ * "-"??_);_(@_)</c:formatCode>
                <c:ptCount val="1"/>
                <c:pt idx="0">
                  <c:v>15633701</c:v>
                </c:pt>
              </c:numCache>
            </c:numRef>
          </c:val>
          <c:extLst>
            <c:ext xmlns:c16="http://schemas.microsoft.com/office/drawing/2014/chart" uri="{C3380CC4-5D6E-409C-BE32-E72D297353CC}">
              <c16:uniqueId val="{00000002-CA93-47D4-8A46-1AE221EA3FC9}"/>
            </c:ext>
          </c:extLst>
        </c:ser>
        <c:ser>
          <c:idx val="3"/>
          <c:order val="3"/>
          <c:tx>
            <c:strRef>
              <c:f>'Operating result (District)'!$A$19</c:f>
              <c:strCache>
                <c:ptCount val="1"/>
                <c:pt idx="0">
                  <c:v> Eindhoven-West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(District)'!$B$19</c:f>
              <c:numCache>
                <c:formatCode>_([$€-2]\ * #,##0_);_([$€-2]\ * \(#,##0\);_([$€-2]\ * "-"??_);_(@_)</c:formatCode>
                <c:ptCount val="1"/>
                <c:pt idx="0">
                  <c:v>3829778</c:v>
                </c:pt>
              </c:numCache>
            </c:numRef>
          </c:val>
          <c:extLst>
            <c:ext xmlns:c16="http://schemas.microsoft.com/office/drawing/2014/chart" uri="{C3380CC4-5D6E-409C-BE32-E72D297353CC}">
              <c16:uniqueId val="{00000003-CA93-47D4-8A46-1AE221EA3FC9}"/>
            </c:ext>
          </c:extLst>
        </c:ser>
        <c:ser>
          <c:idx val="4"/>
          <c:order val="4"/>
          <c:tx>
            <c:strRef>
              <c:f>'Operating result (District)'!$A$20</c:f>
              <c:strCache>
                <c:ptCount val="1"/>
                <c:pt idx="0">
                  <c:v> Eindhoven-Zuid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(District)'!$B$20</c:f>
              <c:numCache>
                <c:formatCode>_([$€-2]\ * #,##0_);_([$€-2]\ * \(#,##0\);_([$€-2]\ * "-"??_);_(@_)</c:formatCode>
                <c:ptCount val="1"/>
                <c:pt idx="0">
                  <c:v>3057399</c:v>
                </c:pt>
              </c:numCache>
            </c:numRef>
          </c:val>
          <c:extLst>
            <c:ext xmlns:c16="http://schemas.microsoft.com/office/drawing/2014/chart" uri="{C3380CC4-5D6E-409C-BE32-E72D297353CC}">
              <c16:uniqueId val="{00000004-CA93-47D4-8A46-1AE221EA3FC9}"/>
            </c:ext>
          </c:extLst>
        </c:ser>
        <c:ser>
          <c:idx val="5"/>
          <c:order val="5"/>
          <c:tx>
            <c:strRef>
              <c:f>'Operating result (District)'!$A$21</c:f>
              <c:strCache>
                <c:ptCount val="1"/>
                <c:pt idx="0">
                  <c:v> Geldrop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(District)'!$B$21</c:f>
              <c:numCache>
                <c:formatCode>_([$€-2]\ * #,##0_);_([$€-2]\ * \(#,##0\);_([$€-2]\ * "-"??_);_(@_)</c:formatCode>
                <c:ptCount val="1"/>
                <c:pt idx="0">
                  <c:v>1236892</c:v>
                </c:pt>
              </c:numCache>
            </c:numRef>
          </c:val>
          <c:extLst>
            <c:ext xmlns:c16="http://schemas.microsoft.com/office/drawing/2014/chart" uri="{C3380CC4-5D6E-409C-BE32-E72D297353CC}">
              <c16:uniqueId val="{00000005-CA93-47D4-8A46-1AE221EA3FC9}"/>
            </c:ext>
          </c:extLst>
        </c:ser>
        <c:ser>
          <c:idx val="6"/>
          <c:order val="6"/>
          <c:tx>
            <c:strRef>
              <c:f>'Operating result (District)'!$A$22</c:f>
              <c:strCache>
                <c:ptCount val="1"/>
                <c:pt idx="0">
                  <c:v> Son en Breugel </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(District)'!$B$22</c:f>
              <c:numCache>
                <c:formatCode>_([$€-2]\ * #,##0_);_([$€-2]\ * \(#,##0\);_([$€-2]\ * "-"??_);_(@_)</c:formatCode>
                <c:ptCount val="1"/>
                <c:pt idx="0">
                  <c:v>-497530</c:v>
                </c:pt>
              </c:numCache>
            </c:numRef>
          </c:val>
          <c:extLst>
            <c:ext xmlns:c16="http://schemas.microsoft.com/office/drawing/2014/chart" uri="{C3380CC4-5D6E-409C-BE32-E72D297353CC}">
              <c16:uniqueId val="{00000006-CA93-47D4-8A46-1AE221EA3FC9}"/>
            </c:ext>
          </c:extLst>
        </c:ser>
        <c:ser>
          <c:idx val="7"/>
          <c:order val="7"/>
          <c:tx>
            <c:strRef>
              <c:f>'Operating result (District)'!$A$23</c:f>
              <c:strCache>
                <c:ptCount val="1"/>
                <c:pt idx="0">
                  <c:v> Veldhoven-Noord </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(District)'!$B$23</c:f>
              <c:numCache>
                <c:formatCode>_([$€-2]\ * #,##0_);_([$€-2]\ * \(#,##0\);_([$€-2]\ * "-"??_);_(@_)</c:formatCode>
                <c:ptCount val="1"/>
                <c:pt idx="0">
                  <c:v>166378</c:v>
                </c:pt>
              </c:numCache>
            </c:numRef>
          </c:val>
          <c:extLst>
            <c:ext xmlns:c16="http://schemas.microsoft.com/office/drawing/2014/chart" uri="{C3380CC4-5D6E-409C-BE32-E72D297353CC}">
              <c16:uniqueId val="{00000007-CA93-47D4-8A46-1AE221EA3FC9}"/>
            </c:ext>
          </c:extLst>
        </c:ser>
        <c:ser>
          <c:idx val="8"/>
          <c:order val="8"/>
          <c:tx>
            <c:strRef>
              <c:f>'Operating result (District)'!$A$24</c:f>
              <c:strCache>
                <c:ptCount val="1"/>
                <c:pt idx="0">
                  <c:v> Veldhoven-West </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'Operating result (District)'!$B$15</c:f>
              <c:strCache>
                <c:ptCount val="1"/>
                <c:pt idx="0">
                  <c:v>Operating result</c:v>
                </c:pt>
              </c:strCache>
            </c:strRef>
          </c:cat>
          <c:val>
            <c:numRef>
              <c:f>'Operating result (District)'!$B$24</c:f>
              <c:numCache>
                <c:formatCode>_([$€-2]\ * #,##0_);_([$€-2]\ * \(#,##0\);_([$€-2]\ * "-"??_);_(@_)</c:formatCode>
                <c:ptCount val="1"/>
                <c:pt idx="0">
                  <c:v>105415</c:v>
                </c:pt>
              </c:numCache>
            </c:numRef>
          </c:val>
          <c:extLst>
            <c:ext xmlns:c16="http://schemas.microsoft.com/office/drawing/2014/chart" uri="{C3380CC4-5D6E-409C-BE32-E72D297353CC}">
              <c16:uniqueId val="{00000008-CA93-47D4-8A46-1AE221EA3FC9}"/>
            </c:ext>
          </c:extLst>
        </c:ser>
        <c:dLbls>
          <c:showLegendKey val="0"/>
          <c:showVal val="0"/>
          <c:showCatName val="0"/>
          <c:showSerName val="0"/>
          <c:showPercent val="0"/>
          <c:showBubbleSize val="0"/>
        </c:dLbls>
        <c:gapWidth val="150"/>
        <c:axId val="1974789920"/>
        <c:axId val="220810880"/>
      </c:barChart>
      <c:catAx>
        <c:axId val="19747899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810880"/>
        <c:crosses val="autoZero"/>
        <c:auto val="1"/>
        <c:lblAlgn val="ctr"/>
        <c:lblOffset val="100"/>
        <c:noMultiLvlLbl val="0"/>
      </c:catAx>
      <c:valAx>
        <c:axId val="22081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78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Operating return (Year)</a:t>
            </a:r>
          </a:p>
          <a:p>
            <a:pPr>
              <a:defRPr/>
            </a:pP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'Operating result ( Year)'!$A$25</c:f>
              <c:strCache>
                <c:ptCount val="1"/>
                <c:pt idx="0">
                  <c:v>2001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Year)'!$B$25</c:f>
            </c:numRef>
          </c:val>
          <c:extLst>
            <c:ext xmlns:c16="http://schemas.microsoft.com/office/drawing/2014/chart" uri="{C3380CC4-5D6E-409C-BE32-E72D297353CC}">
              <c16:uniqueId val="{00000000-D60B-4DA2-954B-F27631D730CD}"/>
            </c:ext>
          </c:extLst>
        </c:ser>
        <c:ser>
          <c:idx val="1"/>
          <c:order val="1"/>
          <c:tx>
            <c:strRef>
              <c:f>'Operating result ( Year)'!$A$26</c:f>
              <c:strCache>
                <c:ptCount val="1"/>
                <c:pt idx="0">
                  <c:v>2002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Year)'!$B$26</c:f>
            </c:numRef>
          </c:val>
          <c:extLst>
            <c:ext xmlns:c16="http://schemas.microsoft.com/office/drawing/2014/chart" uri="{C3380CC4-5D6E-409C-BE32-E72D297353CC}">
              <c16:uniqueId val="{00000001-D60B-4DA2-954B-F27631D730CD}"/>
            </c:ext>
          </c:extLst>
        </c:ser>
        <c:ser>
          <c:idx val="2"/>
          <c:order val="2"/>
          <c:tx>
            <c:strRef>
              <c:f>'Operating result ( Year)'!$A$27</c:f>
              <c:strCache>
                <c:ptCount val="1"/>
                <c:pt idx="0">
                  <c:v>2003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Year)'!$B$27</c:f>
            </c:numRef>
          </c:val>
          <c:extLst>
            <c:ext xmlns:c16="http://schemas.microsoft.com/office/drawing/2014/chart" uri="{C3380CC4-5D6E-409C-BE32-E72D297353CC}">
              <c16:uniqueId val="{00000002-D60B-4DA2-954B-F27631D730CD}"/>
            </c:ext>
          </c:extLst>
        </c:ser>
        <c:ser>
          <c:idx val="3"/>
          <c:order val="3"/>
          <c:tx>
            <c:strRef>
              <c:f>'Operating result ( Year)'!$A$28</c:f>
              <c:strCache>
                <c:ptCount val="1"/>
                <c:pt idx="0">
                  <c:v>2004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Year)'!$B$28</c:f>
            </c:numRef>
          </c:val>
          <c:extLst>
            <c:ext xmlns:c16="http://schemas.microsoft.com/office/drawing/2014/chart" uri="{C3380CC4-5D6E-409C-BE32-E72D297353CC}">
              <c16:uniqueId val="{00000003-D60B-4DA2-954B-F27631D730CD}"/>
            </c:ext>
          </c:extLst>
        </c:ser>
        <c:ser>
          <c:idx val="4"/>
          <c:order val="4"/>
          <c:tx>
            <c:strRef>
              <c:f>'Operating result ( Year)'!$A$29</c:f>
              <c:strCache>
                <c:ptCount val="1"/>
                <c:pt idx="0">
                  <c:v>2005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Year)'!$B$29</c:f>
            </c:numRef>
          </c:val>
          <c:extLst>
            <c:ext xmlns:c16="http://schemas.microsoft.com/office/drawing/2014/chart" uri="{C3380CC4-5D6E-409C-BE32-E72D297353CC}">
              <c16:uniqueId val="{00000004-D60B-4DA2-954B-F27631D730CD}"/>
            </c:ext>
          </c:extLst>
        </c:ser>
        <c:ser>
          <c:idx val="5"/>
          <c:order val="5"/>
          <c:tx>
            <c:strRef>
              <c:f>'Operating result ( Year)'!$A$30</c:f>
              <c:strCache>
                <c:ptCount val="1"/>
                <c:pt idx="0">
                  <c:v>2006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Year)'!$B$30</c:f>
            </c:numRef>
          </c:val>
          <c:extLst>
            <c:ext xmlns:c16="http://schemas.microsoft.com/office/drawing/2014/chart" uri="{C3380CC4-5D6E-409C-BE32-E72D297353CC}">
              <c16:uniqueId val="{00000005-D60B-4DA2-954B-F27631D730CD}"/>
            </c:ext>
          </c:extLst>
        </c:ser>
        <c:ser>
          <c:idx val="6"/>
          <c:order val="6"/>
          <c:tx>
            <c:strRef>
              <c:f>'Operating result ( Year)'!$A$31</c:f>
              <c:strCache>
                <c:ptCount val="1"/>
                <c:pt idx="0">
                  <c:v>2007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Year)'!$B$31</c:f>
            </c:numRef>
          </c:val>
          <c:extLst>
            <c:ext xmlns:c16="http://schemas.microsoft.com/office/drawing/2014/chart" uri="{C3380CC4-5D6E-409C-BE32-E72D297353CC}">
              <c16:uniqueId val="{00000006-D60B-4DA2-954B-F27631D730CD}"/>
            </c:ext>
          </c:extLst>
        </c:ser>
        <c:ser>
          <c:idx val="7"/>
          <c:order val="7"/>
          <c:tx>
            <c:strRef>
              <c:f>'Operating result ( Year)'!$A$32</c:f>
              <c:strCache>
                <c:ptCount val="1"/>
                <c:pt idx="0">
                  <c:v>2008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Year)'!$B$32</c:f>
            </c:numRef>
          </c:val>
          <c:extLst>
            <c:ext xmlns:c16="http://schemas.microsoft.com/office/drawing/2014/chart" uri="{C3380CC4-5D6E-409C-BE32-E72D297353CC}">
              <c16:uniqueId val="{00000007-D60B-4DA2-954B-F27631D730CD}"/>
            </c:ext>
          </c:extLst>
        </c:ser>
        <c:ser>
          <c:idx val="8"/>
          <c:order val="8"/>
          <c:tx>
            <c:strRef>
              <c:f>'Operating result ( Year)'!$A$33</c:f>
              <c:strCache>
                <c:ptCount val="1"/>
                <c:pt idx="0">
                  <c:v>2009</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Year)'!$B$33</c:f>
            </c:numRef>
          </c:val>
          <c:extLst>
            <c:ext xmlns:c16="http://schemas.microsoft.com/office/drawing/2014/chart" uri="{C3380CC4-5D6E-409C-BE32-E72D297353CC}">
              <c16:uniqueId val="{00000008-D60B-4DA2-954B-F27631D730CD}"/>
            </c:ext>
          </c:extLst>
        </c:ser>
        <c:ser>
          <c:idx val="9"/>
          <c:order val="9"/>
          <c:tx>
            <c:strRef>
              <c:f>'Operating result ( Year)'!$A$34</c:f>
              <c:strCache>
                <c:ptCount val="1"/>
                <c:pt idx="0">
                  <c:v>2010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Year)'!$B$34</c:f>
            </c:numRef>
          </c:val>
          <c:extLst>
            <c:ext xmlns:c16="http://schemas.microsoft.com/office/drawing/2014/chart" uri="{C3380CC4-5D6E-409C-BE32-E72D297353CC}">
              <c16:uniqueId val="{00000009-D60B-4DA2-954B-F27631D730CD}"/>
            </c:ext>
          </c:extLst>
        </c:ser>
        <c:ser>
          <c:idx val="10"/>
          <c:order val="10"/>
          <c:tx>
            <c:strRef>
              <c:f>'Operating result ( Year)'!$A$35</c:f>
              <c:strCache>
                <c:ptCount val="1"/>
                <c:pt idx="0">
                  <c:v>2011</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Year)'!$B$35</c:f>
            </c:numRef>
          </c:val>
          <c:extLst>
            <c:ext xmlns:c16="http://schemas.microsoft.com/office/drawing/2014/chart" uri="{C3380CC4-5D6E-409C-BE32-E72D297353CC}">
              <c16:uniqueId val="{0000000A-D60B-4DA2-954B-F27631D730CD}"/>
            </c:ext>
          </c:extLst>
        </c:ser>
        <c:ser>
          <c:idx val="11"/>
          <c:order val="11"/>
          <c:tx>
            <c:strRef>
              <c:f>'Operating result ( Year)'!$A$36</c:f>
              <c:strCache>
                <c:ptCount val="1"/>
                <c:pt idx="0">
                  <c:v>2012</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Year)'!$B$36</c:f>
            </c:numRef>
          </c:val>
          <c:extLst>
            <c:ext xmlns:c16="http://schemas.microsoft.com/office/drawing/2014/chart" uri="{C3380CC4-5D6E-409C-BE32-E72D297353CC}">
              <c16:uniqueId val="{0000000B-D60B-4DA2-954B-F27631D730CD}"/>
            </c:ext>
          </c:extLst>
        </c:ser>
        <c:ser>
          <c:idx val="12"/>
          <c:order val="12"/>
          <c:tx>
            <c:strRef>
              <c:f>'Operating result ( Year)'!$A$37</c:f>
              <c:strCache>
                <c:ptCount val="1"/>
                <c:pt idx="0">
                  <c:v>2013</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Year)'!$B$37</c:f>
            </c:numRef>
          </c:val>
          <c:extLst>
            <c:ext xmlns:c16="http://schemas.microsoft.com/office/drawing/2014/chart" uri="{C3380CC4-5D6E-409C-BE32-E72D297353CC}">
              <c16:uniqueId val="{0000000C-D60B-4DA2-954B-F27631D730CD}"/>
            </c:ext>
          </c:extLst>
        </c:ser>
        <c:ser>
          <c:idx val="13"/>
          <c:order val="13"/>
          <c:tx>
            <c:strRef>
              <c:f>'Operating result ( Year)'!$A$38</c:f>
              <c:strCache>
                <c:ptCount val="1"/>
                <c:pt idx="0">
                  <c:v>2014</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Year)'!$B$38</c:f>
            </c:numRef>
          </c:val>
          <c:extLst>
            <c:ext xmlns:c16="http://schemas.microsoft.com/office/drawing/2014/chart" uri="{C3380CC4-5D6E-409C-BE32-E72D297353CC}">
              <c16:uniqueId val="{0000000D-D60B-4DA2-954B-F27631D730CD}"/>
            </c:ext>
          </c:extLst>
        </c:ser>
        <c:ser>
          <c:idx val="14"/>
          <c:order val="14"/>
          <c:tx>
            <c:strRef>
              <c:f>'Operating result ( Year)'!$A$39</c:f>
              <c:strCache>
                <c:ptCount val="1"/>
                <c:pt idx="0">
                  <c:v>2015</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Year)'!$B$39</c:f>
              <c:numCache>
                <c:formatCode>_([$€-2]\ * #,##0_);_([$€-2]\ * \(#,##0\);_([$€-2]\ * "-"??_);_(@_)</c:formatCode>
                <c:ptCount val="1"/>
                <c:pt idx="0">
                  <c:v>1472805</c:v>
                </c:pt>
              </c:numCache>
            </c:numRef>
          </c:val>
          <c:extLst>
            <c:ext xmlns:c16="http://schemas.microsoft.com/office/drawing/2014/chart" uri="{C3380CC4-5D6E-409C-BE32-E72D297353CC}">
              <c16:uniqueId val="{0000000E-D60B-4DA2-954B-F27631D730CD}"/>
            </c:ext>
          </c:extLst>
        </c:ser>
        <c:ser>
          <c:idx val="15"/>
          <c:order val="15"/>
          <c:tx>
            <c:strRef>
              <c:f>'Operating result ( Year)'!$A$40</c:f>
              <c:strCache>
                <c:ptCount val="1"/>
                <c:pt idx="0">
                  <c:v>2016</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Year)'!$B$40</c:f>
              <c:numCache>
                <c:formatCode>_([$€-2]\ * #,##0_);_([$€-2]\ * \(#,##0\);_([$€-2]\ * "-"??_);_(@_)</c:formatCode>
                <c:ptCount val="1"/>
                <c:pt idx="0">
                  <c:v>1122823</c:v>
                </c:pt>
              </c:numCache>
            </c:numRef>
          </c:val>
          <c:extLst>
            <c:ext xmlns:c16="http://schemas.microsoft.com/office/drawing/2014/chart" uri="{C3380CC4-5D6E-409C-BE32-E72D297353CC}">
              <c16:uniqueId val="{0000000F-D60B-4DA2-954B-F27631D730CD}"/>
            </c:ext>
          </c:extLst>
        </c:ser>
        <c:ser>
          <c:idx val="16"/>
          <c:order val="16"/>
          <c:tx>
            <c:strRef>
              <c:f>'Operating result ( Year)'!$A$41</c:f>
              <c:strCache>
                <c:ptCount val="1"/>
                <c:pt idx="0">
                  <c:v>2017</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Year)'!$B$41</c:f>
              <c:numCache>
                <c:formatCode>_([$€-2]\ * #,##0_);_([$€-2]\ * \(#,##0\);_([$€-2]\ * "-"??_);_(@_)</c:formatCode>
                <c:ptCount val="1"/>
                <c:pt idx="0">
                  <c:v>1189712</c:v>
                </c:pt>
              </c:numCache>
            </c:numRef>
          </c:val>
          <c:extLst>
            <c:ext xmlns:c16="http://schemas.microsoft.com/office/drawing/2014/chart" uri="{C3380CC4-5D6E-409C-BE32-E72D297353CC}">
              <c16:uniqueId val="{00000010-D60B-4DA2-954B-F27631D730CD}"/>
            </c:ext>
          </c:extLst>
        </c:ser>
        <c:ser>
          <c:idx val="17"/>
          <c:order val="17"/>
          <c:tx>
            <c:strRef>
              <c:f>'Operating result ( Year)'!$A$42</c:f>
              <c:strCache>
                <c:ptCount val="1"/>
                <c:pt idx="0">
                  <c:v>2018</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Year)'!$B$42</c:f>
              <c:numCache>
                <c:formatCode>_([$€-2]\ * #,##0_);_([$€-2]\ * \(#,##0\);_([$€-2]\ * "-"??_);_(@_)</c:formatCode>
                <c:ptCount val="1"/>
                <c:pt idx="0">
                  <c:v>2126039</c:v>
                </c:pt>
              </c:numCache>
            </c:numRef>
          </c:val>
          <c:extLst>
            <c:ext xmlns:c16="http://schemas.microsoft.com/office/drawing/2014/chart" uri="{C3380CC4-5D6E-409C-BE32-E72D297353CC}">
              <c16:uniqueId val="{00000011-D60B-4DA2-954B-F27631D730CD}"/>
            </c:ext>
          </c:extLst>
        </c:ser>
        <c:ser>
          <c:idx val="18"/>
          <c:order val="18"/>
          <c:tx>
            <c:strRef>
              <c:f>'Operating result ( Year)'!$A$43</c:f>
              <c:strCache>
                <c:ptCount val="1"/>
                <c:pt idx="0">
                  <c:v>2019</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'Operating result ( Year)'!$B$24</c:f>
              <c:strCache>
                <c:ptCount val="1"/>
                <c:pt idx="0">
                  <c:v>Operating result</c:v>
                </c:pt>
              </c:strCache>
            </c:strRef>
          </c:cat>
          <c:val>
            <c:numRef>
              <c:f>'Operating result ( Year)'!$B$43</c:f>
              <c:numCache>
                <c:formatCode>_([$€-2]\ * #,##0_);_([$€-2]\ * \(#,##0\);_([$€-2]\ * "-"??_);_(@_)</c:formatCode>
                <c:ptCount val="1"/>
                <c:pt idx="0">
                  <c:v>1690035</c:v>
                </c:pt>
              </c:numCache>
            </c:numRef>
          </c:val>
          <c:extLst>
            <c:ext xmlns:c16="http://schemas.microsoft.com/office/drawing/2014/chart" uri="{C3380CC4-5D6E-409C-BE32-E72D297353CC}">
              <c16:uniqueId val="{00000012-D60B-4DA2-954B-F27631D730CD}"/>
            </c:ext>
          </c:extLst>
        </c:ser>
        <c:dLbls>
          <c:dLblPos val="outEnd"/>
          <c:showLegendKey val="0"/>
          <c:showVal val="1"/>
          <c:showCatName val="0"/>
          <c:showSerName val="0"/>
          <c:showPercent val="0"/>
          <c:showBubbleSize val="0"/>
        </c:dLbls>
        <c:gapWidth val="100"/>
        <c:overlap val="-24"/>
        <c:axId val="513871887"/>
        <c:axId val="2094871407"/>
      </c:barChart>
      <c:catAx>
        <c:axId val="513871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871407"/>
        <c:crosses val="autoZero"/>
        <c:auto val="1"/>
        <c:lblAlgn val="ctr"/>
        <c:lblOffset val="100"/>
        <c:noMultiLvlLbl val="0"/>
      </c:catAx>
      <c:valAx>
        <c:axId val="20948714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871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Rent</a:t>
            </a:r>
            <a:r>
              <a:rPr lang="en-GB" baseline="0"/>
              <a:t> collected and cost (Year)</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'Rent &amp; Cost (Year)'!$G$2</c:f>
              <c:strCache>
                <c:ptCount val="1"/>
                <c:pt idx="0">
                  <c:v>Sum of Actual_Rent</c:v>
                </c:pt>
              </c:strCache>
            </c:strRef>
          </c:tx>
          <c:spPr>
            <a:ln w="28575" cap="rnd">
              <a:solidFill>
                <a:schemeClr val="accent1"/>
              </a:solidFill>
              <a:round/>
            </a:ln>
            <a:effectLst/>
          </c:spPr>
          <c:marker>
            <c:symbol val="none"/>
          </c:marker>
          <c:cat>
            <c:strRef>
              <c:f>'Rent &amp; Cost (Year)'!$F$3:$F$21</c:f>
              <c:strCache>
                <c:ptCount val="5"/>
                <c:pt idx="0">
                  <c:v>2015</c:v>
                </c:pt>
                <c:pt idx="1">
                  <c:v>2016</c:v>
                </c:pt>
                <c:pt idx="2">
                  <c:v>2017</c:v>
                </c:pt>
                <c:pt idx="3">
                  <c:v>2018</c:v>
                </c:pt>
                <c:pt idx="4">
                  <c:v>2019</c:v>
                </c:pt>
              </c:strCache>
            </c:strRef>
          </c:cat>
          <c:val>
            <c:numRef>
              <c:f>'Rent &amp; Cost (Year)'!$G$3:$G$21</c:f>
              <c:numCache>
                <c:formatCode>_([$€-2]\ * #,##0_);_([$€-2]\ * \(#,##0\);_([$€-2]\ * "-"??_);_(@_)</c:formatCode>
                <c:ptCount val="5"/>
                <c:pt idx="0">
                  <c:v>1785231</c:v>
                </c:pt>
                <c:pt idx="1">
                  <c:v>1447281</c:v>
                </c:pt>
                <c:pt idx="2">
                  <c:v>1468198</c:v>
                </c:pt>
                <c:pt idx="3">
                  <c:v>2408375</c:v>
                </c:pt>
                <c:pt idx="4">
                  <c:v>1982861</c:v>
                </c:pt>
              </c:numCache>
            </c:numRef>
          </c:val>
          <c:smooth val="0"/>
          <c:extLst>
            <c:ext xmlns:c16="http://schemas.microsoft.com/office/drawing/2014/chart" uri="{C3380CC4-5D6E-409C-BE32-E72D297353CC}">
              <c16:uniqueId val="{00000000-6DD1-4433-92EA-18BE45696044}"/>
            </c:ext>
          </c:extLst>
        </c:ser>
        <c:ser>
          <c:idx val="1"/>
          <c:order val="1"/>
          <c:tx>
            <c:strRef>
              <c:f>'Rent &amp; Cost (Year)'!$H$2</c:f>
              <c:strCache>
                <c:ptCount val="1"/>
                <c:pt idx="0">
                  <c:v>Sum of Cost</c:v>
                </c:pt>
              </c:strCache>
            </c:strRef>
          </c:tx>
          <c:spPr>
            <a:ln w="28575" cap="rnd">
              <a:solidFill>
                <a:schemeClr val="accent2"/>
              </a:solidFill>
              <a:round/>
            </a:ln>
            <a:effectLst/>
          </c:spPr>
          <c:marker>
            <c:symbol val="none"/>
          </c:marker>
          <c:cat>
            <c:strRef>
              <c:f>'Rent &amp; Cost (Year)'!$F$3:$F$21</c:f>
              <c:strCache>
                <c:ptCount val="5"/>
                <c:pt idx="0">
                  <c:v>2015</c:v>
                </c:pt>
                <c:pt idx="1">
                  <c:v>2016</c:v>
                </c:pt>
                <c:pt idx="2">
                  <c:v>2017</c:v>
                </c:pt>
                <c:pt idx="3">
                  <c:v>2018</c:v>
                </c:pt>
                <c:pt idx="4">
                  <c:v>2019</c:v>
                </c:pt>
              </c:strCache>
            </c:strRef>
          </c:cat>
          <c:val>
            <c:numRef>
              <c:f>'Rent &amp; Cost (Year)'!$H$3:$H$21</c:f>
              <c:numCache>
                <c:formatCode>_([$€-2]\ * #,##0_);_([$€-2]\ * \(#,##0\);_([$€-2]\ * "-"??_);_(@_)</c:formatCode>
                <c:ptCount val="5"/>
                <c:pt idx="0">
                  <c:v>312426</c:v>
                </c:pt>
                <c:pt idx="1">
                  <c:v>324458</c:v>
                </c:pt>
                <c:pt idx="2">
                  <c:v>278486</c:v>
                </c:pt>
                <c:pt idx="3">
                  <c:v>282336</c:v>
                </c:pt>
                <c:pt idx="4">
                  <c:v>292826</c:v>
                </c:pt>
              </c:numCache>
            </c:numRef>
          </c:val>
          <c:smooth val="0"/>
          <c:extLst>
            <c:ext xmlns:c16="http://schemas.microsoft.com/office/drawing/2014/chart" uri="{C3380CC4-5D6E-409C-BE32-E72D297353CC}">
              <c16:uniqueId val="{00000001-6DD1-4433-92EA-18BE45696044}"/>
            </c:ext>
          </c:extLst>
        </c:ser>
        <c:dLbls>
          <c:showLegendKey val="0"/>
          <c:showVal val="0"/>
          <c:showCatName val="0"/>
          <c:showSerName val="0"/>
          <c:showPercent val="0"/>
          <c:showBubbleSize val="0"/>
        </c:dLbls>
        <c:smooth val="0"/>
        <c:axId val="2092211199"/>
        <c:axId val="353129519"/>
      </c:lineChart>
      <c:catAx>
        <c:axId val="20922111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129519"/>
        <c:crosses val="autoZero"/>
        <c:auto val="1"/>
        <c:lblAlgn val="ctr"/>
        <c:lblOffset val="100"/>
        <c:noMultiLvlLbl val="0"/>
      </c:catAx>
      <c:valAx>
        <c:axId val="353129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_);_([$€-2]\ * \(#,##0\);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21119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Rent collected  and cost</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'Rent &amp; Cost (Districts)'!$B$15</c:f>
              <c:strCache>
                <c:ptCount val="1"/>
                <c:pt idx="0">
                  <c:v>Actual rent</c:v>
                </c:pt>
              </c:strCache>
            </c:strRef>
          </c:tx>
          <c:spPr>
            <a:ln w="28575" cap="rnd">
              <a:solidFill>
                <a:schemeClr val="accent1"/>
              </a:solidFill>
              <a:round/>
            </a:ln>
            <a:effectLst/>
          </c:spPr>
          <c:marker>
            <c:symbol val="none"/>
          </c:marker>
          <c:cat>
            <c:strRef>
              <c:f>'Rent &amp; Cost (Districts)'!$A$16:$A$24</c:f>
              <c:strCache>
                <c:ptCount val="9"/>
                <c:pt idx="0">
                  <c:v> Best </c:v>
                </c:pt>
                <c:pt idx="1">
                  <c:v> Eindhoven-Noord </c:v>
                </c:pt>
                <c:pt idx="2">
                  <c:v> Eindhoven-Oost </c:v>
                </c:pt>
                <c:pt idx="3">
                  <c:v> Eindhoven-West </c:v>
                </c:pt>
                <c:pt idx="4">
                  <c:v> Eindhoven-Zuid </c:v>
                </c:pt>
                <c:pt idx="5">
                  <c:v> Geldrop </c:v>
                </c:pt>
                <c:pt idx="6">
                  <c:v> Son en Breugel </c:v>
                </c:pt>
                <c:pt idx="7">
                  <c:v> Veldhoven-Noord </c:v>
                </c:pt>
                <c:pt idx="8">
                  <c:v> Veldhoven-West </c:v>
                </c:pt>
              </c:strCache>
            </c:strRef>
          </c:cat>
          <c:val>
            <c:numRef>
              <c:f>'Rent &amp; Cost (Districts)'!$B$16:$B$24</c:f>
              <c:numCache>
                <c:formatCode>_([$€-2]\ * #,##0_);_([$€-2]\ * \(#,##0\);_([$€-2]\ * "-"??_);_(@_)</c:formatCode>
                <c:ptCount val="9"/>
                <c:pt idx="1">
                  <c:v>1728790</c:v>
                </c:pt>
                <c:pt idx="2">
                  <c:v>1966560</c:v>
                </c:pt>
                <c:pt idx="3">
                  <c:v>16830175</c:v>
                </c:pt>
                <c:pt idx="4">
                  <c:v>5335100</c:v>
                </c:pt>
                <c:pt idx="5">
                  <c:v>3523730</c:v>
                </c:pt>
                <c:pt idx="6">
                  <c:v>1777441</c:v>
                </c:pt>
                <c:pt idx="7">
                  <c:v>273767</c:v>
                </c:pt>
                <c:pt idx="8">
                  <c:v>111920</c:v>
                </c:pt>
              </c:numCache>
            </c:numRef>
          </c:val>
          <c:smooth val="0"/>
          <c:extLst>
            <c:ext xmlns:c16="http://schemas.microsoft.com/office/drawing/2014/chart" uri="{C3380CC4-5D6E-409C-BE32-E72D297353CC}">
              <c16:uniqueId val="{00000000-D2F6-4C5A-B8BB-EF198F7B7E35}"/>
            </c:ext>
          </c:extLst>
        </c:ser>
        <c:ser>
          <c:idx val="1"/>
          <c:order val="1"/>
          <c:tx>
            <c:strRef>
              <c:f>'Rent &amp; Cost (Districts)'!$C$15</c:f>
              <c:strCache>
                <c:ptCount val="1"/>
                <c:pt idx="0">
                  <c:v>Cost</c:v>
                </c:pt>
              </c:strCache>
            </c:strRef>
          </c:tx>
          <c:spPr>
            <a:ln w="28575" cap="rnd">
              <a:solidFill>
                <a:schemeClr val="accent2"/>
              </a:solidFill>
              <a:round/>
            </a:ln>
            <a:effectLst/>
          </c:spPr>
          <c:marker>
            <c:symbol val="none"/>
          </c:marker>
          <c:cat>
            <c:strRef>
              <c:f>'Rent &amp; Cost (Districts)'!$A$16:$A$24</c:f>
              <c:strCache>
                <c:ptCount val="9"/>
                <c:pt idx="0">
                  <c:v> Best </c:v>
                </c:pt>
                <c:pt idx="1">
                  <c:v> Eindhoven-Noord </c:v>
                </c:pt>
                <c:pt idx="2">
                  <c:v> Eindhoven-Oost </c:v>
                </c:pt>
                <c:pt idx="3">
                  <c:v> Eindhoven-West </c:v>
                </c:pt>
                <c:pt idx="4">
                  <c:v> Eindhoven-Zuid </c:v>
                </c:pt>
                <c:pt idx="5">
                  <c:v> Geldrop </c:v>
                </c:pt>
                <c:pt idx="6">
                  <c:v> Son en Breugel </c:v>
                </c:pt>
                <c:pt idx="7">
                  <c:v> Veldhoven-Noord </c:v>
                </c:pt>
                <c:pt idx="8">
                  <c:v> Veldhoven-West </c:v>
                </c:pt>
              </c:strCache>
            </c:strRef>
          </c:cat>
          <c:val>
            <c:numRef>
              <c:f>'Rent &amp; Cost (Districts)'!$C$16:$C$24</c:f>
              <c:numCache>
                <c:formatCode>_([$€-2]\ * #,##0_);_([$€-2]\ * \(#,##0\);_([$€-2]\ * "-"??_);_(@_)</c:formatCode>
                <c:ptCount val="9"/>
                <c:pt idx="0">
                  <c:v>254791</c:v>
                </c:pt>
                <c:pt idx="1">
                  <c:v>381227</c:v>
                </c:pt>
                <c:pt idx="2">
                  <c:v>1196474</c:v>
                </c:pt>
                <c:pt idx="3">
                  <c:v>1505322</c:v>
                </c:pt>
                <c:pt idx="4">
                  <c:v>466331</c:v>
                </c:pt>
                <c:pt idx="5">
                  <c:v>540549</c:v>
                </c:pt>
                <c:pt idx="6">
                  <c:v>497530</c:v>
                </c:pt>
                <c:pt idx="7">
                  <c:v>107389</c:v>
                </c:pt>
                <c:pt idx="8">
                  <c:v>6505</c:v>
                </c:pt>
              </c:numCache>
            </c:numRef>
          </c:val>
          <c:smooth val="0"/>
          <c:extLst>
            <c:ext xmlns:c16="http://schemas.microsoft.com/office/drawing/2014/chart" uri="{C3380CC4-5D6E-409C-BE32-E72D297353CC}">
              <c16:uniqueId val="{00000001-D2F6-4C5A-B8BB-EF198F7B7E35}"/>
            </c:ext>
          </c:extLst>
        </c:ser>
        <c:dLbls>
          <c:showLegendKey val="0"/>
          <c:showVal val="0"/>
          <c:showCatName val="0"/>
          <c:showSerName val="0"/>
          <c:showPercent val="0"/>
          <c:showBubbleSize val="0"/>
        </c:dLbls>
        <c:smooth val="0"/>
        <c:axId val="512457567"/>
        <c:axId val="2027556991"/>
      </c:lineChart>
      <c:catAx>
        <c:axId val="51245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556991"/>
        <c:crosses val="autoZero"/>
        <c:auto val="1"/>
        <c:lblAlgn val="ctr"/>
        <c:lblOffset val="100"/>
        <c:noMultiLvlLbl val="0"/>
      </c:catAx>
      <c:valAx>
        <c:axId val="202755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4575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2</xdr:col>
      <xdr:colOff>457200</xdr:colOff>
      <xdr:row>2</xdr:row>
      <xdr:rowOff>147637</xdr:rowOff>
    </xdr:from>
    <xdr:to>
      <xdr:col>10</xdr:col>
      <xdr:colOff>361950</xdr:colOff>
      <xdr:row>20</xdr:row>
      <xdr:rowOff>9525</xdr:rowOff>
    </xdr:to>
    <xdr:graphicFrame macro="">
      <xdr:nvGraphicFramePr>
        <xdr:cNvPr id="2" name="Chart 1">
          <a:extLst>
            <a:ext uri="{FF2B5EF4-FFF2-40B4-BE49-F238E27FC236}">
              <a16:creationId xmlns:a16="http://schemas.microsoft.com/office/drawing/2014/main" id="{E60AE231-06A1-4811-A5F7-3EFD2BEC2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457200</xdr:colOff>
      <xdr:row>3</xdr:row>
      <xdr:rowOff>9525</xdr:rowOff>
    </xdr:from>
    <xdr:to>
      <xdr:col>13</xdr:col>
      <xdr:colOff>457200</xdr:colOff>
      <xdr:row>16</xdr:row>
      <xdr:rowOff>57150</xdr:rowOff>
    </xdr:to>
    <mc:AlternateContent xmlns:mc="http://schemas.openxmlformats.org/markup-compatibility/2006" xmlns:a14="http://schemas.microsoft.com/office/drawing/2010/main">
      <mc:Choice Requires="a14">
        <xdr:graphicFrame macro="">
          <xdr:nvGraphicFramePr>
            <xdr:cNvPr id="4" name="Districts">
              <a:extLst>
                <a:ext uri="{FF2B5EF4-FFF2-40B4-BE49-F238E27FC236}">
                  <a16:creationId xmlns:a16="http://schemas.microsoft.com/office/drawing/2014/main" id="{A1E59309-A454-405F-BB4E-67C707F7BF15}"/>
                </a:ext>
              </a:extLst>
            </xdr:cNvPr>
            <xdr:cNvGraphicFramePr/>
          </xdr:nvGraphicFramePr>
          <xdr:xfrm>
            <a:off x="0" y="0"/>
            <a:ext cx="0" cy="0"/>
          </xdr:xfrm>
          <a:graphic>
            <a:graphicData uri="http://schemas.microsoft.com/office/drawing/2010/slicer">
              <sle:slicer xmlns:sle="http://schemas.microsoft.com/office/drawing/2010/slicer" name="Districts"/>
            </a:graphicData>
          </a:graphic>
        </xdr:graphicFrame>
      </mc:Choice>
      <mc:Fallback xmlns="">
        <xdr:sp macro="" textlink="">
          <xdr:nvSpPr>
            <xdr:cNvPr id="0" name=""/>
            <xdr:cNvSpPr>
              <a:spLocks noTextEdit="1"/>
            </xdr:cNvSpPr>
          </xdr:nvSpPr>
          <xdr:spPr>
            <a:xfrm>
              <a:off x="7791450" y="5810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xdr:colOff>
      <xdr:row>9</xdr:row>
      <xdr:rowOff>133350</xdr:rowOff>
    </xdr:from>
    <xdr:to>
      <xdr:col>5</xdr:col>
      <xdr:colOff>166687</xdr:colOff>
      <xdr:row>24</xdr:row>
      <xdr:rowOff>19050</xdr:rowOff>
    </xdr:to>
    <xdr:graphicFrame macro="">
      <xdr:nvGraphicFramePr>
        <xdr:cNvPr id="4" name="Chart 3">
          <a:extLst>
            <a:ext uri="{FF2B5EF4-FFF2-40B4-BE49-F238E27FC236}">
              <a16:creationId xmlns:a16="http://schemas.microsoft.com/office/drawing/2014/main" id="{4B81624E-54CC-4626-98CA-6882854E8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238125</xdr:colOff>
      <xdr:row>9</xdr:row>
      <xdr:rowOff>95250</xdr:rowOff>
    </xdr:from>
    <xdr:to>
      <xdr:col>8</xdr:col>
      <xdr:colOff>238125</xdr:colOff>
      <xdr:row>22</xdr:row>
      <xdr:rowOff>142875</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37890F24-FEB2-46D1-B90F-84A5A68AFA0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667250" y="1809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xdr:colOff>
      <xdr:row>11</xdr:row>
      <xdr:rowOff>123825</xdr:rowOff>
    </xdr:from>
    <xdr:to>
      <xdr:col>4</xdr:col>
      <xdr:colOff>385762</xdr:colOff>
      <xdr:row>26</xdr:row>
      <xdr:rowOff>9525</xdr:rowOff>
    </xdr:to>
    <xdr:graphicFrame macro="">
      <xdr:nvGraphicFramePr>
        <xdr:cNvPr id="2" name="Chart 1">
          <a:extLst>
            <a:ext uri="{FF2B5EF4-FFF2-40B4-BE49-F238E27FC236}">
              <a16:creationId xmlns:a16="http://schemas.microsoft.com/office/drawing/2014/main" id="{F02734A7-888C-4A3C-A05F-A7ED494D7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466725</xdr:colOff>
      <xdr:row>11</xdr:row>
      <xdr:rowOff>95250</xdr:rowOff>
    </xdr:from>
    <xdr:to>
      <xdr:col>7</xdr:col>
      <xdr:colOff>466725</xdr:colOff>
      <xdr:row>24</xdr:row>
      <xdr:rowOff>142875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F411DDE-DB92-45F9-9583-2B23282404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67250" y="2190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123824</xdr:colOff>
      <xdr:row>15</xdr:row>
      <xdr:rowOff>0</xdr:rowOff>
    </xdr:from>
    <xdr:to>
      <xdr:col>6</xdr:col>
      <xdr:colOff>19049</xdr:colOff>
      <xdr:row>29</xdr:row>
      <xdr:rowOff>76200</xdr:rowOff>
    </xdr:to>
    <xdr:graphicFrame macro="">
      <xdr:nvGraphicFramePr>
        <xdr:cNvPr id="3" name="Chart 2">
          <a:extLst>
            <a:ext uri="{FF2B5EF4-FFF2-40B4-BE49-F238E27FC236}">
              <a16:creationId xmlns:a16="http://schemas.microsoft.com/office/drawing/2014/main" id="{3B426802-0194-4723-9C0B-84D7F84A0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266699</xdr:colOff>
      <xdr:row>23</xdr:row>
      <xdr:rowOff>161925</xdr:rowOff>
    </xdr:from>
    <xdr:to>
      <xdr:col>6</xdr:col>
      <xdr:colOff>609599</xdr:colOff>
      <xdr:row>38</xdr:row>
      <xdr:rowOff>95250</xdr:rowOff>
    </xdr:to>
    <xdr:graphicFrame macro="">
      <xdr:nvGraphicFramePr>
        <xdr:cNvPr id="3" name="Chart 2">
          <a:extLst>
            <a:ext uri="{FF2B5EF4-FFF2-40B4-BE49-F238E27FC236}">
              <a16:creationId xmlns:a16="http://schemas.microsoft.com/office/drawing/2014/main" id="{75CE9797-4884-4CA3-BD24-6B65B081E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xdr:colOff>
      <xdr:row>2</xdr:row>
      <xdr:rowOff>104775</xdr:rowOff>
    </xdr:from>
    <xdr:to>
      <xdr:col>10</xdr:col>
      <xdr:colOff>342900</xdr:colOff>
      <xdr:row>16</xdr:row>
      <xdr:rowOff>180975</xdr:rowOff>
    </xdr:to>
    <xdr:graphicFrame macro="">
      <xdr:nvGraphicFramePr>
        <xdr:cNvPr id="2" name="Chart 1">
          <a:extLst>
            <a:ext uri="{FF2B5EF4-FFF2-40B4-BE49-F238E27FC236}">
              <a16:creationId xmlns:a16="http://schemas.microsoft.com/office/drawing/2014/main" id="{B8EE80E5-FDD1-4B97-B2F6-932BDB859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19050</xdr:rowOff>
    </xdr:from>
    <xdr:to>
      <xdr:col>10</xdr:col>
      <xdr:colOff>323850</xdr:colOff>
      <xdr:row>33</xdr:row>
      <xdr:rowOff>95250</xdr:rowOff>
    </xdr:to>
    <xdr:graphicFrame macro="">
      <xdr:nvGraphicFramePr>
        <xdr:cNvPr id="8" name="Chart 7">
          <a:extLst>
            <a:ext uri="{FF2B5EF4-FFF2-40B4-BE49-F238E27FC236}">
              <a16:creationId xmlns:a16="http://schemas.microsoft.com/office/drawing/2014/main" id="{27D1C373-F916-4C6E-AA7C-8D97234D2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14287</xdr:colOff>
      <xdr:row>2</xdr:row>
      <xdr:rowOff>0</xdr:rowOff>
    </xdr:from>
    <xdr:to>
      <xdr:col>10</xdr:col>
      <xdr:colOff>319087</xdr:colOff>
      <xdr:row>19</xdr:row>
      <xdr:rowOff>19050</xdr:rowOff>
    </xdr:to>
    <xdr:graphicFrame macro="">
      <xdr:nvGraphicFramePr>
        <xdr:cNvPr id="2" name="Chart 1">
          <a:extLst>
            <a:ext uri="{FF2B5EF4-FFF2-40B4-BE49-F238E27FC236}">
              <a16:creationId xmlns:a16="http://schemas.microsoft.com/office/drawing/2014/main" id="{23318787-F20D-45ED-B59A-9AAFBFAAC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19050</xdr:rowOff>
    </xdr:from>
    <xdr:to>
      <xdr:col>10</xdr:col>
      <xdr:colOff>304800</xdr:colOff>
      <xdr:row>35</xdr:row>
      <xdr:rowOff>95250</xdr:rowOff>
    </xdr:to>
    <xdr:graphicFrame macro="">
      <xdr:nvGraphicFramePr>
        <xdr:cNvPr id="5" name="Chart 4">
          <a:extLst>
            <a:ext uri="{FF2B5EF4-FFF2-40B4-BE49-F238E27FC236}">
              <a16:creationId xmlns:a16="http://schemas.microsoft.com/office/drawing/2014/main" id="{E5657849-1818-48FF-A5D5-FEB16CBBF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25</xdr:row>
      <xdr:rowOff>123824</xdr:rowOff>
    </xdr:from>
    <xdr:to>
      <xdr:col>5</xdr:col>
      <xdr:colOff>428625</xdr:colOff>
      <xdr:row>40</xdr:row>
      <xdr:rowOff>133349</xdr:rowOff>
    </xdr:to>
    <xdr:graphicFrame macro="">
      <xdr:nvGraphicFramePr>
        <xdr:cNvPr id="2" name="Chart 1">
          <a:extLst>
            <a:ext uri="{FF2B5EF4-FFF2-40B4-BE49-F238E27FC236}">
              <a16:creationId xmlns:a16="http://schemas.microsoft.com/office/drawing/2014/main" id="{337E9D5D-D028-4F91-A664-8996C2600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195261</xdr:colOff>
      <xdr:row>13</xdr:row>
      <xdr:rowOff>171450</xdr:rowOff>
    </xdr:from>
    <xdr:to>
      <xdr:col>9</xdr:col>
      <xdr:colOff>200024</xdr:colOff>
      <xdr:row>30</xdr:row>
      <xdr:rowOff>28575</xdr:rowOff>
    </xdr:to>
    <xdr:graphicFrame macro="">
      <xdr:nvGraphicFramePr>
        <xdr:cNvPr id="3" name="Chart 2">
          <a:extLst>
            <a:ext uri="{FF2B5EF4-FFF2-40B4-BE49-F238E27FC236}">
              <a16:creationId xmlns:a16="http://schemas.microsoft.com/office/drawing/2014/main" id="{9CB8E89C-C0EB-4F40-8357-0D76AC001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161925</xdr:colOff>
      <xdr:row>22</xdr:row>
      <xdr:rowOff>142875</xdr:rowOff>
    </xdr:from>
    <xdr:to>
      <xdr:col>6</xdr:col>
      <xdr:colOff>542925</xdr:colOff>
      <xdr:row>49</xdr:row>
      <xdr:rowOff>142875</xdr:rowOff>
    </xdr:to>
    <xdr:graphicFrame macro="">
      <xdr:nvGraphicFramePr>
        <xdr:cNvPr id="4" name="Chart 3">
          <a:extLst>
            <a:ext uri="{FF2B5EF4-FFF2-40B4-BE49-F238E27FC236}">
              <a16:creationId xmlns:a16="http://schemas.microsoft.com/office/drawing/2014/main" id="{E7AC22E1-7EEE-4029-B7AB-4DC310B1BF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23812</xdr:colOff>
      <xdr:row>14</xdr:row>
      <xdr:rowOff>19050</xdr:rowOff>
    </xdr:from>
    <xdr:to>
      <xdr:col>7</xdr:col>
      <xdr:colOff>33337</xdr:colOff>
      <xdr:row>28</xdr:row>
      <xdr:rowOff>95250</xdr:rowOff>
    </xdr:to>
    <xdr:graphicFrame macro="">
      <xdr:nvGraphicFramePr>
        <xdr:cNvPr id="3" name="Chart 2">
          <a:extLst>
            <a:ext uri="{FF2B5EF4-FFF2-40B4-BE49-F238E27FC236}">
              <a16:creationId xmlns:a16="http://schemas.microsoft.com/office/drawing/2014/main" id="{D5464378-FAA7-466B-8D3F-118D22F57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19050</xdr:colOff>
      <xdr:row>39</xdr:row>
      <xdr:rowOff>57150</xdr:rowOff>
    </xdr:from>
    <xdr:to>
      <xdr:col>8</xdr:col>
      <xdr:colOff>333375</xdr:colOff>
      <xdr:row>53</xdr:row>
      <xdr:rowOff>133350</xdr:rowOff>
    </xdr:to>
    <xdr:graphicFrame macro="">
      <xdr:nvGraphicFramePr>
        <xdr:cNvPr id="8" name="Chart 7">
          <a:extLst>
            <a:ext uri="{FF2B5EF4-FFF2-40B4-BE49-F238E27FC236}">
              <a16:creationId xmlns:a16="http://schemas.microsoft.com/office/drawing/2014/main" id="{39D85A63-31F0-4AD2-B217-6DCB8370B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590549</xdr:colOff>
      <xdr:row>39</xdr:row>
      <xdr:rowOff>38100</xdr:rowOff>
    </xdr:from>
    <xdr:to>
      <xdr:col>19</xdr:col>
      <xdr:colOff>123824</xdr:colOff>
      <xdr:row>53</xdr:row>
      <xdr:rowOff>161925</xdr:rowOff>
    </xdr:to>
    <xdr:graphicFrame macro="">
      <xdr:nvGraphicFramePr>
        <xdr:cNvPr id="9" name="Chart 8">
          <a:extLst>
            <a:ext uri="{FF2B5EF4-FFF2-40B4-BE49-F238E27FC236}">
              <a16:creationId xmlns:a16="http://schemas.microsoft.com/office/drawing/2014/main" id="{88803EF0-BAAB-479D-8F68-BC7441E66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142875</xdr:colOff>
      <xdr:row>57</xdr:row>
      <xdr:rowOff>76200</xdr:rowOff>
    </xdr:from>
    <xdr:to>
      <xdr:col>8</xdr:col>
      <xdr:colOff>352425</xdr:colOff>
      <xdr:row>71</xdr:row>
      <xdr:rowOff>152400</xdr:rowOff>
    </xdr:to>
    <xdr:graphicFrame macro="">
      <xdr:nvGraphicFramePr>
        <xdr:cNvPr id="11" name="Chart 10">
          <a:extLst>
            <a:ext uri="{FF2B5EF4-FFF2-40B4-BE49-F238E27FC236}">
              <a16:creationId xmlns:a16="http://schemas.microsoft.com/office/drawing/2014/main" id="{5D28E44B-3D8E-4A3C-9C95-CADEF2619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76199</xdr:colOff>
      <xdr:row>75</xdr:row>
      <xdr:rowOff>85725</xdr:rowOff>
    </xdr:from>
    <xdr:to>
      <xdr:col>8</xdr:col>
      <xdr:colOff>447675</xdr:colOff>
      <xdr:row>89</xdr:row>
      <xdr:rowOff>28575</xdr:rowOff>
    </xdr:to>
    <xdr:graphicFrame macro="">
      <xdr:nvGraphicFramePr>
        <xdr:cNvPr id="12" name="Chart 11">
          <a:extLst>
            <a:ext uri="{FF2B5EF4-FFF2-40B4-BE49-F238E27FC236}">
              <a16:creationId xmlns:a16="http://schemas.microsoft.com/office/drawing/2014/main" id="{8043C902-234F-4CCA-970F-45DEAD613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428625</xdr:colOff>
      <xdr:row>57</xdr:row>
      <xdr:rowOff>95250</xdr:rowOff>
    </xdr:from>
    <xdr:to>
      <xdr:col>11</xdr:col>
      <xdr:colOff>428625</xdr:colOff>
      <xdr:row>70</xdr:row>
      <xdr:rowOff>142875</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3B82DF53-EB1D-4A16-9FD8-48AA82BD78E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305425" y="11582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476250</xdr:colOff>
      <xdr:row>75</xdr:row>
      <xdr:rowOff>95250</xdr:rowOff>
    </xdr:from>
    <xdr:to>
      <xdr:col>11</xdr:col>
      <xdr:colOff>476250</xdr:colOff>
      <xdr:row>88</xdr:row>
      <xdr:rowOff>142875</xdr:rowOff>
    </xdr:to>
    <mc:AlternateContent xmlns:mc="http://schemas.openxmlformats.org/markup-compatibility/2006" xmlns:a14="http://schemas.microsoft.com/office/drawing/2010/main">
      <mc:Choice Requires="a14">
        <xdr:graphicFrame macro="">
          <xdr:nvGraphicFramePr>
            <xdr:cNvPr id="14" name="Year 3">
              <a:extLst>
                <a:ext uri="{FF2B5EF4-FFF2-40B4-BE49-F238E27FC236}">
                  <a16:creationId xmlns:a16="http://schemas.microsoft.com/office/drawing/2014/main" id="{3442D965-552E-48F0-A80C-6A70555AA6C6}"/>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353050" y="15011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104775</xdr:colOff>
      <xdr:row>57</xdr:row>
      <xdr:rowOff>95250</xdr:rowOff>
    </xdr:from>
    <xdr:to>
      <xdr:col>21</xdr:col>
      <xdr:colOff>9525</xdr:colOff>
      <xdr:row>74</xdr:row>
      <xdr:rowOff>147638</xdr:rowOff>
    </xdr:to>
    <xdr:graphicFrame macro="">
      <xdr:nvGraphicFramePr>
        <xdr:cNvPr id="15" name="Chart 14">
          <a:extLst>
            <a:ext uri="{FF2B5EF4-FFF2-40B4-BE49-F238E27FC236}">
              <a16:creationId xmlns:a16="http://schemas.microsoft.com/office/drawing/2014/main" id="{AFBEBBD7-3D56-4259-A695-915773F6B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104775</xdr:colOff>
      <xdr:row>57</xdr:row>
      <xdr:rowOff>114300</xdr:rowOff>
    </xdr:from>
    <xdr:to>
      <xdr:col>24</xdr:col>
      <xdr:colOff>104775</xdr:colOff>
      <xdr:row>70</xdr:row>
      <xdr:rowOff>161925</xdr:rowOff>
    </xdr:to>
    <mc:AlternateContent xmlns:mc="http://schemas.openxmlformats.org/markup-compatibility/2006" xmlns:a14="http://schemas.microsoft.com/office/drawing/2010/main">
      <mc:Choice Requires="a14">
        <xdr:graphicFrame macro="">
          <xdr:nvGraphicFramePr>
            <xdr:cNvPr id="16" name="Districts 1">
              <a:extLst>
                <a:ext uri="{FF2B5EF4-FFF2-40B4-BE49-F238E27FC236}">
                  <a16:creationId xmlns:a16="http://schemas.microsoft.com/office/drawing/2014/main" id="{F674FB7F-1497-4E65-B075-2817DF68B14D}"/>
                </a:ext>
              </a:extLst>
            </xdr:cNvPr>
            <xdr:cNvGraphicFramePr/>
          </xdr:nvGraphicFramePr>
          <xdr:xfrm>
            <a:off x="0" y="0"/>
            <a:ext cx="0" cy="0"/>
          </xdr:xfrm>
          <a:graphic>
            <a:graphicData uri="http://schemas.microsoft.com/office/drawing/2010/slicer">
              <sle:slicer xmlns:sle="http://schemas.microsoft.com/office/drawing/2010/slicer" name="Districts 1"/>
            </a:graphicData>
          </a:graphic>
        </xdr:graphicFrame>
      </mc:Choice>
      <mc:Fallback xmlns="">
        <xdr:sp macro="" textlink="">
          <xdr:nvSpPr>
            <xdr:cNvPr id="0" name=""/>
            <xdr:cNvSpPr>
              <a:spLocks noTextEdit="1"/>
            </xdr:cNvSpPr>
          </xdr:nvSpPr>
          <xdr:spPr>
            <a:xfrm>
              <a:off x="12906375" y="116014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3</xdr:row>
      <xdr:rowOff>47624</xdr:rowOff>
    </xdr:from>
    <xdr:to>
      <xdr:col>8</xdr:col>
      <xdr:colOff>314325</xdr:colOff>
      <xdr:row>18</xdr:row>
      <xdr:rowOff>57149</xdr:rowOff>
    </xdr:to>
    <xdr:graphicFrame macro="">
      <xdr:nvGraphicFramePr>
        <xdr:cNvPr id="17" name="Chart 16">
          <a:extLst>
            <a:ext uri="{FF2B5EF4-FFF2-40B4-BE49-F238E27FC236}">
              <a16:creationId xmlns:a16="http://schemas.microsoft.com/office/drawing/2014/main" id="{1AEAF7EB-3738-4CD4-B1D9-23FE3E831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85725</xdr:colOff>
      <xdr:row>3</xdr:row>
      <xdr:rowOff>76201</xdr:rowOff>
    </xdr:from>
    <xdr:to>
      <xdr:col>18</xdr:col>
      <xdr:colOff>504825</xdr:colOff>
      <xdr:row>18</xdr:row>
      <xdr:rowOff>47625</xdr:rowOff>
    </xdr:to>
    <xdr:graphicFrame macro="">
      <xdr:nvGraphicFramePr>
        <xdr:cNvPr id="18" name="Chart 17">
          <a:extLst>
            <a:ext uri="{FF2B5EF4-FFF2-40B4-BE49-F238E27FC236}">
              <a16:creationId xmlns:a16="http://schemas.microsoft.com/office/drawing/2014/main" id="{E028C435-C012-48C3-9F8E-735F5566C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85725</xdr:colOff>
      <xdr:row>19</xdr:row>
      <xdr:rowOff>152400</xdr:rowOff>
    </xdr:from>
    <xdr:to>
      <xdr:col>8</xdr:col>
      <xdr:colOff>190500</xdr:colOff>
      <xdr:row>36</xdr:row>
      <xdr:rowOff>0</xdr:rowOff>
    </xdr:to>
    <xdr:graphicFrame macro="">
      <xdr:nvGraphicFramePr>
        <xdr:cNvPr id="19" name="Chart 18">
          <a:extLst>
            <a:ext uri="{FF2B5EF4-FFF2-40B4-BE49-F238E27FC236}">
              <a16:creationId xmlns:a16="http://schemas.microsoft.com/office/drawing/2014/main" id="{D17512C1-E1A6-427A-B136-8007FBFB9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38100</xdr:colOff>
      <xdr:row>19</xdr:row>
      <xdr:rowOff>123826</xdr:rowOff>
    </xdr:from>
    <xdr:to>
      <xdr:col>18</xdr:col>
      <xdr:colOff>523875</xdr:colOff>
      <xdr:row>36</xdr:row>
      <xdr:rowOff>38100</xdr:rowOff>
    </xdr:to>
    <xdr:graphicFrame macro="">
      <xdr:nvGraphicFramePr>
        <xdr:cNvPr id="21" name="Chart 20">
          <a:extLst>
            <a:ext uri="{FF2B5EF4-FFF2-40B4-BE49-F238E27FC236}">
              <a16:creationId xmlns:a16="http://schemas.microsoft.com/office/drawing/2014/main" id="{7E7D489F-CDE5-4144-BF5D-9CFC1FA2A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bruiker" refreshedDate="43990.383515162037" createdVersion="6" refreshedVersion="6" minRefreshableVersion="3" recordCount="2064" xr:uid="{1C44DAC6-7975-473D-A4FB-58782FF7D130}">
  <cacheSource type="worksheet">
    <worksheetSource name="Maintenance_and_repair"/>
  </cacheSource>
  <cacheFields count="7">
    <cacheField name="Real_estate" numFmtId="0">
      <sharedItems containsSemiMixedTypes="0" containsString="0" containsNumber="1" containsInteger="1" minValue="1" maxValue="248" count="223">
        <n v="58"/>
        <n v="167"/>
        <n v="130"/>
        <n v="36"/>
        <n v="159"/>
        <n v="112"/>
        <n v="169"/>
        <n v="161"/>
        <n v="163"/>
        <n v="35"/>
        <n v="200"/>
        <n v="217"/>
        <n v="105"/>
        <n v="66"/>
        <n v="106"/>
        <n v="80"/>
        <n v="219"/>
        <n v="30"/>
        <n v="120"/>
        <n v="164"/>
        <n v="166"/>
        <n v="228"/>
        <n v="70"/>
        <n v="126"/>
        <n v="158"/>
        <n v="60"/>
        <n v="224"/>
        <n v="6"/>
        <n v="74"/>
        <n v="117"/>
        <n v="146"/>
        <n v="142"/>
        <n v="128"/>
        <n v="132"/>
        <n v="140"/>
        <n v="151"/>
        <n v="201"/>
        <n v="212"/>
        <n v="77"/>
        <n v="177"/>
        <n v="87"/>
        <n v="137"/>
        <n v="113"/>
        <n v="216"/>
        <n v="222"/>
        <n v="61"/>
        <n v="174"/>
        <n v="196"/>
        <n v="32"/>
        <n v="116"/>
        <n v="123"/>
        <n v="156"/>
        <n v="85"/>
        <n v="115"/>
        <n v="221"/>
        <n v="197"/>
        <n v="99"/>
        <n v="195"/>
        <n v="147"/>
        <n v="182"/>
        <n v="139"/>
        <n v="13"/>
        <n v="95"/>
        <n v="72"/>
        <n v="136"/>
        <n v="178"/>
        <n v="162"/>
        <n v="230"/>
        <n v="171"/>
        <n v="84"/>
        <n v="134"/>
        <n v="122"/>
        <n v="157"/>
        <n v="98"/>
        <n v="121"/>
        <n v="176"/>
        <n v="124"/>
        <n v="218"/>
        <n v="205"/>
        <n v="198"/>
        <n v="232"/>
        <n v="28"/>
        <n v="101"/>
        <n v="204"/>
        <n v="173"/>
        <n v="26"/>
        <n v="65"/>
        <n v="152"/>
        <n v="202"/>
        <n v="34"/>
        <n v="24"/>
        <n v="89"/>
        <n v="102"/>
        <n v="20"/>
        <n v="129"/>
        <n v="220"/>
        <n v="108"/>
        <n v="93"/>
        <n v="69"/>
        <n v="165"/>
        <n v="21"/>
        <n v="15"/>
        <n v="213"/>
        <n v="209"/>
        <n v="62"/>
        <n v="233"/>
        <n v="73"/>
        <n v="215"/>
        <n v="127"/>
        <n v="199"/>
        <n v="170"/>
        <n v="180"/>
        <n v="82"/>
        <n v="203"/>
        <n v="148"/>
        <n v="183"/>
        <n v="33"/>
        <n v="223"/>
        <n v="83"/>
        <n v="125"/>
        <n v="75"/>
        <n v="143"/>
        <n v="149"/>
        <n v="184"/>
        <n v="90"/>
        <n v="104"/>
        <n v="119"/>
        <n v="141"/>
        <n v="207"/>
        <n v="153"/>
        <n v="155"/>
        <n v="210"/>
        <n v="5"/>
        <n v="133"/>
        <n v="57"/>
        <n v="79"/>
        <n v="94"/>
        <n v="2"/>
        <n v="88"/>
        <n v="172"/>
        <n v="109"/>
        <n v="118"/>
        <n v="225"/>
        <n v="206"/>
        <n v="150"/>
        <n v="175"/>
        <n v="18"/>
        <n v="229"/>
        <n v="226"/>
        <n v="111"/>
        <n v="96"/>
        <n v="227"/>
        <n v="14"/>
        <n v="25"/>
        <n v="185"/>
        <n v="71"/>
        <n v="135"/>
        <n v="11"/>
        <n v="19"/>
        <n v="154"/>
        <n v="231"/>
        <n v="160"/>
        <n v="110"/>
        <n v="7"/>
        <n v="131"/>
        <n v="17"/>
        <n v="78"/>
        <n v="214"/>
        <n v="86"/>
        <n v="103"/>
        <n v="81"/>
        <n v="179"/>
        <n v="100"/>
        <n v="91"/>
        <n v="92"/>
        <n v="3"/>
        <n v="64"/>
        <n v="67"/>
        <n v="211"/>
        <n v="22"/>
        <n v="181"/>
        <n v="138"/>
        <n v="68"/>
        <n v="63"/>
        <n v="186"/>
        <n v="187"/>
        <n v="4"/>
        <n v="107"/>
        <n v="76"/>
        <n v="97"/>
        <n v="168"/>
        <n v="191"/>
        <n v="208"/>
        <n v="9"/>
        <n v="16"/>
        <n v="59"/>
        <n v="23"/>
        <n v="190"/>
        <n v="144"/>
        <n v="31"/>
        <n v="8"/>
        <n v="1"/>
        <n v="189"/>
        <n v="237"/>
        <n v="192"/>
        <n v="145"/>
        <n v="27"/>
        <n v="114"/>
        <n v="235"/>
        <n v="193"/>
        <n v="10"/>
        <n v="234"/>
        <n v="239"/>
        <n v="238"/>
        <n v="240"/>
        <n v="236"/>
        <n v="194"/>
        <n v="188"/>
        <n v="12"/>
        <n v="29"/>
        <n v="241"/>
        <n v="245"/>
        <n v="248"/>
      </sharedItems>
    </cacheField>
    <cacheField name="Year" numFmtId="14">
      <sharedItems containsSemiMixedTypes="0" containsNonDate="0" containsDate="1" containsString="0" minDate="2001-01-01T00:00:00" maxDate="2019-12-27T00:00:00" count="1778">
        <d v="2001-01-01T00:00:00"/>
        <d v="2001-01-03T00:00:00"/>
        <d v="2001-01-06T00:00:00"/>
        <d v="2001-01-07T00:00:00"/>
        <d v="2001-01-09T00:00:00"/>
        <d v="2001-01-12T00:00:00"/>
        <d v="2001-01-17T00:00:00"/>
        <d v="2001-01-20T00:00:00"/>
        <d v="2001-01-22T00:00:00"/>
        <d v="2001-01-23T00:00:00"/>
        <d v="2001-02-11T00:00:00"/>
        <d v="2001-02-13T00:00:00"/>
        <d v="2001-02-25T00:00:00"/>
        <d v="2001-03-01T00:00:00"/>
        <d v="2001-03-03T00:00:00"/>
        <d v="2001-03-05T00:00:00"/>
        <d v="2001-03-06T00:00:00"/>
        <d v="2001-03-08T00:00:00"/>
        <d v="2001-03-09T00:00:00"/>
        <d v="2001-03-10T00:00:00"/>
        <d v="2001-03-30T00:00:00"/>
        <d v="2001-04-01T00:00:00"/>
        <d v="2001-04-02T00:00:00"/>
        <d v="2001-04-05T00:00:00"/>
        <d v="2001-04-08T00:00:00"/>
        <d v="2001-04-09T00:00:00"/>
        <d v="2001-04-10T00:00:00"/>
        <d v="2001-04-11T00:00:00"/>
        <d v="2001-04-16T00:00:00"/>
        <d v="2001-04-22T00:00:00"/>
        <d v="2001-04-25T00:00:00"/>
        <d v="2001-04-29T00:00:00"/>
        <d v="2001-05-01T00:00:00"/>
        <d v="2001-05-02T00:00:00"/>
        <d v="2001-05-03T00:00:00"/>
        <d v="2001-05-06T00:00:00"/>
        <d v="2001-05-10T00:00:00"/>
        <d v="2001-05-16T00:00:00"/>
        <d v="2001-05-18T00:00:00"/>
        <d v="2001-05-19T00:00:00"/>
        <d v="2001-05-23T00:00:00"/>
        <d v="2001-05-25T00:00:00"/>
        <d v="2001-05-29T00:00:00"/>
        <d v="2001-06-05T00:00:00"/>
        <d v="2001-06-08T00:00:00"/>
        <d v="2001-06-12T00:00:00"/>
        <d v="2001-06-15T00:00:00"/>
        <d v="2001-06-19T00:00:00"/>
        <d v="2001-06-24T00:00:00"/>
        <d v="2001-06-28T00:00:00"/>
        <d v="2001-06-29T00:00:00"/>
        <d v="2001-06-30T00:00:00"/>
        <d v="2001-07-07T00:00:00"/>
        <d v="2001-07-12T00:00:00"/>
        <d v="2001-07-20T00:00:00"/>
        <d v="2001-07-23T00:00:00"/>
        <d v="2001-07-29T00:00:00"/>
        <d v="2001-08-01T00:00:00"/>
        <d v="2001-08-05T00:00:00"/>
        <d v="2001-08-21T00:00:00"/>
        <d v="2001-08-24T00:00:00"/>
        <d v="2001-08-26T00:00:00"/>
        <d v="2001-08-31T00:00:00"/>
        <d v="2001-09-13T00:00:00"/>
        <d v="2001-09-15T00:00:00"/>
        <d v="2001-09-17T00:00:00"/>
        <d v="2001-09-19T00:00:00"/>
        <d v="2001-09-26T00:00:00"/>
        <d v="2001-09-29T00:00:00"/>
        <d v="2001-10-03T00:00:00"/>
        <d v="2001-10-08T00:00:00"/>
        <d v="2001-10-21T00:00:00"/>
        <d v="2001-10-24T00:00:00"/>
        <d v="2001-10-29T00:00:00"/>
        <d v="2001-11-02T00:00:00"/>
        <d v="2001-11-13T00:00:00"/>
        <d v="2001-11-17T00:00:00"/>
        <d v="2001-11-22T00:00:00"/>
        <d v="2001-12-02T00:00:00"/>
        <d v="2001-12-06T00:00:00"/>
        <d v="2001-12-12T00:00:00"/>
        <d v="2001-12-28T00:00:00"/>
        <d v="2002-01-03T00:00:00"/>
        <d v="2002-01-06T00:00:00"/>
        <d v="2002-01-11T00:00:00"/>
        <d v="2002-01-14T00:00:00"/>
        <d v="2002-01-18T00:00:00"/>
        <d v="2002-01-21T00:00:00"/>
        <d v="2002-01-26T00:00:00"/>
        <d v="2002-01-31T00:00:00"/>
        <d v="2002-02-01T00:00:00"/>
        <d v="2002-02-05T00:00:00"/>
        <d v="2002-02-06T00:00:00"/>
        <d v="2002-02-07T00:00:00"/>
        <d v="2002-02-15T00:00:00"/>
        <d v="2002-02-20T00:00:00"/>
        <d v="2002-02-24T00:00:00"/>
        <d v="2002-03-06T00:00:00"/>
        <d v="2002-03-13T00:00:00"/>
        <d v="2002-03-15T00:00:00"/>
        <d v="2002-03-17T00:00:00"/>
        <d v="2002-03-19T00:00:00"/>
        <d v="2002-03-29T00:00:00"/>
        <d v="2002-03-30T00:00:00"/>
        <d v="2002-04-02T00:00:00"/>
        <d v="2002-04-08T00:00:00"/>
        <d v="2002-04-10T00:00:00"/>
        <d v="2002-04-11T00:00:00"/>
        <d v="2002-04-13T00:00:00"/>
        <d v="2002-04-16T00:00:00"/>
        <d v="2002-04-18T00:00:00"/>
        <d v="2002-04-21T00:00:00"/>
        <d v="2002-04-25T00:00:00"/>
        <d v="2002-04-27T00:00:00"/>
        <d v="2002-05-06T00:00:00"/>
        <d v="2002-05-07T00:00:00"/>
        <d v="2002-05-15T00:00:00"/>
        <d v="2002-05-19T00:00:00"/>
        <d v="2002-05-22T00:00:00"/>
        <d v="2002-05-25T00:00:00"/>
        <d v="2002-05-26T00:00:00"/>
        <d v="2002-06-03T00:00:00"/>
        <d v="2002-06-05T00:00:00"/>
        <d v="2002-06-08T00:00:00"/>
        <d v="2002-06-09T00:00:00"/>
        <d v="2002-06-10T00:00:00"/>
        <d v="2002-06-11T00:00:00"/>
        <d v="2002-06-15T00:00:00"/>
        <d v="2002-06-24T00:00:00"/>
        <d v="2002-06-25T00:00:00"/>
        <d v="2002-06-27T00:00:00"/>
        <d v="2002-07-06T00:00:00"/>
        <d v="2002-07-09T00:00:00"/>
        <d v="2002-07-15T00:00:00"/>
        <d v="2002-07-19T00:00:00"/>
        <d v="2002-08-04T00:00:00"/>
        <d v="2002-08-05T00:00:00"/>
        <d v="2002-08-10T00:00:00"/>
        <d v="2002-08-13T00:00:00"/>
        <d v="2002-08-15T00:00:00"/>
        <d v="2002-08-23T00:00:00"/>
        <d v="2002-08-26T00:00:00"/>
        <d v="2002-08-27T00:00:00"/>
        <d v="2002-08-28T00:00:00"/>
        <d v="2002-08-31T00:00:00"/>
        <d v="2002-09-04T00:00:00"/>
        <d v="2002-09-07T00:00:00"/>
        <d v="2002-09-08T00:00:00"/>
        <d v="2002-09-09T00:00:00"/>
        <d v="2002-09-19T00:00:00"/>
        <d v="2002-09-22T00:00:00"/>
        <d v="2002-09-30T00:00:00"/>
        <d v="2002-10-02T00:00:00"/>
        <d v="2002-10-15T00:00:00"/>
        <d v="2002-10-19T00:00:00"/>
        <d v="2002-10-20T00:00:00"/>
        <d v="2002-10-21T00:00:00"/>
        <d v="2002-10-25T00:00:00"/>
        <d v="2002-10-27T00:00:00"/>
        <d v="2002-10-29T00:00:00"/>
        <d v="2002-10-31T00:00:00"/>
        <d v="2002-11-06T00:00:00"/>
        <d v="2002-11-18T00:00:00"/>
        <d v="2002-11-19T00:00:00"/>
        <d v="2002-11-26T00:00:00"/>
        <d v="2002-11-29T00:00:00"/>
        <d v="2002-11-30T00:00:00"/>
        <d v="2002-12-01T00:00:00"/>
        <d v="2002-12-03T00:00:00"/>
        <d v="2002-12-06T00:00:00"/>
        <d v="2002-12-15T00:00:00"/>
        <d v="2002-12-16T00:00:00"/>
        <d v="2002-12-24T00:00:00"/>
        <d v="2002-12-26T00:00:00"/>
        <d v="2002-12-30T00:00:00"/>
        <d v="2003-01-03T00:00:00"/>
        <d v="2003-01-05T00:00:00"/>
        <d v="2003-01-06T00:00:00"/>
        <d v="2003-01-12T00:00:00"/>
        <d v="2003-01-17T00:00:00"/>
        <d v="2003-01-19T00:00:00"/>
        <d v="2003-01-20T00:00:00"/>
        <d v="2003-01-30T00:00:00"/>
        <d v="2003-02-03T00:00:00"/>
        <d v="2003-02-04T00:00:00"/>
        <d v="2003-02-10T00:00:00"/>
        <d v="2003-02-11T00:00:00"/>
        <d v="2003-02-17T00:00:00"/>
        <d v="2003-02-18T00:00:00"/>
        <d v="2003-02-19T00:00:00"/>
        <d v="2003-02-22T00:00:00"/>
        <d v="2003-02-24T00:00:00"/>
        <d v="2003-03-14T00:00:00"/>
        <d v="2003-03-15T00:00:00"/>
        <d v="2003-03-18T00:00:00"/>
        <d v="2003-03-21T00:00:00"/>
        <d v="2003-03-23T00:00:00"/>
        <d v="2003-03-26T00:00:00"/>
        <d v="2003-03-31T00:00:00"/>
        <d v="2003-04-01T00:00:00"/>
        <d v="2003-04-03T00:00:00"/>
        <d v="2003-04-07T00:00:00"/>
        <d v="2003-04-08T00:00:00"/>
        <d v="2003-04-24T00:00:00"/>
        <d v="2003-04-26T00:00:00"/>
        <d v="2003-04-30T00:00:00"/>
        <d v="2003-05-03T00:00:00"/>
        <d v="2003-05-22T00:00:00"/>
        <d v="2003-05-23T00:00:00"/>
        <d v="2003-06-08T00:00:00"/>
        <d v="2003-06-10T00:00:00"/>
        <d v="2003-06-11T00:00:00"/>
        <d v="2003-06-16T00:00:00"/>
        <d v="2003-06-17T00:00:00"/>
        <d v="2003-06-26T00:00:00"/>
        <d v="2003-06-27T00:00:00"/>
        <d v="2003-06-30T00:00:00"/>
        <d v="2003-07-04T00:00:00"/>
        <d v="2003-07-12T00:00:00"/>
        <d v="2003-07-14T00:00:00"/>
        <d v="2003-07-17T00:00:00"/>
        <d v="2003-07-26T00:00:00"/>
        <d v="2003-07-28T00:00:00"/>
        <d v="2003-07-29T00:00:00"/>
        <d v="2003-08-04T00:00:00"/>
        <d v="2003-08-07T00:00:00"/>
        <d v="2003-08-09T00:00:00"/>
        <d v="2003-08-15T00:00:00"/>
        <d v="2003-08-16T00:00:00"/>
        <d v="2003-08-27T00:00:00"/>
        <d v="2003-08-31T00:00:00"/>
        <d v="2003-09-12T00:00:00"/>
        <d v="2003-09-20T00:00:00"/>
        <d v="2003-09-25T00:00:00"/>
        <d v="2003-10-01T00:00:00"/>
        <d v="2003-10-03T00:00:00"/>
        <d v="2003-10-06T00:00:00"/>
        <d v="2003-10-07T00:00:00"/>
        <d v="2003-10-10T00:00:00"/>
        <d v="2003-10-12T00:00:00"/>
        <d v="2003-10-20T00:00:00"/>
        <d v="2003-10-21T00:00:00"/>
        <d v="2003-10-23T00:00:00"/>
        <d v="2003-10-27T00:00:00"/>
        <d v="2003-10-29T00:00:00"/>
        <d v="2003-10-30T00:00:00"/>
        <d v="2003-10-31T00:00:00"/>
        <d v="2003-11-04T00:00:00"/>
        <d v="2003-11-09T00:00:00"/>
        <d v="2003-11-15T00:00:00"/>
        <d v="2003-11-16T00:00:00"/>
        <d v="2003-11-19T00:00:00"/>
        <d v="2003-11-22T00:00:00"/>
        <d v="2003-11-23T00:00:00"/>
        <d v="2003-11-24T00:00:00"/>
        <d v="2003-12-01T00:00:00"/>
        <d v="2003-12-05T00:00:00"/>
        <d v="2003-12-13T00:00:00"/>
        <d v="2003-12-16T00:00:00"/>
        <d v="2003-12-17T00:00:00"/>
        <d v="2003-12-18T00:00:00"/>
        <d v="2003-12-22T00:00:00"/>
        <d v="2004-01-05T00:00:00"/>
        <d v="2004-01-06T00:00:00"/>
        <d v="2004-01-08T00:00:00"/>
        <d v="2004-01-11T00:00:00"/>
        <d v="2004-01-12T00:00:00"/>
        <d v="2004-01-21T00:00:00"/>
        <d v="2004-01-22T00:00:00"/>
        <d v="2004-01-24T00:00:00"/>
        <d v="2004-01-25T00:00:00"/>
        <d v="2004-01-27T00:00:00"/>
        <d v="2004-02-03T00:00:00"/>
        <d v="2004-02-04T00:00:00"/>
        <d v="2004-02-20T00:00:00"/>
        <d v="2004-02-22T00:00:00"/>
        <d v="2004-02-24T00:00:00"/>
        <d v="2004-03-07T00:00:00"/>
        <d v="2004-03-08T00:00:00"/>
        <d v="2004-03-16T00:00:00"/>
        <d v="2004-03-21T00:00:00"/>
        <d v="2004-03-29T00:00:00"/>
        <d v="2004-04-04T00:00:00"/>
        <d v="2004-04-08T00:00:00"/>
        <d v="2004-04-10T00:00:00"/>
        <d v="2004-04-13T00:00:00"/>
        <d v="2004-04-19T00:00:00"/>
        <d v="2004-04-21T00:00:00"/>
        <d v="2004-04-22T00:00:00"/>
        <d v="2004-04-26T00:00:00"/>
        <d v="2004-05-02T00:00:00"/>
        <d v="2004-05-06T00:00:00"/>
        <d v="2004-05-11T00:00:00"/>
        <d v="2004-05-16T00:00:00"/>
        <d v="2004-05-17T00:00:00"/>
        <d v="2004-05-19T00:00:00"/>
        <d v="2004-05-24T00:00:00"/>
        <d v="2004-05-28T00:00:00"/>
        <d v="2004-06-04T00:00:00"/>
        <d v="2004-06-05T00:00:00"/>
        <d v="2004-06-06T00:00:00"/>
        <d v="2004-06-09T00:00:00"/>
        <d v="2004-06-12T00:00:00"/>
        <d v="2004-06-18T00:00:00"/>
        <d v="2004-06-22T00:00:00"/>
        <d v="2004-06-26T00:00:00"/>
        <d v="2004-07-04T00:00:00"/>
        <d v="2004-07-05T00:00:00"/>
        <d v="2004-07-10T00:00:00"/>
        <d v="2004-07-12T00:00:00"/>
        <d v="2004-07-28T00:00:00"/>
        <d v="2004-07-29T00:00:00"/>
        <d v="2004-07-31T00:00:00"/>
        <d v="2004-08-02T00:00:00"/>
        <d v="2004-08-11T00:00:00"/>
        <d v="2004-08-13T00:00:00"/>
        <d v="2004-08-17T00:00:00"/>
        <d v="2004-08-20T00:00:00"/>
        <d v="2004-09-01T00:00:00"/>
        <d v="2004-09-05T00:00:00"/>
        <d v="2004-09-10T00:00:00"/>
        <d v="2004-09-12T00:00:00"/>
        <d v="2004-09-16T00:00:00"/>
        <d v="2004-09-17T00:00:00"/>
        <d v="2004-09-24T00:00:00"/>
        <d v="2004-09-28T00:00:00"/>
        <d v="2004-10-02T00:00:00"/>
        <d v="2004-10-03T00:00:00"/>
        <d v="2004-10-08T00:00:00"/>
        <d v="2004-10-11T00:00:00"/>
        <d v="2004-10-17T00:00:00"/>
        <d v="2004-10-18T00:00:00"/>
        <d v="2004-10-29T00:00:00"/>
        <d v="2004-11-01T00:00:00"/>
        <d v="2004-11-03T00:00:00"/>
        <d v="2004-11-09T00:00:00"/>
        <d v="2004-11-12T00:00:00"/>
        <d v="2004-11-17T00:00:00"/>
        <d v="2004-11-24T00:00:00"/>
        <d v="2004-11-26T00:00:00"/>
        <d v="2004-11-27T00:00:00"/>
        <d v="2004-11-28T00:00:00"/>
        <d v="2004-12-02T00:00:00"/>
        <d v="2004-12-03T00:00:00"/>
        <d v="2004-12-05T00:00:00"/>
        <d v="2004-12-09T00:00:00"/>
        <d v="2004-12-14T00:00:00"/>
        <d v="2004-12-24T00:00:00"/>
        <d v="2004-12-25T00:00:00"/>
        <d v="2005-01-04T00:00:00"/>
        <d v="2005-01-08T00:00:00"/>
        <d v="2005-01-11T00:00:00"/>
        <d v="2005-01-12T00:00:00"/>
        <d v="2005-01-13T00:00:00"/>
        <d v="2005-01-14T00:00:00"/>
        <d v="2005-01-22T00:00:00"/>
        <d v="2005-01-23T00:00:00"/>
        <d v="2005-02-08T00:00:00"/>
        <d v="2005-02-09T00:00:00"/>
        <d v="2005-02-11T00:00:00"/>
        <d v="2005-02-13T00:00:00"/>
        <d v="2005-02-19T00:00:00"/>
        <d v="2005-02-23T00:00:00"/>
        <d v="2005-02-28T00:00:00"/>
        <d v="2005-03-02T00:00:00"/>
        <d v="2005-03-06T00:00:00"/>
        <d v="2005-03-08T00:00:00"/>
        <d v="2005-03-13T00:00:00"/>
        <d v="2005-03-14T00:00:00"/>
        <d v="2005-03-15T00:00:00"/>
        <d v="2005-03-17T00:00:00"/>
        <d v="2005-03-18T00:00:00"/>
        <d v="2005-03-19T00:00:00"/>
        <d v="2005-03-24T00:00:00"/>
        <d v="2005-03-28T00:00:00"/>
        <d v="2005-03-29T00:00:00"/>
        <d v="2005-04-04T00:00:00"/>
        <d v="2005-04-05T00:00:00"/>
        <d v="2005-04-07T00:00:00"/>
        <d v="2005-04-08T00:00:00"/>
        <d v="2005-04-15T00:00:00"/>
        <d v="2005-04-17T00:00:00"/>
        <d v="2005-04-21T00:00:00"/>
        <d v="2005-04-25T00:00:00"/>
        <d v="2005-04-30T00:00:00"/>
        <d v="2005-05-04T00:00:00"/>
        <d v="2005-05-10T00:00:00"/>
        <d v="2005-05-14T00:00:00"/>
        <d v="2005-05-22T00:00:00"/>
        <d v="2005-05-23T00:00:00"/>
        <d v="2005-05-26T00:00:00"/>
        <d v="2005-06-02T00:00:00"/>
        <d v="2005-06-04T00:00:00"/>
        <d v="2005-06-07T00:00:00"/>
        <d v="2005-06-11T00:00:00"/>
        <d v="2005-06-12T00:00:00"/>
        <d v="2005-06-16T00:00:00"/>
        <d v="2005-06-21T00:00:00"/>
        <d v="2005-06-24T00:00:00"/>
        <d v="2005-06-25T00:00:00"/>
        <d v="2005-06-26T00:00:00"/>
        <d v="2005-06-27T00:00:00"/>
        <d v="2005-06-28T00:00:00"/>
        <d v="2005-06-29T00:00:00"/>
        <d v="2005-07-08T00:00:00"/>
        <d v="2005-07-16T00:00:00"/>
        <d v="2005-07-29T00:00:00"/>
        <d v="2005-07-31T00:00:00"/>
        <d v="2005-08-02T00:00:00"/>
        <d v="2005-08-04T00:00:00"/>
        <d v="2005-08-16T00:00:00"/>
        <d v="2005-08-19T00:00:00"/>
        <d v="2005-08-22T00:00:00"/>
        <d v="2005-08-24T00:00:00"/>
        <d v="2005-08-25T00:00:00"/>
        <d v="2005-08-30T00:00:00"/>
        <d v="2005-09-18T00:00:00"/>
        <d v="2005-09-26T00:00:00"/>
        <d v="2005-09-27T00:00:00"/>
        <d v="2005-10-04T00:00:00"/>
        <d v="2005-10-07T00:00:00"/>
        <d v="2005-10-09T00:00:00"/>
        <d v="2005-10-16T00:00:00"/>
        <d v="2005-10-17T00:00:00"/>
        <d v="2005-10-22T00:00:00"/>
        <d v="2005-10-25T00:00:00"/>
        <d v="2005-10-28T00:00:00"/>
        <d v="2005-11-04T00:00:00"/>
        <d v="2005-11-07T00:00:00"/>
        <d v="2005-11-08T00:00:00"/>
        <d v="2005-11-12T00:00:00"/>
        <d v="2005-11-16T00:00:00"/>
        <d v="2005-11-25T00:00:00"/>
        <d v="2005-11-28T00:00:00"/>
        <d v="2005-11-29T00:00:00"/>
        <d v="2005-11-30T00:00:00"/>
        <d v="2005-12-03T00:00:00"/>
        <d v="2005-12-05T00:00:00"/>
        <d v="2005-12-07T00:00:00"/>
        <d v="2005-12-10T00:00:00"/>
        <d v="2005-12-12T00:00:00"/>
        <d v="2005-12-14T00:00:00"/>
        <d v="2005-12-15T00:00:00"/>
        <d v="2005-12-26T00:00:00"/>
        <d v="2005-12-30T00:00:00"/>
        <d v="2006-01-02T00:00:00"/>
        <d v="2006-01-05T00:00:00"/>
        <d v="2006-01-10T00:00:00"/>
        <d v="2006-01-14T00:00:00"/>
        <d v="2006-02-03T00:00:00"/>
        <d v="2006-02-04T00:00:00"/>
        <d v="2006-02-11T00:00:00"/>
        <d v="2006-02-12T00:00:00"/>
        <d v="2006-02-14T00:00:00"/>
        <d v="2006-02-19T00:00:00"/>
        <d v="2006-02-26T00:00:00"/>
        <d v="2006-03-01T00:00:00"/>
        <d v="2006-03-13T00:00:00"/>
        <d v="2006-03-14T00:00:00"/>
        <d v="2006-03-17T00:00:00"/>
        <d v="2006-03-21T00:00:00"/>
        <d v="2006-04-04T00:00:00"/>
        <d v="2006-04-09T00:00:00"/>
        <d v="2006-04-12T00:00:00"/>
        <d v="2006-04-15T00:00:00"/>
        <d v="2006-04-21T00:00:00"/>
        <d v="2006-04-24T00:00:00"/>
        <d v="2006-04-30T00:00:00"/>
        <d v="2006-05-13T00:00:00"/>
        <d v="2006-05-23T00:00:00"/>
        <d v="2006-05-24T00:00:00"/>
        <d v="2006-05-27T00:00:00"/>
        <d v="2006-05-30T00:00:00"/>
        <d v="2006-06-06T00:00:00"/>
        <d v="2006-06-09T00:00:00"/>
        <d v="2006-06-10T00:00:00"/>
        <d v="2006-06-12T00:00:00"/>
        <d v="2006-06-23T00:00:00"/>
        <d v="2006-06-25T00:00:00"/>
        <d v="2006-06-28T00:00:00"/>
        <d v="2006-06-30T00:00:00"/>
        <d v="2006-07-02T00:00:00"/>
        <d v="2006-07-04T00:00:00"/>
        <d v="2006-07-09T00:00:00"/>
        <d v="2006-07-16T00:00:00"/>
        <d v="2006-07-20T00:00:00"/>
        <d v="2006-07-21T00:00:00"/>
        <d v="2006-07-22T00:00:00"/>
        <d v="2006-07-24T00:00:00"/>
        <d v="2006-07-26T00:00:00"/>
        <d v="2006-07-27T00:00:00"/>
        <d v="2006-07-28T00:00:00"/>
        <d v="2006-07-31T00:00:00"/>
        <d v="2006-08-03T00:00:00"/>
        <d v="2006-08-08T00:00:00"/>
        <d v="2006-08-09T00:00:00"/>
        <d v="2006-08-12T00:00:00"/>
        <d v="2006-08-27T00:00:00"/>
        <d v="2006-08-30T00:00:00"/>
        <d v="2006-09-03T00:00:00"/>
        <d v="2006-09-04T00:00:00"/>
        <d v="2006-09-13T00:00:00"/>
        <d v="2006-09-14T00:00:00"/>
        <d v="2006-09-16T00:00:00"/>
        <d v="2006-09-17T00:00:00"/>
        <d v="2006-09-18T00:00:00"/>
        <d v="2006-09-22T00:00:00"/>
        <d v="2006-09-23T00:00:00"/>
        <d v="2006-09-25T00:00:00"/>
        <d v="2006-09-29T00:00:00"/>
        <d v="2006-10-03T00:00:00"/>
        <d v="2006-10-05T00:00:00"/>
        <d v="2006-10-08T00:00:00"/>
        <d v="2006-10-16T00:00:00"/>
        <d v="2006-10-26T00:00:00"/>
        <d v="2006-11-08T00:00:00"/>
        <d v="2006-11-14T00:00:00"/>
        <d v="2006-11-17T00:00:00"/>
        <d v="2006-11-21T00:00:00"/>
        <d v="2006-11-24T00:00:00"/>
        <d v="2006-11-25T00:00:00"/>
        <d v="2006-12-04T00:00:00"/>
        <d v="2006-12-16T00:00:00"/>
        <d v="2006-12-17T00:00:00"/>
        <d v="2006-12-19T00:00:00"/>
        <d v="2006-12-21T00:00:00"/>
        <d v="2006-12-23T00:00:00"/>
        <d v="2006-12-24T00:00:00"/>
        <d v="2006-12-29T00:00:00"/>
        <d v="2006-12-31T00:00:00"/>
        <d v="2007-01-11T00:00:00"/>
        <d v="2007-01-16T00:00:00"/>
        <d v="2007-01-25T00:00:00"/>
        <d v="2007-02-03T00:00:00"/>
        <d v="2007-02-08T00:00:00"/>
        <d v="2007-02-10T00:00:00"/>
        <d v="2007-02-20T00:00:00"/>
        <d v="2007-02-21T00:00:00"/>
        <d v="2007-02-27T00:00:00"/>
        <d v="2007-03-04T00:00:00"/>
        <d v="2007-03-08T00:00:00"/>
        <d v="2007-03-10T00:00:00"/>
        <d v="2007-03-11T00:00:00"/>
        <d v="2007-03-19T00:00:00"/>
        <d v="2007-03-20T00:00:00"/>
        <d v="2007-03-21T00:00:00"/>
        <d v="2007-03-24T00:00:00"/>
        <d v="2007-04-02T00:00:00"/>
        <d v="2007-04-03T00:00:00"/>
        <d v="2007-04-04T00:00:00"/>
        <d v="2007-04-08T00:00:00"/>
        <d v="2007-04-14T00:00:00"/>
        <d v="2007-04-25T00:00:00"/>
        <d v="2007-05-01T00:00:00"/>
        <d v="2007-05-14T00:00:00"/>
        <d v="2007-05-16T00:00:00"/>
        <d v="2007-05-17T00:00:00"/>
        <d v="2007-05-29T00:00:00"/>
        <d v="2007-06-03T00:00:00"/>
        <d v="2007-06-11T00:00:00"/>
        <d v="2007-06-13T00:00:00"/>
        <d v="2007-06-18T00:00:00"/>
        <d v="2007-06-21T00:00:00"/>
        <d v="2007-06-25T00:00:00"/>
        <d v="2007-07-09T00:00:00"/>
        <d v="2007-07-13T00:00:00"/>
        <d v="2007-07-20T00:00:00"/>
        <d v="2007-08-03T00:00:00"/>
        <d v="2007-08-12T00:00:00"/>
        <d v="2007-08-26T00:00:00"/>
        <d v="2007-09-02T00:00:00"/>
        <d v="2007-09-13T00:00:00"/>
        <d v="2007-09-15T00:00:00"/>
        <d v="2007-09-18T00:00:00"/>
        <d v="2007-09-22T00:00:00"/>
        <d v="2007-09-23T00:00:00"/>
        <d v="2007-09-29T00:00:00"/>
        <d v="2007-10-01T00:00:00"/>
        <d v="2007-10-02T00:00:00"/>
        <d v="2007-10-03T00:00:00"/>
        <d v="2007-10-05T00:00:00"/>
        <d v="2007-10-09T00:00:00"/>
        <d v="2007-10-15T00:00:00"/>
        <d v="2007-10-16T00:00:00"/>
        <d v="2007-10-17T00:00:00"/>
        <d v="2007-10-21T00:00:00"/>
        <d v="2007-10-31T00:00:00"/>
        <d v="2007-11-05T00:00:00"/>
        <d v="2007-11-09T00:00:00"/>
        <d v="2007-11-14T00:00:00"/>
        <d v="2007-11-16T00:00:00"/>
        <d v="2007-11-19T00:00:00"/>
        <d v="2007-11-20T00:00:00"/>
        <d v="2007-11-23T00:00:00"/>
        <d v="2007-11-27T00:00:00"/>
        <d v="2007-11-28T00:00:00"/>
        <d v="2007-11-29T00:00:00"/>
        <d v="2007-12-01T00:00:00"/>
        <d v="2007-12-03T00:00:00"/>
        <d v="2007-12-05T00:00:00"/>
        <d v="2007-12-08T00:00:00"/>
        <d v="2007-12-09T00:00:00"/>
        <d v="2007-12-13T00:00:00"/>
        <d v="2007-12-16T00:00:00"/>
        <d v="2007-12-17T00:00:00"/>
        <d v="2007-12-23T00:00:00"/>
        <d v="2007-12-31T00:00:00"/>
        <d v="2008-01-09T00:00:00"/>
        <d v="2008-01-18T00:00:00"/>
        <d v="2008-01-28T00:00:00"/>
        <d v="2008-01-29T00:00:00"/>
        <d v="2008-02-03T00:00:00"/>
        <d v="2008-02-12T00:00:00"/>
        <d v="2008-02-16T00:00:00"/>
        <d v="2008-02-19T00:00:00"/>
        <d v="2008-02-23T00:00:00"/>
        <d v="2008-02-25T00:00:00"/>
        <d v="2008-02-28T00:00:00"/>
        <d v="2008-03-02T00:00:00"/>
        <d v="2008-03-03T00:00:00"/>
        <d v="2008-03-13T00:00:00"/>
        <d v="2008-03-14T00:00:00"/>
        <d v="2008-03-19T00:00:00"/>
        <d v="2008-03-28T00:00:00"/>
        <d v="2008-04-01T00:00:00"/>
        <d v="2008-04-13T00:00:00"/>
        <d v="2008-04-16T00:00:00"/>
        <d v="2008-04-17T00:00:00"/>
        <d v="2008-04-20T00:00:00"/>
        <d v="2008-04-21T00:00:00"/>
        <d v="2008-04-25T00:00:00"/>
        <d v="2008-04-26T00:00:00"/>
        <d v="2008-05-03T00:00:00"/>
        <d v="2008-05-04T00:00:00"/>
        <d v="2008-05-09T00:00:00"/>
        <d v="2008-05-20T00:00:00"/>
        <d v="2008-05-26T00:00:00"/>
        <d v="2008-05-31T00:00:00"/>
        <d v="2008-06-01T00:00:00"/>
        <d v="2008-06-04T00:00:00"/>
        <d v="2008-06-07T00:00:00"/>
        <d v="2008-06-11T00:00:00"/>
        <d v="2008-06-13T00:00:00"/>
        <d v="2008-06-14T00:00:00"/>
        <d v="2008-06-15T00:00:00"/>
        <d v="2008-06-22T00:00:00"/>
        <d v="2008-06-24T00:00:00"/>
        <d v="2008-06-29T00:00:00"/>
        <d v="2008-07-08T00:00:00"/>
        <d v="2008-07-12T00:00:00"/>
        <d v="2008-07-13T00:00:00"/>
        <d v="2008-07-20T00:00:00"/>
        <d v="2008-07-21T00:00:00"/>
        <d v="2008-07-25T00:00:00"/>
        <d v="2008-07-31T00:00:00"/>
        <d v="2008-08-04T00:00:00"/>
        <d v="2008-08-08T00:00:00"/>
        <d v="2008-08-11T00:00:00"/>
        <d v="2008-08-14T00:00:00"/>
        <d v="2008-08-21T00:00:00"/>
        <d v="2008-08-25T00:00:00"/>
        <d v="2008-09-04T00:00:00"/>
        <d v="2008-09-05T00:00:00"/>
        <d v="2008-09-07T00:00:00"/>
        <d v="2008-09-10T00:00:00"/>
        <d v="2008-09-14T00:00:00"/>
        <d v="2008-09-16T00:00:00"/>
        <d v="2008-09-18T00:00:00"/>
        <d v="2008-09-23T00:00:00"/>
        <d v="2008-09-24T00:00:00"/>
        <d v="2008-10-02T00:00:00"/>
        <d v="2008-10-16T00:00:00"/>
        <d v="2008-10-17T00:00:00"/>
        <d v="2008-10-19T00:00:00"/>
        <d v="2008-10-26T00:00:00"/>
        <d v="2008-10-29T00:00:00"/>
        <d v="2008-11-01T00:00:00"/>
        <d v="2008-11-15T00:00:00"/>
        <d v="2008-11-17T00:00:00"/>
        <d v="2008-11-21T00:00:00"/>
        <d v="2008-11-24T00:00:00"/>
        <d v="2008-11-28T00:00:00"/>
        <d v="2008-12-03T00:00:00"/>
        <d v="2008-12-04T00:00:00"/>
        <d v="2008-12-10T00:00:00"/>
        <d v="2008-12-15T00:00:00"/>
        <d v="2008-12-19T00:00:00"/>
        <d v="2008-12-21T00:00:00"/>
        <d v="2008-12-22T00:00:00"/>
        <d v="2008-12-26T00:00:00"/>
        <d v="2008-12-27T00:00:00"/>
        <d v="2008-12-28T00:00:00"/>
        <d v="2008-12-29T00:00:00"/>
        <d v="2009-01-03T00:00:00"/>
        <d v="2009-01-13T00:00:00"/>
        <d v="2009-01-14T00:00:00"/>
        <d v="2009-01-21T00:00:00"/>
        <d v="2009-01-25T00:00:00"/>
        <d v="2009-01-26T00:00:00"/>
        <d v="2009-01-28T00:00:00"/>
        <d v="2009-01-29T00:00:00"/>
        <d v="2009-02-04T00:00:00"/>
        <d v="2009-02-08T00:00:00"/>
        <d v="2009-02-09T00:00:00"/>
        <d v="2009-02-12T00:00:00"/>
        <d v="2009-02-15T00:00:00"/>
        <d v="2009-02-18T00:00:00"/>
        <d v="2009-02-21T00:00:00"/>
        <d v="2009-02-23T00:00:00"/>
        <d v="2009-02-24T00:00:00"/>
        <d v="2009-02-26T00:00:00"/>
        <d v="2009-03-06T00:00:00"/>
        <d v="2009-03-10T00:00:00"/>
        <d v="2009-03-12T00:00:00"/>
        <d v="2009-03-14T00:00:00"/>
        <d v="2009-03-21T00:00:00"/>
        <d v="2009-03-22T00:00:00"/>
        <d v="2009-03-27T00:00:00"/>
        <d v="2009-03-30T00:00:00"/>
        <d v="2009-04-07T00:00:00"/>
        <d v="2009-04-10T00:00:00"/>
        <d v="2009-04-14T00:00:00"/>
        <d v="2009-04-16T00:00:00"/>
        <d v="2009-04-20T00:00:00"/>
        <d v="2009-04-22T00:00:00"/>
        <d v="2009-04-26T00:00:00"/>
        <d v="2009-05-12T00:00:00"/>
        <d v="2009-05-14T00:00:00"/>
        <d v="2009-05-15T00:00:00"/>
        <d v="2009-05-18T00:00:00"/>
        <d v="2009-06-06T00:00:00"/>
        <d v="2009-06-12T00:00:00"/>
        <d v="2009-06-16T00:00:00"/>
        <d v="2009-06-18T00:00:00"/>
        <d v="2009-06-20T00:00:00"/>
        <d v="2009-06-22T00:00:00"/>
        <d v="2009-06-23T00:00:00"/>
        <d v="2009-06-26T00:00:00"/>
        <d v="2009-06-30T00:00:00"/>
        <d v="2009-07-01T00:00:00"/>
        <d v="2009-07-03T00:00:00"/>
        <d v="2009-07-04T00:00:00"/>
        <d v="2009-07-05T00:00:00"/>
        <d v="2009-07-08T00:00:00"/>
        <d v="2009-07-11T00:00:00"/>
        <d v="2009-07-17T00:00:00"/>
        <d v="2009-07-29T00:00:00"/>
        <d v="2009-07-31T00:00:00"/>
        <d v="2009-08-04T00:00:00"/>
        <d v="2009-08-05T00:00:00"/>
        <d v="2009-08-10T00:00:00"/>
        <d v="2009-08-11T00:00:00"/>
        <d v="2009-08-13T00:00:00"/>
        <d v="2009-08-14T00:00:00"/>
        <d v="2009-08-20T00:00:00"/>
        <d v="2009-08-25T00:00:00"/>
        <d v="2009-08-30T00:00:00"/>
        <d v="2009-09-01T00:00:00"/>
        <d v="2009-09-03T00:00:00"/>
        <d v="2009-09-12T00:00:00"/>
        <d v="2009-09-13T00:00:00"/>
        <d v="2009-09-18T00:00:00"/>
        <d v="2009-09-20T00:00:00"/>
        <d v="2009-09-27T00:00:00"/>
        <d v="2009-09-28T00:00:00"/>
        <d v="2009-10-08T00:00:00"/>
        <d v="2009-10-09T00:00:00"/>
        <d v="2009-10-11T00:00:00"/>
        <d v="2009-10-18T00:00:00"/>
        <d v="2009-10-19T00:00:00"/>
        <d v="2009-10-20T00:00:00"/>
        <d v="2009-10-21T00:00:00"/>
        <d v="2009-10-26T00:00:00"/>
        <d v="2009-10-27T00:00:00"/>
        <d v="2009-11-01T00:00:00"/>
        <d v="2009-11-03T00:00:00"/>
        <d v="2009-11-05T00:00:00"/>
        <d v="2009-11-08T00:00:00"/>
        <d v="2009-11-13T00:00:00"/>
        <d v="2009-11-16T00:00:00"/>
        <d v="2009-11-20T00:00:00"/>
        <d v="2009-12-01T00:00:00"/>
        <d v="2009-12-03T00:00:00"/>
        <d v="2009-12-04T00:00:00"/>
        <d v="2009-12-05T00:00:00"/>
        <d v="2009-12-06T00:00:00"/>
        <d v="2009-12-20T00:00:00"/>
        <d v="2009-12-24T00:00:00"/>
        <d v="2011-01-01T00:00:00"/>
        <d v="2011-01-02T00:00:00"/>
        <d v="2011-01-04T00:00:00"/>
        <d v="2011-01-07T00:00:00"/>
        <d v="2011-01-10T00:00:00"/>
        <d v="2011-01-11T00:00:00"/>
        <d v="2011-01-15T00:00:00"/>
        <d v="2011-01-16T00:00:00"/>
        <d v="2011-01-20T00:00:00"/>
        <d v="2011-01-22T00:00:00"/>
        <d v="2011-01-31T00:00:00"/>
        <d v="2011-02-02T00:00:00"/>
        <d v="2011-02-04T00:00:00"/>
        <d v="2011-02-07T00:00:00"/>
        <d v="2011-02-13T00:00:00"/>
        <d v="2011-02-21T00:00:00"/>
        <d v="2011-02-23T00:00:00"/>
        <d v="2011-02-27T00:00:00"/>
        <d v="2011-03-08T00:00:00"/>
        <d v="2011-03-09T00:00:00"/>
        <d v="2011-03-11T00:00:00"/>
        <d v="2011-03-13T00:00:00"/>
        <d v="2011-03-18T00:00:00"/>
        <d v="2011-03-29T00:00:00"/>
        <d v="2011-04-01T00:00:00"/>
        <d v="2011-04-12T00:00:00"/>
        <d v="2011-04-18T00:00:00"/>
        <d v="2011-04-20T00:00:00"/>
        <d v="2011-04-26T00:00:00"/>
        <d v="2011-04-29T00:00:00"/>
        <d v="2011-05-03T00:00:00"/>
        <d v="2011-05-08T00:00:00"/>
        <d v="2011-05-12T00:00:00"/>
        <d v="2011-05-13T00:00:00"/>
        <d v="2011-05-14T00:00:00"/>
        <d v="2011-05-15T00:00:00"/>
        <d v="2011-05-20T00:00:00"/>
        <d v="2011-05-24T00:00:00"/>
        <d v="2011-05-26T00:00:00"/>
        <d v="2011-05-27T00:00:00"/>
        <d v="2011-05-31T00:00:00"/>
        <d v="2011-06-05T00:00:00"/>
        <d v="2011-06-06T00:00:00"/>
        <d v="2011-06-09T00:00:00"/>
        <d v="2011-06-15T00:00:00"/>
        <d v="2011-06-18T00:00:00"/>
        <d v="2011-06-27T00:00:00"/>
        <d v="2011-06-28T00:00:00"/>
        <d v="2011-07-01T00:00:00"/>
        <d v="2011-07-07T00:00:00"/>
        <d v="2011-07-08T00:00:00"/>
        <d v="2011-07-11T00:00:00"/>
        <d v="2011-07-16T00:00:00"/>
        <d v="2011-07-17T00:00:00"/>
        <d v="2011-07-18T00:00:00"/>
        <d v="2011-07-20T00:00:00"/>
        <d v="2011-07-23T00:00:00"/>
        <d v="2011-07-27T00:00:00"/>
        <d v="2011-08-03T00:00:00"/>
        <d v="2011-08-04T00:00:00"/>
        <d v="2011-08-05T00:00:00"/>
        <d v="2011-08-09T00:00:00"/>
        <d v="2011-08-10T00:00:00"/>
        <d v="2011-08-13T00:00:00"/>
        <d v="2011-08-15T00:00:00"/>
        <d v="2011-08-20T00:00:00"/>
        <d v="2011-08-22T00:00:00"/>
        <d v="2011-08-28T00:00:00"/>
        <d v="2011-09-03T00:00:00"/>
        <d v="2011-09-05T00:00:00"/>
        <d v="2011-09-06T00:00:00"/>
        <d v="2011-09-08T00:00:00"/>
        <d v="2011-09-10T00:00:00"/>
        <d v="2011-09-19T00:00:00"/>
        <d v="2011-09-22T00:00:00"/>
        <d v="2011-09-26T00:00:00"/>
        <d v="2011-09-27T00:00:00"/>
        <d v="2011-10-02T00:00:00"/>
        <d v="2011-10-11T00:00:00"/>
        <d v="2011-10-22T00:00:00"/>
        <d v="2011-10-28T00:00:00"/>
        <d v="2011-10-31T00:00:00"/>
        <d v="2011-11-02T00:00:00"/>
        <d v="2011-11-08T00:00:00"/>
        <d v="2011-11-11T00:00:00"/>
        <d v="2011-11-12T00:00:00"/>
        <d v="2011-11-13T00:00:00"/>
        <d v="2011-11-21T00:00:00"/>
        <d v="2011-11-24T00:00:00"/>
        <d v="2011-12-05T00:00:00"/>
        <d v="2011-12-06T00:00:00"/>
        <d v="2011-12-08T00:00:00"/>
        <d v="2011-12-17T00:00:00"/>
        <d v="2011-12-18T00:00:00"/>
        <d v="2011-12-19T00:00:00"/>
        <d v="2011-12-21T00:00:00"/>
        <d v="2011-12-22T00:00:00"/>
        <d v="2011-12-31T00:00:00"/>
        <d v="2012-01-01T00:00:00"/>
        <d v="2012-01-12T00:00:00"/>
        <d v="2012-01-14T00:00:00"/>
        <d v="2012-01-18T00:00:00"/>
        <d v="2012-01-20T00:00:00"/>
        <d v="2012-01-21T00:00:00"/>
        <d v="2012-01-25T00:00:00"/>
        <d v="2012-02-02T00:00:00"/>
        <d v="2012-02-04T00:00:00"/>
        <d v="2012-02-06T00:00:00"/>
        <d v="2012-02-08T00:00:00"/>
        <d v="2012-02-12T00:00:00"/>
        <d v="2012-02-14T00:00:00"/>
        <d v="2012-02-18T00:00:00"/>
        <d v="2012-02-20T00:00:00"/>
        <d v="2012-02-21T00:00:00"/>
        <d v="2012-03-02T00:00:00"/>
        <d v="2012-03-06T00:00:00"/>
        <d v="2012-03-08T00:00:00"/>
        <d v="2012-03-14T00:00:00"/>
        <d v="2012-03-17T00:00:00"/>
        <d v="2012-03-23T00:00:00"/>
        <d v="2012-03-24T00:00:00"/>
        <d v="2012-04-07T00:00:00"/>
        <d v="2012-04-08T00:00:00"/>
        <d v="2012-04-12T00:00:00"/>
        <d v="2012-04-14T00:00:00"/>
        <d v="2012-04-15T00:00:00"/>
        <d v="2012-04-16T00:00:00"/>
        <d v="2012-04-18T00:00:00"/>
        <d v="2012-04-23T00:00:00"/>
        <d v="2012-04-25T00:00:00"/>
        <d v="2012-04-26T00:00:00"/>
        <d v="2012-04-29T00:00:00"/>
        <d v="2012-04-30T00:00:00"/>
        <d v="2012-05-01T00:00:00"/>
        <d v="2012-05-02T00:00:00"/>
        <d v="2012-05-04T00:00:00"/>
        <d v="2012-05-09T00:00:00"/>
        <d v="2012-05-14T00:00:00"/>
        <d v="2012-05-17T00:00:00"/>
        <d v="2012-05-18T00:00:00"/>
        <d v="2012-05-22T00:00:00"/>
        <d v="2012-05-26T00:00:00"/>
        <d v="2012-05-30T00:00:00"/>
        <d v="2012-06-03T00:00:00"/>
        <d v="2012-06-08T00:00:00"/>
        <d v="2012-06-10T00:00:00"/>
        <d v="2012-06-12T00:00:00"/>
        <d v="2012-06-22T00:00:00"/>
        <d v="2012-06-28T00:00:00"/>
        <d v="2012-07-05T00:00:00"/>
        <d v="2012-07-06T00:00:00"/>
        <d v="2012-07-15T00:00:00"/>
        <d v="2012-07-23T00:00:00"/>
        <d v="2012-07-28T00:00:00"/>
        <d v="2012-07-29T00:00:00"/>
        <d v="2012-08-07T00:00:00"/>
        <d v="2012-08-10T00:00:00"/>
        <d v="2012-08-11T00:00:00"/>
        <d v="2012-08-19T00:00:00"/>
        <d v="2012-08-21T00:00:00"/>
        <d v="2012-08-25T00:00:00"/>
        <d v="2012-08-27T00:00:00"/>
        <d v="2012-08-30T00:00:00"/>
        <d v="2012-08-31T00:00:00"/>
        <d v="2012-09-08T00:00:00"/>
        <d v="2012-09-21T00:00:00"/>
        <d v="2012-09-24T00:00:00"/>
        <d v="2012-09-25T00:00:00"/>
        <d v="2012-09-26T00:00:00"/>
        <d v="2012-10-01T00:00:00"/>
        <d v="2012-10-02T00:00:00"/>
        <d v="2012-10-06T00:00:00"/>
        <d v="2012-10-08T00:00:00"/>
        <d v="2012-10-11T00:00:00"/>
        <d v="2012-10-21T00:00:00"/>
        <d v="2012-10-24T00:00:00"/>
        <d v="2012-11-07T00:00:00"/>
        <d v="2012-11-09T00:00:00"/>
        <d v="2012-11-10T00:00:00"/>
        <d v="2012-11-13T00:00:00"/>
        <d v="2012-11-21T00:00:00"/>
        <d v="2012-11-22T00:00:00"/>
        <d v="2012-11-25T00:00:00"/>
        <d v="2012-12-01T00:00:00"/>
        <d v="2012-12-08T00:00:00"/>
        <d v="2012-12-13T00:00:00"/>
        <d v="2012-12-15T00:00:00"/>
        <d v="2012-12-20T00:00:00"/>
        <d v="2012-12-22T00:00:00"/>
        <d v="2012-12-23T00:00:00"/>
        <d v="2012-12-26T00:00:00"/>
        <d v="2012-12-28T00:00:00"/>
        <d v="2012-12-30T00:00:00"/>
        <d v="2012-12-31T00:00:00"/>
        <d v="2013-01-04T00:00:00"/>
        <d v="2013-01-05T00:00:00"/>
        <d v="2013-01-06T00:00:00"/>
        <d v="2013-01-07T00:00:00"/>
        <d v="2013-01-08T00:00:00"/>
        <d v="2013-01-14T00:00:00"/>
        <d v="2013-01-20T00:00:00"/>
        <d v="2013-01-21T00:00:00"/>
        <d v="2013-01-25T00:00:00"/>
        <d v="2013-01-30T00:00:00"/>
        <d v="2013-02-05T00:00:00"/>
        <d v="2013-02-19T00:00:00"/>
        <d v="2013-02-24T00:00:00"/>
        <d v="2013-03-01T00:00:00"/>
        <d v="2013-03-03T00:00:00"/>
        <d v="2013-03-04T00:00:00"/>
        <d v="2013-03-07T00:00:00"/>
        <d v="2013-03-16T00:00:00"/>
        <d v="2013-03-19T00:00:00"/>
        <d v="2013-03-20T00:00:00"/>
        <d v="2013-03-21T00:00:00"/>
        <d v="2013-03-22T00:00:00"/>
        <d v="2013-03-24T00:00:00"/>
        <d v="2013-03-31T00:00:00"/>
        <d v="2013-04-04T00:00:00"/>
        <d v="2013-04-06T00:00:00"/>
        <d v="2013-04-11T00:00:00"/>
        <d v="2013-04-12T00:00:00"/>
        <d v="2013-04-16T00:00:00"/>
        <d v="2013-04-19T00:00:00"/>
        <d v="2013-04-29T00:00:00"/>
        <d v="2013-04-30T00:00:00"/>
        <d v="2013-05-03T00:00:00"/>
        <d v="2013-05-04T00:00:00"/>
        <d v="2013-05-05T00:00:00"/>
        <d v="2013-05-06T00:00:00"/>
        <d v="2013-05-08T00:00:00"/>
        <d v="2013-05-10T00:00:00"/>
        <d v="2013-05-11T00:00:00"/>
        <d v="2013-05-12T00:00:00"/>
        <d v="2013-05-16T00:00:00"/>
        <d v="2013-06-06T00:00:00"/>
        <d v="2013-06-08T00:00:00"/>
        <d v="2013-06-09T00:00:00"/>
        <d v="2013-06-10T00:00:00"/>
        <d v="2013-06-14T00:00:00"/>
        <d v="2013-06-20T00:00:00"/>
        <d v="2013-06-24T00:00:00"/>
        <d v="2013-06-27T00:00:00"/>
        <d v="2013-06-30T00:00:00"/>
        <d v="2013-07-17T00:00:00"/>
        <d v="2013-07-18T00:00:00"/>
        <d v="2013-07-19T00:00:00"/>
        <d v="2013-07-21T00:00:00"/>
        <d v="2013-07-22T00:00:00"/>
        <d v="2013-07-28T00:00:00"/>
        <d v="2013-07-30T00:00:00"/>
        <d v="2013-07-31T00:00:00"/>
        <d v="2013-08-02T00:00:00"/>
        <d v="2013-08-15T00:00:00"/>
        <d v="2013-08-18T00:00:00"/>
        <d v="2013-08-19T00:00:00"/>
        <d v="2013-08-20T00:00:00"/>
        <d v="2013-08-23T00:00:00"/>
        <d v="2013-08-26T00:00:00"/>
        <d v="2013-08-27T00:00:00"/>
        <d v="2013-08-28T00:00:00"/>
        <d v="2013-08-29T00:00:00"/>
        <d v="2013-08-30T00:00:00"/>
        <d v="2013-09-01T00:00:00"/>
        <d v="2013-09-05T00:00:00"/>
        <d v="2013-09-06T00:00:00"/>
        <d v="2013-09-09T00:00:00"/>
        <d v="2013-09-13T00:00:00"/>
        <d v="2013-09-14T00:00:00"/>
        <d v="2013-09-16T00:00:00"/>
        <d v="2013-10-06T00:00:00"/>
        <d v="2013-10-09T00:00:00"/>
        <d v="2013-10-13T00:00:00"/>
        <d v="2013-10-22T00:00:00"/>
        <d v="2013-10-23T00:00:00"/>
        <d v="2013-10-28T00:00:00"/>
        <d v="2013-10-29T00:00:00"/>
        <d v="2013-11-02T00:00:00"/>
        <d v="2013-11-03T00:00:00"/>
        <d v="2013-11-06T00:00:00"/>
        <d v="2013-11-10T00:00:00"/>
        <d v="2013-11-15T00:00:00"/>
        <d v="2013-11-18T00:00:00"/>
        <d v="2013-11-19T00:00:00"/>
        <d v="2013-11-21T00:00:00"/>
        <d v="2013-11-23T00:00:00"/>
        <d v="2013-11-26T00:00:00"/>
        <d v="2013-11-28T00:00:00"/>
        <d v="2013-12-01T00:00:00"/>
        <d v="2013-12-02T00:00:00"/>
        <d v="2013-12-07T00:00:00"/>
        <d v="2013-12-08T00:00:00"/>
        <d v="2013-12-13T00:00:00"/>
        <d v="2013-12-14T00:00:00"/>
        <d v="2013-12-18T00:00:00"/>
        <d v="2013-12-25T00:00:00"/>
        <d v="2013-12-28T00:00:00"/>
        <d v="2013-12-29T00:00:00"/>
        <d v="2013-12-31T00:00:00"/>
        <d v="2014-01-02T00:00:00"/>
        <d v="2014-01-04T00:00:00"/>
        <d v="2014-01-09T00:00:00"/>
        <d v="2014-01-17T00:00:00"/>
        <d v="2014-01-21T00:00:00"/>
        <d v="2014-01-22T00:00:00"/>
        <d v="2014-01-25T00:00:00"/>
        <d v="2014-01-29T00:00:00"/>
        <d v="2014-01-31T00:00:00"/>
        <d v="2014-02-01T00:00:00"/>
        <d v="2014-02-02T00:00:00"/>
        <d v="2014-02-08T00:00:00"/>
        <d v="2014-02-12T00:00:00"/>
        <d v="2014-02-13T00:00:00"/>
        <d v="2014-02-14T00:00:00"/>
        <d v="2014-02-21T00:00:00"/>
        <d v="2014-02-26T00:00:00"/>
        <d v="2014-03-01T00:00:00"/>
        <d v="2014-03-03T00:00:00"/>
        <d v="2014-03-05T00:00:00"/>
        <d v="2014-03-07T00:00:00"/>
        <d v="2014-03-09T00:00:00"/>
        <d v="2014-03-10T00:00:00"/>
        <d v="2014-03-14T00:00:00"/>
        <d v="2014-03-20T00:00:00"/>
        <d v="2014-03-21T00:00:00"/>
        <d v="2014-03-28T00:00:00"/>
        <d v="2014-03-30T00:00:00"/>
        <d v="2014-03-31T00:00:00"/>
        <d v="2014-04-08T00:00:00"/>
        <d v="2014-04-09T00:00:00"/>
        <d v="2014-04-10T00:00:00"/>
        <d v="2014-04-20T00:00:00"/>
        <d v="2014-04-28T00:00:00"/>
        <d v="2014-04-30T00:00:00"/>
        <d v="2014-05-09T00:00:00"/>
        <d v="2014-05-11T00:00:00"/>
        <d v="2014-05-12T00:00:00"/>
        <d v="2014-05-17T00:00:00"/>
        <d v="2014-05-18T00:00:00"/>
        <d v="2014-05-20T00:00:00"/>
        <d v="2014-05-23T00:00:00"/>
        <d v="2014-05-26T00:00:00"/>
        <d v="2014-05-29T00:00:00"/>
        <d v="2014-06-03T00:00:00"/>
        <d v="2014-06-05T00:00:00"/>
        <d v="2014-06-13T00:00:00"/>
        <d v="2014-06-14T00:00:00"/>
        <d v="2014-06-15T00:00:00"/>
        <d v="2014-06-16T00:00:00"/>
        <d v="2014-07-04T00:00:00"/>
        <d v="2014-07-07T00:00:00"/>
        <d v="2014-07-09T00:00:00"/>
        <d v="2014-07-20T00:00:00"/>
        <d v="2014-07-24T00:00:00"/>
        <d v="2014-07-30T00:00:00"/>
        <d v="2014-08-05T00:00:00"/>
        <d v="2014-08-07T00:00:00"/>
        <d v="2014-08-09T00:00:00"/>
        <d v="2014-08-11T00:00:00"/>
        <d v="2014-08-13T00:00:00"/>
        <d v="2014-08-15T00:00:00"/>
        <d v="2014-08-20T00:00:00"/>
        <d v="2014-08-23T00:00:00"/>
        <d v="2014-08-24T00:00:00"/>
        <d v="2014-08-27T00:00:00"/>
        <d v="2014-09-02T00:00:00"/>
        <d v="2014-09-03T00:00:00"/>
        <d v="2014-09-05T00:00:00"/>
        <d v="2014-09-06T00:00:00"/>
        <d v="2014-09-08T00:00:00"/>
        <d v="2014-09-10T00:00:00"/>
        <d v="2014-09-12T00:00:00"/>
        <d v="2014-09-16T00:00:00"/>
        <d v="2014-09-19T00:00:00"/>
        <d v="2014-09-21T00:00:00"/>
        <d v="2014-09-22T00:00:00"/>
        <d v="2014-09-24T00:00:00"/>
        <d v="2014-09-27T00:00:00"/>
        <d v="2014-10-04T00:00:00"/>
        <d v="2014-10-10T00:00:00"/>
        <d v="2014-10-13T00:00:00"/>
        <d v="2014-10-15T00:00:00"/>
        <d v="2014-10-17T00:00:00"/>
        <d v="2014-10-18T00:00:00"/>
        <d v="2014-10-21T00:00:00"/>
        <d v="2014-10-23T00:00:00"/>
        <d v="2014-10-27T00:00:00"/>
        <d v="2014-10-30T00:00:00"/>
        <d v="2014-11-03T00:00:00"/>
        <d v="2014-11-06T00:00:00"/>
        <d v="2014-11-08T00:00:00"/>
        <d v="2014-11-10T00:00:00"/>
        <d v="2014-11-11T00:00:00"/>
        <d v="2014-11-19T00:00:00"/>
        <d v="2014-11-20T00:00:00"/>
        <d v="2014-11-21T00:00:00"/>
        <d v="2014-11-22T00:00:00"/>
        <d v="2014-11-24T00:00:00"/>
        <d v="2014-12-01T00:00:00"/>
        <d v="2014-12-03T00:00:00"/>
        <d v="2014-12-05T00:00:00"/>
        <d v="2014-12-10T00:00:00"/>
        <d v="2014-12-16T00:00:00"/>
        <d v="2014-12-20T00:00:00"/>
        <d v="2014-12-24T00:00:00"/>
        <d v="2014-12-29T00:00:00"/>
        <d v="2014-12-30T00:00:00"/>
        <d v="2014-12-31T00:00:00"/>
        <d v="2015-01-07T00:00:00"/>
        <d v="2015-01-10T00:00:00"/>
        <d v="2015-01-13T00:00:00"/>
        <d v="2015-01-16T00:00:00"/>
        <d v="2015-01-19T00:00:00"/>
        <d v="2015-01-21T00:00:00"/>
        <d v="2015-01-25T00:00:00"/>
        <d v="2015-01-27T00:00:00"/>
        <d v="2015-01-31T00:00:00"/>
        <d v="2015-02-01T00:00:00"/>
        <d v="2015-02-02T00:00:00"/>
        <d v="2015-02-07T00:00:00"/>
        <d v="2015-02-09T00:00:00"/>
        <d v="2015-02-10T00:00:00"/>
        <d v="2015-02-11T00:00:00"/>
        <d v="2015-02-16T00:00:00"/>
        <d v="2015-02-19T00:00:00"/>
        <d v="2015-02-20T00:00:00"/>
        <d v="2015-02-22T00:00:00"/>
        <d v="2015-02-23T00:00:00"/>
        <d v="2015-02-25T00:00:00"/>
        <d v="2015-02-27T00:00:00"/>
        <d v="2015-03-01T00:00:00"/>
        <d v="2015-03-02T00:00:00"/>
        <d v="2015-03-08T00:00:00"/>
        <d v="2015-03-14T00:00:00"/>
        <d v="2015-03-16T00:00:00"/>
        <d v="2015-03-21T00:00:00"/>
        <d v="2015-03-23T00:00:00"/>
        <d v="2015-03-27T00:00:00"/>
        <d v="2015-04-02T00:00:00"/>
        <d v="2015-04-04T00:00:00"/>
        <d v="2015-04-05T00:00:00"/>
        <d v="2015-04-17T00:00:00"/>
        <d v="2015-04-18T00:00:00"/>
        <d v="2015-04-22T00:00:00"/>
        <d v="2015-04-24T00:00:00"/>
        <d v="2015-04-27T00:00:00"/>
        <d v="2015-04-28T00:00:00"/>
        <d v="2015-04-29T00:00:00"/>
        <d v="2015-05-04T00:00:00"/>
        <d v="2015-05-11T00:00:00"/>
        <d v="2015-05-12T00:00:00"/>
        <d v="2015-05-14T00:00:00"/>
        <d v="2015-05-21T00:00:00"/>
        <d v="2015-05-26T00:00:00"/>
        <d v="2015-05-28T00:00:00"/>
        <d v="2015-06-13T00:00:00"/>
        <d v="2015-06-15T00:00:00"/>
        <d v="2015-06-16T00:00:00"/>
        <d v="2015-06-19T00:00:00"/>
        <d v="2015-06-22T00:00:00"/>
        <d v="2015-06-23T00:00:00"/>
        <d v="2015-06-25T00:00:00"/>
        <d v="2015-06-29T00:00:00"/>
        <d v="2015-07-01T00:00:00"/>
        <d v="2015-07-03T00:00:00"/>
        <d v="2015-07-04T00:00:00"/>
        <d v="2015-07-11T00:00:00"/>
        <d v="2015-07-15T00:00:00"/>
        <d v="2015-07-17T00:00:00"/>
        <d v="2015-07-18T00:00:00"/>
        <d v="2015-07-20T00:00:00"/>
        <d v="2015-07-25T00:00:00"/>
        <d v="2015-07-27T00:00:00"/>
        <d v="2015-07-28T00:00:00"/>
        <d v="2015-08-04T00:00:00"/>
        <d v="2015-08-20T00:00:00"/>
        <d v="2015-08-22T00:00:00"/>
        <d v="2015-08-23T00:00:00"/>
        <d v="2015-08-26T00:00:00"/>
        <d v="2015-08-28T00:00:00"/>
        <d v="2015-08-29T00:00:00"/>
        <d v="2015-08-31T00:00:00"/>
        <d v="2015-09-05T00:00:00"/>
        <d v="2015-09-13T00:00:00"/>
        <d v="2015-09-16T00:00:00"/>
        <d v="2015-09-17T00:00:00"/>
        <d v="2015-09-19T00:00:00"/>
        <d v="2015-09-20T00:00:00"/>
        <d v="2015-09-21T00:00:00"/>
        <d v="2015-09-23T00:00:00"/>
        <d v="2015-09-30T00:00:00"/>
        <d v="2015-10-01T00:00:00"/>
        <d v="2015-10-14T00:00:00"/>
        <d v="2015-10-17T00:00:00"/>
        <d v="2015-10-20T00:00:00"/>
        <d v="2015-10-21T00:00:00"/>
        <d v="2015-10-22T00:00:00"/>
        <d v="2015-10-27T00:00:00"/>
        <d v="2015-11-01T00:00:00"/>
        <d v="2015-11-08T00:00:00"/>
        <d v="2015-11-10T00:00:00"/>
        <d v="2015-11-12T00:00:00"/>
        <d v="2015-11-13T00:00:00"/>
        <d v="2015-11-14T00:00:00"/>
        <d v="2015-11-17T00:00:00"/>
        <d v="2015-11-19T00:00:00"/>
        <d v="2015-11-24T00:00:00"/>
        <d v="2015-11-26T00:00:00"/>
        <d v="2015-11-30T00:00:00"/>
        <d v="2015-12-03T00:00:00"/>
        <d v="2015-12-04T00:00:00"/>
        <d v="2015-12-05T00:00:00"/>
        <d v="2015-12-10T00:00:00"/>
        <d v="2015-12-22T00:00:00"/>
        <d v="2015-12-25T00:00:00"/>
        <d v="2015-12-26T00:00:00"/>
        <d v="2016-01-01T00:00:00"/>
        <d v="2016-01-03T00:00:00"/>
        <d v="2016-01-04T00:00:00"/>
        <d v="2016-01-05T00:00:00"/>
        <d v="2016-01-07T00:00:00"/>
        <d v="2016-01-08T00:00:00"/>
        <d v="2016-01-13T00:00:00"/>
        <d v="2016-01-15T00:00:00"/>
        <d v="2016-01-19T00:00:00"/>
        <d v="2016-01-25T00:00:00"/>
        <d v="2016-01-28T00:00:00"/>
        <d v="2016-01-31T00:00:00"/>
        <d v="2016-02-01T00:00:00"/>
        <d v="2016-02-02T00:00:00"/>
        <d v="2016-02-03T00:00:00"/>
        <d v="2016-02-04T00:00:00"/>
        <d v="2016-02-17T00:00:00"/>
        <d v="2016-02-20T00:00:00"/>
        <d v="2016-02-21T00:00:00"/>
        <d v="2016-02-22T00:00:00"/>
        <d v="2016-02-29T00:00:00"/>
        <d v="2016-03-02T00:00:00"/>
        <d v="2016-03-05T00:00:00"/>
        <d v="2016-03-07T00:00:00"/>
        <d v="2016-03-10T00:00:00"/>
        <d v="2016-03-14T00:00:00"/>
        <d v="2016-03-16T00:00:00"/>
        <d v="2016-03-20T00:00:00"/>
        <d v="2016-03-21T00:00:00"/>
        <d v="2016-03-27T00:00:00"/>
        <d v="2016-03-31T00:00:00"/>
        <d v="2016-04-12T00:00:00"/>
        <d v="2016-04-15T00:00:00"/>
        <d v="2016-04-18T00:00:00"/>
        <d v="2016-04-22T00:00:00"/>
        <d v="2016-04-25T00:00:00"/>
        <d v="2016-04-27T00:00:00"/>
        <d v="2016-05-08T00:00:00"/>
        <d v="2016-05-14T00:00:00"/>
        <d v="2016-05-19T00:00:00"/>
        <d v="2016-05-24T00:00:00"/>
        <d v="2016-05-27T00:00:00"/>
        <d v="2016-05-31T00:00:00"/>
        <d v="2016-06-05T00:00:00"/>
        <d v="2016-06-08T00:00:00"/>
        <d v="2016-06-09T00:00:00"/>
        <d v="2016-06-10T00:00:00"/>
        <d v="2016-06-14T00:00:00"/>
        <d v="2016-06-15T00:00:00"/>
        <d v="2016-06-16T00:00:00"/>
        <d v="2016-06-18T00:00:00"/>
        <d v="2016-06-22T00:00:00"/>
        <d v="2016-06-30T00:00:00"/>
        <d v="2016-07-05T00:00:00"/>
        <d v="2016-07-08T00:00:00"/>
        <d v="2016-07-09T00:00:00"/>
        <d v="2016-07-14T00:00:00"/>
        <d v="2016-07-17T00:00:00"/>
        <d v="2016-07-22T00:00:00"/>
        <d v="2016-07-26T00:00:00"/>
        <d v="2016-07-31T00:00:00"/>
        <d v="2016-08-03T00:00:00"/>
        <d v="2016-08-06T00:00:00"/>
        <d v="2016-08-08T00:00:00"/>
        <d v="2016-08-09T00:00:00"/>
        <d v="2016-08-13T00:00:00"/>
        <d v="2016-08-16T00:00:00"/>
        <d v="2016-08-17T00:00:00"/>
        <d v="2016-08-22T00:00:00"/>
        <d v="2016-08-23T00:00:00"/>
        <d v="2016-08-25T00:00:00"/>
        <d v="2016-08-26T00:00:00"/>
        <d v="2016-08-27T00:00:00"/>
        <d v="2016-08-30T00:00:00"/>
        <d v="2016-08-31T00:00:00"/>
        <d v="2016-09-10T00:00:00"/>
        <d v="2016-09-12T00:00:00"/>
        <d v="2016-09-13T00:00:00"/>
        <d v="2016-09-17T00:00:00"/>
        <d v="2016-09-19T00:00:00"/>
        <d v="2016-09-20T00:00:00"/>
        <d v="2016-09-27T00:00:00"/>
        <d v="2016-09-29T00:00:00"/>
        <d v="2016-10-07T00:00:00"/>
        <d v="2016-10-12T00:00:00"/>
        <d v="2016-10-20T00:00:00"/>
        <d v="2016-10-24T00:00:00"/>
        <d v="2016-10-29T00:00:00"/>
        <d v="2016-11-03T00:00:00"/>
        <d v="2016-11-04T00:00:00"/>
        <d v="2016-11-05T00:00:00"/>
        <d v="2016-11-07T00:00:00"/>
        <d v="2016-11-08T00:00:00"/>
        <d v="2016-11-12T00:00:00"/>
        <d v="2016-11-17T00:00:00"/>
        <d v="2016-11-21T00:00:00"/>
        <d v="2016-11-29T00:00:00"/>
        <d v="2016-12-01T00:00:00"/>
        <d v="2016-12-03T00:00:00"/>
        <d v="2016-12-04T00:00:00"/>
        <d v="2016-12-05T00:00:00"/>
        <d v="2016-12-06T00:00:00"/>
        <d v="2016-12-07T00:00:00"/>
        <d v="2016-12-13T00:00:00"/>
        <d v="2016-12-19T00:00:00"/>
        <d v="2016-12-26T00:00:00"/>
        <d v="2016-12-30T00:00:00"/>
        <d v="2017-01-05T00:00:00"/>
        <d v="2017-01-07T00:00:00"/>
        <d v="2017-01-08T00:00:00"/>
        <d v="2017-01-10T00:00:00"/>
        <d v="2017-01-11T00:00:00"/>
        <d v="2017-01-12T00:00:00"/>
        <d v="2017-01-17T00:00:00"/>
        <d v="2017-01-19T00:00:00"/>
        <d v="2017-01-23T00:00:00"/>
        <d v="2017-01-29T00:00:00"/>
        <d v="2017-02-01T00:00:00"/>
        <d v="2017-02-02T00:00:00"/>
        <d v="2017-02-04T00:00:00"/>
        <d v="2017-02-06T00:00:00"/>
        <d v="2017-02-07T00:00:00"/>
        <d v="2017-02-08T00:00:00"/>
        <d v="2017-02-21T00:00:00"/>
        <d v="2017-02-24T00:00:00"/>
        <d v="2017-02-25T00:00:00"/>
        <d v="2017-03-05T00:00:00"/>
        <d v="2017-03-07T00:00:00"/>
        <d v="2017-03-12T00:00:00"/>
        <d v="2017-03-15T00:00:00"/>
        <d v="2017-03-19T00:00:00"/>
        <d v="2017-03-21T00:00:00"/>
        <d v="2017-03-25T00:00:00"/>
        <d v="2017-03-26T00:00:00"/>
        <d v="2017-04-01T00:00:00"/>
        <d v="2017-04-05T00:00:00"/>
        <d v="2017-04-08T00:00:00"/>
        <d v="2017-04-17T00:00:00"/>
        <d v="2017-04-20T00:00:00"/>
        <d v="2017-04-23T00:00:00"/>
        <d v="2017-04-26T00:00:00"/>
        <d v="2017-04-27T00:00:00"/>
        <d v="2017-04-30T00:00:00"/>
        <d v="2017-05-01T00:00:00"/>
        <d v="2017-05-02T00:00:00"/>
        <d v="2017-05-13T00:00:00"/>
        <d v="2017-05-23T00:00:00"/>
        <d v="2017-05-24T00:00:00"/>
        <d v="2017-05-29T00:00:00"/>
        <d v="2017-06-01T00:00:00"/>
        <d v="2017-06-05T00:00:00"/>
        <d v="2017-06-10T00:00:00"/>
        <d v="2017-06-13T00:00:00"/>
        <d v="2017-06-14T00:00:00"/>
        <d v="2017-06-15T00:00:00"/>
        <d v="2017-06-19T00:00:00"/>
        <d v="2017-06-20T00:00:00"/>
        <d v="2017-06-21T00:00:00"/>
        <d v="2017-06-23T00:00:00"/>
        <d v="2017-06-27T00:00:00"/>
        <d v="2017-07-05T00:00:00"/>
        <d v="2017-07-10T00:00:00"/>
        <d v="2017-07-13T00:00:00"/>
        <d v="2017-07-14T00:00:00"/>
        <d v="2017-07-19T00:00:00"/>
        <d v="2017-07-22T00:00:00"/>
        <d v="2017-07-27T00:00:00"/>
        <d v="2017-07-28T00:00:00"/>
        <d v="2017-07-31T00:00:00"/>
        <d v="2017-08-01T00:00:00"/>
        <d v="2017-08-05T00:00:00"/>
        <d v="2017-08-11T00:00:00"/>
        <d v="2017-08-13T00:00:00"/>
        <d v="2017-08-14T00:00:00"/>
        <d v="2017-08-21T00:00:00"/>
        <d v="2017-08-22T00:00:00"/>
        <d v="2017-08-24T00:00:00"/>
        <d v="2017-08-27T00:00:00"/>
        <d v="2017-08-30T00:00:00"/>
        <d v="2017-08-31T00:00:00"/>
        <d v="2017-09-01T00:00:00"/>
        <d v="2017-09-04T00:00:00"/>
        <d v="2017-09-05T00:00:00"/>
        <d v="2017-09-15T00:00:00"/>
        <d v="2017-09-17T00:00:00"/>
        <d v="2017-09-18T00:00:00"/>
        <d v="2017-09-19T00:00:00"/>
        <d v="2017-09-22T00:00:00"/>
        <d v="2017-09-25T00:00:00"/>
        <d v="2017-09-29T00:00:00"/>
        <d v="2017-10-02T00:00:00"/>
        <d v="2017-10-04T00:00:00"/>
        <d v="2017-10-10T00:00:00"/>
        <d v="2017-10-12T00:00:00"/>
        <d v="2017-10-17T00:00:00"/>
        <d v="2017-10-25T00:00:00"/>
        <d v="2017-10-29T00:00:00"/>
        <d v="2017-11-03T00:00:00"/>
        <d v="2017-11-08T00:00:00"/>
        <d v="2017-11-09T00:00:00"/>
        <d v="2017-11-10T00:00:00"/>
        <d v="2017-11-12T00:00:00"/>
        <d v="2017-11-13T00:00:00"/>
        <d v="2017-11-17T00:00:00"/>
        <d v="2017-11-22T00:00:00"/>
        <d v="2017-11-24T00:00:00"/>
        <d v="2017-11-25T00:00:00"/>
        <d v="2017-11-26T00:00:00"/>
        <d v="2017-12-04T00:00:00"/>
        <d v="2017-12-06T00:00:00"/>
        <d v="2017-12-08T00:00:00"/>
        <d v="2017-12-09T00:00:00"/>
        <d v="2017-12-10T00:00:00"/>
        <d v="2017-12-12T00:00:00"/>
        <d v="2017-12-18T00:00:00"/>
        <d v="2017-12-31T00:00:00"/>
        <d v="2018-01-02T00:00:00"/>
        <d v="2018-01-03T00:00:00"/>
        <d v="2018-01-04T00:00:00"/>
        <d v="2018-01-05T00:00:00"/>
        <d v="2018-01-06T00:00:00"/>
        <d v="2018-01-07T00:00:00"/>
        <d v="2018-01-09T00:00:00"/>
        <d v="2018-01-13T00:00:00"/>
        <d v="2018-01-14T00:00:00"/>
        <d v="2018-01-15T00:00:00"/>
        <d v="2018-01-17T00:00:00"/>
        <d v="2018-01-18T00:00:00"/>
        <d v="2018-01-19T00:00:00"/>
        <d v="2018-01-20T00:00:00"/>
        <d v="2018-01-21T00:00:00"/>
        <d v="2018-01-22T00:00:00"/>
        <d v="2018-01-24T00:00:00"/>
        <d v="2018-01-26T00:00:00"/>
        <d v="2018-01-28T00:00:00"/>
        <d v="2018-01-30T00:00:00"/>
        <d v="2018-01-31T00:00:00"/>
        <d v="2018-02-01T00:00:00"/>
        <d v="2018-02-02T00:00:00"/>
        <d v="2018-02-03T00:00:00"/>
        <d v="2018-02-04T00:00:00"/>
        <d v="2018-02-07T00:00:00"/>
        <d v="2018-02-08T00:00:00"/>
        <d v="2018-02-10T00:00:00"/>
        <d v="2018-02-14T00:00:00"/>
        <d v="2018-02-15T00:00:00"/>
        <d v="2018-02-18T00:00:00"/>
        <d v="2018-02-20T00:00:00"/>
        <d v="2018-02-24T00:00:00"/>
        <d v="2018-02-27T00:00:00"/>
        <d v="2018-02-28T00:00:00"/>
        <d v="2018-03-01T00:00:00"/>
        <d v="2018-03-03T00:00:00"/>
        <d v="2018-03-04T00:00:00"/>
        <d v="2018-03-05T00:00:00"/>
        <d v="2018-03-06T00:00:00"/>
        <d v="2018-03-08T00:00:00"/>
        <d v="2018-03-10T00:00:00"/>
        <d v="2018-03-11T00:00:00"/>
        <d v="2018-03-12T00:00:00"/>
        <d v="2018-03-13T00:00:00"/>
        <d v="2018-03-14T00:00:00"/>
        <d v="2018-03-15T00:00:00"/>
        <d v="2018-03-17T00:00:00"/>
        <d v="2018-03-18T00:00:00"/>
        <d v="2018-03-20T00:00:00"/>
        <d v="2018-03-21T00:00:00"/>
        <d v="2018-03-22T00:00:00"/>
        <d v="2018-03-23T00:00:00"/>
        <d v="2018-03-24T00:00:00"/>
        <d v="2018-03-25T00:00:00"/>
        <d v="2018-03-26T00:00:00"/>
        <d v="2018-03-28T00:00:00"/>
        <d v="2018-03-29T00:00:00"/>
        <d v="2018-03-31T00:00:00"/>
        <d v="2018-04-05T00:00:00"/>
        <d v="2018-04-06T00:00:00"/>
        <d v="2018-04-07T00:00:00"/>
        <d v="2018-04-08T00:00:00"/>
        <d v="2018-04-09T00:00:00"/>
        <d v="2018-04-10T00:00:00"/>
        <d v="2018-04-12T00:00:00"/>
        <d v="2018-04-13T00:00:00"/>
        <d v="2018-04-15T00:00:00"/>
        <d v="2018-04-17T00:00:00"/>
        <d v="2018-04-18T00:00:00"/>
        <d v="2018-04-20T00:00:00"/>
        <d v="2018-04-21T00:00:00"/>
        <d v="2018-04-22T00:00:00"/>
        <d v="2018-04-23T00:00:00"/>
        <d v="2018-04-25T00:00:00"/>
        <d v="2018-04-26T00:00:00"/>
        <d v="2018-04-27T00:00:00"/>
        <d v="2018-04-29T00:00:00"/>
        <d v="2018-04-30T00:00:00"/>
        <d v="2018-05-01T00:00:00"/>
        <d v="2018-05-02T00:00:00"/>
        <d v="2018-05-03T00:00:00"/>
        <d v="2018-05-04T00:00:00"/>
        <d v="2018-05-07T00:00:00"/>
        <d v="2018-05-08T00:00:00"/>
        <d v="2018-05-09T00:00:00"/>
        <d v="2018-05-11T00:00:00"/>
        <d v="2018-05-12T00:00:00"/>
        <d v="2018-05-13T00:00:00"/>
        <d v="2018-05-14T00:00:00"/>
        <d v="2018-05-17T00:00:00"/>
        <d v="2018-05-18T00:00:00"/>
        <d v="2018-05-19T00:00:00"/>
        <d v="2018-05-20T00:00:00"/>
        <d v="2018-05-25T00:00:00"/>
        <d v="2018-05-26T00:00:00"/>
        <d v="2018-05-27T00:00:00"/>
        <d v="2018-05-29T00:00:00"/>
        <d v="2018-05-30T00:00:00"/>
        <d v="2018-05-31T00:00:00"/>
        <d v="2018-06-01T00:00:00"/>
        <d v="2018-06-02T00:00:00"/>
        <d v="2018-06-03T00:00:00"/>
        <d v="2018-06-04T00:00:00"/>
        <d v="2018-06-06T00:00:00"/>
        <d v="2018-06-07T00:00:00"/>
        <d v="2018-06-08T00:00:00"/>
        <d v="2018-06-10T00:00:00"/>
        <d v="2018-06-11T00:00:00"/>
        <d v="2018-06-12T00:00:00"/>
        <d v="2018-06-15T00:00:00"/>
        <d v="2018-06-16T00:00:00"/>
        <d v="2018-06-18T00:00:00"/>
        <d v="2018-06-21T00:00:00"/>
        <d v="2018-06-22T00:00:00"/>
        <d v="2018-06-23T00:00:00"/>
        <d v="2018-06-24T00:00:00"/>
        <d v="2018-06-26T00:00:00"/>
        <d v="2018-06-30T00:00:00"/>
        <d v="2018-07-01T00:00:00"/>
        <d v="2018-07-03T00:00:00"/>
        <d v="2018-07-07T00:00:00"/>
        <d v="2018-07-08T00:00:00"/>
        <d v="2018-07-09T00:00:00"/>
        <d v="2018-07-11T00:00:00"/>
        <d v="2018-07-13T00:00:00"/>
        <d v="2018-07-14T00:00:00"/>
        <d v="2018-07-16T00:00:00"/>
        <d v="2018-07-17T00:00:00"/>
        <d v="2018-07-18T00:00:00"/>
        <d v="2018-07-21T00:00:00"/>
        <d v="2018-07-31T00:00:00"/>
        <d v="2018-08-02T00:00:00"/>
        <d v="2018-08-03T00:00:00"/>
        <d v="2018-08-04T00:00:00"/>
        <d v="2018-08-05T00:00:00"/>
        <d v="2018-08-06T00:00:00"/>
        <d v="2018-08-10T00:00:00"/>
        <d v="2018-08-11T00:00:00"/>
        <d v="2018-08-12T00:00:00"/>
        <d v="2018-08-14T00:00:00"/>
        <d v="2018-08-15T00:00:00"/>
        <d v="2018-08-16T00:00:00"/>
        <d v="2018-08-17T00:00:00"/>
        <d v="2018-08-18T00:00:00"/>
        <d v="2018-08-20T00:00:00"/>
        <d v="2018-08-21T00:00:00"/>
        <d v="2018-08-23T00:00:00"/>
        <d v="2018-08-24T00:00:00"/>
        <d v="2018-10-15T00:00:00"/>
        <d v="2018-12-01T00:00:00"/>
        <d v="2019-01-07T00:00:00"/>
        <d v="2019-01-08T00:00:00"/>
        <d v="2019-01-09T00:00:00"/>
        <d v="2019-01-14T00:00:00"/>
        <d v="2019-01-17T00:00:00"/>
        <d v="2019-01-24T00:00:00"/>
        <d v="2019-01-25T00:00:00"/>
        <d v="2019-01-27T00:00:00"/>
        <d v="2019-01-29T00:00:00"/>
        <d v="2019-01-30T00:00:00"/>
        <d v="2019-01-31T00:00:00"/>
        <d v="2019-02-01T00:00:00"/>
        <d v="2019-02-03T00:00:00"/>
        <d v="2019-02-04T00:00:00"/>
        <d v="2019-02-07T00:00:00"/>
        <d v="2019-02-11T00:00:00"/>
        <d v="2019-02-12T00:00:00"/>
        <d v="2019-02-13T00:00:00"/>
        <d v="2019-02-15T00:00:00"/>
        <d v="2019-02-17T00:00:00"/>
        <d v="2019-02-20T00:00:00"/>
        <d v="2019-02-21T00:00:00"/>
        <d v="2019-02-24T00:00:00"/>
        <d v="2019-02-26T00:00:00"/>
        <d v="2019-03-01T00:00:00"/>
        <d v="2019-03-05T00:00:00"/>
        <d v="2019-03-09T00:00:00"/>
        <d v="2019-03-11T00:00:00"/>
        <d v="2019-03-17T00:00:00"/>
        <d v="2019-03-19T00:00:00"/>
        <d v="2019-03-20T00:00:00"/>
        <d v="2019-03-21T00:00:00"/>
        <d v="2019-03-22T00:00:00"/>
        <d v="2019-03-23T00:00:00"/>
        <d v="2019-03-27T00:00:00"/>
        <d v="2019-03-29T00:00:00"/>
        <d v="2019-03-30T00:00:00"/>
        <d v="2019-03-31T00:00:00"/>
        <d v="2019-04-03T00:00:00"/>
        <d v="2019-04-04T00:00:00"/>
        <d v="2019-04-06T00:00:00"/>
        <d v="2019-04-09T00:00:00"/>
        <d v="2019-04-10T00:00:00"/>
        <d v="2019-04-11T00:00:00"/>
        <d v="2019-04-13T00:00:00"/>
        <d v="2019-04-16T00:00:00"/>
        <d v="2019-04-17T00:00:00"/>
        <d v="2019-04-26T00:00:00"/>
        <d v="2019-05-01T00:00:00"/>
        <d v="2019-05-02T00:00:00"/>
        <d v="2019-05-03T00:00:00"/>
        <d v="2019-05-06T00:00:00"/>
        <d v="2019-05-12T00:00:00"/>
        <d v="2019-05-15T00:00:00"/>
        <d v="2019-05-17T00:00:00"/>
        <d v="2019-05-18T00:00:00"/>
        <d v="2019-05-20T00:00:00"/>
        <d v="2019-05-29T00:00:00"/>
        <d v="2019-05-31T00:00:00"/>
        <d v="2019-06-01T00:00:00"/>
        <d v="2019-06-02T00:00:00"/>
        <d v="2019-06-10T00:00:00"/>
        <d v="2019-06-11T00:00:00"/>
        <d v="2019-06-12T00:00:00"/>
        <d v="2019-06-15T00:00:00"/>
        <d v="2019-06-19T00:00:00"/>
        <d v="2019-06-22T00:00:00"/>
        <d v="2019-06-28T00:00:00"/>
        <d v="2019-07-01T00:00:00"/>
        <d v="2019-07-02T00:00:00"/>
        <d v="2019-07-06T00:00:00"/>
        <d v="2019-07-08T00:00:00"/>
        <d v="2019-07-11T00:00:00"/>
        <d v="2019-07-12T00:00:00"/>
        <d v="2019-07-14T00:00:00"/>
        <d v="2019-07-20T00:00:00"/>
        <d v="2019-07-21T00:00:00"/>
        <d v="2019-07-31T00:00:00"/>
        <d v="2019-08-07T00:00:00"/>
        <d v="2019-08-09T00:00:00"/>
        <d v="2019-08-16T00:00:00"/>
        <d v="2019-08-20T00:00:00"/>
        <d v="2019-08-21T00:00:00"/>
        <d v="2019-08-23T00:00:00"/>
        <d v="2019-08-28T00:00:00"/>
        <d v="2019-09-02T00:00:00"/>
        <d v="2019-09-03T00:00:00"/>
        <d v="2019-09-09T00:00:00"/>
        <d v="2019-09-13T00:00:00"/>
        <d v="2019-09-15T00:00:00"/>
        <d v="2019-09-19T00:00:00"/>
        <d v="2019-09-20T00:00:00"/>
        <d v="2019-09-28T00:00:00"/>
        <d v="2019-10-11T00:00:00"/>
        <d v="2019-10-14T00:00:00"/>
        <d v="2019-10-15T00:00:00"/>
        <d v="2019-10-24T00:00:00"/>
        <d v="2019-11-01T00:00:00"/>
        <d v="2019-11-09T00:00:00"/>
        <d v="2019-11-21T00:00:00"/>
        <d v="2019-11-26T00:00:00"/>
        <d v="2019-11-29T00:00:00"/>
        <d v="2019-11-30T00:00:00"/>
        <d v="2019-12-06T00:00:00"/>
        <d v="2019-12-09T00:00:00"/>
        <d v="2019-12-20T00:00:00"/>
        <d v="2019-12-26T00:00:00"/>
      </sharedItems>
      <fieldGroup par="6" base="1">
        <rangePr groupBy="months" startDate="2001-01-01T00:00:00" endDate="2019-12-27T00:00:00"/>
        <groupItems count="14">
          <s v="&lt;1/1/2001"/>
          <s v="Jan"/>
          <s v="Feb"/>
          <s v="Mar"/>
          <s v="Apr"/>
          <s v="May"/>
          <s v="Jun"/>
          <s v="Jul"/>
          <s v="Aug"/>
          <s v="Sep"/>
          <s v="Oct"/>
          <s v="Nov"/>
          <s v="Dec"/>
          <s v="&gt;12/27/2019"/>
        </groupItems>
      </fieldGroup>
    </cacheField>
    <cacheField name="Activity" numFmtId="0">
      <sharedItems count="3">
        <s v="Renovation"/>
        <s v="Repair"/>
        <s v="Maintanance"/>
      </sharedItems>
    </cacheField>
    <cacheField name="Cost" numFmtId="164">
      <sharedItems containsSemiMixedTypes="0" containsString="0" containsNumber="1" containsInteger="1" minValue="2" maxValue="7505"/>
    </cacheField>
    <cacheField name="Districts" numFmtId="0">
      <sharedItems count="9">
        <s v="Eindhoven-Noord"/>
        <s v="Eindhoven-Oost"/>
        <s v="Eindhoven-West"/>
        <s v="Eindhoven-Zuid"/>
        <s v="Best"/>
        <s v="Geldrop"/>
        <s v="Son en Breugel"/>
        <s v="Veldhoven-Noord"/>
        <s v="Veldhoven-West"/>
      </sharedItems>
    </cacheField>
    <cacheField name="Quarters" numFmtId="0" databaseField="0">
      <fieldGroup base="1">
        <rangePr groupBy="quarters" startDate="2001-01-01T00:00:00" endDate="2019-12-27T00:00:00"/>
        <groupItems count="6">
          <s v="&lt;1/1/2001"/>
          <s v="Qtr1"/>
          <s v="Qtr2"/>
          <s v="Qtr3"/>
          <s v="Qtr4"/>
          <s v="&gt;12/27/2019"/>
        </groupItems>
      </fieldGroup>
    </cacheField>
    <cacheField name="Years" numFmtId="0" databaseField="0">
      <fieldGroup base="1">
        <rangePr groupBy="years" startDate="2001-01-01T00:00:00" endDate="2019-12-27T00:00:00"/>
        <groupItems count="21">
          <s v="&lt;1/1/2001"/>
          <s v="2001"/>
          <s v="2002"/>
          <s v="2003"/>
          <s v="2004"/>
          <s v="2005"/>
          <s v="2006"/>
          <s v="2007"/>
          <s v="2008"/>
          <s v="2009"/>
          <s v="2010"/>
          <s v="2011"/>
          <s v="2012"/>
          <s v="2013"/>
          <s v="2014"/>
          <s v="2015"/>
          <s v="2016"/>
          <s v="2017"/>
          <s v="2018"/>
          <s v="2019"/>
          <s v="&gt;12/27/2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bruiker" refreshedDate="43990.355779282407" backgroundQuery="1" createdVersion="6" refreshedVersion="6" minRefreshableVersion="3" recordCount="0" supportSubquery="1" supportAdvancedDrill="1" xr:uid="{55414414-219C-4B63-A144-84F096D28C60}">
  <cacheSource type="external" connectionId="5"/>
  <cacheFields count="3">
    <cacheField name="[Measures].[Average of Occupancy_rate]" caption="Average of Occupancy_rate" numFmtId="0" hierarchy="27" level="32767"/>
    <cacheField name="[Rent].[Year].[Year]" caption="Year" numFmtId="0" hierarchy="13" level="1">
      <sharedItems containsSemiMixedTypes="0" containsNonDate="0" containsDate="1" containsString="0" minDate="2015-01-01T00:00:00" maxDate="2019-01-02T00:00:00" count="5">
        <d v="2015-01-01T00:00:00"/>
        <d v="2016-01-01T00:00:00"/>
        <d v="2017-01-01T00:00:00"/>
        <d v="2018-01-01T00:00:00"/>
        <d v="2019-01-01T00:00:00"/>
      </sharedItems>
    </cacheField>
    <cacheField name="[Rent].[Districts].[Districts]" caption="Districts" numFmtId="0" hierarchy="15" level="1">
      <sharedItems containsSemiMixedTypes="0" containsNonDate="0" containsString="0"/>
    </cacheField>
  </cacheFields>
  <cacheHierarchies count="31">
    <cacheHierarchy uniqueName="[Houses].[Real_estate_item]" caption="Real_estate_item" attribute="1" defaultMemberUniqueName="[Houses].[Real_estate_item].[All]" allUniqueName="[Houses].[Real_estate_item].[All]" dimensionUniqueName="[Houses]" displayFolder="" count="0" memberValueDatatype="20" unbalanced="0"/>
    <cacheHierarchy uniqueName="[Houses].[District]" caption="District" attribute="1" defaultMemberUniqueName="[Houses].[District].[All]" allUniqueName="[Houses].[District].[All]" dimensionUniqueName="[Houses]" displayFolder="" count="0" memberValueDatatype="130" unbalanced="0"/>
    <cacheHierarchy uniqueName="[Houses].[City_Quarter]" caption="City_Quarter" attribute="1" defaultMemberUniqueName="[Houses].[City_Quarter].[All]" allUniqueName="[Houses].[City_Quarter].[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City]" caption="City" attribute="1" defaultMemberUniqueName="[Houses].[City].[All]" allUniqueName="[Houses].[City].[All]" dimensionUniqueName="[Houses]" displayFolder="" count="0" memberValueDatatype="130" unbalanced="0"/>
    <cacheHierarchy uniqueName="[Houses].[Real_estate_type]" caption="Real_estate_type" attribute="1" defaultMemberUniqueName="[Houses].[Real_estate_type].[All]" allUniqueName="[Houses].[Real_estate_type].[All]" dimensionUniqueName="[Houses]" displayFolder="" count="0" memberValueDatatype="130" unbalanced="0"/>
    <cacheHierarchy uniqueName="[Houses].[Rental_price]" caption="Rental_price" attribute="1" defaultMemberUniqueName="[Houses].[Rental_price].[All]" allUniqueName="[Houses].[Rental_price].[All]" dimensionUniqueName="[Houses]" displayFolder="" count="0" memberValueDatatype="20" unbalanced="0"/>
    <cacheHierarchy uniqueName="[Maintenance_and_repair].[Real_estate]" caption="Real_estate" attribute="1" defaultMemberUniqueName="[Maintenance_and_repair].[Real_estate].[All]" allUniqueName="[Maintenance_and_repair].[Real_estate].[All]" dimensionUniqueName="[Maintenance_and_repair]" displayFolder="" count="0" memberValueDatatype="20" unbalanced="0"/>
    <cacheHierarchy uniqueName="[Maintenance_and_repair].[Year]" caption="Year" attribute="1" time="1" defaultMemberUniqueName="[Maintenance_and_repair].[Year].[All]" allUniqueName="[Maintenance_and_repair].[Year].[All]" dimensionUniqueName="[Maintenance_and_repair]" displayFolder="" count="0" memberValueDatatype="7" unbalanced="0"/>
    <cacheHierarchy uniqueName="[Maintenance_and_repair].[Activity]" caption="Activity" attribute="1" defaultMemberUniqueName="[Maintenance_and_repair].[Activity].[All]" allUniqueName="[Maintenance_and_repair].[Activity].[All]" dimensionUniqueName="[Maintenance_and_repair]" displayFolder="" count="0" memberValueDatatype="130" unbalanced="0"/>
    <cacheHierarchy uniqueName="[Maintenance_and_repair].[Cost]" caption="Cost" attribute="1" defaultMemberUniqueName="[Maintenance_and_repair].[Cost].[All]" allUniqueName="[Maintenance_and_repair].[Cost].[All]" dimensionUniqueName="[Maintenance_and_repair]" displayFolder="" count="0" memberValueDatatype="20" unbalanced="0"/>
    <cacheHierarchy uniqueName="[Maintenance_and_repair].[Districts]" caption="Districts" attribute="1" defaultMemberUniqueName="[Maintenance_and_repair].[Districts].[All]" allUniqueName="[Maintenance_and_repair].[Districts].[All]" dimensionUniqueName="[Maintenance_and_repair]" displayFolder="" count="0" memberValueDatatype="130" unbalanced="0"/>
    <cacheHierarchy uniqueName="[Rent].[Real_estate_Item]" caption="Real_estate_Item" attribute="1" defaultMemberUniqueName="[Rent].[Real_estate_Item].[All]" allUniqueName="[Rent].[Real_estate_Item].[All]" dimensionUniqueName="[Rent]" displayFolder="" count="0" memberValueDatatype="20" unbalanced="0"/>
    <cacheHierarchy uniqueName="[Rent].[Year]" caption="Year" attribute="1" time="1" defaultMemberUniqueName="[Rent].[Year].[All]" allUniqueName="[Rent].[Year].[All]" dimensionUniqueName="[Rent]" displayFolder="" count="2" memberValueDatatype="7" unbalanced="0">
      <fieldsUsage count="2">
        <fieldUsage x="-1"/>
        <fieldUsage x="1"/>
      </fieldsUsage>
    </cacheHierarchy>
    <cacheHierarchy uniqueName="[Rent].[number of months in which rent received]" caption="number of months in which rent received" attribute="1" defaultMemberUniqueName="[Rent].[number of months in which rent received].[All]" allUniqueName="[Rent].[number of months in which rent received].[All]" dimensionUniqueName="[Rent]" displayFolder="" count="0" memberValueDatatype="20" unbalanced="0"/>
    <cacheHierarchy uniqueName="[Rent].[Districts]" caption="Districts" attribute="1" defaultMemberUniqueName="[Rent].[Districts].[All]" allUniqueName="[Rent].[Districts].[All]" dimensionUniqueName="[Rent]" displayFolder="" count="2" memberValueDatatype="130" unbalanced="0">
      <fieldsUsage count="2">
        <fieldUsage x="-1"/>
        <fieldUsage x="2"/>
      </fieldsUsage>
    </cacheHierarchy>
    <cacheHierarchy uniqueName="[Rent].[City_Quaters]" caption="City_Quaters" attribute="1" defaultMemberUniqueName="[Rent].[City_Quaters].[All]" allUniqueName="[Rent].[City_Quaters].[All]" dimensionUniqueName="[Rent]" displayFolder="" count="0" memberValueDatatype="130" unbalanced="0"/>
    <cacheHierarchy uniqueName="[Rent].[Real_Estate_Type]" caption="Real_Estate_Type" attribute="1" defaultMemberUniqueName="[Rent].[Real_Estate_Type].[All]" allUniqueName="[Rent].[Real_Estate_Type].[All]" dimensionUniqueName="[Rent]" displayFolder="" count="0" memberValueDatatype="130" unbalanced="0"/>
    <cacheHierarchy uniqueName="[Rent].[Rental_Price]" caption="Rental_Price" attribute="1" defaultMemberUniqueName="[Rent].[Rental_Price].[All]" allUniqueName="[Rent].[Rental_Price].[All]" dimensionUniqueName="[Rent]" displayFolder="" count="0" memberValueDatatype="20" unbalanced="0"/>
    <cacheHierarchy uniqueName="[Rent].[Actual_Rent]" caption="Actual_Rent" attribute="1" defaultMemberUniqueName="[Rent].[Actual_Rent].[All]" allUniqueName="[Rent].[Actual_Rent].[All]" dimensionUniqueName="[Rent]" displayFolder="" count="0" memberValueDatatype="20" unbalanced="0"/>
    <cacheHierarchy uniqueName="[Rent].[Planned_rent]" caption="Planned_rent" attribute="1" defaultMemberUniqueName="[Rent].[Planned_rent].[All]" allUniqueName="[Rent].[Planned_rent].[All]" dimensionUniqueName="[Rent]" displayFolder="" count="0" memberValueDatatype="20" unbalanced="0"/>
    <cacheHierarchy uniqueName="[Rent].[Occupancy_rate]" caption="Occupancy_rate" attribute="1" defaultMemberUniqueName="[Rent].[Occupancy_rate].[All]" allUniqueName="[Rent].[Occupancy_rate].[All]" dimensionUniqueName="[Rent]" displayFolder="" count="0" memberValueDatatype="5" unbalanced="0"/>
    <cacheHierarchy uniqueName="[Measures].[__XL_Count Rent]" caption="__XL_Count Rent" measure="1" displayFolder="" measureGroup="Rent" count="0" hidden="1"/>
    <cacheHierarchy uniqueName="[Measures].[__XL_Count Houses]" caption="__XL_Count Houses" measure="1" displayFolder="" measureGroup="Houses" count="0" hidden="1"/>
    <cacheHierarchy uniqueName="[Measures].[__XL_Count Maintenance_and_repair]" caption="__XL_Count Maintenance_and_repair" measure="1" displayFolder="" measureGroup="Maintenance_and_repair" count="0" hidden="1"/>
    <cacheHierarchy uniqueName="[Measures].[__No measures defined]" caption="__No measures defined" measure="1" displayFolder="" count="0" hidden="1"/>
    <cacheHierarchy uniqueName="[Measures].[Sum of Occupancy_rate]" caption="Sum of Occupancy_rate" measure="1" displayFolder="" measureGroup="Rent" count="0" hidden="1">
      <extLst>
        <ext xmlns:x15="http://schemas.microsoft.com/office/spreadsheetml/2010/11/main" uri="{B97F6D7D-B522-45F9-BDA1-12C45D357490}">
          <x15:cacheHierarchy aggregatedColumn="21"/>
        </ext>
      </extLst>
    </cacheHierarchy>
    <cacheHierarchy uniqueName="[Measures].[Average of Occupancy_rate]" caption="Average of Occupancy_rate" measure="1" displayFolder="" measureGroup="Rent"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Activity]" caption="Count of Activity" measure="1" displayFolder="" measureGroup="Maintenance_and_repair" count="0" hidden="1">
      <extLst>
        <ext xmlns:x15="http://schemas.microsoft.com/office/spreadsheetml/2010/11/main" uri="{B97F6D7D-B522-45F9-BDA1-12C45D357490}">
          <x15:cacheHierarchy aggregatedColumn="9"/>
        </ext>
      </extLst>
    </cacheHierarchy>
    <cacheHierarchy uniqueName="[Measures].[Sum of Cost]" caption="Sum of Cost" measure="1" displayFolder="" measureGroup="Maintenance_and_repair" count="0" hidden="1">
      <extLst>
        <ext xmlns:x15="http://schemas.microsoft.com/office/spreadsheetml/2010/11/main" uri="{B97F6D7D-B522-45F9-BDA1-12C45D357490}">
          <x15:cacheHierarchy aggregatedColumn="10"/>
        </ext>
      </extLst>
    </cacheHierarchy>
    <cacheHierarchy uniqueName="[Measures].[Count of Year]" caption="Count of Year" measure="1" displayFolder="" measureGroup="Maintenance_and_repair" count="0" hidden="1">
      <extLst>
        <ext xmlns:x15="http://schemas.microsoft.com/office/spreadsheetml/2010/11/main" uri="{B97F6D7D-B522-45F9-BDA1-12C45D357490}">
          <x15:cacheHierarchy aggregatedColumn="8"/>
        </ext>
      </extLst>
    </cacheHierarchy>
  </cacheHierarchies>
  <kpis count="0"/>
  <dimensions count="4">
    <dimension name="Houses" uniqueName="[Houses]" caption="Houses"/>
    <dimension name="Maintenance_and_repair" uniqueName="[Maintenance_and_repair]" caption="Maintenance_and_repair"/>
    <dimension measure="1" name="Measures" uniqueName="[Measures]" caption="Measures"/>
    <dimension name="Rent" uniqueName="[Rent]" caption="Rent"/>
  </dimensions>
  <measureGroups count="3">
    <measureGroup name="Houses" caption="Houses"/>
    <measureGroup name="Maintenance_and_repair" caption="Maintenance_and_repair"/>
    <measureGroup name="Rent" caption="Rent"/>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bruiker" refreshedDate="43990.370067708332" backgroundQuery="1" createdVersion="6" refreshedVersion="6" minRefreshableVersion="3" recordCount="0" supportSubquery="1" supportAdvancedDrill="1" xr:uid="{B82E8085-A4D3-451F-AC25-83C71B1D6D89}">
  <cacheSource type="external" connectionId="5"/>
  <cacheFields count="3">
    <cacheField name="[Maintenance_and_repair].[Activity].[Activity]" caption="Activity" numFmtId="0" hierarchy="9" level="1">
      <sharedItems count="1">
        <s v="Repair"/>
      </sharedItems>
    </cacheField>
    <cacheField name="[Maintenance_and_repair].[Districts].[Districts]" caption="Districts" numFmtId="0" hierarchy="11" level="1">
      <sharedItems count="8">
        <s v="Best"/>
        <s v="Eindhoven-Noord"/>
        <s v="Eindhoven-Oost"/>
        <s v="Eindhoven-West"/>
        <s v="Eindhoven-Zuid"/>
        <s v="Geldrop"/>
        <s v="Son en Breugel"/>
        <s v="Veldhoven-Noord"/>
      </sharedItems>
    </cacheField>
    <cacheField name="[Measures].[Count of Activity]" caption="Count of Activity" numFmtId="0" hierarchy="28" level="32767"/>
  </cacheFields>
  <cacheHierarchies count="31">
    <cacheHierarchy uniqueName="[Houses].[Real_estate_item]" caption="Real_estate_item" attribute="1" defaultMemberUniqueName="[Houses].[Real_estate_item].[All]" allUniqueName="[Houses].[Real_estate_item].[All]" dimensionUniqueName="[Houses]" displayFolder="" count="0" memberValueDatatype="20" unbalanced="0"/>
    <cacheHierarchy uniqueName="[Houses].[District]" caption="District" attribute="1" defaultMemberUniqueName="[Houses].[District].[All]" allUniqueName="[Houses].[District].[All]" dimensionUniqueName="[Houses]" displayFolder="" count="0" memberValueDatatype="130" unbalanced="0"/>
    <cacheHierarchy uniqueName="[Houses].[City_Quarter]" caption="City_Quarter" attribute="1" defaultMemberUniqueName="[Houses].[City_Quarter].[All]" allUniqueName="[Houses].[City_Quarter].[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City]" caption="City" attribute="1" defaultMemberUniqueName="[Houses].[City].[All]" allUniqueName="[Houses].[City].[All]" dimensionUniqueName="[Houses]" displayFolder="" count="0" memberValueDatatype="130" unbalanced="0"/>
    <cacheHierarchy uniqueName="[Houses].[Real_estate_type]" caption="Real_estate_type" attribute="1" defaultMemberUniqueName="[Houses].[Real_estate_type].[All]" allUniqueName="[Houses].[Real_estate_type].[All]" dimensionUniqueName="[Houses]" displayFolder="" count="0" memberValueDatatype="130" unbalanced="0"/>
    <cacheHierarchy uniqueName="[Houses].[Rental_price]" caption="Rental_price" attribute="1" defaultMemberUniqueName="[Houses].[Rental_price].[All]" allUniqueName="[Houses].[Rental_price].[All]" dimensionUniqueName="[Houses]" displayFolder="" count="0" memberValueDatatype="20" unbalanced="0"/>
    <cacheHierarchy uniqueName="[Maintenance_and_repair].[Real_estate]" caption="Real_estate" attribute="1" defaultMemberUniqueName="[Maintenance_and_repair].[Real_estate].[All]" allUniqueName="[Maintenance_and_repair].[Real_estate].[All]" dimensionUniqueName="[Maintenance_and_repair]" displayFolder="" count="0" memberValueDatatype="20" unbalanced="0"/>
    <cacheHierarchy uniqueName="[Maintenance_and_repair].[Year]" caption="Year" attribute="1" time="1" defaultMemberUniqueName="[Maintenance_and_repair].[Year].[All]" allUniqueName="[Maintenance_and_repair].[Year].[All]" dimensionUniqueName="[Maintenance_and_repair]" displayFolder="" count="0" memberValueDatatype="7" unbalanced="0"/>
    <cacheHierarchy uniqueName="[Maintenance_and_repair].[Activity]" caption="Activity" attribute="1" defaultMemberUniqueName="[Maintenance_and_repair].[Activity].[All]" allUniqueName="[Maintenance_and_repair].[Activity].[All]" dimensionUniqueName="[Maintenance_and_repair]" displayFolder="" count="2" memberValueDatatype="130" unbalanced="0">
      <fieldsUsage count="2">
        <fieldUsage x="-1"/>
        <fieldUsage x="0"/>
      </fieldsUsage>
    </cacheHierarchy>
    <cacheHierarchy uniqueName="[Maintenance_and_repair].[Cost]" caption="Cost" attribute="1" defaultMemberUniqueName="[Maintenance_and_repair].[Cost].[All]" allUniqueName="[Maintenance_and_repair].[Cost].[All]" dimensionUniqueName="[Maintenance_and_repair]" displayFolder="" count="0" memberValueDatatype="20" unbalanced="0"/>
    <cacheHierarchy uniqueName="[Maintenance_and_repair].[Districts]" caption="Districts" attribute="1" defaultMemberUniqueName="[Maintenance_and_repair].[Districts].[All]" allUniqueName="[Maintenance_and_repair].[Districts].[All]" dimensionUniqueName="[Maintenance_and_repair]" displayFolder="" count="2" memberValueDatatype="130" unbalanced="0">
      <fieldsUsage count="2">
        <fieldUsage x="-1"/>
        <fieldUsage x="1"/>
      </fieldsUsage>
    </cacheHierarchy>
    <cacheHierarchy uniqueName="[Rent].[Real_estate_Item]" caption="Real_estate_Item" attribute="1" defaultMemberUniqueName="[Rent].[Real_estate_Item].[All]" allUniqueName="[Rent].[Real_estate_Item].[All]" dimensionUniqueName="[Rent]" displayFolder="" count="0" memberValueDatatype="20" unbalanced="0"/>
    <cacheHierarchy uniqueName="[Rent].[Year]" caption="Year" attribute="1" time="1" defaultMemberUniqueName="[Rent].[Year].[All]" allUniqueName="[Rent].[Year].[All]" dimensionUniqueName="[Rent]" displayFolder="" count="0" memberValueDatatype="7" unbalanced="0"/>
    <cacheHierarchy uniqueName="[Rent].[number of months in which rent received]" caption="number of months in which rent received" attribute="1" defaultMemberUniqueName="[Rent].[number of months in which rent received].[All]" allUniqueName="[Rent].[number of months in which rent received].[All]" dimensionUniqueName="[Rent]" displayFolder="" count="0" memberValueDatatype="20" unbalanced="0"/>
    <cacheHierarchy uniqueName="[Rent].[Districts]" caption="Districts" attribute="1" defaultMemberUniqueName="[Rent].[Districts].[All]" allUniqueName="[Rent].[Districts].[All]" dimensionUniqueName="[Rent]" displayFolder="" count="0" memberValueDatatype="130" unbalanced="0"/>
    <cacheHierarchy uniqueName="[Rent].[City_Quaters]" caption="City_Quaters" attribute="1" defaultMemberUniqueName="[Rent].[City_Quaters].[All]" allUniqueName="[Rent].[City_Quaters].[All]" dimensionUniqueName="[Rent]" displayFolder="" count="0" memberValueDatatype="130" unbalanced="0"/>
    <cacheHierarchy uniqueName="[Rent].[Real_Estate_Type]" caption="Real_Estate_Type" attribute="1" defaultMemberUniqueName="[Rent].[Real_Estate_Type].[All]" allUniqueName="[Rent].[Real_Estate_Type].[All]" dimensionUniqueName="[Rent]" displayFolder="" count="0" memberValueDatatype="130" unbalanced="0"/>
    <cacheHierarchy uniqueName="[Rent].[Rental_Price]" caption="Rental_Price" attribute="1" defaultMemberUniqueName="[Rent].[Rental_Price].[All]" allUniqueName="[Rent].[Rental_Price].[All]" dimensionUniqueName="[Rent]" displayFolder="" count="0" memberValueDatatype="20" unbalanced="0"/>
    <cacheHierarchy uniqueName="[Rent].[Actual_Rent]" caption="Actual_Rent" attribute="1" defaultMemberUniqueName="[Rent].[Actual_Rent].[All]" allUniqueName="[Rent].[Actual_Rent].[All]" dimensionUniqueName="[Rent]" displayFolder="" count="0" memberValueDatatype="20" unbalanced="0"/>
    <cacheHierarchy uniqueName="[Rent].[Planned_rent]" caption="Planned_rent" attribute="1" defaultMemberUniqueName="[Rent].[Planned_rent].[All]" allUniqueName="[Rent].[Planned_rent].[All]" dimensionUniqueName="[Rent]" displayFolder="" count="0" memberValueDatatype="20" unbalanced="0"/>
    <cacheHierarchy uniqueName="[Rent].[Occupancy_rate]" caption="Occupancy_rate" attribute="1" defaultMemberUniqueName="[Rent].[Occupancy_rate].[All]" allUniqueName="[Rent].[Occupancy_rate].[All]" dimensionUniqueName="[Rent]" displayFolder="" count="0" memberValueDatatype="5" unbalanced="0"/>
    <cacheHierarchy uniqueName="[Measures].[__XL_Count Rent]" caption="__XL_Count Rent" measure="1" displayFolder="" measureGroup="Rent" count="0" hidden="1"/>
    <cacheHierarchy uniqueName="[Measures].[__XL_Count Houses]" caption="__XL_Count Houses" measure="1" displayFolder="" measureGroup="Houses" count="0" hidden="1"/>
    <cacheHierarchy uniqueName="[Measures].[__XL_Count Maintenance_and_repair]" caption="__XL_Count Maintenance_and_repair" measure="1" displayFolder="" measureGroup="Maintenance_and_repair" count="0" hidden="1"/>
    <cacheHierarchy uniqueName="[Measures].[__No measures defined]" caption="__No measures defined" measure="1" displayFolder="" count="0" hidden="1"/>
    <cacheHierarchy uniqueName="[Measures].[Sum of Occupancy_rate]" caption="Sum of Occupancy_rate" measure="1" displayFolder="" measureGroup="Rent" count="0" hidden="1">
      <extLst>
        <ext xmlns:x15="http://schemas.microsoft.com/office/spreadsheetml/2010/11/main" uri="{B97F6D7D-B522-45F9-BDA1-12C45D357490}">
          <x15:cacheHierarchy aggregatedColumn="21"/>
        </ext>
      </extLst>
    </cacheHierarchy>
    <cacheHierarchy uniqueName="[Measures].[Average of Occupancy_rate]" caption="Average of Occupancy_rate" measure="1" displayFolder="" measureGroup="Rent" count="0" hidden="1">
      <extLst>
        <ext xmlns:x15="http://schemas.microsoft.com/office/spreadsheetml/2010/11/main" uri="{B97F6D7D-B522-45F9-BDA1-12C45D357490}">
          <x15:cacheHierarchy aggregatedColumn="21"/>
        </ext>
      </extLst>
    </cacheHierarchy>
    <cacheHierarchy uniqueName="[Measures].[Count of Activity]" caption="Count of Activity" measure="1" displayFolder="" measureGroup="Maintenance_and_repair"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Cost]" caption="Sum of Cost" measure="1" displayFolder="" measureGroup="Maintenance_and_repair" count="0" hidden="1">
      <extLst>
        <ext xmlns:x15="http://schemas.microsoft.com/office/spreadsheetml/2010/11/main" uri="{B97F6D7D-B522-45F9-BDA1-12C45D357490}">
          <x15:cacheHierarchy aggregatedColumn="10"/>
        </ext>
      </extLst>
    </cacheHierarchy>
    <cacheHierarchy uniqueName="[Measures].[Count of Year]" caption="Count of Year" measure="1" displayFolder="" measureGroup="Maintenance_and_repair" count="0" hidden="1">
      <extLst>
        <ext xmlns:x15="http://schemas.microsoft.com/office/spreadsheetml/2010/11/main" uri="{B97F6D7D-B522-45F9-BDA1-12C45D357490}">
          <x15:cacheHierarchy aggregatedColumn="8"/>
        </ext>
      </extLst>
    </cacheHierarchy>
  </cacheHierarchies>
  <kpis count="0"/>
  <dimensions count="4">
    <dimension name="Houses" uniqueName="[Houses]" caption="Houses"/>
    <dimension name="Maintenance_and_repair" uniqueName="[Maintenance_and_repair]" caption="Maintenance_and_repair"/>
    <dimension measure="1" name="Measures" uniqueName="[Measures]" caption="Measures"/>
    <dimension name="Rent" uniqueName="[Rent]" caption="Rent"/>
  </dimensions>
  <measureGroups count="3">
    <measureGroup name="Houses" caption="Houses"/>
    <measureGroup name="Maintenance_and_repair" caption="Maintenance_and_repair"/>
    <measureGroup name="Rent" caption="Rent"/>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bruiker" refreshedDate="43993.765508217592" createdVersion="6" refreshedVersion="6" minRefreshableVersion="3" recordCount="4108" xr:uid="{2F96ED53-009C-4365-B1D8-6954FD5FE735}">
  <cacheSource type="worksheet">
    <worksheetSource ref="A1:J1048576" sheet="Rent"/>
  </cacheSource>
  <cacheFields count="12">
    <cacheField name="Real_estate_Item" numFmtId="0">
      <sharedItems containsString="0" containsBlank="1" containsNumber="1" containsInteger="1" minValue="1" maxValue="251"/>
    </cacheField>
    <cacheField name="Year" numFmtId="0">
      <sharedItems containsNonDate="0" containsDate="1" containsString="0" containsBlank="1" minDate="2001-01-01T00:00:00" maxDate="2019-01-02T00:00:00" count="2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m/>
      </sharedItems>
      <fieldGroup par="11" base="1">
        <rangePr groupBy="months" startDate="2001-01-01T00:00:00" endDate="2019-01-02T00:00:00"/>
        <groupItems count="14">
          <s v="(blank)"/>
          <s v="Jan"/>
          <s v="Feb"/>
          <s v="Mar"/>
          <s v="Apr"/>
          <s v="May"/>
          <s v="Jun"/>
          <s v="Jul"/>
          <s v="Aug"/>
          <s v="Sep"/>
          <s v="Oct"/>
          <s v="Nov"/>
          <s v="Dec"/>
          <s v="&gt;1/2/2019"/>
        </groupItems>
      </fieldGroup>
    </cacheField>
    <cacheField name="number of months in which rent received" numFmtId="0">
      <sharedItems containsString="0" containsBlank="1" containsNumber="1" containsInteger="1" minValue="1" maxValue="12"/>
    </cacheField>
    <cacheField name="Districts" numFmtId="0">
      <sharedItems containsBlank="1" count="9">
        <s v="Eindhoven-Noord"/>
        <s v="Eindhoven-Zuid"/>
        <s v="Eindhoven-Centrum"/>
        <s v="Eindhoven-West"/>
        <s v="Eindhoven-Oost"/>
        <s v="Veldhoven-Noord"/>
        <s v="Geldrop"/>
        <s v="Veldhoven-West"/>
        <m/>
      </sharedItems>
    </cacheField>
    <cacheField name="City_Quaters" numFmtId="0">
      <sharedItems containsBlank="1"/>
    </cacheField>
    <cacheField name="Real_Estate_Type" numFmtId="0">
      <sharedItems containsBlank="1"/>
    </cacheField>
    <cacheField name="Rental_Price" numFmtId="0">
      <sharedItems containsString="0" containsBlank="1" containsNumber="1" containsInteger="1" minValue="32" maxValue="85000"/>
    </cacheField>
    <cacheField name="Actual_Rent" numFmtId="0">
      <sharedItems containsString="0" containsBlank="1" containsNumber="1" containsInteger="1" minValue="224" maxValue="1020000"/>
    </cacheField>
    <cacheField name="Planned_rent" numFmtId="0">
      <sharedItems containsString="0" containsBlank="1" containsNumber="1" containsInteger="1" minValue="384" maxValue="1020000" count="66">
        <n v="3960"/>
        <n v="7200"/>
        <n v="6480"/>
        <n v="5040"/>
        <n v="12960"/>
        <n v="3600"/>
        <n v="5760"/>
        <n v="9600"/>
        <n v="8640"/>
        <n v="6720"/>
        <n v="17280"/>
        <n v="4800"/>
        <n v="7800"/>
        <n v="8400"/>
        <n v="7560"/>
        <n v="5880"/>
        <n v="15120"/>
        <n v="4200"/>
        <n v="4320"/>
        <n v="10080"/>
        <n v="11760"/>
        <n v="8280"/>
        <n v="3300"/>
        <n v="6600"/>
        <n v="5940"/>
        <n v="4620"/>
        <n v="11880"/>
        <n v="3240"/>
        <n v="4260"/>
        <n v="4380"/>
        <n v="4500"/>
        <n v="3060"/>
        <n v="1020000"/>
        <n v="18840"/>
        <n v="18240"/>
        <n v="23040"/>
        <n v="24000"/>
        <n v="25920"/>
        <n v="16740"/>
        <n v="13440"/>
        <n v="16140"/>
        <n v="8100"/>
        <n v="7920"/>
        <n v="7500"/>
        <n v="6684"/>
        <n v="38400"/>
        <n v="3900"/>
        <n v="3840"/>
        <n v="384"/>
        <n v="6540"/>
        <n v="6900"/>
        <n v="7080"/>
        <n v="8580"/>
        <n v="7620"/>
        <n v="5160"/>
        <n v="6180"/>
        <n v="7260"/>
        <n v="5700"/>
        <n v="9000"/>
        <n v="11400"/>
        <n v="10404"/>
        <n v="13560"/>
        <n v="14040"/>
        <n v="14880"/>
        <n v="18120"/>
        <m/>
      </sharedItems>
    </cacheField>
    <cacheField name="Occupancy_rate" numFmtId="0">
      <sharedItems containsString="0" containsBlank="1" containsNumber="1" minValue="8.3333333333333329E-2" maxValue="1"/>
    </cacheField>
    <cacheField name="Quarters" numFmtId="0" databaseField="0">
      <fieldGroup base="1">
        <rangePr groupBy="quarters" startDate="2001-01-01T00:00:00" endDate="2019-01-02T00:00:00"/>
        <groupItems count="6">
          <s v="&lt;1/1/2001"/>
          <s v="Qtr1"/>
          <s v="Qtr2"/>
          <s v="Qtr3"/>
          <s v="Qtr4"/>
          <s v="&gt;1/2/2019"/>
        </groupItems>
      </fieldGroup>
    </cacheField>
    <cacheField name="Years" numFmtId="0" databaseField="0">
      <fieldGroup base="1">
        <rangePr groupBy="years" startDate="2001-01-01T00:00:00" endDate="2019-01-02T00:00:00"/>
        <groupItems count="21">
          <s v="&lt;1/1/2001"/>
          <s v="2001"/>
          <s v="2002"/>
          <s v="2003"/>
          <s v="2004"/>
          <s v="2005"/>
          <s v="2006"/>
          <s v="2007"/>
          <s v="2008"/>
          <s v="2009"/>
          <s v="2010"/>
          <s v="2011"/>
          <s v="2012"/>
          <s v="2013"/>
          <s v="2014"/>
          <s v="2015"/>
          <s v="2016"/>
          <s v="2017"/>
          <s v="2018"/>
          <s v="2019"/>
          <s v="&gt;1/2/2019"/>
        </groupItems>
      </fieldGroup>
    </cacheField>
  </cacheFields>
  <extLst>
    <ext xmlns:x14="http://schemas.microsoft.com/office/spreadsheetml/2009/9/main" uri="{725AE2AE-9491-48be-B2B4-4EB974FC3084}">
      <x14:pivotCacheDefinition pivotCacheId="199346277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bruiker" refreshedDate="43993.78229560185" createdVersion="6" refreshedVersion="6" minRefreshableVersion="3" recordCount="2065" xr:uid="{2D51C73B-921F-4540-9E0B-5BB2739078D9}">
  <cacheSource type="worksheet">
    <worksheetSource ref="A1:E1048576" sheet="Maintanance&amp;repairs"/>
  </cacheSource>
  <cacheFields count="7">
    <cacheField name="Real_estate" numFmtId="0">
      <sharedItems containsString="0" containsBlank="1" containsNumber="1" containsInteger="1" minValue="1" maxValue="248"/>
    </cacheField>
    <cacheField name="Year" numFmtId="0">
      <sharedItems containsNonDate="0" containsDate="1" containsString="0" containsBlank="1" minDate="2001-01-01T00:00:00" maxDate="2019-12-27T00:00:00" count="1779">
        <d v="2001-01-01T00:00:00"/>
        <d v="2001-01-03T00:00:00"/>
        <d v="2001-01-06T00:00:00"/>
        <d v="2001-01-07T00:00:00"/>
        <d v="2001-01-09T00:00:00"/>
        <d v="2001-01-12T00:00:00"/>
        <d v="2001-01-17T00:00:00"/>
        <d v="2001-01-20T00:00:00"/>
        <d v="2001-01-22T00:00:00"/>
        <d v="2001-01-23T00:00:00"/>
        <d v="2001-02-11T00:00:00"/>
        <d v="2001-02-13T00:00:00"/>
        <d v="2001-02-25T00:00:00"/>
        <d v="2001-03-01T00:00:00"/>
        <d v="2001-03-03T00:00:00"/>
        <d v="2001-03-05T00:00:00"/>
        <d v="2001-03-06T00:00:00"/>
        <d v="2001-03-08T00:00:00"/>
        <d v="2001-03-09T00:00:00"/>
        <d v="2001-03-10T00:00:00"/>
        <d v="2001-03-30T00:00:00"/>
        <d v="2001-04-01T00:00:00"/>
        <d v="2001-04-02T00:00:00"/>
        <d v="2001-04-05T00:00:00"/>
        <d v="2001-04-08T00:00:00"/>
        <d v="2001-04-09T00:00:00"/>
        <d v="2001-04-10T00:00:00"/>
        <d v="2001-04-11T00:00:00"/>
        <d v="2001-04-16T00:00:00"/>
        <d v="2001-04-22T00:00:00"/>
        <d v="2001-04-25T00:00:00"/>
        <d v="2001-04-29T00:00:00"/>
        <d v="2001-05-01T00:00:00"/>
        <d v="2001-05-02T00:00:00"/>
        <d v="2001-05-03T00:00:00"/>
        <d v="2001-05-06T00:00:00"/>
        <d v="2001-05-10T00:00:00"/>
        <d v="2001-05-16T00:00:00"/>
        <d v="2001-05-18T00:00:00"/>
        <d v="2001-05-19T00:00:00"/>
        <d v="2001-05-23T00:00:00"/>
        <d v="2001-05-25T00:00:00"/>
        <d v="2001-05-29T00:00:00"/>
        <d v="2001-06-05T00:00:00"/>
        <d v="2001-06-08T00:00:00"/>
        <d v="2001-06-12T00:00:00"/>
        <d v="2001-06-15T00:00:00"/>
        <d v="2001-06-19T00:00:00"/>
        <d v="2001-06-24T00:00:00"/>
        <d v="2001-06-28T00:00:00"/>
        <d v="2001-06-29T00:00:00"/>
        <d v="2001-06-30T00:00:00"/>
        <d v="2001-07-07T00:00:00"/>
        <d v="2001-07-12T00:00:00"/>
        <d v="2001-07-20T00:00:00"/>
        <d v="2001-07-23T00:00:00"/>
        <d v="2001-07-29T00:00:00"/>
        <d v="2001-08-01T00:00:00"/>
        <d v="2001-08-05T00:00:00"/>
        <d v="2001-08-21T00:00:00"/>
        <d v="2001-08-24T00:00:00"/>
        <d v="2001-08-26T00:00:00"/>
        <d v="2001-08-31T00:00:00"/>
        <d v="2001-09-13T00:00:00"/>
        <d v="2001-09-15T00:00:00"/>
        <d v="2001-09-17T00:00:00"/>
        <d v="2001-09-19T00:00:00"/>
        <d v="2001-09-26T00:00:00"/>
        <d v="2001-09-29T00:00:00"/>
        <d v="2001-10-03T00:00:00"/>
        <d v="2001-10-08T00:00:00"/>
        <d v="2001-10-21T00:00:00"/>
        <d v="2001-10-24T00:00:00"/>
        <d v="2001-10-29T00:00:00"/>
        <d v="2001-11-02T00:00:00"/>
        <d v="2001-11-13T00:00:00"/>
        <d v="2001-11-17T00:00:00"/>
        <d v="2001-11-22T00:00:00"/>
        <d v="2001-12-02T00:00:00"/>
        <d v="2001-12-06T00:00:00"/>
        <d v="2001-12-12T00:00:00"/>
        <d v="2001-12-28T00:00:00"/>
        <d v="2002-01-03T00:00:00"/>
        <d v="2002-01-06T00:00:00"/>
        <d v="2002-01-11T00:00:00"/>
        <d v="2002-01-14T00:00:00"/>
        <d v="2002-01-18T00:00:00"/>
        <d v="2002-01-21T00:00:00"/>
        <d v="2002-01-26T00:00:00"/>
        <d v="2002-01-31T00:00:00"/>
        <d v="2002-02-01T00:00:00"/>
        <d v="2002-02-05T00:00:00"/>
        <d v="2002-02-06T00:00:00"/>
        <d v="2002-02-07T00:00:00"/>
        <d v="2002-02-15T00:00:00"/>
        <d v="2002-02-20T00:00:00"/>
        <d v="2002-02-24T00:00:00"/>
        <d v="2002-03-06T00:00:00"/>
        <d v="2002-03-13T00:00:00"/>
        <d v="2002-03-15T00:00:00"/>
        <d v="2002-03-17T00:00:00"/>
        <d v="2002-03-19T00:00:00"/>
        <d v="2002-03-29T00:00:00"/>
        <d v="2002-03-30T00:00:00"/>
        <d v="2002-04-02T00:00:00"/>
        <d v="2002-04-08T00:00:00"/>
        <d v="2002-04-10T00:00:00"/>
        <d v="2002-04-11T00:00:00"/>
        <d v="2002-04-13T00:00:00"/>
        <d v="2002-04-16T00:00:00"/>
        <d v="2002-04-18T00:00:00"/>
        <d v="2002-04-21T00:00:00"/>
        <d v="2002-04-25T00:00:00"/>
        <d v="2002-04-27T00:00:00"/>
        <d v="2002-05-06T00:00:00"/>
        <d v="2002-05-07T00:00:00"/>
        <d v="2002-05-15T00:00:00"/>
        <d v="2002-05-19T00:00:00"/>
        <d v="2002-05-22T00:00:00"/>
        <d v="2002-05-25T00:00:00"/>
        <d v="2002-05-26T00:00:00"/>
        <d v="2002-06-03T00:00:00"/>
        <d v="2002-06-05T00:00:00"/>
        <d v="2002-06-08T00:00:00"/>
        <d v="2002-06-09T00:00:00"/>
        <d v="2002-06-10T00:00:00"/>
        <d v="2002-06-11T00:00:00"/>
        <d v="2002-06-15T00:00:00"/>
        <d v="2002-06-24T00:00:00"/>
        <d v="2002-06-25T00:00:00"/>
        <d v="2002-06-27T00:00:00"/>
        <d v="2002-07-06T00:00:00"/>
        <d v="2002-07-09T00:00:00"/>
        <d v="2002-07-15T00:00:00"/>
        <d v="2002-07-19T00:00:00"/>
        <d v="2002-08-04T00:00:00"/>
        <d v="2002-08-05T00:00:00"/>
        <d v="2002-08-10T00:00:00"/>
        <d v="2002-08-13T00:00:00"/>
        <d v="2002-08-15T00:00:00"/>
        <d v="2002-08-23T00:00:00"/>
        <d v="2002-08-26T00:00:00"/>
        <d v="2002-08-27T00:00:00"/>
        <d v="2002-08-28T00:00:00"/>
        <d v="2002-08-31T00:00:00"/>
        <d v="2002-09-04T00:00:00"/>
        <d v="2002-09-07T00:00:00"/>
        <d v="2002-09-08T00:00:00"/>
        <d v="2002-09-09T00:00:00"/>
        <d v="2002-09-19T00:00:00"/>
        <d v="2002-09-22T00:00:00"/>
        <d v="2002-09-30T00:00:00"/>
        <d v="2002-10-02T00:00:00"/>
        <d v="2002-10-15T00:00:00"/>
        <d v="2002-10-19T00:00:00"/>
        <d v="2002-10-20T00:00:00"/>
        <d v="2002-10-21T00:00:00"/>
        <d v="2002-10-25T00:00:00"/>
        <d v="2002-10-27T00:00:00"/>
        <d v="2002-10-29T00:00:00"/>
        <d v="2002-10-31T00:00:00"/>
        <d v="2002-11-06T00:00:00"/>
        <d v="2002-11-18T00:00:00"/>
        <d v="2002-11-19T00:00:00"/>
        <d v="2002-11-26T00:00:00"/>
        <d v="2002-11-29T00:00:00"/>
        <d v="2002-11-30T00:00:00"/>
        <d v="2002-12-01T00:00:00"/>
        <d v="2002-12-03T00:00:00"/>
        <d v="2002-12-06T00:00:00"/>
        <d v="2002-12-15T00:00:00"/>
        <d v="2002-12-16T00:00:00"/>
        <d v="2002-12-24T00:00:00"/>
        <d v="2002-12-26T00:00:00"/>
        <d v="2002-12-30T00:00:00"/>
        <d v="2003-01-03T00:00:00"/>
        <d v="2003-01-05T00:00:00"/>
        <d v="2003-01-06T00:00:00"/>
        <d v="2003-01-12T00:00:00"/>
        <d v="2003-01-17T00:00:00"/>
        <d v="2003-01-19T00:00:00"/>
        <d v="2003-01-20T00:00:00"/>
        <d v="2003-01-30T00:00:00"/>
        <d v="2003-02-03T00:00:00"/>
        <d v="2003-02-04T00:00:00"/>
        <d v="2003-02-10T00:00:00"/>
        <d v="2003-02-11T00:00:00"/>
        <d v="2003-02-17T00:00:00"/>
        <d v="2003-02-18T00:00:00"/>
        <d v="2003-02-19T00:00:00"/>
        <d v="2003-02-22T00:00:00"/>
        <d v="2003-02-24T00:00:00"/>
        <d v="2003-03-14T00:00:00"/>
        <d v="2003-03-15T00:00:00"/>
        <d v="2003-03-18T00:00:00"/>
        <d v="2003-03-21T00:00:00"/>
        <d v="2003-03-23T00:00:00"/>
        <d v="2003-03-26T00:00:00"/>
        <d v="2003-03-31T00:00:00"/>
        <d v="2003-04-01T00:00:00"/>
        <d v="2003-04-03T00:00:00"/>
        <d v="2003-04-07T00:00:00"/>
        <d v="2003-04-08T00:00:00"/>
        <d v="2003-04-24T00:00:00"/>
        <d v="2003-04-26T00:00:00"/>
        <d v="2003-04-30T00:00:00"/>
        <d v="2003-05-03T00:00:00"/>
        <d v="2003-05-22T00:00:00"/>
        <d v="2003-05-23T00:00:00"/>
        <d v="2003-06-08T00:00:00"/>
        <d v="2003-06-10T00:00:00"/>
        <d v="2003-06-11T00:00:00"/>
        <d v="2003-06-16T00:00:00"/>
        <d v="2003-06-17T00:00:00"/>
        <d v="2003-06-26T00:00:00"/>
        <d v="2003-06-27T00:00:00"/>
        <d v="2003-06-30T00:00:00"/>
        <d v="2003-07-04T00:00:00"/>
        <d v="2003-07-12T00:00:00"/>
        <d v="2003-07-14T00:00:00"/>
        <d v="2003-07-17T00:00:00"/>
        <d v="2003-07-26T00:00:00"/>
        <d v="2003-07-28T00:00:00"/>
        <d v="2003-07-29T00:00:00"/>
        <d v="2003-08-04T00:00:00"/>
        <d v="2003-08-07T00:00:00"/>
        <d v="2003-08-09T00:00:00"/>
        <d v="2003-08-15T00:00:00"/>
        <d v="2003-08-16T00:00:00"/>
        <d v="2003-08-27T00:00:00"/>
        <d v="2003-08-31T00:00:00"/>
        <d v="2003-09-12T00:00:00"/>
        <d v="2003-09-20T00:00:00"/>
        <d v="2003-09-25T00:00:00"/>
        <d v="2003-10-01T00:00:00"/>
        <d v="2003-10-03T00:00:00"/>
        <d v="2003-10-06T00:00:00"/>
        <d v="2003-10-07T00:00:00"/>
        <d v="2003-10-10T00:00:00"/>
        <d v="2003-10-12T00:00:00"/>
        <d v="2003-10-20T00:00:00"/>
        <d v="2003-10-21T00:00:00"/>
        <d v="2003-10-23T00:00:00"/>
        <d v="2003-10-27T00:00:00"/>
        <d v="2003-10-29T00:00:00"/>
        <d v="2003-10-30T00:00:00"/>
        <d v="2003-10-31T00:00:00"/>
        <d v="2003-11-04T00:00:00"/>
        <d v="2003-11-09T00:00:00"/>
        <d v="2003-11-15T00:00:00"/>
        <d v="2003-11-16T00:00:00"/>
        <d v="2003-11-19T00:00:00"/>
        <d v="2003-11-22T00:00:00"/>
        <d v="2003-11-23T00:00:00"/>
        <d v="2003-11-24T00:00:00"/>
        <d v="2003-12-01T00:00:00"/>
        <d v="2003-12-05T00:00:00"/>
        <d v="2003-12-13T00:00:00"/>
        <d v="2003-12-16T00:00:00"/>
        <d v="2003-12-17T00:00:00"/>
        <d v="2003-12-18T00:00:00"/>
        <d v="2003-12-22T00:00:00"/>
        <d v="2004-01-05T00:00:00"/>
        <d v="2004-01-06T00:00:00"/>
        <d v="2004-01-08T00:00:00"/>
        <d v="2004-01-11T00:00:00"/>
        <d v="2004-01-12T00:00:00"/>
        <d v="2004-01-21T00:00:00"/>
        <d v="2004-01-22T00:00:00"/>
        <d v="2004-01-24T00:00:00"/>
        <d v="2004-01-25T00:00:00"/>
        <d v="2004-01-27T00:00:00"/>
        <d v="2004-02-03T00:00:00"/>
        <d v="2004-02-04T00:00:00"/>
        <d v="2004-02-20T00:00:00"/>
        <d v="2004-02-22T00:00:00"/>
        <d v="2004-02-24T00:00:00"/>
        <d v="2004-03-07T00:00:00"/>
        <d v="2004-03-08T00:00:00"/>
        <d v="2004-03-16T00:00:00"/>
        <d v="2004-03-21T00:00:00"/>
        <d v="2004-03-29T00:00:00"/>
        <d v="2004-04-04T00:00:00"/>
        <d v="2004-04-08T00:00:00"/>
        <d v="2004-04-10T00:00:00"/>
        <d v="2004-04-13T00:00:00"/>
        <d v="2004-04-19T00:00:00"/>
        <d v="2004-04-21T00:00:00"/>
        <d v="2004-04-22T00:00:00"/>
        <d v="2004-04-26T00:00:00"/>
        <d v="2004-05-02T00:00:00"/>
        <d v="2004-05-06T00:00:00"/>
        <d v="2004-05-11T00:00:00"/>
        <d v="2004-05-16T00:00:00"/>
        <d v="2004-05-17T00:00:00"/>
        <d v="2004-05-19T00:00:00"/>
        <d v="2004-05-24T00:00:00"/>
        <d v="2004-05-28T00:00:00"/>
        <d v="2004-06-04T00:00:00"/>
        <d v="2004-06-05T00:00:00"/>
        <d v="2004-06-06T00:00:00"/>
        <d v="2004-06-09T00:00:00"/>
        <d v="2004-06-12T00:00:00"/>
        <d v="2004-06-18T00:00:00"/>
        <d v="2004-06-22T00:00:00"/>
        <d v="2004-06-26T00:00:00"/>
        <d v="2004-07-04T00:00:00"/>
        <d v="2004-07-05T00:00:00"/>
        <d v="2004-07-10T00:00:00"/>
        <d v="2004-07-12T00:00:00"/>
        <d v="2004-07-28T00:00:00"/>
        <d v="2004-07-29T00:00:00"/>
        <d v="2004-07-31T00:00:00"/>
        <d v="2004-08-02T00:00:00"/>
        <d v="2004-08-11T00:00:00"/>
        <d v="2004-08-13T00:00:00"/>
        <d v="2004-08-17T00:00:00"/>
        <d v="2004-08-20T00:00:00"/>
        <d v="2004-09-01T00:00:00"/>
        <d v="2004-09-05T00:00:00"/>
        <d v="2004-09-10T00:00:00"/>
        <d v="2004-09-12T00:00:00"/>
        <d v="2004-09-16T00:00:00"/>
        <d v="2004-09-17T00:00:00"/>
        <d v="2004-09-24T00:00:00"/>
        <d v="2004-09-28T00:00:00"/>
        <d v="2004-10-02T00:00:00"/>
        <d v="2004-10-03T00:00:00"/>
        <d v="2004-10-08T00:00:00"/>
        <d v="2004-10-11T00:00:00"/>
        <d v="2004-10-17T00:00:00"/>
        <d v="2004-10-18T00:00:00"/>
        <d v="2004-10-29T00:00:00"/>
        <d v="2004-11-01T00:00:00"/>
        <d v="2004-11-03T00:00:00"/>
        <d v="2004-11-09T00:00:00"/>
        <d v="2004-11-12T00:00:00"/>
        <d v="2004-11-17T00:00:00"/>
        <d v="2004-11-24T00:00:00"/>
        <d v="2004-11-26T00:00:00"/>
        <d v="2004-11-27T00:00:00"/>
        <d v="2004-11-28T00:00:00"/>
        <d v="2004-12-02T00:00:00"/>
        <d v="2004-12-03T00:00:00"/>
        <d v="2004-12-05T00:00:00"/>
        <d v="2004-12-09T00:00:00"/>
        <d v="2004-12-14T00:00:00"/>
        <d v="2004-12-24T00:00:00"/>
        <d v="2004-12-25T00:00:00"/>
        <d v="2005-01-04T00:00:00"/>
        <d v="2005-01-08T00:00:00"/>
        <d v="2005-01-11T00:00:00"/>
        <d v="2005-01-12T00:00:00"/>
        <d v="2005-01-13T00:00:00"/>
        <d v="2005-01-14T00:00:00"/>
        <d v="2005-01-22T00:00:00"/>
        <d v="2005-01-23T00:00:00"/>
        <d v="2005-02-08T00:00:00"/>
        <d v="2005-02-09T00:00:00"/>
        <d v="2005-02-11T00:00:00"/>
        <d v="2005-02-13T00:00:00"/>
        <d v="2005-02-19T00:00:00"/>
        <d v="2005-02-23T00:00:00"/>
        <d v="2005-02-28T00:00:00"/>
        <d v="2005-03-02T00:00:00"/>
        <d v="2005-03-06T00:00:00"/>
        <d v="2005-03-08T00:00:00"/>
        <d v="2005-03-13T00:00:00"/>
        <d v="2005-03-14T00:00:00"/>
        <d v="2005-03-15T00:00:00"/>
        <d v="2005-03-17T00:00:00"/>
        <d v="2005-03-18T00:00:00"/>
        <d v="2005-03-19T00:00:00"/>
        <d v="2005-03-24T00:00:00"/>
        <d v="2005-03-28T00:00:00"/>
        <d v="2005-03-29T00:00:00"/>
        <d v="2005-04-04T00:00:00"/>
        <d v="2005-04-05T00:00:00"/>
        <d v="2005-04-07T00:00:00"/>
        <d v="2005-04-08T00:00:00"/>
        <d v="2005-04-15T00:00:00"/>
        <d v="2005-04-17T00:00:00"/>
        <d v="2005-04-21T00:00:00"/>
        <d v="2005-04-25T00:00:00"/>
        <d v="2005-04-30T00:00:00"/>
        <d v="2005-05-04T00:00:00"/>
        <d v="2005-05-10T00:00:00"/>
        <d v="2005-05-14T00:00:00"/>
        <d v="2005-05-22T00:00:00"/>
        <d v="2005-05-23T00:00:00"/>
        <d v="2005-05-26T00:00:00"/>
        <d v="2005-06-02T00:00:00"/>
        <d v="2005-06-04T00:00:00"/>
        <d v="2005-06-07T00:00:00"/>
        <d v="2005-06-11T00:00:00"/>
        <d v="2005-06-12T00:00:00"/>
        <d v="2005-06-16T00:00:00"/>
        <d v="2005-06-21T00:00:00"/>
        <d v="2005-06-24T00:00:00"/>
        <d v="2005-06-25T00:00:00"/>
        <d v="2005-06-26T00:00:00"/>
        <d v="2005-06-27T00:00:00"/>
        <d v="2005-06-28T00:00:00"/>
        <d v="2005-06-29T00:00:00"/>
        <d v="2005-07-08T00:00:00"/>
        <d v="2005-07-16T00:00:00"/>
        <d v="2005-07-29T00:00:00"/>
        <d v="2005-07-31T00:00:00"/>
        <d v="2005-08-02T00:00:00"/>
        <d v="2005-08-04T00:00:00"/>
        <d v="2005-08-16T00:00:00"/>
        <d v="2005-08-19T00:00:00"/>
        <d v="2005-08-22T00:00:00"/>
        <d v="2005-08-24T00:00:00"/>
        <d v="2005-08-25T00:00:00"/>
        <d v="2005-08-30T00:00:00"/>
        <d v="2005-09-18T00:00:00"/>
        <d v="2005-09-26T00:00:00"/>
        <d v="2005-09-27T00:00:00"/>
        <d v="2005-10-04T00:00:00"/>
        <d v="2005-10-07T00:00:00"/>
        <d v="2005-10-09T00:00:00"/>
        <d v="2005-10-16T00:00:00"/>
        <d v="2005-10-17T00:00:00"/>
        <d v="2005-10-22T00:00:00"/>
        <d v="2005-10-25T00:00:00"/>
        <d v="2005-10-28T00:00:00"/>
        <d v="2005-11-04T00:00:00"/>
        <d v="2005-11-07T00:00:00"/>
        <d v="2005-11-08T00:00:00"/>
        <d v="2005-11-12T00:00:00"/>
        <d v="2005-11-16T00:00:00"/>
        <d v="2005-11-25T00:00:00"/>
        <d v="2005-11-28T00:00:00"/>
        <d v="2005-11-29T00:00:00"/>
        <d v="2005-11-30T00:00:00"/>
        <d v="2005-12-03T00:00:00"/>
        <d v="2005-12-05T00:00:00"/>
        <d v="2005-12-07T00:00:00"/>
        <d v="2005-12-10T00:00:00"/>
        <d v="2005-12-12T00:00:00"/>
        <d v="2005-12-14T00:00:00"/>
        <d v="2005-12-15T00:00:00"/>
        <d v="2005-12-26T00:00:00"/>
        <d v="2005-12-30T00:00:00"/>
        <d v="2006-01-02T00:00:00"/>
        <d v="2006-01-05T00:00:00"/>
        <d v="2006-01-10T00:00:00"/>
        <d v="2006-01-14T00:00:00"/>
        <d v="2006-02-03T00:00:00"/>
        <d v="2006-02-04T00:00:00"/>
        <d v="2006-02-11T00:00:00"/>
        <d v="2006-02-12T00:00:00"/>
        <d v="2006-02-14T00:00:00"/>
        <d v="2006-02-19T00:00:00"/>
        <d v="2006-02-26T00:00:00"/>
        <d v="2006-03-01T00:00:00"/>
        <d v="2006-03-13T00:00:00"/>
        <d v="2006-03-14T00:00:00"/>
        <d v="2006-03-17T00:00:00"/>
        <d v="2006-03-21T00:00:00"/>
        <d v="2006-04-04T00:00:00"/>
        <d v="2006-04-09T00:00:00"/>
        <d v="2006-04-12T00:00:00"/>
        <d v="2006-04-15T00:00:00"/>
        <d v="2006-04-21T00:00:00"/>
        <d v="2006-04-24T00:00:00"/>
        <d v="2006-04-30T00:00:00"/>
        <d v="2006-05-13T00:00:00"/>
        <d v="2006-05-23T00:00:00"/>
        <d v="2006-05-24T00:00:00"/>
        <d v="2006-05-27T00:00:00"/>
        <d v="2006-05-30T00:00:00"/>
        <d v="2006-06-06T00:00:00"/>
        <d v="2006-06-09T00:00:00"/>
        <d v="2006-06-10T00:00:00"/>
        <d v="2006-06-12T00:00:00"/>
        <d v="2006-06-23T00:00:00"/>
        <d v="2006-06-25T00:00:00"/>
        <d v="2006-06-28T00:00:00"/>
        <d v="2006-06-30T00:00:00"/>
        <d v="2006-07-02T00:00:00"/>
        <d v="2006-07-04T00:00:00"/>
        <d v="2006-07-09T00:00:00"/>
        <d v="2006-07-16T00:00:00"/>
        <d v="2006-07-20T00:00:00"/>
        <d v="2006-07-21T00:00:00"/>
        <d v="2006-07-22T00:00:00"/>
        <d v="2006-07-24T00:00:00"/>
        <d v="2006-07-26T00:00:00"/>
        <d v="2006-07-27T00:00:00"/>
        <d v="2006-07-28T00:00:00"/>
        <d v="2006-07-31T00:00:00"/>
        <d v="2006-08-03T00:00:00"/>
        <d v="2006-08-08T00:00:00"/>
        <d v="2006-08-09T00:00:00"/>
        <d v="2006-08-12T00:00:00"/>
        <d v="2006-08-27T00:00:00"/>
        <d v="2006-08-30T00:00:00"/>
        <d v="2006-09-03T00:00:00"/>
        <d v="2006-09-04T00:00:00"/>
        <d v="2006-09-13T00:00:00"/>
        <d v="2006-09-14T00:00:00"/>
        <d v="2006-09-16T00:00:00"/>
        <d v="2006-09-17T00:00:00"/>
        <d v="2006-09-18T00:00:00"/>
        <d v="2006-09-22T00:00:00"/>
        <d v="2006-09-23T00:00:00"/>
        <d v="2006-09-25T00:00:00"/>
        <d v="2006-09-29T00:00:00"/>
        <d v="2006-10-03T00:00:00"/>
        <d v="2006-10-05T00:00:00"/>
        <d v="2006-10-08T00:00:00"/>
        <d v="2006-10-16T00:00:00"/>
        <d v="2006-10-26T00:00:00"/>
        <d v="2006-11-08T00:00:00"/>
        <d v="2006-11-14T00:00:00"/>
        <d v="2006-11-17T00:00:00"/>
        <d v="2006-11-21T00:00:00"/>
        <d v="2006-11-24T00:00:00"/>
        <d v="2006-11-25T00:00:00"/>
        <d v="2006-12-04T00:00:00"/>
        <d v="2006-12-16T00:00:00"/>
        <d v="2006-12-17T00:00:00"/>
        <d v="2006-12-19T00:00:00"/>
        <d v="2006-12-21T00:00:00"/>
        <d v="2006-12-23T00:00:00"/>
        <d v="2006-12-24T00:00:00"/>
        <d v="2006-12-29T00:00:00"/>
        <d v="2006-12-31T00:00:00"/>
        <d v="2007-01-11T00:00:00"/>
        <d v="2007-01-16T00:00:00"/>
        <d v="2007-01-25T00:00:00"/>
        <d v="2007-02-03T00:00:00"/>
        <d v="2007-02-08T00:00:00"/>
        <d v="2007-02-10T00:00:00"/>
        <d v="2007-02-20T00:00:00"/>
        <d v="2007-02-21T00:00:00"/>
        <d v="2007-02-27T00:00:00"/>
        <d v="2007-03-04T00:00:00"/>
        <d v="2007-03-08T00:00:00"/>
        <d v="2007-03-10T00:00:00"/>
        <d v="2007-03-11T00:00:00"/>
        <d v="2007-03-19T00:00:00"/>
        <d v="2007-03-20T00:00:00"/>
        <d v="2007-03-21T00:00:00"/>
        <d v="2007-03-24T00:00:00"/>
        <d v="2007-04-02T00:00:00"/>
        <d v="2007-04-03T00:00:00"/>
        <d v="2007-04-04T00:00:00"/>
        <d v="2007-04-08T00:00:00"/>
        <d v="2007-04-14T00:00:00"/>
        <d v="2007-04-25T00:00:00"/>
        <d v="2007-05-01T00:00:00"/>
        <d v="2007-05-14T00:00:00"/>
        <d v="2007-05-16T00:00:00"/>
        <d v="2007-05-17T00:00:00"/>
        <d v="2007-05-29T00:00:00"/>
        <d v="2007-06-03T00:00:00"/>
        <d v="2007-06-11T00:00:00"/>
        <d v="2007-06-13T00:00:00"/>
        <d v="2007-06-18T00:00:00"/>
        <d v="2007-06-21T00:00:00"/>
        <d v="2007-06-25T00:00:00"/>
        <d v="2007-07-09T00:00:00"/>
        <d v="2007-07-13T00:00:00"/>
        <d v="2007-07-20T00:00:00"/>
        <d v="2007-08-03T00:00:00"/>
        <d v="2007-08-12T00:00:00"/>
        <d v="2007-08-26T00:00:00"/>
        <d v="2007-09-02T00:00:00"/>
        <d v="2007-09-13T00:00:00"/>
        <d v="2007-09-15T00:00:00"/>
        <d v="2007-09-18T00:00:00"/>
        <d v="2007-09-22T00:00:00"/>
        <d v="2007-09-23T00:00:00"/>
        <d v="2007-09-29T00:00:00"/>
        <d v="2007-10-01T00:00:00"/>
        <d v="2007-10-02T00:00:00"/>
        <d v="2007-10-03T00:00:00"/>
        <d v="2007-10-05T00:00:00"/>
        <d v="2007-10-09T00:00:00"/>
        <d v="2007-10-15T00:00:00"/>
        <d v="2007-10-16T00:00:00"/>
        <d v="2007-10-17T00:00:00"/>
        <d v="2007-10-21T00:00:00"/>
        <d v="2007-10-31T00:00:00"/>
        <d v="2007-11-05T00:00:00"/>
        <d v="2007-11-09T00:00:00"/>
        <d v="2007-11-14T00:00:00"/>
        <d v="2007-11-16T00:00:00"/>
        <d v="2007-11-19T00:00:00"/>
        <d v="2007-11-20T00:00:00"/>
        <d v="2007-11-23T00:00:00"/>
        <d v="2007-11-27T00:00:00"/>
        <d v="2007-11-28T00:00:00"/>
        <d v="2007-11-29T00:00:00"/>
        <d v="2007-12-01T00:00:00"/>
        <d v="2007-12-03T00:00:00"/>
        <d v="2007-12-05T00:00:00"/>
        <d v="2007-12-08T00:00:00"/>
        <d v="2007-12-09T00:00:00"/>
        <d v="2007-12-13T00:00:00"/>
        <d v="2007-12-16T00:00:00"/>
        <d v="2007-12-17T00:00:00"/>
        <d v="2007-12-23T00:00:00"/>
        <d v="2007-12-31T00:00:00"/>
        <d v="2008-01-09T00:00:00"/>
        <d v="2008-01-18T00:00:00"/>
        <d v="2008-01-28T00:00:00"/>
        <d v="2008-01-29T00:00:00"/>
        <d v="2008-02-03T00:00:00"/>
        <d v="2008-02-12T00:00:00"/>
        <d v="2008-02-16T00:00:00"/>
        <d v="2008-02-19T00:00:00"/>
        <d v="2008-02-23T00:00:00"/>
        <d v="2008-02-25T00:00:00"/>
        <d v="2008-02-28T00:00:00"/>
        <d v="2008-03-02T00:00:00"/>
        <d v="2008-03-03T00:00:00"/>
        <d v="2008-03-13T00:00:00"/>
        <d v="2008-03-14T00:00:00"/>
        <d v="2008-03-19T00:00:00"/>
        <d v="2008-03-28T00:00:00"/>
        <d v="2008-04-01T00:00:00"/>
        <d v="2008-04-13T00:00:00"/>
        <d v="2008-04-16T00:00:00"/>
        <d v="2008-04-17T00:00:00"/>
        <d v="2008-04-20T00:00:00"/>
        <d v="2008-04-21T00:00:00"/>
        <d v="2008-04-25T00:00:00"/>
        <d v="2008-04-26T00:00:00"/>
        <d v="2008-05-03T00:00:00"/>
        <d v="2008-05-04T00:00:00"/>
        <d v="2008-05-09T00:00:00"/>
        <d v="2008-05-20T00:00:00"/>
        <d v="2008-05-26T00:00:00"/>
        <d v="2008-05-31T00:00:00"/>
        <d v="2008-06-01T00:00:00"/>
        <d v="2008-06-04T00:00:00"/>
        <d v="2008-06-07T00:00:00"/>
        <d v="2008-06-11T00:00:00"/>
        <d v="2008-06-13T00:00:00"/>
        <d v="2008-06-14T00:00:00"/>
        <d v="2008-06-15T00:00:00"/>
        <d v="2008-06-22T00:00:00"/>
        <d v="2008-06-24T00:00:00"/>
        <d v="2008-06-29T00:00:00"/>
        <d v="2008-07-08T00:00:00"/>
        <d v="2008-07-12T00:00:00"/>
        <d v="2008-07-13T00:00:00"/>
        <d v="2008-07-20T00:00:00"/>
        <d v="2008-07-21T00:00:00"/>
        <d v="2008-07-25T00:00:00"/>
        <d v="2008-07-31T00:00:00"/>
        <d v="2008-08-04T00:00:00"/>
        <d v="2008-08-08T00:00:00"/>
        <d v="2008-08-11T00:00:00"/>
        <d v="2008-08-14T00:00:00"/>
        <d v="2008-08-21T00:00:00"/>
        <d v="2008-08-25T00:00:00"/>
        <d v="2008-09-04T00:00:00"/>
        <d v="2008-09-05T00:00:00"/>
        <d v="2008-09-07T00:00:00"/>
        <d v="2008-09-10T00:00:00"/>
        <d v="2008-09-14T00:00:00"/>
        <d v="2008-09-16T00:00:00"/>
        <d v="2008-09-18T00:00:00"/>
        <d v="2008-09-23T00:00:00"/>
        <d v="2008-09-24T00:00:00"/>
        <d v="2008-10-02T00:00:00"/>
        <d v="2008-10-16T00:00:00"/>
        <d v="2008-10-17T00:00:00"/>
        <d v="2008-10-19T00:00:00"/>
        <d v="2008-10-26T00:00:00"/>
        <d v="2008-10-29T00:00:00"/>
        <d v="2008-11-01T00:00:00"/>
        <d v="2008-11-15T00:00:00"/>
        <d v="2008-11-17T00:00:00"/>
        <d v="2008-11-21T00:00:00"/>
        <d v="2008-11-24T00:00:00"/>
        <d v="2008-11-28T00:00:00"/>
        <d v="2008-12-03T00:00:00"/>
        <d v="2008-12-04T00:00:00"/>
        <d v="2008-12-10T00:00:00"/>
        <d v="2008-12-15T00:00:00"/>
        <d v="2008-12-19T00:00:00"/>
        <d v="2008-12-21T00:00:00"/>
        <d v="2008-12-22T00:00:00"/>
        <d v="2008-12-26T00:00:00"/>
        <d v="2008-12-27T00:00:00"/>
        <d v="2008-12-28T00:00:00"/>
        <d v="2008-12-29T00:00:00"/>
        <d v="2009-01-03T00:00:00"/>
        <d v="2009-01-13T00:00:00"/>
        <d v="2009-01-14T00:00:00"/>
        <d v="2009-01-21T00:00:00"/>
        <d v="2009-01-25T00:00:00"/>
        <d v="2009-01-26T00:00:00"/>
        <d v="2009-01-28T00:00:00"/>
        <d v="2009-01-29T00:00:00"/>
        <d v="2009-02-04T00:00:00"/>
        <d v="2009-02-08T00:00:00"/>
        <d v="2009-02-09T00:00:00"/>
        <d v="2009-02-12T00:00:00"/>
        <d v="2009-02-15T00:00:00"/>
        <d v="2009-02-18T00:00:00"/>
        <d v="2009-02-21T00:00:00"/>
        <d v="2009-02-23T00:00:00"/>
        <d v="2009-02-24T00:00:00"/>
        <d v="2009-02-26T00:00:00"/>
        <d v="2009-03-06T00:00:00"/>
        <d v="2009-03-10T00:00:00"/>
        <d v="2009-03-12T00:00:00"/>
        <d v="2009-03-14T00:00:00"/>
        <d v="2009-03-21T00:00:00"/>
        <d v="2009-03-22T00:00:00"/>
        <d v="2009-03-27T00:00:00"/>
        <d v="2009-03-30T00:00:00"/>
        <d v="2009-04-07T00:00:00"/>
        <d v="2009-04-10T00:00:00"/>
        <d v="2009-04-14T00:00:00"/>
        <d v="2009-04-16T00:00:00"/>
        <d v="2009-04-20T00:00:00"/>
        <d v="2009-04-22T00:00:00"/>
        <d v="2009-04-26T00:00:00"/>
        <d v="2009-05-12T00:00:00"/>
        <d v="2009-05-14T00:00:00"/>
        <d v="2009-05-15T00:00:00"/>
        <d v="2009-05-18T00:00:00"/>
        <d v="2009-06-06T00:00:00"/>
        <d v="2009-06-12T00:00:00"/>
        <d v="2009-06-16T00:00:00"/>
        <d v="2009-06-18T00:00:00"/>
        <d v="2009-06-20T00:00:00"/>
        <d v="2009-06-22T00:00:00"/>
        <d v="2009-06-23T00:00:00"/>
        <d v="2009-06-26T00:00:00"/>
        <d v="2009-06-30T00:00:00"/>
        <d v="2009-07-01T00:00:00"/>
        <d v="2009-07-03T00:00:00"/>
        <d v="2009-07-04T00:00:00"/>
        <d v="2009-07-05T00:00:00"/>
        <d v="2009-07-08T00:00:00"/>
        <d v="2009-07-11T00:00:00"/>
        <d v="2009-07-17T00:00:00"/>
        <d v="2009-07-29T00:00:00"/>
        <d v="2009-07-31T00:00:00"/>
        <d v="2009-08-04T00:00:00"/>
        <d v="2009-08-05T00:00:00"/>
        <d v="2009-08-10T00:00:00"/>
        <d v="2009-08-11T00:00:00"/>
        <d v="2009-08-13T00:00:00"/>
        <d v="2009-08-14T00:00:00"/>
        <d v="2009-08-20T00:00:00"/>
        <d v="2009-08-25T00:00:00"/>
        <d v="2009-08-30T00:00:00"/>
        <d v="2009-09-01T00:00:00"/>
        <d v="2009-09-03T00:00:00"/>
        <d v="2009-09-12T00:00:00"/>
        <d v="2009-09-13T00:00:00"/>
        <d v="2009-09-18T00:00:00"/>
        <d v="2009-09-20T00:00:00"/>
        <d v="2009-09-27T00:00:00"/>
        <d v="2009-09-28T00:00:00"/>
        <d v="2009-10-08T00:00:00"/>
        <d v="2009-10-09T00:00:00"/>
        <d v="2009-10-11T00:00:00"/>
        <d v="2009-10-18T00:00:00"/>
        <d v="2009-10-19T00:00:00"/>
        <d v="2009-10-20T00:00:00"/>
        <d v="2009-10-21T00:00:00"/>
        <d v="2009-10-26T00:00:00"/>
        <d v="2009-10-27T00:00:00"/>
        <d v="2009-11-01T00:00:00"/>
        <d v="2009-11-03T00:00:00"/>
        <d v="2009-11-05T00:00:00"/>
        <d v="2009-11-08T00:00:00"/>
        <d v="2009-11-13T00:00:00"/>
        <d v="2009-11-16T00:00:00"/>
        <d v="2009-11-20T00:00:00"/>
        <d v="2009-12-01T00:00:00"/>
        <d v="2009-12-03T00:00:00"/>
        <d v="2009-12-04T00:00:00"/>
        <d v="2009-12-05T00:00:00"/>
        <d v="2009-12-06T00:00:00"/>
        <d v="2009-12-20T00:00:00"/>
        <d v="2009-12-24T00:00:00"/>
        <d v="2011-01-01T00:00:00"/>
        <d v="2011-01-02T00:00:00"/>
        <d v="2011-01-04T00:00:00"/>
        <d v="2011-01-07T00:00:00"/>
        <d v="2011-01-10T00:00:00"/>
        <d v="2011-01-11T00:00:00"/>
        <d v="2011-01-15T00:00:00"/>
        <d v="2011-01-16T00:00:00"/>
        <d v="2011-01-20T00:00:00"/>
        <d v="2011-01-22T00:00:00"/>
        <d v="2011-01-31T00:00:00"/>
        <d v="2011-02-02T00:00:00"/>
        <d v="2011-02-04T00:00:00"/>
        <d v="2011-02-07T00:00:00"/>
        <d v="2011-02-13T00:00:00"/>
        <d v="2011-02-21T00:00:00"/>
        <d v="2011-02-23T00:00:00"/>
        <d v="2011-02-27T00:00:00"/>
        <d v="2011-03-08T00:00:00"/>
        <d v="2011-03-09T00:00:00"/>
        <d v="2011-03-11T00:00:00"/>
        <d v="2011-03-13T00:00:00"/>
        <d v="2011-03-18T00:00:00"/>
        <d v="2011-03-29T00:00:00"/>
        <d v="2011-04-01T00:00:00"/>
        <d v="2011-04-12T00:00:00"/>
        <d v="2011-04-18T00:00:00"/>
        <d v="2011-04-20T00:00:00"/>
        <d v="2011-04-26T00:00:00"/>
        <d v="2011-04-29T00:00:00"/>
        <d v="2011-05-03T00:00:00"/>
        <d v="2011-05-08T00:00:00"/>
        <d v="2011-05-12T00:00:00"/>
        <d v="2011-05-13T00:00:00"/>
        <d v="2011-05-14T00:00:00"/>
        <d v="2011-05-15T00:00:00"/>
        <d v="2011-05-20T00:00:00"/>
        <d v="2011-05-24T00:00:00"/>
        <d v="2011-05-26T00:00:00"/>
        <d v="2011-05-27T00:00:00"/>
        <d v="2011-05-31T00:00:00"/>
        <d v="2011-06-05T00:00:00"/>
        <d v="2011-06-06T00:00:00"/>
        <d v="2011-06-09T00:00:00"/>
        <d v="2011-06-15T00:00:00"/>
        <d v="2011-06-18T00:00:00"/>
        <d v="2011-06-27T00:00:00"/>
        <d v="2011-06-28T00:00:00"/>
        <d v="2011-07-01T00:00:00"/>
        <d v="2011-07-07T00:00:00"/>
        <d v="2011-07-08T00:00:00"/>
        <d v="2011-07-11T00:00:00"/>
        <d v="2011-07-16T00:00:00"/>
        <d v="2011-07-17T00:00:00"/>
        <d v="2011-07-18T00:00:00"/>
        <d v="2011-07-20T00:00:00"/>
        <d v="2011-07-23T00:00:00"/>
        <d v="2011-07-27T00:00:00"/>
        <d v="2011-08-03T00:00:00"/>
        <d v="2011-08-04T00:00:00"/>
        <d v="2011-08-05T00:00:00"/>
        <d v="2011-08-09T00:00:00"/>
        <d v="2011-08-10T00:00:00"/>
        <d v="2011-08-13T00:00:00"/>
        <d v="2011-08-15T00:00:00"/>
        <d v="2011-08-20T00:00:00"/>
        <d v="2011-08-22T00:00:00"/>
        <d v="2011-08-28T00:00:00"/>
        <d v="2011-09-03T00:00:00"/>
        <d v="2011-09-05T00:00:00"/>
        <d v="2011-09-06T00:00:00"/>
        <d v="2011-09-08T00:00:00"/>
        <d v="2011-09-10T00:00:00"/>
        <d v="2011-09-19T00:00:00"/>
        <d v="2011-09-22T00:00:00"/>
        <d v="2011-09-26T00:00:00"/>
        <d v="2011-09-27T00:00:00"/>
        <d v="2011-10-02T00:00:00"/>
        <d v="2011-10-11T00:00:00"/>
        <d v="2011-10-22T00:00:00"/>
        <d v="2011-10-28T00:00:00"/>
        <d v="2011-10-31T00:00:00"/>
        <d v="2011-11-02T00:00:00"/>
        <d v="2011-11-08T00:00:00"/>
        <d v="2011-11-11T00:00:00"/>
        <d v="2011-11-12T00:00:00"/>
        <d v="2011-11-13T00:00:00"/>
        <d v="2011-11-21T00:00:00"/>
        <d v="2011-11-24T00:00:00"/>
        <d v="2011-12-05T00:00:00"/>
        <d v="2011-12-06T00:00:00"/>
        <d v="2011-12-08T00:00:00"/>
        <d v="2011-12-17T00:00:00"/>
        <d v="2011-12-18T00:00:00"/>
        <d v="2011-12-19T00:00:00"/>
        <d v="2011-12-21T00:00:00"/>
        <d v="2011-12-22T00:00:00"/>
        <d v="2011-12-31T00:00:00"/>
        <d v="2012-01-01T00:00:00"/>
        <d v="2012-01-12T00:00:00"/>
        <d v="2012-01-14T00:00:00"/>
        <d v="2012-01-18T00:00:00"/>
        <d v="2012-01-20T00:00:00"/>
        <d v="2012-01-21T00:00:00"/>
        <d v="2012-01-25T00:00:00"/>
        <d v="2012-02-02T00:00:00"/>
        <d v="2012-02-04T00:00:00"/>
        <d v="2012-02-06T00:00:00"/>
        <d v="2012-02-08T00:00:00"/>
        <d v="2012-02-12T00:00:00"/>
        <d v="2012-02-14T00:00:00"/>
        <d v="2012-02-18T00:00:00"/>
        <d v="2012-02-20T00:00:00"/>
        <d v="2012-02-21T00:00:00"/>
        <d v="2012-03-02T00:00:00"/>
        <d v="2012-03-06T00:00:00"/>
        <d v="2012-03-08T00:00:00"/>
        <d v="2012-03-14T00:00:00"/>
        <d v="2012-03-17T00:00:00"/>
        <d v="2012-03-23T00:00:00"/>
        <d v="2012-03-24T00:00:00"/>
        <d v="2012-04-07T00:00:00"/>
        <d v="2012-04-08T00:00:00"/>
        <d v="2012-04-12T00:00:00"/>
        <d v="2012-04-14T00:00:00"/>
        <d v="2012-04-15T00:00:00"/>
        <d v="2012-04-16T00:00:00"/>
        <d v="2012-04-18T00:00:00"/>
        <d v="2012-04-23T00:00:00"/>
        <d v="2012-04-25T00:00:00"/>
        <d v="2012-04-26T00:00:00"/>
        <d v="2012-04-29T00:00:00"/>
        <d v="2012-04-30T00:00:00"/>
        <d v="2012-05-01T00:00:00"/>
        <d v="2012-05-02T00:00:00"/>
        <d v="2012-05-04T00:00:00"/>
        <d v="2012-05-09T00:00:00"/>
        <d v="2012-05-14T00:00:00"/>
        <d v="2012-05-17T00:00:00"/>
        <d v="2012-05-18T00:00:00"/>
        <d v="2012-05-22T00:00:00"/>
        <d v="2012-05-26T00:00:00"/>
        <d v="2012-05-30T00:00:00"/>
        <d v="2012-06-03T00:00:00"/>
        <d v="2012-06-08T00:00:00"/>
        <d v="2012-06-10T00:00:00"/>
        <d v="2012-06-12T00:00:00"/>
        <d v="2012-06-22T00:00:00"/>
        <d v="2012-06-28T00:00:00"/>
        <d v="2012-07-05T00:00:00"/>
        <d v="2012-07-06T00:00:00"/>
        <d v="2012-07-15T00:00:00"/>
        <d v="2012-07-23T00:00:00"/>
        <d v="2012-07-28T00:00:00"/>
        <d v="2012-07-29T00:00:00"/>
        <d v="2012-08-07T00:00:00"/>
        <d v="2012-08-10T00:00:00"/>
        <d v="2012-08-11T00:00:00"/>
        <d v="2012-08-19T00:00:00"/>
        <d v="2012-08-21T00:00:00"/>
        <d v="2012-08-25T00:00:00"/>
        <d v="2012-08-27T00:00:00"/>
        <d v="2012-08-30T00:00:00"/>
        <d v="2012-08-31T00:00:00"/>
        <d v="2012-09-08T00:00:00"/>
        <d v="2012-09-21T00:00:00"/>
        <d v="2012-09-24T00:00:00"/>
        <d v="2012-09-25T00:00:00"/>
        <d v="2012-09-26T00:00:00"/>
        <d v="2012-10-01T00:00:00"/>
        <d v="2012-10-02T00:00:00"/>
        <d v="2012-10-06T00:00:00"/>
        <d v="2012-10-08T00:00:00"/>
        <d v="2012-10-11T00:00:00"/>
        <d v="2012-10-21T00:00:00"/>
        <d v="2012-10-24T00:00:00"/>
        <d v="2012-11-07T00:00:00"/>
        <d v="2012-11-09T00:00:00"/>
        <d v="2012-11-10T00:00:00"/>
        <d v="2012-11-13T00:00:00"/>
        <d v="2012-11-21T00:00:00"/>
        <d v="2012-11-22T00:00:00"/>
        <d v="2012-11-25T00:00:00"/>
        <d v="2012-12-01T00:00:00"/>
        <d v="2012-12-08T00:00:00"/>
        <d v="2012-12-13T00:00:00"/>
        <d v="2012-12-15T00:00:00"/>
        <d v="2012-12-20T00:00:00"/>
        <d v="2012-12-22T00:00:00"/>
        <d v="2012-12-23T00:00:00"/>
        <d v="2012-12-26T00:00:00"/>
        <d v="2012-12-28T00:00:00"/>
        <d v="2012-12-30T00:00:00"/>
        <d v="2012-12-31T00:00:00"/>
        <d v="2013-01-04T00:00:00"/>
        <d v="2013-01-05T00:00:00"/>
        <d v="2013-01-06T00:00:00"/>
        <d v="2013-01-07T00:00:00"/>
        <d v="2013-01-08T00:00:00"/>
        <d v="2013-01-14T00:00:00"/>
        <d v="2013-01-20T00:00:00"/>
        <d v="2013-01-21T00:00:00"/>
        <d v="2013-01-25T00:00:00"/>
        <d v="2013-01-30T00:00:00"/>
        <d v="2013-02-05T00:00:00"/>
        <d v="2013-02-19T00:00:00"/>
        <d v="2013-02-24T00:00:00"/>
        <d v="2013-03-01T00:00:00"/>
        <d v="2013-03-03T00:00:00"/>
        <d v="2013-03-04T00:00:00"/>
        <d v="2013-03-07T00:00:00"/>
        <d v="2013-03-16T00:00:00"/>
        <d v="2013-03-19T00:00:00"/>
        <d v="2013-03-20T00:00:00"/>
        <d v="2013-03-21T00:00:00"/>
        <d v="2013-03-22T00:00:00"/>
        <d v="2013-03-24T00:00:00"/>
        <d v="2013-03-31T00:00:00"/>
        <d v="2013-04-04T00:00:00"/>
        <d v="2013-04-06T00:00:00"/>
        <d v="2013-04-11T00:00:00"/>
        <d v="2013-04-12T00:00:00"/>
        <d v="2013-04-16T00:00:00"/>
        <d v="2013-04-19T00:00:00"/>
        <d v="2013-04-29T00:00:00"/>
        <d v="2013-04-30T00:00:00"/>
        <d v="2013-05-03T00:00:00"/>
        <d v="2013-05-04T00:00:00"/>
        <d v="2013-05-05T00:00:00"/>
        <d v="2013-05-06T00:00:00"/>
        <d v="2013-05-08T00:00:00"/>
        <d v="2013-05-10T00:00:00"/>
        <d v="2013-05-11T00:00:00"/>
        <d v="2013-05-12T00:00:00"/>
        <d v="2013-05-16T00:00:00"/>
        <d v="2013-06-06T00:00:00"/>
        <d v="2013-06-08T00:00:00"/>
        <d v="2013-06-09T00:00:00"/>
        <d v="2013-06-10T00:00:00"/>
        <d v="2013-06-14T00:00:00"/>
        <d v="2013-06-20T00:00:00"/>
        <d v="2013-06-24T00:00:00"/>
        <d v="2013-06-27T00:00:00"/>
        <d v="2013-06-30T00:00:00"/>
        <d v="2013-07-17T00:00:00"/>
        <d v="2013-07-18T00:00:00"/>
        <d v="2013-07-19T00:00:00"/>
        <d v="2013-07-21T00:00:00"/>
        <d v="2013-07-22T00:00:00"/>
        <d v="2013-07-28T00:00:00"/>
        <d v="2013-07-30T00:00:00"/>
        <d v="2013-07-31T00:00:00"/>
        <d v="2013-08-02T00:00:00"/>
        <d v="2013-08-15T00:00:00"/>
        <d v="2013-08-18T00:00:00"/>
        <d v="2013-08-19T00:00:00"/>
        <d v="2013-08-20T00:00:00"/>
        <d v="2013-08-23T00:00:00"/>
        <d v="2013-08-26T00:00:00"/>
        <d v="2013-08-27T00:00:00"/>
        <d v="2013-08-28T00:00:00"/>
        <d v="2013-08-29T00:00:00"/>
        <d v="2013-08-30T00:00:00"/>
        <d v="2013-09-01T00:00:00"/>
        <d v="2013-09-05T00:00:00"/>
        <d v="2013-09-06T00:00:00"/>
        <d v="2013-09-09T00:00:00"/>
        <d v="2013-09-13T00:00:00"/>
        <d v="2013-09-14T00:00:00"/>
        <d v="2013-09-16T00:00:00"/>
        <d v="2013-10-06T00:00:00"/>
        <d v="2013-10-09T00:00:00"/>
        <d v="2013-10-13T00:00:00"/>
        <d v="2013-10-22T00:00:00"/>
        <d v="2013-10-23T00:00:00"/>
        <d v="2013-10-28T00:00:00"/>
        <d v="2013-10-29T00:00:00"/>
        <d v="2013-11-02T00:00:00"/>
        <d v="2013-11-03T00:00:00"/>
        <d v="2013-11-06T00:00:00"/>
        <d v="2013-11-10T00:00:00"/>
        <d v="2013-11-15T00:00:00"/>
        <d v="2013-11-18T00:00:00"/>
        <d v="2013-11-19T00:00:00"/>
        <d v="2013-11-21T00:00:00"/>
        <d v="2013-11-23T00:00:00"/>
        <d v="2013-11-26T00:00:00"/>
        <d v="2013-11-28T00:00:00"/>
        <d v="2013-12-01T00:00:00"/>
        <d v="2013-12-02T00:00:00"/>
        <d v="2013-12-07T00:00:00"/>
        <d v="2013-12-08T00:00:00"/>
        <d v="2013-12-13T00:00:00"/>
        <d v="2013-12-14T00:00:00"/>
        <d v="2013-12-18T00:00:00"/>
        <d v="2013-12-25T00:00:00"/>
        <d v="2013-12-28T00:00:00"/>
        <d v="2013-12-29T00:00:00"/>
        <d v="2013-12-31T00:00:00"/>
        <d v="2014-01-02T00:00:00"/>
        <d v="2014-01-04T00:00:00"/>
        <d v="2014-01-09T00:00:00"/>
        <d v="2014-01-17T00:00:00"/>
        <d v="2014-01-21T00:00:00"/>
        <d v="2014-01-22T00:00:00"/>
        <d v="2014-01-25T00:00:00"/>
        <d v="2014-01-29T00:00:00"/>
        <d v="2014-01-31T00:00:00"/>
        <d v="2014-02-01T00:00:00"/>
        <d v="2014-02-02T00:00:00"/>
        <d v="2014-02-08T00:00:00"/>
        <d v="2014-02-12T00:00:00"/>
        <d v="2014-02-13T00:00:00"/>
        <d v="2014-02-14T00:00:00"/>
        <d v="2014-02-21T00:00:00"/>
        <d v="2014-02-26T00:00:00"/>
        <d v="2014-03-01T00:00:00"/>
        <d v="2014-03-03T00:00:00"/>
        <d v="2014-03-05T00:00:00"/>
        <d v="2014-03-07T00:00:00"/>
        <d v="2014-03-09T00:00:00"/>
        <d v="2014-03-10T00:00:00"/>
        <d v="2014-03-14T00:00:00"/>
        <d v="2014-03-20T00:00:00"/>
        <d v="2014-03-21T00:00:00"/>
        <d v="2014-03-28T00:00:00"/>
        <d v="2014-03-30T00:00:00"/>
        <d v="2014-03-31T00:00:00"/>
        <d v="2014-04-08T00:00:00"/>
        <d v="2014-04-09T00:00:00"/>
        <d v="2014-04-10T00:00:00"/>
        <d v="2014-04-20T00:00:00"/>
        <d v="2014-04-28T00:00:00"/>
        <d v="2014-04-30T00:00:00"/>
        <d v="2014-05-09T00:00:00"/>
        <d v="2014-05-11T00:00:00"/>
        <d v="2014-05-12T00:00:00"/>
        <d v="2014-05-17T00:00:00"/>
        <d v="2014-05-18T00:00:00"/>
        <d v="2014-05-20T00:00:00"/>
        <d v="2014-05-23T00:00:00"/>
        <d v="2014-05-26T00:00:00"/>
        <d v="2014-05-29T00:00:00"/>
        <d v="2014-06-03T00:00:00"/>
        <d v="2014-06-05T00:00:00"/>
        <d v="2014-06-13T00:00:00"/>
        <d v="2014-06-14T00:00:00"/>
        <d v="2014-06-15T00:00:00"/>
        <d v="2014-06-16T00:00:00"/>
        <d v="2014-07-04T00:00:00"/>
        <d v="2014-07-07T00:00:00"/>
        <d v="2014-07-09T00:00:00"/>
        <d v="2014-07-20T00:00:00"/>
        <d v="2014-07-24T00:00:00"/>
        <d v="2014-07-30T00:00:00"/>
        <d v="2014-08-05T00:00:00"/>
        <d v="2014-08-07T00:00:00"/>
        <d v="2014-08-09T00:00:00"/>
        <d v="2014-08-11T00:00:00"/>
        <d v="2014-08-13T00:00:00"/>
        <d v="2014-08-15T00:00:00"/>
        <d v="2014-08-20T00:00:00"/>
        <d v="2014-08-23T00:00:00"/>
        <d v="2014-08-24T00:00:00"/>
        <d v="2014-08-27T00:00:00"/>
        <d v="2014-09-02T00:00:00"/>
        <d v="2014-09-03T00:00:00"/>
        <d v="2014-09-05T00:00:00"/>
        <d v="2014-09-06T00:00:00"/>
        <d v="2014-09-08T00:00:00"/>
        <d v="2014-09-10T00:00:00"/>
        <d v="2014-09-12T00:00:00"/>
        <d v="2014-09-16T00:00:00"/>
        <d v="2014-09-19T00:00:00"/>
        <d v="2014-09-21T00:00:00"/>
        <d v="2014-09-22T00:00:00"/>
        <d v="2014-09-24T00:00:00"/>
        <d v="2014-09-27T00:00:00"/>
        <d v="2014-10-04T00:00:00"/>
        <d v="2014-10-10T00:00:00"/>
        <d v="2014-10-13T00:00:00"/>
        <d v="2014-10-15T00:00:00"/>
        <d v="2014-10-17T00:00:00"/>
        <d v="2014-10-18T00:00:00"/>
        <d v="2014-10-21T00:00:00"/>
        <d v="2014-10-23T00:00:00"/>
        <d v="2014-10-27T00:00:00"/>
        <d v="2014-10-30T00:00:00"/>
        <d v="2014-11-03T00:00:00"/>
        <d v="2014-11-06T00:00:00"/>
        <d v="2014-11-08T00:00:00"/>
        <d v="2014-11-10T00:00:00"/>
        <d v="2014-11-11T00:00:00"/>
        <d v="2014-11-19T00:00:00"/>
        <d v="2014-11-20T00:00:00"/>
        <d v="2014-11-21T00:00:00"/>
        <d v="2014-11-22T00:00:00"/>
        <d v="2014-11-24T00:00:00"/>
        <d v="2014-12-01T00:00:00"/>
        <d v="2014-12-03T00:00:00"/>
        <d v="2014-12-05T00:00:00"/>
        <d v="2014-12-10T00:00:00"/>
        <d v="2014-12-16T00:00:00"/>
        <d v="2014-12-20T00:00:00"/>
        <d v="2014-12-24T00:00:00"/>
        <d v="2014-12-29T00:00:00"/>
        <d v="2014-12-30T00:00:00"/>
        <d v="2014-12-31T00:00:00"/>
        <d v="2015-01-07T00:00:00"/>
        <d v="2015-01-10T00:00:00"/>
        <d v="2015-01-13T00:00:00"/>
        <d v="2015-01-16T00:00:00"/>
        <d v="2015-01-19T00:00:00"/>
        <d v="2015-01-21T00:00:00"/>
        <d v="2015-01-25T00:00:00"/>
        <d v="2015-01-27T00:00:00"/>
        <d v="2015-01-31T00:00:00"/>
        <d v="2015-02-01T00:00:00"/>
        <d v="2015-02-02T00:00:00"/>
        <d v="2015-02-07T00:00:00"/>
        <d v="2015-02-09T00:00:00"/>
        <d v="2015-02-10T00:00:00"/>
        <d v="2015-02-11T00:00:00"/>
        <d v="2015-02-16T00:00:00"/>
        <d v="2015-02-19T00:00:00"/>
        <d v="2015-02-20T00:00:00"/>
        <d v="2015-02-22T00:00:00"/>
        <d v="2015-02-23T00:00:00"/>
        <d v="2015-02-25T00:00:00"/>
        <d v="2015-02-27T00:00:00"/>
        <d v="2015-03-01T00:00:00"/>
        <d v="2015-03-02T00:00:00"/>
        <d v="2015-03-08T00:00:00"/>
        <d v="2015-03-14T00:00:00"/>
        <d v="2015-03-16T00:00:00"/>
        <d v="2015-03-21T00:00:00"/>
        <d v="2015-03-23T00:00:00"/>
        <d v="2015-03-27T00:00:00"/>
        <d v="2015-04-02T00:00:00"/>
        <d v="2015-04-04T00:00:00"/>
        <d v="2015-04-05T00:00:00"/>
        <d v="2015-04-17T00:00:00"/>
        <d v="2015-04-18T00:00:00"/>
        <d v="2015-04-22T00:00:00"/>
        <d v="2015-04-24T00:00:00"/>
        <d v="2015-04-27T00:00:00"/>
        <d v="2015-04-28T00:00:00"/>
        <d v="2015-04-29T00:00:00"/>
        <d v="2015-05-04T00:00:00"/>
        <d v="2015-05-11T00:00:00"/>
        <d v="2015-05-12T00:00:00"/>
        <d v="2015-05-14T00:00:00"/>
        <d v="2015-05-21T00:00:00"/>
        <d v="2015-05-26T00:00:00"/>
        <d v="2015-05-28T00:00:00"/>
        <d v="2015-06-13T00:00:00"/>
        <d v="2015-06-15T00:00:00"/>
        <d v="2015-06-16T00:00:00"/>
        <d v="2015-06-19T00:00:00"/>
        <d v="2015-06-22T00:00:00"/>
        <d v="2015-06-23T00:00:00"/>
        <d v="2015-06-25T00:00:00"/>
        <d v="2015-06-29T00:00:00"/>
        <d v="2015-07-01T00:00:00"/>
        <d v="2015-07-03T00:00:00"/>
        <d v="2015-07-04T00:00:00"/>
        <d v="2015-07-11T00:00:00"/>
        <d v="2015-07-15T00:00:00"/>
        <d v="2015-07-17T00:00:00"/>
        <d v="2015-07-18T00:00:00"/>
        <d v="2015-07-20T00:00:00"/>
        <d v="2015-07-25T00:00:00"/>
        <d v="2015-07-27T00:00:00"/>
        <d v="2015-07-28T00:00:00"/>
        <d v="2015-08-04T00:00:00"/>
        <d v="2015-08-20T00:00:00"/>
        <d v="2015-08-22T00:00:00"/>
        <d v="2015-08-23T00:00:00"/>
        <d v="2015-08-26T00:00:00"/>
        <d v="2015-08-28T00:00:00"/>
        <d v="2015-08-29T00:00:00"/>
        <d v="2015-08-31T00:00:00"/>
        <d v="2015-09-05T00:00:00"/>
        <d v="2015-09-13T00:00:00"/>
        <d v="2015-09-16T00:00:00"/>
        <d v="2015-09-17T00:00:00"/>
        <d v="2015-09-19T00:00:00"/>
        <d v="2015-09-20T00:00:00"/>
        <d v="2015-09-21T00:00:00"/>
        <d v="2015-09-23T00:00:00"/>
        <d v="2015-09-30T00:00:00"/>
        <d v="2015-10-01T00:00:00"/>
        <d v="2015-10-14T00:00:00"/>
        <d v="2015-10-17T00:00:00"/>
        <d v="2015-10-20T00:00:00"/>
        <d v="2015-10-21T00:00:00"/>
        <d v="2015-10-22T00:00:00"/>
        <d v="2015-10-27T00:00:00"/>
        <d v="2015-11-01T00:00:00"/>
        <d v="2015-11-08T00:00:00"/>
        <d v="2015-11-10T00:00:00"/>
        <d v="2015-11-12T00:00:00"/>
        <d v="2015-11-13T00:00:00"/>
        <d v="2015-11-14T00:00:00"/>
        <d v="2015-11-17T00:00:00"/>
        <d v="2015-11-19T00:00:00"/>
        <d v="2015-11-24T00:00:00"/>
        <d v="2015-11-26T00:00:00"/>
        <d v="2015-11-30T00:00:00"/>
        <d v="2015-12-03T00:00:00"/>
        <d v="2015-12-04T00:00:00"/>
        <d v="2015-12-05T00:00:00"/>
        <d v="2015-12-10T00:00:00"/>
        <d v="2015-12-22T00:00:00"/>
        <d v="2015-12-25T00:00:00"/>
        <d v="2015-12-26T00:00:00"/>
        <d v="2016-01-01T00:00:00"/>
        <d v="2016-01-03T00:00:00"/>
        <d v="2016-01-04T00:00:00"/>
        <d v="2016-01-05T00:00:00"/>
        <d v="2016-01-07T00:00:00"/>
        <d v="2016-01-08T00:00:00"/>
        <d v="2016-01-13T00:00:00"/>
        <d v="2016-01-15T00:00:00"/>
        <d v="2016-01-19T00:00:00"/>
        <d v="2016-01-25T00:00:00"/>
        <d v="2016-01-28T00:00:00"/>
        <d v="2016-01-31T00:00:00"/>
        <d v="2016-02-01T00:00:00"/>
        <d v="2016-02-02T00:00:00"/>
        <d v="2016-02-03T00:00:00"/>
        <d v="2016-02-04T00:00:00"/>
        <d v="2016-02-17T00:00:00"/>
        <d v="2016-02-20T00:00:00"/>
        <d v="2016-02-21T00:00:00"/>
        <d v="2016-02-22T00:00:00"/>
        <d v="2016-02-29T00:00:00"/>
        <d v="2016-03-02T00:00:00"/>
        <d v="2016-03-05T00:00:00"/>
        <d v="2016-03-07T00:00:00"/>
        <d v="2016-03-10T00:00:00"/>
        <d v="2016-03-14T00:00:00"/>
        <d v="2016-03-16T00:00:00"/>
        <d v="2016-03-20T00:00:00"/>
        <d v="2016-03-21T00:00:00"/>
        <d v="2016-03-27T00:00:00"/>
        <d v="2016-03-31T00:00:00"/>
        <d v="2016-04-12T00:00:00"/>
        <d v="2016-04-15T00:00:00"/>
        <d v="2016-04-18T00:00:00"/>
        <d v="2016-04-22T00:00:00"/>
        <d v="2016-04-25T00:00:00"/>
        <d v="2016-04-27T00:00:00"/>
        <d v="2016-05-08T00:00:00"/>
        <d v="2016-05-14T00:00:00"/>
        <d v="2016-05-19T00:00:00"/>
        <d v="2016-05-24T00:00:00"/>
        <d v="2016-05-27T00:00:00"/>
        <d v="2016-05-31T00:00:00"/>
        <d v="2016-06-05T00:00:00"/>
        <d v="2016-06-08T00:00:00"/>
        <d v="2016-06-09T00:00:00"/>
        <d v="2016-06-10T00:00:00"/>
        <d v="2016-06-14T00:00:00"/>
        <d v="2016-06-15T00:00:00"/>
        <d v="2016-06-16T00:00:00"/>
        <d v="2016-06-18T00:00:00"/>
        <d v="2016-06-22T00:00:00"/>
        <d v="2016-06-30T00:00:00"/>
        <d v="2016-07-05T00:00:00"/>
        <d v="2016-07-08T00:00:00"/>
        <d v="2016-07-09T00:00:00"/>
        <d v="2016-07-14T00:00:00"/>
        <d v="2016-07-17T00:00:00"/>
        <d v="2016-07-22T00:00:00"/>
        <d v="2016-07-26T00:00:00"/>
        <d v="2016-07-31T00:00:00"/>
        <d v="2016-08-03T00:00:00"/>
        <d v="2016-08-06T00:00:00"/>
        <d v="2016-08-08T00:00:00"/>
        <d v="2016-08-09T00:00:00"/>
        <d v="2016-08-13T00:00:00"/>
        <d v="2016-08-16T00:00:00"/>
        <d v="2016-08-17T00:00:00"/>
        <d v="2016-08-22T00:00:00"/>
        <d v="2016-08-23T00:00:00"/>
        <d v="2016-08-25T00:00:00"/>
        <d v="2016-08-26T00:00:00"/>
        <d v="2016-08-27T00:00:00"/>
        <d v="2016-08-30T00:00:00"/>
        <d v="2016-08-31T00:00:00"/>
        <d v="2016-09-10T00:00:00"/>
        <d v="2016-09-12T00:00:00"/>
        <d v="2016-09-13T00:00:00"/>
        <d v="2016-09-17T00:00:00"/>
        <d v="2016-09-19T00:00:00"/>
        <d v="2016-09-20T00:00:00"/>
        <d v="2016-09-27T00:00:00"/>
        <d v="2016-09-29T00:00:00"/>
        <d v="2016-10-07T00:00:00"/>
        <d v="2016-10-12T00:00:00"/>
        <d v="2016-10-20T00:00:00"/>
        <d v="2016-10-24T00:00:00"/>
        <d v="2016-10-29T00:00:00"/>
        <d v="2016-11-03T00:00:00"/>
        <d v="2016-11-04T00:00:00"/>
        <d v="2016-11-05T00:00:00"/>
        <d v="2016-11-07T00:00:00"/>
        <d v="2016-11-08T00:00:00"/>
        <d v="2016-11-12T00:00:00"/>
        <d v="2016-11-17T00:00:00"/>
        <d v="2016-11-21T00:00:00"/>
        <d v="2016-11-29T00:00:00"/>
        <d v="2016-12-01T00:00:00"/>
        <d v="2016-12-03T00:00:00"/>
        <d v="2016-12-04T00:00:00"/>
        <d v="2016-12-05T00:00:00"/>
        <d v="2016-12-06T00:00:00"/>
        <d v="2016-12-07T00:00:00"/>
        <d v="2016-12-13T00:00:00"/>
        <d v="2016-12-19T00:00:00"/>
        <d v="2016-12-26T00:00:00"/>
        <d v="2016-12-30T00:00:00"/>
        <d v="2017-01-05T00:00:00"/>
        <d v="2017-01-07T00:00:00"/>
        <d v="2017-01-08T00:00:00"/>
        <d v="2017-01-10T00:00:00"/>
        <d v="2017-01-11T00:00:00"/>
        <d v="2017-01-12T00:00:00"/>
        <d v="2017-01-17T00:00:00"/>
        <d v="2017-01-19T00:00:00"/>
        <d v="2017-01-23T00:00:00"/>
        <d v="2017-01-29T00:00:00"/>
        <d v="2017-02-01T00:00:00"/>
        <d v="2017-02-02T00:00:00"/>
        <d v="2017-02-04T00:00:00"/>
        <d v="2017-02-06T00:00:00"/>
        <d v="2017-02-07T00:00:00"/>
        <d v="2017-02-08T00:00:00"/>
        <d v="2017-02-21T00:00:00"/>
        <d v="2017-02-24T00:00:00"/>
        <d v="2017-02-25T00:00:00"/>
        <d v="2017-03-05T00:00:00"/>
        <d v="2017-03-07T00:00:00"/>
        <d v="2017-03-12T00:00:00"/>
        <d v="2017-03-15T00:00:00"/>
        <d v="2017-03-19T00:00:00"/>
        <d v="2017-03-21T00:00:00"/>
        <d v="2017-03-25T00:00:00"/>
        <d v="2017-03-26T00:00:00"/>
        <d v="2017-04-01T00:00:00"/>
        <d v="2017-04-05T00:00:00"/>
        <d v="2017-04-08T00:00:00"/>
        <d v="2017-04-17T00:00:00"/>
        <d v="2017-04-20T00:00:00"/>
        <d v="2017-04-23T00:00:00"/>
        <d v="2017-04-26T00:00:00"/>
        <d v="2017-04-27T00:00:00"/>
        <d v="2017-04-30T00:00:00"/>
        <d v="2017-05-01T00:00:00"/>
        <d v="2017-05-02T00:00:00"/>
        <d v="2017-05-13T00:00:00"/>
        <d v="2017-05-23T00:00:00"/>
        <d v="2017-05-24T00:00:00"/>
        <d v="2017-05-29T00:00:00"/>
        <d v="2017-06-01T00:00:00"/>
        <d v="2017-06-05T00:00:00"/>
        <d v="2017-06-10T00:00:00"/>
        <d v="2017-06-13T00:00:00"/>
        <d v="2017-06-14T00:00:00"/>
        <d v="2017-06-15T00:00:00"/>
        <d v="2017-06-19T00:00:00"/>
        <d v="2017-06-20T00:00:00"/>
        <d v="2017-06-21T00:00:00"/>
        <d v="2017-06-23T00:00:00"/>
        <d v="2017-06-27T00:00:00"/>
        <d v="2017-07-05T00:00:00"/>
        <d v="2017-07-10T00:00:00"/>
        <d v="2017-07-13T00:00:00"/>
        <d v="2017-07-14T00:00:00"/>
        <d v="2017-07-19T00:00:00"/>
        <d v="2017-07-22T00:00:00"/>
        <d v="2017-07-27T00:00:00"/>
        <d v="2017-07-28T00:00:00"/>
        <d v="2017-07-31T00:00:00"/>
        <d v="2017-08-01T00:00:00"/>
        <d v="2017-08-05T00:00:00"/>
        <d v="2017-08-11T00:00:00"/>
        <d v="2017-08-13T00:00:00"/>
        <d v="2017-08-14T00:00:00"/>
        <d v="2017-08-21T00:00:00"/>
        <d v="2017-08-22T00:00:00"/>
        <d v="2017-08-24T00:00:00"/>
        <d v="2017-08-27T00:00:00"/>
        <d v="2017-08-30T00:00:00"/>
        <d v="2017-08-31T00:00:00"/>
        <d v="2017-09-01T00:00:00"/>
        <d v="2017-09-04T00:00:00"/>
        <d v="2017-09-05T00:00:00"/>
        <d v="2017-09-15T00:00:00"/>
        <d v="2017-09-17T00:00:00"/>
        <d v="2017-09-18T00:00:00"/>
        <d v="2017-09-19T00:00:00"/>
        <d v="2017-09-22T00:00:00"/>
        <d v="2017-09-25T00:00:00"/>
        <d v="2017-09-29T00:00:00"/>
        <d v="2017-10-02T00:00:00"/>
        <d v="2017-10-04T00:00:00"/>
        <d v="2017-10-10T00:00:00"/>
        <d v="2017-10-12T00:00:00"/>
        <d v="2017-10-17T00:00:00"/>
        <d v="2017-10-25T00:00:00"/>
        <d v="2017-10-29T00:00:00"/>
        <d v="2017-11-03T00:00:00"/>
        <d v="2017-11-08T00:00:00"/>
        <d v="2017-11-09T00:00:00"/>
        <d v="2017-11-10T00:00:00"/>
        <d v="2017-11-12T00:00:00"/>
        <d v="2017-11-13T00:00:00"/>
        <d v="2017-11-17T00:00:00"/>
        <d v="2017-11-22T00:00:00"/>
        <d v="2017-11-24T00:00:00"/>
        <d v="2017-11-25T00:00:00"/>
        <d v="2017-11-26T00:00:00"/>
        <d v="2017-12-04T00:00:00"/>
        <d v="2017-12-06T00:00:00"/>
        <d v="2017-12-08T00:00:00"/>
        <d v="2017-12-09T00:00:00"/>
        <d v="2017-12-10T00:00:00"/>
        <d v="2017-12-12T00:00:00"/>
        <d v="2017-12-18T00:00:00"/>
        <d v="2017-12-31T00:00:00"/>
        <d v="2018-01-02T00:00:00"/>
        <d v="2018-01-03T00:00:00"/>
        <d v="2018-01-04T00:00:00"/>
        <d v="2018-01-05T00:00:00"/>
        <d v="2018-01-06T00:00:00"/>
        <d v="2018-01-07T00:00:00"/>
        <d v="2018-01-09T00:00:00"/>
        <d v="2018-01-13T00:00:00"/>
        <d v="2018-01-14T00:00:00"/>
        <d v="2018-01-15T00:00:00"/>
        <d v="2018-01-17T00:00:00"/>
        <d v="2018-01-18T00:00:00"/>
        <d v="2018-01-19T00:00:00"/>
        <d v="2018-01-20T00:00:00"/>
        <d v="2018-01-21T00:00:00"/>
        <d v="2018-01-22T00:00:00"/>
        <d v="2018-01-24T00:00:00"/>
        <d v="2018-01-26T00:00:00"/>
        <d v="2018-01-28T00:00:00"/>
        <d v="2018-01-30T00:00:00"/>
        <d v="2018-01-31T00:00:00"/>
        <d v="2018-02-01T00:00:00"/>
        <d v="2018-02-02T00:00:00"/>
        <d v="2018-02-03T00:00:00"/>
        <d v="2018-02-04T00:00:00"/>
        <d v="2018-02-07T00:00:00"/>
        <d v="2018-02-08T00:00:00"/>
        <d v="2018-02-10T00:00:00"/>
        <d v="2018-02-14T00:00:00"/>
        <d v="2018-02-15T00:00:00"/>
        <d v="2018-02-18T00:00:00"/>
        <d v="2018-02-20T00:00:00"/>
        <d v="2018-02-24T00:00:00"/>
        <d v="2018-02-27T00:00:00"/>
        <d v="2018-02-28T00:00:00"/>
        <d v="2018-03-01T00:00:00"/>
        <d v="2018-03-03T00:00:00"/>
        <d v="2018-03-04T00:00:00"/>
        <d v="2018-03-05T00:00:00"/>
        <d v="2018-03-06T00:00:00"/>
        <d v="2018-03-08T00:00:00"/>
        <d v="2018-03-10T00:00:00"/>
        <d v="2018-03-11T00:00:00"/>
        <d v="2018-03-12T00:00:00"/>
        <d v="2018-03-13T00:00:00"/>
        <d v="2018-03-14T00:00:00"/>
        <d v="2018-03-15T00:00:00"/>
        <d v="2018-03-17T00:00:00"/>
        <d v="2018-03-18T00:00:00"/>
        <d v="2018-03-20T00:00:00"/>
        <d v="2018-03-21T00:00:00"/>
        <d v="2018-03-22T00:00:00"/>
        <d v="2018-03-23T00:00:00"/>
        <d v="2018-03-24T00:00:00"/>
        <d v="2018-03-25T00:00:00"/>
        <d v="2018-03-26T00:00:00"/>
        <d v="2018-03-28T00:00:00"/>
        <d v="2018-03-29T00:00:00"/>
        <d v="2018-03-31T00:00:00"/>
        <d v="2018-04-05T00:00:00"/>
        <d v="2018-04-06T00:00:00"/>
        <d v="2018-04-07T00:00:00"/>
        <d v="2018-04-08T00:00:00"/>
        <d v="2018-04-09T00:00:00"/>
        <d v="2018-04-10T00:00:00"/>
        <d v="2018-04-12T00:00:00"/>
        <d v="2018-04-13T00:00:00"/>
        <d v="2018-04-15T00:00:00"/>
        <d v="2018-04-17T00:00:00"/>
        <d v="2018-04-18T00:00:00"/>
        <d v="2018-04-20T00:00:00"/>
        <d v="2018-04-21T00:00:00"/>
        <d v="2018-04-22T00:00:00"/>
        <d v="2018-04-23T00:00:00"/>
        <d v="2018-04-25T00:00:00"/>
        <d v="2018-04-26T00:00:00"/>
        <d v="2018-04-27T00:00:00"/>
        <d v="2018-04-29T00:00:00"/>
        <d v="2018-04-30T00:00:00"/>
        <d v="2018-05-01T00:00:00"/>
        <d v="2018-05-02T00:00:00"/>
        <d v="2018-05-03T00:00:00"/>
        <d v="2018-05-04T00:00:00"/>
        <d v="2018-05-07T00:00:00"/>
        <d v="2018-05-08T00:00:00"/>
        <d v="2018-05-09T00:00:00"/>
        <d v="2018-05-11T00:00:00"/>
        <d v="2018-05-12T00:00:00"/>
        <d v="2018-05-13T00:00:00"/>
        <d v="2018-05-14T00:00:00"/>
        <d v="2018-05-17T00:00:00"/>
        <d v="2018-05-18T00:00:00"/>
        <d v="2018-05-19T00:00:00"/>
        <d v="2018-05-20T00:00:00"/>
        <d v="2018-05-25T00:00:00"/>
        <d v="2018-05-26T00:00:00"/>
        <d v="2018-05-27T00:00:00"/>
        <d v="2018-05-29T00:00:00"/>
        <d v="2018-05-30T00:00:00"/>
        <d v="2018-05-31T00:00:00"/>
        <d v="2018-06-01T00:00:00"/>
        <d v="2018-06-02T00:00:00"/>
        <d v="2018-06-03T00:00:00"/>
        <d v="2018-06-04T00:00:00"/>
        <d v="2018-06-06T00:00:00"/>
        <d v="2018-06-07T00:00:00"/>
        <d v="2018-06-08T00:00:00"/>
        <d v="2018-06-10T00:00:00"/>
        <d v="2018-06-11T00:00:00"/>
        <d v="2018-06-12T00:00:00"/>
        <d v="2018-06-15T00:00:00"/>
        <d v="2018-06-16T00:00:00"/>
        <d v="2018-06-18T00:00:00"/>
        <d v="2018-06-21T00:00:00"/>
        <d v="2018-06-22T00:00:00"/>
        <d v="2018-06-23T00:00:00"/>
        <d v="2018-06-24T00:00:00"/>
        <d v="2018-06-26T00:00:00"/>
        <d v="2018-06-30T00:00:00"/>
        <d v="2018-07-01T00:00:00"/>
        <d v="2018-07-03T00:00:00"/>
        <d v="2018-07-07T00:00:00"/>
        <d v="2018-07-08T00:00:00"/>
        <d v="2018-07-09T00:00:00"/>
        <d v="2018-07-11T00:00:00"/>
        <d v="2018-07-13T00:00:00"/>
        <d v="2018-07-14T00:00:00"/>
        <d v="2018-07-16T00:00:00"/>
        <d v="2018-07-17T00:00:00"/>
        <d v="2018-07-18T00:00:00"/>
        <d v="2018-07-21T00:00:00"/>
        <d v="2018-07-31T00:00:00"/>
        <d v="2018-08-02T00:00:00"/>
        <d v="2018-08-03T00:00:00"/>
        <d v="2018-08-04T00:00:00"/>
        <d v="2018-08-05T00:00:00"/>
        <d v="2018-08-06T00:00:00"/>
        <d v="2018-08-10T00:00:00"/>
        <d v="2018-08-11T00:00:00"/>
        <d v="2018-08-12T00:00:00"/>
        <d v="2018-08-14T00:00:00"/>
        <d v="2018-08-15T00:00:00"/>
        <d v="2018-08-16T00:00:00"/>
        <d v="2018-08-17T00:00:00"/>
        <d v="2018-08-18T00:00:00"/>
        <d v="2018-08-20T00:00:00"/>
        <d v="2018-08-21T00:00:00"/>
        <d v="2018-08-23T00:00:00"/>
        <d v="2018-08-24T00:00:00"/>
        <d v="2018-10-15T00:00:00"/>
        <d v="2018-12-01T00:00:00"/>
        <d v="2019-01-07T00:00:00"/>
        <d v="2019-01-08T00:00:00"/>
        <d v="2019-01-09T00:00:00"/>
        <d v="2019-01-14T00:00:00"/>
        <d v="2019-01-17T00:00:00"/>
        <d v="2019-01-24T00:00:00"/>
        <d v="2019-01-25T00:00:00"/>
        <d v="2019-01-27T00:00:00"/>
        <d v="2019-01-29T00:00:00"/>
        <d v="2019-01-30T00:00:00"/>
        <d v="2019-01-31T00:00:00"/>
        <d v="2019-02-01T00:00:00"/>
        <d v="2019-02-03T00:00:00"/>
        <d v="2019-02-04T00:00:00"/>
        <d v="2019-02-07T00:00:00"/>
        <d v="2019-02-11T00:00:00"/>
        <d v="2019-02-12T00:00:00"/>
        <d v="2019-02-13T00:00:00"/>
        <d v="2019-02-15T00:00:00"/>
        <d v="2019-02-17T00:00:00"/>
        <d v="2019-02-20T00:00:00"/>
        <d v="2019-02-21T00:00:00"/>
        <d v="2019-02-24T00:00:00"/>
        <d v="2019-02-26T00:00:00"/>
        <d v="2019-03-01T00:00:00"/>
        <d v="2019-03-05T00:00:00"/>
        <d v="2019-03-09T00:00:00"/>
        <d v="2019-03-11T00:00:00"/>
        <d v="2019-03-17T00:00:00"/>
        <d v="2019-03-19T00:00:00"/>
        <d v="2019-03-20T00:00:00"/>
        <d v="2019-03-21T00:00:00"/>
        <d v="2019-03-22T00:00:00"/>
        <d v="2019-03-23T00:00:00"/>
        <d v="2019-03-27T00:00:00"/>
        <d v="2019-03-29T00:00:00"/>
        <d v="2019-03-30T00:00:00"/>
        <d v="2019-03-31T00:00:00"/>
        <d v="2019-04-03T00:00:00"/>
        <d v="2019-04-04T00:00:00"/>
        <d v="2019-04-06T00:00:00"/>
        <d v="2019-04-09T00:00:00"/>
        <d v="2019-04-10T00:00:00"/>
        <d v="2019-04-11T00:00:00"/>
        <d v="2019-04-13T00:00:00"/>
        <d v="2019-04-16T00:00:00"/>
        <d v="2019-04-17T00:00:00"/>
        <d v="2019-04-26T00:00:00"/>
        <d v="2019-05-01T00:00:00"/>
        <d v="2019-05-02T00:00:00"/>
        <d v="2019-05-03T00:00:00"/>
        <d v="2019-05-06T00:00:00"/>
        <d v="2019-05-12T00:00:00"/>
        <d v="2019-05-15T00:00:00"/>
        <d v="2019-05-17T00:00:00"/>
        <d v="2019-05-18T00:00:00"/>
        <d v="2019-05-20T00:00:00"/>
        <d v="2019-05-29T00:00:00"/>
        <d v="2019-05-31T00:00:00"/>
        <d v="2019-06-01T00:00:00"/>
        <d v="2019-06-02T00:00:00"/>
        <d v="2019-06-10T00:00:00"/>
        <d v="2019-06-11T00:00:00"/>
        <d v="2019-06-12T00:00:00"/>
        <d v="2019-06-15T00:00:00"/>
        <d v="2019-06-19T00:00:00"/>
        <d v="2019-06-22T00:00:00"/>
        <d v="2019-06-28T00:00:00"/>
        <d v="2019-07-01T00:00:00"/>
        <d v="2019-07-02T00:00:00"/>
        <d v="2019-07-06T00:00:00"/>
        <d v="2019-07-08T00:00:00"/>
        <d v="2019-07-11T00:00:00"/>
        <d v="2019-07-12T00:00:00"/>
        <d v="2019-07-14T00:00:00"/>
        <d v="2019-07-20T00:00:00"/>
        <d v="2019-07-21T00:00:00"/>
        <d v="2019-07-31T00:00:00"/>
        <d v="2019-08-07T00:00:00"/>
        <d v="2019-08-09T00:00:00"/>
        <d v="2019-08-16T00:00:00"/>
        <d v="2019-08-20T00:00:00"/>
        <d v="2019-08-21T00:00:00"/>
        <d v="2019-08-23T00:00:00"/>
        <d v="2019-08-28T00:00:00"/>
        <d v="2019-09-02T00:00:00"/>
        <d v="2019-09-03T00:00:00"/>
        <d v="2019-09-09T00:00:00"/>
        <d v="2019-09-13T00:00:00"/>
        <d v="2019-09-15T00:00:00"/>
        <d v="2019-09-19T00:00:00"/>
        <d v="2019-09-20T00:00:00"/>
        <d v="2019-09-28T00:00:00"/>
        <d v="2019-10-11T00:00:00"/>
        <d v="2019-10-14T00:00:00"/>
        <d v="2019-10-15T00:00:00"/>
        <d v="2019-10-24T00:00:00"/>
        <d v="2019-11-01T00:00:00"/>
        <d v="2019-11-09T00:00:00"/>
        <d v="2019-11-21T00:00:00"/>
        <d v="2019-11-26T00:00:00"/>
        <d v="2019-11-29T00:00:00"/>
        <d v="2019-11-30T00:00:00"/>
        <d v="2019-12-06T00:00:00"/>
        <d v="2019-12-09T00:00:00"/>
        <d v="2019-12-20T00:00:00"/>
        <d v="2019-12-26T00:00:00"/>
        <m/>
      </sharedItems>
      <fieldGroup par="6" base="1">
        <rangePr groupBy="months" startDate="2001-01-01T00:00:00" endDate="2019-12-27T00:00:00"/>
        <groupItems count="14">
          <s v="(blank)"/>
          <s v="Jan"/>
          <s v="Feb"/>
          <s v="Mar"/>
          <s v="Apr"/>
          <s v="May"/>
          <s v="Jun"/>
          <s v="Jul"/>
          <s v="Aug"/>
          <s v="Sep"/>
          <s v="Oct"/>
          <s v="Nov"/>
          <s v="Dec"/>
          <s v="&gt;12/27/2019"/>
        </groupItems>
      </fieldGroup>
    </cacheField>
    <cacheField name="Activity" numFmtId="0">
      <sharedItems containsBlank="1"/>
    </cacheField>
    <cacheField name="Cost" numFmtId="0">
      <sharedItems containsString="0" containsBlank="1" containsNumber="1" containsInteger="1" minValue="2" maxValue="7505"/>
    </cacheField>
    <cacheField name="Districts" numFmtId="0">
      <sharedItems containsBlank="1" count="10">
        <s v="Eindhoven-Noord"/>
        <s v="Eindhoven-Oost"/>
        <s v="Eindhoven-West"/>
        <s v="Eindhoven-Zuid"/>
        <s v="Best"/>
        <s v="Geldrop"/>
        <s v="Son en Breugel"/>
        <s v="Veldhoven-Noord"/>
        <s v="Veldhoven-West"/>
        <m/>
      </sharedItems>
    </cacheField>
    <cacheField name="Quarters" numFmtId="0" databaseField="0">
      <fieldGroup base="1">
        <rangePr groupBy="quarters" startDate="2001-01-01T00:00:00" endDate="2019-12-27T00:00:00"/>
        <groupItems count="6">
          <s v="&lt;1/1/2001"/>
          <s v="Qtr1"/>
          <s v="Qtr2"/>
          <s v="Qtr3"/>
          <s v="Qtr4"/>
          <s v="&gt;12/27/2019"/>
        </groupItems>
      </fieldGroup>
    </cacheField>
    <cacheField name="Years" numFmtId="0" databaseField="0">
      <fieldGroup base="1">
        <rangePr groupBy="years" startDate="2001-01-01T00:00:00" endDate="2019-12-27T00:00:00"/>
        <groupItems count="21">
          <s v="&lt;1/1/2001"/>
          <s v="2001"/>
          <s v="2002"/>
          <s v="2003"/>
          <s v="2004"/>
          <s v="2005"/>
          <s v="2006"/>
          <s v="2007"/>
          <s v="2008"/>
          <s v="2009"/>
          <s v="2010"/>
          <s v="2011"/>
          <s v="2012"/>
          <s v="2013"/>
          <s v="2014"/>
          <s v="2015"/>
          <s v="2016"/>
          <s v="2017"/>
          <s v="2018"/>
          <s v="2019"/>
          <s v="&gt;12/27/2019"/>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bruiker" refreshedDate="43994.76197673611" backgroundQuery="1" createdVersion="6" refreshedVersion="6" minRefreshableVersion="3" recordCount="0" supportSubquery="1" supportAdvancedDrill="1" xr:uid="{8C5B1256-FDE5-40FE-9B8F-149C1692964F}">
  <cacheSource type="external" connectionId="5"/>
  <cacheFields count="4">
    <cacheField name="[Rent].[Districts].[Districts]" caption="Districts" numFmtId="0" hierarchy="15" level="1">
      <sharedItems count="7">
        <s v="Eindhoven-Centrum"/>
        <s v="Eindhoven-Noord"/>
        <s v="Eindhoven-Oost"/>
        <s v="Eindhoven-West"/>
        <s v="Eindhoven-Zuid"/>
        <s v="Geldrop"/>
        <s v="Veldhoven-Noord"/>
      </sharedItems>
    </cacheField>
    <cacheField name="[Measures].[Average of Occupancy_rate]" caption="Average of Occupancy_rate" numFmtId="0" hierarchy="27" level="32767"/>
    <cacheField name="[Rent].[Year].[Year]" caption="Year" numFmtId="0" hierarchy="13" level="1">
      <sharedItems containsSemiMixedTypes="0" containsNonDate="0" containsString="0"/>
    </cacheField>
    <cacheField name="[Rent].[Occupancy_rate].[Occupancy_rate]" caption="Occupancy_rate" numFmtId="0" hierarchy="21" level="1">
      <sharedItems containsSemiMixedTypes="0" containsNonDate="0" containsString="0"/>
    </cacheField>
  </cacheFields>
  <cacheHierarchies count="31">
    <cacheHierarchy uniqueName="[Houses].[Real_estate_item]" caption="Real_estate_item" attribute="1" defaultMemberUniqueName="[Houses].[Real_estate_item].[All]" allUniqueName="[Houses].[Real_estate_item].[All]" dimensionUniqueName="[Houses]" displayFolder="" count="2" memberValueDatatype="20" unbalanced="0"/>
    <cacheHierarchy uniqueName="[Houses].[District]" caption="District" attribute="1" defaultMemberUniqueName="[Houses].[District].[All]" allUniqueName="[Houses].[District].[All]" dimensionUniqueName="[Houses]" displayFolder="" count="2" memberValueDatatype="130" unbalanced="0"/>
    <cacheHierarchy uniqueName="[Houses].[City_Quarter]" caption="City_Quarter" attribute="1" defaultMemberUniqueName="[Houses].[City_Quarter].[All]" allUniqueName="[Houses].[City_Quarter].[All]" dimensionUniqueName="[Houses]" displayFolder="" count="2" memberValueDatatype="130" unbalanced="0"/>
    <cacheHierarchy uniqueName="[Houses].[Address]" caption="Address" attribute="1" defaultMemberUniqueName="[Houses].[Address].[All]" allUniqueName="[Houses].[Address].[All]" dimensionUniqueName="[Houses]" displayFolder="" count="2" memberValueDatatype="130" unbalanced="0"/>
    <cacheHierarchy uniqueName="[Houses].[City]" caption="City" attribute="1" defaultMemberUniqueName="[Houses].[City].[All]" allUniqueName="[Houses].[City].[All]" dimensionUniqueName="[Houses]" displayFolder="" count="2" memberValueDatatype="130" unbalanced="0"/>
    <cacheHierarchy uniqueName="[Houses].[Real_estate_type]" caption="Real_estate_type" attribute="1" defaultMemberUniqueName="[Houses].[Real_estate_type].[All]" allUniqueName="[Houses].[Real_estate_type].[All]" dimensionUniqueName="[Houses]" displayFolder="" count="2" memberValueDatatype="130" unbalanced="0"/>
    <cacheHierarchy uniqueName="[Houses].[Rental_price]" caption="Rental_price" attribute="1" defaultMemberUniqueName="[Houses].[Rental_price].[All]" allUniqueName="[Houses].[Rental_price].[All]" dimensionUniqueName="[Houses]" displayFolder="" count="2" memberValueDatatype="20" unbalanced="0"/>
    <cacheHierarchy uniqueName="[Maintenance_and_repair].[Real_estate]" caption="Real_estate" attribute="1" defaultMemberUniqueName="[Maintenance_and_repair].[Real_estate].[All]" allUniqueName="[Maintenance_and_repair].[Real_estate].[All]" dimensionUniqueName="[Maintenance_and_repair]" displayFolder="" count="2" memberValueDatatype="20" unbalanced="0"/>
    <cacheHierarchy uniqueName="[Maintenance_and_repair].[Year]" caption="Year" attribute="1" time="1" defaultMemberUniqueName="[Maintenance_and_repair].[Year].[All]" allUniqueName="[Maintenance_and_repair].[Year].[All]" dimensionUniqueName="[Maintenance_and_repair]" displayFolder="" count="2" memberValueDatatype="7" unbalanced="0"/>
    <cacheHierarchy uniqueName="[Maintenance_and_repair].[Activity]" caption="Activity" attribute="1" defaultMemberUniqueName="[Maintenance_and_repair].[Activity].[All]" allUniqueName="[Maintenance_and_repair].[Activity].[All]" dimensionUniqueName="[Maintenance_and_repair]" displayFolder="" count="2" memberValueDatatype="130" unbalanced="0"/>
    <cacheHierarchy uniqueName="[Maintenance_and_repair].[Cost]" caption="Cost" attribute="1" defaultMemberUniqueName="[Maintenance_and_repair].[Cost].[All]" allUniqueName="[Maintenance_and_repair].[Cost].[All]" dimensionUniqueName="[Maintenance_and_repair]" displayFolder="" count="2" memberValueDatatype="20" unbalanced="0"/>
    <cacheHierarchy uniqueName="[Maintenance_and_repair].[Districts]" caption="Districts" attribute="1" defaultMemberUniqueName="[Maintenance_and_repair].[Districts].[All]" allUniqueName="[Maintenance_and_repair].[Districts].[All]" dimensionUniqueName="[Maintenance_and_repair]" displayFolder="" count="2" memberValueDatatype="130" unbalanced="0"/>
    <cacheHierarchy uniqueName="[Rent].[Real_estate_Item]" caption="Real_estate_Item" attribute="1" defaultMemberUniqueName="[Rent].[Real_estate_Item].[All]" allUniqueName="[Rent].[Real_estate_Item].[All]" dimensionUniqueName="[Rent]" displayFolder="" count="2" memberValueDatatype="20" unbalanced="0"/>
    <cacheHierarchy uniqueName="[Rent].[Year]" caption="Year" attribute="1" time="1" defaultMemberUniqueName="[Rent].[Year].[All]" allUniqueName="[Rent].[Year].[All]" dimensionUniqueName="[Rent]" displayFolder="" count="2" memberValueDatatype="7" unbalanced="0">
      <fieldsUsage count="2">
        <fieldUsage x="-1"/>
        <fieldUsage x="2"/>
      </fieldsUsage>
    </cacheHierarchy>
    <cacheHierarchy uniqueName="[Rent].[number of months in which rent received]" caption="number of months in which rent received" attribute="1" defaultMemberUniqueName="[Rent].[number of months in which rent received].[All]" allUniqueName="[Rent].[number of months in which rent received].[All]" dimensionUniqueName="[Rent]" displayFolder="" count="2" memberValueDatatype="20" unbalanced="0"/>
    <cacheHierarchy uniqueName="[Rent].[Districts]" caption="Districts" attribute="1" defaultMemberUniqueName="[Rent].[Districts].[All]" allUniqueName="[Rent].[Districts].[All]" dimensionUniqueName="[Rent]" displayFolder="" count="2" memberValueDatatype="130" unbalanced="0">
      <fieldsUsage count="2">
        <fieldUsage x="-1"/>
        <fieldUsage x="0"/>
      </fieldsUsage>
    </cacheHierarchy>
    <cacheHierarchy uniqueName="[Rent].[City_Quaters]" caption="City_Quaters" attribute="1" defaultMemberUniqueName="[Rent].[City_Quaters].[All]" allUniqueName="[Rent].[City_Quaters].[All]" dimensionUniqueName="[Rent]" displayFolder="" count="2" memberValueDatatype="130" unbalanced="0"/>
    <cacheHierarchy uniqueName="[Rent].[Real_Estate_Type]" caption="Real_Estate_Type" attribute="1" defaultMemberUniqueName="[Rent].[Real_Estate_Type].[All]" allUniqueName="[Rent].[Real_Estate_Type].[All]" dimensionUniqueName="[Rent]" displayFolder="" count="2" memberValueDatatype="130" unbalanced="0"/>
    <cacheHierarchy uniqueName="[Rent].[Rental_Price]" caption="Rental_Price" attribute="1" defaultMemberUniqueName="[Rent].[Rental_Price].[All]" allUniqueName="[Rent].[Rental_Price].[All]" dimensionUniqueName="[Rent]" displayFolder="" count="2" memberValueDatatype="20" unbalanced="0"/>
    <cacheHierarchy uniqueName="[Rent].[Actual_Rent]" caption="Actual_Rent" attribute="1" defaultMemberUniqueName="[Rent].[Actual_Rent].[All]" allUniqueName="[Rent].[Actual_Rent].[All]" dimensionUniqueName="[Rent]" displayFolder="" count="2" memberValueDatatype="20" unbalanced="0"/>
    <cacheHierarchy uniqueName="[Rent].[Planned_rent]" caption="Planned_rent" attribute="1" defaultMemberUniqueName="[Rent].[Planned_rent].[All]" allUniqueName="[Rent].[Planned_rent].[All]" dimensionUniqueName="[Rent]" displayFolder="" count="2" memberValueDatatype="20" unbalanced="0"/>
    <cacheHierarchy uniqueName="[Rent].[Occupancy_rate]" caption="Occupancy_rate" attribute="1" defaultMemberUniqueName="[Rent].[Occupancy_rate].[All]" allUniqueName="[Rent].[Occupancy_rate].[All]" dimensionUniqueName="[Rent]" displayFolder="" count="2" memberValueDatatype="5" unbalanced="0">
      <fieldsUsage count="2">
        <fieldUsage x="-1"/>
        <fieldUsage x="3"/>
      </fieldsUsage>
    </cacheHierarchy>
    <cacheHierarchy uniqueName="[Measures].[__XL_Count Rent]" caption="__XL_Count Rent" measure="1" displayFolder="" measureGroup="Rent" count="0" hidden="1"/>
    <cacheHierarchy uniqueName="[Measures].[__XL_Count Houses]" caption="__XL_Count Houses" measure="1" displayFolder="" measureGroup="Houses" count="0" hidden="1"/>
    <cacheHierarchy uniqueName="[Measures].[__XL_Count Maintenance_and_repair]" caption="__XL_Count Maintenance_and_repair" measure="1" displayFolder="" measureGroup="Maintenance_and_repair" count="0" hidden="1"/>
    <cacheHierarchy uniqueName="[Measures].[__No measures defined]" caption="__No measures defined" measure="1" displayFolder="" count="0" hidden="1"/>
    <cacheHierarchy uniqueName="[Measures].[Sum of Occupancy_rate]" caption="Sum of Occupancy_rate" measure="1" displayFolder="" measureGroup="Rent" count="0" hidden="1">
      <extLst>
        <ext xmlns:x15="http://schemas.microsoft.com/office/spreadsheetml/2010/11/main" uri="{B97F6D7D-B522-45F9-BDA1-12C45D357490}">
          <x15:cacheHierarchy aggregatedColumn="21"/>
        </ext>
      </extLst>
    </cacheHierarchy>
    <cacheHierarchy uniqueName="[Measures].[Average of Occupancy_rate]" caption="Average of Occupancy_rate" measure="1" displayFolder="" measureGroup="Rent"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Activity]" caption="Count of Activity" measure="1" displayFolder="" measureGroup="Maintenance_and_repair" count="0" hidden="1">
      <extLst>
        <ext xmlns:x15="http://schemas.microsoft.com/office/spreadsheetml/2010/11/main" uri="{B97F6D7D-B522-45F9-BDA1-12C45D357490}">
          <x15:cacheHierarchy aggregatedColumn="9"/>
        </ext>
      </extLst>
    </cacheHierarchy>
    <cacheHierarchy uniqueName="[Measures].[Sum of Cost]" caption="Sum of Cost" measure="1" displayFolder="" measureGroup="Maintenance_and_repair" count="0" hidden="1">
      <extLst>
        <ext xmlns:x15="http://schemas.microsoft.com/office/spreadsheetml/2010/11/main" uri="{B97F6D7D-B522-45F9-BDA1-12C45D357490}">
          <x15:cacheHierarchy aggregatedColumn="10"/>
        </ext>
      </extLst>
    </cacheHierarchy>
    <cacheHierarchy uniqueName="[Measures].[Count of Year]" caption="Count of Year" measure="1" displayFolder="" measureGroup="Maintenance_and_repair" count="0" hidden="1">
      <extLst>
        <ext xmlns:x15="http://schemas.microsoft.com/office/spreadsheetml/2010/11/main" uri="{B97F6D7D-B522-45F9-BDA1-12C45D357490}">
          <x15:cacheHierarchy aggregatedColumn="8"/>
        </ext>
      </extLst>
    </cacheHierarchy>
  </cacheHierarchies>
  <kpis count="0"/>
  <dimensions count="4">
    <dimension name="Houses" uniqueName="[Houses]" caption="Houses"/>
    <dimension name="Maintenance_and_repair" uniqueName="[Maintenance_and_repair]" caption="Maintenance_and_repair"/>
    <dimension measure="1" name="Measures" uniqueName="[Measures]" caption="Measures"/>
    <dimension name="Rent" uniqueName="[Rent]" caption="Rent"/>
  </dimensions>
  <measureGroups count="3">
    <measureGroup name="Houses" caption="Houses"/>
    <measureGroup name="Maintenance_and_repair" caption="Maintenance_and_repair"/>
    <measureGroup name="Rent" caption="Rent"/>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bruiker" refreshedDate="43994.764547106482" backgroundQuery="1" createdVersion="6" refreshedVersion="6" minRefreshableVersion="3" recordCount="0" supportSubquery="1" supportAdvancedDrill="1" xr:uid="{EE0E68DB-7D0A-4EDE-88D3-2AF43EDAD5F7}">
  <cacheSource type="external" connectionId="5"/>
  <cacheFields count="3">
    <cacheField name="[Rent].[Real_Estate_Type].[Real_Estate_Type]" caption="Real_Estate_Type" numFmtId="0" hierarchy="17" level="1">
      <sharedItems count="5">
        <s v="Apartment"/>
        <s v="Condo"/>
        <s v="House"/>
        <s v="Small House"/>
        <s v="Villa"/>
      </sharedItems>
    </cacheField>
    <cacheField name="[Measures].[Average of Occupancy_rate]" caption="Average of Occupancy_rate" numFmtId="0" hierarchy="27" level="32767"/>
    <cacheField name="[Rent].[Year].[Year]" caption="Year" numFmtId="0" hierarchy="13" level="1">
      <sharedItems containsSemiMixedTypes="0" containsNonDate="0" containsString="0"/>
    </cacheField>
  </cacheFields>
  <cacheHierarchies count="31">
    <cacheHierarchy uniqueName="[Houses].[Real_estate_item]" caption="Real_estate_item" attribute="1" defaultMemberUniqueName="[Houses].[Real_estate_item].[All]" allUniqueName="[Houses].[Real_estate_item].[All]" dimensionUniqueName="[Houses]" displayFolder="" count="2" memberValueDatatype="20" unbalanced="0"/>
    <cacheHierarchy uniqueName="[Houses].[District]" caption="District" attribute="1" defaultMemberUniqueName="[Houses].[District].[All]" allUniqueName="[Houses].[District].[All]" dimensionUniqueName="[Houses]" displayFolder="" count="2" memberValueDatatype="130" unbalanced="0"/>
    <cacheHierarchy uniqueName="[Houses].[City_Quarter]" caption="City_Quarter" attribute="1" defaultMemberUniqueName="[Houses].[City_Quarter].[All]" allUniqueName="[Houses].[City_Quarter].[All]" dimensionUniqueName="[Houses]" displayFolder="" count="2" memberValueDatatype="130" unbalanced="0"/>
    <cacheHierarchy uniqueName="[Houses].[Address]" caption="Address" attribute="1" defaultMemberUniqueName="[Houses].[Address].[All]" allUniqueName="[Houses].[Address].[All]" dimensionUniqueName="[Houses]" displayFolder="" count="2" memberValueDatatype="130" unbalanced="0"/>
    <cacheHierarchy uniqueName="[Houses].[City]" caption="City" attribute="1" defaultMemberUniqueName="[Houses].[City].[All]" allUniqueName="[Houses].[City].[All]" dimensionUniqueName="[Houses]" displayFolder="" count="2" memberValueDatatype="130" unbalanced="0"/>
    <cacheHierarchy uniqueName="[Houses].[Real_estate_type]" caption="Real_estate_type" attribute="1" defaultMemberUniqueName="[Houses].[Real_estate_type].[All]" allUniqueName="[Houses].[Real_estate_type].[All]" dimensionUniqueName="[Houses]" displayFolder="" count="2" memberValueDatatype="130" unbalanced="0"/>
    <cacheHierarchy uniqueName="[Houses].[Rental_price]" caption="Rental_price" attribute="1" defaultMemberUniqueName="[Houses].[Rental_price].[All]" allUniqueName="[Houses].[Rental_price].[All]" dimensionUniqueName="[Houses]" displayFolder="" count="2" memberValueDatatype="20" unbalanced="0"/>
    <cacheHierarchy uniqueName="[Maintenance_and_repair].[Real_estate]" caption="Real_estate" attribute="1" defaultMemberUniqueName="[Maintenance_and_repair].[Real_estate].[All]" allUniqueName="[Maintenance_and_repair].[Real_estate].[All]" dimensionUniqueName="[Maintenance_and_repair]" displayFolder="" count="2" memberValueDatatype="20" unbalanced="0"/>
    <cacheHierarchy uniqueName="[Maintenance_and_repair].[Year]" caption="Year" attribute="1" time="1" defaultMemberUniqueName="[Maintenance_and_repair].[Year].[All]" allUniqueName="[Maintenance_and_repair].[Year].[All]" dimensionUniqueName="[Maintenance_and_repair]" displayFolder="" count="2" memberValueDatatype="7" unbalanced="0"/>
    <cacheHierarchy uniqueName="[Maintenance_and_repair].[Activity]" caption="Activity" attribute="1" defaultMemberUniqueName="[Maintenance_and_repair].[Activity].[All]" allUniqueName="[Maintenance_and_repair].[Activity].[All]" dimensionUniqueName="[Maintenance_and_repair]" displayFolder="" count="2" memberValueDatatype="130" unbalanced="0"/>
    <cacheHierarchy uniqueName="[Maintenance_and_repair].[Cost]" caption="Cost" attribute="1" defaultMemberUniqueName="[Maintenance_and_repair].[Cost].[All]" allUniqueName="[Maintenance_and_repair].[Cost].[All]" dimensionUniqueName="[Maintenance_and_repair]" displayFolder="" count="2" memberValueDatatype="20" unbalanced="0"/>
    <cacheHierarchy uniqueName="[Maintenance_and_repair].[Districts]" caption="Districts" attribute="1" defaultMemberUniqueName="[Maintenance_and_repair].[Districts].[All]" allUniqueName="[Maintenance_and_repair].[Districts].[All]" dimensionUniqueName="[Maintenance_and_repair]" displayFolder="" count="2" memberValueDatatype="130" unbalanced="0"/>
    <cacheHierarchy uniqueName="[Rent].[Real_estate_Item]" caption="Real_estate_Item" attribute="1" defaultMemberUniqueName="[Rent].[Real_estate_Item].[All]" allUniqueName="[Rent].[Real_estate_Item].[All]" dimensionUniqueName="[Rent]" displayFolder="" count="2" memberValueDatatype="20" unbalanced="0"/>
    <cacheHierarchy uniqueName="[Rent].[Year]" caption="Year" attribute="1" time="1" defaultMemberUniqueName="[Rent].[Year].[All]" allUniqueName="[Rent].[Year].[All]" dimensionUniqueName="[Rent]" displayFolder="" count="2" memberValueDatatype="7" unbalanced="0">
      <fieldsUsage count="2">
        <fieldUsage x="-1"/>
        <fieldUsage x="2"/>
      </fieldsUsage>
    </cacheHierarchy>
    <cacheHierarchy uniqueName="[Rent].[number of months in which rent received]" caption="number of months in which rent received" attribute="1" defaultMemberUniqueName="[Rent].[number of months in which rent received].[All]" allUniqueName="[Rent].[number of months in which rent received].[All]" dimensionUniqueName="[Rent]" displayFolder="" count="2" memberValueDatatype="20" unbalanced="0"/>
    <cacheHierarchy uniqueName="[Rent].[Districts]" caption="Districts" attribute="1" defaultMemberUniqueName="[Rent].[Districts].[All]" allUniqueName="[Rent].[Districts].[All]" dimensionUniqueName="[Rent]" displayFolder="" count="2" memberValueDatatype="130" unbalanced="0"/>
    <cacheHierarchy uniqueName="[Rent].[City_Quaters]" caption="City_Quaters" attribute="1" defaultMemberUniqueName="[Rent].[City_Quaters].[All]" allUniqueName="[Rent].[City_Quaters].[All]" dimensionUniqueName="[Rent]" displayFolder="" count="2" memberValueDatatype="130" unbalanced="0"/>
    <cacheHierarchy uniqueName="[Rent].[Real_Estate_Type]" caption="Real_Estate_Type" attribute="1" defaultMemberUniqueName="[Rent].[Real_Estate_Type].[All]" allUniqueName="[Rent].[Real_Estate_Type].[All]" dimensionUniqueName="[Rent]" displayFolder="" count="2" memberValueDatatype="130" unbalanced="0">
      <fieldsUsage count="2">
        <fieldUsage x="-1"/>
        <fieldUsage x="0"/>
      </fieldsUsage>
    </cacheHierarchy>
    <cacheHierarchy uniqueName="[Rent].[Rental_Price]" caption="Rental_Price" attribute="1" defaultMemberUniqueName="[Rent].[Rental_Price].[All]" allUniqueName="[Rent].[Rental_Price].[All]" dimensionUniqueName="[Rent]" displayFolder="" count="2" memberValueDatatype="20" unbalanced="0"/>
    <cacheHierarchy uniqueName="[Rent].[Actual_Rent]" caption="Actual_Rent" attribute="1" defaultMemberUniqueName="[Rent].[Actual_Rent].[All]" allUniqueName="[Rent].[Actual_Rent].[All]" dimensionUniqueName="[Rent]" displayFolder="" count="2" memberValueDatatype="20" unbalanced="0"/>
    <cacheHierarchy uniqueName="[Rent].[Planned_rent]" caption="Planned_rent" attribute="1" defaultMemberUniqueName="[Rent].[Planned_rent].[All]" allUniqueName="[Rent].[Planned_rent].[All]" dimensionUniqueName="[Rent]" displayFolder="" count="2" memberValueDatatype="20" unbalanced="0"/>
    <cacheHierarchy uniqueName="[Rent].[Occupancy_rate]" caption="Occupancy_rate" attribute="1" defaultMemberUniqueName="[Rent].[Occupancy_rate].[All]" allUniqueName="[Rent].[Occupancy_rate].[All]" dimensionUniqueName="[Rent]" displayFolder="" count="2" memberValueDatatype="5" unbalanced="0"/>
    <cacheHierarchy uniqueName="[Measures].[__XL_Count Rent]" caption="__XL_Count Rent" measure="1" displayFolder="" measureGroup="Rent" count="0" hidden="1"/>
    <cacheHierarchy uniqueName="[Measures].[__XL_Count Houses]" caption="__XL_Count Houses" measure="1" displayFolder="" measureGroup="Houses" count="0" hidden="1"/>
    <cacheHierarchy uniqueName="[Measures].[__XL_Count Maintenance_and_repair]" caption="__XL_Count Maintenance_and_repair" measure="1" displayFolder="" measureGroup="Maintenance_and_repair" count="0" hidden="1"/>
    <cacheHierarchy uniqueName="[Measures].[__No measures defined]" caption="__No measures defined" measure="1" displayFolder="" count="0" hidden="1"/>
    <cacheHierarchy uniqueName="[Measures].[Sum of Occupancy_rate]" caption="Sum of Occupancy_rate" measure="1" displayFolder="" measureGroup="Rent" count="0" hidden="1">
      <extLst>
        <ext xmlns:x15="http://schemas.microsoft.com/office/spreadsheetml/2010/11/main" uri="{B97F6D7D-B522-45F9-BDA1-12C45D357490}">
          <x15:cacheHierarchy aggregatedColumn="21"/>
        </ext>
      </extLst>
    </cacheHierarchy>
    <cacheHierarchy uniqueName="[Measures].[Average of Occupancy_rate]" caption="Average of Occupancy_rate" measure="1" displayFolder="" measureGroup="Rent"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Activity]" caption="Count of Activity" measure="1" displayFolder="" measureGroup="Maintenance_and_repair" count="0" hidden="1">
      <extLst>
        <ext xmlns:x15="http://schemas.microsoft.com/office/spreadsheetml/2010/11/main" uri="{B97F6D7D-B522-45F9-BDA1-12C45D357490}">
          <x15:cacheHierarchy aggregatedColumn="9"/>
        </ext>
      </extLst>
    </cacheHierarchy>
    <cacheHierarchy uniqueName="[Measures].[Sum of Cost]" caption="Sum of Cost" measure="1" displayFolder="" measureGroup="Maintenance_and_repair" count="0" hidden="1">
      <extLst>
        <ext xmlns:x15="http://schemas.microsoft.com/office/spreadsheetml/2010/11/main" uri="{B97F6D7D-B522-45F9-BDA1-12C45D357490}">
          <x15:cacheHierarchy aggregatedColumn="10"/>
        </ext>
      </extLst>
    </cacheHierarchy>
    <cacheHierarchy uniqueName="[Measures].[Count of Year]" caption="Count of Year" measure="1" displayFolder="" measureGroup="Maintenance_and_repair" count="0" hidden="1">
      <extLst>
        <ext xmlns:x15="http://schemas.microsoft.com/office/spreadsheetml/2010/11/main" uri="{B97F6D7D-B522-45F9-BDA1-12C45D357490}">
          <x15:cacheHierarchy aggregatedColumn="8"/>
        </ext>
      </extLst>
    </cacheHierarchy>
  </cacheHierarchies>
  <kpis count="0"/>
  <dimensions count="4">
    <dimension name="Houses" uniqueName="[Houses]" caption="Houses"/>
    <dimension name="Maintenance_and_repair" uniqueName="[Maintenance_and_repair]" caption="Maintenance_and_repair"/>
    <dimension measure="1" name="Measures" uniqueName="[Measures]" caption="Measures"/>
    <dimension name="Rent" uniqueName="[Rent]" caption="Rent"/>
  </dimensions>
  <measureGroups count="3">
    <measureGroup name="Houses" caption="Houses"/>
    <measureGroup name="Maintenance_and_repair" caption="Maintenance_and_repair"/>
    <measureGroup name="Rent" caption="Rent"/>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bruiker" refreshedDate="43990.337993981484" backgroundQuery="1" createdVersion="3" refreshedVersion="6" minRefreshableVersion="3" recordCount="0" supportSubquery="1" supportAdvancedDrill="1" xr:uid="{D2CFF2D8-6A91-47EF-A151-AB91A33A0428}">
  <cacheSource type="external" connectionId="5">
    <extLst>
      <ext xmlns:x14="http://schemas.microsoft.com/office/spreadsheetml/2009/9/main" uri="{F057638F-6D5F-4e77-A914-E7F072B9BCA8}">
        <x14:sourceConnection name="ThisWorkbookDataModel"/>
      </ext>
    </extLst>
  </cacheSource>
  <cacheFields count="0"/>
  <cacheHierarchies count="31">
    <cacheHierarchy uniqueName="[Houses].[Real_estate_item]" caption="Real_estate_item" attribute="1" defaultMemberUniqueName="[Houses].[Real_estate_item].[All]" allUniqueName="[Houses].[Real_estate_item].[All]" dimensionUniqueName="[Houses]" displayFolder="" count="0" memberValueDatatype="20" unbalanced="0"/>
    <cacheHierarchy uniqueName="[Houses].[District]" caption="District" attribute="1" defaultMemberUniqueName="[Houses].[District].[All]" allUniqueName="[Houses].[District].[All]" dimensionUniqueName="[Houses]" displayFolder="" count="0" memberValueDatatype="130" unbalanced="0"/>
    <cacheHierarchy uniqueName="[Houses].[City_Quarter]" caption="City_Quarter" attribute="1" defaultMemberUniqueName="[Houses].[City_Quarter].[All]" allUniqueName="[Houses].[City_Quarter].[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City]" caption="City" attribute="1" defaultMemberUniqueName="[Houses].[City].[All]" allUniqueName="[Houses].[City].[All]" dimensionUniqueName="[Houses]" displayFolder="" count="0" memberValueDatatype="130" unbalanced="0"/>
    <cacheHierarchy uniqueName="[Houses].[Real_estate_type]" caption="Real_estate_type" attribute="1" defaultMemberUniqueName="[Houses].[Real_estate_type].[All]" allUniqueName="[Houses].[Real_estate_type].[All]" dimensionUniqueName="[Houses]" displayFolder="" count="0" memberValueDatatype="130" unbalanced="0"/>
    <cacheHierarchy uniqueName="[Houses].[Rental_price]" caption="Rental_price" attribute="1" defaultMemberUniqueName="[Houses].[Rental_price].[All]" allUniqueName="[Houses].[Rental_price].[All]" dimensionUniqueName="[Houses]" displayFolder="" count="0" memberValueDatatype="20" unbalanced="0"/>
    <cacheHierarchy uniqueName="[Maintenance_and_repair].[Real_estate]" caption="Real_estate" attribute="1" defaultMemberUniqueName="[Maintenance_and_repair].[Real_estate].[All]" allUniqueName="[Maintenance_and_repair].[Real_estate].[All]" dimensionUniqueName="[Maintenance_and_repair]" displayFolder="" count="0" memberValueDatatype="20" unbalanced="0"/>
    <cacheHierarchy uniqueName="[Maintenance_and_repair].[Year]" caption="Year" attribute="1" time="1" defaultMemberUniqueName="[Maintenance_and_repair].[Year].[All]" allUniqueName="[Maintenance_and_repair].[Year].[All]" dimensionUniqueName="[Maintenance_and_repair]" displayFolder="" count="0" memberValueDatatype="7" unbalanced="0"/>
    <cacheHierarchy uniqueName="[Maintenance_and_repair].[Activity]" caption="Activity" attribute="1" defaultMemberUniqueName="[Maintenance_and_repair].[Activity].[All]" allUniqueName="[Maintenance_and_repair].[Activity].[All]" dimensionUniqueName="[Maintenance_and_repair]" displayFolder="" count="0" memberValueDatatype="130" unbalanced="0"/>
    <cacheHierarchy uniqueName="[Maintenance_and_repair].[Cost]" caption="Cost" attribute="1" defaultMemberUniqueName="[Maintenance_and_repair].[Cost].[All]" allUniqueName="[Maintenance_and_repair].[Cost].[All]" dimensionUniqueName="[Maintenance_and_repair]" displayFolder="" count="0" memberValueDatatype="20" unbalanced="0"/>
    <cacheHierarchy uniqueName="[Maintenance_and_repair].[Districts]" caption="Districts" attribute="1" defaultMemberUniqueName="[Maintenance_and_repair].[Districts].[All]" allUniqueName="[Maintenance_and_repair].[Districts].[All]" dimensionUniqueName="[Maintenance_and_repair]" displayFolder="" count="0" memberValueDatatype="130" unbalanced="0"/>
    <cacheHierarchy uniqueName="[Rent].[Real_estate_Item]" caption="Real_estate_Item" attribute="1" defaultMemberUniqueName="[Rent].[Real_estate_Item].[All]" allUniqueName="[Rent].[Real_estate_Item].[All]" dimensionUniqueName="[Rent]" displayFolder="" count="0" memberValueDatatype="20" unbalanced="0"/>
    <cacheHierarchy uniqueName="[Rent].[Year]" caption="Year" attribute="1" time="1" defaultMemberUniqueName="[Rent].[Year].[All]" allUniqueName="[Rent].[Year].[All]" dimensionUniqueName="[Rent]" displayFolder="" count="2" memberValueDatatype="7" unbalanced="0"/>
    <cacheHierarchy uniqueName="[Rent].[number of months in which rent received]" caption="number of months in which rent received" attribute="1" defaultMemberUniqueName="[Rent].[number of months in which rent received].[All]" allUniqueName="[Rent].[number of months in which rent received].[All]" dimensionUniqueName="[Rent]" displayFolder="" count="0" memberValueDatatype="20" unbalanced="0"/>
    <cacheHierarchy uniqueName="[Rent].[Districts]" caption="Districts" attribute="1" defaultMemberUniqueName="[Rent].[Districts].[All]" allUniqueName="[Rent].[Districts].[All]" dimensionUniqueName="[Rent]" displayFolder="" count="2" memberValueDatatype="130" unbalanced="0"/>
    <cacheHierarchy uniqueName="[Rent].[City_Quaters]" caption="City_Quaters" attribute="1" defaultMemberUniqueName="[Rent].[City_Quaters].[All]" allUniqueName="[Rent].[City_Quaters].[All]" dimensionUniqueName="[Rent]" displayFolder="" count="0" memberValueDatatype="130" unbalanced="0"/>
    <cacheHierarchy uniqueName="[Rent].[Real_Estate_Type]" caption="Real_Estate_Type" attribute="1" defaultMemberUniqueName="[Rent].[Real_Estate_Type].[All]" allUniqueName="[Rent].[Real_Estate_Type].[All]" dimensionUniqueName="[Rent]" displayFolder="" count="0" memberValueDatatype="130" unbalanced="0"/>
    <cacheHierarchy uniqueName="[Rent].[Rental_Price]" caption="Rental_Price" attribute="1" defaultMemberUniqueName="[Rent].[Rental_Price].[All]" allUniqueName="[Rent].[Rental_Price].[All]" dimensionUniqueName="[Rent]" displayFolder="" count="0" memberValueDatatype="20" unbalanced="0"/>
    <cacheHierarchy uniqueName="[Rent].[Actual_Rent]" caption="Actual_Rent" attribute="1" defaultMemberUniqueName="[Rent].[Actual_Rent].[All]" allUniqueName="[Rent].[Actual_Rent].[All]" dimensionUniqueName="[Rent]" displayFolder="" count="0" memberValueDatatype="20" unbalanced="0"/>
    <cacheHierarchy uniqueName="[Rent].[Planned_rent]" caption="Planned_rent" attribute="1" defaultMemberUniqueName="[Rent].[Planned_rent].[All]" allUniqueName="[Rent].[Planned_rent].[All]" dimensionUniqueName="[Rent]" displayFolder="" count="0" memberValueDatatype="20" unbalanced="0"/>
    <cacheHierarchy uniqueName="[Rent].[Occupancy_rate]" caption="Occupancy_rate" attribute="1" defaultMemberUniqueName="[Rent].[Occupancy_rate].[All]" allUniqueName="[Rent].[Occupancy_rate].[All]" dimensionUniqueName="[Rent]" displayFolder="" count="0" memberValueDatatype="5" unbalanced="0"/>
    <cacheHierarchy uniqueName="[Measures].[__XL_Count Rent]" caption="__XL_Count Rent" measure="1" displayFolder="" measureGroup="Rent" count="0" hidden="1"/>
    <cacheHierarchy uniqueName="[Measures].[__XL_Count Houses]" caption="__XL_Count Houses" measure="1" displayFolder="" measureGroup="Houses" count="0" hidden="1"/>
    <cacheHierarchy uniqueName="[Measures].[__XL_Count Maintenance_and_repair]" caption="__XL_Count Maintenance_and_repair" measure="1" displayFolder="" measureGroup="Maintenance_and_repair" count="0" hidden="1"/>
    <cacheHierarchy uniqueName="[Measures].[__No measures defined]" caption="__No measures defined" measure="1" displayFolder="" count="0" hidden="1"/>
    <cacheHierarchy uniqueName="[Measures].[Sum of Occupancy_rate]" caption="Sum of Occupancy_rate" measure="1" displayFolder="" measureGroup="Rent" count="0" hidden="1">
      <extLst>
        <ext xmlns:x15="http://schemas.microsoft.com/office/spreadsheetml/2010/11/main" uri="{B97F6D7D-B522-45F9-BDA1-12C45D357490}">
          <x15:cacheHierarchy aggregatedColumn="21"/>
        </ext>
      </extLst>
    </cacheHierarchy>
    <cacheHierarchy uniqueName="[Measures].[Average of Occupancy_rate]" caption="Average of Occupancy_rate" measure="1" displayFolder="" measureGroup="Rent" count="0" hidden="1">
      <extLst>
        <ext xmlns:x15="http://schemas.microsoft.com/office/spreadsheetml/2010/11/main" uri="{B97F6D7D-B522-45F9-BDA1-12C45D357490}">
          <x15:cacheHierarchy aggregatedColumn="21"/>
        </ext>
      </extLst>
    </cacheHierarchy>
    <cacheHierarchy uniqueName="[Measures].[Count of Activity]" caption="Count of Activity" measure="1" displayFolder="" measureGroup="Maintenance_and_repair" count="0" hidden="1">
      <extLst>
        <ext xmlns:x15="http://schemas.microsoft.com/office/spreadsheetml/2010/11/main" uri="{B97F6D7D-B522-45F9-BDA1-12C45D357490}">
          <x15:cacheHierarchy aggregatedColumn="9"/>
        </ext>
      </extLst>
    </cacheHierarchy>
    <cacheHierarchy uniqueName="[Measures].[Sum of Cost]" caption="Sum of Cost" measure="1" displayFolder="" measureGroup="Maintenance_and_repair" count="0" hidden="1">
      <extLst>
        <ext xmlns:x15="http://schemas.microsoft.com/office/spreadsheetml/2010/11/main" uri="{B97F6D7D-B522-45F9-BDA1-12C45D357490}">
          <x15:cacheHierarchy aggregatedColumn="10"/>
        </ext>
      </extLst>
    </cacheHierarchy>
    <cacheHierarchy uniqueName="[Measures].[Count of Year]" caption="Count of Year" measure="1" displayFolder="" measureGroup="Maintenance_and_repair" count="0" hidden="1">
      <extLst>
        <ext xmlns:x15="http://schemas.microsoft.com/office/spreadsheetml/2010/11/main" uri="{B97F6D7D-B522-45F9-BDA1-12C45D357490}">
          <x15:cacheHierarchy aggregatedColumn="8"/>
        </ext>
      </extLst>
    </cacheHierarchy>
  </cacheHierarchies>
  <kpis count="0"/>
  <dimensions count="4">
    <dimension name="Houses" uniqueName="[Houses]" caption="Houses"/>
    <dimension name="Maintenance_and_repair" uniqueName="[Maintenance_and_repair]" caption="Maintenance_and_repair"/>
    <dimension measure="1" name="Measures" uniqueName="[Measures]" caption="Measures"/>
    <dimension name="Rent" uniqueName="[Rent]" caption="Rent"/>
  </dimensions>
  <measureGroups count="3">
    <measureGroup name="Houses" caption="Houses"/>
    <measureGroup name="Maintenance_and_repair" caption="Maintenance_and_repair"/>
    <measureGroup name="Rent" caption="Rent"/>
  </measureGroups>
  <maps count="3">
    <map measureGroup="0" dimension="0"/>
    <map measureGroup="1" dimension="1"/>
    <map measureGroup="2" dimension="3"/>
  </maps>
  <extLst>
    <ext xmlns:x14="http://schemas.microsoft.com/office/spreadsheetml/2009/9/main" uri="{725AE2AE-9491-48be-B2B4-4EB974FC3084}">
      <x14:pivotCacheDefinition slicerData="1" pivotCacheId="17753848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
  <r>
    <x v="0"/>
    <x v="0"/>
    <x v="0"/>
    <n v="764"/>
    <x v="0"/>
  </r>
  <r>
    <x v="1"/>
    <x v="1"/>
    <x v="1"/>
    <n v="1788"/>
    <x v="1"/>
  </r>
  <r>
    <x v="2"/>
    <x v="2"/>
    <x v="2"/>
    <n v="3904"/>
    <x v="2"/>
  </r>
  <r>
    <x v="3"/>
    <x v="3"/>
    <x v="0"/>
    <n v="2715"/>
    <x v="3"/>
  </r>
  <r>
    <x v="4"/>
    <x v="3"/>
    <x v="0"/>
    <n v="1553"/>
    <x v="1"/>
  </r>
  <r>
    <x v="5"/>
    <x v="4"/>
    <x v="1"/>
    <n v="2547"/>
    <x v="2"/>
  </r>
  <r>
    <x v="6"/>
    <x v="5"/>
    <x v="0"/>
    <n v="4522"/>
    <x v="1"/>
  </r>
  <r>
    <x v="7"/>
    <x v="6"/>
    <x v="0"/>
    <n v="3345"/>
    <x v="1"/>
  </r>
  <r>
    <x v="8"/>
    <x v="6"/>
    <x v="1"/>
    <n v="1974"/>
    <x v="1"/>
  </r>
  <r>
    <x v="9"/>
    <x v="7"/>
    <x v="0"/>
    <n v="4618"/>
    <x v="3"/>
  </r>
  <r>
    <x v="10"/>
    <x v="7"/>
    <x v="0"/>
    <n v="329"/>
    <x v="4"/>
  </r>
  <r>
    <x v="11"/>
    <x v="7"/>
    <x v="2"/>
    <n v="415"/>
    <x v="5"/>
  </r>
  <r>
    <x v="12"/>
    <x v="8"/>
    <x v="2"/>
    <n v="3186"/>
    <x v="2"/>
  </r>
  <r>
    <x v="13"/>
    <x v="9"/>
    <x v="0"/>
    <n v="2016"/>
    <x v="0"/>
  </r>
  <r>
    <x v="14"/>
    <x v="10"/>
    <x v="1"/>
    <n v="2692"/>
    <x v="2"/>
  </r>
  <r>
    <x v="15"/>
    <x v="11"/>
    <x v="2"/>
    <n v="4706"/>
    <x v="2"/>
  </r>
  <r>
    <x v="16"/>
    <x v="12"/>
    <x v="0"/>
    <n v="681"/>
    <x v="5"/>
  </r>
  <r>
    <x v="17"/>
    <x v="13"/>
    <x v="0"/>
    <n v="4887"/>
    <x v="3"/>
  </r>
  <r>
    <x v="18"/>
    <x v="14"/>
    <x v="1"/>
    <n v="3353"/>
    <x v="2"/>
  </r>
  <r>
    <x v="19"/>
    <x v="15"/>
    <x v="0"/>
    <n v="380"/>
    <x v="1"/>
  </r>
  <r>
    <x v="20"/>
    <x v="16"/>
    <x v="0"/>
    <n v="1270"/>
    <x v="1"/>
  </r>
  <r>
    <x v="21"/>
    <x v="17"/>
    <x v="0"/>
    <n v="1477"/>
    <x v="6"/>
  </r>
  <r>
    <x v="22"/>
    <x v="18"/>
    <x v="2"/>
    <n v="605"/>
    <x v="0"/>
  </r>
  <r>
    <x v="23"/>
    <x v="19"/>
    <x v="2"/>
    <n v="1901"/>
    <x v="2"/>
  </r>
  <r>
    <x v="24"/>
    <x v="19"/>
    <x v="1"/>
    <n v="2601"/>
    <x v="1"/>
  </r>
  <r>
    <x v="25"/>
    <x v="20"/>
    <x v="0"/>
    <n v="4844"/>
    <x v="0"/>
  </r>
  <r>
    <x v="26"/>
    <x v="21"/>
    <x v="1"/>
    <n v="1457"/>
    <x v="6"/>
  </r>
  <r>
    <x v="27"/>
    <x v="22"/>
    <x v="1"/>
    <n v="1602"/>
    <x v="3"/>
  </r>
  <r>
    <x v="28"/>
    <x v="23"/>
    <x v="0"/>
    <n v="4461"/>
    <x v="0"/>
  </r>
  <r>
    <x v="29"/>
    <x v="24"/>
    <x v="2"/>
    <n v="3240"/>
    <x v="2"/>
  </r>
  <r>
    <x v="30"/>
    <x v="24"/>
    <x v="1"/>
    <n v="18"/>
    <x v="1"/>
  </r>
  <r>
    <x v="31"/>
    <x v="25"/>
    <x v="1"/>
    <n v="3440"/>
    <x v="1"/>
  </r>
  <r>
    <x v="32"/>
    <x v="26"/>
    <x v="2"/>
    <n v="4427"/>
    <x v="2"/>
  </r>
  <r>
    <x v="33"/>
    <x v="26"/>
    <x v="2"/>
    <n v="512"/>
    <x v="2"/>
  </r>
  <r>
    <x v="34"/>
    <x v="27"/>
    <x v="1"/>
    <n v="3198"/>
    <x v="1"/>
  </r>
  <r>
    <x v="35"/>
    <x v="28"/>
    <x v="1"/>
    <n v="4334"/>
    <x v="1"/>
  </r>
  <r>
    <x v="36"/>
    <x v="28"/>
    <x v="1"/>
    <n v="4583"/>
    <x v="7"/>
  </r>
  <r>
    <x v="37"/>
    <x v="29"/>
    <x v="1"/>
    <n v="2524"/>
    <x v="5"/>
  </r>
  <r>
    <x v="38"/>
    <x v="30"/>
    <x v="1"/>
    <n v="1910"/>
    <x v="2"/>
  </r>
  <r>
    <x v="39"/>
    <x v="30"/>
    <x v="0"/>
    <n v="4368"/>
    <x v="1"/>
  </r>
  <r>
    <x v="40"/>
    <x v="31"/>
    <x v="0"/>
    <n v="4281"/>
    <x v="2"/>
  </r>
  <r>
    <x v="41"/>
    <x v="32"/>
    <x v="0"/>
    <n v="166"/>
    <x v="2"/>
  </r>
  <r>
    <x v="42"/>
    <x v="33"/>
    <x v="1"/>
    <n v="3643"/>
    <x v="2"/>
  </r>
  <r>
    <x v="43"/>
    <x v="34"/>
    <x v="2"/>
    <n v="2326"/>
    <x v="5"/>
  </r>
  <r>
    <x v="44"/>
    <x v="35"/>
    <x v="2"/>
    <n v="559"/>
    <x v="6"/>
  </r>
  <r>
    <x v="45"/>
    <x v="36"/>
    <x v="1"/>
    <n v="3640"/>
    <x v="0"/>
  </r>
  <r>
    <x v="46"/>
    <x v="37"/>
    <x v="1"/>
    <n v="2088"/>
    <x v="1"/>
  </r>
  <r>
    <x v="47"/>
    <x v="38"/>
    <x v="1"/>
    <n v="274"/>
    <x v="4"/>
  </r>
  <r>
    <x v="48"/>
    <x v="39"/>
    <x v="2"/>
    <n v="1654"/>
    <x v="3"/>
  </r>
  <r>
    <x v="49"/>
    <x v="40"/>
    <x v="0"/>
    <n v="2541"/>
    <x v="2"/>
  </r>
  <r>
    <x v="50"/>
    <x v="41"/>
    <x v="2"/>
    <n v="1975"/>
    <x v="2"/>
  </r>
  <r>
    <x v="51"/>
    <x v="42"/>
    <x v="1"/>
    <n v="4662"/>
    <x v="1"/>
  </r>
  <r>
    <x v="52"/>
    <x v="43"/>
    <x v="1"/>
    <n v="932"/>
    <x v="2"/>
  </r>
  <r>
    <x v="53"/>
    <x v="44"/>
    <x v="0"/>
    <n v="2899"/>
    <x v="2"/>
  </r>
  <r>
    <x v="54"/>
    <x v="44"/>
    <x v="0"/>
    <n v="1140"/>
    <x v="6"/>
  </r>
  <r>
    <x v="55"/>
    <x v="45"/>
    <x v="1"/>
    <n v="358"/>
    <x v="4"/>
  </r>
  <r>
    <x v="56"/>
    <x v="46"/>
    <x v="0"/>
    <n v="228"/>
    <x v="2"/>
  </r>
  <r>
    <x v="57"/>
    <x v="47"/>
    <x v="1"/>
    <n v="4468"/>
    <x v="4"/>
  </r>
  <r>
    <x v="58"/>
    <x v="48"/>
    <x v="1"/>
    <n v="3472"/>
    <x v="1"/>
  </r>
  <r>
    <x v="59"/>
    <x v="49"/>
    <x v="0"/>
    <n v="3085"/>
    <x v="1"/>
  </r>
  <r>
    <x v="60"/>
    <x v="50"/>
    <x v="2"/>
    <n v="4614"/>
    <x v="1"/>
  </r>
  <r>
    <x v="61"/>
    <x v="51"/>
    <x v="0"/>
    <n v="3382"/>
    <x v="3"/>
  </r>
  <r>
    <x v="62"/>
    <x v="51"/>
    <x v="0"/>
    <n v="1838"/>
    <x v="2"/>
  </r>
  <r>
    <x v="63"/>
    <x v="52"/>
    <x v="0"/>
    <n v="2276"/>
    <x v="0"/>
  </r>
  <r>
    <x v="64"/>
    <x v="53"/>
    <x v="2"/>
    <n v="4370"/>
    <x v="2"/>
  </r>
  <r>
    <x v="65"/>
    <x v="54"/>
    <x v="2"/>
    <n v="4128"/>
    <x v="1"/>
  </r>
  <r>
    <x v="66"/>
    <x v="55"/>
    <x v="0"/>
    <n v="942"/>
    <x v="1"/>
  </r>
  <r>
    <x v="67"/>
    <x v="56"/>
    <x v="2"/>
    <n v="2424"/>
    <x v="6"/>
  </r>
  <r>
    <x v="68"/>
    <x v="57"/>
    <x v="0"/>
    <n v="860"/>
    <x v="1"/>
  </r>
  <r>
    <x v="69"/>
    <x v="58"/>
    <x v="2"/>
    <n v="875"/>
    <x v="2"/>
  </r>
  <r>
    <x v="70"/>
    <x v="59"/>
    <x v="2"/>
    <n v="249"/>
    <x v="2"/>
  </r>
  <r>
    <x v="71"/>
    <x v="60"/>
    <x v="2"/>
    <n v="841"/>
    <x v="2"/>
  </r>
  <r>
    <x v="72"/>
    <x v="61"/>
    <x v="1"/>
    <n v="4529"/>
    <x v="1"/>
  </r>
  <r>
    <x v="73"/>
    <x v="62"/>
    <x v="0"/>
    <n v="3259"/>
    <x v="2"/>
  </r>
  <r>
    <x v="74"/>
    <x v="63"/>
    <x v="2"/>
    <n v="4209"/>
    <x v="2"/>
  </r>
  <r>
    <x v="75"/>
    <x v="64"/>
    <x v="0"/>
    <n v="3352"/>
    <x v="1"/>
  </r>
  <r>
    <x v="76"/>
    <x v="65"/>
    <x v="1"/>
    <n v="265"/>
    <x v="2"/>
  </r>
  <r>
    <x v="77"/>
    <x v="66"/>
    <x v="1"/>
    <n v="3853"/>
    <x v="5"/>
  </r>
  <r>
    <x v="78"/>
    <x v="67"/>
    <x v="0"/>
    <n v="1843"/>
    <x v="4"/>
  </r>
  <r>
    <x v="79"/>
    <x v="68"/>
    <x v="2"/>
    <n v="3373"/>
    <x v="4"/>
  </r>
  <r>
    <x v="80"/>
    <x v="69"/>
    <x v="1"/>
    <n v="2408"/>
    <x v="6"/>
  </r>
  <r>
    <x v="81"/>
    <x v="70"/>
    <x v="0"/>
    <n v="1290"/>
    <x v="3"/>
  </r>
  <r>
    <x v="82"/>
    <x v="71"/>
    <x v="2"/>
    <n v="4532"/>
    <x v="2"/>
  </r>
  <r>
    <x v="83"/>
    <x v="71"/>
    <x v="0"/>
    <n v="1998"/>
    <x v="4"/>
  </r>
  <r>
    <x v="84"/>
    <x v="72"/>
    <x v="1"/>
    <n v="2097"/>
    <x v="1"/>
  </r>
  <r>
    <x v="85"/>
    <x v="73"/>
    <x v="2"/>
    <n v="1710"/>
    <x v="3"/>
  </r>
  <r>
    <x v="86"/>
    <x v="74"/>
    <x v="2"/>
    <n v="2254"/>
    <x v="0"/>
  </r>
  <r>
    <x v="87"/>
    <x v="74"/>
    <x v="0"/>
    <n v="3687"/>
    <x v="1"/>
  </r>
  <r>
    <x v="88"/>
    <x v="75"/>
    <x v="2"/>
    <n v="2867"/>
    <x v="7"/>
  </r>
  <r>
    <x v="89"/>
    <x v="76"/>
    <x v="0"/>
    <n v="3429"/>
    <x v="3"/>
  </r>
  <r>
    <x v="90"/>
    <x v="77"/>
    <x v="0"/>
    <n v="2073"/>
    <x v="3"/>
  </r>
  <r>
    <x v="91"/>
    <x v="78"/>
    <x v="2"/>
    <n v="467"/>
    <x v="2"/>
  </r>
  <r>
    <x v="92"/>
    <x v="78"/>
    <x v="1"/>
    <n v="1820"/>
    <x v="2"/>
  </r>
  <r>
    <x v="93"/>
    <x v="79"/>
    <x v="1"/>
    <n v="275"/>
    <x v="3"/>
  </r>
  <r>
    <x v="94"/>
    <x v="79"/>
    <x v="1"/>
    <n v="1733"/>
    <x v="2"/>
  </r>
  <r>
    <x v="95"/>
    <x v="79"/>
    <x v="2"/>
    <n v="4736"/>
    <x v="5"/>
  </r>
  <r>
    <x v="96"/>
    <x v="80"/>
    <x v="1"/>
    <n v="2912"/>
    <x v="2"/>
  </r>
  <r>
    <x v="97"/>
    <x v="81"/>
    <x v="2"/>
    <n v="586"/>
    <x v="2"/>
  </r>
  <r>
    <x v="98"/>
    <x v="82"/>
    <x v="0"/>
    <n v="2253"/>
    <x v="0"/>
  </r>
  <r>
    <x v="85"/>
    <x v="83"/>
    <x v="2"/>
    <n v="2191"/>
    <x v="3"/>
  </r>
  <r>
    <x v="99"/>
    <x v="84"/>
    <x v="2"/>
    <n v="1563"/>
    <x v="1"/>
  </r>
  <r>
    <x v="100"/>
    <x v="85"/>
    <x v="0"/>
    <n v="3464"/>
    <x v="3"/>
  </r>
  <r>
    <x v="7"/>
    <x v="86"/>
    <x v="0"/>
    <n v="4866"/>
    <x v="1"/>
  </r>
  <r>
    <x v="101"/>
    <x v="87"/>
    <x v="0"/>
    <n v="633"/>
    <x v="3"/>
  </r>
  <r>
    <x v="39"/>
    <x v="88"/>
    <x v="0"/>
    <n v="1688"/>
    <x v="1"/>
  </r>
  <r>
    <x v="57"/>
    <x v="88"/>
    <x v="0"/>
    <n v="2796"/>
    <x v="4"/>
  </r>
  <r>
    <x v="102"/>
    <x v="88"/>
    <x v="2"/>
    <n v="3098"/>
    <x v="5"/>
  </r>
  <r>
    <x v="103"/>
    <x v="89"/>
    <x v="1"/>
    <n v="4535"/>
    <x v="5"/>
  </r>
  <r>
    <x v="26"/>
    <x v="90"/>
    <x v="0"/>
    <n v="4494"/>
    <x v="6"/>
  </r>
  <r>
    <x v="104"/>
    <x v="91"/>
    <x v="2"/>
    <n v="434"/>
    <x v="0"/>
  </r>
  <r>
    <x v="105"/>
    <x v="92"/>
    <x v="1"/>
    <n v="2892"/>
    <x v="6"/>
  </r>
  <r>
    <x v="68"/>
    <x v="93"/>
    <x v="0"/>
    <n v="2056"/>
    <x v="1"/>
  </r>
  <r>
    <x v="106"/>
    <x v="94"/>
    <x v="2"/>
    <n v="158"/>
    <x v="0"/>
  </r>
  <r>
    <x v="64"/>
    <x v="95"/>
    <x v="0"/>
    <n v="4281"/>
    <x v="2"/>
  </r>
  <r>
    <x v="54"/>
    <x v="96"/>
    <x v="0"/>
    <n v="4844"/>
    <x v="6"/>
  </r>
  <r>
    <x v="40"/>
    <x v="97"/>
    <x v="1"/>
    <n v="4266"/>
    <x v="2"/>
  </r>
  <r>
    <x v="2"/>
    <x v="97"/>
    <x v="0"/>
    <n v="621"/>
    <x v="2"/>
  </r>
  <r>
    <x v="47"/>
    <x v="97"/>
    <x v="2"/>
    <n v="1344"/>
    <x v="4"/>
  </r>
  <r>
    <x v="107"/>
    <x v="98"/>
    <x v="0"/>
    <n v="2013"/>
    <x v="5"/>
  </r>
  <r>
    <x v="108"/>
    <x v="99"/>
    <x v="2"/>
    <n v="3944"/>
    <x v="2"/>
  </r>
  <r>
    <x v="109"/>
    <x v="100"/>
    <x v="2"/>
    <n v="318"/>
    <x v="4"/>
  </r>
  <r>
    <x v="110"/>
    <x v="101"/>
    <x v="0"/>
    <n v="4899"/>
    <x v="1"/>
  </r>
  <r>
    <x v="93"/>
    <x v="102"/>
    <x v="1"/>
    <n v="4914"/>
    <x v="3"/>
  </r>
  <r>
    <x v="111"/>
    <x v="103"/>
    <x v="2"/>
    <n v="3160"/>
    <x v="1"/>
  </r>
  <r>
    <x v="0"/>
    <x v="104"/>
    <x v="2"/>
    <n v="4105"/>
    <x v="0"/>
  </r>
  <r>
    <x v="13"/>
    <x v="104"/>
    <x v="0"/>
    <n v="4490"/>
    <x v="0"/>
  </r>
  <r>
    <x v="112"/>
    <x v="105"/>
    <x v="0"/>
    <n v="1296"/>
    <x v="2"/>
  </r>
  <r>
    <x v="113"/>
    <x v="106"/>
    <x v="0"/>
    <n v="859"/>
    <x v="7"/>
  </r>
  <r>
    <x v="3"/>
    <x v="107"/>
    <x v="2"/>
    <n v="3771"/>
    <x v="3"/>
  </r>
  <r>
    <x v="84"/>
    <x v="107"/>
    <x v="2"/>
    <n v="1554"/>
    <x v="1"/>
  </r>
  <r>
    <x v="20"/>
    <x v="108"/>
    <x v="1"/>
    <n v="3575"/>
    <x v="1"/>
  </r>
  <r>
    <x v="114"/>
    <x v="109"/>
    <x v="1"/>
    <n v="2952"/>
    <x v="1"/>
  </r>
  <r>
    <x v="46"/>
    <x v="110"/>
    <x v="1"/>
    <n v="2179"/>
    <x v="1"/>
  </r>
  <r>
    <x v="72"/>
    <x v="111"/>
    <x v="0"/>
    <n v="2002"/>
    <x v="1"/>
  </r>
  <r>
    <x v="115"/>
    <x v="112"/>
    <x v="0"/>
    <n v="1746"/>
    <x v="1"/>
  </r>
  <r>
    <x v="116"/>
    <x v="113"/>
    <x v="0"/>
    <n v="4785"/>
    <x v="3"/>
  </r>
  <r>
    <x v="10"/>
    <x v="114"/>
    <x v="0"/>
    <n v="4011"/>
    <x v="4"/>
  </r>
  <r>
    <x v="63"/>
    <x v="115"/>
    <x v="2"/>
    <n v="1626"/>
    <x v="0"/>
  </r>
  <r>
    <x v="117"/>
    <x v="116"/>
    <x v="0"/>
    <n v="4521"/>
    <x v="6"/>
  </r>
  <r>
    <x v="38"/>
    <x v="117"/>
    <x v="0"/>
    <n v="2826"/>
    <x v="2"/>
  </r>
  <r>
    <x v="118"/>
    <x v="118"/>
    <x v="0"/>
    <n v="3855"/>
    <x v="2"/>
  </r>
  <r>
    <x v="119"/>
    <x v="119"/>
    <x v="1"/>
    <n v="4367"/>
    <x v="2"/>
  </r>
  <r>
    <x v="120"/>
    <x v="120"/>
    <x v="0"/>
    <n v="4580"/>
    <x v="0"/>
  </r>
  <r>
    <x v="22"/>
    <x v="121"/>
    <x v="2"/>
    <n v="2619"/>
    <x v="0"/>
  </r>
  <r>
    <x v="121"/>
    <x v="121"/>
    <x v="1"/>
    <n v="1598"/>
    <x v="1"/>
  </r>
  <r>
    <x v="80"/>
    <x v="121"/>
    <x v="1"/>
    <n v="1426"/>
    <x v="6"/>
  </r>
  <r>
    <x v="11"/>
    <x v="122"/>
    <x v="0"/>
    <n v="2757"/>
    <x v="5"/>
  </r>
  <r>
    <x v="5"/>
    <x v="123"/>
    <x v="1"/>
    <n v="123"/>
    <x v="2"/>
  </r>
  <r>
    <x v="66"/>
    <x v="124"/>
    <x v="1"/>
    <n v="3644"/>
    <x v="1"/>
  </r>
  <r>
    <x v="45"/>
    <x v="125"/>
    <x v="0"/>
    <n v="1668"/>
    <x v="0"/>
  </r>
  <r>
    <x v="122"/>
    <x v="125"/>
    <x v="2"/>
    <n v="2936"/>
    <x v="1"/>
  </r>
  <r>
    <x v="123"/>
    <x v="126"/>
    <x v="0"/>
    <n v="686"/>
    <x v="1"/>
  </r>
  <r>
    <x v="43"/>
    <x v="127"/>
    <x v="2"/>
    <n v="773"/>
    <x v="5"/>
  </r>
  <r>
    <x v="51"/>
    <x v="128"/>
    <x v="0"/>
    <n v="4557"/>
    <x v="1"/>
  </r>
  <r>
    <x v="124"/>
    <x v="129"/>
    <x v="2"/>
    <n v="3861"/>
    <x v="2"/>
  </r>
  <r>
    <x v="70"/>
    <x v="130"/>
    <x v="2"/>
    <n v="3129"/>
    <x v="2"/>
  </r>
  <r>
    <x v="125"/>
    <x v="131"/>
    <x v="1"/>
    <n v="2832"/>
    <x v="2"/>
  </r>
  <r>
    <x v="126"/>
    <x v="131"/>
    <x v="2"/>
    <n v="2092"/>
    <x v="2"/>
  </r>
  <r>
    <x v="90"/>
    <x v="132"/>
    <x v="0"/>
    <n v="2075"/>
    <x v="3"/>
  </r>
  <r>
    <x v="48"/>
    <x v="133"/>
    <x v="0"/>
    <n v="2431"/>
    <x v="3"/>
  </r>
  <r>
    <x v="15"/>
    <x v="133"/>
    <x v="1"/>
    <n v="1752"/>
    <x v="2"/>
  </r>
  <r>
    <x v="83"/>
    <x v="134"/>
    <x v="2"/>
    <n v="2439"/>
    <x v="4"/>
  </r>
  <r>
    <x v="127"/>
    <x v="135"/>
    <x v="1"/>
    <n v="1889"/>
    <x v="1"/>
  </r>
  <r>
    <x v="128"/>
    <x v="136"/>
    <x v="0"/>
    <n v="4385"/>
    <x v="5"/>
  </r>
  <r>
    <x v="12"/>
    <x v="137"/>
    <x v="1"/>
    <n v="4405"/>
    <x v="2"/>
  </r>
  <r>
    <x v="55"/>
    <x v="138"/>
    <x v="0"/>
    <n v="3580"/>
    <x v="4"/>
  </r>
  <r>
    <x v="36"/>
    <x v="139"/>
    <x v="2"/>
    <n v="3764"/>
    <x v="7"/>
  </r>
  <r>
    <x v="129"/>
    <x v="140"/>
    <x v="0"/>
    <n v="2073"/>
    <x v="1"/>
  </r>
  <r>
    <x v="130"/>
    <x v="140"/>
    <x v="0"/>
    <n v="1942"/>
    <x v="1"/>
  </r>
  <r>
    <x v="131"/>
    <x v="140"/>
    <x v="2"/>
    <n v="2145"/>
    <x v="5"/>
  </r>
  <r>
    <x v="132"/>
    <x v="141"/>
    <x v="0"/>
    <n v="38"/>
    <x v="3"/>
  </r>
  <r>
    <x v="30"/>
    <x v="142"/>
    <x v="2"/>
    <n v="2230"/>
    <x v="1"/>
  </r>
  <r>
    <x v="96"/>
    <x v="143"/>
    <x v="1"/>
    <n v="1847"/>
    <x v="2"/>
  </r>
  <r>
    <x v="133"/>
    <x v="144"/>
    <x v="1"/>
    <n v="1067"/>
    <x v="2"/>
  </r>
  <r>
    <x v="32"/>
    <x v="145"/>
    <x v="1"/>
    <n v="4531"/>
    <x v="2"/>
  </r>
  <r>
    <x v="134"/>
    <x v="146"/>
    <x v="2"/>
    <n v="3255"/>
    <x v="0"/>
  </r>
  <r>
    <x v="24"/>
    <x v="147"/>
    <x v="1"/>
    <n v="126"/>
    <x v="1"/>
  </r>
  <r>
    <x v="135"/>
    <x v="148"/>
    <x v="0"/>
    <n v="2369"/>
    <x v="2"/>
  </r>
  <r>
    <x v="34"/>
    <x v="149"/>
    <x v="1"/>
    <n v="886"/>
    <x v="1"/>
  </r>
  <r>
    <x v="94"/>
    <x v="150"/>
    <x v="1"/>
    <n v="1829"/>
    <x v="2"/>
  </r>
  <r>
    <x v="136"/>
    <x v="151"/>
    <x v="2"/>
    <n v="4481"/>
    <x v="2"/>
  </r>
  <r>
    <x v="4"/>
    <x v="152"/>
    <x v="0"/>
    <n v="2316"/>
    <x v="1"/>
  </r>
  <r>
    <x v="137"/>
    <x v="153"/>
    <x v="0"/>
    <n v="1672"/>
    <x v="3"/>
  </r>
  <r>
    <x v="76"/>
    <x v="154"/>
    <x v="0"/>
    <n v="3881"/>
    <x v="2"/>
  </r>
  <r>
    <x v="138"/>
    <x v="155"/>
    <x v="0"/>
    <n v="1235"/>
    <x v="2"/>
  </r>
  <r>
    <x v="139"/>
    <x v="155"/>
    <x v="2"/>
    <n v="3696"/>
    <x v="1"/>
  </r>
  <r>
    <x v="44"/>
    <x v="156"/>
    <x v="1"/>
    <n v="2803"/>
    <x v="6"/>
  </r>
  <r>
    <x v="60"/>
    <x v="157"/>
    <x v="2"/>
    <n v="1319"/>
    <x v="1"/>
  </r>
  <r>
    <x v="19"/>
    <x v="158"/>
    <x v="0"/>
    <n v="1834"/>
    <x v="1"/>
  </r>
  <r>
    <x v="140"/>
    <x v="159"/>
    <x v="1"/>
    <n v="270"/>
    <x v="2"/>
  </r>
  <r>
    <x v="141"/>
    <x v="160"/>
    <x v="1"/>
    <n v="3100"/>
    <x v="2"/>
  </r>
  <r>
    <x v="74"/>
    <x v="161"/>
    <x v="2"/>
    <n v="319"/>
    <x v="2"/>
  </r>
  <r>
    <x v="52"/>
    <x v="162"/>
    <x v="1"/>
    <n v="71"/>
    <x v="2"/>
  </r>
  <r>
    <x v="75"/>
    <x v="163"/>
    <x v="0"/>
    <n v="1024"/>
    <x v="1"/>
  </r>
  <r>
    <x v="142"/>
    <x v="164"/>
    <x v="0"/>
    <n v="1994"/>
    <x v="6"/>
  </r>
  <r>
    <x v="143"/>
    <x v="165"/>
    <x v="1"/>
    <n v="159"/>
    <x v="5"/>
  </r>
  <r>
    <x v="144"/>
    <x v="166"/>
    <x v="2"/>
    <n v="4713"/>
    <x v="1"/>
  </r>
  <r>
    <x v="145"/>
    <x v="167"/>
    <x v="2"/>
    <n v="4774"/>
    <x v="1"/>
  </r>
  <r>
    <x v="8"/>
    <x v="168"/>
    <x v="0"/>
    <n v="2906"/>
    <x v="1"/>
  </r>
  <r>
    <x v="146"/>
    <x v="169"/>
    <x v="0"/>
    <n v="1562"/>
    <x v="3"/>
  </r>
  <r>
    <x v="21"/>
    <x v="169"/>
    <x v="2"/>
    <n v="1449"/>
    <x v="6"/>
  </r>
  <r>
    <x v="49"/>
    <x v="170"/>
    <x v="1"/>
    <n v="316"/>
    <x v="2"/>
  </r>
  <r>
    <x v="87"/>
    <x v="170"/>
    <x v="0"/>
    <n v="4356"/>
    <x v="1"/>
  </r>
  <r>
    <x v="147"/>
    <x v="171"/>
    <x v="0"/>
    <n v="4093"/>
    <x v="6"/>
  </r>
  <r>
    <x v="148"/>
    <x v="172"/>
    <x v="0"/>
    <n v="3316"/>
    <x v="6"/>
  </r>
  <r>
    <x v="149"/>
    <x v="173"/>
    <x v="1"/>
    <n v="4689"/>
    <x v="2"/>
  </r>
  <r>
    <x v="150"/>
    <x v="174"/>
    <x v="0"/>
    <n v="1762"/>
    <x v="2"/>
  </r>
  <r>
    <x v="40"/>
    <x v="175"/>
    <x v="2"/>
    <n v="2621"/>
    <x v="2"/>
  </r>
  <r>
    <x v="127"/>
    <x v="175"/>
    <x v="2"/>
    <n v="1070"/>
    <x v="1"/>
  </r>
  <r>
    <x v="26"/>
    <x v="176"/>
    <x v="1"/>
    <n v="306"/>
    <x v="6"/>
  </r>
  <r>
    <x v="131"/>
    <x v="177"/>
    <x v="1"/>
    <n v="2699"/>
    <x v="5"/>
  </r>
  <r>
    <x v="103"/>
    <x v="178"/>
    <x v="2"/>
    <n v="4342"/>
    <x v="5"/>
  </r>
  <r>
    <x v="17"/>
    <x v="179"/>
    <x v="2"/>
    <n v="2168"/>
    <x v="3"/>
  </r>
  <r>
    <x v="48"/>
    <x v="180"/>
    <x v="0"/>
    <n v="2948"/>
    <x v="3"/>
  </r>
  <r>
    <x v="94"/>
    <x v="180"/>
    <x v="2"/>
    <n v="1296"/>
    <x v="2"/>
  </r>
  <r>
    <x v="151"/>
    <x v="181"/>
    <x v="0"/>
    <n v="2857"/>
    <x v="6"/>
  </r>
  <r>
    <x v="50"/>
    <x v="182"/>
    <x v="1"/>
    <n v="2773"/>
    <x v="2"/>
  </r>
  <r>
    <x v="133"/>
    <x v="183"/>
    <x v="1"/>
    <n v="113"/>
    <x v="2"/>
  </r>
  <r>
    <x v="39"/>
    <x v="183"/>
    <x v="0"/>
    <n v="3783"/>
    <x v="1"/>
  </r>
  <r>
    <x v="24"/>
    <x v="184"/>
    <x v="0"/>
    <n v="2762"/>
    <x v="1"/>
  </r>
  <r>
    <x v="92"/>
    <x v="185"/>
    <x v="1"/>
    <n v="544"/>
    <x v="2"/>
  </r>
  <r>
    <x v="145"/>
    <x v="186"/>
    <x v="0"/>
    <n v="171"/>
    <x v="1"/>
  </r>
  <r>
    <x v="61"/>
    <x v="187"/>
    <x v="1"/>
    <n v="1099"/>
    <x v="3"/>
  </r>
  <r>
    <x v="118"/>
    <x v="188"/>
    <x v="0"/>
    <n v="4017"/>
    <x v="2"/>
  </r>
  <r>
    <x v="87"/>
    <x v="189"/>
    <x v="1"/>
    <n v="2144"/>
    <x v="1"/>
  </r>
  <r>
    <x v="62"/>
    <x v="190"/>
    <x v="0"/>
    <n v="2677"/>
    <x v="2"/>
  </r>
  <r>
    <x v="110"/>
    <x v="191"/>
    <x v="1"/>
    <n v="2235"/>
    <x v="1"/>
  </r>
  <r>
    <x v="1"/>
    <x v="192"/>
    <x v="1"/>
    <n v="1510"/>
    <x v="1"/>
  </r>
  <r>
    <x v="41"/>
    <x v="193"/>
    <x v="0"/>
    <n v="3273"/>
    <x v="2"/>
  </r>
  <r>
    <x v="104"/>
    <x v="194"/>
    <x v="0"/>
    <n v="2759"/>
    <x v="0"/>
  </r>
  <r>
    <x v="108"/>
    <x v="195"/>
    <x v="1"/>
    <n v="348"/>
    <x v="2"/>
  </r>
  <r>
    <x v="130"/>
    <x v="195"/>
    <x v="0"/>
    <n v="2189"/>
    <x v="1"/>
  </r>
  <r>
    <x v="152"/>
    <x v="196"/>
    <x v="0"/>
    <n v="2580"/>
    <x v="3"/>
  </r>
  <r>
    <x v="138"/>
    <x v="196"/>
    <x v="2"/>
    <n v="1130"/>
    <x v="2"/>
  </r>
  <r>
    <x v="153"/>
    <x v="197"/>
    <x v="2"/>
    <n v="4641"/>
    <x v="3"/>
  </r>
  <r>
    <x v="144"/>
    <x v="198"/>
    <x v="1"/>
    <n v="2325"/>
    <x v="1"/>
  </r>
  <r>
    <x v="154"/>
    <x v="199"/>
    <x v="2"/>
    <n v="4335"/>
    <x v="1"/>
  </r>
  <r>
    <x v="25"/>
    <x v="200"/>
    <x v="2"/>
    <n v="4437"/>
    <x v="0"/>
  </r>
  <r>
    <x v="6"/>
    <x v="201"/>
    <x v="1"/>
    <n v="656"/>
    <x v="1"/>
  </r>
  <r>
    <x v="47"/>
    <x v="202"/>
    <x v="1"/>
    <n v="1910"/>
    <x v="4"/>
  </r>
  <r>
    <x v="125"/>
    <x v="203"/>
    <x v="1"/>
    <n v="3892"/>
    <x v="2"/>
  </r>
  <r>
    <x v="155"/>
    <x v="204"/>
    <x v="0"/>
    <n v="171"/>
    <x v="0"/>
  </r>
  <r>
    <x v="34"/>
    <x v="205"/>
    <x v="1"/>
    <n v="2957"/>
    <x v="1"/>
  </r>
  <r>
    <x v="129"/>
    <x v="206"/>
    <x v="1"/>
    <n v="2279"/>
    <x v="1"/>
  </r>
  <r>
    <x v="43"/>
    <x v="207"/>
    <x v="1"/>
    <n v="3471"/>
    <x v="5"/>
  </r>
  <r>
    <x v="100"/>
    <x v="208"/>
    <x v="1"/>
    <n v="4452"/>
    <x v="3"/>
  </r>
  <r>
    <x v="156"/>
    <x v="209"/>
    <x v="1"/>
    <n v="1787"/>
    <x v="2"/>
  </r>
  <r>
    <x v="132"/>
    <x v="210"/>
    <x v="1"/>
    <n v="3392"/>
    <x v="3"/>
  </r>
  <r>
    <x v="116"/>
    <x v="211"/>
    <x v="0"/>
    <n v="4506"/>
    <x v="3"/>
  </r>
  <r>
    <x v="157"/>
    <x v="212"/>
    <x v="0"/>
    <n v="2775"/>
    <x v="3"/>
  </r>
  <r>
    <x v="158"/>
    <x v="213"/>
    <x v="0"/>
    <n v="237"/>
    <x v="3"/>
  </r>
  <r>
    <x v="64"/>
    <x v="214"/>
    <x v="1"/>
    <n v="4893"/>
    <x v="2"/>
  </r>
  <r>
    <x v="84"/>
    <x v="215"/>
    <x v="1"/>
    <n v="1847"/>
    <x v="1"/>
  </r>
  <r>
    <x v="147"/>
    <x v="216"/>
    <x v="2"/>
    <n v="3608"/>
    <x v="6"/>
  </r>
  <r>
    <x v="159"/>
    <x v="217"/>
    <x v="2"/>
    <n v="1908"/>
    <x v="1"/>
  </r>
  <r>
    <x v="160"/>
    <x v="218"/>
    <x v="0"/>
    <n v="448"/>
    <x v="6"/>
  </r>
  <r>
    <x v="59"/>
    <x v="219"/>
    <x v="2"/>
    <n v="1843"/>
    <x v="1"/>
  </r>
  <r>
    <x v="18"/>
    <x v="220"/>
    <x v="1"/>
    <n v="1414"/>
    <x v="2"/>
  </r>
  <r>
    <x v="68"/>
    <x v="221"/>
    <x v="2"/>
    <n v="3664"/>
    <x v="1"/>
  </r>
  <r>
    <x v="161"/>
    <x v="222"/>
    <x v="0"/>
    <n v="611"/>
    <x v="1"/>
  </r>
  <r>
    <x v="52"/>
    <x v="223"/>
    <x v="0"/>
    <n v="1304"/>
    <x v="2"/>
  </r>
  <r>
    <x v="44"/>
    <x v="223"/>
    <x v="1"/>
    <n v="2289"/>
    <x v="6"/>
  </r>
  <r>
    <x v="85"/>
    <x v="224"/>
    <x v="0"/>
    <n v="2751"/>
    <x v="3"/>
  </r>
  <r>
    <x v="28"/>
    <x v="224"/>
    <x v="2"/>
    <n v="1102"/>
    <x v="0"/>
  </r>
  <r>
    <x v="49"/>
    <x v="225"/>
    <x v="1"/>
    <n v="4300"/>
    <x v="2"/>
  </r>
  <r>
    <x v="69"/>
    <x v="226"/>
    <x v="0"/>
    <n v="4498"/>
    <x v="2"/>
  </r>
  <r>
    <x v="77"/>
    <x v="227"/>
    <x v="0"/>
    <n v="3943"/>
    <x v="5"/>
  </r>
  <r>
    <x v="46"/>
    <x v="228"/>
    <x v="2"/>
    <n v="4255"/>
    <x v="1"/>
  </r>
  <r>
    <x v="91"/>
    <x v="229"/>
    <x v="0"/>
    <n v="2722"/>
    <x v="2"/>
  </r>
  <r>
    <x v="162"/>
    <x v="229"/>
    <x v="1"/>
    <n v="3838"/>
    <x v="2"/>
  </r>
  <r>
    <x v="83"/>
    <x v="230"/>
    <x v="0"/>
    <n v="1832"/>
    <x v="4"/>
  </r>
  <r>
    <x v="124"/>
    <x v="231"/>
    <x v="0"/>
    <n v="3812"/>
    <x v="2"/>
  </r>
  <r>
    <x v="14"/>
    <x v="232"/>
    <x v="1"/>
    <n v="80"/>
    <x v="2"/>
  </r>
  <r>
    <x v="57"/>
    <x v="233"/>
    <x v="1"/>
    <n v="195"/>
    <x v="4"/>
  </r>
  <r>
    <x v="126"/>
    <x v="234"/>
    <x v="2"/>
    <n v="450"/>
    <x v="2"/>
  </r>
  <r>
    <x v="163"/>
    <x v="235"/>
    <x v="1"/>
    <n v="3309"/>
    <x v="3"/>
  </r>
  <r>
    <x v="36"/>
    <x v="236"/>
    <x v="0"/>
    <n v="3217"/>
    <x v="7"/>
  </r>
  <r>
    <x v="11"/>
    <x v="236"/>
    <x v="2"/>
    <n v="1425"/>
    <x v="5"/>
  </r>
  <r>
    <x v="22"/>
    <x v="237"/>
    <x v="0"/>
    <n v="730"/>
    <x v="0"/>
  </r>
  <r>
    <x v="37"/>
    <x v="237"/>
    <x v="2"/>
    <n v="3868"/>
    <x v="5"/>
  </r>
  <r>
    <x v="164"/>
    <x v="238"/>
    <x v="2"/>
    <n v="1905"/>
    <x v="2"/>
  </r>
  <r>
    <x v="109"/>
    <x v="239"/>
    <x v="0"/>
    <n v="4220"/>
    <x v="4"/>
  </r>
  <r>
    <x v="32"/>
    <x v="240"/>
    <x v="1"/>
    <n v="2889"/>
    <x v="2"/>
  </r>
  <r>
    <x v="63"/>
    <x v="241"/>
    <x v="2"/>
    <n v="4067"/>
    <x v="0"/>
  </r>
  <r>
    <x v="112"/>
    <x v="242"/>
    <x v="0"/>
    <n v="2718"/>
    <x v="2"/>
  </r>
  <r>
    <x v="19"/>
    <x v="242"/>
    <x v="0"/>
    <n v="595"/>
    <x v="1"/>
  </r>
  <r>
    <x v="15"/>
    <x v="243"/>
    <x v="0"/>
    <n v="477"/>
    <x v="2"/>
  </r>
  <r>
    <x v="16"/>
    <x v="244"/>
    <x v="1"/>
    <n v="507"/>
    <x v="5"/>
  </r>
  <r>
    <x v="21"/>
    <x v="245"/>
    <x v="0"/>
    <n v="3002"/>
    <x v="6"/>
  </r>
  <r>
    <x v="76"/>
    <x v="246"/>
    <x v="1"/>
    <n v="84"/>
    <x v="2"/>
  </r>
  <r>
    <x v="96"/>
    <x v="247"/>
    <x v="1"/>
    <n v="2439"/>
    <x v="2"/>
  </r>
  <r>
    <x v="35"/>
    <x v="248"/>
    <x v="1"/>
    <n v="1498"/>
    <x v="1"/>
  </r>
  <r>
    <x v="165"/>
    <x v="249"/>
    <x v="0"/>
    <n v="4903"/>
    <x v="3"/>
  </r>
  <r>
    <x v="82"/>
    <x v="249"/>
    <x v="2"/>
    <n v="1445"/>
    <x v="2"/>
  </r>
  <r>
    <x v="0"/>
    <x v="250"/>
    <x v="0"/>
    <n v="4539"/>
    <x v="0"/>
  </r>
  <r>
    <x v="88"/>
    <x v="251"/>
    <x v="2"/>
    <n v="3902"/>
    <x v="7"/>
  </r>
  <r>
    <x v="119"/>
    <x v="252"/>
    <x v="2"/>
    <n v="464"/>
    <x v="2"/>
  </r>
  <r>
    <x v="23"/>
    <x v="253"/>
    <x v="1"/>
    <n v="1559"/>
    <x v="2"/>
  </r>
  <r>
    <x v="79"/>
    <x v="254"/>
    <x v="0"/>
    <n v="3324"/>
    <x v="4"/>
  </r>
  <r>
    <x v="166"/>
    <x v="255"/>
    <x v="2"/>
    <n v="1218"/>
    <x v="2"/>
  </r>
  <r>
    <x v="136"/>
    <x v="256"/>
    <x v="2"/>
    <n v="4233"/>
    <x v="2"/>
  </r>
  <r>
    <x v="150"/>
    <x v="257"/>
    <x v="0"/>
    <n v="1216"/>
    <x v="2"/>
  </r>
  <r>
    <x v="137"/>
    <x v="258"/>
    <x v="0"/>
    <n v="1600"/>
    <x v="3"/>
  </r>
  <r>
    <x v="120"/>
    <x v="259"/>
    <x v="2"/>
    <n v="2717"/>
    <x v="0"/>
  </r>
  <r>
    <x v="65"/>
    <x v="259"/>
    <x v="0"/>
    <n v="3807"/>
    <x v="1"/>
  </r>
  <r>
    <x v="95"/>
    <x v="260"/>
    <x v="0"/>
    <n v="4230"/>
    <x v="5"/>
  </r>
  <r>
    <x v="148"/>
    <x v="261"/>
    <x v="0"/>
    <n v="2368"/>
    <x v="6"/>
  </r>
  <r>
    <x v="77"/>
    <x v="262"/>
    <x v="2"/>
    <n v="244"/>
    <x v="5"/>
  </r>
  <r>
    <x v="102"/>
    <x v="263"/>
    <x v="2"/>
    <n v="2063"/>
    <x v="5"/>
  </r>
  <r>
    <x v="11"/>
    <x v="264"/>
    <x v="1"/>
    <n v="2258"/>
    <x v="5"/>
  </r>
  <r>
    <x v="12"/>
    <x v="265"/>
    <x v="2"/>
    <n v="1966"/>
    <x v="2"/>
  </r>
  <r>
    <x v="167"/>
    <x v="265"/>
    <x v="2"/>
    <n v="4385"/>
    <x v="5"/>
  </r>
  <r>
    <x v="160"/>
    <x v="266"/>
    <x v="1"/>
    <n v="4652"/>
    <x v="6"/>
  </r>
  <r>
    <x v="108"/>
    <x v="267"/>
    <x v="1"/>
    <n v="4263"/>
    <x v="2"/>
  </r>
  <r>
    <x v="168"/>
    <x v="268"/>
    <x v="0"/>
    <n v="1775"/>
    <x v="2"/>
  </r>
  <r>
    <x v="23"/>
    <x v="269"/>
    <x v="2"/>
    <n v="4833"/>
    <x v="2"/>
  </r>
  <r>
    <x v="169"/>
    <x v="270"/>
    <x v="1"/>
    <n v="87"/>
    <x v="2"/>
  </r>
  <r>
    <x v="135"/>
    <x v="271"/>
    <x v="2"/>
    <n v="17"/>
    <x v="2"/>
  </r>
  <r>
    <x v="14"/>
    <x v="271"/>
    <x v="1"/>
    <n v="4598"/>
    <x v="2"/>
  </r>
  <r>
    <x v="142"/>
    <x v="271"/>
    <x v="1"/>
    <n v="3841"/>
    <x v="6"/>
  </r>
  <r>
    <x v="162"/>
    <x v="272"/>
    <x v="1"/>
    <n v="157"/>
    <x v="2"/>
  </r>
  <r>
    <x v="51"/>
    <x v="273"/>
    <x v="1"/>
    <n v="1901"/>
    <x v="1"/>
  </r>
  <r>
    <x v="24"/>
    <x v="273"/>
    <x v="1"/>
    <n v="1783"/>
    <x v="1"/>
  </r>
  <r>
    <x v="159"/>
    <x v="274"/>
    <x v="2"/>
    <n v="38"/>
    <x v="1"/>
  </r>
  <r>
    <x v="170"/>
    <x v="275"/>
    <x v="2"/>
    <n v="1134"/>
    <x v="2"/>
  </r>
  <r>
    <x v="121"/>
    <x v="275"/>
    <x v="2"/>
    <n v="4966"/>
    <x v="1"/>
  </r>
  <r>
    <x v="171"/>
    <x v="276"/>
    <x v="2"/>
    <n v="1126"/>
    <x v="1"/>
  </r>
  <r>
    <x v="76"/>
    <x v="277"/>
    <x v="1"/>
    <n v="916"/>
    <x v="2"/>
  </r>
  <r>
    <x v="0"/>
    <x v="278"/>
    <x v="0"/>
    <n v="2945"/>
    <x v="0"/>
  </r>
  <r>
    <x v="133"/>
    <x v="278"/>
    <x v="1"/>
    <n v="4839"/>
    <x v="2"/>
  </r>
  <r>
    <x v="73"/>
    <x v="279"/>
    <x v="2"/>
    <n v="2202"/>
    <x v="2"/>
  </r>
  <r>
    <x v="137"/>
    <x v="280"/>
    <x v="1"/>
    <n v="1494"/>
    <x v="3"/>
  </r>
  <r>
    <x v="58"/>
    <x v="281"/>
    <x v="1"/>
    <n v="1279"/>
    <x v="1"/>
  </r>
  <r>
    <x v="124"/>
    <x v="282"/>
    <x v="0"/>
    <n v="2433"/>
    <x v="2"/>
  </r>
  <r>
    <x v="95"/>
    <x v="283"/>
    <x v="1"/>
    <n v="3991"/>
    <x v="5"/>
  </r>
  <r>
    <x v="3"/>
    <x v="284"/>
    <x v="0"/>
    <n v="743"/>
    <x v="3"/>
  </r>
  <r>
    <x v="164"/>
    <x v="285"/>
    <x v="2"/>
    <n v="2494"/>
    <x v="2"/>
  </r>
  <r>
    <x v="64"/>
    <x v="286"/>
    <x v="1"/>
    <n v="3449"/>
    <x v="2"/>
  </r>
  <r>
    <x v="96"/>
    <x v="287"/>
    <x v="1"/>
    <n v="1984"/>
    <x v="2"/>
  </r>
  <r>
    <x v="172"/>
    <x v="288"/>
    <x v="0"/>
    <n v="2945"/>
    <x v="2"/>
  </r>
  <r>
    <x v="104"/>
    <x v="289"/>
    <x v="2"/>
    <n v="567"/>
    <x v="0"/>
  </r>
  <r>
    <x v="173"/>
    <x v="290"/>
    <x v="2"/>
    <n v="2507"/>
    <x v="2"/>
  </r>
  <r>
    <x v="126"/>
    <x v="291"/>
    <x v="1"/>
    <n v="1645"/>
    <x v="2"/>
  </r>
  <r>
    <x v="140"/>
    <x v="292"/>
    <x v="2"/>
    <n v="299"/>
    <x v="2"/>
  </r>
  <r>
    <x v="123"/>
    <x v="293"/>
    <x v="0"/>
    <n v="2955"/>
    <x v="1"/>
  </r>
  <r>
    <x v="110"/>
    <x v="294"/>
    <x v="2"/>
    <n v="178"/>
    <x v="1"/>
  </r>
  <r>
    <x v="71"/>
    <x v="295"/>
    <x v="1"/>
    <n v="3459"/>
    <x v="2"/>
  </r>
  <r>
    <x v="85"/>
    <x v="296"/>
    <x v="0"/>
    <n v="4064"/>
    <x v="3"/>
  </r>
  <r>
    <x v="128"/>
    <x v="297"/>
    <x v="1"/>
    <n v="3425"/>
    <x v="5"/>
  </r>
  <r>
    <x v="174"/>
    <x v="298"/>
    <x v="0"/>
    <n v="1679"/>
    <x v="2"/>
  </r>
  <r>
    <x v="101"/>
    <x v="299"/>
    <x v="0"/>
    <n v="4656"/>
    <x v="3"/>
  </r>
  <r>
    <x v="38"/>
    <x v="300"/>
    <x v="2"/>
    <n v="3218"/>
    <x v="2"/>
  </r>
  <r>
    <x v="59"/>
    <x v="301"/>
    <x v="0"/>
    <n v="4057"/>
    <x v="1"/>
  </r>
  <r>
    <x v="130"/>
    <x v="302"/>
    <x v="0"/>
    <n v="2179"/>
    <x v="1"/>
  </r>
  <r>
    <x v="57"/>
    <x v="303"/>
    <x v="0"/>
    <n v="58"/>
    <x v="4"/>
  </r>
  <r>
    <x v="35"/>
    <x v="304"/>
    <x v="2"/>
    <n v="2117"/>
    <x v="1"/>
  </r>
  <r>
    <x v="65"/>
    <x v="304"/>
    <x v="2"/>
    <n v="3387"/>
    <x v="1"/>
  </r>
  <r>
    <x v="41"/>
    <x v="305"/>
    <x v="2"/>
    <n v="3567"/>
    <x v="2"/>
  </r>
  <r>
    <x v="55"/>
    <x v="306"/>
    <x v="2"/>
    <n v="4107"/>
    <x v="4"/>
  </r>
  <r>
    <x v="78"/>
    <x v="307"/>
    <x v="0"/>
    <n v="4954"/>
    <x v="4"/>
  </r>
  <r>
    <x v="6"/>
    <x v="308"/>
    <x v="2"/>
    <n v="4110"/>
    <x v="1"/>
  </r>
  <r>
    <x v="127"/>
    <x v="309"/>
    <x v="2"/>
    <n v="879"/>
    <x v="1"/>
  </r>
  <r>
    <x v="88"/>
    <x v="310"/>
    <x v="0"/>
    <n v="593"/>
    <x v="7"/>
  </r>
  <r>
    <x v="145"/>
    <x v="311"/>
    <x v="0"/>
    <n v="3376"/>
    <x v="1"/>
  </r>
  <r>
    <x v="113"/>
    <x v="312"/>
    <x v="0"/>
    <n v="2128"/>
    <x v="7"/>
  </r>
  <r>
    <x v="136"/>
    <x v="313"/>
    <x v="0"/>
    <n v="2349"/>
    <x v="2"/>
  </r>
  <r>
    <x v="175"/>
    <x v="314"/>
    <x v="1"/>
    <n v="3620"/>
    <x v="3"/>
  </r>
  <r>
    <x v="176"/>
    <x v="314"/>
    <x v="2"/>
    <n v="4306"/>
    <x v="0"/>
  </r>
  <r>
    <x v="16"/>
    <x v="315"/>
    <x v="1"/>
    <n v="1005"/>
    <x v="5"/>
  </r>
  <r>
    <x v="112"/>
    <x v="316"/>
    <x v="0"/>
    <n v="533"/>
    <x v="2"/>
  </r>
  <r>
    <x v="26"/>
    <x v="317"/>
    <x v="0"/>
    <n v="1161"/>
    <x v="6"/>
  </r>
  <r>
    <x v="89"/>
    <x v="318"/>
    <x v="0"/>
    <n v="404"/>
    <x v="3"/>
  </r>
  <r>
    <x v="177"/>
    <x v="318"/>
    <x v="0"/>
    <n v="2568"/>
    <x v="0"/>
  </r>
  <r>
    <x v="2"/>
    <x v="319"/>
    <x v="1"/>
    <n v="3698"/>
    <x v="2"/>
  </r>
  <r>
    <x v="36"/>
    <x v="320"/>
    <x v="2"/>
    <n v="1839"/>
    <x v="7"/>
  </r>
  <r>
    <x v="178"/>
    <x v="321"/>
    <x v="2"/>
    <n v="829"/>
    <x v="5"/>
  </r>
  <r>
    <x v="70"/>
    <x v="322"/>
    <x v="1"/>
    <n v="77"/>
    <x v="2"/>
  </r>
  <r>
    <x v="148"/>
    <x v="323"/>
    <x v="0"/>
    <n v="3375"/>
    <x v="6"/>
  </r>
  <r>
    <x v="49"/>
    <x v="324"/>
    <x v="1"/>
    <n v="962"/>
    <x v="2"/>
  </r>
  <r>
    <x v="48"/>
    <x v="325"/>
    <x v="0"/>
    <n v="2357"/>
    <x v="3"/>
  </r>
  <r>
    <x v="179"/>
    <x v="326"/>
    <x v="2"/>
    <n v="2836"/>
    <x v="3"/>
  </r>
  <r>
    <x v="72"/>
    <x v="327"/>
    <x v="2"/>
    <n v="212"/>
    <x v="1"/>
  </r>
  <r>
    <x v="66"/>
    <x v="328"/>
    <x v="1"/>
    <n v="3031"/>
    <x v="1"/>
  </r>
  <r>
    <x v="117"/>
    <x v="329"/>
    <x v="2"/>
    <n v="4020"/>
    <x v="6"/>
  </r>
  <r>
    <x v="144"/>
    <x v="330"/>
    <x v="1"/>
    <n v="1601"/>
    <x v="1"/>
  </r>
  <r>
    <x v="69"/>
    <x v="331"/>
    <x v="2"/>
    <n v="114"/>
    <x v="2"/>
  </r>
  <r>
    <x v="44"/>
    <x v="332"/>
    <x v="0"/>
    <n v="4721"/>
    <x v="6"/>
  </r>
  <r>
    <x v="9"/>
    <x v="333"/>
    <x v="0"/>
    <n v="3046"/>
    <x v="3"/>
  </r>
  <r>
    <x v="10"/>
    <x v="334"/>
    <x v="0"/>
    <n v="3834"/>
    <x v="4"/>
  </r>
  <r>
    <x v="21"/>
    <x v="335"/>
    <x v="0"/>
    <n v="1356"/>
    <x v="6"/>
  </r>
  <r>
    <x v="52"/>
    <x v="336"/>
    <x v="2"/>
    <n v="2319"/>
    <x v="2"/>
  </r>
  <r>
    <x v="79"/>
    <x v="337"/>
    <x v="0"/>
    <n v="2623"/>
    <x v="4"/>
  </r>
  <r>
    <x v="149"/>
    <x v="338"/>
    <x v="2"/>
    <n v="2541"/>
    <x v="2"/>
  </r>
  <r>
    <x v="37"/>
    <x v="339"/>
    <x v="2"/>
    <n v="3246"/>
    <x v="5"/>
  </r>
  <r>
    <x v="20"/>
    <x v="340"/>
    <x v="1"/>
    <n v="767"/>
    <x v="1"/>
  </r>
  <r>
    <x v="18"/>
    <x v="341"/>
    <x v="1"/>
    <n v="4410"/>
    <x v="2"/>
  </r>
  <r>
    <x v="116"/>
    <x v="342"/>
    <x v="0"/>
    <n v="236"/>
    <x v="3"/>
  </r>
  <r>
    <x v="143"/>
    <x v="342"/>
    <x v="0"/>
    <n v="3427"/>
    <x v="5"/>
  </r>
  <r>
    <x v="8"/>
    <x v="343"/>
    <x v="1"/>
    <n v="4671"/>
    <x v="1"/>
  </r>
  <r>
    <x v="180"/>
    <x v="344"/>
    <x v="0"/>
    <n v="1977"/>
    <x v="1"/>
  </r>
  <r>
    <x v="34"/>
    <x v="345"/>
    <x v="1"/>
    <n v="867"/>
    <x v="1"/>
  </r>
  <r>
    <x v="75"/>
    <x v="346"/>
    <x v="0"/>
    <n v="679"/>
    <x v="1"/>
  </r>
  <r>
    <x v="147"/>
    <x v="347"/>
    <x v="1"/>
    <n v="1322"/>
    <x v="6"/>
  </r>
  <r>
    <x v="61"/>
    <x v="348"/>
    <x v="0"/>
    <n v="2773"/>
    <x v="3"/>
  </r>
  <r>
    <x v="13"/>
    <x v="349"/>
    <x v="0"/>
    <n v="4366"/>
    <x v="0"/>
  </r>
  <r>
    <x v="158"/>
    <x v="350"/>
    <x v="1"/>
    <n v="1775"/>
    <x v="3"/>
  </r>
  <r>
    <x v="178"/>
    <x v="351"/>
    <x v="0"/>
    <n v="777"/>
    <x v="5"/>
  </r>
  <r>
    <x v="181"/>
    <x v="352"/>
    <x v="2"/>
    <n v="4046"/>
    <x v="2"/>
  </r>
  <r>
    <x v="59"/>
    <x v="352"/>
    <x v="2"/>
    <n v="3311"/>
    <x v="1"/>
  </r>
  <r>
    <x v="182"/>
    <x v="353"/>
    <x v="0"/>
    <n v="2076"/>
    <x v="0"/>
  </r>
  <r>
    <x v="159"/>
    <x v="354"/>
    <x v="1"/>
    <n v="2383"/>
    <x v="1"/>
  </r>
  <r>
    <x v="60"/>
    <x v="355"/>
    <x v="2"/>
    <n v="4188"/>
    <x v="1"/>
  </r>
  <r>
    <x v="66"/>
    <x v="355"/>
    <x v="2"/>
    <n v="1783"/>
    <x v="1"/>
  </r>
  <r>
    <x v="28"/>
    <x v="356"/>
    <x v="2"/>
    <n v="3425"/>
    <x v="0"/>
  </r>
  <r>
    <x v="183"/>
    <x v="357"/>
    <x v="0"/>
    <n v="305"/>
    <x v="0"/>
  </r>
  <r>
    <x v="110"/>
    <x v="358"/>
    <x v="2"/>
    <n v="3975"/>
    <x v="1"/>
  </r>
  <r>
    <x v="165"/>
    <x v="359"/>
    <x v="0"/>
    <n v="537"/>
    <x v="3"/>
  </r>
  <r>
    <x v="17"/>
    <x v="360"/>
    <x v="0"/>
    <n v="3884"/>
    <x v="3"/>
  </r>
  <r>
    <x v="184"/>
    <x v="361"/>
    <x v="0"/>
    <n v="3829"/>
    <x v="1"/>
  </r>
  <r>
    <x v="27"/>
    <x v="362"/>
    <x v="2"/>
    <n v="2338"/>
    <x v="3"/>
  </r>
  <r>
    <x v="180"/>
    <x v="363"/>
    <x v="0"/>
    <n v="3389"/>
    <x v="1"/>
  </r>
  <r>
    <x v="161"/>
    <x v="364"/>
    <x v="0"/>
    <n v="3907"/>
    <x v="1"/>
  </r>
  <r>
    <x v="168"/>
    <x v="365"/>
    <x v="0"/>
    <n v="407"/>
    <x v="2"/>
  </r>
  <r>
    <x v="32"/>
    <x v="366"/>
    <x v="0"/>
    <n v="2572"/>
    <x v="2"/>
  </r>
  <r>
    <x v="1"/>
    <x v="367"/>
    <x v="0"/>
    <n v="110"/>
    <x v="1"/>
  </r>
  <r>
    <x v="185"/>
    <x v="368"/>
    <x v="0"/>
    <n v="4479"/>
    <x v="1"/>
  </r>
  <r>
    <x v="77"/>
    <x v="369"/>
    <x v="0"/>
    <n v="3472"/>
    <x v="5"/>
  </r>
  <r>
    <x v="11"/>
    <x v="370"/>
    <x v="0"/>
    <n v="3835"/>
    <x v="5"/>
  </r>
  <r>
    <x v="119"/>
    <x v="371"/>
    <x v="1"/>
    <n v="4568"/>
    <x v="2"/>
  </r>
  <r>
    <x v="51"/>
    <x v="372"/>
    <x v="2"/>
    <n v="759"/>
    <x v="1"/>
  </r>
  <r>
    <x v="87"/>
    <x v="373"/>
    <x v="0"/>
    <n v="3039"/>
    <x v="1"/>
  </r>
  <r>
    <x v="109"/>
    <x v="374"/>
    <x v="2"/>
    <n v="476"/>
    <x v="4"/>
  </r>
  <r>
    <x v="55"/>
    <x v="375"/>
    <x v="0"/>
    <n v="2554"/>
    <x v="4"/>
  </r>
  <r>
    <x v="23"/>
    <x v="376"/>
    <x v="0"/>
    <n v="2737"/>
    <x v="2"/>
  </r>
  <r>
    <x v="160"/>
    <x v="377"/>
    <x v="0"/>
    <n v="555"/>
    <x v="6"/>
  </r>
  <r>
    <x v="44"/>
    <x v="378"/>
    <x v="0"/>
    <n v="4468"/>
    <x v="6"/>
  </r>
  <r>
    <x v="93"/>
    <x v="379"/>
    <x v="0"/>
    <n v="709"/>
    <x v="3"/>
  </r>
  <r>
    <x v="74"/>
    <x v="380"/>
    <x v="1"/>
    <n v="1822"/>
    <x v="2"/>
  </r>
  <r>
    <x v="164"/>
    <x v="381"/>
    <x v="1"/>
    <n v="4676"/>
    <x v="2"/>
  </r>
  <r>
    <x v="186"/>
    <x v="382"/>
    <x v="2"/>
    <n v="2032"/>
    <x v="3"/>
  </r>
  <r>
    <x v="29"/>
    <x v="382"/>
    <x v="2"/>
    <n v="3910"/>
    <x v="2"/>
  </r>
  <r>
    <x v="150"/>
    <x v="383"/>
    <x v="0"/>
    <n v="2196"/>
    <x v="2"/>
  </r>
  <r>
    <x v="95"/>
    <x v="384"/>
    <x v="0"/>
    <n v="1570"/>
    <x v="5"/>
  </r>
  <r>
    <x v="156"/>
    <x v="385"/>
    <x v="0"/>
    <n v="1665"/>
    <x v="2"/>
  </r>
  <r>
    <x v="146"/>
    <x v="386"/>
    <x v="0"/>
    <n v="2180"/>
    <x v="3"/>
  </r>
  <r>
    <x v="9"/>
    <x v="387"/>
    <x v="0"/>
    <n v="3578"/>
    <x v="3"/>
  </r>
  <r>
    <x v="5"/>
    <x v="388"/>
    <x v="2"/>
    <n v="3760"/>
    <x v="2"/>
  </r>
  <r>
    <x v="121"/>
    <x v="389"/>
    <x v="1"/>
    <n v="1080"/>
    <x v="1"/>
  </r>
  <r>
    <x v="85"/>
    <x v="390"/>
    <x v="2"/>
    <n v="1952"/>
    <x v="3"/>
  </r>
  <r>
    <x v="14"/>
    <x v="391"/>
    <x v="0"/>
    <n v="838"/>
    <x v="2"/>
  </r>
  <r>
    <x v="118"/>
    <x v="392"/>
    <x v="0"/>
    <n v="2403"/>
    <x v="2"/>
  </r>
  <r>
    <x v="147"/>
    <x v="393"/>
    <x v="2"/>
    <n v="3173"/>
    <x v="6"/>
  </r>
  <r>
    <x v="151"/>
    <x v="394"/>
    <x v="2"/>
    <n v="579"/>
    <x v="6"/>
  </r>
  <r>
    <x v="148"/>
    <x v="395"/>
    <x v="2"/>
    <n v="3931"/>
    <x v="6"/>
  </r>
  <r>
    <x v="149"/>
    <x v="396"/>
    <x v="1"/>
    <n v="68"/>
    <x v="2"/>
  </r>
  <r>
    <x v="45"/>
    <x v="397"/>
    <x v="0"/>
    <n v="2110"/>
    <x v="0"/>
  </r>
  <r>
    <x v="176"/>
    <x v="398"/>
    <x v="0"/>
    <n v="4135"/>
    <x v="0"/>
  </r>
  <r>
    <x v="78"/>
    <x v="399"/>
    <x v="0"/>
    <n v="401"/>
    <x v="4"/>
  </r>
  <r>
    <x v="36"/>
    <x v="400"/>
    <x v="0"/>
    <n v="3536"/>
    <x v="7"/>
  </r>
  <r>
    <x v="108"/>
    <x v="401"/>
    <x v="1"/>
    <n v="2325"/>
    <x v="2"/>
  </r>
  <r>
    <x v="107"/>
    <x v="402"/>
    <x v="2"/>
    <n v="321"/>
    <x v="5"/>
  </r>
  <r>
    <x v="99"/>
    <x v="403"/>
    <x v="2"/>
    <n v="1541"/>
    <x v="1"/>
  </r>
  <r>
    <x v="172"/>
    <x v="404"/>
    <x v="0"/>
    <n v="2500"/>
    <x v="2"/>
  </r>
  <r>
    <x v="37"/>
    <x v="405"/>
    <x v="0"/>
    <n v="318"/>
    <x v="5"/>
  </r>
  <r>
    <x v="26"/>
    <x v="406"/>
    <x v="0"/>
    <n v="2262"/>
    <x v="6"/>
  </r>
  <r>
    <x v="47"/>
    <x v="407"/>
    <x v="2"/>
    <n v="4336"/>
    <x v="4"/>
  </r>
  <r>
    <x v="126"/>
    <x v="408"/>
    <x v="2"/>
    <n v="2278"/>
    <x v="2"/>
  </r>
  <r>
    <x v="129"/>
    <x v="408"/>
    <x v="2"/>
    <n v="4153"/>
    <x v="1"/>
  </r>
  <r>
    <x v="105"/>
    <x v="409"/>
    <x v="1"/>
    <n v="3925"/>
    <x v="6"/>
  </r>
  <r>
    <x v="69"/>
    <x v="410"/>
    <x v="0"/>
    <n v="939"/>
    <x v="2"/>
  </r>
  <r>
    <x v="136"/>
    <x v="410"/>
    <x v="0"/>
    <n v="932"/>
    <x v="2"/>
  </r>
  <r>
    <x v="169"/>
    <x v="411"/>
    <x v="2"/>
    <n v="2883"/>
    <x v="2"/>
  </r>
  <r>
    <x v="114"/>
    <x v="412"/>
    <x v="1"/>
    <n v="2312"/>
    <x v="1"/>
  </r>
  <r>
    <x v="143"/>
    <x v="412"/>
    <x v="1"/>
    <n v="3267"/>
    <x v="5"/>
  </r>
  <r>
    <x v="79"/>
    <x v="413"/>
    <x v="1"/>
    <n v="3128"/>
    <x v="4"/>
  </r>
  <r>
    <x v="141"/>
    <x v="414"/>
    <x v="1"/>
    <n v="4612"/>
    <x v="2"/>
  </r>
  <r>
    <x v="187"/>
    <x v="415"/>
    <x v="1"/>
    <n v="3584"/>
    <x v="2"/>
  </r>
  <r>
    <x v="188"/>
    <x v="416"/>
    <x v="2"/>
    <n v="4850"/>
    <x v="0"/>
  </r>
  <r>
    <x v="177"/>
    <x v="417"/>
    <x v="0"/>
    <n v="3013"/>
    <x v="0"/>
  </r>
  <r>
    <x v="21"/>
    <x v="418"/>
    <x v="1"/>
    <n v="2530"/>
    <x v="6"/>
  </r>
  <r>
    <x v="144"/>
    <x v="419"/>
    <x v="1"/>
    <n v="3853"/>
    <x v="1"/>
  </r>
  <r>
    <x v="67"/>
    <x v="419"/>
    <x v="1"/>
    <n v="4251"/>
    <x v="6"/>
  </r>
  <r>
    <x v="189"/>
    <x v="420"/>
    <x v="0"/>
    <n v="3537"/>
    <x v="2"/>
  </r>
  <r>
    <x v="142"/>
    <x v="421"/>
    <x v="0"/>
    <n v="1665"/>
    <x v="6"/>
  </r>
  <r>
    <x v="7"/>
    <x v="422"/>
    <x v="1"/>
    <n v="3920"/>
    <x v="1"/>
  </r>
  <r>
    <x v="190"/>
    <x v="423"/>
    <x v="1"/>
    <n v="2061"/>
    <x v="1"/>
  </r>
  <r>
    <x v="43"/>
    <x v="423"/>
    <x v="1"/>
    <n v="2336"/>
    <x v="5"/>
  </r>
  <r>
    <x v="112"/>
    <x v="424"/>
    <x v="2"/>
    <n v="3026"/>
    <x v="2"/>
  </r>
  <r>
    <x v="35"/>
    <x v="425"/>
    <x v="2"/>
    <n v="137"/>
    <x v="1"/>
  </r>
  <r>
    <x v="96"/>
    <x v="426"/>
    <x v="1"/>
    <n v="4612"/>
    <x v="2"/>
  </r>
  <r>
    <x v="171"/>
    <x v="427"/>
    <x v="0"/>
    <n v="3166"/>
    <x v="1"/>
  </r>
  <r>
    <x v="166"/>
    <x v="428"/>
    <x v="0"/>
    <n v="357"/>
    <x v="2"/>
  </r>
  <r>
    <x v="131"/>
    <x v="429"/>
    <x v="2"/>
    <n v="1197"/>
    <x v="5"/>
  </r>
  <r>
    <x v="65"/>
    <x v="430"/>
    <x v="0"/>
    <n v="1939"/>
    <x v="1"/>
  </r>
  <r>
    <x v="125"/>
    <x v="431"/>
    <x v="2"/>
    <n v="2396"/>
    <x v="2"/>
  </r>
  <r>
    <x v="113"/>
    <x v="432"/>
    <x v="2"/>
    <n v="4079"/>
    <x v="7"/>
  </r>
  <r>
    <x v="18"/>
    <x v="433"/>
    <x v="1"/>
    <n v="2908"/>
    <x v="2"/>
  </r>
  <r>
    <x v="42"/>
    <x v="434"/>
    <x v="1"/>
    <n v="2609"/>
    <x v="2"/>
  </r>
  <r>
    <x v="19"/>
    <x v="435"/>
    <x v="2"/>
    <n v="2614"/>
    <x v="1"/>
  </r>
  <r>
    <x v="86"/>
    <x v="436"/>
    <x v="0"/>
    <n v="3019"/>
    <x v="0"/>
  </r>
  <r>
    <x v="155"/>
    <x v="437"/>
    <x v="0"/>
    <n v="71"/>
    <x v="0"/>
  </r>
  <r>
    <x v="10"/>
    <x v="438"/>
    <x v="1"/>
    <n v="3166"/>
    <x v="4"/>
  </r>
  <r>
    <x v="15"/>
    <x v="439"/>
    <x v="2"/>
    <n v="2492"/>
    <x v="2"/>
  </r>
  <r>
    <x v="191"/>
    <x v="440"/>
    <x v="0"/>
    <n v="4167"/>
    <x v="1"/>
  </r>
  <r>
    <x v="68"/>
    <x v="441"/>
    <x v="1"/>
    <n v="3613"/>
    <x v="1"/>
  </r>
  <r>
    <x v="157"/>
    <x v="442"/>
    <x v="0"/>
    <n v="4706"/>
    <x v="3"/>
  </r>
  <r>
    <x v="130"/>
    <x v="443"/>
    <x v="2"/>
    <n v="3764"/>
    <x v="1"/>
  </r>
  <r>
    <x v="57"/>
    <x v="444"/>
    <x v="1"/>
    <n v="3510"/>
    <x v="4"/>
  </r>
  <r>
    <x v="29"/>
    <x v="445"/>
    <x v="1"/>
    <n v="3217"/>
    <x v="2"/>
  </r>
  <r>
    <x v="38"/>
    <x v="446"/>
    <x v="0"/>
    <n v="4817"/>
    <x v="2"/>
  </r>
  <r>
    <x v="74"/>
    <x v="447"/>
    <x v="1"/>
    <n v="4455"/>
    <x v="2"/>
  </r>
  <r>
    <x v="171"/>
    <x v="448"/>
    <x v="0"/>
    <n v="4857"/>
    <x v="1"/>
  </r>
  <r>
    <x v="146"/>
    <x v="449"/>
    <x v="0"/>
    <n v="154"/>
    <x v="3"/>
  </r>
  <r>
    <x v="81"/>
    <x v="449"/>
    <x v="0"/>
    <n v="465"/>
    <x v="3"/>
  </r>
  <r>
    <x v="99"/>
    <x v="449"/>
    <x v="1"/>
    <n v="4150"/>
    <x v="1"/>
  </r>
  <r>
    <x v="68"/>
    <x v="450"/>
    <x v="1"/>
    <n v="4615"/>
    <x v="1"/>
  </r>
  <r>
    <x v="37"/>
    <x v="451"/>
    <x v="1"/>
    <n v="4742"/>
    <x v="5"/>
  </r>
  <r>
    <x v="168"/>
    <x v="452"/>
    <x v="2"/>
    <n v="61"/>
    <x v="2"/>
  </r>
  <r>
    <x v="192"/>
    <x v="452"/>
    <x v="2"/>
    <n v="4151"/>
    <x v="5"/>
  </r>
  <r>
    <x v="57"/>
    <x v="453"/>
    <x v="2"/>
    <n v="32"/>
    <x v="4"/>
  </r>
  <r>
    <x v="75"/>
    <x v="454"/>
    <x v="0"/>
    <n v="4468"/>
    <x v="1"/>
  </r>
  <r>
    <x v="77"/>
    <x v="455"/>
    <x v="2"/>
    <n v="2368"/>
    <x v="5"/>
  </r>
  <r>
    <x v="12"/>
    <x v="456"/>
    <x v="1"/>
    <n v="1473"/>
    <x v="2"/>
  </r>
  <r>
    <x v="18"/>
    <x v="457"/>
    <x v="1"/>
    <n v="3458"/>
    <x v="2"/>
  </r>
  <r>
    <x v="167"/>
    <x v="458"/>
    <x v="2"/>
    <n v="598"/>
    <x v="5"/>
  </r>
  <r>
    <x v="65"/>
    <x v="459"/>
    <x v="2"/>
    <n v="4640"/>
    <x v="1"/>
  </r>
  <r>
    <x v="30"/>
    <x v="460"/>
    <x v="1"/>
    <n v="3015"/>
    <x v="1"/>
  </r>
  <r>
    <x v="22"/>
    <x v="461"/>
    <x v="2"/>
    <n v="1388"/>
    <x v="0"/>
  </r>
  <r>
    <x v="19"/>
    <x v="462"/>
    <x v="2"/>
    <n v="4109"/>
    <x v="1"/>
  </r>
  <r>
    <x v="43"/>
    <x v="462"/>
    <x v="2"/>
    <n v="2815"/>
    <x v="5"/>
  </r>
  <r>
    <x v="185"/>
    <x v="463"/>
    <x v="2"/>
    <n v="1316"/>
    <x v="1"/>
  </r>
  <r>
    <x v="50"/>
    <x v="464"/>
    <x v="0"/>
    <n v="3969"/>
    <x v="2"/>
  </r>
  <r>
    <x v="144"/>
    <x v="465"/>
    <x v="2"/>
    <n v="3936"/>
    <x v="1"/>
  </r>
  <r>
    <x v="8"/>
    <x v="466"/>
    <x v="1"/>
    <n v="1867"/>
    <x v="1"/>
  </r>
  <r>
    <x v="7"/>
    <x v="467"/>
    <x v="1"/>
    <n v="3850"/>
    <x v="1"/>
  </r>
  <r>
    <x v="120"/>
    <x v="468"/>
    <x v="2"/>
    <n v="1039"/>
    <x v="0"/>
  </r>
  <r>
    <x v="166"/>
    <x v="469"/>
    <x v="0"/>
    <n v="3143"/>
    <x v="2"/>
  </r>
  <r>
    <x v="164"/>
    <x v="470"/>
    <x v="1"/>
    <n v="3840"/>
    <x v="2"/>
  </r>
  <r>
    <x v="105"/>
    <x v="471"/>
    <x v="0"/>
    <n v="2703"/>
    <x v="6"/>
  </r>
  <r>
    <x v="10"/>
    <x v="472"/>
    <x v="2"/>
    <n v="3663"/>
    <x v="4"/>
  </r>
  <r>
    <x v="191"/>
    <x v="473"/>
    <x v="0"/>
    <n v="4061"/>
    <x v="1"/>
  </r>
  <r>
    <x v="143"/>
    <x v="473"/>
    <x v="0"/>
    <n v="660"/>
    <x v="5"/>
  </r>
  <r>
    <x v="136"/>
    <x v="474"/>
    <x v="0"/>
    <n v="70"/>
    <x v="2"/>
  </r>
  <r>
    <x v="139"/>
    <x v="474"/>
    <x v="0"/>
    <n v="3773"/>
    <x v="1"/>
  </r>
  <r>
    <x v="84"/>
    <x v="475"/>
    <x v="0"/>
    <n v="3677"/>
    <x v="1"/>
  </r>
  <r>
    <x v="85"/>
    <x v="476"/>
    <x v="0"/>
    <n v="4554"/>
    <x v="3"/>
  </r>
  <r>
    <x v="152"/>
    <x v="477"/>
    <x v="2"/>
    <n v="2183"/>
    <x v="3"/>
  </r>
  <r>
    <x v="97"/>
    <x v="478"/>
    <x v="0"/>
    <n v="2645"/>
    <x v="2"/>
  </r>
  <r>
    <x v="66"/>
    <x v="479"/>
    <x v="0"/>
    <n v="3837"/>
    <x v="1"/>
  </r>
  <r>
    <x v="93"/>
    <x v="480"/>
    <x v="1"/>
    <n v="2854"/>
    <x v="3"/>
  </r>
  <r>
    <x v="92"/>
    <x v="481"/>
    <x v="2"/>
    <n v="164"/>
    <x v="2"/>
  </r>
  <r>
    <x v="41"/>
    <x v="481"/>
    <x v="1"/>
    <n v="2114"/>
    <x v="2"/>
  </r>
  <r>
    <x v="181"/>
    <x v="482"/>
    <x v="0"/>
    <n v="4178"/>
    <x v="2"/>
  </r>
  <r>
    <x v="67"/>
    <x v="483"/>
    <x v="0"/>
    <n v="454"/>
    <x v="6"/>
  </r>
  <r>
    <x v="189"/>
    <x v="484"/>
    <x v="0"/>
    <n v="2908"/>
    <x v="2"/>
  </r>
  <r>
    <x v="104"/>
    <x v="485"/>
    <x v="2"/>
    <n v="617"/>
    <x v="0"/>
  </r>
  <r>
    <x v="149"/>
    <x v="486"/>
    <x v="2"/>
    <n v="2089"/>
    <x v="2"/>
  </r>
  <r>
    <x v="131"/>
    <x v="487"/>
    <x v="1"/>
    <n v="2917"/>
    <x v="5"/>
  </r>
  <r>
    <x v="46"/>
    <x v="488"/>
    <x v="0"/>
    <n v="2673"/>
    <x v="1"/>
  </r>
  <r>
    <x v="142"/>
    <x v="489"/>
    <x v="0"/>
    <n v="4304"/>
    <x v="6"/>
  </r>
  <r>
    <x v="140"/>
    <x v="490"/>
    <x v="1"/>
    <n v="1796"/>
    <x v="2"/>
  </r>
  <r>
    <x v="58"/>
    <x v="491"/>
    <x v="1"/>
    <n v="3865"/>
    <x v="1"/>
  </r>
  <r>
    <x v="83"/>
    <x v="491"/>
    <x v="1"/>
    <n v="3071"/>
    <x v="4"/>
  </r>
  <r>
    <x v="44"/>
    <x v="492"/>
    <x v="2"/>
    <n v="2083"/>
    <x v="6"/>
  </r>
  <r>
    <x v="193"/>
    <x v="493"/>
    <x v="0"/>
    <n v="401"/>
    <x v="3"/>
  </r>
  <r>
    <x v="112"/>
    <x v="494"/>
    <x v="0"/>
    <n v="4041"/>
    <x v="2"/>
  </r>
  <r>
    <x v="40"/>
    <x v="494"/>
    <x v="2"/>
    <n v="4070"/>
    <x v="2"/>
  </r>
  <r>
    <x v="51"/>
    <x v="495"/>
    <x v="0"/>
    <n v="2498"/>
    <x v="1"/>
  </r>
  <r>
    <x v="133"/>
    <x v="496"/>
    <x v="1"/>
    <n v="1821"/>
    <x v="2"/>
  </r>
  <r>
    <x v="174"/>
    <x v="497"/>
    <x v="0"/>
    <n v="1050"/>
    <x v="2"/>
  </r>
  <r>
    <x v="47"/>
    <x v="498"/>
    <x v="0"/>
    <n v="1337"/>
    <x v="4"/>
  </r>
  <r>
    <x v="194"/>
    <x v="499"/>
    <x v="0"/>
    <n v="4477"/>
    <x v="3"/>
  </r>
  <r>
    <x v="132"/>
    <x v="500"/>
    <x v="1"/>
    <n v="4366"/>
    <x v="3"/>
  </r>
  <r>
    <x v="53"/>
    <x v="500"/>
    <x v="1"/>
    <n v="50"/>
    <x v="2"/>
  </r>
  <r>
    <x v="91"/>
    <x v="501"/>
    <x v="0"/>
    <n v="4450"/>
    <x v="2"/>
  </r>
  <r>
    <x v="122"/>
    <x v="502"/>
    <x v="1"/>
    <n v="891"/>
    <x v="1"/>
  </r>
  <r>
    <x v="4"/>
    <x v="502"/>
    <x v="2"/>
    <n v="4805"/>
    <x v="1"/>
  </r>
  <r>
    <x v="55"/>
    <x v="503"/>
    <x v="1"/>
    <n v="2669"/>
    <x v="4"/>
  </r>
  <r>
    <x v="179"/>
    <x v="504"/>
    <x v="0"/>
    <n v="81"/>
    <x v="3"/>
  </r>
  <r>
    <x v="123"/>
    <x v="505"/>
    <x v="0"/>
    <n v="3017"/>
    <x v="1"/>
  </r>
  <r>
    <x v="82"/>
    <x v="506"/>
    <x v="0"/>
    <n v="4818"/>
    <x v="2"/>
  </r>
  <r>
    <x v="190"/>
    <x v="507"/>
    <x v="1"/>
    <n v="469"/>
    <x v="1"/>
  </r>
  <r>
    <x v="32"/>
    <x v="508"/>
    <x v="2"/>
    <n v="847"/>
    <x v="2"/>
  </r>
  <r>
    <x v="88"/>
    <x v="508"/>
    <x v="2"/>
    <n v="4816"/>
    <x v="7"/>
  </r>
  <r>
    <x v="108"/>
    <x v="509"/>
    <x v="2"/>
    <n v="2490"/>
    <x v="2"/>
  </r>
  <r>
    <x v="20"/>
    <x v="509"/>
    <x v="2"/>
    <n v="4717"/>
    <x v="1"/>
  </r>
  <r>
    <x v="54"/>
    <x v="510"/>
    <x v="1"/>
    <n v="4366"/>
    <x v="6"/>
  </r>
  <r>
    <x v="94"/>
    <x v="511"/>
    <x v="0"/>
    <n v="2420"/>
    <x v="2"/>
  </r>
  <r>
    <x v="162"/>
    <x v="512"/>
    <x v="2"/>
    <n v="4053"/>
    <x v="2"/>
  </r>
  <r>
    <x v="95"/>
    <x v="513"/>
    <x v="1"/>
    <n v="4334"/>
    <x v="5"/>
  </r>
  <r>
    <x v="125"/>
    <x v="514"/>
    <x v="2"/>
    <n v="3811"/>
    <x v="2"/>
  </r>
  <r>
    <x v="187"/>
    <x v="515"/>
    <x v="1"/>
    <n v="1682"/>
    <x v="2"/>
  </r>
  <r>
    <x v="141"/>
    <x v="516"/>
    <x v="1"/>
    <n v="3286"/>
    <x v="2"/>
  </r>
  <r>
    <x v="115"/>
    <x v="516"/>
    <x v="2"/>
    <n v="4443"/>
    <x v="1"/>
  </r>
  <r>
    <x v="86"/>
    <x v="517"/>
    <x v="2"/>
    <n v="3247"/>
    <x v="0"/>
  </r>
  <r>
    <x v="27"/>
    <x v="518"/>
    <x v="2"/>
    <n v="55"/>
    <x v="3"/>
  </r>
  <r>
    <x v="111"/>
    <x v="519"/>
    <x v="0"/>
    <n v="4699"/>
    <x v="1"/>
  </r>
  <r>
    <x v="0"/>
    <x v="520"/>
    <x v="0"/>
    <n v="3598"/>
    <x v="0"/>
  </r>
  <r>
    <x v="180"/>
    <x v="521"/>
    <x v="0"/>
    <n v="2183"/>
    <x v="1"/>
  </r>
  <r>
    <x v="110"/>
    <x v="522"/>
    <x v="1"/>
    <n v="2205"/>
    <x v="1"/>
  </r>
  <r>
    <x v="169"/>
    <x v="523"/>
    <x v="1"/>
    <n v="715"/>
    <x v="2"/>
  </r>
  <r>
    <x v="60"/>
    <x v="523"/>
    <x v="1"/>
    <n v="3098"/>
    <x v="1"/>
  </r>
  <r>
    <x v="147"/>
    <x v="524"/>
    <x v="0"/>
    <n v="1083"/>
    <x v="6"/>
  </r>
  <r>
    <x v="130"/>
    <x v="525"/>
    <x v="0"/>
    <n v="3816"/>
    <x v="1"/>
  </r>
  <r>
    <x v="5"/>
    <x v="526"/>
    <x v="2"/>
    <n v="1102"/>
    <x v="2"/>
  </r>
  <r>
    <x v="9"/>
    <x v="527"/>
    <x v="1"/>
    <n v="2469"/>
    <x v="3"/>
  </r>
  <r>
    <x v="34"/>
    <x v="528"/>
    <x v="0"/>
    <n v="511"/>
    <x v="1"/>
  </r>
  <r>
    <x v="82"/>
    <x v="529"/>
    <x v="0"/>
    <n v="2305"/>
    <x v="2"/>
  </r>
  <r>
    <x v="66"/>
    <x v="530"/>
    <x v="1"/>
    <n v="1827"/>
    <x v="1"/>
  </r>
  <r>
    <x v="148"/>
    <x v="531"/>
    <x v="2"/>
    <n v="608"/>
    <x v="6"/>
  </r>
  <r>
    <x v="172"/>
    <x v="532"/>
    <x v="1"/>
    <n v="2303"/>
    <x v="2"/>
  </r>
  <r>
    <x v="174"/>
    <x v="533"/>
    <x v="2"/>
    <n v="869"/>
    <x v="2"/>
  </r>
  <r>
    <x v="27"/>
    <x v="534"/>
    <x v="1"/>
    <n v="1099"/>
    <x v="3"/>
  </r>
  <r>
    <x v="108"/>
    <x v="534"/>
    <x v="1"/>
    <n v="3834"/>
    <x v="2"/>
  </r>
  <r>
    <x v="45"/>
    <x v="535"/>
    <x v="2"/>
    <n v="4904"/>
    <x v="0"/>
  </r>
  <r>
    <x v="29"/>
    <x v="535"/>
    <x v="1"/>
    <n v="3829"/>
    <x v="2"/>
  </r>
  <r>
    <x v="128"/>
    <x v="535"/>
    <x v="1"/>
    <n v="1375"/>
    <x v="5"/>
  </r>
  <r>
    <x v="156"/>
    <x v="536"/>
    <x v="2"/>
    <n v="3582"/>
    <x v="2"/>
  </r>
  <r>
    <x v="107"/>
    <x v="536"/>
    <x v="2"/>
    <n v="4981"/>
    <x v="5"/>
  </r>
  <r>
    <x v="90"/>
    <x v="537"/>
    <x v="1"/>
    <n v="1636"/>
    <x v="3"/>
  </r>
  <r>
    <x v="135"/>
    <x v="537"/>
    <x v="0"/>
    <n v="4863"/>
    <x v="2"/>
  </r>
  <r>
    <x v="142"/>
    <x v="538"/>
    <x v="2"/>
    <n v="1657"/>
    <x v="6"/>
  </r>
  <r>
    <x v="7"/>
    <x v="539"/>
    <x v="1"/>
    <n v="2435"/>
    <x v="1"/>
  </r>
  <r>
    <x v="161"/>
    <x v="540"/>
    <x v="2"/>
    <n v="969"/>
    <x v="1"/>
  </r>
  <r>
    <x v="144"/>
    <x v="541"/>
    <x v="1"/>
    <n v="492"/>
    <x v="1"/>
  </r>
  <r>
    <x v="129"/>
    <x v="542"/>
    <x v="2"/>
    <n v="4443"/>
    <x v="1"/>
  </r>
  <r>
    <x v="151"/>
    <x v="543"/>
    <x v="0"/>
    <n v="1032"/>
    <x v="6"/>
  </r>
  <r>
    <x v="130"/>
    <x v="544"/>
    <x v="1"/>
    <n v="1126"/>
    <x v="1"/>
  </r>
  <r>
    <x v="187"/>
    <x v="545"/>
    <x v="1"/>
    <n v="3322"/>
    <x v="2"/>
  </r>
  <r>
    <x v="40"/>
    <x v="546"/>
    <x v="0"/>
    <n v="2298"/>
    <x v="2"/>
  </r>
  <r>
    <x v="124"/>
    <x v="547"/>
    <x v="0"/>
    <n v="38"/>
    <x v="2"/>
  </r>
  <r>
    <x v="118"/>
    <x v="548"/>
    <x v="0"/>
    <n v="2003"/>
    <x v="2"/>
  </r>
  <r>
    <x v="195"/>
    <x v="549"/>
    <x v="0"/>
    <n v="873"/>
    <x v="0"/>
  </r>
  <r>
    <x v="43"/>
    <x v="550"/>
    <x v="1"/>
    <n v="4186"/>
    <x v="5"/>
  </r>
  <r>
    <x v="91"/>
    <x v="551"/>
    <x v="0"/>
    <n v="4009"/>
    <x v="2"/>
  </r>
  <r>
    <x v="150"/>
    <x v="552"/>
    <x v="2"/>
    <n v="136"/>
    <x v="2"/>
  </r>
  <r>
    <x v="120"/>
    <x v="553"/>
    <x v="2"/>
    <n v="3913"/>
    <x v="0"/>
  </r>
  <r>
    <x v="20"/>
    <x v="554"/>
    <x v="1"/>
    <n v="1168"/>
    <x v="1"/>
  </r>
  <r>
    <x v="47"/>
    <x v="555"/>
    <x v="2"/>
    <n v="3871"/>
    <x v="4"/>
  </r>
  <r>
    <x v="41"/>
    <x v="556"/>
    <x v="0"/>
    <n v="2420"/>
    <x v="2"/>
  </r>
  <r>
    <x v="80"/>
    <x v="556"/>
    <x v="0"/>
    <n v="2340"/>
    <x v="6"/>
  </r>
  <r>
    <x v="54"/>
    <x v="557"/>
    <x v="0"/>
    <n v="3935"/>
    <x v="6"/>
  </r>
  <r>
    <x v="169"/>
    <x v="558"/>
    <x v="1"/>
    <n v="3144"/>
    <x v="2"/>
  </r>
  <r>
    <x v="65"/>
    <x v="559"/>
    <x v="2"/>
    <n v="2803"/>
    <x v="1"/>
  </r>
  <r>
    <x v="60"/>
    <x v="560"/>
    <x v="2"/>
    <n v="243"/>
    <x v="1"/>
  </r>
  <r>
    <x v="44"/>
    <x v="561"/>
    <x v="1"/>
    <n v="174"/>
    <x v="6"/>
  </r>
  <r>
    <x v="180"/>
    <x v="562"/>
    <x v="2"/>
    <n v="1499"/>
    <x v="1"/>
  </r>
  <r>
    <x v="125"/>
    <x v="563"/>
    <x v="2"/>
    <n v="2285"/>
    <x v="2"/>
  </r>
  <r>
    <x v="38"/>
    <x v="564"/>
    <x v="2"/>
    <n v="3105"/>
    <x v="2"/>
  </r>
  <r>
    <x v="116"/>
    <x v="565"/>
    <x v="0"/>
    <n v="1445"/>
    <x v="3"/>
  </r>
  <r>
    <x v="50"/>
    <x v="566"/>
    <x v="1"/>
    <n v="2785"/>
    <x v="2"/>
  </r>
  <r>
    <x v="64"/>
    <x v="567"/>
    <x v="2"/>
    <n v="2240"/>
    <x v="2"/>
  </r>
  <r>
    <x v="84"/>
    <x v="568"/>
    <x v="2"/>
    <n v="2640"/>
    <x v="1"/>
  </r>
  <r>
    <x v="88"/>
    <x v="569"/>
    <x v="0"/>
    <n v="4640"/>
    <x v="7"/>
  </r>
  <r>
    <x v="24"/>
    <x v="570"/>
    <x v="2"/>
    <n v="533"/>
    <x v="1"/>
  </r>
  <r>
    <x v="78"/>
    <x v="571"/>
    <x v="1"/>
    <n v="3154"/>
    <x v="4"/>
  </r>
  <r>
    <x v="131"/>
    <x v="571"/>
    <x v="2"/>
    <n v="3206"/>
    <x v="5"/>
  </r>
  <r>
    <x v="56"/>
    <x v="572"/>
    <x v="0"/>
    <n v="815"/>
    <x v="2"/>
  </r>
  <r>
    <x v="141"/>
    <x v="573"/>
    <x v="2"/>
    <n v="4116"/>
    <x v="2"/>
  </r>
  <r>
    <x v="114"/>
    <x v="573"/>
    <x v="1"/>
    <n v="464"/>
    <x v="1"/>
  </r>
  <r>
    <x v="12"/>
    <x v="574"/>
    <x v="1"/>
    <n v="1020"/>
    <x v="2"/>
  </r>
  <r>
    <x v="177"/>
    <x v="575"/>
    <x v="0"/>
    <n v="1044"/>
    <x v="0"/>
  </r>
  <r>
    <x v="70"/>
    <x v="576"/>
    <x v="0"/>
    <n v="3729"/>
    <x v="2"/>
  </r>
  <r>
    <x v="77"/>
    <x v="577"/>
    <x v="0"/>
    <n v="2164"/>
    <x v="5"/>
  </r>
  <r>
    <x v="57"/>
    <x v="578"/>
    <x v="0"/>
    <n v="921"/>
    <x v="4"/>
  </r>
  <r>
    <x v="75"/>
    <x v="579"/>
    <x v="2"/>
    <n v="732"/>
    <x v="1"/>
  </r>
  <r>
    <x v="4"/>
    <x v="580"/>
    <x v="0"/>
    <n v="3235"/>
    <x v="1"/>
  </r>
  <r>
    <x v="14"/>
    <x v="581"/>
    <x v="2"/>
    <n v="324"/>
    <x v="2"/>
  </r>
  <r>
    <x v="93"/>
    <x v="582"/>
    <x v="1"/>
    <n v="1798"/>
    <x v="3"/>
  </r>
  <r>
    <x v="92"/>
    <x v="583"/>
    <x v="1"/>
    <n v="3341"/>
    <x v="2"/>
  </r>
  <r>
    <x v="37"/>
    <x v="584"/>
    <x v="0"/>
    <n v="2619"/>
    <x v="5"/>
  </r>
  <r>
    <x v="10"/>
    <x v="585"/>
    <x v="2"/>
    <n v="806"/>
    <x v="4"/>
  </r>
  <r>
    <x v="26"/>
    <x v="585"/>
    <x v="1"/>
    <n v="1661"/>
    <x v="6"/>
  </r>
  <r>
    <x v="67"/>
    <x v="586"/>
    <x v="2"/>
    <n v="1343"/>
    <x v="6"/>
  </r>
  <r>
    <x v="196"/>
    <x v="587"/>
    <x v="0"/>
    <n v="2089"/>
    <x v="3"/>
  </r>
  <r>
    <x v="52"/>
    <x v="588"/>
    <x v="0"/>
    <n v="4287"/>
    <x v="2"/>
  </r>
  <r>
    <x v="181"/>
    <x v="589"/>
    <x v="1"/>
    <n v="229"/>
    <x v="2"/>
  </r>
  <r>
    <x v="100"/>
    <x v="590"/>
    <x v="0"/>
    <n v="1256"/>
    <x v="3"/>
  </r>
  <r>
    <x v="83"/>
    <x v="590"/>
    <x v="1"/>
    <n v="2118"/>
    <x v="4"/>
  </r>
  <r>
    <x v="96"/>
    <x v="591"/>
    <x v="1"/>
    <n v="1308"/>
    <x v="2"/>
  </r>
  <r>
    <x v="102"/>
    <x v="592"/>
    <x v="0"/>
    <n v="1182"/>
    <x v="5"/>
  </r>
  <r>
    <x v="5"/>
    <x v="593"/>
    <x v="2"/>
    <n v="3533"/>
    <x v="2"/>
  </r>
  <r>
    <x v="6"/>
    <x v="594"/>
    <x v="1"/>
    <n v="2022"/>
    <x v="1"/>
  </r>
  <r>
    <x v="155"/>
    <x v="595"/>
    <x v="2"/>
    <n v="3975"/>
    <x v="0"/>
  </r>
  <r>
    <x v="36"/>
    <x v="595"/>
    <x v="0"/>
    <n v="4484"/>
    <x v="7"/>
  </r>
  <r>
    <x v="19"/>
    <x v="596"/>
    <x v="0"/>
    <n v="3287"/>
    <x v="1"/>
  </r>
  <r>
    <x v="79"/>
    <x v="597"/>
    <x v="1"/>
    <n v="2930"/>
    <x v="4"/>
  </r>
  <r>
    <x v="34"/>
    <x v="598"/>
    <x v="1"/>
    <n v="3145"/>
    <x v="1"/>
  </r>
  <r>
    <x v="145"/>
    <x v="599"/>
    <x v="0"/>
    <n v="4656"/>
    <x v="1"/>
  </r>
  <r>
    <x v="176"/>
    <x v="600"/>
    <x v="2"/>
    <n v="2884"/>
    <x v="0"/>
  </r>
  <r>
    <x v="190"/>
    <x v="600"/>
    <x v="2"/>
    <n v="448"/>
    <x v="1"/>
  </r>
  <r>
    <x v="134"/>
    <x v="601"/>
    <x v="0"/>
    <n v="1888"/>
    <x v="0"/>
  </r>
  <r>
    <x v="55"/>
    <x v="601"/>
    <x v="2"/>
    <n v="4714"/>
    <x v="4"/>
  </r>
  <r>
    <x v="104"/>
    <x v="602"/>
    <x v="2"/>
    <n v="1648"/>
    <x v="0"/>
  </r>
  <r>
    <x v="1"/>
    <x v="603"/>
    <x v="1"/>
    <n v="2269"/>
    <x v="1"/>
  </r>
  <r>
    <x v="17"/>
    <x v="604"/>
    <x v="0"/>
    <n v="4654"/>
    <x v="3"/>
  </r>
  <r>
    <x v="74"/>
    <x v="604"/>
    <x v="2"/>
    <n v="1742"/>
    <x v="2"/>
  </r>
  <r>
    <x v="106"/>
    <x v="605"/>
    <x v="2"/>
    <n v="442"/>
    <x v="0"/>
  </r>
  <r>
    <x v="87"/>
    <x v="606"/>
    <x v="2"/>
    <n v="1600"/>
    <x v="1"/>
  </r>
  <r>
    <x v="73"/>
    <x v="607"/>
    <x v="2"/>
    <n v="293"/>
    <x v="2"/>
  </r>
  <r>
    <x v="148"/>
    <x v="608"/>
    <x v="0"/>
    <n v="643"/>
    <x v="6"/>
  </r>
  <r>
    <x v="141"/>
    <x v="609"/>
    <x v="2"/>
    <n v="654"/>
    <x v="2"/>
  </r>
  <r>
    <x v="181"/>
    <x v="609"/>
    <x v="0"/>
    <n v="3280"/>
    <x v="2"/>
  </r>
  <r>
    <x v="172"/>
    <x v="610"/>
    <x v="2"/>
    <n v="4695"/>
    <x v="2"/>
  </r>
  <r>
    <x v="139"/>
    <x v="611"/>
    <x v="1"/>
    <n v="1110"/>
    <x v="1"/>
  </r>
  <r>
    <x v="107"/>
    <x v="612"/>
    <x v="1"/>
    <n v="2290"/>
    <x v="5"/>
  </r>
  <r>
    <x v="21"/>
    <x v="613"/>
    <x v="0"/>
    <n v="270"/>
    <x v="6"/>
  </r>
  <r>
    <x v="42"/>
    <x v="614"/>
    <x v="2"/>
    <n v="2895"/>
    <x v="2"/>
  </r>
  <r>
    <x v="156"/>
    <x v="614"/>
    <x v="0"/>
    <n v="4727"/>
    <x v="2"/>
  </r>
  <r>
    <x v="85"/>
    <x v="615"/>
    <x v="2"/>
    <n v="4187"/>
    <x v="3"/>
  </r>
  <r>
    <x v="43"/>
    <x v="616"/>
    <x v="0"/>
    <n v="1891"/>
    <x v="5"/>
  </r>
  <r>
    <x v="126"/>
    <x v="617"/>
    <x v="1"/>
    <n v="2411"/>
    <x v="2"/>
  </r>
  <r>
    <x v="6"/>
    <x v="617"/>
    <x v="1"/>
    <n v="1669"/>
    <x v="1"/>
  </r>
  <r>
    <x v="138"/>
    <x v="618"/>
    <x v="2"/>
    <n v="4885"/>
    <x v="2"/>
  </r>
  <r>
    <x v="75"/>
    <x v="618"/>
    <x v="0"/>
    <n v="1231"/>
    <x v="1"/>
  </r>
  <r>
    <x v="55"/>
    <x v="619"/>
    <x v="2"/>
    <n v="2867"/>
    <x v="4"/>
  </r>
  <r>
    <x v="32"/>
    <x v="620"/>
    <x v="2"/>
    <n v="3934"/>
    <x v="2"/>
  </r>
  <r>
    <x v="133"/>
    <x v="621"/>
    <x v="1"/>
    <n v="4947"/>
    <x v="2"/>
  </r>
  <r>
    <x v="155"/>
    <x v="622"/>
    <x v="0"/>
    <n v="3233"/>
    <x v="0"/>
  </r>
  <r>
    <x v="79"/>
    <x v="622"/>
    <x v="2"/>
    <n v="4725"/>
    <x v="4"/>
  </r>
  <r>
    <x v="142"/>
    <x v="623"/>
    <x v="0"/>
    <n v="2093"/>
    <x v="6"/>
  </r>
  <r>
    <x v="190"/>
    <x v="624"/>
    <x v="1"/>
    <n v="852"/>
    <x v="1"/>
  </r>
  <r>
    <x v="125"/>
    <x v="625"/>
    <x v="1"/>
    <n v="3238"/>
    <x v="2"/>
  </r>
  <r>
    <x v="195"/>
    <x v="626"/>
    <x v="0"/>
    <n v="2987"/>
    <x v="0"/>
  </r>
  <r>
    <x v="91"/>
    <x v="627"/>
    <x v="0"/>
    <n v="4772"/>
    <x v="2"/>
  </r>
  <r>
    <x v="110"/>
    <x v="628"/>
    <x v="0"/>
    <n v="2346"/>
    <x v="1"/>
  </r>
  <r>
    <x v="193"/>
    <x v="629"/>
    <x v="1"/>
    <n v="190"/>
    <x v="3"/>
  </r>
  <r>
    <x v="136"/>
    <x v="630"/>
    <x v="0"/>
    <n v="3954"/>
    <x v="2"/>
  </r>
  <r>
    <x v="129"/>
    <x v="631"/>
    <x v="1"/>
    <n v="258"/>
    <x v="1"/>
  </r>
  <r>
    <x v="131"/>
    <x v="632"/>
    <x v="2"/>
    <n v="4787"/>
    <x v="5"/>
  </r>
  <r>
    <x v="49"/>
    <x v="633"/>
    <x v="1"/>
    <n v="2283"/>
    <x v="2"/>
  </r>
  <r>
    <x v="7"/>
    <x v="634"/>
    <x v="2"/>
    <n v="1794"/>
    <x v="1"/>
  </r>
  <r>
    <x v="117"/>
    <x v="635"/>
    <x v="2"/>
    <n v="2462"/>
    <x v="6"/>
  </r>
  <r>
    <x v="152"/>
    <x v="636"/>
    <x v="0"/>
    <n v="3834"/>
    <x v="3"/>
  </r>
  <r>
    <x v="161"/>
    <x v="637"/>
    <x v="2"/>
    <n v="3601"/>
    <x v="1"/>
  </r>
  <r>
    <x v="159"/>
    <x v="638"/>
    <x v="1"/>
    <n v="4196"/>
    <x v="1"/>
  </r>
  <r>
    <x v="112"/>
    <x v="639"/>
    <x v="2"/>
    <n v="4244"/>
    <x v="2"/>
  </r>
  <r>
    <x v="68"/>
    <x v="640"/>
    <x v="0"/>
    <n v="4068"/>
    <x v="1"/>
  </r>
  <r>
    <x v="25"/>
    <x v="641"/>
    <x v="2"/>
    <n v="3332"/>
    <x v="0"/>
  </r>
  <r>
    <x v="147"/>
    <x v="642"/>
    <x v="1"/>
    <n v="4065"/>
    <x v="6"/>
  </r>
  <r>
    <x v="40"/>
    <x v="643"/>
    <x v="2"/>
    <n v="1569"/>
    <x v="2"/>
  </r>
  <r>
    <x v="106"/>
    <x v="644"/>
    <x v="2"/>
    <n v="245"/>
    <x v="0"/>
  </r>
  <r>
    <x v="145"/>
    <x v="645"/>
    <x v="0"/>
    <n v="4077"/>
    <x v="1"/>
  </r>
  <r>
    <x v="84"/>
    <x v="646"/>
    <x v="1"/>
    <n v="1666"/>
    <x v="1"/>
  </r>
  <r>
    <x v="46"/>
    <x v="647"/>
    <x v="1"/>
    <n v="4866"/>
    <x v="1"/>
  </r>
  <r>
    <x v="103"/>
    <x v="648"/>
    <x v="0"/>
    <n v="1012"/>
    <x v="5"/>
  </r>
  <r>
    <x v="37"/>
    <x v="648"/>
    <x v="1"/>
    <n v="1708"/>
    <x v="5"/>
  </r>
  <r>
    <x v="197"/>
    <x v="649"/>
    <x v="1"/>
    <n v="4600"/>
    <x v="1"/>
  </r>
  <r>
    <x v="192"/>
    <x v="650"/>
    <x v="2"/>
    <n v="4035"/>
    <x v="5"/>
  </r>
  <r>
    <x v="120"/>
    <x v="651"/>
    <x v="2"/>
    <n v="2217"/>
    <x v="0"/>
  </r>
  <r>
    <x v="81"/>
    <x v="652"/>
    <x v="0"/>
    <n v="3434"/>
    <x v="3"/>
  </r>
  <r>
    <x v="82"/>
    <x v="653"/>
    <x v="2"/>
    <n v="1258"/>
    <x v="2"/>
  </r>
  <r>
    <x v="15"/>
    <x v="654"/>
    <x v="2"/>
    <n v="1582"/>
    <x v="2"/>
  </r>
  <r>
    <x v="53"/>
    <x v="655"/>
    <x v="2"/>
    <n v="3881"/>
    <x v="2"/>
  </r>
  <r>
    <x v="54"/>
    <x v="656"/>
    <x v="0"/>
    <n v="1252"/>
    <x v="6"/>
  </r>
  <r>
    <x v="160"/>
    <x v="657"/>
    <x v="1"/>
    <n v="964"/>
    <x v="6"/>
  </r>
  <r>
    <x v="47"/>
    <x v="658"/>
    <x v="1"/>
    <n v="931"/>
    <x v="4"/>
  </r>
  <r>
    <x v="74"/>
    <x v="659"/>
    <x v="1"/>
    <n v="546"/>
    <x v="2"/>
  </r>
  <r>
    <x v="130"/>
    <x v="660"/>
    <x v="0"/>
    <n v="385"/>
    <x v="1"/>
  </r>
  <r>
    <x v="113"/>
    <x v="661"/>
    <x v="2"/>
    <n v="4397"/>
    <x v="7"/>
  </r>
  <r>
    <x v="198"/>
    <x v="662"/>
    <x v="2"/>
    <n v="3527"/>
    <x v="1"/>
  </r>
  <r>
    <x v="31"/>
    <x v="663"/>
    <x v="2"/>
    <n v="4916"/>
    <x v="1"/>
  </r>
  <r>
    <x v="59"/>
    <x v="664"/>
    <x v="1"/>
    <n v="4581"/>
    <x v="1"/>
  </r>
  <r>
    <x v="115"/>
    <x v="664"/>
    <x v="2"/>
    <n v="1049"/>
    <x v="1"/>
  </r>
  <r>
    <x v="80"/>
    <x v="664"/>
    <x v="0"/>
    <n v="3961"/>
    <x v="6"/>
  </r>
  <r>
    <x v="16"/>
    <x v="665"/>
    <x v="1"/>
    <n v="34"/>
    <x v="5"/>
  </r>
  <r>
    <x v="180"/>
    <x v="666"/>
    <x v="1"/>
    <n v="3449"/>
    <x v="1"/>
  </r>
  <r>
    <x v="48"/>
    <x v="667"/>
    <x v="0"/>
    <n v="968"/>
    <x v="3"/>
  </r>
  <r>
    <x v="65"/>
    <x v="668"/>
    <x v="0"/>
    <n v="1197"/>
    <x v="1"/>
  </r>
  <r>
    <x v="50"/>
    <x v="669"/>
    <x v="1"/>
    <n v="25"/>
    <x v="2"/>
  </r>
  <r>
    <x v="116"/>
    <x v="670"/>
    <x v="0"/>
    <n v="4275"/>
    <x v="3"/>
  </r>
  <r>
    <x v="10"/>
    <x v="671"/>
    <x v="0"/>
    <n v="2273"/>
    <x v="4"/>
  </r>
  <r>
    <x v="56"/>
    <x v="672"/>
    <x v="2"/>
    <n v="4385"/>
    <x v="2"/>
  </r>
  <r>
    <x v="127"/>
    <x v="673"/>
    <x v="2"/>
    <n v="1459"/>
    <x v="1"/>
  </r>
  <r>
    <x v="51"/>
    <x v="673"/>
    <x v="0"/>
    <n v="2849"/>
    <x v="1"/>
  </r>
  <r>
    <x v="62"/>
    <x v="674"/>
    <x v="0"/>
    <n v="2424"/>
    <x v="2"/>
  </r>
  <r>
    <x v="97"/>
    <x v="675"/>
    <x v="0"/>
    <n v="597"/>
    <x v="2"/>
  </r>
  <r>
    <x v="174"/>
    <x v="676"/>
    <x v="0"/>
    <n v="2897"/>
    <x v="2"/>
  </r>
  <r>
    <x v="184"/>
    <x v="677"/>
    <x v="2"/>
    <n v="2476"/>
    <x v="1"/>
  </r>
  <r>
    <x v="63"/>
    <x v="678"/>
    <x v="0"/>
    <n v="4533"/>
    <x v="0"/>
  </r>
  <r>
    <x v="94"/>
    <x v="678"/>
    <x v="1"/>
    <n v="3629"/>
    <x v="2"/>
  </r>
  <r>
    <x v="12"/>
    <x v="679"/>
    <x v="1"/>
    <n v="4162"/>
    <x v="2"/>
  </r>
  <r>
    <x v="19"/>
    <x v="680"/>
    <x v="1"/>
    <n v="2773"/>
    <x v="1"/>
  </r>
  <r>
    <x v="83"/>
    <x v="681"/>
    <x v="2"/>
    <n v="125"/>
    <x v="4"/>
  </r>
  <r>
    <x v="143"/>
    <x v="682"/>
    <x v="1"/>
    <n v="2248"/>
    <x v="5"/>
  </r>
  <r>
    <x v="23"/>
    <x v="683"/>
    <x v="1"/>
    <n v="4617"/>
    <x v="2"/>
  </r>
  <r>
    <x v="70"/>
    <x v="683"/>
    <x v="0"/>
    <n v="1880"/>
    <x v="2"/>
  </r>
  <r>
    <x v="88"/>
    <x v="684"/>
    <x v="0"/>
    <n v="1452"/>
    <x v="7"/>
  </r>
  <r>
    <x v="4"/>
    <x v="685"/>
    <x v="2"/>
    <n v="20"/>
    <x v="1"/>
  </r>
  <r>
    <x v="99"/>
    <x v="686"/>
    <x v="2"/>
    <n v="3388"/>
    <x v="1"/>
  </r>
  <r>
    <x v="78"/>
    <x v="687"/>
    <x v="2"/>
    <n v="3135"/>
    <x v="4"/>
  </r>
  <r>
    <x v="105"/>
    <x v="688"/>
    <x v="0"/>
    <n v="4109"/>
    <x v="6"/>
  </r>
  <r>
    <x v="1"/>
    <x v="689"/>
    <x v="1"/>
    <n v="373"/>
    <x v="1"/>
  </r>
  <r>
    <x v="124"/>
    <x v="690"/>
    <x v="0"/>
    <n v="1628"/>
    <x v="2"/>
  </r>
  <r>
    <x v="165"/>
    <x v="691"/>
    <x v="0"/>
    <n v="2556"/>
    <x v="3"/>
  </r>
  <r>
    <x v="67"/>
    <x v="692"/>
    <x v="1"/>
    <n v="1452"/>
    <x v="6"/>
  </r>
  <r>
    <x v="88"/>
    <x v="693"/>
    <x v="1"/>
    <n v="2460"/>
    <x v="7"/>
  </r>
  <r>
    <x v="80"/>
    <x v="693"/>
    <x v="2"/>
    <n v="3447"/>
    <x v="6"/>
  </r>
  <r>
    <x v="175"/>
    <x v="694"/>
    <x v="0"/>
    <n v="2096"/>
    <x v="3"/>
  </r>
  <r>
    <x v="129"/>
    <x v="695"/>
    <x v="1"/>
    <n v="3972"/>
    <x v="1"/>
  </r>
  <r>
    <x v="198"/>
    <x v="696"/>
    <x v="1"/>
    <n v="3065"/>
    <x v="1"/>
  </r>
  <r>
    <x v="97"/>
    <x v="697"/>
    <x v="0"/>
    <n v="968"/>
    <x v="2"/>
  </r>
  <r>
    <x v="100"/>
    <x v="698"/>
    <x v="0"/>
    <n v="320"/>
    <x v="3"/>
  </r>
  <r>
    <x v="199"/>
    <x v="699"/>
    <x v="0"/>
    <n v="2506"/>
    <x v="3"/>
  </r>
  <r>
    <x v="43"/>
    <x v="700"/>
    <x v="2"/>
    <n v="4657"/>
    <x v="5"/>
  </r>
  <r>
    <x v="74"/>
    <x v="701"/>
    <x v="1"/>
    <n v="594"/>
    <x v="2"/>
  </r>
  <r>
    <x v="79"/>
    <x v="702"/>
    <x v="0"/>
    <n v="3071"/>
    <x v="4"/>
  </r>
  <r>
    <x v="67"/>
    <x v="703"/>
    <x v="0"/>
    <n v="3024"/>
    <x v="6"/>
  </r>
  <r>
    <x v="18"/>
    <x v="704"/>
    <x v="2"/>
    <n v="2529"/>
    <x v="2"/>
  </r>
  <r>
    <x v="178"/>
    <x v="704"/>
    <x v="0"/>
    <n v="4482"/>
    <x v="5"/>
  </r>
  <r>
    <x v="33"/>
    <x v="705"/>
    <x v="0"/>
    <n v="4528"/>
    <x v="2"/>
  </r>
  <r>
    <x v="5"/>
    <x v="706"/>
    <x v="1"/>
    <n v="98"/>
    <x v="2"/>
  </r>
  <r>
    <x v="76"/>
    <x v="707"/>
    <x v="1"/>
    <n v="3448"/>
    <x v="2"/>
  </r>
  <r>
    <x v="139"/>
    <x v="708"/>
    <x v="2"/>
    <n v="4562"/>
    <x v="1"/>
  </r>
  <r>
    <x v="162"/>
    <x v="709"/>
    <x v="2"/>
    <n v="4189"/>
    <x v="2"/>
  </r>
  <r>
    <x v="37"/>
    <x v="710"/>
    <x v="2"/>
    <n v="2930"/>
    <x v="5"/>
  </r>
  <r>
    <x v="106"/>
    <x v="711"/>
    <x v="0"/>
    <n v="664"/>
    <x v="0"/>
  </r>
  <r>
    <x v="13"/>
    <x v="712"/>
    <x v="0"/>
    <n v="2020"/>
    <x v="0"/>
  </r>
  <r>
    <x v="125"/>
    <x v="713"/>
    <x v="2"/>
    <n v="4549"/>
    <x v="2"/>
  </r>
  <r>
    <x v="133"/>
    <x v="714"/>
    <x v="0"/>
    <n v="518"/>
    <x v="2"/>
  </r>
  <r>
    <x v="8"/>
    <x v="715"/>
    <x v="2"/>
    <n v="988"/>
    <x v="1"/>
  </r>
  <r>
    <x v="105"/>
    <x v="715"/>
    <x v="1"/>
    <n v="3657"/>
    <x v="6"/>
  </r>
  <r>
    <x v="126"/>
    <x v="716"/>
    <x v="2"/>
    <n v="4242"/>
    <x v="2"/>
  </r>
  <r>
    <x v="78"/>
    <x v="717"/>
    <x v="0"/>
    <n v="1995"/>
    <x v="4"/>
  </r>
  <r>
    <x v="121"/>
    <x v="718"/>
    <x v="1"/>
    <n v="3017"/>
    <x v="1"/>
  </r>
  <r>
    <x v="167"/>
    <x v="718"/>
    <x v="2"/>
    <n v="2829"/>
    <x v="5"/>
  </r>
  <r>
    <x v="12"/>
    <x v="719"/>
    <x v="2"/>
    <n v="2334"/>
    <x v="2"/>
  </r>
  <r>
    <x v="158"/>
    <x v="720"/>
    <x v="0"/>
    <n v="1505"/>
    <x v="3"/>
  </r>
  <r>
    <x v="63"/>
    <x v="721"/>
    <x v="2"/>
    <n v="3844"/>
    <x v="0"/>
  </r>
  <r>
    <x v="49"/>
    <x v="722"/>
    <x v="1"/>
    <n v="1622"/>
    <x v="2"/>
  </r>
  <r>
    <x v="114"/>
    <x v="723"/>
    <x v="1"/>
    <n v="173"/>
    <x v="1"/>
  </r>
  <r>
    <x v="103"/>
    <x v="724"/>
    <x v="1"/>
    <n v="4185"/>
    <x v="5"/>
  </r>
  <r>
    <x v="161"/>
    <x v="725"/>
    <x v="1"/>
    <n v="3019"/>
    <x v="1"/>
  </r>
  <r>
    <x v="157"/>
    <x v="726"/>
    <x v="0"/>
    <n v="1575"/>
    <x v="3"/>
  </r>
  <r>
    <x v="94"/>
    <x v="726"/>
    <x v="2"/>
    <n v="449"/>
    <x v="2"/>
  </r>
  <r>
    <x v="159"/>
    <x v="726"/>
    <x v="0"/>
    <n v="4287"/>
    <x v="1"/>
  </r>
  <r>
    <x v="200"/>
    <x v="727"/>
    <x v="0"/>
    <n v="4086"/>
    <x v="3"/>
  </r>
  <r>
    <x v="168"/>
    <x v="728"/>
    <x v="0"/>
    <n v="3958"/>
    <x v="2"/>
  </r>
  <r>
    <x v="96"/>
    <x v="729"/>
    <x v="1"/>
    <n v="3683"/>
    <x v="2"/>
  </r>
  <r>
    <x v="119"/>
    <x v="729"/>
    <x v="1"/>
    <n v="2861"/>
    <x v="2"/>
  </r>
  <r>
    <x v="169"/>
    <x v="730"/>
    <x v="2"/>
    <n v="4415"/>
    <x v="2"/>
  </r>
  <r>
    <x v="22"/>
    <x v="731"/>
    <x v="2"/>
    <n v="518"/>
    <x v="0"/>
  </r>
  <r>
    <x v="62"/>
    <x v="732"/>
    <x v="0"/>
    <n v="4570"/>
    <x v="2"/>
  </r>
  <r>
    <x v="120"/>
    <x v="733"/>
    <x v="0"/>
    <n v="1667"/>
    <x v="0"/>
  </r>
  <r>
    <x v="187"/>
    <x v="734"/>
    <x v="1"/>
    <n v="609"/>
    <x v="2"/>
  </r>
  <r>
    <x v="141"/>
    <x v="734"/>
    <x v="1"/>
    <n v="1677"/>
    <x v="2"/>
  </r>
  <r>
    <x v="110"/>
    <x v="735"/>
    <x v="2"/>
    <n v="3617"/>
    <x v="1"/>
  </r>
  <r>
    <x v="39"/>
    <x v="736"/>
    <x v="0"/>
    <n v="1271"/>
    <x v="1"/>
  </r>
  <r>
    <x v="192"/>
    <x v="737"/>
    <x v="1"/>
    <n v="2878"/>
    <x v="5"/>
  </r>
  <r>
    <x v="84"/>
    <x v="738"/>
    <x v="0"/>
    <n v="122"/>
    <x v="1"/>
  </r>
  <r>
    <x v="201"/>
    <x v="739"/>
    <x v="1"/>
    <n v="1854"/>
    <x v="0"/>
  </r>
  <r>
    <x v="95"/>
    <x v="740"/>
    <x v="0"/>
    <n v="3992"/>
    <x v="5"/>
  </r>
  <r>
    <x v="124"/>
    <x v="741"/>
    <x v="2"/>
    <n v="775"/>
    <x v="2"/>
  </r>
  <r>
    <x v="202"/>
    <x v="742"/>
    <x v="0"/>
    <n v="4394"/>
    <x v="1"/>
  </r>
  <r>
    <x v="164"/>
    <x v="743"/>
    <x v="0"/>
    <n v="1109"/>
    <x v="2"/>
  </r>
  <r>
    <x v="21"/>
    <x v="744"/>
    <x v="0"/>
    <n v="215"/>
    <x v="6"/>
  </r>
  <r>
    <x v="104"/>
    <x v="745"/>
    <x v="0"/>
    <n v="395"/>
    <x v="0"/>
  </r>
  <r>
    <x v="87"/>
    <x v="746"/>
    <x v="2"/>
    <n v="1171"/>
    <x v="1"/>
  </r>
  <r>
    <x v="102"/>
    <x v="746"/>
    <x v="0"/>
    <n v="390"/>
    <x v="5"/>
  </r>
  <r>
    <x v="160"/>
    <x v="747"/>
    <x v="2"/>
    <n v="1205"/>
    <x v="6"/>
  </r>
  <r>
    <x v="107"/>
    <x v="748"/>
    <x v="1"/>
    <n v="4273"/>
    <x v="5"/>
  </r>
  <r>
    <x v="57"/>
    <x v="749"/>
    <x v="1"/>
    <n v="908"/>
    <x v="4"/>
  </r>
  <r>
    <x v="115"/>
    <x v="750"/>
    <x v="2"/>
    <n v="4034"/>
    <x v="1"/>
  </r>
  <r>
    <x v="45"/>
    <x v="751"/>
    <x v="0"/>
    <n v="2065"/>
    <x v="0"/>
  </r>
  <r>
    <x v="170"/>
    <x v="752"/>
    <x v="2"/>
    <n v="2599"/>
    <x v="2"/>
  </r>
  <r>
    <x v="23"/>
    <x v="753"/>
    <x v="0"/>
    <n v="601"/>
    <x v="2"/>
  </r>
  <r>
    <x v="181"/>
    <x v="754"/>
    <x v="1"/>
    <n v="4292"/>
    <x v="2"/>
  </r>
  <r>
    <x v="17"/>
    <x v="755"/>
    <x v="0"/>
    <n v="2103"/>
    <x v="3"/>
  </r>
  <r>
    <x v="99"/>
    <x v="756"/>
    <x v="2"/>
    <n v="658"/>
    <x v="1"/>
  </r>
  <r>
    <x v="189"/>
    <x v="757"/>
    <x v="0"/>
    <n v="4927"/>
    <x v="2"/>
  </r>
  <r>
    <x v="171"/>
    <x v="758"/>
    <x v="0"/>
    <n v="2809"/>
    <x v="1"/>
  </r>
  <r>
    <x v="38"/>
    <x v="759"/>
    <x v="0"/>
    <n v="1290"/>
    <x v="2"/>
  </r>
  <r>
    <x v="165"/>
    <x v="760"/>
    <x v="0"/>
    <n v="866"/>
    <x v="3"/>
  </r>
  <r>
    <x v="6"/>
    <x v="761"/>
    <x v="2"/>
    <n v="654"/>
    <x v="1"/>
  </r>
  <r>
    <x v="7"/>
    <x v="762"/>
    <x v="1"/>
    <n v="3342"/>
    <x v="1"/>
  </r>
  <r>
    <x v="182"/>
    <x v="763"/>
    <x v="2"/>
    <n v="4821"/>
    <x v="0"/>
  </r>
  <r>
    <x v="51"/>
    <x v="764"/>
    <x v="2"/>
    <n v="4434"/>
    <x v="1"/>
  </r>
  <r>
    <x v="55"/>
    <x v="765"/>
    <x v="0"/>
    <n v="1725"/>
    <x v="4"/>
  </r>
  <r>
    <x v="127"/>
    <x v="766"/>
    <x v="2"/>
    <n v="2072"/>
    <x v="1"/>
  </r>
  <r>
    <x v="155"/>
    <x v="767"/>
    <x v="2"/>
    <n v="4257"/>
    <x v="0"/>
  </r>
  <r>
    <x v="111"/>
    <x v="767"/>
    <x v="2"/>
    <n v="1867"/>
    <x v="1"/>
  </r>
  <r>
    <x v="86"/>
    <x v="768"/>
    <x v="2"/>
    <n v="1483"/>
    <x v="0"/>
  </r>
  <r>
    <x v="47"/>
    <x v="769"/>
    <x v="0"/>
    <n v="4443"/>
    <x v="4"/>
  </r>
  <r>
    <x v="143"/>
    <x v="770"/>
    <x v="0"/>
    <n v="4032"/>
    <x v="5"/>
  </r>
  <r>
    <x v="147"/>
    <x v="770"/>
    <x v="1"/>
    <n v="1187"/>
    <x v="6"/>
  </r>
  <r>
    <x v="65"/>
    <x v="771"/>
    <x v="0"/>
    <n v="1071"/>
    <x v="1"/>
  </r>
  <r>
    <x v="132"/>
    <x v="772"/>
    <x v="0"/>
    <n v="2948"/>
    <x v="3"/>
  </r>
  <r>
    <x v="138"/>
    <x v="773"/>
    <x v="0"/>
    <n v="2063"/>
    <x v="2"/>
  </r>
  <r>
    <x v="77"/>
    <x v="773"/>
    <x v="2"/>
    <n v="264"/>
    <x v="5"/>
  </r>
  <r>
    <x v="1"/>
    <x v="774"/>
    <x v="2"/>
    <n v="4453"/>
    <x v="1"/>
  </r>
  <r>
    <x v="46"/>
    <x v="774"/>
    <x v="0"/>
    <n v="2915"/>
    <x v="1"/>
  </r>
  <r>
    <x v="44"/>
    <x v="775"/>
    <x v="0"/>
    <n v="617"/>
    <x v="6"/>
  </r>
  <r>
    <x v="25"/>
    <x v="776"/>
    <x v="0"/>
    <n v="4703"/>
    <x v="0"/>
  </r>
  <r>
    <x v="32"/>
    <x v="777"/>
    <x v="0"/>
    <n v="3780"/>
    <x v="2"/>
  </r>
  <r>
    <x v="148"/>
    <x v="777"/>
    <x v="2"/>
    <n v="2087"/>
    <x v="6"/>
  </r>
  <r>
    <x v="41"/>
    <x v="778"/>
    <x v="1"/>
    <n v="1304"/>
    <x v="2"/>
  </r>
  <r>
    <x v="179"/>
    <x v="779"/>
    <x v="0"/>
    <n v="3046"/>
    <x v="3"/>
  </r>
  <r>
    <x v="134"/>
    <x v="779"/>
    <x v="2"/>
    <n v="1523"/>
    <x v="0"/>
  </r>
  <r>
    <x v="151"/>
    <x v="780"/>
    <x v="2"/>
    <n v="1728"/>
    <x v="6"/>
  </r>
  <r>
    <x v="20"/>
    <x v="781"/>
    <x v="1"/>
    <n v="1419"/>
    <x v="1"/>
  </r>
  <r>
    <x v="113"/>
    <x v="782"/>
    <x v="0"/>
    <n v="148"/>
    <x v="7"/>
  </r>
  <r>
    <x v="183"/>
    <x v="783"/>
    <x v="2"/>
    <n v="2975"/>
    <x v="0"/>
  </r>
  <r>
    <x v="68"/>
    <x v="784"/>
    <x v="2"/>
    <n v="3165"/>
    <x v="1"/>
  </r>
  <r>
    <x v="109"/>
    <x v="785"/>
    <x v="1"/>
    <n v="2245"/>
    <x v="4"/>
  </r>
  <r>
    <x v="71"/>
    <x v="786"/>
    <x v="2"/>
    <n v="295"/>
    <x v="2"/>
  </r>
  <r>
    <x v="70"/>
    <x v="787"/>
    <x v="1"/>
    <n v="3287"/>
    <x v="2"/>
  </r>
  <r>
    <x v="64"/>
    <x v="787"/>
    <x v="2"/>
    <n v="4350"/>
    <x v="2"/>
  </r>
  <r>
    <x v="46"/>
    <x v="788"/>
    <x v="1"/>
    <n v="2737"/>
    <x v="1"/>
  </r>
  <r>
    <x v="52"/>
    <x v="789"/>
    <x v="2"/>
    <n v="4000"/>
    <x v="2"/>
  </r>
  <r>
    <x v="55"/>
    <x v="790"/>
    <x v="2"/>
    <n v="1586"/>
    <x v="4"/>
  </r>
  <r>
    <x v="120"/>
    <x v="791"/>
    <x v="0"/>
    <n v="3178"/>
    <x v="0"/>
  </r>
  <r>
    <x v="129"/>
    <x v="792"/>
    <x v="0"/>
    <n v="2301"/>
    <x v="1"/>
  </r>
  <r>
    <x v="62"/>
    <x v="793"/>
    <x v="2"/>
    <n v="1967"/>
    <x v="2"/>
  </r>
  <r>
    <x v="192"/>
    <x v="794"/>
    <x v="0"/>
    <n v="2990"/>
    <x v="5"/>
  </r>
  <r>
    <x v="84"/>
    <x v="795"/>
    <x v="0"/>
    <n v="3670"/>
    <x v="1"/>
  </r>
  <r>
    <x v="203"/>
    <x v="796"/>
    <x v="2"/>
    <n v="4810"/>
    <x v="2"/>
  </r>
  <r>
    <x v="76"/>
    <x v="797"/>
    <x v="2"/>
    <n v="2358"/>
    <x v="2"/>
  </r>
  <r>
    <x v="23"/>
    <x v="798"/>
    <x v="1"/>
    <n v="4970"/>
    <x v="2"/>
  </r>
  <r>
    <x v="151"/>
    <x v="799"/>
    <x v="1"/>
    <n v="384"/>
    <x v="6"/>
  </r>
  <r>
    <x v="103"/>
    <x v="800"/>
    <x v="2"/>
    <n v="4928"/>
    <x v="5"/>
  </r>
  <r>
    <x v="68"/>
    <x v="801"/>
    <x v="0"/>
    <n v="3557"/>
    <x v="1"/>
  </r>
  <r>
    <x v="194"/>
    <x v="802"/>
    <x v="0"/>
    <n v="4640"/>
    <x v="3"/>
  </r>
  <r>
    <x v="97"/>
    <x v="803"/>
    <x v="0"/>
    <n v="3850"/>
    <x v="2"/>
  </r>
  <r>
    <x v="27"/>
    <x v="804"/>
    <x v="0"/>
    <n v="2454"/>
    <x v="3"/>
  </r>
  <r>
    <x v="43"/>
    <x v="805"/>
    <x v="0"/>
    <n v="4071"/>
    <x v="5"/>
  </r>
  <r>
    <x v="39"/>
    <x v="806"/>
    <x v="0"/>
    <n v="1844"/>
    <x v="1"/>
  </r>
  <r>
    <x v="154"/>
    <x v="807"/>
    <x v="0"/>
    <n v="4260"/>
    <x v="1"/>
  </r>
  <r>
    <x v="128"/>
    <x v="808"/>
    <x v="0"/>
    <n v="3271"/>
    <x v="5"/>
  </r>
  <r>
    <x v="74"/>
    <x v="809"/>
    <x v="1"/>
    <n v="2982"/>
    <x v="2"/>
  </r>
  <r>
    <x v="71"/>
    <x v="810"/>
    <x v="1"/>
    <n v="978"/>
    <x v="2"/>
  </r>
  <r>
    <x v="134"/>
    <x v="811"/>
    <x v="0"/>
    <n v="1770"/>
    <x v="0"/>
  </r>
  <r>
    <x v="183"/>
    <x v="811"/>
    <x v="0"/>
    <n v="3552"/>
    <x v="0"/>
  </r>
  <r>
    <x v="133"/>
    <x v="812"/>
    <x v="2"/>
    <n v="3839"/>
    <x v="2"/>
  </r>
  <r>
    <x v="148"/>
    <x v="813"/>
    <x v="1"/>
    <n v="9"/>
    <x v="6"/>
  </r>
  <r>
    <x v="190"/>
    <x v="814"/>
    <x v="0"/>
    <n v="2178"/>
    <x v="1"/>
  </r>
  <r>
    <x v="119"/>
    <x v="815"/>
    <x v="2"/>
    <n v="2070"/>
    <x v="2"/>
  </r>
  <r>
    <x v="95"/>
    <x v="816"/>
    <x v="2"/>
    <n v="4707"/>
    <x v="5"/>
  </r>
  <r>
    <x v="66"/>
    <x v="817"/>
    <x v="2"/>
    <n v="2478"/>
    <x v="1"/>
  </r>
  <r>
    <x v="110"/>
    <x v="818"/>
    <x v="1"/>
    <n v="1229"/>
    <x v="1"/>
  </r>
  <r>
    <x v="156"/>
    <x v="819"/>
    <x v="0"/>
    <n v="4730"/>
    <x v="2"/>
  </r>
  <r>
    <x v="106"/>
    <x v="820"/>
    <x v="2"/>
    <n v="4996"/>
    <x v="0"/>
  </r>
  <r>
    <x v="181"/>
    <x v="821"/>
    <x v="0"/>
    <n v="292"/>
    <x v="2"/>
  </r>
  <r>
    <x v="152"/>
    <x v="822"/>
    <x v="0"/>
    <n v="454"/>
    <x v="3"/>
  </r>
  <r>
    <x v="32"/>
    <x v="823"/>
    <x v="2"/>
    <n v="2572"/>
    <x v="2"/>
  </r>
  <r>
    <x v="116"/>
    <x v="824"/>
    <x v="0"/>
    <n v="1461"/>
    <x v="3"/>
  </r>
  <r>
    <x v="204"/>
    <x v="824"/>
    <x v="1"/>
    <n v="145"/>
    <x v="1"/>
  </r>
  <r>
    <x v="166"/>
    <x v="825"/>
    <x v="0"/>
    <n v="607"/>
    <x v="2"/>
  </r>
  <r>
    <x v="205"/>
    <x v="826"/>
    <x v="2"/>
    <n v="4419"/>
    <x v="1"/>
  </r>
  <r>
    <x v="87"/>
    <x v="826"/>
    <x v="1"/>
    <n v="1454"/>
    <x v="1"/>
  </r>
  <r>
    <x v="202"/>
    <x v="827"/>
    <x v="0"/>
    <n v="4775"/>
    <x v="1"/>
  </r>
  <r>
    <x v="38"/>
    <x v="828"/>
    <x v="2"/>
    <n v="1605"/>
    <x v="2"/>
  </r>
  <r>
    <x v="142"/>
    <x v="828"/>
    <x v="1"/>
    <n v="4628"/>
    <x v="6"/>
  </r>
  <r>
    <x v="198"/>
    <x v="829"/>
    <x v="1"/>
    <n v="3395"/>
    <x v="1"/>
  </r>
  <r>
    <x v="149"/>
    <x v="830"/>
    <x v="1"/>
    <n v="693"/>
    <x v="2"/>
  </r>
  <r>
    <x v="94"/>
    <x v="831"/>
    <x v="0"/>
    <n v="453"/>
    <x v="2"/>
  </r>
  <r>
    <x v="9"/>
    <x v="832"/>
    <x v="0"/>
    <n v="110"/>
    <x v="3"/>
  </r>
  <r>
    <x v="173"/>
    <x v="833"/>
    <x v="2"/>
    <n v="4504"/>
    <x v="2"/>
  </r>
  <r>
    <x v="206"/>
    <x v="834"/>
    <x v="0"/>
    <n v="199"/>
    <x v="3"/>
  </r>
  <r>
    <x v="114"/>
    <x v="835"/>
    <x v="2"/>
    <n v="3681"/>
    <x v="1"/>
  </r>
  <r>
    <x v="164"/>
    <x v="836"/>
    <x v="2"/>
    <n v="4285"/>
    <x v="2"/>
  </r>
  <r>
    <x v="49"/>
    <x v="837"/>
    <x v="1"/>
    <n v="4054"/>
    <x v="2"/>
  </r>
  <r>
    <x v="48"/>
    <x v="838"/>
    <x v="0"/>
    <n v="481"/>
    <x v="3"/>
  </r>
  <r>
    <x v="187"/>
    <x v="839"/>
    <x v="1"/>
    <n v="3131"/>
    <x v="2"/>
  </r>
  <r>
    <x v="15"/>
    <x v="840"/>
    <x v="0"/>
    <n v="4838"/>
    <x v="2"/>
  </r>
  <r>
    <x v="42"/>
    <x v="841"/>
    <x v="2"/>
    <n v="928"/>
    <x v="2"/>
  </r>
  <r>
    <x v="5"/>
    <x v="842"/>
    <x v="1"/>
    <n v="3816"/>
    <x v="2"/>
  </r>
  <r>
    <x v="137"/>
    <x v="843"/>
    <x v="0"/>
    <n v="780"/>
    <x v="3"/>
  </r>
  <r>
    <x v="108"/>
    <x v="843"/>
    <x v="1"/>
    <n v="1621"/>
    <x v="2"/>
  </r>
  <r>
    <x v="21"/>
    <x v="844"/>
    <x v="0"/>
    <n v="1964"/>
    <x v="6"/>
  </r>
  <r>
    <x v="10"/>
    <x v="845"/>
    <x v="1"/>
    <n v="193"/>
    <x v="4"/>
  </r>
  <r>
    <x v="172"/>
    <x v="846"/>
    <x v="2"/>
    <n v="4897"/>
    <x v="2"/>
  </r>
  <r>
    <x v="159"/>
    <x v="846"/>
    <x v="2"/>
    <n v="2453"/>
    <x v="1"/>
  </r>
  <r>
    <x v="17"/>
    <x v="847"/>
    <x v="2"/>
    <n v="4178"/>
    <x v="3"/>
  </r>
  <r>
    <x v="170"/>
    <x v="848"/>
    <x v="2"/>
    <n v="1832"/>
    <x v="2"/>
  </r>
  <r>
    <x v="143"/>
    <x v="849"/>
    <x v="0"/>
    <n v="3497"/>
    <x v="5"/>
  </r>
  <r>
    <x v="25"/>
    <x v="850"/>
    <x v="2"/>
    <n v="1483"/>
    <x v="0"/>
  </r>
  <r>
    <x v="161"/>
    <x v="851"/>
    <x v="0"/>
    <n v="4834"/>
    <x v="1"/>
  </r>
  <r>
    <x v="28"/>
    <x v="852"/>
    <x v="0"/>
    <n v="2855"/>
    <x v="0"/>
  </r>
  <r>
    <x v="24"/>
    <x v="853"/>
    <x v="1"/>
    <n v="3128"/>
    <x v="1"/>
  </r>
  <r>
    <x v="193"/>
    <x v="854"/>
    <x v="0"/>
    <n v="1674"/>
    <x v="3"/>
  </r>
  <r>
    <x v="107"/>
    <x v="855"/>
    <x v="1"/>
    <n v="4398"/>
    <x v="5"/>
  </r>
  <r>
    <x v="165"/>
    <x v="856"/>
    <x v="2"/>
    <n v="4388"/>
    <x v="3"/>
  </r>
  <r>
    <x v="80"/>
    <x v="857"/>
    <x v="1"/>
    <n v="4835"/>
    <x v="6"/>
  </r>
  <r>
    <x v="19"/>
    <x v="858"/>
    <x v="0"/>
    <n v="83"/>
    <x v="1"/>
  </r>
  <r>
    <x v="78"/>
    <x v="859"/>
    <x v="2"/>
    <n v="3136"/>
    <x v="4"/>
  </r>
  <r>
    <x v="69"/>
    <x v="860"/>
    <x v="2"/>
    <n v="3375"/>
    <x v="2"/>
  </r>
  <r>
    <x v="33"/>
    <x v="861"/>
    <x v="1"/>
    <n v="987"/>
    <x v="2"/>
  </r>
  <r>
    <x v="99"/>
    <x v="861"/>
    <x v="1"/>
    <n v="4318"/>
    <x v="1"/>
  </r>
  <r>
    <x v="174"/>
    <x v="862"/>
    <x v="0"/>
    <n v="1527"/>
    <x v="2"/>
  </r>
  <r>
    <x v="60"/>
    <x v="863"/>
    <x v="1"/>
    <n v="3053"/>
    <x v="1"/>
  </r>
  <r>
    <x v="93"/>
    <x v="864"/>
    <x v="0"/>
    <n v="713"/>
    <x v="3"/>
  </r>
  <r>
    <x v="196"/>
    <x v="865"/>
    <x v="0"/>
    <n v="2471"/>
    <x v="3"/>
  </r>
  <r>
    <x v="70"/>
    <x v="865"/>
    <x v="1"/>
    <n v="3266"/>
    <x v="2"/>
  </r>
  <r>
    <x v="132"/>
    <x v="866"/>
    <x v="2"/>
    <n v="3149"/>
    <x v="3"/>
  </r>
  <r>
    <x v="182"/>
    <x v="866"/>
    <x v="2"/>
    <n v="406"/>
    <x v="0"/>
  </r>
  <r>
    <x v="139"/>
    <x v="867"/>
    <x v="1"/>
    <n v="853"/>
    <x v="1"/>
  </r>
  <r>
    <x v="111"/>
    <x v="868"/>
    <x v="1"/>
    <n v="2547"/>
    <x v="1"/>
  </r>
  <r>
    <x v="126"/>
    <x v="869"/>
    <x v="1"/>
    <n v="4206"/>
    <x v="2"/>
  </r>
  <r>
    <x v="112"/>
    <x v="870"/>
    <x v="0"/>
    <n v="4794"/>
    <x v="2"/>
  </r>
  <r>
    <x v="75"/>
    <x v="871"/>
    <x v="2"/>
    <n v="4342"/>
    <x v="1"/>
  </r>
  <r>
    <x v="177"/>
    <x v="872"/>
    <x v="0"/>
    <n v="4436"/>
    <x v="0"/>
  </r>
  <r>
    <x v="65"/>
    <x v="873"/>
    <x v="0"/>
    <n v="3540"/>
    <x v="1"/>
  </r>
  <r>
    <x v="102"/>
    <x v="873"/>
    <x v="0"/>
    <n v="3404"/>
    <x v="5"/>
  </r>
  <r>
    <x v="207"/>
    <x v="874"/>
    <x v="1"/>
    <n v="4244"/>
    <x v="2"/>
  </r>
  <r>
    <x v="167"/>
    <x v="875"/>
    <x v="1"/>
    <n v="4633"/>
    <x v="5"/>
  </r>
  <r>
    <x v="4"/>
    <x v="876"/>
    <x v="0"/>
    <n v="2192"/>
    <x v="1"/>
  </r>
  <r>
    <x v="31"/>
    <x v="877"/>
    <x v="1"/>
    <n v="1114"/>
    <x v="1"/>
  </r>
  <r>
    <x v="176"/>
    <x v="878"/>
    <x v="2"/>
    <n v="3981"/>
    <x v="0"/>
  </r>
  <r>
    <x v="140"/>
    <x v="879"/>
    <x v="2"/>
    <n v="2040"/>
    <x v="2"/>
  </r>
  <r>
    <x v="85"/>
    <x v="880"/>
    <x v="1"/>
    <n v="1117"/>
    <x v="3"/>
  </r>
  <r>
    <x v="12"/>
    <x v="881"/>
    <x v="1"/>
    <n v="708"/>
    <x v="2"/>
  </r>
  <r>
    <x v="123"/>
    <x v="881"/>
    <x v="1"/>
    <n v="893"/>
    <x v="1"/>
  </r>
  <r>
    <x v="82"/>
    <x v="882"/>
    <x v="0"/>
    <n v="1147"/>
    <x v="2"/>
  </r>
  <r>
    <x v="2"/>
    <x v="882"/>
    <x v="2"/>
    <n v="1852"/>
    <x v="2"/>
  </r>
  <r>
    <x v="64"/>
    <x v="882"/>
    <x v="1"/>
    <n v="1771"/>
    <x v="2"/>
  </r>
  <r>
    <x v="73"/>
    <x v="883"/>
    <x v="2"/>
    <n v="3460"/>
    <x v="2"/>
  </r>
  <r>
    <x v="77"/>
    <x v="884"/>
    <x v="2"/>
    <n v="1344"/>
    <x v="5"/>
  </r>
  <r>
    <x v="26"/>
    <x v="884"/>
    <x v="1"/>
    <n v="9"/>
    <x v="6"/>
  </r>
  <r>
    <x v="154"/>
    <x v="885"/>
    <x v="0"/>
    <n v="1311"/>
    <x v="1"/>
  </r>
  <r>
    <x v="122"/>
    <x v="886"/>
    <x v="2"/>
    <n v="3483"/>
    <x v="1"/>
  </r>
  <r>
    <x v="177"/>
    <x v="887"/>
    <x v="0"/>
    <n v="1115"/>
    <x v="0"/>
  </r>
  <r>
    <x v="43"/>
    <x v="887"/>
    <x v="0"/>
    <n v="3780"/>
    <x v="5"/>
  </r>
  <r>
    <x v="66"/>
    <x v="888"/>
    <x v="2"/>
    <n v="473"/>
    <x v="1"/>
  </r>
  <r>
    <x v="172"/>
    <x v="889"/>
    <x v="2"/>
    <n v="3325"/>
    <x v="2"/>
  </r>
  <r>
    <x v="62"/>
    <x v="890"/>
    <x v="0"/>
    <n v="1059"/>
    <x v="2"/>
  </r>
  <r>
    <x v="109"/>
    <x v="891"/>
    <x v="1"/>
    <n v="279"/>
    <x v="4"/>
  </r>
  <r>
    <x v="80"/>
    <x v="892"/>
    <x v="1"/>
    <n v="2088"/>
    <x v="6"/>
  </r>
  <r>
    <x v="52"/>
    <x v="893"/>
    <x v="0"/>
    <n v="1741"/>
    <x v="2"/>
  </r>
  <r>
    <x v="56"/>
    <x v="894"/>
    <x v="0"/>
    <n v="2816"/>
    <x v="2"/>
  </r>
  <r>
    <x v="156"/>
    <x v="895"/>
    <x v="0"/>
    <n v="3241"/>
    <x v="2"/>
  </r>
  <r>
    <x v="123"/>
    <x v="896"/>
    <x v="2"/>
    <n v="4287"/>
    <x v="1"/>
  </r>
  <r>
    <x v="192"/>
    <x v="897"/>
    <x v="1"/>
    <n v="753"/>
    <x v="5"/>
  </r>
  <r>
    <x v="97"/>
    <x v="898"/>
    <x v="0"/>
    <n v="2638"/>
    <x v="2"/>
  </r>
  <r>
    <x v="205"/>
    <x v="898"/>
    <x v="1"/>
    <n v="3403"/>
    <x v="1"/>
  </r>
  <r>
    <x v="69"/>
    <x v="899"/>
    <x v="0"/>
    <n v="4575"/>
    <x v="2"/>
  </r>
  <r>
    <x v="21"/>
    <x v="899"/>
    <x v="0"/>
    <n v="4125"/>
    <x v="6"/>
  </r>
  <r>
    <x v="34"/>
    <x v="900"/>
    <x v="2"/>
    <n v="357"/>
    <x v="1"/>
  </r>
  <r>
    <x v="84"/>
    <x v="901"/>
    <x v="1"/>
    <n v="1136"/>
    <x v="1"/>
  </r>
  <r>
    <x v="94"/>
    <x v="902"/>
    <x v="1"/>
    <n v="4233"/>
    <x v="2"/>
  </r>
  <r>
    <x v="127"/>
    <x v="903"/>
    <x v="2"/>
    <n v="4923"/>
    <x v="1"/>
  </r>
  <r>
    <x v="208"/>
    <x v="903"/>
    <x v="2"/>
    <n v="3260"/>
    <x v="2"/>
  </r>
  <r>
    <x v="171"/>
    <x v="904"/>
    <x v="2"/>
    <n v="1295"/>
    <x v="1"/>
  </r>
  <r>
    <x v="153"/>
    <x v="905"/>
    <x v="1"/>
    <n v="2642"/>
    <x v="3"/>
  </r>
  <r>
    <x v="180"/>
    <x v="906"/>
    <x v="2"/>
    <n v="3790"/>
    <x v="1"/>
  </r>
  <r>
    <x v="11"/>
    <x v="907"/>
    <x v="1"/>
    <n v="2527"/>
    <x v="5"/>
  </r>
  <r>
    <x v="151"/>
    <x v="908"/>
    <x v="0"/>
    <n v="778"/>
    <x v="6"/>
  </r>
  <r>
    <x v="49"/>
    <x v="909"/>
    <x v="1"/>
    <n v="1374"/>
    <x v="2"/>
  </r>
  <r>
    <x v="48"/>
    <x v="910"/>
    <x v="1"/>
    <n v="906"/>
    <x v="3"/>
  </r>
  <r>
    <x v="25"/>
    <x v="911"/>
    <x v="0"/>
    <n v="460"/>
    <x v="0"/>
  </r>
  <r>
    <x v="12"/>
    <x v="912"/>
    <x v="1"/>
    <n v="1745"/>
    <x v="2"/>
  </r>
  <r>
    <x v="95"/>
    <x v="913"/>
    <x v="2"/>
    <n v="958"/>
    <x v="5"/>
  </r>
  <r>
    <x v="42"/>
    <x v="914"/>
    <x v="1"/>
    <n v="4813"/>
    <x v="2"/>
  </r>
  <r>
    <x v="165"/>
    <x v="915"/>
    <x v="0"/>
    <n v="3649"/>
    <x v="3"/>
  </r>
  <r>
    <x v="82"/>
    <x v="916"/>
    <x v="2"/>
    <n v="230"/>
    <x v="2"/>
  </r>
  <r>
    <x v="1"/>
    <x v="916"/>
    <x v="1"/>
    <n v="442"/>
    <x v="1"/>
  </r>
  <r>
    <x v="118"/>
    <x v="917"/>
    <x v="2"/>
    <n v="4581"/>
    <x v="2"/>
  </r>
  <r>
    <x v="87"/>
    <x v="918"/>
    <x v="0"/>
    <n v="30"/>
    <x v="1"/>
  </r>
  <r>
    <x v="68"/>
    <x v="919"/>
    <x v="0"/>
    <n v="1925"/>
    <x v="1"/>
  </r>
  <r>
    <x v="102"/>
    <x v="919"/>
    <x v="2"/>
    <n v="219"/>
    <x v="5"/>
  </r>
  <r>
    <x v="44"/>
    <x v="919"/>
    <x v="2"/>
    <n v="1168"/>
    <x v="6"/>
  </r>
  <r>
    <x v="132"/>
    <x v="920"/>
    <x v="1"/>
    <n v="4029"/>
    <x v="3"/>
  </r>
  <r>
    <x v="160"/>
    <x v="920"/>
    <x v="0"/>
    <n v="2706"/>
    <x v="6"/>
  </r>
  <r>
    <x v="201"/>
    <x v="921"/>
    <x v="1"/>
    <n v="494"/>
    <x v="0"/>
  </r>
  <r>
    <x v="29"/>
    <x v="922"/>
    <x v="1"/>
    <n v="3213"/>
    <x v="2"/>
  </r>
  <r>
    <x v="5"/>
    <x v="923"/>
    <x v="1"/>
    <n v="524"/>
    <x v="2"/>
  </r>
  <r>
    <x v="191"/>
    <x v="924"/>
    <x v="1"/>
    <n v="1444"/>
    <x v="1"/>
  </r>
  <r>
    <x v="75"/>
    <x v="925"/>
    <x v="0"/>
    <n v="4352"/>
    <x v="1"/>
  </r>
  <r>
    <x v="182"/>
    <x v="926"/>
    <x v="0"/>
    <n v="4426"/>
    <x v="0"/>
  </r>
  <r>
    <x v="93"/>
    <x v="927"/>
    <x v="0"/>
    <n v="3388"/>
    <x v="3"/>
  </r>
  <r>
    <x v="126"/>
    <x v="928"/>
    <x v="1"/>
    <n v="136"/>
    <x v="2"/>
  </r>
  <r>
    <x v="116"/>
    <x v="929"/>
    <x v="0"/>
    <n v="3260"/>
    <x v="3"/>
  </r>
  <r>
    <x v="209"/>
    <x v="930"/>
    <x v="0"/>
    <n v="2811"/>
    <x v="1"/>
  </r>
  <r>
    <x v="4"/>
    <x v="931"/>
    <x v="0"/>
    <n v="1697"/>
    <x v="1"/>
  </r>
  <r>
    <x v="74"/>
    <x v="932"/>
    <x v="1"/>
    <n v="3971"/>
    <x v="2"/>
  </r>
  <r>
    <x v="89"/>
    <x v="933"/>
    <x v="0"/>
    <n v="1533"/>
    <x v="3"/>
  </r>
  <r>
    <x v="57"/>
    <x v="934"/>
    <x v="1"/>
    <n v="609"/>
    <x v="4"/>
  </r>
  <r>
    <x v="143"/>
    <x v="935"/>
    <x v="2"/>
    <n v="1146"/>
    <x v="5"/>
  </r>
  <r>
    <x v="70"/>
    <x v="936"/>
    <x v="0"/>
    <n v="3140"/>
    <x v="2"/>
  </r>
  <r>
    <x v="53"/>
    <x v="937"/>
    <x v="2"/>
    <n v="1977"/>
    <x v="2"/>
  </r>
  <r>
    <x v="129"/>
    <x v="938"/>
    <x v="2"/>
    <n v="2967"/>
    <x v="1"/>
  </r>
  <r>
    <x v="185"/>
    <x v="938"/>
    <x v="0"/>
    <n v="3613"/>
    <x v="1"/>
  </r>
  <r>
    <x v="145"/>
    <x v="939"/>
    <x v="0"/>
    <n v="2644"/>
    <x v="1"/>
  </r>
  <r>
    <x v="114"/>
    <x v="940"/>
    <x v="1"/>
    <n v="2839"/>
    <x v="1"/>
  </r>
  <r>
    <x v="104"/>
    <x v="941"/>
    <x v="0"/>
    <n v="3423"/>
    <x v="0"/>
  </r>
  <r>
    <x v="103"/>
    <x v="942"/>
    <x v="1"/>
    <n v="4244"/>
    <x v="5"/>
  </r>
  <r>
    <x v="79"/>
    <x v="943"/>
    <x v="2"/>
    <n v="4820"/>
    <x v="4"/>
  </r>
  <r>
    <x v="162"/>
    <x v="944"/>
    <x v="2"/>
    <n v="2017"/>
    <x v="2"/>
  </r>
  <r>
    <x v="20"/>
    <x v="945"/>
    <x v="0"/>
    <n v="4031"/>
    <x v="1"/>
  </r>
  <r>
    <x v="139"/>
    <x v="946"/>
    <x v="1"/>
    <n v="688"/>
    <x v="1"/>
  </r>
  <r>
    <x v="117"/>
    <x v="947"/>
    <x v="1"/>
    <n v="3708"/>
    <x v="6"/>
  </r>
  <r>
    <x v="170"/>
    <x v="948"/>
    <x v="2"/>
    <n v="324"/>
    <x v="2"/>
  </r>
  <r>
    <x v="112"/>
    <x v="949"/>
    <x v="0"/>
    <n v="2423"/>
    <x v="2"/>
  </r>
  <r>
    <x v="19"/>
    <x v="950"/>
    <x v="2"/>
    <n v="1959"/>
    <x v="1"/>
  </r>
  <r>
    <x v="83"/>
    <x v="951"/>
    <x v="0"/>
    <n v="271"/>
    <x v="4"/>
  </r>
  <r>
    <x v="2"/>
    <x v="952"/>
    <x v="1"/>
    <n v="3335"/>
    <x v="2"/>
  </r>
  <r>
    <x v="169"/>
    <x v="953"/>
    <x v="1"/>
    <n v="4060"/>
    <x v="2"/>
  </r>
  <r>
    <x v="206"/>
    <x v="954"/>
    <x v="0"/>
    <n v="4672"/>
    <x v="3"/>
  </r>
  <r>
    <x v="73"/>
    <x v="954"/>
    <x v="0"/>
    <n v="3322"/>
    <x v="2"/>
  </r>
  <r>
    <x v="10"/>
    <x v="954"/>
    <x v="0"/>
    <n v="1726"/>
    <x v="4"/>
  </r>
  <r>
    <x v="174"/>
    <x v="955"/>
    <x v="0"/>
    <n v="4365"/>
    <x v="2"/>
  </r>
  <r>
    <x v="24"/>
    <x v="956"/>
    <x v="0"/>
    <n v="1608"/>
    <x v="1"/>
  </r>
  <r>
    <x v="183"/>
    <x v="957"/>
    <x v="0"/>
    <n v="3874"/>
    <x v="0"/>
  </r>
  <r>
    <x v="113"/>
    <x v="958"/>
    <x v="0"/>
    <n v="1651"/>
    <x v="7"/>
  </r>
  <r>
    <x v="168"/>
    <x v="959"/>
    <x v="0"/>
    <n v="4534"/>
    <x v="2"/>
  </r>
  <r>
    <x v="210"/>
    <x v="960"/>
    <x v="0"/>
    <n v="368"/>
    <x v="3"/>
  </r>
  <r>
    <x v="186"/>
    <x v="961"/>
    <x v="0"/>
    <n v="223"/>
    <x v="3"/>
  </r>
  <r>
    <x v="140"/>
    <x v="962"/>
    <x v="2"/>
    <n v="2774"/>
    <x v="2"/>
  </r>
  <r>
    <x v="27"/>
    <x v="963"/>
    <x v="1"/>
    <n v="4111"/>
    <x v="3"/>
  </r>
  <r>
    <x v="130"/>
    <x v="963"/>
    <x v="1"/>
    <n v="3757"/>
    <x v="1"/>
  </r>
  <r>
    <x v="199"/>
    <x v="964"/>
    <x v="2"/>
    <n v="856"/>
    <x v="3"/>
  </r>
  <r>
    <x v="131"/>
    <x v="965"/>
    <x v="1"/>
    <n v="4427"/>
    <x v="5"/>
  </r>
  <r>
    <x v="119"/>
    <x v="966"/>
    <x v="2"/>
    <n v="3355"/>
    <x v="2"/>
  </r>
  <r>
    <x v="159"/>
    <x v="967"/>
    <x v="0"/>
    <n v="4058"/>
    <x v="1"/>
  </r>
  <r>
    <x v="0"/>
    <x v="968"/>
    <x v="0"/>
    <n v="4290"/>
    <x v="0"/>
  </r>
  <r>
    <x v="141"/>
    <x v="968"/>
    <x v="1"/>
    <n v="699"/>
    <x v="2"/>
  </r>
  <r>
    <x v="3"/>
    <x v="969"/>
    <x v="0"/>
    <n v="567"/>
    <x v="3"/>
  </r>
  <r>
    <x v="133"/>
    <x v="970"/>
    <x v="1"/>
    <n v="1510"/>
    <x v="2"/>
  </r>
  <r>
    <x v="179"/>
    <x v="971"/>
    <x v="0"/>
    <n v="3771"/>
    <x v="3"/>
  </r>
  <r>
    <x v="40"/>
    <x v="971"/>
    <x v="2"/>
    <n v="4632"/>
    <x v="2"/>
  </r>
  <r>
    <x v="59"/>
    <x v="972"/>
    <x v="2"/>
    <n v="147"/>
    <x v="1"/>
  </r>
  <r>
    <x v="142"/>
    <x v="973"/>
    <x v="1"/>
    <n v="1974"/>
    <x v="6"/>
  </r>
  <r>
    <x v="47"/>
    <x v="974"/>
    <x v="2"/>
    <n v="1567"/>
    <x v="4"/>
  </r>
  <r>
    <x v="37"/>
    <x v="975"/>
    <x v="2"/>
    <n v="3369"/>
    <x v="5"/>
  </r>
  <r>
    <x v="150"/>
    <x v="976"/>
    <x v="0"/>
    <n v="941"/>
    <x v="2"/>
  </r>
  <r>
    <x v="64"/>
    <x v="976"/>
    <x v="1"/>
    <n v="2641"/>
    <x v="2"/>
  </r>
  <r>
    <x v="71"/>
    <x v="977"/>
    <x v="1"/>
    <n v="3193"/>
    <x v="2"/>
  </r>
  <r>
    <x v="35"/>
    <x v="978"/>
    <x v="1"/>
    <n v="4092"/>
    <x v="1"/>
  </r>
  <r>
    <x v="88"/>
    <x v="979"/>
    <x v="2"/>
    <n v="1238"/>
    <x v="7"/>
  </r>
  <r>
    <x v="8"/>
    <x v="980"/>
    <x v="0"/>
    <n v="4825"/>
    <x v="1"/>
  </r>
  <r>
    <x v="44"/>
    <x v="981"/>
    <x v="0"/>
    <n v="4961"/>
    <x v="6"/>
  </r>
  <r>
    <x v="54"/>
    <x v="982"/>
    <x v="1"/>
    <n v="293"/>
    <x v="6"/>
  </r>
  <r>
    <x v="203"/>
    <x v="983"/>
    <x v="1"/>
    <n v="2509"/>
    <x v="2"/>
  </r>
  <r>
    <x v="186"/>
    <x v="984"/>
    <x v="1"/>
    <n v="3770"/>
    <x v="3"/>
  </r>
  <r>
    <x v="47"/>
    <x v="985"/>
    <x v="2"/>
    <n v="2721"/>
    <x v="4"/>
  </r>
  <r>
    <x v="85"/>
    <x v="986"/>
    <x v="2"/>
    <n v="1989"/>
    <x v="3"/>
  </r>
  <r>
    <x v="114"/>
    <x v="987"/>
    <x v="2"/>
    <n v="3220"/>
    <x v="1"/>
  </r>
  <r>
    <x v="102"/>
    <x v="988"/>
    <x v="1"/>
    <n v="4748"/>
    <x v="5"/>
  </r>
  <r>
    <x v="138"/>
    <x v="989"/>
    <x v="2"/>
    <n v="4966"/>
    <x v="2"/>
  </r>
  <r>
    <x v="16"/>
    <x v="989"/>
    <x v="0"/>
    <n v="1612"/>
    <x v="5"/>
  </r>
  <r>
    <x v="170"/>
    <x v="990"/>
    <x v="0"/>
    <n v="4607"/>
    <x v="2"/>
  </r>
  <r>
    <x v="64"/>
    <x v="991"/>
    <x v="0"/>
    <n v="2247"/>
    <x v="2"/>
  </r>
  <r>
    <x v="44"/>
    <x v="992"/>
    <x v="1"/>
    <n v="4393"/>
    <x v="6"/>
  </r>
  <r>
    <x v="178"/>
    <x v="993"/>
    <x v="1"/>
    <n v="2159"/>
    <x v="5"/>
  </r>
  <r>
    <x v="121"/>
    <x v="994"/>
    <x v="1"/>
    <n v="3321"/>
    <x v="1"/>
  </r>
  <r>
    <x v="55"/>
    <x v="994"/>
    <x v="2"/>
    <n v="4660"/>
    <x v="4"/>
  </r>
  <r>
    <x v="109"/>
    <x v="995"/>
    <x v="2"/>
    <n v="1154"/>
    <x v="4"/>
  </r>
  <r>
    <x v="84"/>
    <x v="996"/>
    <x v="0"/>
    <n v="571"/>
    <x v="1"/>
  </r>
  <r>
    <x v="31"/>
    <x v="997"/>
    <x v="2"/>
    <n v="605"/>
    <x v="1"/>
  </r>
  <r>
    <x v="63"/>
    <x v="998"/>
    <x v="0"/>
    <n v="1043"/>
    <x v="0"/>
  </r>
  <r>
    <x v="169"/>
    <x v="999"/>
    <x v="1"/>
    <n v="3689"/>
    <x v="2"/>
  </r>
  <r>
    <x v="192"/>
    <x v="1000"/>
    <x v="0"/>
    <n v="2936"/>
    <x v="5"/>
  </r>
  <r>
    <x v="83"/>
    <x v="1001"/>
    <x v="2"/>
    <n v="1480"/>
    <x v="4"/>
  </r>
  <r>
    <x v="162"/>
    <x v="1002"/>
    <x v="1"/>
    <n v="338"/>
    <x v="2"/>
  </r>
  <r>
    <x v="167"/>
    <x v="1002"/>
    <x v="0"/>
    <n v="2693"/>
    <x v="5"/>
  </r>
  <r>
    <x v="5"/>
    <x v="1003"/>
    <x v="1"/>
    <n v="479"/>
    <x v="2"/>
  </r>
  <r>
    <x v="72"/>
    <x v="1004"/>
    <x v="2"/>
    <n v="4624"/>
    <x v="1"/>
  </r>
  <r>
    <x v="211"/>
    <x v="1004"/>
    <x v="2"/>
    <n v="3335"/>
    <x v="2"/>
  </r>
  <r>
    <x v="128"/>
    <x v="1005"/>
    <x v="0"/>
    <n v="1320"/>
    <x v="5"/>
  </r>
  <r>
    <x v="19"/>
    <x v="1006"/>
    <x v="0"/>
    <n v="3226"/>
    <x v="1"/>
  </r>
  <r>
    <x v="181"/>
    <x v="1007"/>
    <x v="0"/>
    <n v="4213"/>
    <x v="2"/>
  </r>
  <r>
    <x v="15"/>
    <x v="1008"/>
    <x v="2"/>
    <n v="720"/>
    <x v="2"/>
  </r>
  <r>
    <x v="26"/>
    <x v="1008"/>
    <x v="1"/>
    <n v="43"/>
    <x v="6"/>
  </r>
  <r>
    <x v="150"/>
    <x v="1009"/>
    <x v="1"/>
    <n v="804"/>
    <x v="2"/>
  </r>
  <r>
    <x v="132"/>
    <x v="1010"/>
    <x v="1"/>
    <n v="4687"/>
    <x v="3"/>
  </r>
  <r>
    <x v="174"/>
    <x v="1010"/>
    <x v="2"/>
    <n v="3641"/>
    <x v="2"/>
  </r>
  <r>
    <x v="83"/>
    <x v="1011"/>
    <x v="2"/>
    <n v="1563"/>
    <x v="4"/>
  </r>
  <r>
    <x v="95"/>
    <x v="1012"/>
    <x v="0"/>
    <n v="2226"/>
    <x v="5"/>
  </r>
  <r>
    <x v="149"/>
    <x v="1013"/>
    <x v="2"/>
    <n v="609"/>
    <x v="2"/>
  </r>
  <r>
    <x v="190"/>
    <x v="1014"/>
    <x v="1"/>
    <n v="889"/>
    <x v="1"/>
  </r>
  <r>
    <x v="94"/>
    <x v="1015"/>
    <x v="0"/>
    <n v="4398"/>
    <x v="2"/>
  </r>
  <r>
    <x v="98"/>
    <x v="1016"/>
    <x v="2"/>
    <n v="1226"/>
    <x v="0"/>
  </r>
  <r>
    <x v="111"/>
    <x v="1017"/>
    <x v="0"/>
    <n v="4538"/>
    <x v="1"/>
  </r>
  <r>
    <x v="147"/>
    <x v="1018"/>
    <x v="0"/>
    <n v="2037"/>
    <x v="6"/>
  </r>
  <r>
    <x v="123"/>
    <x v="1019"/>
    <x v="0"/>
    <n v="519"/>
    <x v="1"/>
  </r>
  <r>
    <x v="99"/>
    <x v="1020"/>
    <x v="0"/>
    <n v="673"/>
    <x v="1"/>
  </r>
  <r>
    <x v="105"/>
    <x v="1020"/>
    <x v="0"/>
    <n v="3226"/>
    <x v="6"/>
  </r>
  <r>
    <x v="33"/>
    <x v="1021"/>
    <x v="1"/>
    <n v="1622"/>
    <x v="2"/>
  </r>
  <r>
    <x v="212"/>
    <x v="1021"/>
    <x v="2"/>
    <n v="230"/>
    <x v="2"/>
  </r>
  <r>
    <x v="195"/>
    <x v="1022"/>
    <x v="0"/>
    <n v="3594"/>
    <x v="0"/>
  </r>
  <r>
    <x v="142"/>
    <x v="1023"/>
    <x v="0"/>
    <n v="2240"/>
    <x v="6"/>
  </r>
  <r>
    <x v="52"/>
    <x v="1024"/>
    <x v="2"/>
    <n v="4748"/>
    <x v="2"/>
  </r>
  <r>
    <x v="167"/>
    <x v="1025"/>
    <x v="1"/>
    <n v="4004"/>
    <x v="5"/>
  </r>
  <r>
    <x v="131"/>
    <x v="1026"/>
    <x v="0"/>
    <n v="1309"/>
    <x v="5"/>
  </r>
  <r>
    <x v="134"/>
    <x v="1027"/>
    <x v="2"/>
    <n v="3726"/>
    <x v="0"/>
  </r>
  <r>
    <x v="67"/>
    <x v="1028"/>
    <x v="0"/>
    <n v="2342"/>
    <x v="6"/>
  </r>
  <r>
    <x v="104"/>
    <x v="1029"/>
    <x v="0"/>
    <n v="624"/>
    <x v="0"/>
  </r>
  <r>
    <x v="208"/>
    <x v="1030"/>
    <x v="2"/>
    <n v="619"/>
    <x v="2"/>
  </r>
  <r>
    <x v="206"/>
    <x v="1031"/>
    <x v="0"/>
    <n v="3246"/>
    <x v="3"/>
  </r>
  <r>
    <x v="65"/>
    <x v="1032"/>
    <x v="0"/>
    <n v="1393"/>
    <x v="1"/>
  </r>
  <r>
    <x v="22"/>
    <x v="1033"/>
    <x v="2"/>
    <n v="2469"/>
    <x v="0"/>
  </r>
  <r>
    <x v="172"/>
    <x v="1033"/>
    <x v="0"/>
    <n v="3298"/>
    <x v="2"/>
  </r>
  <r>
    <x v="9"/>
    <x v="1034"/>
    <x v="0"/>
    <n v="3367"/>
    <x v="3"/>
  </r>
  <r>
    <x v="89"/>
    <x v="1035"/>
    <x v="2"/>
    <n v="2181"/>
    <x v="3"/>
  </r>
  <r>
    <x v="209"/>
    <x v="1036"/>
    <x v="0"/>
    <n v="2867"/>
    <x v="1"/>
  </r>
  <r>
    <x v="39"/>
    <x v="1037"/>
    <x v="0"/>
    <n v="4179"/>
    <x v="1"/>
  </r>
  <r>
    <x v="159"/>
    <x v="1038"/>
    <x v="2"/>
    <n v="2245"/>
    <x v="1"/>
  </r>
  <r>
    <x v="122"/>
    <x v="1039"/>
    <x v="2"/>
    <n v="2308"/>
    <x v="1"/>
  </r>
  <r>
    <x v="135"/>
    <x v="1040"/>
    <x v="2"/>
    <n v="4737"/>
    <x v="2"/>
  </r>
  <r>
    <x v="79"/>
    <x v="1041"/>
    <x v="1"/>
    <n v="1951"/>
    <x v="4"/>
  </r>
  <r>
    <x v="32"/>
    <x v="1042"/>
    <x v="2"/>
    <n v="2050"/>
    <x v="2"/>
  </r>
  <r>
    <x v="199"/>
    <x v="1043"/>
    <x v="2"/>
    <n v="4011"/>
    <x v="3"/>
  </r>
  <r>
    <x v="192"/>
    <x v="1043"/>
    <x v="1"/>
    <n v="2749"/>
    <x v="5"/>
  </r>
  <r>
    <x v="151"/>
    <x v="1044"/>
    <x v="1"/>
    <n v="2186"/>
    <x v="6"/>
  </r>
  <r>
    <x v="78"/>
    <x v="1045"/>
    <x v="1"/>
    <n v="3748"/>
    <x v="4"/>
  </r>
  <r>
    <x v="117"/>
    <x v="1046"/>
    <x v="0"/>
    <n v="2525"/>
    <x v="6"/>
  </r>
  <r>
    <x v="148"/>
    <x v="1047"/>
    <x v="0"/>
    <n v="556"/>
    <x v="6"/>
  </r>
  <r>
    <x v="6"/>
    <x v="1048"/>
    <x v="0"/>
    <n v="2280"/>
    <x v="1"/>
  </r>
  <r>
    <x v="146"/>
    <x v="1049"/>
    <x v="0"/>
    <n v="1798"/>
    <x v="3"/>
  </r>
  <r>
    <x v="126"/>
    <x v="1050"/>
    <x v="2"/>
    <n v="4804"/>
    <x v="2"/>
  </r>
  <r>
    <x v="92"/>
    <x v="1051"/>
    <x v="2"/>
    <n v="2294"/>
    <x v="2"/>
  </r>
  <r>
    <x v="43"/>
    <x v="1051"/>
    <x v="2"/>
    <n v="981"/>
    <x v="5"/>
  </r>
  <r>
    <x v="103"/>
    <x v="1052"/>
    <x v="2"/>
    <n v="433"/>
    <x v="5"/>
  </r>
  <r>
    <x v="70"/>
    <x v="1053"/>
    <x v="1"/>
    <n v="3666"/>
    <x v="2"/>
  </r>
  <r>
    <x v="38"/>
    <x v="1054"/>
    <x v="0"/>
    <n v="4442"/>
    <x v="2"/>
  </r>
  <r>
    <x v="53"/>
    <x v="1055"/>
    <x v="2"/>
    <n v="3612"/>
    <x v="2"/>
  </r>
  <r>
    <x v="161"/>
    <x v="1056"/>
    <x v="1"/>
    <n v="1092"/>
    <x v="1"/>
  </r>
  <r>
    <x v="165"/>
    <x v="1057"/>
    <x v="0"/>
    <n v="515"/>
    <x v="3"/>
  </r>
  <r>
    <x v="80"/>
    <x v="1058"/>
    <x v="1"/>
    <n v="2424"/>
    <x v="6"/>
  </r>
  <r>
    <x v="1"/>
    <x v="1059"/>
    <x v="0"/>
    <n v="2347"/>
    <x v="1"/>
  </r>
  <r>
    <x v="3"/>
    <x v="1060"/>
    <x v="0"/>
    <n v="2184"/>
    <x v="3"/>
  </r>
  <r>
    <x v="164"/>
    <x v="1061"/>
    <x v="0"/>
    <n v="4977"/>
    <x v="2"/>
  </r>
  <r>
    <x v="93"/>
    <x v="1062"/>
    <x v="0"/>
    <n v="4313"/>
    <x v="3"/>
  </r>
  <r>
    <x v="160"/>
    <x v="1062"/>
    <x v="0"/>
    <n v="4545"/>
    <x v="6"/>
  </r>
  <r>
    <x v="131"/>
    <x v="1063"/>
    <x v="2"/>
    <n v="2"/>
    <x v="5"/>
  </r>
  <r>
    <x v="80"/>
    <x v="1063"/>
    <x v="1"/>
    <n v="722"/>
    <x v="6"/>
  </r>
  <r>
    <x v="184"/>
    <x v="1064"/>
    <x v="0"/>
    <n v="1214"/>
    <x v="1"/>
  </r>
  <r>
    <x v="129"/>
    <x v="1065"/>
    <x v="1"/>
    <n v="4924"/>
    <x v="1"/>
  </r>
  <r>
    <x v="124"/>
    <x v="1066"/>
    <x v="2"/>
    <n v="4953"/>
    <x v="2"/>
  </r>
  <r>
    <x v="87"/>
    <x v="1067"/>
    <x v="0"/>
    <n v="378"/>
    <x v="1"/>
  </r>
  <r>
    <x v="59"/>
    <x v="1068"/>
    <x v="2"/>
    <n v="1093"/>
    <x v="1"/>
  </r>
  <r>
    <x v="25"/>
    <x v="1069"/>
    <x v="0"/>
    <n v="1185"/>
    <x v="0"/>
  </r>
  <r>
    <x v="69"/>
    <x v="1070"/>
    <x v="2"/>
    <n v="2172"/>
    <x v="2"/>
  </r>
  <r>
    <x v="37"/>
    <x v="1071"/>
    <x v="1"/>
    <n v="4118"/>
    <x v="5"/>
  </r>
  <r>
    <x v="180"/>
    <x v="1072"/>
    <x v="0"/>
    <n v="4348"/>
    <x v="1"/>
  </r>
  <r>
    <x v="95"/>
    <x v="1073"/>
    <x v="0"/>
    <n v="4818"/>
    <x v="5"/>
  </r>
  <r>
    <x v="62"/>
    <x v="1074"/>
    <x v="2"/>
    <n v="2533"/>
    <x v="2"/>
  </r>
  <r>
    <x v="18"/>
    <x v="1075"/>
    <x v="1"/>
    <n v="881"/>
    <x v="2"/>
  </r>
  <r>
    <x v="13"/>
    <x v="1076"/>
    <x v="2"/>
    <n v="3483"/>
    <x v="0"/>
  </r>
  <r>
    <x v="144"/>
    <x v="1077"/>
    <x v="2"/>
    <n v="2489"/>
    <x v="1"/>
  </r>
  <r>
    <x v="21"/>
    <x v="1077"/>
    <x v="1"/>
    <n v="4989"/>
    <x v="6"/>
  </r>
  <r>
    <x v="48"/>
    <x v="1078"/>
    <x v="1"/>
    <n v="4537"/>
    <x v="3"/>
  </r>
  <r>
    <x v="178"/>
    <x v="1079"/>
    <x v="2"/>
    <n v="4678"/>
    <x v="5"/>
  </r>
  <r>
    <x v="142"/>
    <x v="1080"/>
    <x v="1"/>
    <n v="4848"/>
    <x v="6"/>
  </r>
  <r>
    <x v="108"/>
    <x v="1081"/>
    <x v="2"/>
    <n v="1277"/>
    <x v="2"/>
  </r>
  <r>
    <x v="137"/>
    <x v="1082"/>
    <x v="1"/>
    <n v="543"/>
    <x v="3"/>
  </r>
  <r>
    <x v="207"/>
    <x v="1082"/>
    <x v="2"/>
    <n v="466"/>
    <x v="2"/>
  </r>
  <r>
    <x v="20"/>
    <x v="1083"/>
    <x v="0"/>
    <n v="3814"/>
    <x v="1"/>
  </r>
  <r>
    <x v="110"/>
    <x v="1084"/>
    <x v="1"/>
    <n v="1256"/>
    <x v="1"/>
  </r>
  <r>
    <x v="117"/>
    <x v="1084"/>
    <x v="0"/>
    <n v="1697"/>
    <x v="6"/>
  </r>
  <r>
    <x v="21"/>
    <x v="1085"/>
    <x v="2"/>
    <n v="4203"/>
    <x v="6"/>
  </r>
  <r>
    <x v="173"/>
    <x v="1086"/>
    <x v="0"/>
    <n v="836"/>
    <x v="2"/>
  </r>
  <r>
    <x v="93"/>
    <x v="1087"/>
    <x v="0"/>
    <n v="4236"/>
    <x v="3"/>
  </r>
  <r>
    <x v="109"/>
    <x v="1087"/>
    <x v="0"/>
    <n v="3698"/>
    <x v="4"/>
  </r>
  <r>
    <x v="14"/>
    <x v="1088"/>
    <x v="1"/>
    <n v="4102"/>
    <x v="2"/>
  </r>
  <r>
    <x v="87"/>
    <x v="1088"/>
    <x v="0"/>
    <n v="3350"/>
    <x v="1"/>
  </r>
  <r>
    <x v="95"/>
    <x v="1089"/>
    <x v="0"/>
    <n v="1477"/>
    <x v="5"/>
  </r>
  <r>
    <x v="85"/>
    <x v="1090"/>
    <x v="2"/>
    <n v="4111"/>
    <x v="3"/>
  </r>
  <r>
    <x v="151"/>
    <x v="1091"/>
    <x v="2"/>
    <n v="1806"/>
    <x v="6"/>
  </r>
  <r>
    <x v="133"/>
    <x v="1092"/>
    <x v="1"/>
    <n v="4045"/>
    <x v="2"/>
  </r>
  <r>
    <x v="185"/>
    <x v="1092"/>
    <x v="2"/>
    <n v="13"/>
    <x v="1"/>
  </r>
  <r>
    <x v="80"/>
    <x v="1092"/>
    <x v="0"/>
    <n v="2982"/>
    <x v="6"/>
  </r>
  <r>
    <x v="21"/>
    <x v="1093"/>
    <x v="1"/>
    <n v="4596"/>
    <x v="6"/>
  </r>
  <r>
    <x v="128"/>
    <x v="1094"/>
    <x v="2"/>
    <n v="3824"/>
    <x v="5"/>
  </r>
  <r>
    <x v="177"/>
    <x v="1095"/>
    <x v="1"/>
    <n v="4190"/>
    <x v="0"/>
  </r>
  <r>
    <x v="71"/>
    <x v="1096"/>
    <x v="1"/>
    <n v="2057"/>
    <x v="2"/>
  </r>
  <r>
    <x v="160"/>
    <x v="1097"/>
    <x v="0"/>
    <n v="4777"/>
    <x v="6"/>
  </r>
  <r>
    <x v="183"/>
    <x v="1098"/>
    <x v="2"/>
    <n v="187"/>
    <x v="0"/>
  </r>
  <r>
    <x v="83"/>
    <x v="1099"/>
    <x v="1"/>
    <n v="3392"/>
    <x v="4"/>
  </r>
  <r>
    <x v="107"/>
    <x v="1100"/>
    <x v="0"/>
    <n v="300"/>
    <x v="5"/>
  </r>
  <r>
    <x v="5"/>
    <x v="1101"/>
    <x v="2"/>
    <n v="2533"/>
    <x v="2"/>
  </r>
  <r>
    <x v="79"/>
    <x v="1101"/>
    <x v="2"/>
    <n v="1443"/>
    <x v="4"/>
  </r>
  <r>
    <x v="13"/>
    <x v="1102"/>
    <x v="2"/>
    <n v="3111"/>
    <x v="0"/>
  </r>
  <r>
    <x v="44"/>
    <x v="1102"/>
    <x v="0"/>
    <n v="4118"/>
    <x v="6"/>
  </r>
  <r>
    <x v="54"/>
    <x v="1103"/>
    <x v="2"/>
    <n v="1756"/>
    <x v="6"/>
  </r>
  <r>
    <x v="172"/>
    <x v="1104"/>
    <x v="2"/>
    <n v="3588"/>
    <x v="2"/>
  </r>
  <r>
    <x v="179"/>
    <x v="1105"/>
    <x v="0"/>
    <n v="732"/>
    <x v="3"/>
  </r>
  <r>
    <x v="169"/>
    <x v="1105"/>
    <x v="1"/>
    <n v="418"/>
    <x v="2"/>
  </r>
  <r>
    <x v="131"/>
    <x v="1106"/>
    <x v="0"/>
    <n v="4630"/>
    <x v="5"/>
  </r>
  <r>
    <x v="148"/>
    <x v="1106"/>
    <x v="0"/>
    <n v="2613"/>
    <x v="6"/>
  </r>
  <r>
    <x v="130"/>
    <x v="1107"/>
    <x v="1"/>
    <n v="186"/>
    <x v="1"/>
  </r>
  <r>
    <x v="110"/>
    <x v="1108"/>
    <x v="2"/>
    <n v="787"/>
    <x v="1"/>
  </r>
  <r>
    <x v="195"/>
    <x v="1109"/>
    <x v="0"/>
    <n v="118"/>
    <x v="0"/>
  </r>
  <r>
    <x v="68"/>
    <x v="1109"/>
    <x v="1"/>
    <n v="3780"/>
    <x v="1"/>
  </r>
  <r>
    <x v="37"/>
    <x v="1110"/>
    <x v="0"/>
    <n v="204"/>
    <x v="5"/>
  </r>
  <r>
    <x v="113"/>
    <x v="1111"/>
    <x v="0"/>
    <n v="639"/>
    <x v="7"/>
  </r>
  <r>
    <x v="92"/>
    <x v="1112"/>
    <x v="0"/>
    <n v="2364"/>
    <x v="2"/>
  </r>
  <r>
    <x v="124"/>
    <x v="1113"/>
    <x v="2"/>
    <n v="3852"/>
    <x v="2"/>
  </r>
  <r>
    <x v="141"/>
    <x v="1114"/>
    <x v="1"/>
    <n v="775"/>
    <x v="2"/>
  </r>
  <r>
    <x v="142"/>
    <x v="1115"/>
    <x v="2"/>
    <n v="3636"/>
    <x v="6"/>
  </r>
  <r>
    <x v="105"/>
    <x v="1115"/>
    <x v="1"/>
    <n v="38"/>
    <x v="6"/>
  </r>
  <r>
    <x v="155"/>
    <x v="1116"/>
    <x v="0"/>
    <n v="1077"/>
    <x v="0"/>
  </r>
  <r>
    <x v="143"/>
    <x v="1116"/>
    <x v="1"/>
    <n v="1860"/>
    <x v="5"/>
  </r>
  <r>
    <x v="24"/>
    <x v="1117"/>
    <x v="0"/>
    <n v="605"/>
    <x v="1"/>
  </r>
  <r>
    <x v="27"/>
    <x v="1118"/>
    <x v="1"/>
    <n v="4074"/>
    <x v="3"/>
  </r>
  <r>
    <x v="151"/>
    <x v="1119"/>
    <x v="0"/>
    <n v="1846"/>
    <x v="6"/>
  </r>
  <r>
    <x v="91"/>
    <x v="1120"/>
    <x v="2"/>
    <n v="419"/>
    <x v="2"/>
  </r>
  <r>
    <x v="63"/>
    <x v="1121"/>
    <x v="0"/>
    <n v="1754"/>
    <x v="0"/>
  </r>
  <r>
    <x v="212"/>
    <x v="1121"/>
    <x v="1"/>
    <n v="2055"/>
    <x v="2"/>
  </r>
  <r>
    <x v="143"/>
    <x v="1122"/>
    <x v="0"/>
    <n v="3206"/>
    <x v="5"/>
  </r>
  <r>
    <x v="213"/>
    <x v="1122"/>
    <x v="1"/>
    <n v="656"/>
    <x v="2"/>
  </r>
  <r>
    <x v="106"/>
    <x v="1123"/>
    <x v="2"/>
    <n v="3053"/>
    <x v="0"/>
  </r>
  <r>
    <x v="113"/>
    <x v="1123"/>
    <x v="0"/>
    <n v="831"/>
    <x v="7"/>
  </r>
  <r>
    <x v="135"/>
    <x v="1124"/>
    <x v="2"/>
    <n v="3692"/>
    <x v="2"/>
  </r>
  <r>
    <x v="70"/>
    <x v="1124"/>
    <x v="0"/>
    <n v="2325"/>
    <x v="2"/>
  </r>
  <r>
    <x v="82"/>
    <x v="1125"/>
    <x v="0"/>
    <n v="920"/>
    <x v="2"/>
  </r>
  <r>
    <x v="108"/>
    <x v="1126"/>
    <x v="1"/>
    <n v="4736"/>
    <x v="2"/>
  </r>
  <r>
    <x v="192"/>
    <x v="1127"/>
    <x v="0"/>
    <n v="4750"/>
    <x v="5"/>
  </r>
  <r>
    <x v="178"/>
    <x v="1128"/>
    <x v="0"/>
    <n v="4537"/>
    <x v="5"/>
  </r>
  <r>
    <x v="74"/>
    <x v="1129"/>
    <x v="2"/>
    <n v="1670"/>
    <x v="2"/>
  </r>
  <r>
    <x v="31"/>
    <x v="1130"/>
    <x v="2"/>
    <n v="727"/>
    <x v="1"/>
  </r>
  <r>
    <x v="8"/>
    <x v="1131"/>
    <x v="0"/>
    <n v="838"/>
    <x v="1"/>
  </r>
  <r>
    <x v="186"/>
    <x v="1132"/>
    <x v="2"/>
    <n v="1428"/>
    <x v="3"/>
  </r>
  <r>
    <x v="102"/>
    <x v="1132"/>
    <x v="0"/>
    <n v="61"/>
    <x v="5"/>
  </r>
  <r>
    <x v="147"/>
    <x v="1132"/>
    <x v="2"/>
    <n v="3058"/>
    <x v="6"/>
  </r>
  <r>
    <x v="171"/>
    <x v="1133"/>
    <x v="2"/>
    <n v="3171"/>
    <x v="1"/>
  </r>
  <r>
    <x v="1"/>
    <x v="1134"/>
    <x v="2"/>
    <n v="905"/>
    <x v="1"/>
  </r>
  <r>
    <x v="128"/>
    <x v="1135"/>
    <x v="1"/>
    <n v="3294"/>
    <x v="5"/>
  </r>
  <r>
    <x v="17"/>
    <x v="1136"/>
    <x v="2"/>
    <n v="10"/>
    <x v="3"/>
  </r>
  <r>
    <x v="160"/>
    <x v="1137"/>
    <x v="2"/>
    <n v="2312"/>
    <x v="6"/>
  </r>
  <r>
    <x v="188"/>
    <x v="1138"/>
    <x v="2"/>
    <n v="4067"/>
    <x v="0"/>
  </r>
  <r>
    <x v="123"/>
    <x v="1139"/>
    <x v="0"/>
    <n v="2969"/>
    <x v="1"/>
  </r>
  <r>
    <x v="55"/>
    <x v="1139"/>
    <x v="1"/>
    <n v="1379"/>
    <x v="4"/>
  </r>
  <r>
    <x v="120"/>
    <x v="1140"/>
    <x v="0"/>
    <n v="3659"/>
    <x v="0"/>
  </r>
  <r>
    <x v="97"/>
    <x v="1141"/>
    <x v="2"/>
    <n v="4983"/>
    <x v="2"/>
  </r>
  <r>
    <x v="84"/>
    <x v="1141"/>
    <x v="0"/>
    <n v="2226"/>
    <x v="1"/>
  </r>
  <r>
    <x v="39"/>
    <x v="1142"/>
    <x v="2"/>
    <n v="2928"/>
    <x v="1"/>
  </r>
  <r>
    <x v="94"/>
    <x v="1143"/>
    <x v="1"/>
    <n v="2518"/>
    <x v="2"/>
  </r>
  <r>
    <x v="205"/>
    <x v="1144"/>
    <x v="1"/>
    <n v="1575"/>
    <x v="1"/>
  </r>
  <r>
    <x v="43"/>
    <x v="1145"/>
    <x v="1"/>
    <n v="981"/>
    <x v="5"/>
  </r>
  <r>
    <x v="192"/>
    <x v="1146"/>
    <x v="2"/>
    <n v="410"/>
    <x v="5"/>
  </r>
  <r>
    <x v="42"/>
    <x v="1147"/>
    <x v="1"/>
    <n v="2674"/>
    <x v="2"/>
  </r>
  <r>
    <x v="140"/>
    <x v="1148"/>
    <x v="1"/>
    <n v="2416"/>
    <x v="2"/>
  </r>
  <r>
    <x v="131"/>
    <x v="1149"/>
    <x v="1"/>
    <n v="512"/>
    <x v="5"/>
  </r>
  <r>
    <x v="21"/>
    <x v="1150"/>
    <x v="2"/>
    <n v="2844"/>
    <x v="6"/>
  </r>
  <r>
    <x v="181"/>
    <x v="1151"/>
    <x v="2"/>
    <n v="846"/>
    <x v="2"/>
  </r>
  <r>
    <x v="180"/>
    <x v="1152"/>
    <x v="0"/>
    <n v="1879"/>
    <x v="1"/>
  </r>
  <r>
    <x v="154"/>
    <x v="1153"/>
    <x v="2"/>
    <n v="3440"/>
    <x v="1"/>
  </r>
  <r>
    <x v="125"/>
    <x v="1154"/>
    <x v="2"/>
    <n v="2856"/>
    <x v="2"/>
  </r>
  <r>
    <x v="162"/>
    <x v="1155"/>
    <x v="2"/>
    <n v="1656"/>
    <x v="2"/>
  </r>
  <r>
    <x v="117"/>
    <x v="1156"/>
    <x v="0"/>
    <n v="2852"/>
    <x v="6"/>
  </r>
  <r>
    <x v="77"/>
    <x v="1157"/>
    <x v="2"/>
    <n v="661"/>
    <x v="5"/>
  </r>
  <r>
    <x v="101"/>
    <x v="1158"/>
    <x v="0"/>
    <n v="4621"/>
    <x v="3"/>
  </r>
  <r>
    <x v="60"/>
    <x v="1158"/>
    <x v="2"/>
    <n v="4056"/>
    <x v="1"/>
  </r>
  <r>
    <x v="32"/>
    <x v="1159"/>
    <x v="0"/>
    <n v="287"/>
    <x v="2"/>
  </r>
  <r>
    <x v="58"/>
    <x v="1160"/>
    <x v="2"/>
    <n v="2410"/>
    <x v="1"/>
  </r>
  <r>
    <x v="44"/>
    <x v="1161"/>
    <x v="0"/>
    <n v="4948"/>
    <x v="6"/>
  </r>
  <r>
    <x v="61"/>
    <x v="1162"/>
    <x v="1"/>
    <n v="4694"/>
    <x v="3"/>
  </r>
  <r>
    <x v="115"/>
    <x v="1163"/>
    <x v="2"/>
    <n v="2853"/>
    <x v="1"/>
  </r>
  <r>
    <x v="167"/>
    <x v="1163"/>
    <x v="0"/>
    <n v="3630"/>
    <x v="5"/>
  </r>
  <r>
    <x v="176"/>
    <x v="1164"/>
    <x v="2"/>
    <n v="1466"/>
    <x v="0"/>
  </r>
  <r>
    <x v="2"/>
    <x v="1165"/>
    <x v="2"/>
    <n v="4647"/>
    <x v="2"/>
  </r>
  <r>
    <x v="112"/>
    <x v="1166"/>
    <x v="0"/>
    <n v="3122"/>
    <x v="2"/>
  </r>
  <r>
    <x v="38"/>
    <x v="1167"/>
    <x v="0"/>
    <n v="2446"/>
    <x v="2"/>
  </r>
  <r>
    <x v="26"/>
    <x v="1167"/>
    <x v="2"/>
    <n v="3702"/>
    <x v="6"/>
  </r>
  <r>
    <x v="7"/>
    <x v="1168"/>
    <x v="0"/>
    <n v="1028"/>
    <x v="1"/>
  </r>
  <r>
    <x v="29"/>
    <x v="1169"/>
    <x v="1"/>
    <n v="4629"/>
    <x v="2"/>
  </r>
  <r>
    <x v="72"/>
    <x v="1170"/>
    <x v="0"/>
    <n v="3222"/>
    <x v="1"/>
  </r>
  <r>
    <x v="67"/>
    <x v="1171"/>
    <x v="1"/>
    <n v="3723"/>
    <x v="6"/>
  </r>
  <r>
    <x v="0"/>
    <x v="1172"/>
    <x v="0"/>
    <n v="3533"/>
    <x v="0"/>
  </r>
  <r>
    <x v="114"/>
    <x v="1173"/>
    <x v="1"/>
    <n v="123"/>
    <x v="1"/>
  </r>
  <r>
    <x v="46"/>
    <x v="1174"/>
    <x v="1"/>
    <n v="391"/>
    <x v="1"/>
  </r>
  <r>
    <x v="142"/>
    <x v="1175"/>
    <x v="1"/>
    <n v="4855"/>
    <x v="6"/>
  </r>
  <r>
    <x v="214"/>
    <x v="1176"/>
    <x v="1"/>
    <n v="226"/>
    <x v="2"/>
  </r>
  <r>
    <x v="99"/>
    <x v="1177"/>
    <x v="0"/>
    <n v="871"/>
    <x v="1"/>
  </r>
  <r>
    <x v="211"/>
    <x v="1178"/>
    <x v="1"/>
    <n v="3649"/>
    <x v="2"/>
  </r>
  <r>
    <x v="48"/>
    <x v="1179"/>
    <x v="0"/>
    <n v="4344"/>
    <x v="3"/>
  </r>
  <r>
    <x v="66"/>
    <x v="1180"/>
    <x v="0"/>
    <n v="3160"/>
    <x v="1"/>
  </r>
  <r>
    <x v="41"/>
    <x v="1181"/>
    <x v="0"/>
    <n v="4232"/>
    <x v="2"/>
  </r>
  <r>
    <x v="206"/>
    <x v="1182"/>
    <x v="2"/>
    <n v="716"/>
    <x v="3"/>
  </r>
  <r>
    <x v="10"/>
    <x v="1183"/>
    <x v="2"/>
    <n v="483"/>
    <x v="4"/>
  </r>
  <r>
    <x v="127"/>
    <x v="1184"/>
    <x v="2"/>
    <n v="3488"/>
    <x v="1"/>
  </r>
  <r>
    <x v="119"/>
    <x v="1185"/>
    <x v="2"/>
    <n v="3554"/>
    <x v="2"/>
  </r>
  <r>
    <x v="23"/>
    <x v="1186"/>
    <x v="1"/>
    <n v="2366"/>
    <x v="2"/>
  </r>
  <r>
    <x v="182"/>
    <x v="1187"/>
    <x v="2"/>
    <n v="44"/>
    <x v="0"/>
  </r>
  <r>
    <x v="57"/>
    <x v="1188"/>
    <x v="2"/>
    <n v="3801"/>
    <x v="4"/>
  </r>
  <r>
    <x v="189"/>
    <x v="1189"/>
    <x v="0"/>
    <n v="1567"/>
    <x v="2"/>
  </r>
  <r>
    <x v="103"/>
    <x v="1190"/>
    <x v="1"/>
    <n v="2042"/>
    <x v="5"/>
  </r>
  <r>
    <x v="88"/>
    <x v="1191"/>
    <x v="0"/>
    <n v="3408"/>
    <x v="7"/>
  </r>
  <r>
    <x v="111"/>
    <x v="1192"/>
    <x v="2"/>
    <n v="2244"/>
    <x v="1"/>
  </r>
  <r>
    <x v="118"/>
    <x v="1193"/>
    <x v="2"/>
    <n v="4273"/>
    <x v="2"/>
  </r>
  <r>
    <x v="156"/>
    <x v="1194"/>
    <x v="0"/>
    <n v="3185"/>
    <x v="2"/>
  </r>
  <r>
    <x v="102"/>
    <x v="1194"/>
    <x v="0"/>
    <n v="1672"/>
    <x v="5"/>
  </r>
  <r>
    <x v="208"/>
    <x v="1195"/>
    <x v="1"/>
    <n v="2716"/>
    <x v="2"/>
  </r>
  <r>
    <x v="170"/>
    <x v="1196"/>
    <x v="0"/>
    <n v="3048"/>
    <x v="2"/>
  </r>
  <r>
    <x v="96"/>
    <x v="1197"/>
    <x v="1"/>
    <n v="1935"/>
    <x v="2"/>
  </r>
  <r>
    <x v="65"/>
    <x v="1198"/>
    <x v="0"/>
    <n v="3478"/>
    <x v="1"/>
  </r>
  <r>
    <x v="88"/>
    <x v="1198"/>
    <x v="0"/>
    <n v="4988"/>
    <x v="7"/>
  </r>
  <r>
    <x v="178"/>
    <x v="1199"/>
    <x v="0"/>
    <n v="4364"/>
    <x v="5"/>
  </r>
  <r>
    <x v="160"/>
    <x v="1200"/>
    <x v="1"/>
    <n v="55"/>
    <x v="6"/>
  </r>
  <r>
    <x v="25"/>
    <x v="1201"/>
    <x v="2"/>
    <n v="834"/>
    <x v="0"/>
  </r>
  <r>
    <x v="158"/>
    <x v="1202"/>
    <x v="0"/>
    <n v="3910"/>
    <x v="3"/>
  </r>
  <r>
    <x v="38"/>
    <x v="1202"/>
    <x v="0"/>
    <n v="2696"/>
    <x v="2"/>
  </r>
  <r>
    <x v="4"/>
    <x v="1202"/>
    <x v="1"/>
    <n v="1541"/>
    <x v="1"/>
  </r>
  <r>
    <x v="107"/>
    <x v="1202"/>
    <x v="0"/>
    <n v="1498"/>
    <x v="5"/>
  </r>
  <r>
    <x v="43"/>
    <x v="1203"/>
    <x v="0"/>
    <n v="2744"/>
    <x v="5"/>
  </r>
  <r>
    <x v="105"/>
    <x v="1204"/>
    <x v="0"/>
    <n v="3902"/>
    <x v="6"/>
  </r>
  <r>
    <x v="43"/>
    <x v="1205"/>
    <x v="1"/>
    <n v="1141"/>
    <x v="5"/>
  </r>
  <r>
    <x v="57"/>
    <x v="1206"/>
    <x v="2"/>
    <n v="1043"/>
    <x v="4"/>
  </r>
  <r>
    <x v="137"/>
    <x v="1207"/>
    <x v="2"/>
    <n v="2029"/>
    <x v="3"/>
  </r>
  <r>
    <x v="42"/>
    <x v="1208"/>
    <x v="1"/>
    <n v="3425"/>
    <x v="2"/>
  </r>
  <r>
    <x v="164"/>
    <x v="1209"/>
    <x v="1"/>
    <n v="1926"/>
    <x v="2"/>
  </r>
  <r>
    <x v="154"/>
    <x v="1209"/>
    <x v="2"/>
    <n v="3155"/>
    <x v="1"/>
  </r>
  <r>
    <x v="215"/>
    <x v="1210"/>
    <x v="1"/>
    <n v="718"/>
    <x v="2"/>
  </r>
  <r>
    <x v="167"/>
    <x v="1211"/>
    <x v="0"/>
    <n v="3873"/>
    <x v="5"/>
  </r>
  <r>
    <x v="144"/>
    <x v="1212"/>
    <x v="2"/>
    <n v="2089"/>
    <x v="1"/>
  </r>
  <r>
    <x v="40"/>
    <x v="1213"/>
    <x v="0"/>
    <n v="1389"/>
    <x v="2"/>
  </r>
  <r>
    <x v="84"/>
    <x v="1214"/>
    <x v="1"/>
    <n v="3896"/>
    <x v="1"/>
  </r>
  <r>
    <x v="50"/>
    <x v="1215"/>
    <x v="2"/>
    <n v="3808"/>
    <x v="2"/>
  </r>
  <r>
    <x v="132"/>
    <x v="1216"/>
    <x v="0"/>
    <n v="4721"/>
    <x v="3"/>
  </r>
  <r>
    <x v="70"/>
    <x v="1217"/>
    <x v="0"/>
    <n v="444"/>
    <x v="2"/>
  </r>
  <r>
    <x v="56"/>
    <x v="1218"/>
    <x v="0"/>
    <n v="734"/>
    <x v="2"/>
  </r>
  <r>
    <x v="128"/>
    <x v="1219"/>
    <x v="0"/>
    <n v="923"/>
    <x v="5"/>
  </r>
  <r>
    <x v="146"/>
    <x v="1220"/>
    <x v="0"/>
    <n v="2229"/>
    <x v="3"/>
  </r>
  <r>
    <x v="205"/>
    <x v="1220"/>
    <x v="1"/>
    <n v="600"/>
    <x v="1"/>
  </r>
  <r>
    <x v="24"/>
    <x v="1221"/>
    <x v="2"/>
    <n v="2114"/>
    <x v="1"/>
  </r>
  <r>
    <x v="148"/>
    <x v="1221"/>
    <x v="1"/>
    <n v="2811"/>
    <x v="6"/>
  </r>
  <r>
    <x v="69"/>
    <x v="1222"/>
    <x v="0"/>
    <n v="666"/>
    <x v="2"/>
  </r>
  <r>
    <x v="36"/>
    <x v="1222"/>
    <x v="0"/>
    <n v="4488"/>
    <x v="7"/>
  </r>
  <r>
    <x v="131"/>
    <x v="1223"/>
    <x v="0"/>
    <n v="3411"/>
    <x v="5"/>
  </r>
  <r>
    <x v="131"/>
    <x v="1224"/>
    <x v="1"/>
    <n v="2217"/>
    <x v="5"/>
  </r>
  <r>
    <x v="31"/>
    <x v="1225"/>
    <x v="1"/>
    <n v="395"/>
    <x v="1"/>
  </r>
  <r>
    <x v="102"/>
    <x v="1226"/>
    <x v="0"/>
    <n v="2497"/>
    <x v="5"/>
  </r>
  <r>
    <x v="151"/>
    <x v="1227"/>
    <x v="1"/>
    <n v="1096"/>
    <x v="6"/>
  </r>
  <r>
    <x v="21"/>
    <x v="1228"/>
    <x v="2"/>
    <n v="1812"/>
    <x v="6"/>
  </r>
  <r>
    <x v="113"/>
    <x v="1229"/>
    <x v="0"/>
    <n v="2092"/>
    <x v="7"/>
  </r>
  <r>
    <x v="183"/>
    <x v="1230"/>
    <x v="0"/>
    <n v="4129"/>
    <x v="0"/>
  </r>
  <r>
    <x v="6"/>
    <x v="1231"/>
    <x v="2"/>
    <n v="3438"/>
    <x v="1"/>
  </r>
  <r>
    <x v="212"/>
    <x v="1232"/>
    <x v="1"/>
    <n v="2647"/>
    <x v="2"/>
  </r>
  <r>
    <x v="148"/>
    <x v="1233"/>
    <x v="2"/>
    <n v="3914"/>
    <x v="6"/>
  </r>
  <r>
    <x v="114"/>
    <x v="1234"/>
    <x v="1"/>
    <n v="2311"/>
    <x v="1"/>
  </r>
  <r>
    <x v="120"/>
    <x v="1235"/>
    <x v="0"/>
    <n v="194"/>
    <x v="0"/>
  </r>
  <r>
    <x v="156"/>
    <x v="1236"/>
    <x v="1"/>
    <n v="1012"/>
    <x v="2"/>
  </r>
  <r>
    <x v="192"/>
    <x v="1237"/>
    <x v="2"/>
    <n v="2050"/>
    <x v="5"/>
  </r>
  <r>
    <x v="83"/>
    <x v="1238"/>
    <x v="1"/>
    <n v="1002"/>
    <x v="4"/>
  </r>
  <r>
    <x v="196"/>
    <x v="1239"/>
    <x v="1"/>
    <n v="1400"/>
    <x v="3"/>
  </r>
  <r>
    <x v="60"/>
    <x v="1240"/>
    <x v="1"/>
    <n v="603"/>
    <x v="1"/>
  </r>
  <r>
    <x v="10"/>
    <x v="1240"/>
    <x v="1"/>
    <n v="4116"/>
    <x v="4"/>
  </r>
  <r>
    <x v="151"/>
    <x v="1241"/>
    <x v="0"/>
    <n v="2066"/>
    <x v="6"/>
  </r>
  <r>
    <x v="82"/>
    <x v="1242"/>
    <x v="0"/>
    <n v="577"/>
    <x v="2"/>
  </r>
  <r>
    <x v="176"/>
    <x v="1243"/>
    <x v="0"/>
    <n v="3603"/>
    <x v="0"/>
  </r>
  <r>
    <x v="130"/>
    <x v="1244"/>
    <x v="2"/>
    <n v="3610"/>
    <x v="1"/>
  </r>
  <r>
    <x v="32"/>
    <x v="1245"/>
    <x v="0"/>
    <n v="4279"/>
    <x v="2"/>
  </r>
  <r>
    <x v="15"/>
    <x v="1246"/>
    <x v="2"/>
    <n v="1755"/>
    <x v="2"/>
  </r>
  <r>
    <x v="141"/>
    <x v="1247"/>
    <x v="0"/>
    <n v="751"/>
    <x v="2"/>
  </r>
  <r>
    <x v="28"/>
    <x v="1248"/>
    <x v="2"/>
    <n v="234"/>
    <x v="0"/>
  </r>
  <r>
    <x v="142"/>
    <x v="1248"/>
    <x v="0"/>
    <n v="1261"/>
    <x v="6"/>
  </r>
  <r>
    <x v="210"/>
    <x v="1249"/>
    <x v="1"/>
    <n v="28"/>
    <x v="3"/>
  </r>
  <r>
    <x v="126"/>
    <x v="1250"/>
    <x v="1"/>
    <n v="3088"/>
    <x v="2"/>
  </r>
  <r>
    <x v="129"/>
    <x v="1251"/>
    <x v="0"/>
    <n v="2429"/>
    <x v="1"/>
  </r>
  <r>
    <x v="55"/>
    <x v="1252"/>
    <x v="2"/>
    <n v="1004"/>
    <x v="4"/>
  </r>
  <r>
    <x v="185"/>
    <x v="1253"/>
    <x v="0"/>
    <n v="2646"/>
    <x v="1"/>
  </r>
  <r>
    <x v="83"/>
    <x v="1254"/>
    <x v="0"/>
    <n v="1314"/>
    <x v="4"/>
  </r>
  <r>
    <x v="160"/>
    <x v="1255"/>
    <x v="1"/>
    <n v="4870"/>
    <x v="6"/>
  </r>
  <r>
    <x v="179"/>
    <x v="1256"/>
    <x v="1"/>
    <n v="2302"/>
    <x v="3"/>
  </r>
  <r>
    <x v="47"/>
    <x v="1256"/>
    <x v="2"/>
    <n v="1012"/>
    <x v="4"/>
  </r>
  <r>
    <x v="139"/>
    <x v="1257"/>
    <x v="2"/>
    <n v="572"/>
    <x v="1"/>
  </r>
  <r>
    <x v="39"/>
    <x v="1258"/>
    <x v="2"/>
    <n v="395"/>
    <x v="1"/>
  </r>
  <r>
    <x v="11"/>
    <x v="1259"/>
    <x v="1"/>
    <n v="4238"/>
    <x v="5"/>
  </r>
  <r>
    <x v="19"/>
    <x v="1260"/>
    <x v="1"/>
    <n v="3008"/>
    <x v="1"/>
  </r>
  <r>
    <x v="178"/>
    <x v="1261"/>
    <x v="1"/>
    <n v="1387"/>
    <x v="5"/>
  </r>
  <r>
    <x v="85"/>
    <x v="1262"/>
    <x v="1"/>
    <n v="2314"/>
    <x v="3"/>
  </r>
  <r>
    <x v="108"/>
    <x v="1262"/>
    <x v="0"/>
    <n v="3137"/>
    <x v="2"/>
  </r>
  <r>
    <x v="77"/>
    <x v="1263"/>
    <x v="0"/>
    <n v="1567"/>
    <x v="5"/>
  </r>
  <r>
    <x v="181"/>
    <x v="1264"/>
    <x v="2"/>
    <n v="2522"/>
    <x v="2"/>
  </r>
  <r>
    <x v="78"/>
    <x v="1265"/>
    <x v="1"/>
    <n v="679"/>
    <x v="4"/>
  </r>
  <r>
    <x v="97"/>
    <x v="1266"/>
    <x v="0"/>
    <n v="1393"/>
    <x v="2"/>
  </r>
  <r>
    <x v="16"/>
    <x v="1266"/>
    <x v="2"/>
    <n v="3484"/>
    <x v="5"/>
  </r>
  <r>
    <x v="44"/>
    <x v="1266"/>
    <x v="2"/>
    <n v="4879"/>
    <x v="6"/>
  </r>
  <r>
    <x v="189"/>
    <x v="1267"/>
    <x v="0"/>
    <n v="452"/>
    <x v="2"/>
  </r>
  <r>
    <x v="93"/>
    <x v="1268"/>
    <x v="2"/>
    <n v="2196"/>
    <x v="3"/>
  </r>
  <r>
    <x v="52"/>
    <x v="1269"/>
    <x v="0"/>
    <n v="1468"/>
    <x v="2"/>
  </r>
  <r>
    <x v="107"/>
    <x v="1270"/>
    <x v="2"/>
    <n v="4626"/>
    <x v="5"/>
  </r>
  <r>
    <x v="172"/>
    <x v="1271"/>
    <x v="2"/>
    <n v="2873"/>
    <x v="2"/>
  </r>
  <r>
    <x v="173"/>
    <x v="1272"/>
    <x v="2"/>
    <n v="796"/>
    <x v="2"/>
  </r>
  <r>
    <x v="103"/>
    <x v="1272"/>
    <x v="0"/>
    <n v="3750"/>
    <x v="5"/>
  </r>
  <r>
    <x v="33"/>
    <x v="1273"/>
    <x v="0"/>
    <n v="4166"/>
    <x v="2"/>
  </r>
  <r>
    <x v="18"/>
    <x v="1274"/>
    <x v="2"/>
    <n v="4733"/>
    <x v="2"/>
  </r>
  <r>
    <x v="117"/>
    <x v="1274"/>
    <x v="1"/>
    <n v="2028"/>
    <x v="6"/>
  </r>
  <r>
    <x v="8"/>
    <x v="1275"/>
    <x v="1"/>
    <n v="273"/>
    <x v="1"/>
  </r>
  <r>
    <x v="12"/>
    <x v="1276"/>
    <x v="2"/>
    <n v="2114"/>
    <x v="2"/>
  </r>
  <r>
    <x v="174"/>
    <x v="1277"/>
    <x v="2"/>
    <n v="4619"/>
    <x v="2"/>
  </r>
  <r>
    <x v="37"/>
    <x v="1278"/>
    <x v="1"/>
    <n v="812"/>
    <x v="5"/>
  </r>
  <r>
    <x v="78"/>
    <x v="1279"/>
    <x v="1"/>
    <n v="1693"/>
    <x v="4"/>
  </r>
  <r>
    <x v="64"/>
    <x v="1280"/>
    <x v="1"/>
    <n v="92"/>
    <x v="2"/>
  </r>
  <r>
    <x v="54"/>
    <x v="1280"/>
    <x v="2"/>
    <n v="3095"/>
    <x v="6"/>
  </r>
  <r>
    <x v="135"/>
    <x v="1281"/>
    <x v="0"/>
    <n v="4443"/>
    <x v="2"/>
  </r>
  <r>
    <x v="72"/>
    <x v="1281"/>
    <x v="0"/>
    <n v="2611"/>
    <x v="1"/>
  </r>
  <r>
    <x v="58"/>
    <x v="1282"/>
    <x v="1"/>
    <n v="4307"/>
    <x v="1"/>
  </r>
  <r>
    <x v="109"/>
    <x v="1282"/>
    <x v="1"/>
    <n v="665"/>
    <x v="4"/>
  </r>
  <r>
    <x v="104"/>
    <x v="1283"/>
    <x v="0"/>
    <n v="3872"/>
    <x v="0"/>
  </r>
  <r>
    <x v="88"/>
    <x v="1283"/>
    <x v="2"/>
    <n v="258"/>
    <x v="7"/>
  </r>
  <r>
    <x v="26"/>
    <x v="1284"/>
    <x v="0"/>
    <n v="1778"/>
    <x v="6"/>
  </r>
  <r>
    <x v="71"/>
    <x v="1285"/>
    <x v="1"/>
    <n v="4993"/>
    <x v="2"/>
  </r>
  <r>
    <x v="128"/>
    <x v="1286"/>
    <x v="0"/>
    <n v="4571"/>
    <x v="5"/>
  </r>
  <r>
    <x v="35"/>
    <x v="1287"/>
    <x v="1"/>
    <n v="3029"/>
    <x v="1"/>
  </r>
  <r>
    <x v="125"/>
    <x v="1288"/>
    <x v="2"/>
    <n v="3361"/>
    <x v="2"/>
  </r>
  <r>
    <x v="26"/>
    <x v="1289"/>
    <x v="0"/>
    <n v="3995"/>
    <x v="6"/>
  </r>
  <r>
    <x v="110"/>
    <x v="1290"/>
    <x v="2"/>
    <n v="3429"/>
    <x v="1"/>
  </r>
  <r>
    <x v="21"/>
    <x v="1291"/>
    <x v="0"/>
    <n v="2436"/>
    <x v="6"/>
  </r>
  <r>
    <x v="74"/>
    <x v="1292"/>
    <x v="2"/>
    <n v="1575"/>
    <x v="2"/>
  </r>
  <r>
    <x v="66"/>
    <x v="1293"/>
    <x v="1"/>
    <n v="4954"/>
    <x v="1"/>
  </r>
  <r>
    <x v="143"/>
    <x v="1294"/>
    <x v="2"/>
    <n v="2871"/>
    <x v="5"/>
  </r>
  <r>
    <x v="51"/>
    <x v="1295"/>
    <x v="1"/>
    <n v="60"/>
    <x v="1"/>
  </r>
  <r>
    <x v="143"/>
    <x v="1296"/>
    <x v="0"/>
    <n v="4859"/>
    <x v="5"/>
  </r>
  <r>
    <x v="62"/>
    <x v="1297"/>
    <x v="0"/>
    <n v="4003"/>
    <x v="2"/>
  </r>
  <r>
    <x v="94"/>
    <x v="1298"/>
    <x v="1"/>
    <n v="3569"/>
    <x v="2"/>
  </r>
  <r>
    <x v="145"/>
    <x v="1299"/>
    <x v="1"/>
    <n v="3578"/>
    <x v="1"/>
  </r>
  <r>
    <x v="112"/>
    <x v="1300"/>
    <x v="0"/>
    <n v="4609"/>
    <x v="2"/>
  </r>
  <r>
    <x v="216"/>
    <x v="1300"/>
    <x v="1"/>
    <n v="4129"/>
    <x v="1"/>
  </r>
  <r>
    <x v="192"/>
    <x v="1301"/>
    <x v="0"/>
    <n v="251"/>
    <x v="5"/>
  </r>
  <r>
    <x v="217"/>
    <x v="1302"/>
    <x v="1"/>
    <n v="1434"/>
    <x v="1"/>
  </r>
  <r>
    <x v="152"/>
    <x v="1303"/>
    <x v="0"/>
    <n v="3045"/>
    <x v="3"/>
  </r>
  <r>
    <x v="147"/>
    <x v="1304"/>
    <x v="0"/>
    <n v="967"/>
    <x v="6"/>
  </r>
  <r>
    <x v="118"/>
    <x v="1305"/>
    <x v="0"/>
    <n v="4162"/>
    <x v="2"/>
  </r>
  <r>
    <x v="139"/>
    <x v="1306"/>
    <x v="1"/>
    <n v="1607"/>
    <x v="1"/>
  </r>
  <r>
    <x v="27"/>
    <x v="1307"/>
    <x v="0"/>
    <n v="2121"/>
    <x v="3"/>
  </r>
  <r>
    <x v="19"/>
    <x v="1308"/>
    <x v="2"/>
    <n v="2281"/>
    <x v="1"/>
  </r>
  <r>
    <x v="75"/>
    <x v="1309"/>
    <x v="0"/>
    <n v="2155"/>
    <x v="1"/>
  </r>
  <r>
    <x v="83"/>
    <x v="1310"/>
    <x v="0"/>
    <n v="993"/>
    <x v="4"/>
  </r>
  <r>
    <x v="74"/>
    <x v="1311"/>
    <x v="2"/>
    <n v="3191"/>
    <x v="2"/>
  </r>
  <r>
    <x v="64"/>
    <x v="1311"/>
    <x v="0"/>
    <n v="2402"/>
    <x v="2"/>
  </r>
  <r>
    <x v="97"/>
    <x v="1312"/>
    <x v="2"/>
    <n v="4234"/>
    <x v="2"/>
  </r>
  <r>
    <x v="4"/>
    <x v="1312"/>
    <x v="0"/>
    <n v="1556"/>
    <x v="1"/>
  </r>
  <r>
    <x v="172"/>
    <x v="1313"/>
    <x v="2"/>
    <n v="2536"/>
    <x v="2"/>
  </r>
  <r>
    <x v="156"/>
    <x v="1313"/>
    <x v="0"/>
    <n v="4131"/>
    <x v="2"/>
  </r>
  <r>
    <x v="186"/>
    <x v="1314"/>
    <x v="0"/>
    <n v="2323"/>
    <x v="3"/>
  </r>
  <r>
    <x v="29"/>
    <x v="1314"/>
    <x v="2"/>
    <n v="3817"/>
    <x v="2"/>
  </r>
  <r>
    <x v="20"/>
    <x v="1315"/>
    <x v="0"/>
    <n v="1621"/>
    <x v="1"/>
  </r>
  <r>
    <x v="166"/>
    <x v="1316"/>
    <x v="0"/>
    <n v="2775"/>
    <x v="2"/>
  </r>
  <r>
    <x v="164"/>
    <x v="1317"/>
    <x v="0"/>
    <n v="2064"/>
    <x v="2"/>
  </r>
  <r>
    <x v="51"/>
    <x v="1318"/>
    <x v="0"/>
    <n v="3586"/>
    <x v="1"/>
  </r>
  <r>
    <x v="44"/>
    <x v="1318"/>
    <x v="0"/>
    <n v="1331"/>
    <x v="6"/>
  </r>
  <r>
    <x v="95"/>
    <x v="1319"/>
    <x v="0"/>
    <n v="2938"/>
    <x v="5"/>
  </r>
  <r>
    <x v="142"/>
    <x v="1319"/>
    <x v="1"/>
    <n v="2223"/>
    <x v="6"/>
  </r>
  <r>
    <x v="109"/>
    <x v="1320"/>
    <x v="0"/>
    <n v="3780"/>
    <x v="4"/>
  </r>
  <r>
    <x v="117"/>
    <x v="1320"/>
    <x v="1"/>
    <n v="1283"/>
    <x v="6"/>
  </r>
  <r>
    <x v="18"/>
    <x v="1321"/>
    <x v="1"/>
    <n v="1691"/>
    <x v="2"/>
  </r>
  <r>
    <x v="167"/>
    <x v="1322"/>
    <x v="2"/>
    <n v="2202"/>
    <x v="5"/>
  </r>
  <r>
    <x v="24"/>
    <x v="1323"/>
    <x v="0"/>
    <n v="282"/>
    <x v="1"/>
  </r>
  <r>
    <x v="31"/>
    <x v="1324"/>
    <x v="2"/>
    <n v="2792"/>
    <x v="1"/>
  </r>
  <r>
    <x v="171"/>
    <x v="1325"/>
    <x v="2"/>
    <n v="4943"/>
    <x v="1"/>
  </r>
  <r>
    <x v="175"/>
    <x v="1326"/>
    <x v="1"/>
    <n v="3557"/>
    <x v="3"/>
  </r>
  <r>
    <x v="148"/>
    <x v="1327"/>
    <x v="1"/>
    <n v="3737"/>
    <x v="6"/>
  </r>
  <r>
    <x v="16"/>
    <x v="1328"/>
    <x v="1"/>
    <n v="4960"/>
    <x v="5"/>
  </r>
  <r>
    <x v="40"/>
    <x v="1329"/>
    <x v="2"/>
    <n v="3240"/>
    <x v="2"/>
  </r>
  <r>
    <x v="130"/>
    <x v="1329"/>
    <x v="1"/>
    <n v="533"/>
    <x v="1"/>
  </r>
  <r>
    <x v="80"/>
    <x v="1330"/>
    <x v="0"/>
    <n v="4225"/>
    <x v="6"/>
  </r>
  <r>
    <x v="115"/>
    <x v="1331"/>
    <x v="0"/>
    <n v="3107"/>
    <x v="1"/>
  </r>
  <r>
    <x v="57"/>
    <x v="1332"/>
    <x v="1"/>
    <n v="2045"/>
    <x v="4"/>
  </r>
  <r>
    <x v="105"/>
    <x v="1332"/>
    <x v="1"/>
    <n v="2446"/>
    <x v="6"/>
  </r>
  <r>
    <x v="62"/>
    <x v="1333"/>
    <x v="2"/>
    <n v="2353"/>
    <x v="2"/>
  </r>
  <r>
    <x v="88"/>
    <x v="1333"/>
    <x v="0"/>
    <n v="2347"/>
    <x v="7"/>
  </r>
  <r>
    <x v="9"/>
    <x v="1334"/>
    <x v="0"/>
    <n v="305"/>
    <x v="3"/>
  </r>
  <r>
    <x v="80"/>
    <x v="1334"/>
    <x v="2"/>
    <n v="3147"/>
    <x v="6"/>
  </r>
  <r>
    <x v="128"/>
    <x v="1335"/>
    <x v="0"/>
    <n v="911"/>
    <x v="5"/>
  </r>
  <r>
    <x v="8"/>
    <x v="1336"/>
    <x v="1"/>
    <n v="1145"/>
    <x v="1"/>
  </r>
  <r>
    <x v="161"/>
    <x v="1337"/>
    <x v="0"/>
    <n v="3722"/>
    <x v="1"/>
  </r>
  <r>
    <x v="111"/>
    <x v="1338"/>
    <x v="0"/>
    <n v="4285"/>
    <x v="1"/>
  </r>
  <r>
    <x v="78"/>
    <x v="1338"/>
    <x v="2"/>
    <n v="3787"/>
    <x v="4"/>
  </r>
  <r>
    <x v="105"/>
    <x v="1338"/>
    <x v="1"/>
    <n v="3935"/>
    <x v="6"/>
  </r>
  <r>
    <x v="207"/>
    <x v="1339"/>
    <x v="1"/>
    <n v="1162"/>
    <x v="2"/>
  </r>
  <r>
    <x v="208"/>
    <x v="1340"/>
    <x v="1"/>
    <n v="343"/>
    <x v="2"/>
  </r>
  <r>
    <x v="113"/>
    <x v="1341"/>
    <x v="0"/>
    <n v="249"/>
    <x v="7"/>
  </r>
  <r>
    <x v="211"/>
    <x v="1342"/>
    <x v="1"/>
    <n v="3715"/>
    <x v="2"/>
  </r>
  <r>
    <x v="126"/>
    <x v="1343"/>
    <x v="2"/>
    <n v="3108"/>
    <x v="2"/>
  </r>
  <r>
    <x v="11"/>
    <x v="1344"/>
    <x v="2"/>
    <n v="2839"/>
    <x v="5"/>
  </r>
  <r>
    <x v="129"/>
    <x v="1345"/>
    <x v="2"/>
    <n v="258"/>
    <x v="1"/>
  </r>
  <r>
    <x v="192"/>
    <x v="1346"/>
    <x v="1"/>
    <n v="3969"/>
    <x v="5"/>
  </r>
  <r>
    <x v="67"/>
    <x v="1347"/>
    <x v="2"/>
    <n v="3817"/>
    <x v="6"/>
  </r>
  <r>
    <x v="71"/>
    <x v="1348"/>
    <x v="1"/>
    <n v="1826"/>
    <x v="2"/>
  </r>
  <r>
    <x v="34"/>
    <x v="1349"/>
    <x v="1"/>
    <n v="4379"/>
    <x v="1"/>
  </r>
  <r>
    <x v="145"/>
    <x v="1350"/>
    <x v="1"/>
    <n v="1855"/>
    <x v="1"/>
  </r>
  <r>
    <x v="0"/>
    <x v="1351"/>
    <x v="0"/>
    <n v="1933"/>
    <x v="0"/>
  </r>
  <r>
    <x v="214"/>
    <x v="1352"/>
    <x v="2"/>
    <n v="2134"/>
    <x v="2"/>
  </r>
  <r>
    <x v="37"/>
    <x v="1353"/>
    <x v="1"/>
    <n v="2975"/>
    <x v="5"/>
  </r>
  <r>
    <x v="124"/>
    <x v="1354"/>
    <x v="0"/>
    <n v="3481"/>
    <x v="2"/>
  </r>
  <r>
    <x v="23"/>
    <x v="1355"/>
    <x v="2"/>
    <n v="1301"/>
    <x v="2"/>
  </r>
  <r>
    <x v="16"/>
    <x v="1356"/>
    <x v="0"/>
    <n v="1233"/>
    <x v="5"/>
  </r>
  <r>
    <x v="162"/>
    <x v="1357"/>
    <x v="2"/>
    <n v="3925"/>
    <x v="2"/>
  </r>
  <r>
    <x v="182"/>
    <x v="1358"/>
    <x v="0"/>
    <n v="3216"/>
    <x v="0"/>
  </r>
  <r>
    <x v="47"/>
    <x v="1359"/>
    <x v="0"/>
    <n v="1828"/>
    <x v="4"/>
  </r>
  <r>
    <x v="69"/>
    <x v="1360"/>
    <x v="0"/>
    <n v="2692"/>
    <x v="2"/>
  </r>
  <r>
    <x v="216"/>
    <x v="1360"/>
    <x v="0"/>
    <n v="3735"/>
    <x v="1"/>
  </r>
  <r>
    <x v="143"/>
    <x v="1360"/>
    <x v="0"/>
    <n v="4561"/>
    <x v="5"/>
  </r>
  <r>
    <x v="55"/>
    <x v="1361"/>
    <x v="2"/>
    <n v="376"/>
    <x v="4"/>
  </r>
  <r>
    <x v="142"/>
    <x v="1362"/>
    <x v="2"/>
    <n v="2160"/>
    <x v="6"/>
  </r>
  <r>
    <x v="103"/>
    <x v="1363"/>
    <x v="2"/>
    <n v="4498"/>
    <x v="5"/>
  </r>
  <r>
    <x v="212"/>
    <x v="1364"/>
    <x v="0"/>
    <n v="2584"/>
    <x v="2"/>
  </r>
  <r>
    <x v="160"/>
    <x v="1365"/>
    <x v="0"/>
    <n v="3407"/>
    <x v="6"/>
  </r>
  <r>
    <x v="183"/>
    <x v="1366"/>
    <x v="2"/>
    <n v="4091"/>
    <x v="0"/>
  </r>
  <r>
    <x v="159"/>
    <x v="1367"/>
    <x v="1"/>
    <n v="3930"/>
    <x v="1"/>
  </r>
  <r>
    <x v="46"/>
    <x v="1368"/>
    <x v="0"/>
    <n v="304"/>
    <x v="1"/>
  </r>
  <r>
    <x v="67"/>
    <x v="1368"/>
    <x v="0"/>
    <n v="4054"/>
    <x v="6"/>
  </r>
  <r>
    <x v="120"/>
    <x v="1369"/>
    <x v="0"/>
    <n v="25"/>
    <x v="0"/>
  </r>
  <r>
    <x v="79"/>
    <x v="1370"/>
    <x v="2"/>
    <n v="3502"/>
    <x v="4"/>
  </r>
  <r>
    <x v="56"/>
    <x v="1371"/>
    <x v="2"/>
    <n v="4953"/>
    <x v="2"/>
  </r>
  <r>
    <x v="10"/>
    <x v="1372"/>
    <x v="0"/>
    <n v="1747"/>
    <x v="4"/>
  </r>
  <r>
    <x v="85"/>
    <x v="1373"/>
    <x v="0"/>
    <n v="4508"/>
    <x v="3"/>
  </r>
  <r>
    <x v="93"/>
    <x v="1374"/>
    <x v="0"/>
    <n v="921"/>
    <x v="3"/>
  </r>
  <r>
    <x v="99"/>
    <x v="1375"/>
    <x v="1"/>
    <n v="421"/>
    <x v="1"/>
  </r>
  <r>
    <x v="131"/>
    <x v="1376"/>
    <x v="0"/>
    <n v="2463"/>
    <x v="5"/>
  </r>
  <r>
    <x v="110"/>
    <x v="1377"/>
    <x v="1"/>
    <n v="974"/>
    <x v="1"/>
  </r>
  <r>
    <x v="76"/>
    <x v="1378"/>
    <x v="1"/>
    <n v="970"/>
    <x v="2"/>
  </r>
  <r>
    <x v="21"/>
    <x v="1378"/>
    <x v="2"/>
    <n v="2677"/>
    <x v="6"/>
  </r>
  <r>
    <x v="106"/>
    <x v="1379"/>
    <x v="0"/>
    <n v="2417"/>
    <x v="0"/>
  </r>
  <r>
    <x v="66"/>
    <x v="1380"/>
    <x v="0"/>
    <n v="887"/>
    <x v="1"/>
  </r>
  <r>
    <x v="33"/>
    <x v="1381"/>
    <x v="2"/>
    <n v="1361"/>
    <x v="2"/>
  </r>
  <r>
    <x v="140"/>
    <x v="1382"/>
    <x v="2"/>
    <n v="1821"/>
    <x v="2"/>
  </r>
  <r>
    <x v="180"/>
    <x v="1383"/>
    <x v="0"/>
    <n v="3429"/>
    <x v="1"/>
  </r>
  <r>
    <x v="12"/>
    <x v="1384"/>
    <x v="2"/>
    <n v="2987"/>
    <x v="2"/>
  </r>
  <r>
    <x v="151"/>
    <x v="1384"/>
    <x v="2"/>
    <n v="4598"/>
    <x v="6"/>
  </r>
  <r>
    <x v="213"/>
    <x v="1384"/>
    <x v="1"/>
    <n v="870"/>
    <x v="2"/>
  </r>
  <r>
    <x v="83"/>
    <x v="1385"/>
    <x v="1"/>
    <n v="4161"/>
    <x v="4"/>
  </r>
  <r>
    <x v="32"/>
    <x v="1386"/>
    <x v="0"/>
    <n v="57"/>
    <x v="2"/>
  </r>
  <r>
    <x v="103"/>
    <x v="1387"/>
    <x v="1"/>
    <n v="2335"/>
    <x v="5"/>
  </r>
  <r>
    <x v="134"/>
    <x v="1388"/>
    <x v="0"/>
    <n v="2071"/>
    <x v="0"/>
  </r>
  <r>
    <x v="190"/>
    <x v="1389"/>
    <x v="2"/>
    <n v="3881"/>
    <x v="1"/>
  </r>
  <r>
    <x v="119"/>
    <x v="1390"/>
    <x v="1"/>
    <n v="961"/>
    <x v="2"/>
  </r>
  <r>
    <x v="95"/>
    <x v="1391"/>
    <x v="2"/>
    <n v="1135"/>
    <x v="5"/>
  </r>
  <r>
    <x v="7"/>
    <x v="1392"/>
    <x v="1"/>
    <n v="405"/>
    <x v="1"/>
  </r>
  <r>
    <x v="149"/>
    <x v="1393"/>
    <x v="1"/>
    <n v="3558"/>
    <x v="2"/>
  </r>
  <r>
    <x v="6"/>
    <x v="1393"/>
    <x v="2"/>
    <n v="2419"/>
    <x v="1"/>
  </r>
  <r>
    <x v="122"/>
    <x v="1394"/>
    <x v="2"/>
    <n v="3468"/>
    <x v="1"/>
  </r>
  <r>
    <x v="1"/>
    <x v="1395"/>
    <x v="2"/>
    <n v="1688"/>
    <x v="1"/>
  </r>
  <r>
    <x v="181"/>
    <x v="1396"/>
    <x v="0"/>
    <n v="2679"/>
    <x v="2"/>
  </r>
  <r>
    <x v="54"/>
    <x v="1397"/>
    <x v="0"/>
    <n v="3812"/>
    <x v="6"/>
  </r>
  <r>
    <x v="48"/>
    <x v="1398"/>
    <x v="1"/>
    <n v="4558"/>
    <x v="3"/>
  </r>
  <r>
    <x v="125"/>
    <x v="1399"/>
    <x v="2"/>
    <n v="141"/>
    <x v="2"/>
  </r>
  <r>
    <x v="26"/>
    <x v="1400"/>
    <x v="1"/>
    <n v="1624"/>
    <x v="6"/>
  </r>
  <r>
    <x v="91"/>
    <x v="1401"/>
    <x v="2"/>
    <n v="1432"/>
    <x v="2"/>
  </r>
  <r>
    <x v="43"/>
    <x v="1402"/>
    <x v="0"/>
    <n v="1246"/>
    <x v="5"/>
  </r>
  <r>
    <x v="87"/>
    <x v="1403"/>
    <x v="1"/>
    <n v="302"/>
    <x v="1"/>
  </r>
  <r>
    <x v="177"/>
    <x v="1404"/>
    <x v="0"/>
    <n v="2475"/>
    <x v="0"/>
  </r>
  <r>
    <x v="205"/>
    <x v="1404"/>
    <x v="1"/>
    <n v="2456"/>
    <x v="1"/>
  </r>
  <r>
    <x v="88"/>
    <x v="1404"/>
    <x v="0"/>
    <n v="4931"/>
    <x v="7"/>
  </r>
  <r>
    <x v="58"/>
    <x v="1405"/>
    <x v="2"/>
    <n v="497"/>
    <x v="1"/>
  </r>
  <r>
    <x v="178"/>
    <x v="1406"/>
    <x v="2"/>
    <n v="4889"/>
    <x v="5"/>
  </r>
  <r>
    <x v="117"/>
    <x v="1407"/>
    <x v="2"/>
    <n v="4966"/>
    <x v="6"/>
  </r>
  <r>
    <x v="141"/>
    <x v="1408"/>
    <x v="2"/>
    <n v="4306"/>
    <x v="2"/>
  </r>
  <r>
    <x v="43"/>
    <x v="1409"/>
    <x v="2"/>
    <n v="781"/>
    <x v="5"/>
  </r>
  <r>
    <x v="131"/>
    <x v="1410"/>
    <x v="1"/>
    <n v="3981"/>
    <x v="5"/>
  </r>
  <r>
    <x v="147"/>
    <x v="1411"/>
    <x v="0"/>
    <n v="967"/>
    <x v="6"/>
  </r>
  <r>
    <x v="118"/>
    <x v="1412"/>
    <x v="1"/>
    <n v="1162"/>
    <x v="2"/>
  </r>
  <r>
    <x v="139"/>
    <x v="1413"/>
    <x v="1"/>
    <n v="1607"/>
    <x v="1"/>
  </r>
  <r>
    <x v="137"/>
    <x v="1414"/>
    <x v="1"/>
    <n v="357"/>
    <x v="3"/>
  </r>
  <r>
    <x v="132"/>
    <x v="1414"/>
    <x v="1"/>
    <n v="2121"/>
    <x v="3"/>
  </r>
  <r>
    <x v="19"/>
    <x v="1415"/>
    <x v="2"/>
    <n v="2281"/>
    <x v="1"/>
  </r>
  <r>
    <x v="75"/>
    <x v="1416"/>
    <x v="0"/>
    <n v="2155"/>
    <x v="1"/>
  </r>
  <r>
    <x v="83"/>
    <x v="1417"/>
    <x v="0"/>
    <n v="993"/>
    <x v="4"/>
  </r>
  <r>
    <x v="74"/>
    <x v="1418"/>
    <x v="2"/>
    <n v="3191"/>
    <x v="2"/>
  </r>
  <r>
    <x v="64"/>
    <x v="1418"/>
    <x v="0"/>
    <n v="2402"/>
    <x v="2"/>
  </r>
  <r>
    <x v="4"/>
    <x v="1419"/>
    <x v="2"/>
    <n v="556"/>
    <x v="1"/>
  </r>
  <r>
    <x v="156"/>
    <x v="1420"/>
    <x v="0"/>
    <n v="4131"/>
    <x v="2"/>
  </r>
  <r>
    <x v="29"/>
    <x v="1421"/>
    <x v="2"/>
    <n v="3817"/>
    <x v="2"/>
  </r>
  <r>
    <x v="186"/>
    <x v="1422"/>
    <x v="0"/>
    <n v="2323"/>
    <x v="3"/>
  </r>
  <r>
    <x v="20"/>
    <x v="1423"/>
    <x v="0"/>
    <n v="1621"/>
    <x v="1"/>
  </r>
  <r>
    <x v="164"/>
    <x v="1424"/>
    <x v="0"/>
    <n v="2064"/>
    <x v="2"/>
  </r>
  <r>
    <x v="51"/>
    <x v="1425"/>
    <x v="0"/>
    <n v="3586"/>
    <x v="1"/>
  </r>
  <r>
    <x v="44"/>
    <x v="1425"/>
    <x v="0"/>
    <n v="1331"/>
    <x v="6"/>
  </r>
  <r>
    <x v="95"/>
    <x v="1426"/>
    <x v="0"/>
    <n v="2938"/>
    <x v="5"/>
  </r>
  <r>
    <x v="142"/>
    <x v="1426"/>
    <x v="1"/>
    <n v="2223"/>
    <x v="6"/>
  </r>
  <r>
    <x v="109"/>
    <x v="1427"/>
    <x v="0"/>
    <n v="3780"/>
    <x v="4"/>
  </r>
  <r>
    <x v="117"/>
    <x v="1427"/>
    <x v="1"/>
    <n v="1283"/>
    <x v="6"/>
  </r>
  <r>
    <x v="18"/>
    <x v="1428"/>
    <x v="1"/>
    <n v="1691"/>
    <x v="2"/>
  </r>
  <r>
    <x v="167"/>
    <x v="1429"/>
    <x v="2"/>
    <n v="2202"/>
    <x v="5"/>
  </r>
  <r>
    <x v="31"/>
    <x v="1430"/>
    <x v="2"/>
    <n v="2792"/>
    <x v="1"/>
  </r>
  <r>
    <x v="171"/>
    <x v="1431"/>
    <x v="2"/>
    <n v="4943"/>
    <x v="1"/>
  </r>
  <r>
    <x v="148"/>
    <x v="1432"/>
    <x v="1"/>
    <n v="3737"/>
    <x v="6"/>
  </r>
  <r>
    <x v="16"/>
    <x v="1433"/>
    <x v="1"/>
    <n v="4960"/>
    <x v="5"/>
  </r>
  <r>
    <x v="69"/>
    <x v="1434"/>
    <x v="2"/>
    <n v="50"/>
    <x v="2"/>
  </r>
  <r>
    <x v="130"/>
    <x v="1434"/>
    <x v="1"/>
    <n v="533"/>
    <x v="1"/>
  </r>
  <r>
    <x v="80"/>
    <x v="1435"/>
    <x v="0"/>
    <n v="4225"/>
    <x v="6"/>
  </r>
  <r>
    <x v="115"/>
    <x v="1436"/>
    <x v="0"/>
    <n v="3107"/>
    <x v="1"/>
  </r>
  <r>
    <x v="57"/>
    <x v="1437"/>
    <x v="1"/>
    <n v="2045"/>
    <x v="4"/>
  </r>
  <r>
    <x v="105"/>
    <x v="1437"/>
    <x v="1"/>
    <n v="2446"/>
    <x v="6"/>
  </r>
  <r>
    <x v="62"/>
    <x v="1438"/>
    <x v="2"/>
    <n v="2353"/>
    <x v="2"/>
  </r>
  <r>
    <x v="9"/>
    <x v="1439"/>
    <x v="1"/>
    <n v="305"/>
    <x v="3"/>
  </r>
  <r>
    <x v="166"/>
    <x v="1439"/>
    <x v="0"/>
    <n v="2775"/>
    <x v="2"/>
  </r>
  <r>
    <x v="80"/>
    <x v="1439"/>
    <x v="2"/>
    <n v="3147"/>
    <x v="6"/>
  </r>
  <r>
    <x v="160"/>
    <x v="1440"/>
    <x v="1"/>
    <n v="307"/>
    <x v="6"/>
  </r>
  <r>
    <x v="128"/>
    <x v="1441"/>
    <x v="0"/>
    <n v="911"/>
    <x v="5"/>
  </r>
  <r>
    <x v="8"/>
    <x v="1442"/>
    <x v="1"/>
    <n v="1145"/>
    <x v="1"/>
  </r>
  <r>
    <x v="161"/>
    <x v="1443"/>
    <x v="1"/>
    <n v="3722"/>
    <x v="1"/>
  </r>
  <r>
    <x v="24"/>
    <x v="1444"/>
    <x v="0"/>
    <n v="282"/>
    <x v="1"/>
  </r>
  <r>
    <x v="111"/>
    <x v="1445"/>
    <x v="1"/>
    <n v="1257"/>
    <x v="1"/>
  </r>
  <r>
    <x v="78"/>
    <x v="1445"/>
    <x v="2"/>
    <n v="3787"/>
    <x v="4"/>
  </r>
  <r>
    <x v="105"/>
    <x v="1445"/>
    <x v="1"/>
    <n v="3935"/>
    <x v="6"/>
  </r>
  <r>
    <x v="207"/>
    <x v="1446"/>
    <x v="1"/>
    <n v="162"/>
    <x v="2"/>
  </r>
  <r>
    <x v="88"/>
    <x v="1447"/>
    <x v="1"/>
    <n v="2347"/>
    <x v="7"/>
  </r>
  <r>
    <x v="208"/>
    <x v="1448"/>
    <x v="1"/>
    <n v="343"/>
    <x v="2"/>
  </r>
  <r>
    <x v="113"/>
    <x v="1449"/>
    <x v="0"/>
    <n v="249"/>
    <x v="7"/>
  </r>
  <r>
    <x v="97"/>
    <x v="1450"/>
    <x v="2"/>
    <n v="768"/>
    <x v="2"/>
  </r>
  <r>
    <x v="180"/>
    <x v="1451"/>
    <x v="1"/>
    <n v="3429"/>
    <x v="1"/>
  </r>
  <r>
    <x v="11"/>
    <x v="1452"/>
    <x v="2"/>
    <n v="2839"/>
    <x v="5"/>
  </r>
  <r>
    <x v="129"/>
    <x v="1453"/>
    <x v="2"/>
    <n v="258"/>
    <x v="1"/>
  </r>
  <r>
    <x v="192"/>
    <x v="1454"/>
    <x v="1"/>
    <n v="3969"/>
    <x v="5"/>
  </r>
  <r>
    <x v="67"/>
    <x v="1455"/>
    <x v="2"/>
    <n v="3817"/>
    <x v="6"/>
  </r>
  <r>
    <x v="71"/>
    <x v="1456"/>
    <x v="1"/>
    <n v="1826"/>
    <x v="2"/>
  </r>
  <r>
    <x v="34"/>
    <x v="1457"/>
    <x v="1"/>
    <n v="4379"/>
    <x v="1"/>
  </r>
  <r>
    <x v="145"/>
    <x v="1458"/>
    <x v="1"/>
    <n v="1855"/>
    <x v="1"/>
  </r>
  <r>
    <x v="0"/>
    <x v="1459"/>
    <x v="2"/>
    <n v="1933"/>
    <x v="0"/>
  </r>
  <r>
    <x v="214"/>
    <x v="1460"/>
    <x v="2"/>
    <n v="2134"/>
    <x v="2"/>
  </r>
  <r>
    <x v="37"/>
    <x v="1461"/>
    <x v="1"/>
    <n v="2975"/>
    <x v="5"/>
  </r>
  <r>
    <x v="124"/>
    <x v="1462"/>
    <x v="0"/>
    <n v="3481"/>
    <x v="2"/>
  </r>
  <r>
    <x v="23"/>
    <x v="1463"/>
    <x v="2"/>
    <n v="1301"/>
    <x v="2"/>
  </r>
  <r>
    <x v="16"/>
    <x v="1464"/>
    <x v="0"/>
    <n v="1233"/>
    <x v="5"/>
  </r>
  <r>
    <x v="162"/>
    <x v="1465"/>
    <x v="2"/>
    <n v="3925"/>
    <x v="2"/>
  </r>
  <r>
    <x v="182"/>
    <x v="1466"/>
    <x v="2"/>
    <n v="320"/>
    <x v="0"/>
  </r>
  <r>
    <x v="47"/>
    <x v="1467"/>
    <x v="2"/>
    <n v="1828"/>
    <x v="4"/>
  </r>
  <r>
    <x v="69"/>
    <x v="1468"/>
    <x v="0"/>
    <n v="2692"/>
    <x v="2"/>
  </r>
  <r>
    <x v="216"/>
    <x v="1468"/>
    <x v="0"/>
    <n v="3735"/>
    <x v="1"/>
  </r>
  <r>
    <x v="143"/>
    <x v="1468"/>
    <x v="0"/>
    <n v="4561"/>
    <x v="5"/>
  </r>
  <r>
    <x v="55"/>
    <x v="1469"/>
    <x v="2"/>
    <n v="376"/>
    <x v="4"/>
  </r>
  <r>
    <x v="142"/>
    <x v="1470"/>
    <x v="2"/>
    <n v="2160"/>
    <x v="6"/>
  </r>
  <r>
    <x v="85"/>
    <x v="1471"/>
    <x v="1"/>
    <n v="122"/>
    <x v="3"/>
  </r>
  <r>
    <x v="103"/>
    <x v="1472"/>
    <x v="2"/>
    <n v="4498"/>
    <x v="5"/>
  </r>
  <r>
    <x v="120"/>
    <x v="1473"/>
    <x v="2"/>
    <n v="25"/>
    <x v="0"/>
  </r>
  <r>
    <x v="212"/>
    <x v="1474"/>
    <x v="0"/>
    <n v="2584"/>
    <x v="2"/>
  </r>
  <r>
    <x v="183"/>
    <x v="1475"/>
    <x v="2"/>
    <n v="4091"/>
    <x v="0"/>
  </r>
  <r>
    <x v="58"/>
    <x v="1475"/>
    <x v="1"/>
    <n v="497"/>
    <x v="1"/>
  </r>
  <r>
    <x v="159"/>
    <x v="1476"/>
    <x v="1"/>
    <n v="3930"/>
    <x v="1"/>
  </r>
  <r>
    <x v="46"/>
    <x v="1477"/>
    <x v="0"/>
    <n v="304"/>
    <x v="1"/>
  </r>
  <r>
    <x v="67"/>
    <x v="1477"/>
    <x v="0"/>
    <n v="4054"/>
    <x v="6"/>
  </r>
  <r>
    <x v="79"/>
    <x v="1478"/>
    <x v="2"/>
    <n v="3502"/>
    <x v="4"/>
  </r>
  <r>
    <x v="56"/>
    <x v="1479"/>
    <x v="1"/>
    <n v="953"/>
    <x v="2"/>
  </r>
  <r>
    <x v="126"/>
    <x v="1480"/>
    <x v="1"/>
    <n v="322"/>
    <x v="2"/>
  </r>
  <r>
    <x v="10"/>
    <x v="1481"/>
    <x v="0"/>
    <n v="1747"/>
    <x v="4"/>
  </r>
  <r>
    <x v="93"/>
    <x v="1482"/>
    <x v="1"/>
    <n v="921"/>
    <x v="3"/>
  </r>
  <r>
    <x v="99"/>
    <x v="1483"/>
    <x v="1"/>
    <n v="421"/>
    <x v="1"/>
  </r>
  <r>
    <x v="131"/>
    <x v="1484"/>
    <x v="0"/>
    <n v="2463"/>
    <x v="5"/>
  </r>
  <r>
    <x v="110"/>
    <x v="1485"/>
    <x v="1"/>
    <n v="974"/>
    <x v="1"/>
  </r>
  <r>
    <x v="76"/>
    <x v="1486"/>
    <x v="1"/>
    <n v="970"/>
    <x v="2"/>
  </r>
  <r>
    <x v="21"/>
    <x v="1486"/>
    <x v="2"/>
    <n v="2677"/>
    <x v="6"/>
  </r>
  <r>
    <x v="106"/>
    <x v="1487"/>
    <x v="0"/>
    <n v="2417"/>
    <x v="0"/>
  </r>
  <r>
    <x v="66"/>
    <x v="1488"/>
    <x v="0"/>
    <n v="887"/>
    <x v="1"/>
  </r>
  <r>
    <x v="33"/>
    <x v="1489"/>
    <x v="2"/>
    <n v="1361"/>
    <x v="2"/>
  </r>
  <r>
    <x v="211"/>
    <x v="1490"/>
    <x v="2"/>
    <n v="777"/>
    <x v="2"/>
  </r>
  <r>
    <x v="140"/>
    <x v="1491"/>
    <x v="2"/>
    <n v="1821"/>
    <x v="2"/>
  </r>
  <r>
    <x v="12"/>
    <x v="1492"/>
    <x v="2"/>
    <n v="298"/>
    <x v="2"/>
  </r>
  <r>
    <x v="151"/>
    <x v="1492"/>
    <x v="2"/>
    <n v="4598"/>
    <x v="6"/>
  </r>
  <r>
    <x v="172"/>
    <x v="1493"/>
    <x v="2"/>
    <n v="2536"/>
    <x v="2"/>
  </r>
  <r>
    <x v="83"/>
    <x v="1494"/>
    <x v="1"/>
    <n v="4161"/>
    <x v="4"/>
  </r>
  <r>
    <x v="32"/>
    <x v="1495"/>
    <x v="0"/>
    <n v="57"/>
    <x v="2"/>
  </r>
  <r>
    <x v="205"/>
    <x v="1496"/>
    <x v="1"/>
    <n v="2456"/>
    <x v="1"/>
  </r>
  <r>
    <x v="103"/>
    <x v="1497"/>
    <x v="1"/>
    <n v="2335"/>
    <x v="5"/>
  </r>
  <r>
    <x v="134"/>
    <x v="1498"/>
    <x v="0"/>
    <n v="2071"/>
    <x v="0"/>
  </r>
  <r>
    <x v="190"/>
    <x v="1499"/>
    <x v="2"/>
    <n v="3881"/>
    <x v="1"/>
  </r>
  <r>
    <x v="119"/>
    <x v="1500"/>
    <x v="1"/>
    <n v="961"/>
    <x v="2"/>
  </r>
  <r>
    <x v="95"/>
    <x v="1501"/>
    <x v="2"/>
    <n v="1135"/>
    <x v="5"/>
  </r>
  <r>
    <x v="7"/>
    <x v="1502"/>
    <x v="1"/>
    <n v="405"/>
    <x v="1"/>
  </r>
  <r>
    <x v="149"/>
    <x v="1503"/>
    <x v="1"/>
    <n v="3558"/>
    <x v="2"/>
  </r>
  <r>
    <x v="6"/>
    <x v="1503"/>
    <x v="2"/>
    <n v="2419"/>
    <x v="1"/>
  </r>
  <r>
    <x v="122"/>
    <x v="1504"/>
    <x v="2"/>
    <n v="3468"/>
    <x v="1"/>
  </r>
  <r>
    <x v="1"/>
    <x v="1505"/>
    <x v="2"/>
    <n v="1688"/>
    <x v="1"/>
  </r>
  <r>
    <x v="181"/>
    <x v="1506"/>
    <x v="0"/>
    <n v="2679"/>
    <x v="2"/>
  </r>
  <r>
    <x v="54"/>
    <x v="1507"/>
    <x v="0"/>
    <n v="3812"/>
    <x v="6"/>
  </r>
  <r>
    <x v="48"/>
    <x v="1508"/>
    <x v="0"/>
    <n v="4558"/>
    <x v="3"/>
  </r>
  <r>
    <x v="141"/>
    <x v="1509"/>
    <x v="0"/>
    <n v="4306"/>
    <x v="2"/>
  </r>
  <r>
    <x v="213"/>
    <x v="1510"/>
    <x v="1"/>
    <n v="870"/>
    <x v="2"/>
  </r>
  <r>
    <x v="125"/>
    <x v="1511"/>
    <x v="2"/>
    <n v="141"/>
    <x v="2"/>
  </r>
  <r>
    <x v="26"/>
    <x v="1512"/>
    <x v="1"/>
    <n v="1624"/>
    <x v="6"/>
  </r>
  <r>
    <x v="69"/>
    <x v="1513"/>
    <x v="2"/>
    <n v="120"/>
    <x v="2"/>
  </r>
  <r>
    <x v="43"/>
    <x v="1514"/>
    <x v="0"/>
    <n v="1246"/>
    <x v="5"/>
  </r>
  <r>
    <x v="87"/>
    <x v="1515"/>
    <x v="1"/>
    <n v="302"/>
    <x v="1"/>
  </r>
  <r>
    <x v="177"/>
    <x v="1516"/>
    <x v="0"/>
    <n v="2475"/>
    <x v="0"/>
  </r>
  <r>
    <x v="88"/>
    <x v="1516"/>
    <x v="0"/>
    <n v="4931"/>
    <x v="7"/>
  </r>
  <r>
    <x v="178"/>
    <x v="1517"/>
    <x v="2"/>
    <n v="4889"/>
    <x v="5"/>
  </r>
  <r>
    <x v="117"/>
    <x v="1518"/>
    <x v="2"/>
    <n v="4966"/>
    <x v="6"/>
  </r>
  <r>
    <x v="43"/>
    <x v="1519"/>
    <x v="2"/>
    <n v="781"/>
    <x v="5"/>
  </r>
  <r>
    <x v="154"/>
    <x v="1520"/>
    <x v="2"/>
    <n v="3709"/>
    <x v="1"/>
  </r>
  <r>
    <x v="55"/>
    <x v="1521"/>
    <x v="1"/>
    <n v="464"/>
    <x v="4"/>
  </r>
  <r>
    <x v="131"/>
    <x v="1522"/>
    <x v="1"/>
    <n v="3981"/>
    <x v="5"/>
  </r>
  <r>
    <x v="188"/>
    <x v="1523"/>
    <x v="1"/>
    <n v="312"/>
    <x v="0"/>
  </r>
  <r>
    <x v="48"/>
    <x v="1524"/>
    <x v="2"/>
    <n v="328"/>
    <x v="3"/>
  </r>
  <r>
    <x v="59"/>
    <x v="1525"/>
    <x v="1"/>
    <n v="258"/>
    <x v="1"/>
  </r>
  <r>
    <x v="200"/>
    <x v="1526"/>
    <x v="1"/>
    <n v="123"/>
    <x v="3"/>
  </r>
  <r>
    <x v="55"/>
    <x v="1526"/>
    <x v="1"/>
    <n v="464"/>
    <x v="4"/>
  </r>
  <r>
    <x v="50"/>
    <x v="1527"/>
    <x v="0"/>
    <n v="2601"/>
    <x v="2"/>
  </r>
  <r>
    <x v="72"/>
    <x v="1528"/>
    <x v="1"/>
    <n v="148"/>
    <x v="1"/>
  </r>
  <r>
    <x v="137"/>
    <x v="1529"/>
    <x v="2"/>
    <n v="616"/>
    <x v="3"/>
  </r>
  <r>
    <x v="62"/>
    <x v="1530"/>
    <x v="0"/>
    <n v="2792"/>
    <x v="2"/>
  </r>
  <r>
    <x v="34"/>
    <x v="1531"/>
    <x v="2"/>
    <n v="2597"/>
    <x v="1"/>
  </r>
  <r>
    <x v="28"/>
    <x v="1532"/>
    <x v="1"/>
    <n v="416"/>
    <x v="0"/>
  </r>
  <r>
    <x v="210"/>
    <x v="1533"/>
    <x v="1"/>
    <n v="490"/>
    <x v="3"/>
  </r>
  <r>
    <x v="9"/>
    <x v="1533"/>
    <x v="1"/>
    <n v="490"/>
    <x v="3"/>
  </r>
  <r>
    <x v="63"/>
    <x v="1534"/>
    <x v="1"/>
    <n v="2000"/>
    <x v="0"/>
  </r>
  <r>
    <x v="95"/>
    <x v="1535"/>
    <x v="2"/>
    <n v="469"/>
    <x v="5"/>
  </r>
  <r>
    <x v="178"/>
    <x v="1536"/>
    <x v="1"/>
    <n v="50"/>
    <x v="5"/>
  </r>
  <r>
    <x v="36"/>
    <x v="1537"/>
    <x v="1"/>
    <n v="189"/>
    <x v="7"/>
  </r>
  <r>
    <x v="165"/>
    <x v="1538"/>
    <x v="1"/>
    <n v="193"/>
    <x v="3"/>
  </r>
  <r>
    <x v="100"/>
    <x v="1539"/>
    <x v="1"/>
    <n v="618"/>
    <x v="3"/>
  </r>
  <r>
    <x v="213"/>
    <x v="1540"/>
    <x v="1"/>
    <n v="104"/>
    <x v="2"/>
  </r>
  <r>
    <x v="85"/>
    <x v="1541"/>
    <x v="0"/>
    <n v="2507"/>
    <x v="3"/>
  </r>
  <r>
    <x v="148"/>
    <x v="1542"/>
    <x v="1"/>
    <n v="294"/>
    <x v="6"/>
  </r>
  <r>
    <x v="34"/>
    <x v="1543"/>
    <x v="1"/>
    <n v="271"/>
    <x v="1"/>
  </r>
  <r>
    <x v="86"/>
    <x v="1544"/>
    <x v="2"/>
    <n v="3835"/>
    <x v="0"/>
  </r>
  <r>
    <x v="131"/>
    <x v="1544"/>
    <x v="1"/>
    <n v="3981"/>
    <x v="5"/>
  </r>
  <r>
    <x v="172"/>
    <x v="1545"/>
    <x v="0"/>
    <n v="3700"/>
    <x v="2"/>
  </r>
  <r>
    <x v="217"/>
    <x v="1546"/>
    <x v="1"/>
    <n v="271"/>
    <x v="1"/>
  </r>
  <r>
    <x v="140"/>
    <x v="1547"/>
    <x v="0"/>
    <n v="3086"/>
    <x v="2"/>
  </r>
  <r>
    <x v="44"/>
    <x v="1548"/>
    <x v="0"/>
    <n v="1631"/>
    <x v="6"/>
  </r>
  <r>
    <x v="31"/>
    <x v="1549"/>
    <x v="0"/>
    <n v="1751"/>
    <x v="1"/>
  </r>
  <r>
    <x v="166"/>
    <x v="1550"/>
    <x v="2"/>
    <n v="2062"/>
    <x v="2"/>
  </r>
  <r>
    <x v="160"/>
    <x v="1551"/>
    <x v="2"/>
    <n v="1902"/>
    <x v="6"/>
  </r>
  <r>
    <x v="127"/>
    <x v="1552"/>
    <x v="0"/>
    <n v="2859"/>
    <x v="1"/>
  </r>
  <r>
    <x v="186"/>
    <x v="1553"/>
    <x v="0"/>
    <n v="1865"/>
    <x v="3"/>
  </r>
  <r>
    <x v="191"/>
    <x v="1554"/>
    <x v="0"/>
    <n v="3515"/>
    <x v="1"/>
  </r>
  <r>
    <x v="132"/>
    <x v="1555"/>
    <x v="1"/>
    <n v="193"/>
    <x v="3"/>
  </r>
  <r>
    <x v="180"/>
    <x v="1555"/>
    <x v="2"/>
    <n v="3697"/>
    <x v="1"/>
  </r>
  <r>
    <x v="145"/>
    <x v="1556"/>
    <x v="0"/>
    <n v="3953"/>
    <x v="1"/>
  </r>
  <r>
    <x v="135"/>
    <x v="1557"/>
    <x v="2"/>
    <n v="1696"/>
    <x v="2"/>
  </r>
  <r>
    <x v="15"/>
    <x v="1558"/>
    <x v="1"/>
    <n v="312"/>
    <x v="2"/>
  </r>
  <r>
    <x v="88"/>
    <x v="1559"/>
    <x v="2"/>
    <n v="357"/>
    <x v="7"/>
  </r>
  <r>
    <x v="141"/>
    <x v="1560"/>
    <x v="2"/>
    <n v="2539"/>
    <x v="2"/>
  </r>
  <r>
    <x v="71"/>
    <x v="1561"/>
    <x v="0"/>
    <n v="2527"/>
    <x v="2"/>
  </r>
  <r>
    <x v="0"/>
    <x v="1562"/>
    <x v="0"/>
    <n v="3290"/>
    <x v="0"/>
  </r>
  <r>
    <x v="118"/>
    <x v="1563"/>
    <x v="1"/>
    <n v="3361"/>
    <x v="2"/>
  </r>
  <r>
    <x v="113"/>
    <x v="1564"/>
    <x v="2"/>
    <n v="3517"/>
    <x v="7"/>
  </r>
  <r>
    <x v="196"/>
    <x v="1565"/>
    <x v="0"/>
    <n v="1587"/>
    <x v="3"/>
  </r>
  <r>
    <x v="209"/>
    <x v="1566"/>
    <x v="0"/>
    <n v="2904"/>
    <x v="1"/>
  </r>
  <r>
    <x v="167"/>
    <x v="1567"/>
    <x v="2"/>
    <n v="2772"/>
    <x v="5"/>
  </r>
  <r>
    <x v="74"/>
    <x v="1568"/>
    <x v="0"/>
    <n v="2055"/>
    <x v="2"/>
  </r>
  <r>
    <x v="168"/>
    <x v="1569"/>
    <x v="1"/>
    <n v="451"/>
    <x v="2"/>
  </r>
  <r>
    <x v="25"/>
    <x v="1570"/>
    <x v="1"/>
    <n v="383"/>
    <x v="0"/>
  </r>
  <r>
    <x v="83"/>
    <x v="1571"/>
    <x v="0"/>
    <n v="3258"/>
    <x v="4"/>
  </r>
  <r>
    <x v="184"/>
    <x v="1572"/>
    <x v="1"/>
    <n v="328"/>
    <x v="1"/>
  </r>
  <r>
    <x v="102"/>
    <x v="1573"/>
    <x v="1"/>
    <n v="220"/>
    <x v="5"/>
  </r>
  <r>
    <x v="132"/>
    <x v="1574"/>
    <x v="2"/>
    <n v="1793"/>
    <x v="3"/>
  </r>
  <r>
    <x v="33"/>
    <x v="1575"/>
    <x v="2"/>
    <n v="3986"/>
    <x v="2"/>
  </r>
  <r>
    <x v="12"/>
    <x v="1576"/>
    <x v="2"/>
    <n v="3895"/>
    <x v="2"/>
  </r>
  <r>
    <x v="129"/>
    <x v="1577"/>
    <x v="2"/>
    <n v="911"/>
    <x v="1"/>
  </r>
  <r>
    <x v="181"/>
    <x v="1578"/>
    <x v="1"/>
    <n v="154"/>
    <x v="2"/>
  </r>
  <r>
    <x v="35"/>
    <x v="1579"/>
    <x v="2"/>
    <n v="865"/>
    <x v="1"/>
  </r>
  <r>
    <x v="26"/>
    <x v="1580"/>
    <x v="2"/>
    <n v="3966"/>
    <x v="6"/>
  </r>
  <r>
    <x v="5"/>
    <x v="1581"/>
    <x v="1"/>
    <n v="2650"/>
    <x v="2"/>
  </r>
  <r>
    <x v="1"/>
    <x v="1582"/>
    <x v="2"/>
    <n v="2820"/>
    <x v="1"/>
  </r>
  <r>
    <x v="153"/>
    <x v="1583"/>
    <x v="1"/>
    <n v="1580"/>
    <x v="3"/>
  </r>
  <r>
    <x v="45"/>
    <x v="1584"/>
    <x v="1"/>
    <n v="444"/>
    <x v="0"/>
  </r>
  <r>
    <x v="77"/>
    <x v="1585"/>
    <x v="0"/>
    <n v="2106"/>
    <x v="5"/>
  </r>
  <r>
    <x v="73"/>
    <x v="1586"/>
    <x v="1"/>
    <n v="86"/>
    <x v="2"/>
  </r>
  <r>
    <x v="162"/>
    <x v="1587"/>
    <x v="2"/>
    <n v="2380"/>
    <x v="2"/>
  </r>
  <r>
    <x v="171"/>
    <x v="1588"/>
    <x v="1"/>
    <n v="186"/>
    <x v="1"/>
  </r>
  <r>
    <x v="159"/>
    <x v="1589"/>
    <x v="2"/>
    <n v="331"/>
    <x v="1"/>
  </r>
  <r>
    <x v="163"/>
    <x v="1590"/>
    <x v="2"/>
    <n v="286"/>
    <x v="3"/>
  </r>
  <r>
    <x v="180"/>
    <x v="1591"/>
    <x v="2"/>
    <n v="439"/>
    <x v="1"/>
  </r>
  <r>
    <x v="66"/>
    <x v="1592"/>
    <x v="2"/>
    <n v="738"/>
    <x v="1"/>
  </r>
  <r>
    <x v="53"/>
    <x v="1593"/>
    <x v="2"/>
    <n v="3985"/>
    <x v="2"/>
  </r>
  <r>
    <x v="142"/>
    <x v="1594"/>
    <x v="2"/>
    <n v="575"/>
    <x v="6"/>
  </r>
  <r>
    <x v="60"/>
    <x v="1595"/>
    <x v="0"/>
    <n v="2080"/>
    <x v="1"/>
  </r>
  <r>
    <x v="146"/>
    <x v="1596"/>
    <x v="2"/>
    <n v="442"/>
    <x v="3"/>
  </r>
  <r>
    <x v="61"/>
    <x v="1597"/>
    <x v="2"/>
    <n v="372"/>
    <x v="3"/>
  </r>
  <r>
    <x v="138"/>
    <x v="1598"/>
    <x v="2"/>
    <n v="288"/>
    <x v="2"/>
  </r>
  <r>
    <x v="11"/>
    <x v="1599"/>
    <x v="1"/>
    <n v="156"/>
    <x v="5"/>
  </r>
  <r>
    <x v="65"/>
    <x v="1600"/>
    <x v="1"/>
    <n v="3135"/>
    <x v="1"/>
  </r>
  <r>
    <x v="197"/>
    <x v="1601"/>
    <x v="1"/>
    <n v="369"/>
    <x v="1"/>
  </r>
  <r>
    <x v="141"/>
    <x v="1602"/>
    <x v="1"/>
    <n v="448"/>
    <x v="2"/>
  </r>
  <r>
    <x v="41"/>
    <x v="1603"/>
    <x v="0"/>
    <n v="3932"/>
    <x v="2"/>
  </r>
  <r>
    <x v="192"/>
    <x v="1604"/>
    <x v="2"/>
    <n v="418"/>
    <x v="5"/>
  </r>
  <r>
    <x v="122"/>
    <x v="1605"/>
    <x v="2"/>
    <n v="2454"/>
    <x v="1"/>
  </r>
  <r>
    <x v="147"/>
    <x v="1606"/>
    <x v="2"/>
    <n v="3043"/>
    <x v="6"/>
  </r>
  <r>
    <x v="218"/>
    <x v="1607"/>
    <x v="1"/>
    <n v="2006"/>
    <x v="3"/>
  </r>
  <r>
    <x v="123"/>
    <x v="1608"/>
    <x v="0"/>
    <n v="2176"/>
    <x v="1"/>
  </r>
  <r>
    <x v="206"/>
    <x v="1609"/>
    <x v="2"/>
    <n v="689"/>
    <x v="3"/>
  </r>
  <r>
    <x v="128"/>
    <x v="1610"/>
    <x v="2"/>
    <n v="3274"/>
    <x v="5"/>
  </r>
  <r>
    <x v="104"/>
    <x v="1611"/>
    <x v="2"/>
    <n v="585"/>
    <x v="0"/>
  </r>
  <r>
    <x v="23"/>
    <x v="1612"/>
    <x v="2"/>
    <n v="298"/>
    <x v="2"/>
  </r>
  <r>
    <x v="14"/>
    <x v="1613"/>
    <x v="1"/>
    <n v="484"/>
    <x v="2"/>
  </r>
  <r>
    <x v="106"/>
    <x v="1614"/>
    <x v="2"/>
    <n v="797"/>
    <x v="0"/>
  </r>
  <r>
    <x v="101"/>
    <x v="1615"/>
    <x v="0"/>
    <n v="2978"/>
    <x v="3"/>
  </r>
  <r>
    <x v="22"/>
    <x v="1616"/>
    <x v="1"/>
    <n v="3045"/>
    <x v="0"/>
  </r>
  <r>
    <x v="107"/>
    <x v="1617"/>
    <x v="1"/>
    <n v="1404"/>
    <x v="5"/>
  </r>
  <r>
    <x v="133"/>
    <x v="1618"/>
    <x v="0"/>
    <n v="2598"/>
    <x v="2"/>
  </r>
  <r>
    <x v="126"/>
    <x v="1619"/>
    <x v="1"/>
    <n v="171"/>
    <x v="2"/>
  </r>
  <r>
    <x v="203"/>
    <x v="1620"/>
    <x v="1"/>
    <n v="354"/>
    <x v="2"/>
  </r>
  <r>
    <x v="199"/>
    <x v="1621"/>
    <x v="1"/>
    <n v="2813"/>
    <x v="3"/>
  </r>
  <r>
    <x v="211"/>
    <x v="1622"/>
    <x v="1"/>
    <n v="429"/>
    <x v="2"/>
  </r>
  <r>
    <x v="211"/>
    <x v="1622"/>
    <x v="1"/>
    <n v="429"/>
    <x v="2"/>
  </r>
  <r>
    <x v="192"/>
    <x v="1623"/>
    <x v="2"/>
    <n v="3530"/>
    <x v="5"/>
  </r>
  <r>
    <x v="47"/>
    <x v="1624"/>
    <x v="0"/>
    <n v="1647"/>
    <x v="4"/>
  </r>
  <r>
    <x v="68"/>
    <x v="1625"/>
    <x v="0"/>
    <n v="2560"/>
    <x v="1"/>
  </r>
  <r>
    <x v="7"/>
    <x v="1626"/>
    <x v="0"/>
    <n v="1634"/>
    <x v="1"/>
  </r>
  <r>
    <x v="152"/>
    <x v="1627"/>
    <x v="0"/>
    <n v="2401"/>
    <x v="3"/>
  </r>
  <r>
    <x v="56"/>
    <x v="1628"/>
    <x v="2"/>
    <n v="2766"/>
    <x v="2"/>
  </r>
  <r>
    <x v="164"/>
    <x v="1629"/>
    <x v="0"/>
    <n v="1752"/>
    <x v="2"/>
  </r>
  <r>
    <x v="183"/>
    <x v="1630"/>
    <x v="2"/>
    <n v="952"/>
    <x v="0"/>
  </r>
  <r>
    <x v="215"/>
    <x v="1631"/>
    <x v="0"/>
    <n v="3109"/>
    <x v="2"/>
  </r>
  <r>
    <x v="150"/>
    <x v="1632"/>
    <x v="1"/>
    <n v="3984"/>
    <x v="2"/>
  </r>
  <r>
    <x v="175"/>
    <x v="1633"/>
    <x v="0"/>
    <n v="3180"/>
    <x v="3"/>
  </r>
  <r>
    <x v="120"/>
    <x v="1634"/>
    <x v="2"/>
    <n v="1732"/>
    <x v="0"/>
  </r>
  <r>
    <x v="173"/>
    <x v="1635"/>
    <x v="1"/>
    <n v="2834"/>
    <x v="2"/>
  </r>
  <r>
    <x v="119"/>
    <x v="1636"/>
    <x v="1"/>
    <n v="117"/>
    <x v="2"/>
  </r>
  <r>
    <x v="87"/>
    <x v="1637"/>
    <x v="2"/>
    <n v="813"/>
    <x v="1"/>
  </r>
  <r>
    <x v="36"/>
    <x v="1637"/>
    <x v="1"/>
    <n v="189"/>
    <x v="7"/>
  </r>
  <r>
    <x v="219"/>
    <x v="1638"/>
    <x v="2"/>
    <n v="616"/>
    <x v="3"/>
  </r>
  <r>
    <x v="201"/>
    <x v="1639"/>
    <x v="1"/>
    <n v="209"/>
    <x v="0"/>
  </r>
  <r>
    <x v="52"/>
    <x v="1639"/>
    <x v="1"/>
    <n v="3496"/>
    <x v="2"/>
  </r>
  <r>
    <x v="159"/>
    <x v="1640"/>
    <x v="1"/>
    <n v="2728"/>
    <x v="1"/>
  </r>
  <r>
    <x v="95"/>
    <x v="1640"/>
    <x v="0"/>
    <n v="1797"/>
    <x v="5"/>
  </r>
  <r>
    <x v="220"/>
    <x v="1641"/>
    <x v="0"/>
    <n v="3636"/>
    <x v="7"/>
  </r>
  <r>
    <x v="40"/>
    <x v="1642"/>
    <x v="0"/>
    <n v="3281"/>
    <x v="2"/>
  </r>
  <r>
    <x v="185"/>
    <x v="1643"/>
    <x v="2"/>
    <n v="366"/>
    <x v="1"/>
  </r>
  <r>
    <x v="2"/>
    <x v="1644"/>
    <x v="2"/>
    <n v="3889"/>
    <x v="2"/>
  </r>
  <r>
    <x v="125"/>
    <x v="1645"/>
    <x v="1"/>
    <n v="1825"/>
    <x v="2"/>
  </r>
  <r>
    <x v="104"/>
    <x v="1646"/>
    <x v="1"/>
    <n v="1250"/>
    <x v="0"/>
  </r>
  <r>
    <x v="11"/>
    <x v="1647"/>
    <x v="2"/>
    <n v="250"/>
    <x v="5"/>
  </r>
  <r>
    <x v="202"/>
    <x v="1648"/>
    <x v="0"/>
    <n v="2441"/>
    <x v="1"/>
  </r>
  <r>
    <x v="91"/>
    <x v="1649"/>
    <x v="0"/>
    <n v="1684"/>
    <x v="2"/>
  </r>
  <r>
    <x v="170"/>
    <x v="1650"/>
    <x v="1"/>
    <n v="3155"/>
    <x v="2"/>
  </r>
  <r>
    <x v="76"/>
    <x v="1651"/>
    <x v="1"/>
    <n v="303"/>
    <x v="2"/>
  </r>
  <r>
    <x v="148"/>
    <x v="1652"/>
    <x v="1"/>
    <n v="1294"/>
    <x v="6"/>
  </r>
  <r>
    <x v="67"/>
    <x v="1653"/>
    <x v="2"/>
    <n v="3892"/>
    <x v="6"/>
  </r>
  <r>
    <x v="105"/>
    <x v="1654"/>
    <x v="2"/>
    <n v="3674"/>
    <x v="6"/>
  </r>
  <r>
    <x v="49"/>
    <x v="1655"/>
    <x v="2"/>
    <n v="863"/>
    <x v="2"/>
  </r>
  <r>
    <x v="108"/>
    <x v="1656"/>
    <x v="2"/>
    <n v="640"/>
    <x v="2"/>
  </r>
  <r>
    <x v="17"/>
    <x v="1657"/>
    <x v="2"/>
    <n v="606"/>
    <x v="3"/>
  </r>
  <r>
    <x v="124"/>
    <x v="1658"/>
    <x v="2"/>
    <n v="1919"/>
    <x v="2"/>
  </r>
  <r>
    <x v="3"/>
    <x v="1659"/>
    <x v="2"/>
    <n v="1524"/>
    <x v="3"/>
  </r>
  <r>
    <x v="103"/>
    <x v="1660"/>
    <x v="2"/>
    <n v="3813"/>
    <x v="5"/>
  </r>
  <r>
    <x v="79"/>
    <x v="1661"/>
    <x v="2"/>
    <n v="2484"/>
    <x v="4"/>
  </r>
  <r>
    <x v="131"/>
    <x v="1662"/>
    <x v="2"/>
    <n v="3427"/>
    <x v="5"/>
  </r>
  <r>
    <x v="190"/>
    <x v="1663"/>
    <x v="2"/>
    <n v="727"/>
    <x v="1"/>
  </r>
  <r>
    <x v="115"/>
    <x v="1664"/>
    <x v="1"/>
    <n v="3589"/>
    <x v="1"/>
  </r>
  <r>
    <x v="18"/>
    <x v="1665"/>
    <x v="2"/>
    <n v="2561"/>
    <x v="2"/>
  </r>
  <r>
    <x v="29"/>
    <x v="1666"/>
    <x v="1"/>
    <n v="3931"/>
    <x v="2"/>
  </r>
  <r>
    <x v="70"/>
    <x v="1667"/>
    <x v="2"/>
    <n v="350"/>
    <x v="2"/>
  </r>
  <r>
    <x v="15"/>
    <x v="1668"/>
    <x v="2"/>
    <n v="787"/>
    <x v="2"/>
  </r>
  <r>
    <x v="18"/>
    <x v="1668"/>
    <x v="1"/>
    <n v="4774"/>
    <x v="2"/>
  </r>
  <r>
    <x v="32"/>
    <x v="1668"/>
    <x v="1"/>
    <n v="2117"/>
    <x v="2"/>
  </r>
  <r>
    <x v="99"/>
    <x v="1669"/>
    <x v="1"/>
    <n v="323"/>
    <x v="1"/>
  </r>
  <r>
    <x v="42"/>
    <x v="1670"/>
    <x v="1"/>
    <n v="2730"/>
    <x v="2"/>
  </r>
  <r>
    <x v="59"/>
    <x v="1671"/>
    <x v="1"/>
    <n v="1258"/>
    <x v="1"/>
  </r>
  <r>
    <x v="65"/>
    <x v="1672"/>
    <x v="2"/>
    <n v="777"/>
    <x v="1"/>
  </r>
  <r>
    <x v="191"/>
    <x v="1672"/>
    <x v="0"/>
    <n v="2684"/>
    <x v="1"/>
  </r>
  <r>
    <x v="201"/>
    <x v="1673"/>
    <x v="1"/>
    <n v="56"/>
    <x v="0"/>
  </r>
  <r>
    <x v="72"/>
    <x v="1674"/>
    <x v="1"/>
    <n v="148"/>
    <x v="1"/>
  </r>
  <r>
    <x v="31"/>
    <x v="1675"/>
    <x v="1"/>
    <n v="489"/>
    <x v="1"/>
  </r>
  <r>
    <x v="178"/>
    <x v="1676"/>
    <x v="1"/>
    <n v="50"/>
    <x v="5"/>
  </r>
  <r>
    <x v="70"/>
    <x v="1677"/>
    <x v="1"/>
    <n v="253"/>
    <x v="2"/>
  </r>
  <r>
    <x v="131"/>
    <x v="1678"/>
    <x v="1"/>
    <n v="3581"/>
    <x v="5"/>
  </r>
  <r>
    <x v="105"/>
    <x v="1679"/>
    <x v="2"/>
    <n v="808"/>
    <x v="6"/>
  </r>
  <r>
    <x v="99"/>
    <x v="1680"/>
    <x v="1"/>
    <n v="4232"/>
    <x v="1"/>
  </r>
  <r>
    <x v="213"/>
    <x v="1681"/>
    <x v="1"/>
    <n v="104"/>
    <x v="2"/>
  </r>
  <r>
    <x v="221"/>
    <x v="1682"/>
    <x v="0"/>
    <n v="7505"/>
    <x v="7"/>
  </r>
  <r>
    <x v="34"/>
    <x v="1683"/>
    <x v="1"/>
    <n v="2050"/>
    <x v="1"/>
  </r>
  <r>
    <x v="120"/>
    <x v="1684"/>
    <x v="2"/>
    <n v="4277"/>
    <x v="0"/>
  </r>
  <r>
    <x v="64"/>
    <x v="1685"/>
    <x v="1"/>
    <n v="1622"/>
    <x v="2"/>
  </r>
  <r>
    <x v="103"/>
    <x v="1686"/>
    <x v="1"/>
    <n v="3902"/>
    <x v="5"/>
  </r>
  <r>
    <x v="59"/>
    <x v="1687"/>
    <x v="0"/>
    <n v="1792"/>
    <x v="1"/>
  </r>
  <r>
    <x v="109"/>
    <x v="1688"/>
    <x v="0"/>
    <n v="2148"/>
    <x v="4"/>
  </r>
  <r>
    <x v="7"/>
    <x v="1689"/>
    <x v="2"/>
    <n v="4499"/>
    <x v="1"/>
  </r>
  <r>
    <x v="27"/>
    <x v="1690"/>
    <x v="0"/>
    <n v="3433"/>
    <x v="3"/>
  </r>
  <r>
    <x v="210"/>
    <x v="1691"/>
    <x v="0"/>
    <n v="3057"/>
    <x v="3"/>
  </r>
  <r>
    <x v="108"/>
    <x v="1692"/>
    <x v="1"/>
    <n v="2803"/>
    <x v="2"/>
  </r>
  <r>
    <x v="1"/>
    <x v="1692"/>
    <x v="2"/>
    <n v="2618"/>
    <x v="1"/>
  </r>
  <r>
    <x v="44"/>
    <x v="1693"/>
    <x v="0"/>
    <n v="2147"/>
    <x v="6"/>
  </r>
  <r>
    <x v="158"/>
    <x v="1694"/>
    <x v="0"/>
    <n v="3492"/>
    <x v="3"/>
  </r>
  <r>
    <x v="217"/>
    <x v="1695"/>
    <x v="2"/>
    <n v="3400"/>
    <x v="1"/>
  </r>
  <r>
    <x v="202"/>
    <x v="1695"/>
    <x v="2"/>
    <n v="3400"/>
    <x v="1"/>
  </r>
  <r>
    <x v="197"/>
    <x v="1695"/>
    <x v="2"/>
    <n v="3400"/>
    <x v="1"/>
  </r>
  <r>
    <x v="160"/>
    <x v="1696"/>
    <x v="1"/>
    <n v="222"/>
    <x v="6"/>
  </r>
  <r>
    <x v="38"/>
    <x v="1697"/>
    <x v="2"/>
    <n v="3637"/>
    <x v="2"/>
  </r>
  <r>
    <x v="80"/>
    <x v="1698"/>
    <x v="2"/>
    <n v="4401"/>
    <x v="6"/>
  </r>
  <r>
    <x v="87"/>
    <x v="1699"/>
    <x v="2"/>
    <n v="1227"/>
    <x v="1"/>
  </r>
  <r>
    <x v="198"/>
    <x v="1700"/>
    <x v="1"/>
    <n v="492"/>
    <x v="1"/>
  </r>
  <r>
    <x v="220"/>
    <x v="1700"/>
    <x v="0"/>
    <n v="3585"/>
    <x v="7"/>
  </r>
  <r>
    <x v="10"/>
    <x v="1701"/>
    <x v="1"/>
    <n v="451"/>
    <x v="4"/>
  </r>
  <r>
    <x v="152"/>
    <x v="1702"/>
    <x v="1"/>
    <n v="383"/>
    <x v="3"/>
  </r>
  <r>
    <x v="117"/>
    <x v="1703"/>
    <x v="2"/>
    <n v="201"/>
    <x v="6"/>
  </r>
  <r>
    <x v="184"/>
    <x v="1704"/>
    <x v="1"/>
    <n v="328"/>
    <x v="1"/>
  </r>
  <r>
    <x v="161"/>
    <x v="1705"/>
    <x v="2"/>
    <n v="1652"/>
    <x v="1"/>
  </r>
  <r>
    <x v="187"/>
    <x v="1706"/>
    <x v="2"/>
    <n v="607"/>
    <x v="2"/>
  </r>
  <r>
    <x v="168"/>
    <x v="1707"/>
    <x v="1"/>
    <n v="4326"/>
    <x v="2"/>
  </r>
  <r>
    <x v="2"/>
    <x v="1708"/>
    <x v="1"/>
    <n v="154"/>
    <x v="2"/>
  </r>
  <r>
    <x v="127"/>
    <x v="1708"/>
    <x v="1"/>
    <n v="684"/>
    <x v="1"/>
  </r>
  <r>
    <x v="24"/>
    <x v="1709"/>
    <x v="1"/>
    <n v="2594"/>
    <x v="1"/>
  </r>
  <r>
    <x v="34"/>
    <x v="1710"/>
    <x v="1"/>
    <n v="608"/>
    <x v="1"/>
  </r>
  <r>
    <x v="11"/>
    <x v="1711"/>
    <x v="0"/>
    <n v="3576"/>
    <x v="5"/>
  </r>
  <r>
    <x v="57"/>
    <x v="1712"/>
    <x v="2"/>
    <n v="479"/>
    <x v="4"/>
  </r>
  <r>
    <x v="158"/>
    <x v="1713"/>
    <x v="1"/>
    <n v="444"/>
    <x v="3"/>
  </r>
  <r>
    <x v="48"/>
    <x v="1714"/>
    <x v="0"/>
    <n v="4414"/>
    <x v="3"/>
  </r>
  <r>
    <x v="174"/>
    <x v="1715"/>
    <x v="1"/>
    <n v="86"/>
    <x v="2"/>
  </r>
  <r>
    <x v="82"/>
    <x v="1716"/>
    <x v="0"/>
    <n v="1980"/>
    <x v="2"/>
  </r>
  <r>
    <x v="49"/>
    <x v="1716"/>
    <x v="2"/>
    <n v="895"/>
    <x v="2"/>
  </r>
  <r>
    <x v="171"/>
    <x v="1717"/>
    <x v="1"/>
    <n v="186"/>
    <x v="1"/>
  </r>
  <r>
    <x v="60"/>
    <x v="1718"/>
    <x v="1"/>
    <n v="4607"/>
    <x v="1"/>
  </r>
  <r>
    <x v="191"/>
    <x v="1719"/>
    <x v="2"/>
    <n v="3600"/>
    <x v="1"/>
  </r>
  <r>
    <x v="204"/>
    <x v="1719"/>
    <x v="2"/>
    <n v="3600"/>
    <x v="1"/>
  </r>
  <r>
    <x v="209"/>
    <x v="1719"/>
    <x v="2"/>
    <n v="3600"/>
    <x v="1"/>
  </r>
  <r>
    <x v="11"/>
    <x v="1719"/>
    <x v="1"/>
    <n v="156"/>
    <x v="5"/>
  </r>
  <r>
    <x v="171"/>
    <x v="1720"/>
    <x v="2"/>
    <n v="983"/>
    <x v="1"/>
  </r>
  <r>
    <x v="197"/>
    <x v="1721"/>
    <x v="1"/>
    <n v="1369"/>
    <x v="1"/>
  </r>
  <r>
    <x v="222"/>
    <x v="1721"/>
    <x v="0"/>
    <n v="6505"/>
    <x v="8"/>
  </r>
  <r>
    <x v="85"/>
    <x v="1722"/>
    <x v="2"/>
    <n v="4333"/>
    <x v="3"/>
  </r>
  <r>
    <x v="45"/>
    <x v="1722"/>
    <x v="2"/>
    <n v="3653"/>
    <x v="0"/>
  </r>
  <r>
    <x v="16"/>
    <x v="1723"/>
    <x v="0"/>
    <n v="4941"/>
    <x v="5"/>
  </r>
  <r>
    <x v="29"/>
    <x v="1724"/>
    <x v="2"/>
    <n v="3927"/>
    <x v="2"/>
  </r>
  <r>
    <x v="78"/>
    <x v="1724"/>
    <x v="1"/>
    <n v="278"/>
    <x v="4"/>
  </r>
  <r>
    <x v="183"/>
    <x v="1725"/>
    <x v="2"/>
    <n v="4919"/>
    <x v="0"/>
  </r>
  <r>
    <x v="219"/>
    <x v="1726"/>
    <x v="0"/>
    <n v="1189"/>
    <x v="3"/>
  </r>
  <r>
    <x v="12"/>
    <x v="1727"/>
    <x v="1"/>
    <n v="324"/>
    <x v="2"/>
  </r>
  <r>
    <x v="52"/>
    <x v="1728"/>
    <x v="0"/>
    <n v="3926"/>
    <x v="2"/>
  </r>
  <r>
    <x v="50"/>
    <x v="1729"/>
    <x v="1"/>
    <n v="303"/>
    <x v="2"/>
  </r>
  <r>
    <x v="134"/>
    <x v="1730"/>
    <x v="2"/>
    <n v="1750"/>
    <x v="0"/>
  </r>
  <r>
    <x v="77"/>
    <x v="1731"/>
    <x v="2"/>
    <n v="1294"/>
    <x v="5"/>
  </r>
  <r>
    <x v="104"/>
    <x v="1732"/>
    <x v="2"/>
    <n v="4082"/>
    <x v="0"/>
  </r>
  <r>
    <x v="33"/>
    <x v="1732"/>
    <x v="2"/>
    <n v="500"/>
    <x v="2"/>
  </r>
  <r>
    <x v="143"/>
    <x v="1732"/>
    <x v="0"/>
    <n v="3010"/>
    <x v="5"/>
  </r>
  <r>
    <x v="68"/>
    <x v="1733"/>
    <x v="0"/>
    <n v="3887"/>
    <x v="1"/>
  </r>
  <r>
    <x v="199"/>
    <x v="1734"/>
    <x v="1"/>
    <n v="3641"/>
    <x v="3"/>
  </r>
  <r>
    <x v="82"/>
    <x v="1735"/>
    <x v="1"/>
    <n v="543"/>
    <x v="2"/>
  </r>
  <r>
    <x v="132"/>
    <x v="1736"/>
    <x v="1"/>
    <n v="416"/>
    <x v="3"/>
  </r>
  <r>
    <x v="55"/>
    <x v="1737"/>
    <x v="2"/>
    <n v="2914"/>
    <x v="4"/>
  </r>
  <r>
    <x v="79"/>
    <x v="1738"/>
    <x v="1"/>
    <n v="4502"/>
    <x v="4"/>
  </r>
  <r>
    <x v="206"/>
    <x v="1739"/>
    <x v="1"/>
    <n v="257"/>
    <x v="3"/>
  </r>
  <r>
    <x v="81"/>
    <x v="1740"/>
    <x v="1"/>
    <n v="1479"/>
    <x v="3"/>
  </r>
  <r>
    <x v="20"/>
    <x v="1741"/>
    <x v="0"/>
    <n v="1691"/>
    <x v="1"/>
  </r>
  <r>
    <x v="217"/>
    <x v="1742"/>
    <x v="1"/>
    <n v="271"/>
    <x v="1"/>
  </r>
  <r>
    <x v="156"/>
    <x v="1743"/>
    <x v="1"/>
    <n v="247"/>
    <x v="2"/>
  </r>
  <r>
    <x v="173"/>
    <x v="1744"/>
    <x v="0"/>
    <n v="3301"/>
    <x v="2"/>
  </r>
  <r>
    <x v="26"/>
    <x v="1744"/>
    <x v="2"/>
    <n v="3069"/>
    <x v="6"/>
  </r>
  <r>
    <x v="195"/>
    <x v="1745"/>
    <x v="2"/>
    <n v="2369"/>
    <x v="0"/>
  </r>
  <r>
    <x v="130"/>
    <x v="1746"/>
    <x v="0"/>
    <n v="2240"/>
    <x v="1"/>
  </r>
  <r>
    <x v="149"/>
    <x v="1747"/>
    <x v="1"/>
    <n v="1956"/>
    <x v="2"/>
  </r>
  <r>
    <x v="12"/>
    <x v="1748"/>
    <x v="2"/>
    <n v="2306"/>
    <x v="2"/>
  </r>
  <r>
    <x v="54"/>
    <x v="1749"/>
    <x v="0"/>
    <n v="1627"/>
    <x v="6"/>
  </r>
  <r>
    <x v="148"/>
    <x v="1750"/>
    <x v="2"/>
    <n v="554"/>
    <x v="6"/>
  </r>
  <r>
    <x v="151"/>
    <x v="1750"/>
    <x v="2"/>
    <n v="3505"/>
    <x v="6"/>
  </r>
  <r>
    <x v="67"/>
    <x v="1751"/>
    <x v="2"/>
    <n v="4701"/>
    <x v="6"/>
  </r>
  <r>
    <x v="121"/>
    <x v="1752"/>
    <x v="2"/>
    <n v="612"/>
    <x v="1"/>
  </r>
  <r>
    <x v="109"/>
    <x v="1753"/>
    <x v="2"/>
    <n v="2473"/>
    <x v="4"/>
  </r>
  <r>
    <x v="182"/>
    <x v="1754"/>
    <x v="1"/>
    <n v="99"/>
    <x v="0"/>
  </r>
  <r>
    <x v="106"/>
    <x v="1755"/>
    <x v="0"/>
    <n v="1680"/>
    <x v="0"/>
  </r>
  <r>
    <x v="86"/>
    <x v="1756"/>
    <x v="2"/>
    <n v="4623"/>
    <x v="0"/>
  </r>
  <r>
    <x v="147"/>
    <x v="1756"/>
    <x v="2"/>
    <n v="3097"/>
    <x v="6"/>
  </r>
  <r>
    <x v="50"/>
    <x v="1757"/>
    <x v="1"/>
    <n v="2052"/>
    <x v="2"/>
  </r>
  <r>
    <x v="15"/>
    <x v="1758"/>
    <x v="2"/>
    <n v="2039"/>
    <x v="2"/>
  </r>
  <r>
    <x v="207"/>
    <x v="1759"/>
    <x v="1"/>
    <n v="3713"/>
    <x v="2"/>
  </r>
  <r>
    <x v="47"/>
    <x v="1760"/>
    <x v="1"/>
    <n v="1039"/>
    <x v="4"/>
  </r>
  <r>
    <x v="2"/>
    <x v="1761"/>
    <x v="1"/>
    <n v="4680"/>
    <x v="2"/>
  </r>
  <r>
    <x v="128"/>
    <x v="1762"/>
    <x v="1"/>
    <n v="3404"/>
    <x v="5"/>
  </r>
  <r>
    <x v="175"/>
    <x v="1763"/>
    <x v="0"/>
    <n v="2977"/>
    <x v="3"/>
  </r>
  <r>
    <x v="155"/>
    <x v="1764"/>
    <x v="2"/>
    <n v="4570"/>
    <x v="0"/>
  </r>
  <r>
    <x v="53"/>
    <x v="1765"/>
    <x v="2"/>
    <n v="4810"/>
    <x v="2"/>
  </r>
  <r>
    <x v="167"/>
    <x v="1765"/>
    <x v="1"/>
    <n v="342"/>
    <x v="5"/>
  </r>
  <r>
    <x v="87"/>
    <x v="1766"/>
    <x v="1"/>
    <n v="320"/>
    <x v="1"/>
  </r>
  <r>
    <x v="176"/>
    <x v="1767"/>
    <x v="2"/>
    <n v="2430"/>
    <x v="0"/>
  </r>
  <r>
    <x v="188"/>
    <x v="1768"/>
    <x v="0"/>
    <n v="4524"/>
    <x v="0"/>
  </r>
  <r>
    <x v="129"/>
    <x v="1768"/>
    <x v="2"/>
    <n v="2600"/>
    <x v="1"/>
  </r>
  <r>
    <x v="51"/>
    <x v="1768"/>
    <x v="2"/>
    <n v="970"/>
    <x v="1"/>
  </r>
  <r>
    <x v="72"/>
    <x v="1768"/>
    <x v="2"/>
    <n v="1200"/>
    <x v="1"/>
  </r>
  <r>
    <x v="4"/>
    <x v="1768"/>
    <x v="2"/>
    <n v="950"/>
    <x v="1"/>
  </r>
  <r>
    <x v="161"/>
    <x v="1768"/>
    <x v="2"/>
    <n v="3400"/>
    <x v="1"/>
  </r>
  <r>
    <x v="19"/>
    <x v="1768"/>
    <x v="2"/>
    <n v="1200"/>
    <x v="1"/>
  </r>
  <r>
    <x v="190"/>
    <x v="1768"/>
    <x v="2"/>
    <n v="989"/>
    <x v="1"/>
  </r>
  <r>
    <x v="83"/>
    <x v="1769"/>
    <x v="2"/>
    <n v="76"/>
    <x v="4"/>
  </r>
  <r>
    <x v="126"/>
    <x v="1770"/>
    <x v="2"/>
    <n v="1115"/>
    <x v="2"/>
  </r>
  <r>
    <x v="40"/>
    <x v="1771"/>
    <x v="2"/>
    <n v="882"/>
    <x v="2"/>
  </r>
  <r>
    <x v="95"/>
    <x v="1772"/>
    <x v="2"/>
    <n v="2091"/>
    <x v="5"/>
  </r>
  <r>
    <x v="162"/>
    <x v="1773"/>
    <x v="1"/>
    <n v="87"/>
    <x v="2"/>
  </r>
  <r>
    <x v="9"/>
    <x v="1774"/>
    <x v="0"/>
    <n v="2012"/>
    <x v="3"/>
  </r>
  <r>
    <x v="96"/>
    <x v="1775"/>
    <x v="1"/>
    <n v="1766"/>
    <x v="2"/>
  </r>
  <r>
    <x v="0"/>
    <x v="1776"/>
    <x v="0"/>
    <n v="2201"/>
    <x v="0"/>
  </r>
  <r>
    <x v="63"/>
    <x v="1776"/>
    <x v="2"/>
    <n v="4848"/>
    <x v="0"/>
  </r>
  <r>
    <x v="115"/>
    <x v="1777"/>
    <x v="2"/>
    <n v="1033"/>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8">
  <r>
    <n v="1"/>
    <x v="0"/>
    <n v="12"/>
    <x v="0"/>
    <s v="Acht"/>
    <s v="Apartment"/>
    <n v="330"/>
    <n v="3960"/>
    <x v="0"/>
    <n v="1"/>
  </r>
  <r>
    <n v="1"/>
    <x v="1"/>
    <n v="11"/>
    <x v="0"/>
    <s v="Acht"/>
    <s v="Apartment"/>
    <n v="330"/>
    <n v="3630"/>
    <x v="0"/>
    <n v="0.91666666666666663"/>
  </r>
  <r>
    <n v="1"/>
    <x v="2"/>
    <n v="12"/>
    <x v="0"/>
    <s v="Acht"/>
    <s v="Apartment"/>
    <n v="330"/>
    <n v="3960"/>
    <x v="0"/>
    <n v="1"/>
  </r>
  <r>
    <n v="1"/>
    <x v="3"/>
    <n v="10"/>
    <x v="0"/>
    <s v="Acht"/>
    <s v="Apartment"/>
    <n v="330"/>
    <n v="3300"/>
    <x v="0"/>
    <n v="0.83333333333333337"/>
  </r>
  <r>
    <n v="1"/>
    <x v="4"/>
    <n v="12"/>
    <x v="0"/>
    <s v="Acht"/>
    <s v="Apartment"/>
    <n v="330"/>
    <n v="3960"/>
    <x v="0"/>
    <n v="1"/>
  </r>
  <r>
    <n v="1"/>
    <x v="5"/>
    <n v="12"/>
    <x v="0"/>
    <s v="Acht"/>
    <s v="Apartment"/>
    <n v="330"/>
    <n v="3960"/>
    <x v="0"/>
    <n v="1"/>
  </r>
  <r>
    <n v="1"/>
    <x v="6"/>
    <n v="12"/>
    <x v="0"/>
    <s v="Acht"/>
    <s v="Apartment"/>
    <n v="330"/>
    <n v="3960"/>
    <x v="0"/>
    <n v="1"/>
  </r>
  <r>
    <n v="1"/>
    <x v="7"/>
    <n v="12"/>
    <x v="0"/>
    <s v="Acht"/>
    <s v="Apartment"/>
    <n v="330"/>
    <n v="3960"/>
    <x v="0"/>
    <n v="1"/>
  </r>
  <r>
    <n v="1"/>
    <x v="8"/>
    <n v="12"/>
    <x v="0"/>
    <s v="Acht"/>
    <s v="Apartment"/>
    <n v="330"/>
    <n v="3960"/>
    <x v="0"/>
    <n v="1"/>
  </r>
  <r>
    <n v="1"/>
    <x v="9"/>
    <n v="12"/>
    <x v="0"/>
    <s v="Acht"/>
    <s v="Apartment"/>
    <n v="330"/>
    <n v="3960"/>
    <x v="0"/>
    <n v="1"/>
  </r>
  <r>
    <n v="1"/>
    <x v="10"/>
    <n v="12"/>
    <x v="0"/>
    <s v="Acht"/>
    <s v="Apartment"/>
    <n v="330"/>
    <n v="3960"/>
    <x v="0"/>
    <n v="1"/>
  </r>
  <r>
    <n v="1"/>
    <x v="11"/>
    <n v="12"/>
    <x v="0"/>
    <s v="Acht"/>
    <s v="Apartment"/>
    <n v="330"/>
    <n v="3960"/>
    <x v="0"/>
    <n v="1"/>
  </r>
  <r>
    <n v="1"/>
    <x v="12"/>
    <n v="12"/>
    <x v="0"/>
    <s v="Acht"/>
    <s v="Apartment"/>
    <n v="330"/>
    <n v="3960"/>
    <x v="0"/>
    <n v="1"/>
  </r>
  <r>
    <n v="1"/>
    <x v="13"/>
    <n v="12"/>
    <x v="0"/>
    <s v="Acht"/>
    <s v="Apartment"/>
    <n v="330"/>
    <n v="3960"/>
    <x v="0"/>
    <n v="1"/>
  </r>
  <r>
    <n v="1"/>
    <x v="14"/>
    <n v="12"/>
    <x v="0"/>
    <s v="Acht"/>
    <s v="Apartment"/>
    <n v="330"/>
    <n v="3960"/>
    <x v="0"/>
    <n v="1"/>
  </r>
  <r>
    <n v="1"/>
    <x v="15"/>
    <n v="12"/>
    <x v="0"/>
    <s v="Acht"/>
    <s v="Apartment"/>
    <n v="330"/>
    <n v="3960"/>
    <x v="0"/>
    <n v="1"/>
  </r>
  <r>
    <n v="1"/>
    <x v="16"/>
    <n v="12"/>
    <x v="0"/>
    <s v="Acht"/>
    <s v="Apartment"/>
    <n v="330"/>
    <n v="3960"/>
    <x v="0"/>
    <n v="1"/>
  </r>
  <r>
    <n v="1"/>
    <x v="17"/>
    <n v="12"/>
    <x v="0"/>
    <s v="Acht"/>
    <s v="Apartment"/>
    <n v="330"/>
    <n v="3960"/>
    <x v="0"/>
    <n v="1"/>
  </r>
  <r>
    <n v="1"/>
    <x v="18"/>
    <n v="11"/>
    <x v="0"/>
    <s v="Acht"/>
    <s v="Apartment"/>
    <n v="330"/>
    <n v="3630"/>
    <x v="0"/>
    <n v="0.91666666666666663"/>
  </r>
  <r>
    <n v="2"/>
    <x v="0"/>
    <n v="11"/>
    <x v="1"/>
    <s v="Ooievaarsnest"/>
    <s v="House"/>
    <n v="600"/>
    <n v="6600"/>
    <x v="1"/>
    <n v="0.91666666666666663"/>
  </r>
  <r>
    <n v="2"/>
    <x v="1"/>
    <n v="12"/>
    <x v="1"/>
    <s v="Ooievaarsnest"/>
    <s v="House"/>
    <n v="600"/>
    <n v="7200"/>
    <x v="1"/>
    <n v="1"/>
  </r>
  <r>
    <n v="2"/>
    <x v="2"/>
    <n v="12"/>
    <x v="1"/>
    <s v="Ooievaarsnest"/>
    <s v="House"/>
    <n v="600"/>
    <n v="7200"/>
    <x v="1"/>
    <n v="1"/>
  </r>
  <r>
    <n v="2"/>
    <x v="3"/>
    <n v="10"/>
    <x v="1"/>
    <s v="Ooievaarsnest"/>
    <s v="House"/>
    <n v="600"/>
    <n v="6000"/>
    <x v="1"/>
    <n v="0.83333333333333337"/>
  </r>
  <r>
    <n v="2"/>
    <x v="4"/>
    <n v="11"/>
    <x v="1"/>
    <s v="Ooievaarsnest"/>
    <s v="House"/>
    <n v="600"/>
    <n v="6600"/>
    <x v="1"/>
    <n v="0.91666666666666663"/>
  </r>
  <r>
    <n v="2"/>
    <x v="5"/>
    <n v="8"/>
    <x v="1"/>
    <s v="Ooievaarsnest"/>
    <s v="House"/>
    <n v="600"/>
    <n v="4800"/>
    <x v="1"/>
    <n v="0.66666666666666663"/>
  </r>
  <r>
    <n v="2"/>
    <x v="6"/>
    <n v="10"/>
    <x v="1"/>
    <s v="Ooievaarsnest"/>
    <s v="House"/>
    <n v="600"/>
    <n v="6000"/>
    <x v="1"/>
    <n v="0.83333333333333337"/>
  </r>
  <r>
    <n v="2"/>
    <x v="7"/>
    <n v="10"/>
    <x v="1"/>
    <s v="Ooievaarsnest"/>
    <s v="House"/>
    <n v="600"/>
    <n v="6000"/>
    <x v="1"/>
    <n v="0.83333333333333337"/>
  </r>
  <r>
    <n v="2"/>
    <x v="8"/>
    <n v="10"/>
    <x v="1"/>
    <s v="Ooievaarsnest"/>
    <s v="House"/>
    <n v="600"/>
    <n v="6000"/>
    <x v="1"/>
    <n v="0.83333333333333337"/>
  </r>
  <r>
    <n v="2"/>
    <x v="9"/>
    <n v="11"/>
    <x v="1"/>
    <s v="Ooievaarsnest"/>
    <s v="House"/>
    <n v="600"/>
    <n v="6600"/>
    <x v="1"/>
    <n v="0.91666666666666663"/>
  </r>
  <r>
    <n v="2"/>
    <x v="10"/>
    <n v="12"/>
    <x v="1"/>
    <s v="Ooievaarsnest"/>
    <s v="House"/>
    <n v="600"/>
    <n v="7200"/>
    <x v="1"/>
    <n v="1"/>
  </r>
  <r>
    <n v="2"/>
    <x v="11"/>
    <n v="12"/>
    <x v="1"/>
    <s v="Ooievaarsnest"/>
    <s v="House"/>
    <n v="600"/>
    <n v="7200"/>
    <x v="1"/>
    <n v="1"/>
  </r>
  <r>
    <n v="2"/>
    <x v="12"/>
    <n v="11"/>
    <x v="1"/>
    <s v="Ooievaarsnest"/>
    <s v="House"/>
    <n v="600"/>
    <n v="6600"/>
    <x v="1"/>
    <n v="0.91666666666666663"/>
  </r>
  <r>
    <n v="2"/>
    <x v="13"/>
    <n v="12"/>
    <x v="1"/>
    <s v="Ooievaarsnest"/>
    <s v="House"/>
    <n v="600"/>
    <n v="7200"/>
    <x v="1"/>
    <n v="1"/>
  </r>
  <r>
    <n v="2"/>
    <x v="14"/>
    <n v="12"/>
    <x v="1"/>
    <s v="Ooievaarsnest"/>
    <s v="House"/>
    <n v="600"/>
    <n v="7200"/>
    <x v="1"/>
    <n v="1"/>
  </r>
  <r>
    <n v="2"/>
    <x v="15"/>
    <n v="11"/>
    <x v="1"/>
    <s v="Ooievaarsnest"/>
    <s v="House"/>
    <n v="600"/>
    <n v="6600"/>
    <x v="1"/>
    <n v="0.91666666666666663"/>
  </r>
  <r>
    <n v="2"/>
    <x v="16"/>
    <n v="11"/>
    <x v="1"/>
    <s v="Ooievaarsnest"/>
    <s v="House"/>
    <n v="600"/>
    <n v="6600"/>
    <x v="1"/>
    <n v="0.91666666666666663"/>
  </r>
  <r>
    <n v="2"/>
    <x v="17"/>
    <n v="12"/>
    <x v="1"/>
    <s v="Ooievaarsnest"/>
    <s v="House"/>
    <n v="600"/>
    <n v="7200"/>
    <x v="1"/>
    <n v="1"/>
  </r>
  <r>
    <n v="2"/>
    <x v="18"/>
    <n v="10"/>
    <x v="1"/>
    <s v="Ooievaarsnest"/>
    <s v="House"/>
    <n v="600"/>
    <n v="6000"/>
    <x v="1"/>
    <n v="0.83333333333333337"/>
  </r>
  <r>
    <n v="3"/>
    <x v="0"/>
    <n v="8"/>
    <x v="1"/>
    <s v="Ooievaarsnest"/>
    <s v="Small House"/>
    <n v="540"/>
    <n v="4320"/>
    <x v="2"/>
    <n v="0.66666666666666663"/>
  </r>
  <r>
    <n v="3"/>
    <x v="1"/>
    <n v="11"/>
    <x v="1"/>
    <s v="Ooievaarsnest"/>
    <s v="Small House"/>
    <n v="540"/>
    <n v="5940"/>
    <x v="2"/>
    <n v="0.91666666666666663"/>
  </r>
  <r>
    <n v="3"/>
    <x v="2"/>
    <n v="10"/>
    <x v="1"/>
    <s v="Ooievaarsnest"/>
    <s v="Small House"/>
    <n v="540"/>
    <n v="5400"/>
    <x v="2"/>
    <n v="0.83333333333333337"/>
  </r>
  <r>
    <n v="3"/>
    <x v="3"/>
    <n v="12"/>
    <x v="1"/>
    <s v="Ooievaarsnest"/>
    <s v="Small House"/>
    <n v="540"/>
    <n v="6480"/>
    <x v="2"/>
    <n v="1"/>
  </r>
  <r>
    <n v="3"/>
    <x v="4"/>
    <n v="9"/>
    <x v="1"/>
    <s v="Ooievaarsnest"/>
    <s v="Small House"/>
    <n v="540"/>
    <n v="4860"/>
    <x v="2"/>
    <n v="0.75"/>
  </r>
  <r>
    <n v="3"/>
    <x v="5"/>
    <n v="10"/>
    <x v="1"/>
    <s v="Ooievaarsnest"/>
    <s v="Small House"/>
    <n v="540"/>
    <n v="5400"/>
    <x v="2"/>
    <n v="0.83333333333333337"/>
  </r>
  <r>
    <n v="3"/>
    <x v="6"/>
    <n v="8"/>
    <x v="1"/>
    <s v="Ooievaarsnest"/>
    <s v="Small House"/>
    <n v="540"/>
    <n v="4320"/>
    <x v="2"/>
    <n v="0.66666666666666663"/>
  </r>
  <r>
    <n v="3"/>
    <x v="7"/>
    <n v="10"/>
    <x v="1"/>
    <s v="Ooievaarsnest"/>
    <s v="Small House"/>
    <n v="540"/>
    <n v="5400"/>
    <x v="2"/>
    <n v="0.83333333333333337"/>
  </r>
  <r>
    <n v="3"/>
    <x v="8"/>
    <n v="10"/>
    <x v="1"/>
    <s v="Ooievaarsnest"/>
    <s v="Small House"/>
    <n v="540"/>
    <n v="5400"/>
    <x v="2"/>
    <n v="0.83333333333333337"/>
  </r>
  <r>
    <n v="3"/>
    <x v="9"/>
    <n v="9"/>
    <x v="1"/>
    <s v="Ooievaarsnest"/>
    <s v="Small House"/>
    <n v="540"/>
    <n v="4860"/>
    <x v="2"/>
    <n v="0.75"/>
  </r>
  <r>
    <n v="3"/>
    <x v="10"/>
    <n v="12"/>
    <x v="1"/>
    <s v="Ooievaarsnest"/>
    <s v="Small House"/>
    <n v="540"/>
    <n v="6480"/>
    <x v="2"/>
    <n v="1"/>
  </r>
  <r>
    <n v="3"/>
    <x v="11"/>
    <n v="8"/>
    <x v="1"/>
    <s v="Ooievaarsnest"/>
    <s v="Small House"/>
    <n v="540"/>
    <n v="4320"/>
    <x v="2"/>
    <n v="0.66666666666666663"/>
  </r>
  <r>
    <n v="3"/>
    <x v="12"/>
    <n v="12"/>
    <x v="1"/>
    <s v="Ooievaarsnest"/>
    <s v="Small House"/>
    <n v="540"/>
    <n v="6480"/>
    <x v="2"/>
    <n v="1"/>
  </r>
  <r>
    <n v="3"/>
    <x v="13"/>
    <n v="11"/>
    <x v="1"/>
    <s v="Ooievaarsnest"/>
    <s v="Small House"/>
    <n v="540"/>
    <n v="5940"/>
    <x v="2"/>
    <n v="0.91666666666666663"/>
  </r>
  <r>
    <n v="3"/>
    <x v="14"/>
    <n v="10"/>
    <x v="1"/>
    <s v="Ooievaarsnest"/>
    <s v="Small House"/>
    <n v="540"/>
    <n v="5400"/>
    <x v="2"/>
    <n v="0.83333333333333337"/>
  </r>
  <r>
    <n v="3"/>
    <x v="15"/>
    <n v="9"/>
    <x v="1"/>
    <s v="Ooievaarsnest"/>
    <s v="Small House"/>
    <n v="540"/>
    <n v="4860"/>
    <x v="2"/>
    <n v="0.75"/>
  </r>
  <r>
    <n v="3"/>
    <x v="16"/>
    <n v="9"/>
    <x v="1"/>
    <s v="Ooievaarsnest"/>
    <s v="Small House"/>
    <n v="540"/>
    <n v="4860"/>
    <x v="2"/>
    <n v="0.75"/>
  </r>
  <r>
    <n v="3"/>
    <x v="17"/>
    <n v="10"/>
    <x v="1"/>
    <s v="Ooievaarsnest"/>
    <s v="Small House"/>
    <n v="540"/>
    <n v="5400"/>
    <x v="2"/>
    <n v="0.83333333333333337"/>
  </r>
  <r>
    <n v="3"/>
    <x v="18"/>
    <n v="11"/>
    <x v="1"/>
    <s v="Ooievaarsnest"/>
    <s v="Small House"/>
    <n v="540"/>
    <n v="5940"/>
    <x v="2"/>
    <n v="0.91666666666666663"/>
  </r>
  <r>
    <n v="4"/>
    <x v="0"/>
    <n v="12"/>
    <x v="1"/>
    <s v="Ooievaarsnest"/>
    <s v="Apartment"/>
    <n v="420"/>
    <n v="5040"/>
    <x v="3"/>
    <n v="1"/>
  </r>
  <r>
    <n v="4"/>
    <x v="1"/>
    <n v="9"/>
    <x v="1"/>
    <s v="Ooievaarsnest"/>
    <s v="Apartment"/>
    <n v="420"/>
    <n v="3780"/>
    <x v="3"/>
    <n v="0.75"/>
  </r>
  <r>
    <n v="4"/>
    <x v="2"/>
    <n v="12"/>
    <x v="1"/>
    <s v="Ooievaarsnest"/>
    <s v="Apartment"/>
    <n v="420"/>
    <n v="5040"/>
    <x v="3"/>
    <n v="1"/>
  </r>
  <r>
    <n v="4"/>
    <x v="3"/>
    <n v="12"/>
    <x v="1"/>
    <s v="Ooievaarsnest"/>
    <s v="Apartment"/>
    <n v="420"/>
    <n v="5040"/>
    <x v="3"/>
    <n v="1"/>
  </r>
  <r>
    <n v="4"/>
    <x v="4"/>
    <n v="11"/>
    <x v="1"/>
    <s v="Ooievaarsnest"/>
    <s v="Apartment"/>
    <n v="420"/>
    <n v="4620"/>
    <x v="3"/>
    <n v="0.91666666666666663"/>
  </r>
  <r>
    <n v="4"/>
    <x v="5"/>
    <n v="9"/>
    <x v="1"/>
    <s v="Ooievaarsnest"/>
    <s v="Apartment"/>
    <n v="420"/>
    <n v="3780"/>
    <x v="3"/>
    <n v="0.75"/>
  </r>
  <r>
    <n v="4"/>
    <x v="6"/>
    <n v="12"/>
    <x v="1"/>
    <s v="Ooievaarsnest"/>
    <s v="Apartment"/>
    <n v="420"/>
    <n v="5040"/>
    <x v="3"/>
    <n v="1"/>
  </r>
  <r>
    <n v="4"/>
    <x v="7"/>
    <n v="9"/>
    <x v="1"/>
    <s v="Ooievaarsnest"/>
    <s v="Apartment"/>
    <n v="420"/>
    <n v="3780"/>
    <x v="3"/>
    <n v="0.75"/>
  </r>
  <r>
    <n v="4"/>
    <x v="8"/>
    <n v="10"/>
    <x v="1"/>
    <s v="Ooievaarsnest"/>
    <s v="Apartment"/>
    <n v="420"/>
    <n v="4200"/>
    <x v="3"/>
    <n v="0.83333333333333337"/>
  </r>
  <r>
    <n v="4"/>
    <x v="9"/>
    <n v="10"/>
    <x v="1"/>
    <s v="Ooievaarsnest"/>
    <s v="Apartment"/>
    <n v="420"/>
    <n v="4200"/>
    <x v="3"/>
    <n v="0.83333333333333337"/>
  </r>
  <r>
    <n v="4"/>
    <x v="10"/>
    <n v="12"/>
    <x v="1"/>
    <s v="Ooievaarsnest"/>
    <s v="Apartment"/>
    <n v="420"/>
    <n v="5040"/>
    <x v="3"/>
    <n v="1"/>
  </r>
  <r>
    <n v="4"/>
    <x v="11"/>
    <n v="10"/>
    <x v="1"/>
    <s v="Ooievaarsnest"/>
    <s v="Apartment"/>
    <n v="420"/>
    <n v="4200"/>
    <x v="3"/>
    <n v="0.83333333333333337"/>
  </r>
  <r>
    <n v="4"/>
    <x v="12"/>
    <n v="12"/>
    <x v="1"/>
    <s v="Ooievaarsnest"/>
    <s v="Apartment"/>
    <n v="420"/>
    <n v="5040"/>
    <x v="3"/>
    <n v="1"/>
  </r>
  <r>
    <n v="4"/>
    <x v="13"/>
    <n v="11"/>
    <x v="1"/>
    <s v="Ooievaarsnest"/>
    <s v="Apartment"/>
    <n v="420"/>
    <n v="4620"/>
    <x v="3"/>
    <n v="0.91666666666666663"/>
  </r>
  <r>
    <n v="4"/>
    <x v="14"/>
    <n v="10"/>
    <x v="1"/>
    <s v="Ooievaarsnest"/>
    <s v="Apartment"/>
    <n v="420"/>
    <n v="4200"/>
    <x v="3"/>
    <n v="0.83333333333333337"/>
  </r>
  <r>
    <n v="4"/>
    <x v="15"/>
    <n v="10"/>
    <x v="1"/>
    <s v="Ooievaarsnest"/>
    <s v="Apartment"/>
    <n v="420"/>
    <n v="4200"/>
    <x v="3"/>
    <n v="0.83333333333333337"/>
  </r>
  <r>
    <n v="4"/>
    <x v="16"/>
    <n v="10"/>
    <x v="1"/>
    <s v="Ooievaarsnest"/>
    <s v="Apartment"/>
    <n v="420"/>
    <n v="4200"/>
    <x v="3"/>
    <n v="0.83333333333333337"/>
  </r>
  <r>
    <n v="4"/>
    <x v="17"/>
    <n v="11"/>
    <x v="1"/>
    <s v="Ooievaarsnest"/>
    <s v="Apartment"/>
    <n v="420"/>
    <n v="4620"/>
    <x v="3"/>
    <n v="0.91666666666666663"/>
  </r>
  <r>
    <n v="4"/>
    <x v="18"/>
    <n v="10"/>
    <x v="1"/>
    <s v="Ooievaarsnest"/>
    <s v="Apartment"/>
    <n v="420"/>
    <n v="4200"/>
    <x v="3"/>
    <n v="0.83333333333333337"/>
  </r>
  <r>
    <n v="5"/>
    <x v="0"/>
    <n v="9"/>
    <x v="1"/>
    <s v="Ooievaarsnest"/>
    <s v="Villa"/>
    <n v="1080"/>
    <n v="9720"/>
    <x v="4"/>
    <n v="0.75"/>
  </r>
  <r>
    <n v="5"/>
    <x v="1"/>
    <n v="8"/>
    <x v="1"/>
    <s v="Ooievaarsnest"/>
    <s v="Villa"/>
    <n v="1080"/>
    <n v="8640"/>
    <x v="4"/>
    <n v="0.66666666666666663"/>
  </r>
  <r>
    <n v="5"/>
    <x v="2"/>
    <n v="12"/>
    <x v="1"/>
    <s v="Ooievaarsnest"/>
    <s v="Villa"/>
    <n v="1080"/>
    <n v="12960"/>
    <x v="4"/>
    <n v="1"/>
  </r>
  <r>
    <n v="5"/>
    <x v="3"/>
    <n v="10"/>
    <x v="1"/>
    <s v="Ooievaarsnest"/>
    <s v="Villa"/>
    <n v="1080"/>
    <n v="10800"/>
    <x v="4"/>
    <n v="0.83333333333333337"/>
  </r>
  <r>
    <n v="5"/>
    <x v="4"/>
    <n v="12"/>
    <x v="1"/>
    <s v="Ooievaarsnest"/>
    <s v="Villa"/>
    <n v="1080"/>
    <n v="12960"/>
    <x v="4"/>
    <n v="1"/>
  </r>
  <r>
    <n v="5"/>
    <x v="5"/>
    <n v="11"/>
    <x v="1"/>
    <s v="Ooievaarsnest"/>
    <s v="Villa"/>
    <n v="1080"/>
    <n v="11880"/>
    <x v="4"/>
    <n v="0.91666666666666663"/>
  </r>
  <r>
    <n v="5"/>
    <x v="6"/>
    <n v="9"/>
    <x v="1"/>
    <s v="Ooievaarsnest"/>
    <s v="Villa"/>
    <n v="1080"/>
    <n v="9720"/>
    <x v="4"/>
    <n v="0.75"/>
  </r>
  <r>
    <n v="5"/>
    <x v="7"/>
    <n v="9"/>
    <x v="1"/>
    <s v="Ooievaarsnest"/>
    <s v="Villa"/>
    <n v="1080"/>
    <n v="9720"/>
    <x v="4"/>
    <n v="0.75"/>
  </r>
  <r>
    <n v="5"/>
    <x v="8"/>
    <n v="9"/>
    <x v="1"/>
    <s v="Ooievaarsnest"/>
    <s v="Villa"/>
    <n v="1080"/>
    <n v="9720"/>
    <x v="4"/>
    <n v="0.75"/>
  </r>
  <r>
    <n v="5"/>
    <x v="9"/>
    <n v="8"/>
    <x v="1"/>
    <s v="Ooievaarsnest"/>
    <s v="Villa"/>
    <n v="1080"/>
    <n v="8640"/>
    <x v="4"/>
    <n v="0.66666666666666663"/>
  </r>
  <r>
    <n v="5"/>
    <x v="10"/>
    <n v="11"/>
    <x v="1"/>
    <s v="Ooievaarsnest"/>
    <s v="Villa"/>
    <n v="1080"/>
    <n v="11880"/>
    <x v="4"/>
    <n v="0.91666666666666663"/>
  </r>
  <r>
    <n v="5"/>
    <x v="11"/>
    <n v="10"/>
    <x v="1"/>
    <s v="Ooievaarsnest"/>
    <s v="Villa"/>
    <n v="1080"/>
    <n v="10800"/>
    <x v="4"/>
    <n v="0.83333333333333337"/>
  </r>
  <r>
    <n v="5"/>
    <x v="12"/>
    <n v="10"/>
    <x v="1"/>
    <s v="Ooievaarsnest"/>
    <s v="Villa"/>
    <n v="1080"/>
    <n v="10800"/>
    <x v="4"/>
    <n v="0.83333333333333337"/>
  </r>
  <r>
    <n v="5"/>
    <x v="13"/>
    <n v="10"/>
    <x v="1"/>
    <s v="Ooievaarsnest"/>
    <s v="Villa"/>
    <n v="1080"/>
    <n v="10800"/>
    <x v="4"/>
    <n v="0.83333333333333337"/>
  </r>
  <r>
    <n v="5"/>
    <x v="14"/>
    <n v="10"/>
    <x v="1"/>
    <s v="Ooievaarsnest"/>
    <s v="Villa"/>
    <n v="1080"/>
    <n v="10800"/>
    <x v="4"/>
    <n v="0.83333333333333337"/>
  </r>
  <r>
    <n v="5"/>
    <x v="15"/>
    <n v="8"/>
    <x v="1"/>
    <s v="Ooievaarsnest"/>
    <s v="Villa"/>
    <n v="1080"/>
    <n v="8640"/>
    <x v="4"/>
    <n v="0.66666666666666663"/>
  </r>
  <r>
    <n v="5"/>
    <x v="15"/>
    <n v="8"/>
    <x v="1"/>
    <s v="Ooievaarsnest"/>
    <s v="Villa"/>
    <n v="1080"/>
    <n v="8640"/>
    <x v="4"/>
    <n v="0.66666666666666663"/>
  </r>
  <r>
    <n v="5"/>
    <x v="18"/>
    <n v="8"/>
    <x v="1"/>
    <s v="Ooievaarsnest"/>
    <s v="Villa"/>
    <n v="1080"/>
    <n v="8640"/>
    <x v="4"/>
    <n v="0.66666666666666663"/>
  </r>
  <r>
    <n v="6"/>
    <x v="0"/>
    <n v="9"/>
    <x v="1"/>
    <s v="Ooievaarsnest"/>
    <s v="Condo"/>
    <n v="300"/>
    <n v="2700"/>
    <x v="5"/>
    <n v="0.75"/>
  </r>
  <r>
    <n v="6"/>
    <x v="1"/>
    <n v="12"/>
    <x v="1"/>
    <s v="Ooievaarsnest"/>
    <s v="Condo"/>
    <n v="300"/>
    <n v="3600"/>
    <x v="5"/>
    <n v="1"/>
  </r>
  <r>
    <n v="6"/>
    <x v="2"/>
    <n v="9"/>
    <x v="1"/>
    <s v="Ooievaarsnest"/>
    <s v="Condo"/>
    <n v="300"/>
    <n v="2700"/>
    <x v="5"/>
    <n v="0.75"/>
  </r>
  <r>
    <n v="6"/>
    <x v="3"/>
    <n v="9"/>
    <x v="1"/>
    <s v="Ooievaarsnest"/>
    <s v="Condo"/>
    <n v="300"/>
    <n v="2700"/>
    <x v="5"/>
    <n v="0.75"/>
  </r>
  <r>
    <n v="6"/>
    <x v="4"/>
    <n v="8"/>
    <x v="1"/>
    <s v="Ooievaarsnest"/>
    <s v="Condo"/>
    <n v="300"/>
    <n v="2400"/>
    <x v="5"/>
    <n v="0.66666666666666663"/>
  </r>
  <r>
    <n v="6"/>
    <x v="5"/>
    <n v="9"/>
    <x v="1"/>
    <s v="Ooievaarsnest"/>
    <s v="Condo"/>
    <n v="300"/>
    <n v="2700"/>
    <x v="5"/>
    <n v="0.75"/>
  </r>
  <r>
    <n v="6"/>
    <x v="6"/>
    <n v="8"/>
    <x v="1"/>
    <s v="Ooievaarsnest"/>
    <s v="Condo"/>
    <n v="300"/>
    <n v="2400"/>
    <x v="5"/>
    <n v="0.66666666666666663"/>
  </r>
  <r>
    <n v="6"/>
    <x v="7"/>
    <n v="12"/>
    <x v="1"/>
    <s v="Ooievaarsnest"/>
    <s v="Condo"/>
    <n v="300"/>
    <n v="3600"/>
    <x v="5"/>
    <n v="1"/>
  </r>
  <r>
    <n v="6"/>
    <x v="8"/>
    <n v="8"/>
    <x v="1"/>
    <s v="Ooievaarsnest"/>
    <s v="Condo"/>
    <n v="300"/>
    <n v="2400"/>
    <x v="5"/>
    <n v="0.66666666666666663"/>
  </r>
  <r>
    <n v="6"/>
    <x v="9"/>
    <n v="11"/>
    <x v="1"/>
    <s v="Ooievaarsnest"/>
    <s v="Condo"/>
    <n v="300"/>
    <n v="3300"/>
    <x v="5"/>
    <n v="0.91666666666666663"/>
  </r>
  <r>
    <n v="6"/>
    <x v="10"/>
    <n v="10"/>
    <x v="1"/>
    <s v="Ooievaarsnest"/>
    <s v="Condo"/>
    <n v="300"/>
    <n v="3000"/>
    <x v="5"/>
    <n v="0.83333333333333337"/>
  </r>
  <r>
    <n v="6"/>
    <x v="11"/>
    <n v="9"/>
    <x v="1"/>
    <s v="Ooievaarsnest"/>
    <s v="Condo"/>
    <n v="300"/>
    <n v="2700"/>
    <x v="5"/>
    <n v="0.75"/>
  </r>
  <r>
    <n v="6"/>
    <x v="12"/>
    <n v="11"/>
    <x v="1"/>
    <s v="Ooievaarsnest"/>
    <s v="Condo"/>
    <n v="300"/>
    <n v="3300"/>
    <x v="5"/>
    <n v="0.91666666666666663"/>
  </r>
  <r>
    <n v="6"/>
    <x v="13"/>
    <n v="8"/>
    <x v="1"/>
    <s v="Ooievaarsnest"/>
    <s v="Condo"/>
    <n v="300"/>
    <n v="2400"/>
    <x v="5"/>
    <n v="0.66666666666666663"/>
  </r>
  <r>
    <n v="6"/>
    <x v="14"/>
    <n v="10"/>
    <x v="1"/>
    <s v="Ooievaarsnest"/>
    <s v="Condo"/>
    <n v="300"/>
    <n v="3000"/>
    <x v="5"/>
    <n v="0.83333333333333337"/>
  </r>
  <r>
    <n v="6"/>
    <x v="15"/>
    <n v="8"/>
    <x v="1"/>
    <s v="Ooievaarsnest"/>
    <s v="Condo"/>
    <n v="300"/>
    <n v="2400"/>
    <x v="5"/>
    <n v="0.66666666666666663"/>
  </r>
  <r>
    <n v="6"/>
    <x v="16"/>
    <n v="8"/>
    <x v="1"/>
    <s v="Ooievaarsnest"/>
    <s v="Condo"/>
    <n v="300"/>
    <n v="2400"/>
    <x v="5"/>
    <n v="0.66666666666666663"/>
  </r>
  <r>
    <n v="6"/>
    <x v="17"/>
    <n v="8"/>
    <x v="1"/>
    <s v="Ooievaarsnest"/>
    <s v="Condo"/>
    <n v="300"/>
    <n v="2400"/>
    <x v="5"/>
    <n v="0.66666666666666663"/>
  </r>
  <r>
    <n v="6"/>
    <x v="18"/>
    <n v="11"/>
    <x v="1"/>
    <s v="Ooievaarsnest"/>
    <s v="Condo"/>
    <n v="300"/>
    <n v="3300"/>
    <x v="5"/>
    <n v="0.91666666666666663"/>
  </r>
  <r>
    <n v="7"/>
    <x v="0"/>
    <n v="5"/>
    <x v="1"/>
    <s v="Tuindorp"/>
    <s v="Apartment"/>
    <n v="480"/>
    <n v="2400"/>
    <x v="6"/>
    <n v="0.41666666666666669"/>
  </r>
  <r>
    <n v="7"/>
    <x v="1"/>
    <n v="8"/>
    <x v="1"/>
    <s v="Tuindorp"/>
    <s v="Apartment"/>
    <n v="480"/>
    <n v="3840"/>
    <x v="6"/>
    <n v="0.66666666666666663"/>
  </r>
  <r>
    <n v="7"/>
    <x v="2"/>
    <n v="8"/>
    <x v="1"/>
    <s v="Tuindorp"/>
    <s v="Apartment"/>
    <n v="480"/>
    <n v="3840"/>
    <x v="6"/>
    <n v="0.66666666666666663"/>
  </r>
  <r>
    <n v="7"/>
    <x v="3"/>
    <n v="6"/>
    <x v="1"/>
    <s v="Tuindorp"/>
    <s v="Apartment"/>
    <n v="480"/>
    <n v="2880"/>
    <x v="6"/>
    <n v="0.5"/>
  </r>
  <r>
    <n v="7"/>
    <x v="4"/>
    <n v="5"/>
    <x v="1"/>
    <s v="Tuindorp"/>
    <s v="Apartment"/>
    <n v="480"/>
    <n v="2400"/>
    <x v="6"/>
    <n v="0.41666666666666669"/>
  </r>
  <r>
    <n v="7"/>
    <x v="5"/>
    <n v="5"/>
    <x v="1"/>
    <s v="Tuindorp"/>
    <s v="Apartment"/>
    <n v="480"/>
    <n v="2400"/>
    <x v="6"/>
    <n v="0.41666666666666669"/>
  </r>
  <r>
    <n v="7"/>
    <x v="6"/>
    <n v="6"/>
    <x v="1"/>
    <s v="Tuindorp"/>
    <s v="Apartment"/>
    <n v="480"/>
    <n v="2880"/>
    <x v="6"/>
    <n v="0.5"/>
  </r>
  <r>
    <n v="7"/>
    <x v="7"/>
    <n v="5"/>
    <x v="1"/>
    <s v="Tuindorp"/>
    <s v="Apartment"/>
    <n v="480"/>
    <n v="2400"/>
    <x v="6"/>
    <n v="0.41666666666666669"/>
  </r>
  <r>
    <n v="7"/>
    <x v="8"/>
    <n v="12"/>
    <x v="1"/>
    <s v="Tuindorp"/>
    <s v="Apartment"/>
    <n v="480"/>
    <n v="5760"/>
    <x v="6"/>
    <n v="1"/>
  </r>
  <r>
    <n v="7"/>
    <x v="9"/>
    <n v="7"/>
    <x v="1"/>
    <s v="Tuindorp"/>
    <s v="Apartment"/>
    <n v="480"/>
    <n v="3360"/>
    <x v="6"/>
    <n v="0.58333333333333337"/>
  </r>
  <r>
    <n v="7"/>
    <x v="10"/>
    <n v="5"/>
    <x v="1"/>
    <s v="Tuindorp"/>
    <s v="Apartment"/>
    <n v="480"/>
    <n v="2400"/>
    <x v="6"/>
    <n v="0.41666666666666669"/>
  </r>
  <r>
    <n v="7"/>
    <x v="11"/>
    <n v="7"/>
    <x v="1"/>
    <s v="Tuindorp"/>
    <s v="Apartment"/>
    <n v="480"/>
    <n v="3360"/>
    <x v="6"/>
    <n v="0.58333333333333337"/>
  </r>
  <r>
    <n v="7"/>
    <x v="12"/>
    <n v="8"/>
    <x v="1"/>
    <s v="Tuindorp"/>
    <s v="Apartment"/>
    <n v="480"/>
    <n v="3840"/>
    <x v="6"/>
    <n v="0.66666666666666663"/>
  </r>
  <r>
    <n v="7"/>
    <x v="13"/>
    <n v="8"/>
    <x v="1"/>
    <s v="Tuindorp"/>
    <s v="Apartment"/>
    <n v="480"/>
    <n v="3840"/>
    <x v="6"/>
    <n v="0.66666666666666663"/>
  </r>
  <r>
    <n v="7"/>
    <x v="14"/>
    <n v="6"/>
    <x v="1"/>
    <s v="Tuindorp"/>
    <s v="Apartment"/>
    <n v="480"/>
    <n v="2880"/>
    <x v="6"/>
    <n v="0.5"/>
  </r>
  <r>
    <n v="7"/>
    <x v="15"/>
    <n v="5"/>
    <x v="1"/>
    <s v="Tuindorp"/>
    <s v="Apartment"/>
    <n v="480"/>
    <n v="2400"/>
    <x v="6"/>
    <n v="0.41666666666666669"/>
  </r>
  <r>
    <n v="7"/>
    <x v="16"/>
    <n v="5"/>
    <x v="1"/>
    <s v="Tuindorp"/>
    <s v="Apartment"/>
    <n v="480"/>
    <n v="2400"/>
    <x v="6"/>
    <n v="0.41666666666666669"/>
  </r>
  <r>
    <n v="7"/>
    <x v="17"/>
    <n v="5"/>
    <x v="1"/>
    <s v="Tuindorp"/>
    <s v="Apartment"/>
    <n v="480"/>
    <n v="2400"/>
    <x v="6"/>
    <n v="0.41666666666666669"/>
  </r>
  <r>
    <n v="7"/>
    <x v="18"/>
    <n v="8"/>
    <x v="1"/>
    <s v="Tuindorp"/>
    <s v="Apartment"/>
    <n v="480"/>
    <n v="3840"/>
    <x v="6"/>
    <n v="0.66666666666666663"/>
  </r>
  <r>
    <n v="8"/>
    <x v="0"/>
    <n v="5"/>
    <x v="1"/>
    <s v="Tuindorp"/>
    <s v="House"/>
    <n v="800"/>
    <n v="4000"/>
    <x v="7"/>
    <n v="0.41666666666666669"/>
  </r>
  <r>
    <n v="8"/>
    <x v="1"/>
    <n v="6"/>
    <x v="1"/>
    <s v="Tuindorp"/>
    <s v="House"/>
    <n v="800"/>
    <n v="4800"/>
    <x v="7"/>
    <n v="0.5"/>
  </r>
  <r>
    <n v="8"/>
    <x v="2"/>
    <n v="7"/>
    <x v="1"/>
    <s v="Tuindorp"/>
    <s v="House"/>
    <n v="800"/>
    <n v="5600"/>
    <x v="7"/>
    <n v="0.58333333333333337"/>
  </r>
  <r>
    <n v="8"/>
    <x v="3"/>
    <n v="8"/>
    <x v="1"/>
    <s v="Tuindorp"/>
    <s v="House"/>
    <n v="800"/>
    <n v="6400"/>
    <x v="7"/>
    <n v="0.66666666666666663"/>
  </r>
  <r>
    <n v="8"/>
    <x v="4"/>
    <n v="6"/>
    <x v="1"/>
    <s v="Tuindorp"/>
    <s v="House"/>
    <n v="800"/>
    <n v="4800"/>
    <x v="7"/>
    <n v="0.5"/>
  </r>
  <r>
    <n v="8"/>
    <x v="5"/>
    <n v="6"/>
    <x v="1"/>
    <s v="Tuindorp"/>
    <s v="House"/>
    <n v="800"/>
    <n v="4800"/>
    <x v="7"/>
    <n v="0.5"/>
  </r>
  <r>
    <n v="8"/>
    <x v="6"/>
    <n v="8"/>
    <x v="1"/>
    <s v="Tuindorp"/>
    <s v="House"/>
    <n v="800"/>
    <n v="6400"/>
    <x v="7"/>
    <n v="0.66666666666666663"/>
  </r>
  <r>
    <n v="8"/>
    <x v="7"/>
    <n v="6"/>
    <x v="1"/>
    <s v="Tuindorp"/>
    <s v="House"/>
    <n v="800"/>
    <n v="4800"/>
    <x v="7"/>
    <n v="0.5"/>
  </r>
  <r>
    <n v="8"/>
    <x v="8"/>
    <n v="6"/>
    <x v="1"/>
    <s v="Tuindorp"/>
    <s v="House"/>
    <n v="800"/>
    <n v="4800"/>
    <x v="7"/>
    <n v="0.5"/>
  </r>
  <r>
    <n v="8"/>
    <x v="9"/>
    <n v="9"/>
    <x v="1"/>
    <s v="Tuindorp"/>
    <s v="House"/>
    <n v="800"/>
    <n v="7200"/>
    <x v="7"/>
    <n v="0.75"/>
  </r>
  <r>
    <n v="8"/>
    <x v="10"/>
    <n v="9"/>
    <x v="1"/>
    <s v="Tuindorp"/>
    <s v="House"/>
    <n v="800"/>
    <n v="7200"/>
    <x v="7"/>
    <n v="0.75"/>
  </r>
  <r>
    <n v="8"/>
    <x v="11"/>
    <n v="5"/>
    <x v="1"/>
    <s v="Tuindorp"/>
    <s v="House"/>
    <n v="800"/>
    <n v="4000"/>
    <x v="7"/>
    <n v="0.41666666666666669"/>
  </r>
  <r>
    <n v="8"/>
    <x v="12"/>
    <n v="9"/>
    <x v="1"/>
    <s v="Tuindorp"/>
    <s v="House"/>
    <n v="800"/>
    <n v="7200"/>
    <x v="7"/>
    <n v="0.75"/>
  </r>
  <r>
    <n v="8"/>
    <x v="13"/>
    <n v="7"/>
    <x v="1"/>
    <s v="Tuindorp"/>
    <s v="House"/>
    <n v="800"/>
    <n v="5600"/>
    <x v="7"/>
    <n v="0.58333333333333337"/>
  </r>
  <r>
    <n v="8"/>
    <x v="14"/>
    <n v="9"/>
    <x v="1"/>
    <s v="Tuindorp"/>
    <s v="House"/>
    <n v="800"/>
    <n v="7200"/>
    <x v="7"/>
    <n v="0.75"/>
  </r>
  <r>
    <n v="8"/>
    <x v="15"/>
    <n v="9"/>
    <x v="1"/>
    <s v="Tuindorp"/>
    <s v="House"/>
    <n v="800"/>
    <n v="7200"/>
    <x v="7"/>
    <n v="0.75"/>
  </r>
  <r>
    <n v="8"/>
    <x v="16"/>
    <n v="9"/>
    <x v="1"/>
    <s v="Tuindorp"/>
    <s v="House"/>
    <n v="800"/>
    <n v="7200"/>
    <x v="7"/>
    <n v="0.75"/>
  </r>
  <r>
    <n v="8"/>
    <x v="17"/>
    <n v="10"/>
    <x v="1"/>
    <s v="Tuindorp"/>
    <s v="House"/>
    <n v="800"/>
    <n v="8000"/>
    <x v="7"/>
    <n v="0.83333333333333337"/>
  </r>
  <r>
    <n v="8"/>
    <x v="18"/>
    <n v="5"/>
    <x v="1"/>
    <s v="Tuindorp"/>
    <s v="House"/>
    <n v="800"/>
    <n v="4000"/>
    <x v="7"/>
    <n v="0.41666666666666669"/>
  </r>
  <r>
    <n v="9"/>
    <x v="0"/>
    <n v="8"/>
    <x v="1"/>
    <s v="Tuindorp"/>
    <s v="Small House"/>
    <n v="720"/>
    <n v="5760"/>
    <x v="8"/>
    <n v="0.66666666666666663"/>
  </r>
  <r>
    <n v="9"/>
    <x v="1"/>
    <n v="5"/>
    <x v="1"/>
    <s v="Tuindorp"/>
    <s v="Small House"/>
    <n v="720"/>
    <n v="3600"/>
    <x v="8"/>
    <n v="0.41666666666666669"/>
  </r>
  <r>
    <n v="9"/>
    <x v="2"/>
    <n v="8"/>
    <x v="1"/>
    <s v="Tuindorp"/>
    <s v="Small House"/>
    <n v="720"/>
    <n v="5760"/>
    <x v="8"/>
    <n v="0.66666666666666663"/>
  </r>
  <r>
    <n v="9"/>
    <x v="3"/>
    <n v="8"/>
    <x v="1"/>
    <s v="Tuindorp"/>
    <s v="Small House"/>
    <n v="720"/>
    <n v="5760"/>
    <x v="8"/>
    <n v="0.66666666666666663"/>
  </r>
  <r>
    <n v="9"/>
    <x v="4"/>
    <n v="8"/>
    <x v="1"/>
    <s v="Tuindorp"/>
    <s v="Small House"/>
    <n v="720"/>
    <n v="5760"/>
    <x v="8"/>
    <n v="0.66666666666666663"/>
  </r>
  <r>
    <n v="9"/>
    <x v="5"/>
    <n v="5"/>
    <x v="1"/>
    <s v="Tuindorp"/>
    <s v="Small House"/>
    <n v="720"/>
    <n v="3600"/>
    <x v="8"/>
    <n v="0.41666666666666669"/>
  </r>
  <r>
    <n v="9"/>
    <x v="6"/>
    <n v="9"/>
    <x v="1"/>
    <s v="Tuindorp"/>
    <s v="Small House"/>
    <n v="720"/>
    <n v="6480"/>
    <x v="8"/>
    <n v="0.75"/>
  </r>
  <r>
    <n v="9"/>
    <x v="7"/>
    <n v="5"/>
    <x v="1"/>
    <s v="Tuindorp"/>
    <s v="Small House"/>
    <n v="720"/>
    <n v="3600"/>
    <x v="8"/>
    <n v="0.41666666666666669"/>
  </r>
  <r>
    <n v="9"/>
    <x v="8"/>
    <n v="8"/>
    <x v="1"/>
    <s v="Tuindorp"/>
    <s v="Small House"/>
    <n v="720"/>
    <n v="5760"/>
    <x v="8"/>
    <n v="0.66666666666666663"/>
  </r>
  <r>
    <n v="9"/>
    <x v="9"/>
    <n v="7"/>
    <x v="1"/>
    <s v="Tuindorp"/>
    <s v="Small House"/>
    <n v="720"/>
    <n v="5040"/>
    <x v="8"/>
    <n v="0.58333333333333337"/>
  </r>
  <r>
    <n v="9"/>
    <x v="10"/>
    <n v="8"/>
    <x v="1"/>
    <s v="Tuindorp"/>
    <s v="Small House"/>
    <n v="720"/>
    <n v="5760"/>
    <x v="8"/>
    <n v="0.66666666666666663"/>
  </r>
  <r>
    <n v="9"/>
    <x v="11"/>
    <n v="6"/>
    <x v="1"/>
    <s v="Tuindorp"/>
    <s v="Small House"/>
    <n v="720"/>
    <n v="4320"/>
    <x v="8"/>
    <n v="0.5"/>
  </r>
  <r>
    <n v="9"/>
    <x v="12"/>
    <n v="6"/>
    <x v="1"/>
    <s v="Tuindorp"/>
    <s v="Small House"/>
    <n v="720"/>
    <n v="4320"/>
    <x v="8"/>
    <n v="0.5"/>
  </r>
  <r>
    <n v="9"/>
    <x v="13"/>
    <n v="7"/>
    <x v="1"/>
    <s v="Tuindorp"/>
    <s v="Small House"/>
    <n v="720"/>
    <n v="5040"/>
    <x v="8"/>
    <n v="0.58333333333333337"/>
  </r>
  <r>
    <n v="9"/>
    <x v="14"/>
    <n v="8"/>
    <x v="1"/>
    <s v="Tuindorp"/>
    <s v="Small House"/>
    <n v="720"/>
    <n v="5760"/>
    <x v="8"/>
    <n v="0.66666666666666663"/>
  </r>
  <r>
    <n v="9"/>
    <x v="15"/>
    <n v="5"/>
    <x v="1"/>
    <s v="Tuindorp"/>
    <s v="Small House"/>
    <n v="720"/>
    <n v="3600"/>
    <x v="8"/>
    <n v="0.41666666666666669"/>
  </r>
  <r>
    <n v="9"/>
    <x v="16"/>
    <n v="5"/>
    <x v="1"/>
    <s v="Tuindorp"/>
    <s v="Small House"/>
    <n v="720"/>
    <n v="3600"/>
    <x v="8"/>
    <n v="0.41666666666666669"/>
  </r>
  <r>
    <n v="9"/>
    <x v="17"/>
    <n v="5"/>
    <x v="1"/>
    <s v="Tuindorp"/>
    <s v="Small House"/>
    <n v="720"/>
    <n v="3600"/>
    <x v="8"/>
    <n v="0.41666666666666669"/>
  </r>
  <r>
    <n v="9"/>
    <x v="18"/>
    <n v="5"/>
    <x v="1"/>
    <s v="Tuindorp"/>
    <s v="Small House"/>
    <n v="720"/>
    <n v="3600"/>
    <x v="8"/>
    <n v="0.41666666666666669"/>
  </r>
  <r>
    <n v="10"/>
    <x v="0"/>
    <n v="9"/>
    <x v="1"/>
    <s v="Tuindorp"/>
    <s v="Apartment"/>
    <n v="560"/>
    <n v="5040"/>
    <x v="9"/>
    <n v="0.75"/>
  </r>
  <r>
    <n v="10"/>
    <x v="1"/>
    <n v="6"/>
    <x v="1"/>
    <s v="Tuindorp"/>
    <s v="Apartment"/>
    <n v="560"/>
    <n v="3360"/>
    <x v="9"/>
    <n v="0.5"/>
  </r>
  <r>
    <n v="10"/>
    <x v="2"/>
    <n v="9"/>
    <x v="1"/>
    <s v="Tuindorp"/>
    <s v="Apartment"/>
    <n v="560"/>
    <n v="5040"/>
    <x v="9"/>
    <n v="0.75"/>
  </r>
  <r>
    <n v="10"/>
    <x v="3"/>
    <n v="9"/>
    <x v="1"/>
    <s v="Tuindorp"/>
    <s v="Apartment"/>
    <n v="560"/>
    <n v="5040"/>
    <x v="9"/>
    <n v="0.75"/>
  </r>
  <r>
    <n v="10"/>
    <x v="4"/>
    <n v="7"/>
    <x v="1"/>
    <s v="Tuindorp"/>
    <s v="Apartment"/>
    <n v="560"/>
    <n v="3920"/>
    <x v="9"/>
    <n v="0.58333333333333337"/>
  </r>
  <r>
    <n v="10"/>
    <x v="5"/>
    <n v="9"/>
    <x v="1"/>
    <s v="Tuindorp"/>
    <s v="Apartment"/>
    <n v="560"/>
    <n v="5040"/>
    <x v="9"/>
    <n v="0.75"/>
  </r>
  <r>
    <n v="10"/>
    <x v="6"/>
    <n v="6"/>
    <x v="1"/>
    <s v="Tuindorp"/>
    <s v="Apartment"/>
    <n v="560"/>
    <n v="3360"/>
    <x v="9"/>
    <n v="0.5"/>
  </r>
  <r>
    <n v="10"/>
    <x v="7"/>
    <n v="8"/>
    <x v="1"/>
    <s v="Tuindorp"/>
    <s v="Apartment"/>
    <n v="560"/>
    <n v="4480"/>
    <x v="9"/>
    <n v="0.66666666666666663"/>
  </r>
  <r>
    <n v="10"/>
    <x v="8"/>
    <n v="6"/>
    <x v="1"/>
    <s v="Tuindorp"/>
    <s v="Apartment"/>
    <n v="560"/>
    <n v="3360"/>
    <x v="9"/>
    <n v="0.5"/>
  </r>
  <r>
    <n v="10"/>
    <x v="9"/>
    <n v="5"/>
    <x v="1"/>
    <s v="Tuindorp"/>
    <s v="Apartment"/>
    <n v="560"/>
    <n v="2800"/>
    <x v="9"/>
    <n v="0.41666666666666669"/>
  </r>
  <r>
    <n v="10"/>
    <x v="10"/>
    <n v="8"/>
    <x v="1"/>
    <s v="Tuindorp"/>
    <s v="Apartment"/>
    <n v="560"/>
    <n v="4480"/>
    <x v="9"/>
    <n v="0.66666666666666663"/>
  </r>
  <r>
    <n v="10"/>
    <x v="11"/>
    <n v="7"/>
    <x v="1"/>
    <s v="Tuindorp"/>
    <s v="Apartment"/>
    <n v="560"/>
    <n v="3920"/>
    <x v="9"/>
    <n v="0.58333333333333337"/>
  </r>
  <r>
    <n v="10"/>
    <x v="12"/>
    <n v="7"/>
    <x v="1"/>
    <s v="Tuindorp"/>
    <s v="Apartment"/>
    <n v="560"/>
    <n v="3920"/>
    <x v="9"/>
    <n v="0.58333333333333337"/>
  </r>
  <r>
    <n v="10"/>
    <x v="13"/>
    <n v="9"/>
    <x v="1"/>
    <s v="Tuindorp"/>
    <s v="Apartment"/>
    <n v="560"/>
    <n v="5040"/>
    <x v="9"/>
    <n v="0.75"/>
  </r>
  <r>
    <n v="10"/>
    <x v="14"/>
    <n v="8"/>
    <x v="1"/>
    <s v="Tuindorp"/>
    <s v="Apartment"/>
    <n v="560"/>
    <n v="4480"/>
    <x v="9"/>
    <n v="0.66666666666666663"/>
  </r>
  <r>
    <n v="10"/>
    <x v="15"/>
    <n v="9"/>
    <x v="1"/>
    <s v="Tuindorp"/>
    <s v="Apartment"/>
    <n v="560"/>
    <n v="5040"/>
    <x v="9"/>
    <n v="0.75"/>
  </r>
  <r>
    <n v="10"/>
    <x v="16"/>
    <n v="9"/>
    <x v="1"/>
    <s v="Tuindorp"/>
    <s v="Apartment"/>
    <n v="560"/>
    <n v="5040"/>
    <x v="9"/>
    <n v="0.75"/>
  </r>
  <r>
    <n v="10"/>
    <x v="17"/>
    <n v="11"/>
    <x v="1"/>
    <s v="Tuindorp"/>
    <s v="Apartment"/>
    <n v="560"/>
    <n v="6160"/>
    <x v="9"/>
    <n v="0.91666666666666663"/>
  </r>
  <r>
    <n v="10"/>
    <x v="18"/>
    <n v="8"/>
    <x v="1"/>
    <s v="Tuindorp"/>
    <s v="Apartment"/>
    <n v="560"/>
    <n v="4480"/>
    <x v="9"/>
    <n v="0.66666666666666663"/>
  </r>
  <r>
    <n v="11"/>
    <x v="0"/>
    <n v="6"/>
    <x v="1"/>
    <s v="Tuindorp"/>
    <s v="Villa"/>
    <n v="1440"/>
    <n v="8640"/>
    <x v="10"/>
    <n v="0.5"/>
  </r>
  <r>
    <n v="11"/>
    <x v="1"/>
    <n v="5"/>
    <x v="1"/>
    <s v="Tuindorp"/>
    <s v="Villa"/>
    <n v="1440"/>
    <n v="7200"/>
    <x v="10"/>
    <n v="0.41666666666666669"/>
  </r>
  <r>
    <n v="11"/>
    <x v="2"/>
    <n v="5"/>
    <x v="1"/>
    <s v="Tuindorp"/>
    <s v="Villa"/>
    <n v="1440"/>
    <n v="7200"/>
    <x v="10"/>
    <n v="0.41666666666666669"/>
  </r>
  <r>
    <n v="11"/>
    <x v="3"/>
    <n v="9"/>
    <x v="1"/>
    <s v="Tuindorp"/>
    <s v="Villa"/>
    <n v="1440"/>
    <n v="12960"/>
    <x v="10"/>
    <n v="0.75"/>
  </r>
  <r>
    <n v="11"/>
    <x v="4"/>
    <n v="5"/>
    <x v="1"/>
    <s v="Tuindorp"/>
    <s v="Villa"/>
    <n v="1440"/>
    <n v="7200"/>
    <x v="10"/>
    <n v="0.41666666666666669"/>
  </r>
  <r>
    <n v="11"/>
    <x v="5"/>
    <n v="7"/>
    <x v="1"/>
    <s v="Tuindorp"/>
    <s v="Villa"/>
    <n v="1440"/>
    <n v="10080"/>
    <x v="10"/>
    <n v="0.58333333333333337"/>
  </r>
  <r>
    <n v="11"/>
    <x v="6"/>
    <n v="7"/>
    <x v="1"/>
    <s v="Tuindorp"/>
    <s v="Villa"/>
    <n v="1440"/>
    <n v="10080"/>
    <x v="10"/>
    <n v="0.58333333333333337"/>
  </r>
  <r>
    <n v="11"/>
    <x v="7"/>
    <n v="5"/>
    <x v="1"/>
    <s v="Tuindorp"/>
    <s v="Villa"/>
    <n v="1440"/>
    <n v="7200"/>
    <x v="10"/>
    <n v="0.41666666666666669"/>
  </r>
  <r>
    <n v="11"/>
    <x v="8"/>
    <n v="7"/>
    <x v="1"/>
    <s v="Tuindorp"/>
    <s v="Villa"/>
    <n v="1440"/>
    <n v="10080"/>
    <x v="10"/>
    <n v="0.58333333333333337"/>
  </r>
  <r>
    <n v="11"/>
    <x v="9"/>
    <n v="8"/>
    <x v="1"/>
    <s v="Tuindorp"/>
    <s v="Villa"/>
    <n v="1440"/>
    <n v="11520"/>
    <x v="10"/>
    <n v="0.66666666666666663"/>
  </r>
  <r>
    <n v="11"/>
    <x v="10"/>
    <n v="6"/>
    <x v="1"/>
    <s v="Tuindorp"/>
    <s v="Villa"/>
    <n v="1440"/>
    <n v="8640"/>
    <x v="10"/>
    <n v="0.5"/>
  </r>
  <r>
    <n v="11"/>
    <x v="11"/>
    <n v="7"/>
    <x v="1"/>
    <s v="Tuindorp"/>
    <s v="Villa"/>
    <n v="1440"/>
    <n v="10080"/>
    <x v="10"/>
    <n v="0.58333333333333337"/>
  </r>
  <r>
    <n v="11"/>
    <x v="12"/>
    <n v="5"/>
    <x v="1"/>
    <s v="Tuindorp"/>
    <s v="Villa"/>
    <n v="1440"/>
    <n v="7200"/>
    <x v="10"/>
    <n v="0.41666666666666669"/>
  </r>
  <r>
    <n v="11"/>
    <x v="13"/>
    <n v="7"/>
    <x v="1"/>
    <s v="Tuindorp"/>
    <s v="Villa"/>
    <n v="1440"/>
    <n v="10080"/>
    <x v="10"/>
    <n v="0.58333333333333337"/>
  </r>
  <r>
    <n v="11"/>
    <x v="14"/>
    <n v="8"/>
    <x v="1"/>
    <s v="Tuindorp"/>
    <s v="Villa"/>
    <n v="1440"/>
    <n v="11520"/>
    <x v="10"/>
    <n v="0.66666666666666663"/>
  </r>
  <r>
    <n v="11"/>
    <x v="15"/>
    <n v="6"/>
    <x v="1"/>
    <s v="Tuindorp"/>
    <s v="Villa"/>
    <n v="1440"/>
    <n v="8640"/>
    <x v="10"/>
    <n v="0.5"/>
  </r>
  <r>
    <n v="11"/>
    <x v="16"/>
    <n v="6"/>
    <x v="1"/>
    <s v="Tuindorp"/>
    <s v="Villa"/>
    <n v="1440"/>
    <n v="8640"/>
    <x v="10"/>
    <n v="0.5"/>
  </r>
  <r>
    <n v="11"/>
    <x v="17"/>
    <n v="8"/>
    <x v="1"/>
    <s v="Tuindorp"/>
    <s v="Villa"/>
    <n v="1440"/>
    <n v="11520"/>
    <x v="10"/>
    <n v="0.66666666666666663"/>
  </r>
  <r>
    <n v="11"/>
    <x v="18"/>
    <n v="5"/>
    <x v="1"/>
    <s v="Tuindorp"/>
    <s v="Villa"/>
    <n v="1440"/>
    <n v="7200"/>
    <x v="10"/>
    <n v="0.41666666666666669"/>
  </r>
  <r>
    <n v="12"/>
    <x v="0"/>
    <n v="6"/>
    <x v="1"/>
    <s v="Tuindorp"/>
    <s v="Condo"/>
    <n v="400"/>
    <n v="2400"/>
    <x v="11"/>
    <n v="0.5"/>
  </r>
  <r>
    <n v="12"/>
    <x v="1"/>
    <n v="5"/>
    <x v="1"/>
    <s v="Tuindorp"/>
    <s v="Condo"/>
    <n v="400"/>
    <n v="2000"/>
    <x v="11"/>
    <n v="0.41666666666666669"/>
  </r>
  <r>
    <n v="12"/>
    <x v="2"/>
    <n v="5"/>
    <x v="1"/>
    <s v="Tuindorp"/>
    <s v="Condo"/>
    <n v="400"/>
    <n v="2000"/>
    <x v="11"/>
    <n v="0.41666666666666669"/>
  </r>
  <r>
    <n v="12"/>
    <x v="3"/>
    <n v="5"/>
    <x v="1"/>
    <s v="Tuindorp"/>
    <s v="Condo"/>
    <n v="400"/>
    <n v="2000"/>
    <x v="11"/>
    <n v="0.41666666666666669"/>
  </r>
  <r>
    <n v="12"/>
    <x v="4"/>
    <n v="5"/>
    <x v="1"/>
    <s v="Tuindorp"/>
    <s v="Condo"/>
    <n v="400"/>
    <n v="2000"/>
    <x v="11"/>
    <n v="0.41666666666666669"/>
  </r>
  <r>
    <n v="12"/>
    <x v="5"/>
    <n v="9"/>
    <x v="1"/>
    <s v="Tuindorp"/>
    <s v="Condo"/>
    <n v="400"/>
    <n v="3600"/>
    <x v="11"/>
    <n v="0.75"/>
  </r>
  <r>
    <n v="12"/>
    <x v="6"/>
    <n v="6"/>
    <x v="1"/>
    <s v="Tuindorp"/>
    <s v="Condo"/>
    <n v="400"/>
    <n v="2400"/>
    <x v="11"/>
    <n v="0.5"/>
  </r>
  <r>
    <n v="12"/>
    <x v="7"/>
    <n v="9"/>
    <x v="1"/>
    <s v="Tuindorp"/>
    <s v="Condo"/>
    <n v="400"/>
    <n v="3600"/>
    <x v="11"/>
    <n v="0.75"/>
  </r>
  <r>
    <n v="12"/>
    <x v="8"/>
    <n v="9"/>
    <x v="1"/>
    <s v="Tuindorp"/>
    <s v="Condo"/>
    <n v="400"/>
    <n v="3600"/>
    <x v="11"/>
    <n v="0.75"/>
  </r>
  <r>
    <n v="12"/>
    <x v="9"/>
    <n v="9"/>
    <x v="1"/>
    <s v="Tuindorp"/>
    <s v="Condo"/>
    <n v="400"/>
    <n v="3600"/>
    <x v="11"/>
    <n v="0.75"/>
  </r>
  <r>
    <n v="12"/>
    <x v="10"/>
    <n v="6"/>
    <x v="1"/>
    <s v="Tuindorp"/>
    <s v="Condo"/>
    <n v="400"/>
    <n v="2400"/>
    <x v="11"/>
    <n v="0.5"/>
  </r>
  <r>
    <n v="12"/>
    <x v="11"/>
    <n v="5"/>
    <x v="1"/>
    <s v="Tuindorp"/>
    <s v="Condo"/>
    <n v="400"/>
    <n v="2000"/>
    <x v="11"/>
    <n v="0.41666666666666669"/>
  </r>
  <r>
    <n v="12"/>
    <x v="12"/>
    <n v="5"/>
    <x v="1"/>
    <s v="Tuindorp"/>
    <s v="Condo"/>
    <n v="400"/>
    <n v="2000"/>
    <x v="11"/>
    <n v="0.41666666666666669"/>
  </r>
  <r>
    <n v="12"/>
    <x v="13"/>
    <n v="8"/>
    <x v="1"/>
    <s v="Tuindorp"/>
    <s v="Condo"/>
    <n v="400"/>
    <n v="3200"/>
    <x v="11"/>
    <n v="0.66666666666666663"/>
  </r>
  <r>
    <n v="12"/>
    <x v="14"/>
    <n v="7"/>
    <x v="1"/>
    <s v="Tuindorp"/>
    <s v="Condo"/>
    <n v="400"/>
    <n v="2800"/>
    <x v="11"/>
    <n v="0.58333333333333337"/>
  </r>
  <r>
    <n v="12"/>
    <x v="15"/>
    <n v="8"/>
    <x v="1"/>
    <s v="Tuindorp"/>
    <s v="Condo"/>
    <n v="400"/>
    <n v="3200"/>
    <x v="11"/>
    <n v="0.66666666666666663"/>
  </r>
  <r>
    <n v="12"/>
    <x v="16"/>
    <n v="8"/>
    <x v="1"/>
    <s v="Tuindorp"/>
    <s v="Condo"/>
    <n v="400"/>
    <n v="3200"/>
    <x v="11"/>
    <n v="0.66666666666666663"/>
  </r>
  <r>
    <n v="12"/>
    <x v="17"/>
    <n v="9"/>
    <x v="1"/>
    <s v="Tuindorp"/>
    <s v="Condo"/>
    <n v="400"/>
    <n v="3600"/>
    <x v="11"/>
    <n v="0.75"/>
  </r>
  <r>
    <n v="12"/>
    <x v="18"/>
    <n v="9"/>
    <x v="1"/>
    <s v="Tuindorp"/>
    <s v="Condo"/>
    <n v="400"/>
    <n v="3600"/>
    <x v="11"/>
    <n v="0.75"/>
  </r>
  <r>
    <n v="13"/>
    <x v="0"/>
    <n v="9"/>
    <x v="1"/>
    <s v="Tuindorp"/>
    <s v="Apartment"/>
    <n v="480"/>
    <n v="4320"/>
    <x v="6"/>
    <n v="0.75"/>
  </r>
  <r>
    <n v="13"/>
    <x v="1"/>
    <n v="8"/>
    <x v="1"/>
    <s v="Tuindorp"/>
    <s v="Apartment"/>
    <n v="480"/>
    <n v="3840"/>
    <x v="6"/>
    <n v="0.66666666666666663"/>
  </r>
  <r>
    <n v="13"/>
    <x v="2"/>
    <n v="8"/>
    <x v="1"/>
    <s v="Tuindorp"/>
    <s v="Apartment"/>
    <n v="480"/>
    <n v="3840"/>
    <x v="6"/>
    <n v="0.66666666666666663"/>
  </r>
  <r>
    <n v="13"/>
    <x v="3"/>
    <n v="9"/>
    <x v="1"/>
    <s v="Tuindorp"/>
    <s v="Apartment"/>
    <n v="480"/>
    <n v="4320"/>
    <x v="6"/>
    <n v="0.75"/>
  </r>
  <r>
    <n v="13"/>
    <x v="4"/>
    <n v="7"/>
    <x v="1"/>
    <s v="Tuindorp"/>
    <s v="Apartment"/>
    <n v="480"/>
    <n v="3360"/>
    <x v="6"/>
    <n v="0.58333333333333337"/>
  </r>
  <r>
    <n v="13"/>
    <x v="5"/>
    <n v="9"/>
    <x v="1"/>
    <s v="Tuindorp"/>
    <s v="Apartment"/>
    <n v="480"/>
    <n v="4320"/>
    <x v="6"/>
    <n v="0.75"/>
  </r>
  <r>
    <n v="13"/>
    <x v="6"/>
    <n v="6"/>
    <x v="1"/>
    <s v="Tuindorp"/>
    <s v="Apartment"/>
    <n v="480"/>
    <n v="2880"/>
    <x v="6"/>
    <n v="0.5"/>
  </r>
  <r>
    <n v="13"/>
    <x v="7"/>
    <n v="5"/>
    <x v="1"/>
    <s v="Tuindorp"/>
    <s v="Apartment"/>
    <n v="480"/>
    <n v="2400"/>
    <x v="6"/>
    <n v="0.41666666666666669"/>
  </r>
  <r>
    <n v="13"/>
    <x v="8"/>
    <n v="9"/>
    <x v="1"/>
    <s v="Tuindorp"/>
    <s v="Apartment"/>
    <n v="480"/>
    <n v="4320"/>
    <x v="6"/>
    <n v="0.75"/>
  </r>
  <r>
    <n v="13"/>
    <x v="9"/>
    <n v="9"/>
    <x v="1"/>
    <s v="Tuindorp"/>
    <s v="Apartment"/>
    <n v="480"/>
    <n v="4320"/>
    <x v="6"/>
    <n v="0.75"/>
  </r>
  <r>
    <n v="13"/>
    <x v="10"/>
    <n v="7"/>
    <x v="1"/>
    <s v="Tuindorp"/>
    <s v="Apartment"/>
    <n v="480"/>
    <n v="3360"/>
    <x v="6"/>
    <n v="0.58333333333333337"/>
  </r>
  <r>
    <n v="13"/>
    <x v="11"/>
    <n v="9"/>
    <x v="1"/>
    <s v="Tuindorp"/>
    <s v="Apartment"/>
    <n v="480"/>
    <n v="4320"/>
    <x v="6"/>
    <n v="0.75"/>
  </r>
  <r>
    <n v="13"/>
    <x v="12"/>
    <n v="7"/>
    <x v="1"/>
    <s v="Tuindorp"/>
    <s v="Apartment"/>
    <n v="480"/>
    <n v="3360"/>
    <x v="6"/>
    <n v="0.58333333333333337"/>
  </r>
  <r>
    <n v="13"/>
    <x v="13"/>
    <n v="6"/>
    <x v="1"/>
    <s v="Tuindorp"/>
    <s v="Apartment"/>
    <n v="480"/>
    <n v="2880"/>
    <x v="6"/>
    <n v="0.5"/>
  </r>
  <r>
    <n v="13"/>
    <x v="14"/>
    <n v="7"/>
    <x v="1"/>
    <s v="Tuindorp"/>
    <s v="Apartment"/>
    <n v="480"/>
    <n v="3360"/>
    <x v="6"/>
    <n v="0.58333333333333337"/>
  </r>
  <r>
    <n v="13"/>
    <x v="15"/>
    <n v="5"/>
    <x v="1"/>
    <s v="Tuindorp"/>
    <s v="Apartment"/>
    <n v="480"/>
    <n v="2400"/>
    <x v="6"/>
    <n v="0.41666666666666669"/>
  </r>
  <r>
    <n v="13"/>
    <x v="16"/>
    <n v="5"/>
    <x v="1"/>
    <s v="Tuindorp"/>
    <s v="Apartment"/>
    <n v="480"/>
    <n v="2400"/>
    <x v="6"/>
    <n v="0.41666666666666669"/>
  </r>
  <r>
    <n v="13"/>
    <x v="17"/>
    <n v="7"/>
    <x v="1"/>
    <s v="Tuindorp"/>
    <s v="Apartment"/>
    <n v="480"/>
    <n v="3360"/>
    <x v="6"/>
    <n v="0.58333333333333337"/>
  </r>
  <r>
    <n v="13"/>
    <x v="18"/>
    <n v="7"/>
    <x v="1"/>
    <s v="Tuindorp"/>
    <s v="Apartment"/>
    <n v="480"/>
    <n v="3360"/>
    <x v="6"/>
    <n v="0.58333333333333337"/>
  </r>
  <r>
    <n v="14"/>
    <x v="0"/>
    <n v="9"/>
    <x v="1"/>
    <s v="Tuindorp"/>
    <s v="House"/>
    <n v="800"/>
    <n v="7200"/>
    <x v="7"/>
    <n v="0.75"/>
  </r>
  <r>
    <n v="14"/>
    <x v="1"/>
    <n v="8"/>
    <x v="1"/>
    <s v="Tuindorp"/>
    <s v="House"/>
    <n v="800"/>
    <n v="6400"/>
    <x v="7"/>
    <n v="0.66666666666666663"/>
  </r>
  <r>
    <n v="14"/>
    <x v="2"/>
    <n v="6"/>
    <x v="1"/>
    <s v="Tuindorp"/>
    <s v="House"/>
    <n v="800"/>
    <n v="4800"/>
    <x v="7"/>
    <n v="0.5"/>
  </r>
  <r>
    <n v="14"/>
    <x v="3"/>
    <n v="8"/>
    <x v="1"/>
    <s v="Tuindorp"/>
    <s v="House"/>
    <n v="800"/>
    <n v="6400"/>
    <x v="7"/>
    <n v="0.66666666666666663"/>
  </r>
  <r>
    <n v="14"/>
    <x v="4"/>
    <n v="8"/>
    <x v="1"/>
    <s v="Tuindorp"/>
    <s v="House"/>
    <n v="800"/>
    <n v="6400"/>
    <x v="7"/>
    <n v="0.66666666666666663"/>
  </r>
  <r>
    <n v="14"/>
    <x v="5"/>
    <n v="5"/>
    <x v="1"/>
    <s v="Tuindorp"/>
    <s v="House"/>
    <n v="800"/>
    <n v="4000"/>
    <x v="7"/>
    <n v="0.41666666666666669"/>
  </r>
  <r>
    <n v="14"/>
    <x v="6"/>
    <n v="9"/>
    <x v="1"/>
    <s v="Tuindorp"/>
    <s v="House"/>
    <n v="800"/>
    <n v="7200"/>
    <x v="7"/>
    <n v="0.75"/>
  </r>
  <r>
    <n v="14"/>
    <x v="7"/>
    <n v="5"/>
    <x v="1"/>
    <s v="Tuindorp"/>
    <s v="House"/>
    <n v="800"/>
    <n v="4000"/>
    <x v="7"/>
    <n v="0.41666666666666669"/>
  </r>
  <r>
    <n v="14"/>
    <x v="8"/>
    <n v="7"/>
    <x v="1"/>
    <s v="Tuindorp"/>
    <s v="House"/>
    <n v="800"/>
    <n v="5600"/>
    <x v="7"/>
    <n v="0.58333333333333337"/>
  </r>
  <r>
    <n v="14"/>
    <x v="9"/>
    <n v="6"/>
    <x v="1"/>
    <s v="Tuindorp"/>
    <s v="House"/>
    <n v="800"/>
    <n v="4800"/>
    <x v="7"/>
    <n v="0.5"/>
  </r>
  <r>
    <n v="14"/>
    <x v="10"/>
    <n v="7"/>
    <x v="1"/>
    <s v="Tuindorp"/>
    <s v="House"/>
    <n v="800"/>
    <n v="5600"/>
    <x v="7"/>
    <n v="0.58333333333333337"/>
  </r>
  <r>
    <n v="14"/>
    <x v="11"/>
    <n v="8"/>
    <x v="1"/>
    <s v="Tuindorp"/>
    <s v="House"/>
    <n v="800"/>
    <n v="6400"/>
    <x v="7"/>
    <n v="0.66666666666666663"/>
  </r>
  <r>
    <n v="14"/>
    <x v="12"/>
    <n v="5"/>
    <x v="1"/>
    <s v="Tuindorp"/>
    <s v="House"/>
    <n v="800"/>
    <n v="4000"/>
    <x v="7"/>
    <n v="0.41666666666666669"/>
  </r>
  <r>
    <n v="14"/>
    <x v="13"/>
    <n v="7"/>
    <x v="1"/>
    <s v="Tuindorp"/>
    <s v="House"/>
    <n v="800"/>
    <n v="5600"/>
    <x v="7"/>
    <n v="0.58333333333333337"/>
  </r>
  <r>
    <n v="14"/>
    <x v="14"/>
    <n v="9"/>
    <x v="1"/>
    <s v="Tuindorp"/>
    <s v="House"/>
    <n v="800"/>
    <n v="7200"/>
    <x v="7"/>
    <n v="0.75"/>
  </r>
  <r>
    <n v="14"/>
    <x v="15"/>
    <n v="9"/>
    <x v="1"/>
    <s v="Tuindorp"/>
    <s v="House"/>
    <n v="800"/>
    <n v="7200"/>
    <x v="7"/>
    <n v="0.75"/>
  </r>
  <r>
    <n v="14"/>
    <x v="16"/>
    <n v="9"/>
    <x v="1"/>
    <s v="Tuindorp"/>
    <s v="House"/>
    <n v="800"/>
    <n v="7200"/>
    <x v="7"/>
    <n v="0.75"/>
  </r>
  <r>
    <n v="14"/>
    <x v="17"/>
    <n v="11"/>
    <x v="1"/>
    <s v="Tuindorp"/>
    <s v="House"/>
    <n v="800"/>
    <n v="8800"/>
    <x v="7"/>
    <n v="0.91666666666666663"/>
  </r>
  <r>
    <n v="14"/>
    <x v="18"/>
    <n v="9"/>
    <x v="1"/>
    <s v="Tuindorp"/>
    <s v="House"/>
    <n v="800"/>
    <n v="7200"/>
    <x v="7"/>
    <n v="0.75"/>
  </r>
  <r>
    <n v="15"/>
    <x v="0"/>
    <n v="8"/>
    <x v="1"/>
    <s v="Tuindorp"/>
    <s v="Small House"/>
    <n v="720"/>
    <n v="5760"/>
    <x v="8"/>
    <n v="0.66666666666666663"/>
  </r>
  <r>
    <n v="15"/>
    <x v="1"/>
    <n v="8"/>
    <x v="1"/>
    <s v="Tuindorp"/>
    <s v="Small House"/>
    <n v="720"/>
    <n v="5760"/>
    <x v="8"/>
    <n v="0.66666666666666663"/>
  </r>
  <r>
    <n v="15"/>
    <x v="2"/>
    <n v="6"/>
    <x v="1"/>
    <s v="Tuindorp"/>
    <s v="Small House"/>
    <n v="720"/>
    <n v="4320"/>
    <x v="8"/>
    <n v="0.5"/>
  </r>
  <r>
    <n v="15"/>
    <x v="3"/>
    <n v="8"/>
    <x v="1"/>
    <s v="Tuindorp"/>
    <s v="Small House"/>
    <n v="720"/>
    <n v="5760"/>
    <x v="8"/>
    <n v="0.66666666666666663"/>
  </r>
  <r>
    <n v="15"/>
    <x v="4"/>
    <n v="8"/>
    <x v="1"/>
    <s v="Tuindorp"/>
    <s v="Small House"/>
    <n v="720"/>
    <n v="5760"/>
    <x v="8"/>
    <n v="0.66666666666666663"/>
  </r>
  <r>
    <n v="15"/>
    <x v="5"/>
    <n v="7"/>
    <x v="1"/>
    <s v="Tuindorp"/>
    <s v="Small House"/>
    <n v="720"/>
    <n v="5040"/>
    <x v="8"/>
    <n v="0.58333333333333337"/>
  </r>
  <r>
    <n v="15"/>
    <x v="6"/>
    <n v="6"/>
    <x v="1"/>
    <s v="Tuindorp"/>
    <s v="Small House"/>
    <n v="720"/>
    <n v="4320"/>
    <x v="8"/>
    <n v="0.5"/>
  </r>
  <r>
    <n v="15"/>
    <x v="7"/>
    <n v="9"/>
    <x v="1"/>
    <s v="Tuindorp"/>
    <s v="Small House"/>
    <n v="720"/>
    <n v="6480"/>
    <x v="8"/>
    <n v="0.75"/>
  </r>
  <r>
    <n v="15"/>
    <x v="8"/>
    <n v="8"/>
    <x v="1"/>
    <s v="Tuindorp"/>
    <s v="Small House"/>
    <n v="720"/>
    <n v="5760"/>
    <x v="8"/>
    <n v="0.66666666666666663"/>
  </r>
  <r>
    <n v="15"/>
    <x v="9"/>
    <n v="5"/>
    <x v="1"/>
    <s v="Tuindorp"/>
    <s v="Small House"/>
    <n v="720"/>
    <n v="3600"/>
    <x v="8"/>
    <n v="0.41666666666666669"/>
  </r>
  <r>
    <n v="15"/>
    <x v="10"/>
    <n v="8"/>
    <x v="1"/>
    <s v="Tuindorp"/>
    <s v="Small House"/>
    <n v="720"/>
    <n v="5760"/>
    <x v="8"/>
    <n v="0.66666666666666663"/>
  </r>
  <r>
    <n v="15"/>
    <x v="11"/>
    <n v="7"/>
    <x v="1"/>
    <s v="Tuindorp"/>
    <s v="Small House"/>
    <n v="720"/>
    <n v="5040"/>
    <x v="8"/>
    <n v="0.58333333333333337"/>
  </r>
  <r>
    <n v="15"/>
    <x v="12"/>
    <n v="9"/>
    <x v="1"/>
    <s v="Tuindorp"/>
    <s v="Small House"/>
    <n v="720"/>
    <n v="6480"/>
    <x v="8"/>
    <n v="0.75"/>
  </r>
  <r>
    <n v="15"/>
    <x v="13"/>
    <n v="6"/>
    <x v="1"/>
    <s v="Tuindorp"/>
    <s v="Small House"/>
    <n v="720"/>
    <n v="4320"/>
    <x v="8"/>
    <n v="0.5"/>
  </r>
  <r>
    <n v="15"/>
    <x v="14"/>
    <n v="8"/>
    <x v="1"/>
    <s v="Tuindorp"/>
    <s v="Small House"/>
    <n v="720"/>
    <n v="5760"/>
    <x v="8"/>
    <n v="0.66666666666666663"/>
  </r>
  <r>
    <n v="15"/>
    <x v="15"/>
    <n v="8"/>
    <x v="1"/>
    <s v="Tuindorp"/>
    <s v="Small House"/>
    <n v="720"/>
    <n v="5760"/>
    <x v="8"/>
    <n v="0.66666666666666663"/>
  </r>
  <r>
    <n v="15"/>
    <x v="16"/>
    <n v="8"/>
    <x v="1"/>
    <s v="Tuindorp"/>
    <s v="Small House"/>
    <n v="720"/>
    <n v="5760"/>
    <x v="8"/>
    <n v="0.66666666666666663"/>
  </r>
  <r>
    <n v="15"/>
    <x v="17"/>
    <n v="9"/>
    <x v="1"/>
    <s v="Tuindorp"/>
    <s v="Small House"/>
    <n v="720"/>
    <n v="6480"/>
    <x v="8"/>
    <n v="0.75"/>
  </r>
  <r>
    <n v="15"/>
    <x v="18"/>
    <n v="9"/>
    <x v="1"/>
    <s v="Tuindorp"/>
    <s v="Small House"/>
    <n v="720"/>
    <n v="6480"/>
    <x v="8"/>
    <n v="0.75"/>
  </r>
  <r>
    <n v="16"/>
    <x v="0"/>
    <n v="6"/>
    <x v="1"/>
    <s v="Tuindorp"/>
    <s v="Apartment"/>
    <n v="560"/>
    <n v="3360"/>
    <x v="9"/>
    <n v="0.5"/>
  </r>
  <r>
    <n v="16"/>
    <x v="1"/>
    <n v="5"/>
    <x v="1"/>
    <s v="Tuindorp"/>
    <s v="Apartment"/>
    <n v="560"/>
    <n v="2800"/>
    <x v="9"/>
    <n v="0.41666666666666669"/>
  </r>
  <r>
    <n v="16"/>
    <x v="2"/>
    <n v="6"/>
    <x v="1"/>
    <s v="Tuindorp"/>
    <s v="Apartment"/>
    <n v="560"/>
    <n v="3360"/>
    <x v="9"/>
    <n v="0.5"/>
  </r>
  <r>
    <n v="16"/>
    <x v="3"/>
    <n v="8"/>
    <x v="1"/>
    <s v="Tuindorp"/>
    <s v="Apartment"/>
    <n v="560"/>
    <n v="4480"/>
    <x v="9"/>
    <n v="0.66666666666666663"/>
  </r>
  <r>
    <n v="16"/>
    <x v="4"/>
    <n v="7"/>
    <x v="1"/>
    <s v="Tuindorp"/>
    <s v="Apartment"/>
    <n v="560"/>
    <n v="3920"/>
    <x v="9"/>
    <n v="0.58333333333333337"/>
  </r>
  <r>
    <n v="16"/>
    <x v="5"/>
    <n v="6"/>
    <x v="1"/>
    <s v="Tuindorp"/>
    <s v="Apartment"/>
    <n v="560"/>
    <n v="3360"/>
    <x v="9"/>
    <n v="0.5"/>
  </r>
  <r>
    <n v="16"/>
    <x v="6"/>
    <n v="6"/>
    <x v="1"/>
    <s v="Tuindorp"/>
    <s v="Apartment"/>
    <n v="560"/>
    <n v="3360"/>
    <x v="9"/>
    <n v="0.5"/>
  </r>
  <r>
    <n v="16"/>
    <x v="7"/>
    <n v="9"/>
    <x v="1"/>
    <s v="Tuindorp"/>
    <s v="Apartment"/>
    <n v="560"/>
    <n v="5040"/>
    <x v="9"/>
    <n v="0.75"/>
  </r>
  <r>
    <n v="16"/>
    <x v="8"/>
    <n v="5"/>
    <x v="1"/>
    <s v="Tuindorp"/>
    <s v="Apartment"/>
    <n v="560"/>
    <n v="2800"/>
    <x v="9"/>
    <n v="0.41666666666666669"/>
  </r>
  <r>
    <n v="16"/>
    <x v="9"/>
    <n v="9"/>
    <x v="1"/>
    <s v="Tuindorp"/>
    <s v="Apartment"/>
    <n v="560"/>
    <n v="5040"/>
    <x v="9"/>
    <n v="0.75"/>
  </r>
  <r>
    <n v="16"/>
    <x v="10"/>
    <n v="5"/>
    <x v="1"/>
    <s v="Tuindorp"/>
    <s v="Apartment"/>
    <n v="560"/>
    <n v="2800"/>
    <x v="9"/>
    <n v="0.41666666666666669"/>
  </r>
  <r>
    <n v="16"/>
    <x v="11"/>
    <n v="6"/>
    <x v="1"/>
    <s v="Tuindorp"/>
    <s v="Apartment"/>
    <n v="560"/>
    <n v="3360"/>
    <x v="9"/>
    <n v="0.5"/>
  </r>
  <r>
    <n v="16"/>
    <x v="12"/>
    <n v="9"/>
    <x v="1"/>
    <s v="Tuindorp"/>
    <s v="Apartment"/>
    <n v="560"/>
    <n v="5040"/>
    <x v="9"/>
    <n v="0.75"/>
  </r>
  <r>
    <n v="16"/>
    <x v="13"/>
    <n v="9"/>
    <x v="1"/>
    <s v="Tuindorp"/>
    <s v="Apartment"/>
    <n v="560"/>
    <n v="5040"/>
    <x v="9"/>
    <n v="0.75"/>
  </r>
  <r>
    <n v="16"/>
    <x v="14"/>
    <n v="5"/>
    <x v="1"/>
    <s v="Tuindorp"/>
    <s v="Apartment"/>
    <n v="560"/>
    <n v="2800"/>
    <x v="9"/>
    <n v="0.41666666666666669"/>
  </r>
  <r>
    <n v="16"/>
    <x v="15"/>
    <n v="6"/>
    <x v="1"/>
    <s v="Tuindorp"/>
    <s v="Apartment"/>
    <n v="560"/>
    <n v="3360"/>
    <x v="9"/>
    <n v="0.5"/>
  </r>
  <r>
    <n v="16"/>
    <x v="16"/>
    <n v="6"/>
    <x v="1"/>
    <s v="Tuindorp"/>
    <s v="Apartment"/>
    <n v="560"/>
    <n v="3360"/>
    <x v="9"/>
    <n v="0.5"/>
  </r>
  <r>
    <n v="16"/>
    <x v="17"/>
    <n v="10"/>
    <x v="1"/>
    <s v="Tuindorp"/>
    <s v="Apartment"/>
    <n v="560"/>
    <n v="5600"/>
    <x v="9"/>
    <n v="0.83333333333333337"/>
  </r>
  <r>
    <n v="16"/>
    <x v="18"/>
    <n v="8"/>
    <x v="1"/>
    <s v="Tuindorp"/>
    <s v="Apartment"/>
    <n v="560"/>
    <n v="4480"/>
    <x v="9"/>
    <n v="0.66666666666666663"/>
  </r>
  <r>
    <n v="17"/>
    <x v="0"/>
    <n v="6"/>
    <x v="1"/>
    <s v="Tuindorp"/>
    <s v="Villa"/>
    <n v="1440"/>
    <n v="8640"/>
    <x v="10"/>
    <n v="0.5"/>
  </r>
  <r>
    <n v="17"/>
    <x v="1"/>
    <n v="6"/>
    <x v="1"/>
    <s v="Tuindorp"/>
    <s v="Villa"/>
    <n v="1440"/>
    <n v="8640"/>
    <x v="10"/>
    <n v="0.5"/>
  </r>
  <r>
    <n v="17"/>
    <x v="2"/>
    <n v="7"/>
    <x v="1"/>
    <s v="Tuindorp"/>
    <s v="Villa"/>
    <n v="1440"/>
    <n v="10080"/>
    <x v="10"/>
    <n v="0.58333333333333337"/>
  </r>
  <r>
    <n v="17"/>
    <x v="3"/>
    <n v="5"/>
    <x v="1"/>
    <s v="Tuindorp"/>
    <s v="Villa"/>
    <n v="1440"/>
    <n v="7200"/>
    <x v="10"/>
    <n v="0.41666666666666669"/>
  </r>
  <r>
    <n v="17"/>
    <x v="4"/>
    <n v="8"/>
    <x v="1"/>
    <s v="Tuindorp"/>
    <s v="Villa"/>
    <n v="1440"/>
    <n v="11520"/>
    <x v="10"/>
    <n v="0.66666666666666663"/>
  </r>
  <r>
    <n v="17"/>
    <x v="5"/>
    <n v="8"/>
    <x v="1"/>
    <s v="Tuindorp"/>
    <s v="Villa"/>
    <n v="1440"/>
    <n v="11520"/>
    <x v="10"/>
    <n v="0.66666666666666663"/>
  </r>
  <r>
    <n v="17"/>
    <x v="6"/>
    <n v="8"/>
    <x v="1"/>
    <s v="Tuindorp"/>
    <s v="Villa"/>
    <n v="1440"/>
    <n v="11520"/>
    <x v="10"/>
    <n v="0.66666666666666663"/>
  </r>
  <r>
    <n v="17"/>
    <x v="7"/>
    <n v="8"/>
    <x v="1"/>
    <s v="Tuindorp"/>
    <s v="Villa"/>
    <n v="1440"/>
    <n v="11520"/>
    <x v="10"/>
    <n v="0.66666666666666663"/>
  </r>
  <r>
    <n v="17"/>
    <x v="8"/>
    <n v="7"/>
    <x v="1"/>
    <s v="Tuindorp"/>
    <s v="Villa"/>
    <n v="1440"/>
    <n v="10080"/>
    <x v="10"/>
    <n v="0.58333333333333337"/>
  </r>
  <r>
    <n v="17"/>
    <x v="9"/>
    <n v="12"/>
    <x v="1"/>
    <s v="Tuindorp"/>
    <s v="Villa"/>
    <n v="1440"/>
    <n v="17280"/>
    <x v="10"/>
    <n v="1"/>
  </r>
  <r>
    <n v="17"/>
    <x v="10"/>
    <n v="9"/>
    <x v="1"/>
    <s v="Tuindorp"/>
    <s v="Villa"/>
    <n v="1440"/>
    <n v="12960"/>
    <x v="10"/>
    <n v="0.75"/>
  </r>
  <r>
    <n v="17"/>
    <x v="11"/>
    <n v="6"/>
    <x v="1"/>
    <s v="Tuindorp"/>
    <s v="Villa"/>
    <n v="1440"/>
    <n v="8640"/>
    <x v="10"/>
    <n v="0.5"/>
  </r>
  <r>
    <n v="17"/>
    <x v="12"/>
    <n v="7"/>
    <x v="1"/>
    <s v="Tuindorp"/>
    <s v="Villa"/>
    <n v="1440"/>
    <n v="10080"/>
    <x v="10"/>
    <n v="0.58333333333333337"/>
  </r>
  <r>
    <n v="17"/>
    <x v="13"/>
    <n v="7"/>
    <x v="1"/>
    <s v="Tuindorp"/>
    <s v="Villa"/>
    <n v="1440"/>
    <n v="10080"/>
    <x v="10"/>
    <n v="0.58333333333333337"/>
  </r>
  <r>
    <n v="17"/>
    <x v="14"/>
    <n v="5"/>
    <x v="1"/>
    <s v="Tuindorp"/>
    <s v="Villa"/>
    <n v="1440"/>
    <n v="7200"/>
    <x v="10"/>
    <n v="0.41666666666666669"/>
  </r>
  <r>
    <n v="17"/>
    <x v="15"/>
    <n v="9"/>
    <x v="1"/>
    <s v="Tuindorp"/>
    <s v="Villa"/>
    <n v="1440"/>
    <n v="12960"/>
    <x v="10"/>
    <n v="0.75"/>
  </r>
  <r>
    <n v="17"/>
    <x v="16"/>
    <n v="9"/>
    <x v="1"/>
    <s v="Tuindorp"/>
    <s v="Villa"/>
    <n v="1440"/>
    <n v="12960"/>
    <x v="10"/>
    <n v="0.75"/>
  </r>
  <r>
    <n v="17"/>
    <x v="17"/>
    <n v="11"/>
    <x v="1"/>
    <s v="Tuindorp"/>
    <s v="Villa"/>
    <n v="1440"/>
    <n v="15840"/>
    <x v="10"/>
    <n v="0.91666666666666663"/>
  </r>
  <r>
    <n v="17"/>
    <x v="18"/>
    <n v="9"/>
    <x v="1"/>
    <s v="Tuindorp"/>
    <s v="Villa"/>
    <n v="1440"/>
    <n v="12960"/>
    <x v="10"/>
    <n v="0.75"/>
  </r>
  <r>
    <n v="18"/>
    <x v="0"/>
    <n v="7"/>
    <x v="1"/>
    <s v="Tuindorp"/>
    <s v="Condo"/>
    <n v="400"/>
    <n v="2800"/>
    <x v="11"/>
    <n v="0.58333333333333337"/>
  </r>
  <r>
    <n v="18"/>
    <x v="1"/>
    <n v="6"/>
    <x v="1"/>
    <s v="Tuindorp"/>
    <s v="Condo"/>
    <n v="400"/>
    <n v="2400"/>
    <x v="11"/>
    <n v="0.5"/>
  </r>
  <r>
    <n v="18"/>
    <x v="2"/>
    <n v="8"/>
    <x v="1"/>
    <s v="Tuindorp"/>
    <s v="Condo"/>
    <n v="400"/>
    <n v="3200"/>
    <x v="11"/>
    <n v="0.66666666666666663"/>
  </r>
  <r>
    <n v="18"/>
    <x v="3"/>
    <n v="6"/>
    <x v="1"/>
    <s v="Tuindorp"/>
    <s v="Condo"/>
    <n v="400"/>
    <n v="2400"/>
    <x v="11"/>
    <n v="0.5"/>
  </r>
  <r>
    <n v="18"/>
    <x v="4"/>
    <n v="6"/>
    <x v="1"/>
    <s v="Tuindorp"/>
    <s v="Condo"/>
    <n v="400"/>
    <n v="2400"/>
    <x v="11"/>
    <n v="0.5"/>
  </r>
  <r>
    <n v="18"/>
    <x v="5"/>
    <n v="5"/>
    <x v="1"/>
    <s v="Tuindorp"/>
    <s v="Condo"/>
    <n v="400"/>
    <n v="2000"/>
    <x v="11"/>
    <n v="0.41666666666666669"/>
  </r>
  <r>
    <n v="18"/>
    <x v="6"/>
    <n v="6"/>
    <x v="1"/>
    <s v="Tuindorp"/>
    <s v="Condo"/>
    <n v="400"/>
    <n v="2400"/>
    <x v="11"/>
    <n v="0.5"/>
  </r>
  <r>
    <n v="18"/>
    <x v="7"/>
    <n v="9"/>
    <x v="1"/>
    <s v="Tuindorp"/>
    <s v="Condo"/>
    <n v="400"/>
    <n v="3600"/>
    <x v="11"/>
    <n v="0.75"/>
  </r>
  <r>
    <n v="18"/>
    <x v="8"/>
    <n v="6"/>
    <x v="1"/>
    <s v="Tuindorp"/>
    <s v="Condo"/>
    <n v="400"/>
    <n v="2400"/>
    <x v="11"/>
    <n v="0.5"/>
  </r>
  <r>
    <n v="18"/>
    <x v="9"/>
    <n v="5"/>
    <x v="1"/>
    <s v="Tuindorp"/>
    <s v="Condo"/>
    <n v="400"/>
    <n v="2000"/>
    <x v="11"/>
    <n v="0.41666666666666669"/>
  </r>
  <r>
    <n v="18"/>
    <x v="10"/>
    <n v="5"/>
    <x v="1"/>
    <s v="Tuindorp"/>
    <s v="Condo"/>
    <n v="400"/>
    <n v="2000"/>
    <x v="11"/>
    <n v="0.41666666666666669"/>
  </r>
  <r>
    <n v="18"/>
    <x v="11"/>
    <n v="6"/>
    <x v="1"/>
    <s v="Tuindorp"/>
    <s v="Condo"/>
    <n v="400"/>
    <n v="2400"/>
    <x v="11"/>
    <n v="0.5"/>
  </r>
  <r>
    <n v="18"/>
    <x v="12"/>
    <n v="7"/>
    <x v="1"/>
    <s v="Tuindorp"/>
    <s v="Condo"/>
    <n v="400"/>
    <n v="2800"/>
    <x v="11"/>
    <n v="0.58333333333333337"/>
  </r>
  <r>
    <n v="18"/>
    <x v="13"/>
    <n v="8"/>
    <x v="1"/>
    <s v="Tuindorp"/>
    <s v="Condo"/>
    <n v="400"/>
    <n v="3200"/>
    <x v="11"/>
    <n v="0.66666666666666663"/>
  </r>
  <r>
    <n v="18"/>
    <x v="14"/>
    <n v="7"/>
    <x v="1"/>
    <s v="Tuindorp"/>
    <s v="Condo"/>
    <n v="400"/>
    <n v="2800"/>
    <x v="11"/>
    <n v="0.58333333333333337"/>
  </r>
  <r>
    <n v="18"/>
    <x v="15"/>
    <n v="6"/>
    <x v="1"/>
    <s v="Tuindorp"/>
    <s v="Condo"/>
    <n v="400"/>
    <n v="2400"/>
    <x v="11"/>
    <n v="0.5"/>
  </r>
  <r>
    <n v="18"/>
    <x v="16"/>
    <n v="6"/>
    <x v="1"/>
    <s v="Tuindorp"/>
    <s v="Condo"/>
    <n v="400"/>
    <n v="2400"/>
    <x v="11"/>
    <n v="0.5"/>
  </r>
  <r>
    <n v="18"/>
    <x v="17"/>
    <n v="7"/>
    <x v="1"/>
    <s v="Tuindorp"/>
    <s v="Condo"/>
    <n v="400"/>
    <n v="2800"/>
    <x v="11"/>
    <n v="0.58333333333333337"/>
  </r>
  <r>
    <n v="18"/>
    <x v="18"/>
    <n v="5"/>
    <x v="1"/>
    <s v="Tuindorp"/>
    <s v="Condo"/>
    <n v="400"/>
    <n v="2000"/>
    <x v="11"/>
    <n v="0.41666666666666669"/>
  </r>
  <r>
    <n v="19"/>
    <x v="0"/>
    <n v="9"/>
    <x v="1"/>
    <s v="Tuindorp"/>
    <s v="Apartment"/>
    <n v="480"/>
    <n v="4320"/>
    <x v="6"/>
    <n v="0.75"/>
  </r>
  <r>
    <n v="19"/>
    <x v="1"/>
    <n v="7"/>
    <x v="1"/>
    <s v="Tuindorp"/>
    <s v="Apartment"/>
    <n v="480"/>
    <n v="3360"/>
    <x v="6"/>
    <n v="0.58333333333333337"/>
  </r>
  <r>
    <n v="19"/>
    <x v="2"/>
    <n v="9"/>
    <x v="1"/>
    <s v="Tuindorp"/>
    <s v="Apartment"/>
    <n v="480"/>
    <n v="4320"/>
    <x v="6"/>
    <n v="0.75"/>
  </r>
  <r>
    <n v="19"/>
    <x v="3"/>
    <n v="6"/>
    <x v="1"/>
    <s v="Tuindorp"/>
    <s v="Apartment"/>
    <n v="480"/>
    <n v="2880"/>
    <x v="6"/>
    <n v="0.5"/>
  </r>
  <r>
    <n v="19"/>
    <x v="4"/>
    <n v="6"/>
    <x v="1"/>
    <s v="Tuindorp"/>
    <s v="Apartment"/>
    <n v="480"/>
    <n v="2880"/>
    <x v="6"/>
    <n v="0.5"/>
  </r>
  <r>
    <n v="19"/>
    <x v="5"/>
    <n v="7"/>
    <x v="1"/>
    <s v="Tuindorp"/>
    <s v="Apartment"/>
    <n v="480"/>
    <n v="3360"/>
    <x v="6"/>
    <n v="0.58333333333333337"/>
  </r>
  <r>
    <n v="19"/>
    <x v="6"/>
    <n v="5"/>
    <x v="1"/>
    <s v="Tuindorp"/>
    <s v="Apartment"/>
    <n v="480"/>
    <n v="2400"/>
    <x v="6"/>
    <n v="0.41666666666666669"/>
  </r>
  <r>
    <n v="19"/>
    <x v="7"/>
    <n v="6"/>
    <x v="1"/>
    <s v="Tuindorp"/>
    <s v="Apartment"/>
    <n v="480"/>
    <n v="2880"/>
    <x v="6"/>
    <n v="0.5"/>
  </r>
  <r>
    <n v="19"/>
    <x v="8"/>
    <n v="9"/>
    <x v="1"/>
    <s v="Tuindorp"/>
    <s v="Apartment"/>
    <n v="480"/>
    <n v="4320"/>
    <x v="6"/>
    <n v="0.75"/>
  </r>
  <r>
    <n v="19"/>
    <x v="9"/>
    <n v="8"/>
    <x v="1"/>
    <s v="Tuindorp"/>
    <s v="Apartment"/>
    <n v="480"/>
    <n v="3840"/>
    <x v="6"/>
    <n v="0.66666666666666663"/>
  </r>
  <r>
    <n v="19"/>
    <x v="10"/>
    <n v="8"/>
    <x v="1"/>
    <s v="Tuindorp"/>
    <s v="Apartment"/>
    <n v="480"/>
    <n v="3840"/>
    <x v="6"/>
    <n v="0.66666666666666663"/>
  </r>
  <r>
    <n v="19"/>
    <x v="11"/>
    <n v="7"/>
    <x v="1"/>
    <s v="Tuindorp"/>
    <s v="Apartment"/>
    <n v="480"/>
    <n v="3360"/>
    <x v="6"/>
    <n v="0.58333333333333337"/>
  </r>
  <r>
    <n v="19"/>
    <x v="12"/>
    <n v="5"/>
    <x v="1"/>
    <s v="Tuindorp"/>
    <s v="Apartment"/>
    <n v="480"/>
    <n v="2400"/>
    <x v="6"/>
    <n v="0.41666666666666669"/>
  </r>
  <r>
    <n v="19"/>
    <x v="13"/>
    <n v="7"/>
    <x v="1"/>
    <s v="Tuindorp"/>
    <s v="Apartment"/>
    <n v="480"/>
    <n v="3360"/>
    <x v="6"/>
    <n v="0.58333333333333337"/>
  </r>
  <r>
    <n v="19"/>
    <x v="14"/>
    <n v="8"/>
    <x v="1"/>
    <s v="Tuindorp"/>
    <s v="Apartment"/>
    <n v="480"/>
    <n v="3840"/>
    <x v="6"/>
    <n v="0.66666666666666663"/>
  </r>
  <r>
    <n v="19"/>
    <x v="15"/>
    <n v="9"/>
    <x v="1"/>
    <s v="Tuindorp"/>
    <s v="Apartment"/>
    <n v="480"/>
    <n v="4320"/>
    <x v="6"/>
    <n v="0.75"/>
  </r>
  <r>
    <n v="19"/>
    <x v="16"/>
    <n v="9"/>
    <x v="1"/>
    <s v="Tuindorp"/>
    <s v="Apartment"/>
    <n v="480"/>
    <n v="4320"/>
    <x v="6"/>
    <n v="0.75"/>
  </r>
  <r>
    <n v="19"/>
    <x v="17"/>
    <n v="11"/>
    <x v="1"/>
    <s v="Tuindorp"/>
    <s v="Apartment"/>
    <n v="480"/>
    <n v="5280"/>
    <x v="6"/>
    <n v="0.91666666666666663"/>
  </r>
  <r>
    <n v="19"/>
    <x v="18"/>
    <n v="7"/>
    <x v="1"/>
    <s v="Tuindorp"/>
    <s v="Apartment"/>
    <n v="480"/>
    <n v="3360"/>
    <x v="6"/>
    <n v="0.58333333333333337"/>
  </r>
  <r>
    <n v="20"/>
    <x v="0"/>
    <n v="7"/>
    <x v="1"/>
    <s v="Gestel"/>
    <s v="House"/>
    <n v="650"/>
    <n v="4550"/>
    <x v="12"/>
    <n v="0.58333333333333337"/>
  </r>
  <r>
    <n v="20"/>
    <x v="1"/>
    <n v="10"/>
    <x v="1"/>
    <s v="Gestel"/>
    <s v="House"/>
    <n v="650"/>
    <n v="6500"/>
    <x v="12"/>
    <n v="0.83333333333333337"/>
  </r>
  <r>
    <n v="20"/>
    <x v="2"/>
    <n v="8"/>
    <x v="1"/>
    <s v="Gestel"/>
    <s v="House"/>
    <n v="650"/>
    <n v="5200"/>
    <x v="12"/>
    <n v="0.66666666666666663"/>
  </r>
  <r>
    <n v="20"/>
    <x v="3"/>
    <n v="7"/>
    <x v="1"/>
    <s v="Gestel"/>
    <s v="House"/>
    <n v="650"/>
    <n v="4550"/>
    <x v="12"/>
    <n v="0.58333333333333337"/>
  </r>
  <r>
    <n v="20"/>
    <x v="4"/>
    <n v="9"/>
    <x v="1"/>
    <s v="Gestel"/>
    <s v="House"/>
    <n v="650"/>
    <n v="5850"/>
    <x v="12"/>
    <n v="0.75"/>
  </r>
  <r>
    <n v="20"/>
    <x v="5"/>
    <n v="8"/>
    <x v="1"/>
    <s v="Gestel"/>
    <s v="House"/>
    <n v="650"/>
    <n v="5200"/>
    <x v="12"/>
    <n v="0.66666666666666663"/>
  </r>
  <r>
    <n v="20"/>
    <x v="6"/>
    <n v="9"/>
    <x v="1"/>
    <s v="Gestel"/>
    <s v="House"/>
    <n v="650"/>
    <n v="5850"/>
    <x v="12"/>
    <n v="0.75"/>
  </r>
  <r>
    <n v="20"/>
    <x v="7"/>
    <n v="10"/>
    <x v="1"/>
    <s v="Gestel"/>
    <s v="House"/>
    <n v="650"/>
    <n v="6500"/>
    <x v="12"/>
    <n v="0.83333333333333337"/>
  </r>
  <r>
    <n v="20"/>
    <x v="8"/>
    <n v="10"/>
    <x v="1"/>
    <s v="Gestel"/>
    <s v="House"/>
    <n v="650"/>
    <n v="6500"/>
    <x v="12"/>
    <n v="0.83333333333333337"/>
  </r>
  <r>
    <n v="20"/>
    <x v="9"/>
    <n v="9"/>
    <x v="1"/>
    <s v="Gestel"/>
    <s v="House"/>
    <n v="650"/>
    <n v="5850"/>
    <x v="12"/>
    <n v="0.75"/>
  </r>
  <r>
    <n v="20"/>
    <x v="10"/>
    <n v="6"/>
    <x v="1"/>
    <s v="Gestel"/>
    <s v="House"/>
    <n v="650"/>
    <n v="3900"/>
    <x v="12"/>
    <n v="0.5"/>
  </r>
  <r>
    <n v="20"/>
    <x v="11"/>
    <n v="8"/>
    <x v="1"/>
    <s v="Gestel"/>
    <s v="House"/>
    <n v="650"/>
    <n v="5200"/>
    <x v="12"/>
    <n v="0.66666666666666663"/>
  </r>
  <r>
    <n v="20"/>
    <x v="12"/>
    <n v="10"/>
    <x v="1"/>
    <s v="Gestel"/>
    <s v="House"/>
    <n v="650"/>
    <n v="6500"/>
    <x v="12"/>
    <n v="0.83333333333333337"/>
  </r>
  <r>
    <n v="20"/>
    <x v="13"/>
    <n v="8"/>
    <x v="1"/>
    <s v="Gestel"/>
    <s v="House"/>
    <n v="650"/>
    <n v="5200"/>
    <x v="12"/>
    <n v="0.66666666666666663"/>
  </r>
  <r>
    <n v="20"/>
    <x v="14"/>
    <n v="10"/>
    <x v="1"/>
    <s v="Gestel"/>
    <s v="House"/>
    <n v="650"/>
    <n v="6500"/>
    <x v="12"/>
    <n v="0.83333333333333337"/>
  </r>
  <r>
    <n v="20"/>
    <x v="15"/>
    <n v="10"/>
    <x v="1"/>
    <s v="Gestel"/>
    <s v="House"/>
    <n v="650"/>
    <n v="6500"/>
    <x v="12"/>
    <n v="0.83333333333333337"/>
  </r>
  <r>
    <n v="20"/>
    <x v="16"/>
    <n v="10"/>
    <x v="1"/>
    <s v="Gestel"/>
    <s v="House"/>
    <n v="650"/>
    <n v="6500"/>
    <x v="12"/>
    <n v="0.83333333333333337"/>
  </r>
  <r>
    <n v="20"/>
    <x v="17"/>
    <n v="11"/>
    <x v="1"/>
    <s v="Gestel"/>
    <s v="House"/>
    <n v="650"/>
    <n v="7150"/>
    <x v="12"/>
    <n v="0.91666666666666663"/>
  </r>
  <r>
    <n v="20"/>
    <x v="18"/>
    <n v="9"/>
    <x v="1"/>
    <s v="Gestel"/>
    <s v="House"/>
    <n v="650"/>
    <n v="5850"/>
    <x v="12"/>
    <n v="0.75"/>
  </r>
  <r>
    <n v="21"/>
    <x v="0"/>
    <n v="6"/>
    <x v="1"/>
    <s v="Tuindorp"/>
    <s v="Small House"/>
    <n v="720"/>
    <n v="4320"/>
    <x v="8"/>
    <n v="0.5"/>
  </r>
  <r>
    <n v="21"/>
    <x v="1"/>
    <n v="6"/>
    <x v="1"/>
    <s v="Tuindorp"/>
    <s v="Small House"/>
    <n v="720"/>
    <n v="4320"/>
    <x v="8"/>
    <n v="0.5"/>
  </r>
  <r>
    <n v="21"/>
    <x v="2"/>
    <n v="7"/>
    <x v="1"/>
    <s v="Tuindorp"/>
    <s v="Small House"/>
    <n v="720"/>
    <n v="5040"/>
    <x v="8"/>
    <n v="0.58333333333333337"/>
  </r>
  <r>
    <n v="21"/>
    <x v="3"/>
    <n v="8"/>
    <x v="1"/>
    <s v="Tuindorp"/>
    <s v="Small House"/>
    <n v="720"/>
    <n v="5760"/>
    <x v="8"/>
    <n v="0.66666666666666663"/>
  </r>
  <r>
    <n v="21"/>
    <x v="4"/>
    <n v="7"/>
    <x v="1"/>
    <s v="Tuindorp"/>
    <s v="Small House"/>
    <n v="720"/>
    <n v="5040"/>
    <x v="8"/>
    <n v="0.58333333333333337"/>
  </r>
  <r>
    <n v="21"/>
    <x v="5"/>
    <n v="7"/>
    <x v="1"/>
    <s v="Tuindorp"/>
    <s v="Small House"/>
    <n v="720"/>
    <n v="5040"/>
    <x v="8"/>
    <n v="0.58333333333333337"/>
  </r>
  <r>
    <n v="21"/>
    <x v="6"/>
    <n v="7"/>
    <x v="1"/>
    <s v="Tuindorp"/>
    <s v="Small House"/>
    <n v="720"/>
    <n v="5040"/>
    <x v="8"/>
    <n v="0.58333333333333337"/>
  </r>
  <r>
    <n v="21"/>
    <x v="7"/>
    <n v="7"/>
    <x v="1"/>
    <s v="Tuindorp"/>
    <s v="Small House"/>
    <n v="720"/>
    <n v="5040"/>
    <x v="8"/>
    <n v="0.58333333333333337"/>
  </r>
  <r>
    <n v="21"/>
    <x v="8"/>
    <n v="5"/>
    <x v="1"/>
    <s v="Tuindorp"/>
    <s v="Small House"/>
    <n v="720"/>
    <n v="3600"/>
    <x v="8"/>
    <n v="0.41666666666666669"/>
  </r>
  <r>
    <n v="21"/>
    <x v="9"/>
    <n v="7"/>
    <x v="1"/>
    <s v="Tuindorp"/>
    <s v="Small House"/>
    <n v="720"/>
    <n v="5040"/>
    <x v="8"/>
    <n v="0.58333333333333337"/>
  </r>
  <r>
    <n v="21"/>
    <x v="10"/>
    <n v="5"/>
    <x v="1"/>
    <s v="Tuindorp"/>
    <s v="Small House"/>
    <n v="720"/>
    <n v="3600"/>
    <x v="8"/>
    <n v="0.41666666666666669"/>
  </r>
  <r>
    <n v="21"/>
    <x v="11"/>
    <n v="7"/>
    <x v="1"/>
    <s v="Tuindorp"/>
    <s v="Small House"/>
    <n v="720"/>
    <n v="5040"/>
    <x v="8"/>
    <n v="0.58333333333333337"/>
  </r>
  <r>
    <n v="21"/>
    <x v="12"/>
    <n v="7"/>
    <x v="1"/>
    <s v="Tuindorp"/>
    <s v="Small House"/>
    <n v="720"/>
    <n v="5040"/>
    <x v="8"/>
    <n v="0.58333333333333337"/>
  </r>
  <r>
    <n v="21"/>
    <x v="13"/>
    <n v="7"/>
    <x v="1"/>
    <s v="Tuindorp"/>
    <s v="Small House"/>
    <n v="720"/>
    <n v="5040"/>
    <x v="8"/>
    <n v="0.58333333333333337"/>
  </r>
  <r>
    <n v="21"/>
    <x v="14"/>
    <n v="8"/>
    <x v="1"/>
    <s v="Tuindorp"/>
    <s v="Small House"/>
    <n v="720"/>
    <n v="5760"/>
    <x v="8"/>
    <n v="0.66666666666666663"/>
  </r>
  <r>
    <n v="21"/>
    <x v="15"/>
    <n v="5"/>
    <x v="1"/>
    <s v="Tuindorp"/>
    <s v="Small House"/>
    <n v="720"/>
    <n v="3600"/>
    <x v="8"/>
    <n v="0.41666666666666669"/>
  </r>
  <r>
    <n v="21"/>
    <x v="16"/>
    <n v="5"/>
    <x v="1"/>
    <s v="Tuindorp"/>
    <s v="Small House"/>
    <n v="720"/>
    <n v="3600"/>
    <x v="8"/>
    <n v="0.41666666666666669"/>
  </r>
  <r>
    <n v="21"/>
    <x v="17"/>
    <n v="9"/>
    <x v="1"/>
    <s v="Tuindorp"/>
    <s v="Small House"/>
    <n v="720"/>
    <n v="6480"/>
    <x v="8"/>
    <n v="0.75"/>
  </r>
  <r>
    <n v="21"/>
    <x v="18"/>
    <n v="7"/>
    <x v="1"/>
    <s v="Tuindorp"/>
    <s v="Small House"/>
    <n v="720"/>
    <n v="5040"/>
    <x v="8"/>
    <n v="0.58333333333333337"/>
  </r>
  <r>
    <n v="22"/>
    <x v="0"/>
    <n v="7"/>
    <x v="1"/>
    <s v="Tuindorp"/>
    <s v="Apartment"/>
    <n v="560"/>
    <n v="3920"/>
    <x v="9"/>
    <n v="0.58333333333333337"/>
  </r>
  <r>
    <n v="22"/>
    <x v="1"/>
    <n v="8"/>
    <x v="1"/>
    <s v="Tuindorp"/>
    <s v="Apartment"/>
    <n v="560"/>
    <n v="4480"/>
    <x v="9"/>
    <n v="0.66666666666666663"/>
  </r>
  <r>
    <n v="22"/>
    <x v="2"/>
    <n v="6"/>
    <x v="1"/>
    <s v="Tuindorp"/>
    <s v="Apartment"/>
    <n v="560"/>
    <n v="3360"/>
    <x v="9"/>
    <n v="0.5"/>
  </r>
  <r>
    <n v="22"/>
    <x v="3"/>
    <n v="6"/>
    <x v="1"/>
    <s v="Tuindorp"/>
    <s v="Apartment"/>
    <n v="560"/>
    <n v="3360"/>
    <x v="9"/>
    <n v="0.5"/>
  </r>
  <r>
    <n v="22"/>
    <x v="4"/>
    <n v="5"/>
    <x v="1"/>
    <s v="Tuindorp"/>
    <s v="Apartment"/>
    <n v="560"/>
    <n v="2800"/>
    <x v="9"/>
    <n v="0.41666666666666669"/>
  </r>
  <r>
    <n v="22"/>
    <x v="5"/>
    <n v="6"/>
    <x v="1"/>
    <s v="Tuindorp"/>
    <s v="Apartment"/>
    <n v="560"/>
    <n v="3360"/>
    <x v="9"/>
    <n v="0.5"/>
  </r>
  <r>
    <n v="22"/>
    <x v="6"/>
    <n v="6"/>
    <x v="1"/>
    <s v="Tuindorp"/>
    <s v="Apartment"/>
    <n v="560"/>
    <n v="3360"/>
    <x v="9"/>
    <n v="0.5"/>
  </r>
  <r>
    <n v="22"/>
    <x v="7"/>
    <n v="8"/>
    <x v="1"/>
    <s v="Tuindorp"/>
    <s v="Apartment"/>
    <n v="560"/>
    <n v="4480"/>
    <x v="9"/>
    <n v="0.66666666666666663"/>
  </r>
  <r>
    <n v="22"/>
    <x v="8"/>
    <n v="6"/>
    <x v="1"/>
    <s v="Tuindorp"/>
    <s v="Apartment"/>
    <n v="560"/>
    <n v="3360"/>
    <x v="9"/>
    <n v="0.5"/>
  </r>
  <r>
    <n v="22"/>
    <x v="9"/>
    <n v="9"/>
    <x v="1"/>
    <s v="Tuindorp"/>
    <s v="Apartment"/>
    <n v="560"/>
    <n v="5040"/>
    <x v="9"/>
    <n v="0.75"/>
  </r>
  <r>
    <n v="22"/>
    <x v="10"/>
    <n v="8"/>
    <x v="1"/>
    <s v="Tuindorp"/>
    <s v="Apartment"/>
    <n v="560"/>
    <n v="4480"/>
    <x v="9"/>
    <n v="0.66666666666666663"/>
  </r>
  <r>
    <n v="22"/>
    <x v="11"/>
    <n v="5"/>
    <x v="1"/>
    <s v="Tuindorp"/>
    <s v="Apartment"/>
    <n v="560"/>
    <n v="2800"/>
    <x v="9"/>
    <n v="0.41666666666666669"/>
  </r>
  <r>
    <n v="22"/>
    <x v="12"/>
    <n v="6"/>
    <x v="1"/>
    <s v="Tuindorp"/>
    <s v="Apartment"/>
    <n v="560"/>
    <n v="3360"/>
    <x v="9"/>
    <n v="0.5"/>
  </r>
  <r>
    <n v="22"/>
    <x v="13"/>
    <n v="8"/>
    <x v="1"/>
    <s v="Tuindorp"/>
    <s v="Apartment"/>
    <n v="560"/>
    <n v="4480"/>
    <x v="9"/>
    <n v="0.66666666666666663"/>
  </r>
  <r>
    <n v="22"/>
    <x v="14"/>
    <n v="7"/>
    <x v="1"/>
    <s v="Tuindorp"/>
    <s v="Apartment"/>
    <n v="560"/>
    <n v="3920"/>
    <x v="9"/>
    <n v="0.58333333333333337"/>
  </r>
  <r>
    <n v="22"/>
    <x v="15"/>
    <n v="6"/>
    <x v="1"/>
    <s v="Tuindorp"/>
    <s v="Apartment"/>
    <n v="560"/>
    <n v="3360"/>
    <x v="9"/>
    <n v="0.5"/>
  </r>
  <r>
    <n v="22"/>
    <x v="16"/>
    <n v="6"/>
    <x v="1"/>
    <s v="Tuindorp"/>
    <s v="Apartment"/>
    <n v="560"/>
    <n v="3360"/>
    <x v="9"/>
    <n v="0.5"/>
  </r>
  <r>
    <n v="22"/>
    <x v="17"/>
    <n v="11"/>
    <x v="1"/>
    <s v="Tuindorp"/>
    <s v="Apartment"/>
    <n v="560"/>
    <n v="6160"/>
    <x v="9"/>
    <n v="0.91666666666666663"/>
  </r>
  <r>
    <n v="22"/>
    <x v="18"/>
    <n v="5"/>
    <x v="1"/>
    <s v="Tuindorp"/>
    <s v="Apartment"/>
    <n v="560"/>
    <n v="2800"/>
    <x v="9"/>
    <n v="0.41666666666666669"/>
  </r>
  <r>
    <n v="23"/>
    <x v="0"/>
    <n v="9"/>
    <x v="1"/>
    <s v="Tuindorp"/>
    <s v="Villa"/>
    <n v="1440"/>
    <n v="12960"/>
    <x v="10"/>
    <n v="0.75"/>
  </r>
  <r>
    <n v="23"/>
    <x v="1"/>
    <n v="6"/>
    <x v="1"/>
    <s v="Tuindorp"/>
    <s v="Villa"/>
    <n v="1440"/>
    <n v="8640"/>
    <x v="10"/>
    <n v="0.5"/>
  </r>
  <r>
    <n v="23"/>
    <x v="2"/>
    <n v="9"/>
    <x v="1"/>
    <s v="Tuindorp"/>
    <s v="Villa"/>
    <n v="1440"/>
    <n v="12960"/>
    <x v="10"/>
    <n v="0.75"/>
  </r>
  <r>
    <n v="23"/>
    <x v="3"/>
    <n v="7"/>
    <x v="1"/>
    <s v="Tuindorp"/>
    <s v="Villa"/>
    <n v="1440"/>
    <n v="10080"/>
    <x v="10"/>
    <n v="0.58333333333333337"/>
  </r>
  <r>
    <n v="23"/>
    <x v="4"/>
    <n v="5"/>
    <x v="1"/>
    <s v="Tuindorp"/>
    <s v="Villa"/>
    <n v="1440"/>
    <n v="7200"/>
    <x v="10"/>
    <n v="0.41666666666666669"/>
  </r>
  <r>
    <n v="23"/>
    <x v="5"/>
    <n v="9"/>
    <x v="1"/>
    <s v="Tuindorp"/>
    <s v="Villa"/>
    <n v="1440"/>
    <n v="12960"/>
    <x v="10"/>
    <n v="0.75"/>
  </r>
  <r>
    <n v="23"/>
    <x v="6"/>
    <n v="6"/>
    <x v="1"/>
    <s v="Tuindorp"/>
    <s v="Villa"/>
    <n v="1440"/>
    <n v="8640"/>
    <x v="10"/>
    <n v="0.5"/>
  </r>
  <r>
    <n v="23"/>
    <x v="7"/>
    <n v="5"/>
    <x v="1"/>
    <s v="Tuindorp"/>
    <s v="Villa"/>
    <n v="1440"/>
    <n v="7200"/>
    <x v="10"/>
    <n v="0.41666666666666669"/>
  </r>
  <r>
    <n v="23"/>
    <x v="8"/>
    <n v="9"/>
    <x v="1"/>
    <s v="Tuindorp"/>
    <s v="Villa"/>
    <n v="1440"/>
    <n v="12960"/>
    <x v="10"/>
    <n v="0.75"/>
  </r>
  <r>
    <n v="23"/>
    <x v="9"/>
    <n v="5"/>
    <x v="1"/>
    <s v="Tuindorp"/>
    <s v="Villa"/>
    <n v="1440"/>
    <n v="7200"/>
    <x v="10"/>
    <n v="0.41666666666666669"/>
  </r>
  <r>
    <n v="23"/>
    <x v="10"/>
    <n v="8"/>
    <x v="1"/>
    <s v="Tuindorp"/>
    <s v="Villa"/>
    <n v="1440"/>
    <n v="11520"/>
    <x v="10"/>
    <n v="0.66666666666666663"/>
  </r>
  <r>
    <n v="23"/>
    <x v="11"/>
    <n v="8"/>
    <x v="1"/>
    <s v="Tuindorp"/>
    <s v="Villa"/>
    <n v="1440"/>
    <n v="11520"/>
    <x v="10"/>
    <n v="0.66666666666666663"/>
  </r>
  <r>
    <n v="23"/>
    <x v="12"/>
    <n v="7"/>
    <x v="1"/>
    <s v="Tuindorp"/>
    <s v="Villa"/>
    <n v="1440"/>
    <n v="10080"/>
    <x v="10"/>
    <n v="0.58333333333333337"/>
  </r>
  <r>
    <n v="23"/>
    <x v="13"/>
    <n v="7"/>
    <x v="1"/>
    <s v="Tuindorp"/>
    <s v="Villa"/>
    <n v="1440"/>
    <n v="10080"/>
    <x v="10"/>
    <n v="0.58333333333333337"/>
  </r>
  <r>
    <n v="23"/>
    <x v="14"/>
    <n v="8"/>
    <x v="1"/>
    <s v="Tuindorp"/>
    <s v="Villa"/>
    <n v="1440"/>
    <n v="11520"/>
    <x v="10"/>
    <n v="0.66666666666666663"/>
  </r>
  <r>
    <n v="23"/>
    <x v="15"/>
    <n v="7"/>
    <x v="1"/>
    <s v="Tuindorp"/>
    <s v="Villa"/>
    <n v="1440"/>
    <n v="10080"/>
    <x v="10"/>
    <n v="0.58333333333333337"/>
  </r>
  <r>
    <n v="23"/>
    <x v="16"/>
    <n v="7"/>
    <x v="1"/>
    <s v="Tuindorp"/>
    <s v="Villa"/>
    <n v="1440"/>
    <n v="10080"/>
    <x v="10"/>
    <n v="0.58333333333333337"/>
  </r>
  <r>
    <n v="23"/>
    <x v="17"/>
    <n v="7"/>
    <x v="1"/>
    <s v="Tuindorp"/>
    <s v="Villa"/>
    <n v="1440"/>
    <n v="10080"/>
    <x v="10"/>
    <n v="0.58333333333333337"/>
  </r>
  <r>
    <n v="23"/>
    <x v="18"/>
    <n v="6"/>
    <x v="1"/>
    <s v="Tuindorp"/>
    <s v="Villa"/>
    <n v="1440"/>
    <n v="8640"/>
    <x v="10"/>
    <n v="0.5"/>
  </r>
  <r>
    <n v="24"/>
    <x v="0"/>
    <n v="9"/>
    <x v="1"/>
    <s v="Tuindorp"/>
    <s v="Condo"/>
    <n v="400"/>
    <n v="3600"/>
    <x v="11"/>
    <n v="0.75"/>
  </r>
  <r>
    <n v="24"/>
    <x v="1"/>
    <n v="5"/>
    <x v="1"/>
    <s v="Tuindorp"/>
    <s v="Condo"/>
    <n v="400"/>
    <n v="2000"/>
    <x v="11"/>
    <n v="0.41666666666666669"/>
  </r>
  <r>
    <n v="24"/>
    <x v="2"/>
    <n v="8"/>
    <x v="1"/>
    <s v="Tuindorp"/>
    <s v="Condo"/>
    <n v="400"/>
    <n v="3200"/>
    <x v="11"/>
    <n v="0.66666666666666663"/>
  </r>
  <r>
    <n v="24"/>
    <x v="3"/>
    <n v="6"/>
    <x v="1"/>
    <s v="Tuindorp"/>
    <s v="Condo"/>
    <n v="400"/>
    <n v="2400"/>
    <x v="11"/>
    <n v="0.5"/>
  </r>
  <r>
    <n v="24"/>
    <x v="4"/>
    <n v="9"/>
    <x v="1"/>
    <s v="Tuindorp"/>
    <s v="Condo"/>
    <n v="400"/>
    <n v="3600"/>
    <x v="11"/>
    <n v="0.75"/>
  </r>
  <r>
    <n v="24"/>
    <x v="5"/>
    <n v="5"/>
    <x v="1"/>
    <s v="Tuindorp"/>
    <s v="Condo"/>
    <n v="400"/>
    <n v="2000"/>
    <x v="11"/>
    <n v="0.41666666666666669"/>
  </r>
  <r>
    <n v="24"/>
    <x v="6"/>
    <n v="7"/>
    <x v="1"/>
    <s v="Tuindorp"/>
    <s v="Condo"/>
    <n v="400"/>
    <n v="2800"/>
    <x v="11"/>
    <n v="0.58333333333333337"/>
  </r>
  <r>
    <n v="24"/>
    <x v="7"/>
    <n v="6"/>
    <x v="1"/>
    <s v="Tuindorp"/>
    <s v="Condo"/>
    <n v="400"/>
    <n v="2400"/>
    <x v="11"/>
    <n v="0.5"/>
  </r>
  <r>
    <n v="24"/>
    <x v="8"/>
    <n v="6"/>
    <x v="1"/>
    <s v="Tuindorp"/>
    <s v="Condo"/>
    <n v="400"/>
    <n v="2400"/>
    <x v="11"/>
    <n v="0.5"/>
  </r>
  <r>
    <n v="24"/>
    <x v="9"/>
    <n v="9"/>
    <x v="1"/>
    <s v="Tuindorp"/>
    <s v="Condo"/>
    <n v="400"/>
    <n v="3600"/>
    <x v="11"/>
    <n v="0.75"/>
  </r>
  <r>
    <n v="24"/>
    <x v="10"/>
    <n v="6"/>
    <x v="1"/>
    <s v="Tuindorp"/>
    <s v="Condo"/>
    <n v="400"/>
    <n v="2400"/>
    <x v="11"/>
    <n v="0.5"/>
  </r>
  <r>
    <n v="24"/>
    <x v="11"/>
    <n v="5"/>
    <x v="1"/>
    <s v="Tuindorp"/>
    <s v="Condo"/>
    <n v="400"/>
    <n v="2000"/>
    <x v="11"/>
    <n v="0.41666666666666669"/>
  </r>
  <r>
    <n v="24"/>
    <x v="12"/>
    <n v="9"/>
    <x v="1"/>
    <s v="Tuindorp"/>
    <s v="Condo"/>
    <n v="400"/>
    <n v="3600"/>
    <x v="11"/>
    <n v="0.75"/>
  </r>
  <r>
    <n v="24"/>
    <x v="13"/>
    <n v="5"/>
    <x v="1"/>
    <s v="Tuindorp"/>
    <s v="Condo"/>
    <n v="400"/>
    <n v="2000"/>
    <x v="11"/>
    <n v="0.41666666666666669"/>
  </r>
  <r>
    <n v="24"/>
    <x v="14"/>
    <n v="5"/>
    <x v="1"/>
    <s v="Tuindorp"/>
    <s v="Condo"/>
    <n v="400"/>
    <n v="2000"/>
    <x v="11"/>
    <n v="0.41666666666666669"/>
  </r>
  <r>
    <n v="24"/>
    <x v="15"/>
    <n v="7"/>
    <x v="1"/>
    <s v="Tuindorp"/>
    <s v="Condo"/>
    <n v="400"/>
    <n v="2800"/>
    <x v="11"/>
    <n v="0.58333333333333337"/>
  </r>
  <r>
    <n v="24"/>
    <x v="16"/>
    <n v="7"/>
    <x v="1"/>
    <s v="Tuindorp"/>
    <s v="Condo"/>
    <n v="400"/>
    <n v="2800"/>
    <x v="11"/>
    <n v="0.58333333333333337"/>
  </r>
  <r>
    <n v="24"/>
    <x v="17"/>
    <n v="10"/>
    <x v="1"/>
    <s v="Tuindorp"/>
    <s v="Condo"/>
    <n v="400"/>
    <n v="4000"/>
    <x v="11"/>
    <n v="0.83333333333333337"/>
  </r>
  <r>
    <n v="24"/>
    <x v="18"/>
    <n v="9"/>
    <x v="1"/>
    <s v="Tuindorp"/>
    <s v="Condo"/>
    <n v="400"/>
    <n v="3600"/>
    <x v="11"/>
    <n v="0.75"/>
  </r>
  <r>
    <n v="25"/>
    <x v="0"/>
    <n v="9"/>
    <x v="1"/>
    <s v="Tuindorp"/>
    <s v="Apartment"/>
    <n v="480"/>
    <n v="4320"/>
    <x v="6"/>
    <n v="0.75"/>
  </r>
  <r>
    <n v="25"/>
    <x v="1"/>
    <n v="6"/>
    <x v="1"/>
    <s v="Tuindorp"/>
    <s v="Apartment"/>
    <n v="480"/>
    <n v="2880"/>
    <x v="6"/>
    <n v="0.5"/>
  </r>
  <r>
    <n v="25"/>
    <x v="2"/>
    <n v="9"/>
    <x v="1"/>
    <s v="Tuindorp"/>
    <s v="Apartment"/>
    <n v="480"/>
    <n v="4320"/>
    <x v="6"/>
    <n v="0.75"/>
  </r>
  <r>
    <n v="25"/>
    <x v="3"/>
    <n v="5"/>
    <x v="1"/>
    <s v="Tuindorp"/>
    <s v="Apartment"/>
    <n v="480"/>
    <n v="2400"/>
    <x v="6"/>
    <n v="0.41666666666666669"/>
  </r>
  <r>
    <n v="25"/>
    <x v="4"/>
    <n v="8"/>
    <x v="1"/>
    <s v="Tuindorp"/>
    <s v="Apartment"/>
    <n v="480"/>
    <n v="3840"/>
    <x v="6"/>
    <n v="0.66666666666666663"/>
  </r>
  <r>
    <n v="25"/>
    <x v="5"/>
    <n v="5"/>
    <x v="1"/>
    <s v="Tuindorp"/>
    <s v="Apartment"/>
    <n v="480"/>
    <n v="2400"/>
    <x v="6"/>
    <n v="0.41666666666666669"/>
  </r>
  <r>
    <n v="25"/>
    <x v="6"/>
    <n v="7"/>
    <x v="1"/>
    <s v="Tuindorp"/>
    <s v="Apartment"/>
    <n v="480"/>
    <n v="3360"/>
    <x v="6"/>
    <n v="0.58333333333333337"/>
  </r>
  <r>
    <n v="25"/>
    <x v="7"/>
    <n v="5"/>
    <x v="1"/>
    <s v="Tuindorp"/>
    <s v="Apartment"/>
    <n v="480"/>
    <n v="2400"/>
    <x v="6"/>
    <n v="0.41666666666666669"/>
  </r>
  <r>
    <n v="25"/>
    <x v="8"/>
    <n v="9"/>
    <x v="1"/>
    <s v="Tuindorp"/>
    <s v="Apartment"/>
    <n v="480"/>
    <n v="4320"/>
    <x v="6"/>
    <n v="0.75"/>
  </r>
  <r>
    <n v="25"/>
    <x v="9"/>
    <n v="9"/>
    <x v="1"/>
    <s v="Tuindorp"/>
    <s v="Apartment"/>
    <n v="480"/>
    <n v="4320"/>
    <x v="6"/>
    <n v="0.75"/>
  </r>
  <r>
    <n v="25"/>
    <x v="10"/>
    <n v="9"/>
    <x v="1"/>
    <s v="Tuindorp"/>
    <s v="Apartment"/>
    <n v="480"/>
    <n v="4320"/>
    <x v="6"/>
    <n v="0.75"/>
  </r>
  <r>
    <n v="25"/>
    <x v="11"/>
    <n v="5"/>
    <x v="1"/>
    <s v="Tuindorp"/>
    <s v="Apartment"/>
    <n v="480"/>
    <n v="2400"/>
    <x v="6"/>
    <n v="0.41666666666666669"/>
  </r>
  <r>
    <n v="25"/>
    <x v="12"/>
    <n v="8"/>
    <x v="1"/>
    <s v="Tuindorp"/>
    <s v="Apartment"/>
    <n v="480"/>
    <n v="3840"/>
    <x v="6"/>
    <n v="0.66666666666666663"/>
  </r>
  <r>
    <n v="25"/>
    <x v="13"/>
    <n v="8"/>
    <x v="1"/>
    <s v="Tuindorp"/>
    <s v="Apartment"/>
    <n v="480"/>
    <n v="3840"/>
    <x v="6"/>
    <n v="0.66666666666666663"/>
  </r>
  <r>
    <n v="25"/>
    <x v="14"/>
    <n v="5"/>
    <x v="1"/>
    <s v="Tuindorp"/>
    <s v="Apartment"/>
    <n v="480"/>
    <n v="2400"/>
    <x v="6"/>
    <n v="0.41666666666666669"/>
  </r>
  <r>
    <n v="25"/>
    <x v="15"/>
    <n v="6"/>
    <x v="1"/>
    <s v="Tuindorp"/>
    <s v="Apartment"/>
    <n v="480"/>
    <n v="2880"/>
    <x v="6"/>
    <n v="0.5"/>
  </r>
  <r>
    <n v="25"/>
    <x v="16"/>
    <n v="6"/>
    <x v="1"/>
    <s v="Tuindorp"/>
    <s v="Apartment"/>
    <n v="480"/>
    <n v="2880"/>
    <x v="6"/>
    <n v="0.5"/>
  </r>
  <r>
    <n v="25"/>
    <x v="17"/>
    <n v="11"/>
    <x v="1"/>
    <s v="Tuindorp"/>
    <s v="Apartment"/>
    <n v="480"/>
    <n v="5280"/>
    <x v="6"/>
    <n v="0.91666666666666663"/>
  </r>
  <r>
    <n v="25"/>
    <x v="18"/>
    <n v="7"/>
    <x v="1"/>
    <s v="Tuindorp"/>
    <s v="Apartment"/>
    <n v="480"/>
    <n v="3360"/>
    <x v="6"/>
    <n v="0.58333333333333337"/>
  </r>
  <r>
    <n v="26"/>
    <x v="0"/>
    <n v="6"/>
    <x v="1"/>
    <s v="Gestel"/>
    <s v="House"/>
    <n v="650"/>
    <n v="3900"/>
    <x v="12"/>
    <n v="0.5"/>
  </r>
  <r>
    <n v="26"/>
    <x v="1"/>
    <n v="9"/>
    <x v="1"/>
    <s v="Gestel"/>
    <s v="House"/>
    <n v="650"/>
    <n v="5850"/>
    <x v="12"/>
    <n v="0.75"/>
  </r>
  <r>
    <n v="26"/>
    <x v="2"/>
    <n v="9"/>
    <x v="1"/>
    <s v="Gestel"/>
    <s v="House"/>
    <n v="650"/>
    <n v="5850"/>
    <x v="12"/>
    <n v="0.75"/>
  </r>
  <r>
    <n v="26"/>
    <x v="3"/>
    <n v="7"/>
    <x v="1"/>
    <s v="Gestel"/>
    <s v="House"/>
    <n v="650"/>
    <n v="4550"/>
    <x v="12"/>
    <n v="0.58333333333333337"/>
  </r>
  <r>
    <n v="26"/>
    <x v="4"/>
    <n v="7"/>
    <x v="1"/>
    <s v="Gestel"/>
    <s v="House"/>
    <n v="650"/>
    <n v="4550"/>
    <x v="12"/>
    <n v="0.58333333333333337"/>
  </r>
  <r>
    <n v="26"/>
    <x v="5"/>
    <n v="9"/>
    <x v="1"/>
    <s v="Gestel"/>
    <s v="House"/>
    <n v="650"/>
    <n v="5850"/>
    <x v="12"/>
    <n v="0.75"/>
  </r>
  <r>
    <n v="26"/>
    <x v="6"/>
    <n v="7"/>
    <x v="1"/>
    <s v="Gestel"/>
    <s v="House"/>
    <n v="650"/>
    <n v="4550"/>
    <x v="12"/>
    <n v="0.58333333333333337"/>
  </r>
  <r>
    <n v="26"/>
    <x v="7"/>
    <n v="10"/>
    <x v="1"/>
    <s v="Gestel"/>
    <s v="House"/>
    <n v="650"/>
    <n v="6500"/>
    <x v="12"/>
    <n v="0.83333333333333337"/>
  </r>
  <r>
    <n v="26"/>
    <x v="8"/>
    <n v="9"/>
    <x v="1"/>
    <s v="Gestel"/>
    <s v="House"/>
    <n v="650"/>
    <n v="5850"/>
    <x v="12"/>
    <n v="0.75"/>
  </r>
  <r>
    <n v="26"/>
    <x v="9"/>
    <n v="9"/>
    <x v="1"/>
    <s v="Gestel"/>
    <s v="House"/>
    <n v="650"/>
    <n v="5850"/>
    <x v="12"/>
    <n v="0.75"/>
  </r>
  <r>
    <n v="26"/>
    <x v="10"/>
    <n v="7"/>
    <x v="1"/>
    <s v="Gestel"/>
    <s v="House"/>
    <n v="650"/>
    <n v="4550"/>
    <x v="12"/>
    <n v="0.58333333333333337"/>
  </r>
  <r>
    <n v="26"/>
    <x v="11"/>
    <n v="10"/>
    <x v="1"/>
    <s v="Gestel"/>
    <s v="House"/>
    <n v="650"/>
    <n v="6500"/>
    <x v="12"/>
    <n v="0.83333333333333337"/>
  </r>
  <r>
    <n v="26"/>
    <x v="12"/>
    <n v="7"/>
    <x v="1"/>
    <s v="Gestel"/>
    <s v="House"/>
    <n v="650"/>
    <n v="4550"/>
    <x v="12"/>
    <n v="0.58333333333333337"/>
  </r>
  <r>
    <n v="26"/>
    <x v="13"/>
    <n v="10"/>
    <x v="1"/>
    <s v="Gestel"/>
    <s v="House"/>
    <n v="650"/>
    <n v="6500"/>
    <x v="12"/>
    <n v="0.83333333333333337"/>
  </r>
  <r>
    <n v="26"/>
    <x v="14"/>
    <n v="10"/>
    <x v="1"/>
    <s v="Gestel"/>
    <s v="House"/>
    <n v="650"/>
    <n v="6500"/>
    <x v="12"/>
    <n v="0.83333333333333337"/>
  </r>
  <r>
    <n v="26"/>
    <x v="15"/>
    <n v="6"/>
    <x v="1"/>
    <s v="Gestel"/>
    <s v="House"/>
    <n v="650"/>
    <n v="3900"/>
    <x v="12"/>
    <n v="0.5"/>
  </r>
  <r>
    <n v="26"/>
    <x v="16"/>
    <n v="6"/>
    <x v="1"/>
    <s v="Gestel"/>
    <s v="House"/>
    <n v="650"/>
    <n v="3900"/>
    <x v="12"/>
    <n v="0.5"/>
  </r>
  <r>
    <n v="26"/>
    <x v="17"/>
    <n v="8"/>
    <x v="1"/>
    <s v="Gestel"/>
    <s v="House"/>
    <n v="650"/>
    <n v="5200"/>
    <x v="12"/>
    <n v="0.66666666666666663"/>
  </r>
  <r>
    <n v="26"/>
    <x v="18"/>
    <n v="6"/>
    <x v="1"/>
    <s v="Gestel"/>
    <s v="House"/>
    <n v="650"/>
    <n v="3900"/>
    <x v="12"/>
    <n v="0.5"/>
  </r>
  <r>
    <n v="27"/>
    <x v="0"/>
    <n v="8"/>
    <x v="1"/>
    <s v="Tuindorp"/>
    <s v="Small House"/>
    <n v="720"/>
    <n v="5760"/>
    <x v="8"/>
    <n v="0.66666666666666663"/>
  </r>
  <r>
    <n v="27"/>
    <x v="1"/>
    <n v="6"/>
    <x v="1"/>
    <s v="Tuindorp"/>
    <s v="Small House"/>
    <n v="720"/>
    <n v="4320"/>
    <x v="8"/>
    <n v="0.5"/>
  </r>
  <r>
    <n v="27"/>
    <x v="2"/>
    <n v="9"/>
    <x v="1"/>
    <s v="Tuindorp"/>
    <s v="Small House"/>
    <n v="720"/>
    <n v="6480"/>
    <x v="8"/>
    <n v="0.75"/>
  </r>
  <r>
    <n v="27"/>
    <x v="3"/>
    <n v="6"/>
    <x v="1"/>
    <s v="Tuindorp"/>
    <s v="Small House"/>
    <n v="720"/>
    <n v="4320"/>
    <x v="8"/>
    <n v="0.5"/>
  </r>
  <r>
    <n v="27"/>
    <x v="4"/>
    <n v="8"/>
    <x v="1"/>
    <s v="Tuindorp"/>
    <s v="Small House"/>
    <n v="720"/>
    <n v="5760"/>
    <x v="8"/>
    <n v="0.66666666666666663"/>
  </r>
  <r>
    <n v="27"/>
    <x v="5"/>
    <n v="9"/>
    <x v="1"/>
    <s v="Tuindorp"/>
    <s v="Small House"/>
    <n v="720"/>
    <n v="6480"/>
    <x v="8"/>
    <n v="0.75"/>
  </r>
  <r>
    <n v="27"/>
    <x v="6"/>
    <n v="9"/>
    <x v="1"/>
    <s v="Tuindorp"/>
    <s v="Small House"/>
    <n v="720"/>
    <n v="6480"/>
    <x v="8"/>
    <n v="0.75"/>
  </r>
  <r>
    <n v="27"/>
    <x v="7"/>
    <n v="5"/>
    <x v="1"/>
    <s v="Tuindorp"/>
    <s v="Small House"/>
    <n v="720"/>
    <n v="3600"/>
    <x v="8"/>
    <n v="0.41666666666666669"/>
  </r>
  <r>
    <n v="27"/>
    <x v="8"/>
    <n v="8"/>
    <x v="1"/>
    <s v="Tuindorp"/>
    <s v="Small House"/>
    <n v="720"/>
    <n v="5760"/>
    <x v="8"/>
    <n v="0.66666666666666663"/>
  </r>
  <r>
    <n v="27"/>
    <x v="9"/>
    <n v="5"/>
    <x v="1"/>
    <s v="Tuindorp"/>
    <s v="Small House"/>
    <n v="720"/>
    <n v="3600"/>
    <x v="8"/>
    <n v="0.41666666666666669"/>
  </r>
  <r>
    <n v="27"/>
    <x v="10"/>
    <n v="8"/>
    <x v="1"/>
    <s v="Tuindorp"/>
    <s v="Small House"/>
    <n v="720"/>
    <n v="5760"/>
    <x v="8"/>
    <n v="0.66666666666666663"/>
  </r>
  <r>
    <n v="27"/>
    <x v="11"/>
    <n v="5"/>
    <x v="1"/>
    <s v="Tuindorp"/>
    <s v="Small House"/>
    <n v="720"/>
    <n v="3600"/>
    <x v="8"/>
    <n v="0.41666666666666669"/>
  </r>
  <r>
    <n v="27"/>
    <x v="12"/>
    <n v="7"/>
    <x v="1"/>
    <s v="Tuindorp"/>
    <s v="Small House"/>
    <n v="720"/>
    <n v="5040"/>
    <x v="8"/>
    <n v="0.58333333333333337"/>
  </r>
  <r>
    <n v="27"/>
    <x v="13"/>
    <n v="8"/>
    <x v="1"/>
    <s v="Tuindorp"/>
    <s v="Small House"/>
    <n v="720"/>
    <n v="5760"/>
    <x v="8"/>
    <n v="0.66666666666666663"/>
  </r>
  <r>
    <n v="27"/>
    <x v="14"/>
    <n v="6"/>
    <x v="1"/>
    <s v="Tuindorp"/>
    <s v="Small House"/>
    <n v="720"/>
    <n v="4320"/>
    <x v="8"/>
    <n v="0.5"/>
  </r>
  <r>
    <n v="27"/>
    <x v="15"/>
    <n v="7"/>
    <x v="1"/>
    <s v="Tuindorp"/>
    <s v="Small House"/>
    <n v="720"/>
    <n v="5040"/>
    <x v="8"/>
    <n v="0.58333333333333337"/>
  </r>
  <r>
    <n v="27"/>
    <x v="16"/>
    <n v="7"/>
    <x v="1"/>
    <s v="Tuindorp"/>
    <s v="Small House"/>
    <n v="720"/>
    <n v="5040"/>
    <x v="8"/>
    <n v="0.58333333333333337"/>
  </r>
  <r>
    <n v="27"/>
    <x v="17"/>
    <n v="9"/>
    <x v="1"/>
    <s v="Tuindorp"/>
    <s v="Small House"/>
    <n v="720"/>
    <n v="6480"/>
    <x v="8"/>
    <n v="0.75"/>
  </r>
  <r>
    <n v="27"/>
    <x v="18"/>
    <n v="8"/>
    <x v="1"/>
    <s v="Tuindorp"/>
    <s v="Small House"/>
    <n v="720"/>
    <n v="5760"/>
    <x v="8"/>
    <n v="0.66666666666666663"/>
  </r>
  <r>
    <n v="28"/>
    <x v="0"/>
    <n v="6"/>
    <x v="1"/>
    <s v="Tuindorp"/>
    <s v="Apartment"/>
    <n v="560"/>
    <n v="3360"/>
    <x v="9"/>
    <n v="0.5"/>
  </r>
  <r>
    <n v="28"/>
    <x v="1"/>
    <n v="8"/>
    <x v="1"/>
    <s v="Tuindorp"/>
    <s v="Apartment"/>
    <n v="560"/>
    <n v="4480"/>
    <x v="9"/>
    <n v="0.66666666666666663"/>
  </r>
  <r>
    <n v="28"/>
    <x v="2"/>
    <n v="8"/>
    <x v="1"/>
    <s v="Tuindorp"/>
    <s v="Apartment"/>
    <n v="560"/>
    <n v="4480"/>
    <x v="9"/>
    <n v="0.66666666666666663"/>
  </r>
  <r>
    <n v="28"/>
    <x v="3"/>
    <n v="6"/>
    <x v="1"/>
    <s v="Tuindorp"/>
    <s v="Apartment"/>
    <n v="560"/>
    <n v="3360"/>
    <x v="9"/>
    <n v="0.5"/>
  </r>
  <r>
    <n v="28"/>
    <x v="4"/>
    <n v="9"/>
    <x v="1"/>
    <s v="Tuindorp"/>
    <s v="Apartment"/>
    <n v="560"/>
    <n v="5040"/>
    <x v="9"/>
    <n v="0.75"/>
  </r>
  <r>
    <n v="28"/>
    <x v="5"/>
    <n v="9"/>
    <x v="1"/>
    <s v="Tuindorp"/>
    <s v="Apartment"/>
    <n v="560"/>
    <n v="5040"/>
    <x v="9"/>
    <n v="0.75"/>
  </r>
  <r>
    <n v="28"/>
    <x v="6"/>
    <n v="7"/>
    <x v="1"/>
    <s v="Tuindorp"/>
    <s v="Apartment"/>
    <n v="560"/>
    <n v="3920"/>
    <x v="9"/>
    <n v="0.58333333333333337"/>
  </r>
  <r>
    <n v="28"/>
    <x v="7"/>
    <n v="5"/>
    <x v="1"/>
    <s v="Tuindorp"/>
    <s v="Apartment"/>
    <n v="560"/>
    <n v="2800"/>
    <x v="9"/>
    <n v="0.41666666666666669"/>
  </r>
  <r>
    <n v="28"/>
    <x v="8"/>
    <n v="9"/>
    <x v="1"/>
    <s v="Tuindorp"/>
    <s v="Apartment"/>
    <n v="560"/>
    <n v="5040"/>
    <x v="9"/>
    <n v="0.75"/>
  </r>
  <r>
    <n v="28"/>
    <x v="9"/>
    <n v="7"/>
    <x v="1"/>
    <s v="Tuindorp"/>
    <s v="Apartment"/>
    <n v="560"/>
    <n v="3920"/>
    <x v="9"/>
    <n v="0.58333333333333337"/>
  </r>
  <r>
    <n v="28"/>
    <x v="10"/>
    <n v="5"/>
    <x v="1"/>
    <s v="Tuindorp"/>
    <s v="Apartment"/>
    <n v="560"/>
    <n v="2800"/>
    <x v="9"/>
    <n v="0.41666666666666669"/>
  </r>
  <r>
    <n v="28"/>
    <x v="11"/>
    <n v="8"/>
    <x v="1"/>
    <s v="Tuindorp"/>
    <s v="Apartment"/>
    <n v="560"/>
    <n v="4480"/>
    <x v="9"/>
    <n v="0.66666666666666663"/>
  </r>
  <r>
    <n v="28"/>
    <x v="12"/>
    <n v="5"/>
    <x v="1"/>
    <s v="Tuindorp"/>
    <s v="Apartment"/>
    <n v="560"/>
    <n v="2800"/>
    <x v="9"/>
    <n v="0.41666666666666669"/>
  </r>
  <r>
    <n v="28"/>
    <x v="13"/>
    <n v="9"/>
    <x v="1"/>
    <s v="Tuindorp"/>
    <s v="Apartment"/>
    <n v="560"/>
    <n v="5040"/>
    <x v="9"/>
    <n v="0.75"/>
  </r>
  <r>
    <n v="28"/>
    <x v="14"/>
    <n v="5"/>
    <x v="1"/>
    <s v="Tuindorp"/>
    <s v="Apartment"/>
    <n v="560"/>
    <n v="2800"/>
    <x v="9"/>
    <n v="0.41666666666666669"/>
  </r>
  <r>
    <n v="28"/>
    <x v="15"/>
    <n v="5"/>
    <x v="1"/>
    <s v="Tuindorp"/>
    <s v="Apartment"/>
    <n v="560"/>
    <n v="2800"/>
    <x v="9"/>
    <n v="0.41666666666666669"/>
  </r>
  <r>
    <n v="28"/>
    <x v="16"/>
    <n v="5"/>
    <x v="1"/>
    <s v="Tuindorp"/>
    <s v="Apartment"/>
    <n v="560"/>
    <n v="2800"/>
    <x v="9"/>
    <n v="0.41666666666666669"/>
  </r>
  <r>
    <n v="28"/>
    <x v="17"/>
    <n v="8"/>
    <x v="1"/>
    <s v="Tuindorp"/>
    <s v="Apartment"/>
    <n v="560"/>
    <n v="4480"/>
    <x v="9"/>
    <n v="0.66666666666666663"/>
  </r>
  <r>
    <n v="28"/>
    <x v="18"/>
    <n v="5"/>
    <x v="1"/>
    <s v="Tuindorp"/>
    <s v="Apartment"/>
    <n v="560"/>
    <n v="2800"/>
    <x v="9"/>
    <n v="0.41666666666666669"/>
  </r>
  <r>
    <n v="29"/>
    <x v="0"/>
    <n v="7"/>
    <x v="1"/>
    <s v="Tuindorp"/>
    <s v="Villa"/>
    <n v="1440"/>
    <n v="10080"/>
    <x v="10"/>
    <n v="0.58333333333333337"/>
  </r>
  <r>
    <n v="29"/>
    <x v="1"/>
    <n v="8"/>
    <x v="1"/>
    <s v="Tuindorp"/>
    <s v="Villa"/>
    <n v="1440"/>
    <n v="11520"/>
    <x v="10"/>
    <n v="0.66666666666666663"/>
  </r>
  <r>
    <n v="29"/>
    <x v="2"/>
    <n v="8"/>
    <x v="1"/>
    <s v="Tuindorp"/>
    <s v="Villa"/>
    <n v="1440"/>
    <n v="11520"/>
    <x v="10"/>
    <n v="0.66666666666666663"/>
  </r>
  <r>
    <n v="29"/>
    <x v="3"/>
    <n v="9"/>
    <x v="1"/>
    <s v="Tuindorp"/>
    <s v="Villa"/>
    <n v="1440"/>
    <n v="12960"/>
    <x v="10"/>
    <n v="0.75"/>
  </r>
  <r>
    <n v="29"/>
    <x v="4"/>
    <n v="9"/>
    <x v="1"/>
    <s v="Tuindorp"/>
    <s v="Villa"/>
    <n v="1440"/>
    <n v="12960"/>
    <x v="10"/>
    <n v="0.75"/>
  </r>
  <r>
    <n v="29"/>
    <x v="5"/>
    <n v="8"/>
    <x v="1"/>
    <s v="Tuindorp"/>
    <s v="Villa"/>
    <n v="1440"/>
    <n v="11520"/>
    <x v="10"/>
    <n v="0.66666666666666663"/>
  </r>
  <r>
    <n v="29"/>
    <x v="6"/>
    <n v="6"/>
    <x v="1"/>
    <s v="Tuindorp"/>
    <s v="Villa"/>
    <n v="1440"/>
    <n v="8640"/>
    <x v="10"/>
    <n v="0.5"/>
  </r>
  <r>
    <n v="29"/>
    <x v="7"/>
    <n v="8"/>
    <x v="1"/>
    <s v="Tuindorp"/>
    <s v="Villa"/>
    <n v="1440"/>
    <n v="11520"/>
    <x v="10"/>
    <n v="0.66666666666666663"/>
  </r>
  <r>
    <n v="29"/>
    <x v="8"/>
    <n v="8"/>
    <x v="1"/>
    <s v="Tuindorp"/>
    <s v="Villa"/>
    <n v="1440"/>
    <n v="11520"/>
    <x v="10"/>
    <n v="0.66666666666666663"/>
  </r>
  <r>
    <n v="29"/>
    <x v="9"/>
    <n v="6"/>
    <x v="1"/>
    <s v="Tuindorp"/>
    <s v="Villa"/>
    <n v="1440"/>
    <n v="8640"/>
    <x v="10"/>
    <n v="0.5"/>
  </r>
  <r>
    <n v="29"/>
    <x v="10"/>
    <n v="5"/>
    <x v="1"/>
    <s v="Tuindorp"/>
    <s v="Villa"/>
    <n v="1440"/>
    <n v="7200"/>
    <x v="10"/>
    <n v="0.41666666666666669"/>
  </r>
  <r>
    <n v="29"/>
    <x v="11"/>
    <n v="8"/>
    <x v="1"/>
    <s v="Tuindorp"/>
    <s v="Villa"/>
    <n v="1440"/>
    <n v="11520"/>
    <x v="10"/>
    <n v="0.66666666666666663"/>
  </r>
  <r>
    <n v="29"/>
    <x v="12"/>
    <n v="5"/>
    <x v="1"/>
    <s v="Tuindorp"/>
    <s v="Villa"/>
    <n v="1440"/>
    <n v="7200"/>
    <x v="10"/>
    <n v="0.41666666666666669"/>
  </r>
  <r>
    <n v="29"/>
    <x v="13"/>
    <n v="6"/>
    <x v="1"/>
    <s v="Tuindorp"/>
    <s v="Villa"/>
    <n v="1440"/>
    <n v="8640"/>
    <x v="10"/>
    <n v="0.5"/>
  </r>
  <r>
    <n v="29"/>
    <x v="14"/>
    <n v="7"/>
    <x v="1"/>
    <s v="Tuindorp"/>
    <s v="Villa"/>
    <n v="1440"/>
    <n v="10080"/>
    <x v="10"/>
    <n v="0.58333333333333337"/>
  </r>
  <r>
    <n v="29"/>
    <x v="15"/>
    <n v="6"/>
    <x v="1"/>
    <s v="Tuindorp"/>
    <s v="Villa"/>
    <n v="1440"/>
    <n v="8640"/>
    <x v="10"/>
    <n v="0.5"/>
  </r>
  <r>
    <n v="29"/>
    <x v="16"/>
    <n v="6"/>
    <x v="1"/>
    <s v="Tuindorp"/>
    <s v="Villa"/>
    <n v="1440"/>
    <n v="8640"/>
    <x v="10"/>
    <n v="0.5"/>
  </r>
  <r>
    <n v="29"/>
    <x v="17"/>
    <n v="7"/>
    <x v="1"/>
    <s v="Tuindorp"/>
    <s v="Villa"/>
    <n v="1440"/>
    <n v="10080"/>
    <x v="10"/>
    <n v="0.58333333333333337"/>
  </r>
  <r>
    <n v="29"/>
    <x v="18"/>
    <n v="9"/>
    <x v="1"/>
    <s v="Tuindorp"/>
    <s v="Villa"/>
    <n v="1440"/>
    <n v="12960"/>
    <x v="10"/>
    <n v="0.75"/>
  </r>
  <r>
    <n v="30"/>
    <x v="0"/>
    <n v="7"/>
    <x v="1"/>
    <s v="Tuindorp"/>
    <s v="Condo"/>
    <n v="400"/>
    <n v="2800"/>
    <x v="11"/>
    <n v="0.58333333333333337"/>
  </r>
  <r>
    <n v="30"/>
    <x v="1"/>
    <n v="8"/>
    <x v="1"/>
    <s v="Tuindorp"/>
    <s v="Condo"/>
    <n v="400"/>
    <n v="3200"/>
    <x v="11"/>
    <n v="0.66666666666666663"/>
  </r>
  <r>
    <n v="30"/>
    <x v="2"/>
    <n v="8"/>
    <x v="1"/>
    <s v="Tuindorp"/>
    <s v="Condo"/>
    <n v="400"/>
    <n v="3200"/>
    <x v="11"/>
    <n v="0.66666666666666663"/>
  </r>
  <r>
    <n v="30"/>
    <x v="3"/>
    <n v="8"/>
    <x v="1"/>
    <s v="Tuindorp"/>
    <s v="Condo"/>
    <n v="400"/>
    <n v="3200"/>
    <x v="11"/>
    <n v="0.66666666666666663"/>
  </r>
  <r>
    <n v="30"/>
    <x v="4"/>
    <n v="9"/>
    <x v="1"/>
    <s v="Tuindorp"/>
    <s v="Condo"/>
    <n v="400"/>
    <n v="3600"/>
    <x v="11"/>
    <n v="0.75"/>
  </r>
  <r>
    <n v="30"/>
    <x v="5"/>
    <n v="7"/>
    <x v="1"/>
    <s v="Tuindorp"/>
    <s v="Condo"/>
    <n v="400"/>
    <n v="2800"/>
    <x v="11"/>
    <n v="0.58333333333333337"/>
  </r>
  <r>
    <n v="30"/>
    <x v="6"/>
    <n v="8"/>
    <x v="1"/>
    <s v="Tuindorp"/>
    <s v="Condo"/>
    <n v="400"/>
    <n v="3200"/>
    <x v="11"/>
    <n v="0.66666666666666663"/>
  </r>
  <r>
    <n v="30"/>
    <x v="7"/>
    <n v="6"/>
    <x v="1"/>
    <s v="Tuindorp"/>
    <s v="Condo"/>
    <n v="400"/>
    <n v="2400"/>
    <x v="11"/>
    <n v="0.5"/>
  </r>
  <r>
    <n v="30"/>
    <x v="8"/>
    <n v="9"/>
    <x v="1"/>
    <s v="Tuindorp"/>
    <s v="Condo"/>
    <n v="400"/>
    <n v="3600"/>
    <x v="11"/>
    <n v="0.75"/>
  </r>
  <r>
    <n v="30"/>
    <x v="9"/>
    <n v="5"/>
    <x v="1"/>
    <s v="Tuindorp"/>
    <s v="Condo"/>
    <n v="400"/>
    <n v="2000"/>
    <x v="11"/>
    <n v="0.41666666666666669"/>
  </r>
  <r>
    <n v="30"/>
    <x v="10"/>
    <n v="5"/>
    <x v="1"/>
    <s v="Tuindorp"/>
    <s v="Condo"/>
    <n v="400"/>
    <n v="2000"/>
    <x v="11"/>
    <n v="0.41666666666666669"/>
  </r>
  <r>
    <n v="30"/>
    <x v="11"/>
    <n v="6"/>
    <x v="1"/>
    <s v="Tuindorp"/>
    <s v="Condo"/>
    <n v="400"/>
    <n v="2400"/>
    <x v="11"/>
    <n v="0.5"/>
  </r>
  <r>
    <n v="30"/>
    <x v="12"/>
    <n v="6"/>
    <x v="1"/>
    <s v="Tuindorp"/>
    <s v="Condo"/>
    <n v="400"/>
    <n v="2400"/>
    <x v="11"/>
    <n v="0.5"/>
  </r>
  <r>
    <n v="30"/>
    <x v="13"/>
    <n v="7"/>
    <x v="1"/>
    <s v="Tuindorp"/>
    <s v="Condo"/>
    <n v="400"/>
    <n v="2800"/>
    <x v="11"/>
    <n v="0.58333333333333337"/>
  </r>
  <r>
    <n v="30"/>
    <x v="14"/>
    <n v="5"/>
    <x v="1"/>
    <s v="Tuindorp"/>
    <s v="Condo"/>
    <n v="400"/>
    <n v="2000"/>
    <x v="11"/>
    <n v="0.41666666666666669"/>
  </r>
  <r>
    <n v="30"/>
    <x v="15"/>
    <n v="7"/>
    <x v="1"/>
    <s v="Tuindorp"/>
    <s v="Condo"/>
    <n v="400"/>
    <n v="2800"/>
    <x v="11"/>
    <n v="0.58333333333333337"/>
  </r>
  <r>
    <n v="30"/>
    <x v="16"/>
    <n v="7"/>
    <x v="1"/>
    <s v="Tuindorp"/>
    <s v="Condo"/>
    <n v="400"/>
    <n v="2800"/>
    <x v="11"/>
    <n v="0.58333333333333337"/>
  </r>
  <r>
    <n v="30"/>
    <x v="17"/>
    <n v="8"/>
    <x v="1"/>
    <s v="Tuindorp"/>
    <s v="Condo"/>
    <n v="400"/>
    <n v="3200"/>
    <x v="11"/>
    <n v="0.66666666666666663"/>
  </r>
  <r>
    <n v="30"/>
    <x v="18"/>
    <n v="9"/>
    <x v="1"/>
    <s v="Tuindorp"/>
    <s v="Condo"/>
    <n v="400"/>
    <n v="3600"/>
    <x v="11"/>
    <n v="0.75"/>
  </r>
  <r>
    <n v="31"/>
    <x v="0"/>
    <n v="8"/>
    <x v="1"/>
    <s v="Tuindorp"/>
    <s v="Apartment"/>
    <n v="480"/>
    <n v="3840"/>
    <x v="6"/>
    <n v="0.66666666666666663"/>
  </r>
  <r>
    <n v="31"/>
    <x v="1"/>
    <n v="9"/>
    <x v="1"/>
    <s v="Tuindorp"/>
    <s v="Apartment"/>
    <n v="480"/>
    <n v="4320"/>
    <x v="6"/>
    <n v="0.75"/>
  </r>
  <r>
    <n v="31"/>
    <x v="2"/>
    <n v="6"/>
    <x v="1"/>
    <s v="Tuindorp"/>
    <s v="Apartment"/>
    <n v="480"/>
    <n v="2880"/>
    <x v="6"/>
    <n v="0.5"/>
  </r>
  <r>
    <n v="31"/>
    <x v="3"/>
    <n v="7"/>
    <x v="1"/>
    <s v="Tuindorp"/>
    <s v="Apartment"/>
    <n v="480"/>
    <n v="3360"/>
    <x v="6"/>
    <n v="0.58333333333333337"/>
  </r>
  <r>
    <n v="31"/>
    <x v="4"/>
    <n v="6"/>
    <x v="1"/>
    <s v="Tuindorp"/>
    <s v="Apartment"/>
    <n v="480"/>
    <n v="2880"/>
    <x v="6"/>
    <n v="0.5"/>
  </r>
  <r>
    <n v="31"/>
    <x v="5"/>
    <n v="8"/>
    <x v="1"/>
    <s v="Tuindorp"/>
    <s v="Apartment"/>
    <n v="480"/>
    <n v="3840"/>
    <x v="6"/>
    <n v="0.66666666666666663"/>
  </r>
  <r>
    <n v="31"/>
    <x v="6"/>
    <n v="7"/>
    <x v="1"/>
    <s v="Tuindorp"/>
    <s v="Apartment"/>
    <n v="480"/>
    <n v="3360"/>
    <x v="6"/>
    <n v="0.58333333333333337"/>
  </r>
  <r>
    <n v="31"/>
    <x v="7"/>
    <n v="7"/>
    <x v="1"/>
    <s v="Tuindorp"/>
    <s v="Apartment"/>
    <n v="480"/>
    <n v="3360"/>
    <x v="6"/>
    <n v="0.58333333333333337"/>
  </r>
  <r>
    <n v="31"/>
    <x v="8"/>
    <n v="5"/>
    <x v="1"/>
    <s v="Tuindorp"/>
    <s v="Apartment"/>
    <n v="480"/>
    <n v="2400"/>
    <x v="6"/>
    <n v="0.41666666666666669"/>
  </r>
  <r>
    <n v="31"/>
    <x v="9"/>
    <n v="7"/>
    <x v="1"/>
    <s v="Tuindorp"/>
    <s v="Apartment"/>
    <n v="480"/>
    <n v="3360"/>
    <x v="6"/>
    <n v="0.58333333333333337"/>
  </r>
  <r>
    <n v="31"/>
    <x v="10"/>
    <n v="7"/>
    <x v="1"/>
    <s v="Tuindorp"/>
    <s v="Apartment"/>
    <n v="480"/>
    <n v="3360"/>
    <x v="6"/>
    <n v="0.58333333333333337"/>
  </r>
  <r>
    <n v="31"/>
    <x v="11"/>
    <n v="9"/>
    <x v="1"/>
    <s v="Tuindorp"/>
    <s v="Apartment"/>
    <n v="480"/>
    <n v="4320"/>
    <x v="6"/>
    <n v="0.75"/>
  </r>
  <r>
    <n v="31"/>
    <x v="12"/>
    <n v="9"/>
    <x v="1"/>
    <s v="Tuindorp"/>
    <s v="Apartment"/>
    <n v="480"/>
    <n v="4320"/>
    <x v="6"/>
    <n v="0.75"/>
  </r>
  <r>
    <n v="31"/>
    <x v="13"/>
    <n v="7"/>
    <x v="1"/>
    <s v="Tuindorp"/>
    <s v="Apartment"/>
    <n v="480"/>
    <n v="3360"/>
    <x v="6"/>
    <n v="0.58333333333333337"/>
  </r>
  <r>
    <n v="31"/>
    <x v="14"/>
    <n v="7"/>
    <x v="1"/>
    <s v="Tuindorp"/>
    <s v="Apartment"/>
    <n v="480"/>
    <n v="3360"/>
    <x v="6"/>
    <n v="0.58333333333333337"/>
  </r>
  <r>
    <n v="31"/>
    <x v="15"/>
    <n v="9"/>
    <x v="1"/>
    <s v="Tuindorp"/>
    <s v="Apartment"/>
    <n v="480"/>
    <n v="4320"/>
    <x v="6"/>
    <n v="0.75"/>
  </r>
  <r>
    <n v="31"/>
    <x v="16"/>
    <n v="9"/>
    <x v="1"/>
    <s v="Tuindorp"/>
    <s v="Apartment"/>
    <n v="480"/>
    <n v="4320"/>
    <x v="6"/>
    <n v="0.75"/>
  </r>
  <r>
    <n v="31"/>
    <x v="17"/>
    <n v="11"/>
    <x v="1"/>
    <s v="Tuindorp"/>
    <s v="Apartment"/>
    <n v="480"/>
    <n v="5280"/>
    <x v="6"/>
    <n v="0.91666666666666663"/>
  </r>
  <r>
    <n v="31"/>
    <x v="18"/>
    <n v="7"/>
    <x v="1"/>
    <s v="Tuindorp"/>
    <s v="Apartment"/>
    <n v="480"/>
    <n v="3360"/>
    <x v="6"/>
    <n v="0.58333333333333337"/>
  </r>
  <r>
    <n v="32"/>
    <x v="0"/>
    <n v="8"/>
    <x v="1"/>
    <s v="Gestel"/>
    <s v="House"/>
    <n v="650"/>
    <n v="5200"/>
    <x v="12"/>
    <n v="0.66666666666666663"/>
  </r>
  <r>
    <n v="32"/>
    <x v="1"/>
    <n v="6"/>
    <x v="1"/>
    <s v="Gestel"/>
    <s v="House"/>
    <n v="650"/>
    <n v="3900"/>
    <x v="12"/>
    <n v="0.5"/>
  </r>
  <r>
    <n v="32"/>
    <x v="2"/>
    <n v="9"/>
    <x v="1"/>
    <s v="Gestel"/>
    <s v="House"/>
    <n v="650"/>
    <n v="5850"/>
    <x v="12"/>
    <n v="0.75"/>
  </r>
  <r>
    <n v="32"/>
    <x v="3"/>
    <n v="10"/>
    <x v="1"/>
    <s v="Gestel"/>
    <s v="House"/>
    <n v="650"/>
    <n v="6500"/>
    <x v="12"/>
    <n v="0.83333333333333337"/>
  </r>
  <r>
    <n v="32"/>
    <x v="4"/>
    <n v="9"/>
    <x v="1"/>
    <s v="Gestel"/>
    <s v="House"/>
    <n v="650"/>
    <n v="5850"/>
    <x v="12"/>
    <n v="0.75"/>
  </r>
  <r>
    <n v="32"/>
    <x v="5"/>
    <n v="9"/>
    <x v="1"/>
    <s v="Gestel"/>
    <s v="House"/>
    <n v="650"/>
    <n v="5850"/>
    <x v="12"/>
    <n v="0.75"/>
  </r>
  <r>
    <n v="32"/>
    <x v="6"/>
    <n v="10"/>
    <x v="1"/>
    <s v="Gestel"/>
    <s v="House"/>
    <n v="650"/>
    <n v="6500"/>
    <x v="12"/>
    <n v="0.83333333333333337"/>
  </r>
  <r>
    <n v="32"/>
    <x v="7"/>
    <n v="7"/>
    <x v="1"/>
    <s v="Gestel"/>
    <s v="House"/>
    <n v="650"/>
    <n v="4550"/>
    <x v="12"/>
    <n v="0.58333333333333337"/>
  </r>
  <r>
    <n v="32"/>
    <x v="8"/>
    <n v="9"/>
    <x v="1"/>
    <s v="Gestel"/>
    <s v="House"/>
    <n v="650"/>
    <n v="5850"/>
    <x v="12"/>
    <n v="0.75"/>
  </r>
  <r>
    <n v="32"/>
    <x v="9"/>
    <n v="10"/>
    <x v="1"/>
    <s v="Gestel"/>
    <s v="House"/>
    <n v="650"/>
    <n v="6500"/>
    <x v="12"/>
    <n v="0.83333333333333337"/>
  </r>
  <r>
    <n v="32"/>
    <x v="10"/>
    <n v="6"/>
    <x v="1"/>
    <s v="Gestel"/>
    <s v="House"/>
    <n v="650"/>
    <n v="3900"/>
    <x v="12"/>
    <n v="0.5"/>
  </r>
  <r>
    <n v="32"/>
    <x v="11"/>
    <n v="7"/>
    <x v="1"/>
    <s v="Gestel"/>
    <s v="House"/>
    <n v="650"/>
    <n v="4550"/>
    <x v="12"/>
    <n v="0.58333333333333337"/>
  </r>
  <r>
    <n v="32"/>
    <x v="12"/>
    <n v="7"/>
    <x v="1"/>
    <s v="Gestel"/>
    <s v="House"/>
    <n v="650"/>
    <n v="4550"/>
    <x v="12"/>
    <n v="0.58333333333333337"/>
  </r>
  <r>
    <n v="32"/>
    <x v="13"/>
    <n v="8"/>
    <x v="1"/>
    <s v="Gestel"/>
    <s v="House"/>
    <n v="650"/>
    <n v="5200"/>
    <x v="12"/>
    <n v="0.66666666666666663"/>
  </r>
  <r>
    <n v="32"/>
    <x v="14"/>
    <n v="8"/>
    <x v="1"/>
    <s v="Gestel"/>
    <s v="House"/>
    <n v="650"/>
    <n v="5200"/>
    <x v="12"/>
    <n v="0.66666666666666663"/>
  </r>
  <r>
    <n v="32"/>
    <x v="15"/>
    <n v="7"/>
    <x v="1"/>
    <s v="Gestel"/>
    <s v="House"/>
    <n v="650"/>
    <n v="4550"/>
    <x v="12"/>
    <n v="0.58333333333333337"/>
  </r>
  <r>
    <n v="32"/>
    <x v="16"/>
    <n v="7"/>
    <x v="1"/>
    <s v="Gestel"/>
    <s v="House"/>
    <n v="650"/>
    <n v="4550"/>
    <x v="12"/>
    <n v="0.58333333333333337"/>
  </r>
  <r>
    <n v="32"/>
    <x v="17"/>
    <n v="11"/>
    <x v="1"/>
    <s v="Gestel"/>
    <s v="House"/>
    <n v="650"/>
    <n v="7150"/>
    <x v="12"/>
    <n v="0.91666666666666663"/>
  </r>
  <r>
    <n v="32"/>
    <x v="18"/>
    <n v="10"/>
    <x v="1"/>
    <s v="Gestel"/>
    <s v="House"/>
    <n v="650"/>
    <n v="6500"/>
    <x v="12"/>
    <n v="0.83333333333333337"/>
  </r>
  <r>
    <n v="33"/>
    <x v="0"/>
    <n v="8"/>
    <x v="1"/>
    <s v="Tuindorp"/>
    <s v="Small House"/>
    <n v="720"/>
    <n v="5760"/>
    <x v="8"/>
    <n v="0.66666666666666663"/>
  </r>
  <r>
    <n v="33"/>
    <x v="1"/>
    <n v="6"/>
    <x v="1"/>
    <s v="Tuindorp"/>
    <s v="Small House"/>
    <n v="720"/>
    <n v="4320"/>
    <x v="8"/>
    <n v="0.5"/>
  </r>
  <r>
    <n v="33"/>
    <x v="2"/>
    <n v="8"/>
    <x v="1"/>
    <s v="Tuindorp"/>
    <s v="Small House"/>
    <n v="720"/>
    <n v="5760"/>
    <x v="8"/>
    <n v="0.66666666666666663"/>
  </r>
  <r>
    <n v="33"/>
    <x v="3"/>
    <n v="9"/>
    <x v="1"/>
    <s v="Tuindorp"/>
    <s v="Small House"/>
    <n v="720"/>
    <n v="6480"/>
    <x v="8"/>
    <n v="0.75"/>
  </r>
  <r>
    <n v="33"/>
    <x v="4"/>
    <n v="7"/>
    <x v="1"/>
    <s v="Tuindorp"/>
    <s v="Small House"/>
    <n v="720"/>
    <n v="5040"/>
    <x v="8"/>
    <n v="0.58333333333333337"/>
  </r>
  <r>
    <n v="33"/>
    <x v="5"/>
    <n v="9"/>
    <x v="1"/>
    <s v="Tuindorp"/>
    <s v="Small House"/>
    <n v="720"/>
    <n v="6480"/>
    <x v="8"/>
    <n v="0.75"/>
  </r>
  <r>
    <n v="33"/>
    <x v="6"/>
    <n v="6"/>
    <x v="1"/>
    <s v="Tuindorp"/>
    <s v="Small House"/>
    <n v="720"/>
    <n v="4320"/>
    <x v="8"/>
    <n v="0.5"/>
  </r>
  <r>
    <n v="33"/>
    <x v="7"/>
    <n v="9"/>
    <x v="1"/>
    <s v="Tuindorp"/>
    <s v="Small House"/>
    <n v="720"/>
    <n v="6480"/>
    <x v="8"/>
    <n v="0.75"/>
  </r>
  <r>
    <n v="33"/>
    <x v="8"/>
    <n v="6"/>
    <x v="1"/>
    <s v="Tuindorp"/>
    <s v="Small House"/>
    <n v="720"/>
    <n v="4320"/>
    <x v="8"/>
    <n v="0.5"/>
  </r>
  <r>
    <n v="33"/>
    <x v="9"/>
    <n v="6"/>
    <x v="1"/>
    <s v="Tuindorp"/>
    <s v="Small House"/>
    <n v="720"/>
    <n v="4320"/>
    <x v="8"/>
    <n v="0.5"/>
  </r>
  <r>
    <n v="33"/>
    <x v="10"/>
    <n v="8"/>
    <x v="1"/>
    <s v="Tuindorp"/>
    <s v="Small House"/>
    <n v="720"/>
    <n v="5760"/>
    <x v="8"/>
    <n v="0.66666666666666663"/>
  </r>
  <r>
    <n v="33"/>
    <x v="11"/>
    <n v="6"/>
    <x v="1"/>
    <s v="Tuindorp"/>
    <s v="Small House"/>
    <n v="720"/>
    <n v="4320"/>
    <x v="8"/>
    <n v="0.5"/>
  </r>
  <r>
    <n v="33"/>
    <x v="12"/>
    <n v="5"/>
    <x v="1"/>
    <s v="Tuindorp"/>
    <s v="Small House"/>
    <n v="720"/>
    <n v="3600"/>
    <x v="8"/>
    <n v="0.41666666666666669"/>
  </r>
  <r>
    <n v="33"/>
    <x v="13"/>
    <n v="6"/>
    <x v="1"/>
    <s v="Tuindorp"/>
    <s v="Small House"/>
    <n v="720"/>
    <n v="4320"/>
    <x v="8"/>
    <n v="0.5"/>
  </r>
  <r>
    <n v="33"/>
    <x v="14"/>
    <n v="7"/>
    <x v="1"/>
    <s v="Tuindorp"/>
    <s v="Small House"/>
    <n v="720"/>
    <n v="5040"/>
    <x v="8"/>
    <n v="0.58333333333333337"/>
  </r>
  <r>
    <n v="33"/>
    <x v="15"/>
    <n v="8"/>
    <x v="1"/>
    <s v="Tuindorp"/>
    <s v="Small House"/>
    <n v="720"/>
    <n v="5760"/>
    <x v="8"/>
    <n v="0.66666666666666663"/>
  </r>
  <r>
    <n v="33"/>
    <x v="16"/>
    <n v="8"/>
    <x v="1"/>
    <s v="Tuindorp"/>
    <s v="Small House"/>
    <n v="720"/>
    <n v="5760"/>
    <x v="8"/>
    <n v="0.66666666666666663"/>
  </r>
  <r>
    <n v="33"/>
    <x v="17"/>
    <n v="8"/>
    <x v="1"/>
    <s v="Tuindorp"/>
    <s v="Small House"/>
    <n v="720"/>
    <n v="5760"/>
    <x v="8"/>
    <n v="0.66666666666666663"/>
  </r>
  <r>
    <n v="33"/>
    <x v="18"/>
    <n v="7"/>
    <x v="1"/>
    <s v="Tuindorp"/>
    <s v="Small House"/>
    <n v="720"/>
    <n v="5040"/>
    <x v="8"/>
    <n v="0.58333333333333337"/>
  </r>
  <r>
    <n v="34"/>
    <x v="0"/>
    <n v="6"/>
    <x v="1"/>
    <s v="Tuindorp"/>
    <s v="Apartment"/>
    <n v="560"/>
    <n v="3360"/>
    <x v="9"/>
    <n v="0.5"/>
  </r>
  <r>
    <n v="34"/>
    <x v="1"/>
    <n v="9"/>
    <x v="1"/>
    <s v="Tuindorp"/>
    <s v="Apartment"/>
    <n v="560"/>
    <n v="5040"/>
    <x v="9"/>
    <n v="0.75"/>
  </r>
  <r>
    <n v="34"/>
    <x v="2"/>
    <n v="9"/>
    <x v="1"/>
    <s v="Tuindorp"/>
    <s v="Apartment"/>
    <n v="560"/>
    <n v="5040"/>
    <x v="9"/>
    <n v="0.75"/>
  </r>
  <r>
    <n v="34"/>
    <x v="3"/>
    <n v="6"/>
    <x v="1"/>
    <s v="Tuindorp"/>
    <s v="Apartment"/>
    <n v="560"/>
    <n v="3360"/>
    <x v="9"/>
    <n v="0.5"/>
  </r>
  <r>
    <n v="34"/>
    <x v="4"/>
    <n v="6"/>
    <x v="1"/>
    <s v="Tuindorp"/>
    <s v="Apartment"/>
    <n v="560"/>
    <n v="3360"/>
    <x v="9"/>
    <n v="0.5"/>
  </r>
  <r>
    <n v="34"/>
    <x v="5"/>
    <n v="5"/>
    <x v="1"/>
    <s v="Tuindorp"/>
    <s v="Apartment"/>
    <n v="560"/>
    <n v="2800"/>
    <x v="9"/>
    <n v="0.41666666666666669"/>
  </r>
  <r>
    <n v="34"/>
    <x v="6"/>
    <n v="5"/>
    <x v="1"/>
    <s v="Tuindorp"/>
    <s v="Apartment"/>
    <n v="560"/>
    <n v="2800"/>
    <x v="9"/>
    <n v="0.41666666666666669"/>
  </r>
  <r>
    <n v="34"/>
    <x v="7"/>
    <n v="9"/>
    <x v="1"/>
    <s v="Tuindorp"/>
    <s v="Apartment"/>
    <n v="560"/>
    <n v="5040"/>
    <x v="9"/>
    <n v="0.75"/>
  </r>
  <r>
    <n v="34"/>
    <x v="8"/>
    <n v="7"/>
    <x v="1"/>
    <s v="Tuindorp"/>
    <s v="Apartment"/>
    <n v="560"/>
    <n v="3920"/>
    <x v="9"/>
    <n v="0.58333333333333337"/>
  </r>
  <r>
    <n v="34"/>
    <x v="9"/>
    <n v="5"/>
    <x v="1"/>
    <s v="Tuindorp"/>
    <s v="Apartment"/>
    <n v="560"/>
    <n v="2800"/>
    <x v="9"/>
    <n v="0.41666666666666669"/>
  </r>
  <r>
    <n v="34"/>
    <x v="10"/>
    <n v="6"/>
    <x v="1"/>
    <s v="Tuindorp"/>
    <s v="Apartment"/>
    <n v="560"/>
    <n v="3360"/>
    <x v="9"/>
    <n v="0.5"/>
  </r>
  <r>
    <n v="34"/>
    <x v="11"/>
    <n v="8"/>
    <x v="1"/>
    <s v="Tuindorp"/>
    <s v="Apartment"/>
    <n v="560"/>
    <n v="4480"/>
    <x v="9"/>
    <n v="0.66666666666666663"/>
  </r>
  <r>
    <n v="34"/>
    <x v="12"/>
    <n v="9"/>
    <x v="1"/>
    <s v="Tuindorp"/>
    <s v="Apartment"/>
    <n v="560"/>
    <n v="5040"/>
    <x v="9"/>
    <n v="0.75"/>
  </r>
  <r>
    <n v="34"/>
    <x v="13"/>
    <n v="9"/>
    <x v="1"/>
    <s v="Tuindorp"/>
    <s v="Apartment"/>
    <n v="560"/>
    <n v="5040"/>
    <x v="9"/>
    <n v="0.75"/>
  </r>
  <r>
    <n v="34"/>
    <x v="14"/>
    <n v="5"/>
    <x v="1"/>
    <s v="Tuindorp"/>
    <s v="Apartment"/>
    <n v="560"/>
    <n v="2800"/>
    <x v="9"/>
    <n v="0.41666666666666669"/>
  </r>
  <r>
    <n v="34"/>
    <x v="15"/>
    <n v="5"/>
    <x v="1"/>
    <s v="Tuindorp"/>
    <s v="Apartment"/>
    <n v="560"/>
    <n v="2800"/>
    <x v="9"/>
    <n v="0.41666666666666669"/>
  </r>
  <r>
    <n v="34"/>
    <x v="16"/>
    <n v="5"/>
    <x v="1"/>
    <s v="Tuindorp"/>
    <s v="Apartment"/>
    <n v="560"/>
    <n v="2800"/>
    <x v="9"/>
    <n v="0.41666666666666669"/>
  </r>
  <r>
    <n v="34"/>
    <x v="17"/>
    <n v="9"/>
    <x v="1"/>
    <s v="Tuindorp"/>
    <s v="Apartment"/>
    <n v="560"/>
    <n v="5040"/>
    <x v="9"/>
    <n v="0.75"/>
  </r>
  <r>
    <n v="34"/>
    <x v="18"/>
    <n v="8"/>
    <x v="1"/>
    <s v="Tuindorp"/>
    <s v="Apartment"/>
    <n v="560"/>
    <n v="4480"/>
    <x v="9"/>
    <n v="0.66666666666666663"/>
  </r>
  <r>
    <n v="35"/>
    <x v="0"/>
    <n v="9"/>
    <x v="1"/>
    <s v="Tuindorp"/>
    <s v="Villa"/>
    <n v="1440"/>
    <n v="12960"/>
    <x v="10"/>
    <n v="0.75"/>
  </r>
  <r>
    <n v="35"/>
    <x v="1"/>
    <n v="9"/>
    <x v="1"/>
    <s v="Tuindorp"/>
    <s v="Villa"/>
    <n v="1440"/>
    <n v="12960"/>
    <x v="10"/>
    <n v="0.75"/>
  </r>
  <r>
    <n v="35"/>
    <x v="2"/>
    <n v="9"/>
    <x v="1"/>
    <s v="Tuindorp"/>
    <s v="Villa"/>
    <n v="1440"/>
    <n v="12960"/>
    <x v="10"/>
    <n v="0.75"/>
  </r>
  <r>
    <n v="35"/>
    <x v="3"/>
    <n v="9"/>
    <x v="1"/>
    <s v="Tuindorp"/>
    <s v="Villa"/>
    <n v="1440"/>
    <n v="12960"/>
    <x v="10"/>
    <n v="0.75"/>
  </r>
  <r>
    <n v="35"/>
    <x v="4"/>
    <n v="9"/>
    <x v="1"/>
    <s v="Tuindorp"/>
    <s v="Villa"/>
    <n v="1440"/>
    <n v="12960"/>
    <x v="10"/>
    <n v="0.75"/>
  </r>
  <r>
    <n v="35"/>
    <x v="5"/>
    <n v="7"/>
    <x v="1"/>
    <s v="Tuindorp"/>
    <s v="Villa"/>
    <n v="1440"/>
    <n v="10080"/>
    <x v="10"/>
    <n v="0.58333333333333337"/>
  </r>
  <r>
    <n v="35"/>
    <x v="6"/>
    <n v="8"/>
    <x v="1"/>
    <s v="Tuindorp"/>
    <s v="Villa"/>
    <n v="1440"/>
    <n v="11520"/>
    <x v="10"/>
    <n v="0.66666666666666663"/>
  </r>
  <r>
    <n v="35"/>
    <x v="7"/>
    <n v="8"/>
    <x v="1"/>
    <s v="Tuindorp"/>
    <s v="Villa"/>
    <n v="1440"/>
    <n v="11520"/>
    <x v="10"/>
    <n v="0.66666666666666663"/>
  </r>
  <r>
    <n v="35"/>
    <x v="8"/>
    <n v="7"/>
    <x v="1"/>
    <s v="Tuindorp"/>
    <s v="Villa"/>
    <n v="1440"/>
    <n v="10080"/>
    <x v="10"/>
    <n v="0.58333333333333337"/>
  </r>
  <r>
    <n v="35"/>
    <x v="9"/>
    <n v="6"/>
    <x v="1"/>
    <s v="Tuindorp"/>
    <s v="Villa"/>
    <n v="1440"/>
    <n v="8640"/>
    <x v="10"/>
    <n v="0.5"/>
  </r>
  <r>
    <n v="35"/>
    <x v="10"/>
    <n v="8"/>
    <x v="1"/>
    <s v="Tuindorp"/>
    <s v="Villa"/>
    <n v="1440"/>
    <n v="11520"/>
    <x v="10"/>
    <n v="0.66666666666666663"/>
  </r>
  <r>
    <n v="35"/>
    <x v="11"/>
    <n v="6"/>
    <x v="1"/>
    <s v="Tuindorp"/>
    <s v="Villa"/>
    <n v="1440"/>
    <n v="8640"/>
    <x v="10"/>
    <n v="0.5"/>
  </r>
  <r>
    <n v="35"/>
    <x v="12"/>
    <n v="5"/>
    <x v="1"/>
    <s v="Tuindorp"/>
    <s v="Villa"/>
    <n v="1440"/>
    <n v="7200"/>
    <x v="10"/>
    <n v="0.41666666666666669"/>
  </r>
  <r>
    <n v="35"/>
    <x v="13"/>
    <n v="6"/>
    <x v="1"/>
    <s v="Tuindorp"/>
    <s v="Villa"/>
    <n v="1440"/>
    <n v="8640"/>
    <x v="10"/>
    <n v="0.5"/>
  </r>
  <r>
    <n v="35"/>
    <x v="14"/>
    <n v="5"/>
    <x v="1"/>
    <s v="Tuindorp"/>
    <s v="Villa"/>
    <n v="1440"/>
    <n v="7200"/>
    <x v="10"/>
    <n v="0.41666666666666669"/>
  </r>
  <r>
    <n v="35"/>
    <x v="15"/>
    <n v="5"/>
    <x v="1"/>
    <s v="Tuindorp"/>
    <s v="Villa"/>
    <n v="1440"/>
    <n v="7200"/>
    <x v="10"/>
    <n v="0.41666666666666669"/>
  </r>
  <r>
    <n v="35"/>
    <x v="16"/>
    <n v="5"/>
    <x v="1"/>
    <s v="Tuindorp"/>
    <s v="Villa"/>
    <n v="1440"/>
    <n v="7200"/>
    <x v="10"/>
    <n v="0.41666666666666669"/>
  </r>
  <r>
    <n v="35"/>
    <x v="17"/>
    <n v="8"/>
    <x v="1"/>
    <s v="Tuindorp"/>
    <s v="Villa"/>
    <n v="1440"/>
    <n v="11520"/>
    <x v="10"/>
    <n v="0.66666666666666663"/>
  </r>
  <r>
    <n v="35"/>
    <x v="18"/>
    <n v="9"/>
    <x v="1"/>
    <s v="Tuindorp"/>
    <s v="Villa"/>
    <n v="1440"/>
    <n v="12960"/>
    <x v="10"/>
    <n v="0.75"/>
  </r>
  <r>
    <n v="36"/>
    <x v="0"/>
    <n v="8"/>
    <x v="1"/>
    <s v="Tuindorp"/>
    <s v="Condo"/>
    <n v="400"/>
    <n v="3200"/>
    <x v="11"/>
    <n v="0.66666666666666663"/>
  </r>
  <r>
    <n v="36"/>
    <x v="1"/>
    <n v="9"/>
    <x v="1"/>
    <s v="Tuindorp"/>
    <s v="Condo"/>
    <n v="400"/>
    <n v="3600"/>
    <x v="11"/>
    <n v="0.75"/>
  </r>
  <r>
    <n v="36"/>
    <x v="2"/>
    <n v="9"/>
    <x v="1"/>
    <s v="Tuindorp"/>
    <s v="Condo"/>
    <n v="400"/>
    <n v="3600"/>
    <x v="11"/>
    <n v="0.75"/>
  </r>
  <r>
    <n v="36"/>
    <x v="3"/>
    <n v="8"/>
    <x v="1"/>
    <s v="Tuindorp"/>
    <s v="Condo"/>
    <n v="400"/>
    <n v="3200"/>
    <x v="11"/>
    <n v="0.66666666666666663"/>
  </r>
  <r>
    <n v="36"/>
    <x v="4"/>
    <n v="7"/>
    <x v="1"/>
    <s v="Tuindorp"/>
    <s v="Condo"/>
    <n v="400"/>
    <n v="2800"/>
    <x v="11"/>
    <n v="0.58333333333333337"/>
  </r>
  <r>
    <n v="36"/>
    <x v="5"/>
    <n v="9"/>
    <x v="1"/>
    <s v="Tuindorp"/>
    <s v="Condo"/>
    <n v="400"/>
    <n v="3600"/>
    <x v="11"/>
    <n v="0.75"/>
  </r>
  <r>
    <n v="36"/>
    <x v="6"/>
    <n v="9"/>
    <x v="1"/>
    <s v="Tuindorp"/>
    <s v="Condo"/>
    <n v="400"/>
    <n v="3600"/>
    <x v="11"/>
    <n v="0.75"/>
  </r>
  <r>
    <n v="36"/>
    <x v="7"/>
    <n v="7"/>
    <x v="1"/>
    <s v="Tuindorp"/>
    <s v="Condo"/>
    <n v="400"/>
    <n v="2800"/>
    <x v="11"/>
    <n v="0.58333333333333337"/>
  </r>
  <r>
    <n v="36"/>
    <x v="8"/>
    <n v="7"/>
    <x v="1"/>
    <s v="Tuindorp"/>
    <s v="Condo"/>
    <n v="400"/>
    <n v="2800"/>
    <x v="11"/>
    <n v="0.58333333333333337"/>
  </r>
  <r>
    <n v="36"/>
    <x v="9"/>
    <n v="5"/>
    <x v="1"/>
    <s v="Tuindorp"/>
    <s v="Condo"/>
    <n v="400"/>
    <n v="2000"/>
    <x v="11"/>
    <n v="0.41666666666666669"/>
  </r>
  <r>
    <n v="36"/>
    <x v="10"/>
    <n v="8"/>
    <x v="1"/>
    <s v="Tuindorp"/>
    <s v="Condo"/>
    <n v="400"/>
    <n v="3200"/>
    <x v="11"/>
    <n v="0.66666666666666663"/>
  </r>
  <r>
    <n v="36"/>
    <x v="11"/>
    <n v="5"/>
    <x v="1"/>
    <s v="Tuindorp"/>
    <s v="Condo"/>
    <n v="400"/>
    <n v="2000"/>
    <x v="11"/>
    <n v="0.41666666666666669"/>
  </r>
  <r>
    <n v="36"/>
    <x v="12"/>
    <n v="7"/>
    <x v="1"/>
    <s v="Tuindorp"/>
    <s v="Condo"/>
    <n v="400"/>
    <n v="2800"/>
    <x v="11"/>
    <n v="0.58333333333333337"/>
  </r>
  <r>
    <n v="36"/>
    <x v="13"/>
    <n v="9"/>
    <x v="1"/>
    <s v="Tuindorp"/>
    <s v="Condo"/>
    <n v="400"/>
    <n v="3600"/>
    <x v="11"/>
    <n v="0.75"/>
  </r>
  <r>
    <n v="36"/>
    <x v="14"/>
    <n v="9"/>
    <x v="1"/>
    <s v="Tuindorp"/>
    <s v="Condo"/>
    <n v="400"/>
    <n v="3600"/>
    <x v="11"/>
    <n v="0.75"/>
  </r>
  <r>
    <n v="36"/>
    <x v="15"/>
    <n v="8"/>
    <x v="1"/>
    <s v="Tuindorp"/>
    <s v="Condo"/>
    <n v="400"/>
    <n v="3200"/>
    <x v="11"/>
    <n v="0.66666666666666663"/>
  </r>
  <r>
    <n v="36"/>
    <x v="16"/>
    <n v="8"/>
    <x v="1"/>
    <s v="Tuindorp"/>
    <s v="Condo"/>
    <n v="400"/>
    <n v="3200"/>
    <x v="11"/>
    <n v="0.66666666666666663"/>
  </r>
  <r>
    <n v="36"/>
    <x v="17"/>
    <n v="8"/>
    <x v="1"/>
    <s v="Tuindorp"/>
    <s v="Condo"/>
    <n v="400"/>
    <n v="3200"/>
    <x v="11"/>
    <n v="0.66666666666666663"/>
  </r>
  <r>
    <n v="36"/>
    <x v="18"/>
    <n v="8"/>
    <x v="1"/>
    <s v="Tuindorp"/>
    <s v="Condo"/>
    <n v="400"/>
    <n v="3200"/>
    <x v="11"/>
    <n v="0.66666666666666663"/>
  </r>
  <r>
    <n v="37"/>
    <x v="0"/>
    <n v="9"/>
    <x v="2"/>
    <s v="Gildebuurt"/>
    <s v="Villa"/>
    <n v="420"/>
    <n v="3780"/>
    <x v="3"/>
    <n v="0.75"/>
  </r>
  <r>
    <n v="37"/>
    <x v="1"/>
    <n v="8"/>
    <x v="2"/>
    <s v="Gildebuurt"/>
    <s v="Villa"/>
    <n v="420"/>
    <n v="3360"/>
    <x v="3"/>
    <n v="0.66666666666666663"/>
  </r>
  <r>
    <n v="37"/>
    <x v="2"/>
    <n v="8"/>
    <x v="2"/>
    <s v="Gildebuurt"/>
    <s v="Villa"/>
    <n v="420"/>
    <n v="3360"/>
    <x v="3"/>
    <n v="0.66666666666666663"/>
  </r>
  <r>
    <n v="37"/>
    <x v="3"/>
    <n v="9"/>
    <x v="2"/>
    <s v="Gildebuurt"/>
    <s v="Villa"/>
    <n v="420"/>
    <n v="3780"/>
    <x v="3"/>
    <n v="0.75"/>
  </r>
  <r>
    <n v="37"/>
    <x v="4"/>
    <n v="5"/>
    <x v="2"/>
    <s v="Gildebuurt"/>
    <s v="Villa"/>
    <n v="420"/>
    <n v="2100"/>
    <x v="3"/>
    <n v="0.41666666666666669"/>
  </r>
  <r>
    <n v="37"/>
    <x v="5"/>
    <n v="7"/>
    <x v="2"/>
    <s v="Gildebuurt"/>
    <s v="Villa"/>
    <n v="420"/>
    <n v="2940"/>
    <x v="3"/>
    <n v="0.58333333333333337"/>
  </r>
  <r>
    <n v="37"/>
    <x v="6"/>
    <n v="5"/>
    <x v="2"/>
    <s v="Gildebuurt"/>
    <s v="Villa"/>
    <n v="420"/>
    <n v="2100"/>
    <x v="3"/>
    <n v="0.41666666666666669"/>
  </r>
  <r>
    <n v="37"/>
    <x v="7"/>
    <n v="8"/>
    <x v="2"/>
    <s v="Gildebuurt"/>
    <s v="Villa"/>
    <n v="420"/>
    <n v="3360"/>
    <x v="3"/>
    <n v="0.66666666666666663"/>
  </r>
  <r>
    <n v="37"/>
    <x v="8"/>
    <n v="6"/>
    <x v="2"/>
    <s v="Gildebuurt"/>
    <s v="Villa"/>
    <n v="420"/>
    <n v="2520"/>
    <x v="3"/>
    <n v="0.5"/>
  </r>
  <r>
    <n v="37"/>
    <x v="9"/>
    <n v="8"/>
    <x v="2"/>
    <s v="Gildebuurt"/>
    <s v="Villa"/>
    <n v="420"/>
    <n v="3360"/>
    <x v="3"/>
    <n v="0.66666666666666663"/>
  </r>
  <r>
    <n v="37"/>
    <x v="10"/>
    <n v="9"/>
    <x v="2"/>
    <s v="Gildebuurt"/>
    <s v="Villa"/>
    <n v="420"/>
    <n v="3780"/>
    <x v="3"/>
    <n v="0.75"/>
  </r>
  <r>
    <n v="37"/>
    <x v="11"/>
    <n v="8"/>
    <x v="2"/>
    <s v="Gildebuurt"/>
    <s v="Villa"/>
    <n v="420"/>
    <n v="3360"/>
    <x v="3"/>
    <n v="0.66666666666666663"/>
  </r>
  <r>
    <n v="37"/>
    <x v="12"/>
    <n v="5"/>
    <x v="2"/>
    <s v="Gildebuurt"/>
    <s v="Villa"/>
    <n v="420"/>
    <n v="2100"/>
    <x v="3"/>
    <n v="0.41666666666666669"/>
  </r>
  <r>
    <n v="37"/>
    <x v="13"/>
    <n v="7"/>
    <x v="2"/>
    <s v="Gildebuurt"/>
    <s v="Villa"/>
    <n v="420"/>
    <n v="2940"/>
    <x v="3"/>
    <n v="0.58333333333333337"/>
  </r>
  <r>
    <n v="37"/>
    <x v="14"/>
    <n v="9"/>
    <x v="2"/>
    <s v="Gildebuurt"/>
    <s v="Villa"/>
    <n v="420"/>
    <n v="3780"/>
    <x v="3"/>
    <n v="0.75"/>
  </r>
  <r>
    <n v="37"/>
    <x v="15"/>
    <n v="8"/>
    <x v="2"/>
    <s v="Gildebuurt"/>
    <s v="Villa"/>
    <n v="420"/>
    <n v="3360"/>
    <x v="3"/>
    <n v="0.66666666666666663"/>
  </r>
  <r>
    <n v="37"/>
    <x v="16"/>
    <n v="8"/>
    <x v="2"/>
    <s v="Gildebuurt"/>
    <s v="Villa"/>
    <n v="420"/>
    <n v="3360"/>
    <x v="3"/>
    <n v="0.66666666666666663"/>
  </r>
  <r>
    <n v="37"/>
    <x v="17"/>
    <n v="11"/>
    <x v="2"/>
    <s v="Gildebuurt"/>
    <s v="Villa"/>
    <n v="420"/>
    <n v="4620"/>
    <x v="3"/>
    <n v="0.91666666666666663"/>
  </r>
  <r>
    <n v="37"/>
    <x v="18"/>
    <n v="9"/>
    <x v="2"/>
    <s v="Gildebuurt"/>
    <s v="Villa"/>
    <n v="420"/>
    <n v="3780"/>
    <x v="3"/>
    <n v="0.75"/>
  </r>
  <r>
    <n v="38"/>
    <x v="0"/>
    <n v="6"/>
    <x v="2"/>
    <s v="Gildebuurt"/>
    <s v="House"/>
    <n v="700"/>
    <n v="4200"/>
    <x v="13"/>
    <n v="0.5"/>
  </r>
  <r>
    <n v="38"/>
    <x v="1"/>
    <n v="5"/>
    <x v="2"/>
    <s v="Gildebuurt"/>
    <s v="House"/>
    <n v="700"/>
    <n v="3500"/>
    <x v="13"/>
    <n v="0.41666666666666669"/>
  </r>
  <r>
    <n v="38"/>
    <x v="2"/>
    <n v="6"/>
    <x v="2"/>
    <s v="Gildebuurt"/>
    <s v="House"/>
    <n v="700"/>
    <n v="4200"/>
    <x v="13"/>
    <n v="0.5"/>
  </r>
  <r>
    <n v="38"/>
    <x v="3"/>
    <n v="5"/>
    <x v="2"/>
    <s v="Gildebuurt"/>
    <s v="House"/>
    <n v="700"/>
    <n v="3500"/>
    <x v="13"/>
    <n v="0.41666666666666669"/>
  </r>
  <r>
    <n v="38"/>
    <x v="4"/>
    <n v="8"/>
    <x v="2"/>
    <s v="Gildebuurt"/>
    <s v="House"/>
    <n v="700"/>
    <n v="5600"/>
    <x v="13"/>
    <n v="0.66666666666666663"/>
  </r>
  <r>
    <n v="38"/>
    <x v="5"/>
    <n v="5"/>
    <x v="2"/>
    <s v="Gildebuurt"/>
    <s v="House"/>
    <n v="700"/>
    <n v="3500"/>
    <x v="13"/>
    <n v="0.41666666666666669"/>
  </r>
  <r>
    <n v="38"/>
    <x v="6"/>
    <n v="7"/>
    <x v="2"/>
    <s v="Gildebuurt"/>
    <s v="House"/>
    <n v="700"/>
    <n v="4900"/>
    <x v="13"/>
    <n v="0.58333333333333337"/>
  </r>
  <r>
    <n v="38"/>
    <x v="7"/>
    <n v="7"/>
    <x v="2"/>
    <s v="Gildebuurt"/>
    <s v="House"/>
    <n v="700"/>
    <n v="4900"/>
    <x v="13"/>
    <n v="0.58333333333333337"/>
  </r>
  <r>
    <n v="38"/>
    <x v="8"/>
    <n v="8"/>
    <x v="2"/>
    <s v="Gildebuurt"/>
    <s v="House"/>
    <n v="700"/>
    <n v="5600"/>
    <x v="13"/>
    <n v="0.66666666666666663"/>
  </r>
  <r>
    <n v="38"/>
    <x v="9"/>
    <n v="7"/>
    <x v="2"/>
    <s v="Gildebuurt"/>
    <s v="House"/>
    <n v="700"/>
    <n v="4900"/>
    <x v="13"/>
    <n v="0.58333333333333337"/>
  </r>
  <r>
    <n v="38"/>
    <x v="10"/>
    <n v="7"/>
    <x v="2"/>
    <s v="Gildebuurt"/>
    <s v="House"/>
    <n v="700"/>
    <n v="4900"/>
    <x v="13"/>
    <n v="0.58333333333333337"/>
  </r>
  <r>
    <n v="38"/>
    <x v="11"/>
    <n v="6"/>
    <x v="2"/>
    <s v="Gildebuurt"/>
    <s v="House"/>
    <n v="700"/>
    <n v="4200"/>
    <x v="13"/>
    <n v="0.5"/>
  </r>
  <r>
    <n v="38"/>
    <x v="12"/>
    <n v="7"/>
    <x v="2"/>
    <s v="Gildebuurt"/>
    <s v="House"/>
    <n v="700"/>
    <n v="4900"/>
    <x v="13"/>
    <n v="0.58333333333333337"/>
  </r>
  <r>
    <n v="38"/>
    <x v="13"/>
    <n v="7"/>
    <x v="2"/>
    <s v="Gildebuurt"/>
    <s v="House"/>
    <n v="700"/>
    <n v="4900"/>
    <x v="13"/>
    <n v="0.58333333333333337"/>
  </r>
  <r>
    <n v="38"/>
    <x v="14"/>
    <n v="9"/>
    <x v="2"/>
    <s v="Gildebuurt"/>
    <s v="House"/>
    <n v="700"/>
    <n v="6300"/>
    <x v="13"/>
    <n v="0.75"/>
  </r>
  <r>
    <n v="38"/>
    <x v="15"/>
    <n v="7"/>
    <x v="2"/>
    <s v="Gildebuurt"/>
    <s v="House"/>
    <n v="700"/>
    <n v="4900"/>
    <x v="13"/>
    <n v="0.58333333333333337"/>
  </r>
  <r>
    <n v="38"/>
    <x v="16"/>
    <n v="7"/>
    <x v="2"/>
    <s v="Gildebuurt"/>
    <s v="House"/>
    <n v="700"/>
    <n v="4900"/>
    <x v="13"/>
    <n v="0.58333333333333337"/>
  </r>
  <r>
    <n v="38"/>
    <x v="17"/>
    <n v="8"/>
    <x v="2"/>
    <s v="Gildebuurt"/>
    <s v="House"/>
    <n v="700"/>
    <n v="5600"/>
    <x v="13"/>
    <n v="0.66666666666666663"/>
  </r>
  <r>
    <n v="38"/>
    <x v="18"/>
    <n v="5"/>
    <x v="2"/>
    <s v="Gildebuurt"/>
    <s v="House"/>
    <n v="700"/>
    <n v="3500"/>
    <x v="13"/>
    <n v="0.41666666666666669"/>
  </r>
  <r>
    <n v="39"/>
    <x v="0"/>
    <n v="8"/>
    <x v="2"/>
    <s v="Gildebuurt"/>
    <s v="Small House"/>
    <n v="630"/>
    <n v="5040"/>
    <x v="14"/>
    <n v="0.66666666666666663"/>
  </r>
  <r>
    <n v="39"/>
    <x v="1"/>
    <n v="9"/>
    <x v="2"/>
    <s v="Gildebuurt"/>
    <s v="Small House"/>
    <n v="630"/>
    <n v="5670"/>
    <x v="14"/>
    <n v="0.75"/>
  </r>
  <r>
    <n v="39"/>
    <x v="2"/>
    <n v="7"/>
    <x v="2"/>
    <s v="Gildebuurt"/>
    <s v="Small House"/>
    <n v="630"/>
    <n v="4410"/>
    <x v="14"/>
    <n v="0.58333333333333337"/>
  </r>
  <r>
    <n v="39"/>
    <x v="3"/>
    <n v="9"/>
    <x v="2"/>
    <s v="Gildebuurt"/>
    <s v="Small House"/>
    <n v="630"/>
    <n v="5670"/>
    <x v="14"/>
    <n v="0.75"/>
  </r>
  <r>
    <n v="39"/>
    <x v="4"/>
    <n v="8"/>
    <x v="2"/>
    <s v="Gildebuurt"/>
    <s v="Small House"/>
    <n v="630"/>
    <n v="5040"/>
    <x v="14"/>
    <n v="0.66666666666666663"/>
  </r>
  <r>
    <n v="39"/>
    <x v="5"/>
    <n v="5"/>
    <x v="2"/>
    <s v="Gildebuurt"/>
    <s v="Small House"/>
    <n v="630"/>
    <n v="3150"/>
    <x v="14"/>
    <n v="0.41666666666666669"/>
  </r>
  <r>
    <n v="39"/>
    <x v="6"/>
    <n v="8"/>
    <x v="2"/>
    <s v="Gildebuurt"/>
    <s v="Small House"/>
    <n v="630"/>
    <n v="5040"/>
    <x v="14"/>
    <n v="0.66666666666666663"/>
  </r>
  <r>
    <n v="39"/>
    <x v="7"/>
    <n v="5"/>
    <x v="2"/>
    <s v="Gildebuurt"/>
    <s v="Small House"/>
    <n v="630"/>
    <n v="3150"/>
    <x v="14"/>
    <n v="0.41666666666666669"/>
  </r>
  <r>
    <n v="39"/>
    <x v="8"/>
    <n v="7"/>
    <x v="2"/>
    <s v="Gildebuurt"/>
    <s v="Small House"/>
    <n v="630"/>
    <n v="4410"/>
    <x v="14"/>
    <n v="0.58333333333333337"/>
  </r>
  <r>
    <n v="39"/>
    <x v="9"/>
    <n v="5"/>
    <x v="2"/>
    <s v="Gildebuurt"/>
    <s v="Small House"/>
    <n v="630"/>
    <n v="3150"/>
    <x v="14"/>
    <n v="0.41666666666666669"/>
  </r>
  <r>
    <n v="39"/>
    <x v="10"/>
    <n v="7"/>
    <x v="2"/>
    <s v="Gildebuurt"/>
    <s v="Small House"/>
    <n v="630"/>
    <n v="4410"/>
    <x v="14"/>
    <n v="0.58333333333333337"/>
  </r>
  <r>
    <n v="39"/>
    <x v="11"/>
    <n v="8"/>
    <x v="2"/>
    <s v="Gildebuurt"/>
    <s v="Small House"/>
    <n v="630"/>
    <n v="5040"/>
    <x v="14"/>
    <n v="0.66666666666666663"/>
  </r>
  <r>
    <n v="39"/>
    <x v="12"/>
    <n v="5"/>
    <x v="2"/>
    <s v="Gildebuurt"/>
    <s v="Small House"/>
    <n v="630"/>
    <n v="3150"/>
    <x v="14"/>
    <n v="0.41666666666666669"/>
  </r>
  <r>
    <n v="39"/>
    <x v="13"/>
    <n v="5"/>
    <x v="2"/>
    <s v="Gildebuurt"/>
    <s v="Small House"/>
    <n v="630"/>
    <n v="3150"/>
    <x v="14"/>
    <n v="0.41666666666666669"/>
  </r>
  <r>
    <n v="39"/>
    <x v="14"/>
    <n v="8"/>
    <x v="2"/>
    <s v="Gildebuurt"/>
    <s v="Small House"/>
    <n v="630"/>
    <n v="5040"/>
    <x v="14"/>
    <n v="0.66666666666666663"/>
  </r>
  <r>
    <n v="39"/>
    <x v="15"/>
    <n v="6"/>
    <x v="2"/>
    <s v="Gildebuurt"/>
    <s v="Small House"/>
    <n v="630"/>
    <n v="3780"/>
    <x v="14"/>
    <n v="0.5"/>
  </r>
  <r>
    <n v="39"/>
    <x v="16"/>
    <n v="6"/>
    <x v="2"/>
    <s v="Gildebuurt"/>
    <s v="Small House"/>
    <n v="630"/>
    <n v="3780"/>
    <x v="14"/>
    <n v="0.5"/>
  </r>
  <r>
    <n v="39"/>
    <x v="17"/>
    <n v="11"/>
    <x v="2"/>
    <s v="Gildebuurt"/>
    <s v="Small House"/>
    <n v="630"/>
    <n v="6930"/>
    <x v="14"/>
    <n v="0.91666666666666663"/>
  </r>
  <r>
    <n v="39"/>
    <x v="18"/>
    <n v="6"/>
    <x v="2"/>
    <s v="Gildebuurt"/>
    <s v="Small House"/>
    <n v="630"/>
    <n v="3780"/>
    <x v="14"/>
    <n v="0.5"/>
  </r>
  <r>
    <n v="40"/>
    <x v="0"/>
    <n v="9"/>
    <x v="2"/>
    <s v="Gildebuurt"/>
    <s v="Apartment"/>
    <n v="490"/>
    <n v="4410"/>
    <x v="15"/>
    <n v="0.75"/>
  </r>
  <r>
    <n v="40"/>
    <x v="1"/>
    <n v="7"/>
    <x v="2"/>
    <s v="Gildebuurt"/>
    <s v="Apartment"/>
    <n v="490"/>
    <n v="3430"/>
    <x v="15"/>
    <n v="0.58333333333333337"/>
  </r>
  <r>
    <n v="40"/>
    <x v="2"/>
    <n v="8"/>
    <x v="2"/>
    <s v="Gildebuurt"/>
    <s v="Apartment"/>
    <n v="490"/>
    <n v="3920"/>
    <x v="15"/>
    <n v="0.66666666666666663"/>
  </r>
  <r>
    <n v="40"/>
    <x v="3"/>
    <n v="6"/>
    <x v="2"/>
    <s v="Gildebuurt"/>
    <s v="Apartment"/>
    <n v="490"/>
    <n v="2940"/>
    <x v="15"/>
    <n v="0.5"/>
  </r>
  <r>
    <n v="40"/>
    <x v="4"/>
    <n v="9"/>
    <x v="2"/>
    <s v="Gildebuurt"/>
    <s v="Apartment"/>
    <n v="490"/>
    <n v="4410"/>
    <x v="15"/>
    <n v="0.75"/>
  </r>
  <r>
    <n v="40"/>
    <x v="5"/>
    <n v="8"/>
    <x v="2"/>
    <s v="Gildebuurt"/>
    <s v="Apartment"/>
    <n v="490"/>
    <n v="3920"/>
    <x v="15"/>
    <n v="0.66666666666666663"/>
  </r>
  <r>
    <n v="40"/>
    <x v="6"/>
    <n v="6"/>
    <x v="2"/>
    <s v="Gildebuurt"/>
    <s v="Apartment"/>
    <n v="490"/>
    <n v="2940"/>
    <x v="15"/>
    <n v="0.5"/>
  </r>
  <r>
    <n v="40"/>
    <x v="7"/>
    <n v="8"/>
    <x v="2"/>
    <s v="Gildebuurt"/>
    <s v="Apartment"/>
    <n v="490"/>
    <n v="3920"/>
    <x v="15"/>
    <n v="0.66666666666666663"/>
  </r>
  <r>
    <n v="40"/>
    <x v="8"/>
    <n v="8"/>
    <x v="2"/>
    <s v="Gildebuurt"/>
    <s v="Apartment"/>
    <n v="490"/>
    <n v="3920"/>
    <x v="15"/>
    <n v="0.66666666666666663"/>
  </r>
  <r>
    <n v="40"/>
    <x v="9"/>
    <n v="5"/>
    <x v="2"/>
    <s v="Gildebuurt"/>
    <s v="Apartment"/>
    <n v="490"/>
    <n v="2450"/>
    <x v="15"/>
    <n v="0.41666666666666669"/>
  </r>
  <r>
    <n v="40"/>
    <x v="10"/>
    <n v="9"/>
    <x v="2"/>
    <s v="Gildebuurt"/>
    <s v="Apartment"/>
    <n v="490"/>
    <n v="4410"/>
    <x v="15"/>
    <n v="0.75"/>
  </r>
  <r>
    <n v="40"/>
    <x v="11"/>
    <n v="7"/>
    <x v="2"/>
    <s v="Gildebuurt"/>
    <s v="Apartment"/>
    <n v="490"/>
    <n v="3430"/>
    <x v="15"/>
    <n v="0.58333333333333337"/>
  </r>
  <r>
    <n v="40"/>
    <x v="12"/>
    <n v="7"/>
    <x v="2"/>
    <s v="Gildebuurt"/>
    <s v="Apartment"/>
    <n v="490"/>
    <n v="3430"/>
    <x v="15"/>
    <n v="0.58333333333333337"/>
  </r>
  <r>
    <n v="40"/>
    <x v="13"/>
    <n v="7"/>
    <x v="2"/>
    <s v="Gildebuurt"/>
    <s v="Apartment"/>
    <n v="490"/>
    <n v="3430"/>
    <x v="15"/>
    <n v="0.58333333333333337"/>
  </r>
  <r>
    <n v="40"/>
    <x v="14"/>
    <n v="5"/>
    <x v="2"/>
    <s v="Gildebuurt"/>
    <s v="Apartment"/>
    <n v="490"/>
    <n v="2450"/>
    <x v="15"/>
    <n v="0.41666666666666669"/>
  </r>
  <r>
    <n v="40"/>
    <x v="15"/>
    <n v="8"/>
    <x v="2"/>
    <s v="Gildebuurt"/>
    <s v="Apartment"/>
    <n v="490"/>
    <n v="3920"/>
    <x v="15"/>
    <n v="0.66666666666666663"/>
  </r>
  <r>
    <n v="40"/>
    <x v="16"/>
    <n v="8"/>
    <x v="2"/>
    <s v="Gildebuurt"/>
    <s v="Apartment"/>
    <n v="490"/>
    <n v="3920"/>
    <x v="15"/>
    <n v="0.66666666666666663"/>
  </r>
  <r>
    <n v="40"/>
    <x v="17"/>
    <n v="11"/>
    <x v="2"/>
    <s v="Gildebuurt"/>
    <s v="Apartment"/>
    <n v="490"/>
    <n v="5390"/>
    <x v="15"/>
    <n v="0.91666666666666663"/>
  </r>
  <r>
    <n v="40"/>
    <x v="18"/>
    <n v="6"/>
    <x v="2"/>
    <s v="Gildebuurt"/>
    <s v="Apartment"/>
    <n v="490"/>
    <n v="2940"/>
    <x v="15"/>
    <n v="0.5"/>
  </r>
  <r>
    <n v="41"/>
    <x v="0"/>
    <n v="9"/>
    <x v="2"/>
    <s v="Gildebuurt"/>
    <s v="Villa"/>
    <n v="1260"/>
    <n v="11340"/>
    <x v="16"/>
    <n v="0.75"/>
  </r>
  <r>
    <n v="41"/>
    <x v="1"/>
    <n v="5"/>
    <x v="2"/>
    <s v="Gildebuurt"/>
    <s v="Villa"/>
    <n v="1260"/>
    <n v="6300"/>
    <x v="16"/>
    <n v="0.41666666666666669"/>
  </r>
  <r>
    <n v="41"/>
    <x v="2"/>
    <n v="6"/>
    <x v="2"/>
    <s v="Gildebuurt"/>
    <s v="Villa"/>
    <n v="1260"/>
    <n v="7560"/>
    <x v="16"/>
    <n v="0.5"/>
  </r>
  <r>
    <n v="41"/>
    <x v="3"/>
    <n v="5"/>
    <x v="2"/>
    <s v="Gildebuurt"/>
    <s v="Villa"/>
    <n v="1260"/>
    <n v="6300"/>
    <x v="16"/>
    <n v="0.41666666666666669"/>
  </r>
  <r>
    <n v="41"/>
    <x v="4"/>
    <n v="9"/>
    <x v="2"/>
    <s v="Gildebuurt"/>
    <s v="Villa"/>
    <n v="1260"/>
    <n v="11340"/>
    <x v="16"/>
    <n v="0.75"/>
  </r>
  <r>
    <n v="41"/>
    <x v="5"/>
    <n v="9"/>
    <x v="2"/>
    <s v="Gildebuurt"/>
    <s v="Villa"/>
    <n v="1260"/>
    <n v="11340"/>
    <x v="16"/>
    <n v="0.75"/>
  </r>
  <r>
    <n v="41"/>
    <x v="6"/>
    <n v="7"/>
    <x v="2"/>
    <s v="Gildebuurt"/>
    <s v="Villa"/>
    <n v="1260"/>
    <n v="8820"/>
    <x v="16"/>
    <n v="0.58333333333333337"/>
  </r>
  <r>
    <n v="41"/>
    <x v="7"/>
    <n v="8"/>
    <x v="2"/>
    <s v="Gildebuurt"/>
    <s v="Villa"/>
    <n v="1260"/>
    <n v="10080"/>
    <x v="16"/>
    <n v="0.66666666666666663"/>
  </r>
  <r>
    <n v="41"/>
    <x v="8"/>
    <n v="6"/>
    <x v="2"/>
    <s v="Gildebuurt"/>
    <s v="Villa"/>
    <n v="1260"/>
    <n v="7560"/>
    <x v="16"/>
    <n v="0.5"/>
  </r>
  <r>
    <n v="41"/>
    <x v="9"/>
    <n v="6"/>
    <x v="2"/>
    <s v="Gildebuurt"/>
    <s v="Villa"/>
    <n v="1260"/>
    <n v="7560"/>
    <x v="16"/>
    <n v="0.5"/>
  </r>
  <r>
    <n v="41"/>
    <x v="10"/>
    <n v="6"/>
    <x v="2"/>
    <s v="Gildebuurt"/>
    <s v="Villa"/>
    <n v="1260"/>
    <n v="7560"/>
    <x v="16"/>
    <n v="0.5"/>
  </r>
  <r>
    <n v="41"/>
    <x v="11"/>
    <n v="5"/>
    <x v="2"/>
    <s v="Gildebuurt"/>
    <s v="Villa"/>
    <n v="1260"/>
    <n v="6300"/>
    <x v="16"/>
    <n v="0.41666666666666669"/>
  </r>
  <r>
    <n v="41"/>
    <x v="12"/>
    <n v="7"/>
    <x v="2"/>
    <s v="Gildebuurt"/>
    <s v="Villa"/>
    <n v="1260"/>
    <n v="8820"/>
    <x v="16"/>
    <n v="0.58333333333333337"/>
  </r>
  <r>
    <n v="41"/>
    <x v="13"/>
    <n v="9"/>
    <x v="2"/>
    <s v="Gildebuurt"/>
    <s v="Villa"/>
    <n v="1260"/>
    <n v="11340"/>
    <x v="16"/>
    <n v="0.75"/>
  </r>
  <r>
    <n v="41"/>
    <x v="14"/>
    <n v="6"/>
    <x v="2"/>
    <s v="Gildebuurt"/>
    <s v="Villa"/>
    <n v="1260"/>
    <n v="7560"/>
    <x v="16"/>
    <n v="0.5"/>
  </r>
  <r>
    <n v="41"/>
    <x v="15"/>
    <n v="8"/>
    <x v="2"/>
    <s v="Gildebuurt"/>
    <s v="Villa"/>
    <n v="1260"/>
    <n v="10080"/>
    <x v="16"/>
    <n v="0.66666666666666663"/>
  </r>
  <r>
    <n v="41"/>
    <x v="16"/>
    <n v="8"/>
    <x v="2"/>
    <s v="Gildebuurt"/>
    <s v="Villa"/>
    <n v="1260"/>
    <n v="10080"/>
    <x v="16"/>
    <n v="0.66666666666666663"/>
  </r>
  <r>
    <n v="41"/>
    <x v="17"/>
    <n v="12"/>
    <x v="2"/>
    <s v="Gildebuurt"/>
    <s v="Villa"/>
    <n v="1260"/>
    <n v="15120"/>
    <x v="16"/>
    <n v="1"/>
  </r>
  <r>
    <n v="41"/>
    <x v="18"/>
    <n v="9"/>
    <x v="2"/>
    <s v="Gildebuurt"/>
    <s v="Villa"/>
    <n v="1260"/>
    <n v="11340"/>
    <x v="16"/>
    <n v="0.75"/>
  </r>
  <r>
    <n v="42"/>
    <x v="0"/>
    <n v="8"/>
    <x v="2"/>
    <s v="Gildebuurt"/>
    <s v="Villa"/>
    <n v="350"/>
    <n v="2800"/>
    <x v="17"/>
    <n v="0.66666666666666663"/>
  </r>
  <r>
    <n v="42"/>
    <x v="1"/>
    <n v="7"/>
    <x v="2"/>
    <s v="Gildebuurt"/>
    <s v="Villa"/>
    <n v="350"/>
    <n v="2450"/>
    <x v="17"/>
    <n v="0.58333333333333337"/>
  </r>
  <r>
    <n v="42"/>
    <x v="2"/>
    <n v="6"/>
    <x v="2"/>
    <s v="Gildebuurt"/>
    <s v="Villa"/>
    <n v="350"/>
    <n v="2100"/>
    <x v="17"/>
    <n v="0.5"/>
  </r>
  <r>
    <n v="42"/>
    <x v="3"/>
    <n v="5"/>
    <x v="2"/>
    <s v="Gildebuurt"/>
    <s v="Villa"/>
    <n v="350"/>
    <n v="1750"/>
    <x v="17"/>
    <n v="0.41666666666666669"/>
  </r>
  <r>
    <n v="42"/>
    <x v="4"/>
    <n v="7"/>
    <x v="2"/>
    <s v="Gildebuurt"/>
    <s v="Villa"/>
    <n v="350"/>
    <n v="2450"/>
    <x v="17"/>
    <n v="0.58333333333333337"/>
  </r>
  <r>
    <n v="42"/>
    <x v="5"/>
    <n v="7"/>
    <x v="2"/>
    <s v="Gildebuurt"/>
    <s v="Villa"/>
    <n v="350"/>
    <n v="2450"/>
    <x v="17"/>
    <n v="0.58333333333333337"/>
  </r>
  <r>
    <n v="42"/>
    <x v="6"/>
    <n v="9"/>
    <x v="2"/>
    <s v="Gildebuurt"/>
    <s v="Villa"/>
    <n v="350"/>
    <n v="3150"/>
    <x v="17"/>
    <n v="0.75"/>
  </r>
  <r>
    <n v="42"/>
    <x v="7"/>
    <n v="7"/>
    <x v="2"/>
    <s v="Gildebuurt"/>
    <s v="Villa"/>
    <n v="350"/>
    <n v="2450"/>
    <x v="17"/>
    <n v="0.58333333333333337"/>
  </r>
  <r>
    <n v="42"/>
    <x v="8"/>
    <n v="6"/>
    <x v="2"/>
    <s v="Gildebuurt"/>
    <s v="Villa"/>
    <n v="350"/>
    <n v="2100"/>
    <x v="17"/>
    <n v="0.5"/>
  </r>
  <r>
    <n v="42"/>
    <x v="9"/>
    <n v="8"/>
    <x v="2"/>
    <s v="Gildebuurt"/>
    <s v="Villa"/>
    <n v="350"/>
    <n v="2800"/>
    <x v="17"/>
    <n v="0.66666666666666663"/>
  </r>
  <r>
    <n v="42"/>
    <x v="10"/>
    <n v="5"/>
    <x v="2"/>
    <s v="Gildebuurt"/>
    <s v="Villa"/>
    <n v="350"/>
    <n v="1750"/>
    <x v="17"/>
    <n v="0.41666666666666669"/>
  </r>
  <r>
    <n v="42"/>
    <x v="11"/>
    <n v="9"/>
    <x v="2"/>
    <s v="Gildebuurt"/>
    <s v="Villa"/>
    <n v="350"/>
    <n v="3150"/>
    <x v="17"/>
    <n v="0.75"/>
  </r>
  <r>
    <n v="42"/>
    <x v="12"/>
    <n v="7"/>
    <x v="2"/>
    <s v="Gildebuurt"/>
    <s v="Villa"/>
    <n v="350"/>
    <n v="2450"/>
    <x v="17"/>
    <n v="0.58333333333333337"/>
  </r>
  <r>
    <n v="42"/>
    <x v="13"/>
    <n v="8"/>
    <x v="2"/>
    <s v="Gildebuurt"/>
    <s v="Villa"/>
    <n v="350"/>
    <n v="2800"/>
    <x v="17"/>
    <n v="0.66666666666666663"/>
  </r>
  <r>
    <n v="42"/>
    <x v="14"/>
    <n v="7"/>
    <x v="2"/>
    <s v="Gildebuurt"/>
    <s v="Villa"/>
    <n v="350"/>
    <n v="2450"/>
    <x v="17"/>
    <n v="0.58333333333333337"/>
  </r>
  <r>
    <n v="42"/>
    <x v="15"/>
    <n v="5"/>
    <x v="2"/>
    <s v="Gildebuurt"/>
    <s v="Villa"/>
    <n v="350"/>
    <n v="1750"/>
    <x v="17"/>
    <n v="0.41666666666666669"/>
  </r>
  <r>
    <n v="42"/>
    <x v="16"/>
    <n v="5"/>
    <x v="2"/>
    <s v="Gildebuurt"/>
    <s v="Villa"/>
    <n v="350"/>
    <n v="1750"/>
    <x v="17"/>
    <n v="0.41666666666666669"/>
  </r>
  <r>
    <n v="42"/>
    <x v="17"/>
    <n v="5"/>
    <x v="2"/>
    <s v="Gildebuurt"/>
    <s v="Villa"/>
    <n v="350"/>
    <n v="1750"/>
    <x v="17"/>
    <n v="0.41666666666666669"/>
  </r>
  <r>
    <n v="42"/>
    <x v="18"/>
    <n v="6"/>
    <x v="2"/>
    <s v="Gildebuurt"/>
    <s v="Villa"/>
    <n v="350"/>
    <n v="2100"/>
    <x v="17"/>
    <n v="0.5"/>
  </r>
  <r>
    <n v="43"/>
    <x v="0"/>
    <n v="7"/>
    <x v="2"/>
    <s v="Gildebuurt"/>
    <s v="Apartment"/>
    <n v="420"/>
    <n v="2940"/>
    <x v="3"/>
    <n v="0.58333333333333337"/>
  </r>
  <r>
    <n v="43"/>
    <x v="1"/>
    <n v="7"/>
    <x v="2"/>
    <s v="Gildebuurt"/>
    <s v="Apartment"/>
    <n v="420"/>
    <n v="2940"/>
    <x v="3"/>
    <n v="0.58333333333333337"/>
  </r>
  <r>
    <n v="43"/>
    <x v="2"/>
    <n v="8"/>
    <x v="2"/>
    <s v="Gildebuurt"/>
    <s v="Apartment"/>
    <n v="420"/>
    <n v="3360"/>
    <x v="3"/>
    <n v="0.66666666666666663"/>
  </r>
  <r>
    <n v="43"/>
    <x v="3"/>
    <n v="5"/>
    <x v="2"/>
    <s v="Gildebuurt"/>
    <s v="Apartment"/>
    <n v="420"/>
    <n v="2100"/>
    <x v="3"/>
    <n v="0.41666666666666669"/>
  </r>
  <r>
    <n v="43"/>
    <x v="4"/>
    <n v="5"/>
    <x v="2"/>
    <s v="Gildebuurt"/>
    <s v="Apartment"/>
    <n v="420"/>
    <n v="2100"/>
    <x v="3"/>
    <n v="0.41666666666666669"/>
  </r>
  <r>
    <n v="43"/>
    <x v="5"/>
    <n v="5"/>
    <x v="2"/>
    <s v="Gildebuurt"/>
    <s v="Apartment"/>
    <n v="420"/>
    <n v="2100"/>
    <x v="3"/>
    <n v="0.41666666666666669"/>
  </r>
  <r>
    <n v="43"/>
    <x v="6"/>
    <n v="8"/>
    <x v="2"/>
    <s v="Gildebuurt"/>
    <s v="Apartment"/>
    <n v="420"/>
    <n v="3360"/>
    <x v="3"/>
    <n v="0.66666666666666663"/>
  </r>
  <r>
    <n v="43"/>
    <x v="7"/>
    <n v="6"/>
    <x v="2"/>
    <s v="Gildebuurt"/>
    <s v="Apartment"/>
    <n v="420"/>
    <n v="2520"/>
    <x v="3"/>
    <n v="0.5"/>
  </r>
  <r>
    <n v="43"/>
    <x v="8"/>
    <n v="6"/>
    <x v="2"/>
    <s v="Gildebuurt"/>
    <s v="Apartment"/>
    <n v="420"/>
    <n v="2520"/>
    <x v="3"/>
    <n v="0.5"/>
  </r>
  <r>
    <n v="43"/>
    <x v="9"/>
    <n v="8"/>
    <x v="2"/>
    <s v="Gildebuurt"/>
    <s v="Apartment"/>
    <n v="420"/>
    <n v="3360"/>
    <x v="3"/>
    <n v="0.66666666666666663"/>
  </r>
  <r>
    <n v="43"/>
    <x v="10"/>
    <n v="6"/>
    <x v="2"/>
    <s v="Gildebuurt"/>
    <s v="Apartment"/>
    <n v="420"/>
    <n v="2520"/>
    <x v="3"/>
    <n v="0.5"/>
  </r>
  <r>
    <n v="43"/>
    <x v="11"/>
    <n v="7"/>
    <x v="2"/>
    <s v="Gildebuurt"/>
    <s v="Apartment"/>
    <n v="420"/>
    <n v="2940"/>
    <x v="3"/>
    <n v="0.58333333333333337"/>
  </r>
  <r>
    <n v="43"/>
    <x v="12"/>
    <n v="7"/>
    <x v="2"/>
    <s v="Gildebuurt"/>
    <s v="Apartment"/>
    <n v="420"/>
    <n v="2940"/>
    <x v="3"/>
    <n v="0.58333333333333337"/>
  </r>
  <r>
    <n v="43"/>
    <x v="13"/>
    <n v="9"/>
    <x v="2"/>
    <s v="Gildebuurt"/>
    <s v="Apartment"/>
    <n v="420"/>
    <n v="3780"/>
    <x v="3"/>
    <n v="0.75"/>
  </r>
  <r>
    <n v="43"/>
    <x v="14"/>
    <n v="6"/>
    <x v="2"/>
    <s v="Gildebuurt"/>
    <s v="Apartment"/>
    <n v="420"/>
    <n v="2520"/>
    <x v="3"/>
    <n v="0.5"/>
  </r>
  <r>
    <n v="43"/>
    <x v="15"/>
    <n v="7"/>
    <x v="2"/>
    <s v="Gildebuurt"/>
    <s v="Apartment"/>
    <n v="420"/>
    <n v="2940"/>
    <x v="3"/>
    <n v="0.58333333333333337"/>
  </r>
  <r>
    <n v="43"/>
    <x v="16"/>
    <n v="7"/>
    <x v="2"/>
    <s v="Gildebuurt"/>
    <s v="Apartment"/>
    <n v="420"/>
    <n v="2940"/>
    <x v="3"/>
    <n v="0.58333333333333337"/>
  </r>
  <r>
    <n v="43"/>
    <x v="17"/>
    <n v="10"/>
    <x v="2"/>
    <s v="Gildebuurt"/>
    <s v="Apartment"/>
    <n v="420"/>
    <n v="4200"/>
    <x v="3"/>
    <n v="0.83333333333333337"/>
  </r>
  <r>
    <n v="43"/>
    <x v="18"/>
    <n v="9"/>
    <x v="2"/>
    <s v="Gildebuurt"/>
    <s v="Apartment"/>
    <n v="420"/>
    <n v="3780"/>
    <x v="3"/>
    <n v="0.75"/>
  </r>
  <r>
    <n v="44"/>
    <x v="0"/>
    <n v="6"/>
    <x v="2"/>
    <s v="Gildebuurt"/>
    <s v="House"/>
    <n v="700"/>
    <n v="4200"/>
    <x v="13"/>
    <n v="0.5"/>
  </r>
  <r>
    <n v="44"/>
    <x v="1"/>
    <n v="5"/>
    <x v="2"/>
    <s v="Gildebuurt"/>
    <s v="House"/>
    <n v="700"/>
    <n v="3500"/>
    <x v="13"/>
    <n v="0.41666666666666669"/>
  </r>
  <r>
    <n v="44"/>
    <x v="2"/>
    <n v="9"/>
    <x v="2"/>
    <s v="Gildebuurt"/>
    <s v="House"/>
    <n v="700"/>
    <n v="6300"/>
    <x v="13"/>
    <n v="0.75"/>
  </r>
  <r>
    <n v="44"/>
    <x v="3"/>
    <n v="8"/>
    <x v="2"/>
    <s v="Gildebuurt"/>
    <s v="House"/>
    <n v="700"/>
    <n v="5600"/>
    <x v="13"/>
    <n v="0.66666666666666663"/>
  </r>
  <r>
    <n v="44"/>
    <x v="4"/>
    <n v="6"/>
    <x v="2"/>
    <s v="Gildebuurt"/>
    <s v="House"/>
    <n v="700"/>
    <n v="4200"/>
    <x v="13"/>
    <n v="0.5"/>
  </r>
  <r>
    <n v="44"/>
    <x v="5"/>
    <n v="5"/>
    <x v="2"/>
    <s v="Gildebuurt"/>
    <s v="House"/>
    <n v="700"/>
    <n v="3500"/>
    <x v="13"/>
    <n v="0.41666666666666669"/>
  </r>
  <r>
    <n v="44"/>
    <x v="6"/>
    <n v="8"/>
    <x v="2"/>
    <s v="Gildebuurt"/>
    <s v="House"/>
    <n v="700"/>
    <n v="5600"/>
    <x v="13"/>
    <n v="0.66666666666666663"/>
  </r>
  <r>
    <n v="44"/>
    <x v="7"/>
    <n v="5"/>
    <x v="2"/>
    <s v="Gildebuurt"/>
    <s v="House"/>
    <n v="700"/>
    <n v="3500"/>
    <x v="13"/>
    <n v="0.41666666666666669"/>
  </r>
  <r>
    <n v="44"/>
    <x v="8"/>
    <n v="7"/>
    <x v="2"/>
    <s v="Gildebuurt"/>
    <s v="House"/>
    <n v="700"/>
    <n v="4900"/>
    <x v="13"/>
    <n v="0.58333333333333337"/>
  </r>
  <r>
    <n v="44"/>
    <x v="9"/>
    <n v="8"/>
    <x v="2"/>
    <s v="Gildebuurt"/>
    <s v="House"/>
    <n v="700"/>
    <n v="5600"/>
    <x v="13"/>
    <n v="0.66666666666666663"/>
  </r>
  <r>
    <n v="44"/>
    <x v="10"/>
    <n v="9"/>
    <x v="2"/>
    <s v="Gildebuurt"/>
    <s v="House"/>
    <n v="700"/>
    <n v="6300"/>
    <x v="13"/>
    <n v="0.75"/>
  </r>
  <r>
    <n v="44"/>
    <x v="11"/>
    <n v="8"/>
    <x v="2"/>
    <s v="Gildebuurt"/>
    <s v="House"/>
    <n v="700"/>
    <n v="5600"/>
    <x v="13"/>
    <n v="0.66666666666666663"/>
  </r>
  <r>
    <n v="44"/>
    <x v="12"/>
    <n v="8"/>
    <x v="2"/>
    <s v="Gildebuurt"/>
    <s v="House"/>
    <n v="700"/>
    <n v="5600"/>
    <x v="13"/>
    <n v="0.66666666666666663"/>
  </r>
  <r>
    <n v="44"/>
    <x v="13"/>
    <n v="9"/>
    <x v="2"/>
    <s v="Gildebuurt"/>
    <s v="House"/>
    <n v="700"/>
    <n v="6300"/>
    <x v="13"/>
    <n v="0.75"/>
  </r>
  <r>
    <n v="44"/>
    <x v="14"/>
    <n v="6"/>
    <x v="2"/>
    <s v="Gildebuurt"/>
    <s v="House"/>
    <n v="700"/>
    <n v="4200"/>
    <x v="13"/>
    <n v="0.5"/>
  </r>
  <r>
    <n v="44"/>
    <x v="15"/>
    <n v="5"/>
    <x v="2"/>
    <s v="Gildebuurt"/>
    <s v="House"/>
    <n v="700"/>
    <n v="3500"/>
    <x v="13"/>
    <n v="0.41666666666666669"/>
  </r>
  <r>
    <n v="44"/>
    <x v="16"/>
    <n v="5"/>
    <x v="2"/>
    <s v="Gildebuurt"/>
    <s v="House"/>
    <n v="700"/>
    <n v="3500"/>
    <x v="13"/>
    <n v="0.41666666666666669"/>
  </r>
  <r>
    <n v="44"/>
    <x v="17"/>
    <n v="6"/>
    <x v="2"/>
    <s v="Gildebuurt"/>
    <s v="House"/>
    <n v="700"/>
    <n v="4200"/>
    <x v="13"/>
    <n v="0.5"/>
  </r>
  <r>
    <n v="44"/>
    <x v="18"/>
    <n v="9"/>
    <x v="2"/>
    <s v="Gildebuurt"/>
    <s v="House"/>
    <n v="700"/>
    <n v="6300"/>
    <x v="13"/>
    <n v="0.75"/>
  </r>
  <r>
    <n v="45"/>
    <x v="0"/>
    <n v="7"/>
    <x v="2"/>
    <s v="Gildebuurt"/>
    <s v="Small House"/>
    <n v="630"/>
    <n v="4410"/>
    <x v="14"/>
    <n v="0.58333333333333337"/>
  </r>
  <r>
    <n v="45"/>
    <x v="1"/>
    <n v="8"/>
    <x v="2"/>
    <s v="Gildebuurt"/>
    <s v="Small House"/>
    <n v="630"/>
    <n v="5040"/>
    <x v="14"/>
    <n v="0.66666666666666663"/>
  </r>
  <r>
    <n v="45"/>
    <x v="2"/>
    <n v="5"/>
    <x v="2"/>
    <s v="Gildebuurt"/>
    <s v="Small House"/>
    <n v="630"/>
    <n v="3150"/>
    <x v="14"/>
    <n v="0.41666666666666669"/>
  </r>
  <r>
    <n v="45"/>
    <x v="3"/>
    <n v="8"/>
    <x v="2"/>
    <s v="Gildebuurt"/>
    <s v="Small House"/>
    <n v="630"/>
    <n v="5040"/>
    <x v="14"/>
    <n v="0.66666666666666663"/>
  </r>
  <r>
    <n v="45"/>
    <x v="4"/>
    <n v="9"/>
    <x v="2"/>
    <s v="Gildebuurt"/>
    <s v="Small House"/>
    <n v="630"/>
    <n v="5670"/>
    <x v="14"/>
    <n v="0.75"/>
  </r>
  <r>
    <n v="45"/>
    <x v="5"/>
    <n v="6"/>
    <x v="2"/>
    <s v="Gildebuurt"/>
    <s v="Small House"/>
    <n v="630"/>
    <n v="3780"/>
    <x v="14"/>
    <n v="0.5"/>
  </r>
  <r>
    <n v="45"/>
    <x v="6"/>
    <n v="5"/>
    <x v="2"/>
    <s v="Gildebuurt"/>
    <s v="Small House"/>
    <n v="630"/>
    <n v="3150"/>
    <x v="14"/>
    <n v="0.41666666666666669"/>
  </r>
  <r>
    <n v="45"/>
    <x v="7"/>
    <n v="9"/>
    <x v="2"/>
    <s v="Gildebuurt"/>
    <s v="Small House"/>
    <n v="630"/>
    <n v="5670"/>
    <x v="14"/>
    <n v="0.75"/>
  </r>
  <r>
    <n v="45"/>
    <x v="8"/>
    <n v="9"/>
    <x v="2"/>
    <s v="Gildebuurt"/>
    <s v="Small House"/>
    <n v="630"/>
    <n v="5670"/>
    <x v="14"/>
    <n v="0.75"/>
  </r>
  <r>
    <n v="45"/>
    <x v="9"/>
    <n v="8"/>
    <x v="2"/>
    <s v="Gildebuurt"/>
    <s v="Small House"/>
    <n v="630"/>
    <n v="5040"/>
    <x v="14"/>
    <n v="0.66666666666666663"/>
  </r>
  <r>
    <n v="45"/>
    <x v="10"/>
    <n v="5"/>
    <x v="2"/>
    <s v="Gildebuurt"/>
    <s v="Small House"/>
    <n v="630"/>
    <n v="3150"/>
    <x v="14"/>
    <n v="0.41666666666666669"/>
  </r>
  <r>
    <n v="45"/>
    <x v="11"/>
    <n v="9"/>
    <x v="2"/>
    <s v="Gildebuurt"/>
    <s v="Small House"/>
    <n v="630"/>
    <n v="5670"/>
    <x v="14"/>
    <n v="0.75"/>
  </r>
  <r>
    <n v="45"/>
    <x v="12"/>
    <n v="7"/>
    <x v="2"/>
    <s v="Gildebuurt"/>
    <s v="Small House"/>
    <n v="630"/>
    <n v="4410"/>
    <x v="14"/>
    <n v="0.58333333333333337"/>
  </r>
  <r>
    <n v="45"/>
    <x v="13"/>
    <n v="9"/>
    <x v="2"/>
    <s v="Gildebuurt"/>
    <s v="Small House"/>
    <n v="630"/>
    <n v="5670"/>
    <x v="14"/>
    <n v="0.75"/>
  </r>
  <r>
    <n v="45"/>
    <x v="14"/>
    <n v="6"/>
    <x v="2"/>
    <s v="Gildebuurt"/>
    <s v="Small House"/>
    <n v="630"/>
    <n v="3780"/>
    <x v="14"/>
    <n v="0.5"/>
  </r>
  <r>
    <n v="45"/>
    <x v="15"/>
    <n v="8"/>
    <x v="2"/>
    <s v="Gildebuurt"/>
    <s v="Small House"/>
    <n v="630"/>
    <n v="5040"/>
    <x v="14"/>
    <n v="0.66666666666666663"/>
  </r>
  <r>
    <n v="45"/>
    <x v="16"/>
    <n v="8"/>
    <x v="2"/>
    <s v="Gildebuurt"/>
    <s v="Small House"/>
    <n v="630"/>
    <n v="5040"/>
    <x v="14"/>
    <n v="0.66666666666666663"/>
  </r>
  <r>
    <n v="45"/>
    <x v="17"/>
    <n v="10"/>
    <x v="2"/>
    <s v="Gildebuurt"/>
    <s v="Small House"/>
    <n v="630"/>
    <n v="6300"/>
    <x v="14"/>
    <n v="0.83333333333333337"/>
  </r>
  <r>
    <n v="45"/>
    <x v="18"/>
    <n v="9"/>
    <x v="2"/>
    <s v="Gildebuurt"/>
    <s v="Small House"/>
    <n v="630"/>
    <n v="5670"/>
    <x v="14"/>
    <n v="0.75"/>
  </r>
  <r>
    <n v="46"/>
    <x v="0"/>
    <n v="7"/>
    <x v="2"/>
    <s v="Gildebuurt"/>
    <s v="Apartment"/>
    <n v="490"/>
    <n v="3430"/>
    <x v="15"/>
    <n v="0.58333333333333337"/>
  </r>
  <r>
    <n v="46"/>
    <x v="1"/>
    <n v="9"/>
    <x v="2"/>
    <s v="Gildebuurt"/>
    <s v="Apartment"/>
    <n v="490"/>
    <n v="4410"/>
    <x v="15"/>
    <n v="0.75"/>
  </r>
  <r>
    <n v="46"/>
    <x v="2"/>
    <n v="7"/>
    <x v="2"/>
    <s v="Gildebuurt"/>
    <s v="Apartment"/>
    <n v="490"/>
    <n v="3430"/>
    <x v="15"/>
    <n v="0.58333333333333337"/>
  </r>
  <r>
    <n v="46"/>
    <x v="3"/>
    <n v="8"/>
    <x v="2"/>
    <s v="Gildebuurt"/>
    <s v="Apartment"/>
    <n v="490"/>
    <n v="3920"/>
    <x v="15"/>
    <n v="0.66666666666666663"/>
  </r>
  <r>
    <n v="46"/>
    <x v="4"/>
    <n v="8"/>
    <x v="2"/>
    <s v="Gildebuurt"/>
    <s v="Apartment"/>
    <n v="490"/>
    <n v="3920"/>
    <x v="15"/>
    <n v="0.66666666666666663"/>
  </r>
  <r>
    <n v="46"/>
    <x v="5"/>
    <n v="9"/>
    <x v="2"/>
    <s v="Gildebuurt"/>
    <s v="Apartment"/>
    <n v="490"/>
    <n v="4410"/>
    <x v="15"/>
    <n v="0.75"/>
  </r>
  <r>
    <n v="46"/>
    <x v="6"/>
    <n v="7"/>
    <x v="2"/>
    <s v="Gildebuurt"/>
    <s v="Apartment"/>
    <n v="490"/>
    <n v="3430"/>
    <x v="15"/>
    <n v="0.58333333333333337"/>
  </r>
  <r>
    <n v="46"/>
    <x v="7"/>
    <n v="6"/>
    <x v="2"/>
    <s v="Gildebuurt"/>
    <s v="Apartment"/>
    <n v="490"/>
    <n v="2940"/>
    <x v="15"/>
    <n v="0.5"/>
  </r>
  <r>
    <n v="46"/>
    <x v="8"/>
    <n v="7"/>
    <x v="2"/>
    <s v="Gildebuurt"/>
    <s v="Apartment"/>
    <n v="490"/>
    <n v="3430"/>
    <x v="15"/>
    <n v="0.58333333333333337"/>
  </r>
  <r>
    <n v="46"/>
    <x v="9"/>
    <n v="5"/>
    <x v="2"/>
    <s v="Gildebuurt"/>
    <s v="Apartment"/>
    <n v="490"/>
    <n v="2450"/>
    <x v="15"/>
    <n v="0.41666666666666669"/>
  </r>
  <r>
    <n v="46"/>
    <x v="10"/>
    <n v="5"/>
    <x v="2"/>
    <s v="Gildebuurt"/>
    <s v="Apartment"/>
    <n v="490"/>
    <n v="2450"/>
    <x v="15"/>
    <n v="0.41666666666666669"/>
  </r>
  <r>
    <n v="46"/>
    <x v="11"/>
    <n v="8"/>
    <x v="2"/>
    <s v="Gildebuurt"/>
    <s v="Apartment"/>
    <n v="490"/>
    <n v="3920"/>
    <x v="15"/>
    <n v="0.66666666666666663"/>
  </r>
  <r>
    <n v="46"/>
    <x v="12"/>
    <n v="8"/>
    <x v="2"/>
    <s v="Gildebuurt"/>
    <s v="Apartment"/>
    <n v="490"/>
    <n v="3920"/>
    <x v="15"/>
    <n v="0.66666666666666663"/>
  </r>
  <r>
    <n v="46"/>
    <x v="13"/>
    <n v="5"/>
    <x v="2"/>
    <s v="Gildebuurt"/>
    <s v="Apartment"/>
    <n v="490"/>
    <n v="2450"/>
    <x v="15"/>
    <n v="0.41666666666666669"/>
  </r>
  <r>
    <n v="46"/>
    <x v="14"/>
    <n v="7"/>
    <x v="2"/>
    <s v="Gildebuurt"/>
    <s v="Apartment"/>
    <n v="490"/>
    <n v="3430"/>
    <x v="15"/>
    <n v="0.58333333333333337"/>
  </r>
  <r>
    <n v="46"/>
    <x v="15"/>
    <n v="7"/>
    <x v="2"/>
    <s v="Gildebuurt"/>
    <s v="Apartment"/>
    <n v="490"/>
    <n v="3430"/>
    <x v="15"/>
    <n v="0.58333333333333337"/>
  </r>
  <r>
    <n v="46"/>
    <x v="16"/>
    <n v="7"/>
    <x v="2"/>
    <s v="Gildebuurt"/>
    <s v="Apartment"/>
    <n v="490"/>
    <n v="3430"/>
    <x v="15"/>
    <n v="0.58333333333333337"/>
  </r>
  <r>
    <n v="46"/>
    <x v="17"/>
    <n v="7"/>
    <x v="2"/>
    <s v="Gildebuurt"/>
    <s v="Apartment"/>
    <n v="490"/>
    <n v="3430"/>
    <x v="15"/>
    <n v="0.58333333333333337"/>
  </r>
  <r>
    <n v="46"/>
    <x v="18"/>
    <n v="5"/>
    <x v="2"/>
    <s v="Gildebuurt"/>
    <s v="Apartment"/>
    <n v="490"/>
    <n v="2450"/>
    <x v="15"/>
    <n v="0.41666666666666669"/>
  </r>
  <r>
    <n v="47"/>
    <x v="0"/>
    <n v="5"/>
    <x v="2"/>
    <s v="Gildebuurt"/>
    <s v="Apartment"/>
    <n v="1260"/>
    <n v="6300"/>
    <x v="16"/>
    <n v="0.41666666666666669"/>
  </r>
  <r>
    <n v="47"/>
    <x v="1"/>
    <n v="6"/>
    <x v="2"/>
    <s v="Gildebuurt"/>
    <s v="Apartment"/>
    <n v="1260"/>
    <n v="7560"/>
    <x v="16"/>
    <n v="0.5"/>
  </r>
  <r>
    <n v="47"/>
    <x v="2"/>
    <n v="9"/>
    <x v="2"/>
    <s v="Gildebuurt"/>
    <s v="Apartment"/>
    <n v="1260"/>
    <n v="11340"/>
    <x v="16"/>
    <n v="0.75"/>
  </r>
  <r>
    <n v="47"/>
    <x v="3"/>
    <n v="6"/>
    <x v="2"/>
    <s v="Gildebuurt"/>
    <s v="Apartment"/>
    <n v="1260"/>
    <n v="7560"/>
    <x v="16"/>
    <n v="0.5"/>
  </r>
  <r>
    <n v="47"/>
    <x v="4"/>
    <n v="7"/>
    <x v="2"/>
    <s v="Gildebuurt"/>
    <s v="Apartment"/>
    <n v="1260"/>
    <n v="8820"/>
    <x v="16"/>
    <n v="0.58333333333333337"/>
  </r>
  <r>
    <n v="47"/>
    <x v="5"/>
    <n v="6"/>
    <x v="2"/>
    <s v="Gildebuurt"/>
    <s v="Apartment"/>
    <n v="1260"/>
    <n v="7560"/>
    <x v="16"/>
    <n v="0.5"/>
  </r>
  <r>
    <n v="47"/>
    <x v="6"/>
    <n v="9"/>
    <x v="2"/>
    <s v="Gildebuurt"/>
    <s v="Apartment"/>
    <n v="1260"/>
    <n v="11340"/>
    <x v="16"/>
    <n v="0.75"/>
  </r>
  <r>
    <n v="47"/>
    <x v="7"/>
    <n v="8"/>
    <x v="2"/>
    <s v="Gildebuurt"/>
    <s v="Apartment"/>
    <n v="1260"/>
    <n v="10080"/>
    <x v="16"/>
    <n v="0.66666666666666663"/>
  </r>
  <r>
    <n v="47"/>
    <x v="8"/>
    <n v="7"/>
    <x v="2"/>
    <s v="Gildebuurt"/>
    <s v="Apartment"/>
    <n v="1260"/>
    <n v="8820"/>
    <x v="16"/>
    <n v="0.58333333333333337"/>
  </r>
  <r>
    <n v="47"/>
    <x v="9"/>
    <n v="7"/>
    <x v="2"/>
    <s v="Gildebuurt"/>
    <s v="Apartment"/>
    <n v="1260"/>
    <n v="8820"/>
    <x v="16"/>
    <n v="0.58333333333333337"/>
  </r>
  <r>
    <n v="47"/>
    <x v="10"/>
    <n v="9"/>
    <x v="2"/>
    <s v="Gildebuurt"/>
    <s v="Apartment"/>
    <n v="1260"/>
    <n v="11340"/>
    <x v="16"/>
    <n v="0.75"/>
  </r>
  <r>
    <n v="47"/>
    <x v="11"/>
    <n v="5"/>
    <x v="2"/>
    <s v="Gildebuurt"/>
    <s v="Apartment"/>
    <n v="1260"/>
    <n v="6300"/>
    <x v="16"/>
    <n v="0.41666666666666669"/>
  </r>
  <r>
    <n v="47"/>
    <x v="12"/>
    <n v="6"/>
    <x v="2"/>
    <s v="Gildebuurt"/>
    <s v="Apartment"/>
    <n v="1260"/>
    <n v="7560"/>
    <x v="16"/>
    <n v="0.5"/>
  </r>
  <r>
    <n v="47"/>
    <x v="13"/>
    <n v="8"/>
    <x v="2"/>
    <s v="Gildebuurt"/>
    <s v="Apartment"/>
    <n v="1260"/>
    <n v="10080"/>
    <x v="16"/>
    <n v="0.66666666666666663"/>
  </r>
  <r>
    <n v="47"/>
    <x v="14"/>
    <n v="8"/>
    <x v="2"/>
    <s v="Gildebuurt"/>
    <s v="Apartment"/>
    <n v="1260"/>
    <n v="10080"/>
    <x v="16"/>
    <n v="0.66666666666666663"/>
  </r>
  <r>
    <n v="47"/>
    <x v="15"/>
    <n v="7"/>
    <x v="2"/>
    <s v="Gildebuurt"/>
    <s v="Apartment"/>
    <n v="1260"/>
    <n v="8820"/>
    <x v="16"/>
    <n v="0.58333333333333337"/>
  </r>
  <r>
    <n v="47"/>
    <x v="16"/>
    <n v="7"/>
    <x v="2"/>
    <s v="Gildebuurt"/>
    <s v="Apartment"/>
    <n v="1260"/>
    <n v="8820"/>
    <x v="16"/>
    <n v="0.58333333333333337"/>
  </r>
  <r>
    <n v="47"/>
    <x v="17"/>
    <n v="10"/>
    <x v="2"/>
    <s v="Gildebuurt"/>
    <s v="Apartment"/>
    <n v="1260"/>
    <n v="12600"/>
    <x v="16"/>
    <n v="0.83333333333333337"/>
  </r>
  <r>
    <n v="47"/>
    <x v="18"/>
    <n v="5"/>
    <x v="2"/>
    <s v="Gildebuurt"/>
    <s v="Apartment"/>
    <n v="1260"/>
    <n v="6300"/>
    <x v="16"/>
    <n v="0.41666666666666669"/>
  </r>
  <r>
    <n v="48"/>
    <x v="0"/>
    <n v="8"/>
    <x v="2"/>
    <s v="Gildebuurt"/>
    <s v="Condo"/>
    <n v="350"/>
    <n v="2800"/>
    <x v="17"/>
    <n v="0.66666666666666663"/>
  </r>
  <r>
    <n v="48"/>
    <x v="1"/>
    <n v="8"/>
    <x v="2"/>
    <s v="Gildebuurt"/>
    <s v="Condo"/>
    <n v="350"/>
    <n v="2800"/>
    <x v="17"/>
    <n v="0.66666666666666663"/>
  </r>
  <r>
    <n v="48"/>
    <x v="2"/>
    <n v="8"/>
    <x v="2"/>
    <s v="Gildebuurt"/>
    <s v="Condo"/>
    <n v="350"/>
    <n v="2800"/>
    <x v="17"/>
    <n v="0.66666666666666663"/>
  </r>
  <r>
    <n v="48"/>
    <x v="3"/>
    <n v="6"/>
    <x v="2"/>
    <s v="Gildebuurt"/>
    <s v="Condo"/>
    <n v="350"/>
    <n v="2100"/>
    <x v="17"/>
    <n v="0.5"/>
  </r>
  <r>
    <n v="48"/>
    <x v="4"/>
    <n v="8"/>
    <x v="2"/>
    <s v="Gildebuurt"/>
    <s v="Condo"/>
    <n v="350"/>
    <n v="2800"/>
    <x v="17"/>
    <n v="0.66666666666666663"/>
  </r>
  <r>
    <n v="48"/>
    <x v="5"/>
    <n v="6"/>
    <x v="2"/>
    <s v="Gildebuurt"/>
    <s v="Condo"/>
    <n v="350"/>
    <n v="2100"/>
    <x v="17"/>
    <n v="0.5"/>
  </r>
  <r>
    <n v="48"/>
    <x v="6"/>
    <n v="6"/>
    <x v="2"/>
    <s v="Gildebuurt"/>
    <s v="Condo"/>
    <n v="350"/>
    <n v="2100"/>
    <x v="17"/>
    <n v="0.5"/>
  </r>
  <r>
    <n v="48"/>
    <x v="7"/>
    <n v="8"/>
    <x v="2"/>
    <s v="Gildebuurt"/>
    <s v="Condo"/>
    <n v="350"/>
    <n v="2800"/>
    <x v="17"/>
    <n v="0.66666666666666663"/>
  </r>
  <r>
    <n v="48"/>
    <x v="8"/>
    <n v="9"/>
    <x v="2"/>
    <s v="Gildebuurt"/>
    <s v="Condo"/>
    <n v="350"/>
    <n v="3150"/>
    <x v="17"/>
    <n v="0.75"/>
  </r>
  <r>
    <n v="48"/>
    <x v="9"/>
    <n v="6"/>
    <x v="2"/>
    <s v="Gildebuurt"/>
    <s v="Condo"/>
    <n v="350"/>
    <n v="2100"/>
    <x v="17"/>
    <n v="0.5"/>
  </r>
  <r>
    <n v="48"/>
    <x v="10"/>
    <n v="5"/>
    <x v="2"/>
    <s v="Gildebuurt"/>
    <s v="Condo"/>
    <n v="350"/>
    <n v="1750"/>
    <x v="17"/>
    <n v="0.41666666666666669"/>
  </r>
  <r>
    <n v="48"/>
    <x v="11"/>
    <n v="5"/>
    <x v="2"/>
    <s v="Gildebuurt"/>
    <s v="Condo"/>
    <n v="350"/>
    <n v="1750"/>
    <x v="17"/>
    <n v="0.41666666666666669"/>
  </r>
  <r>
    <n v="48"/>
    <x v="12"/>
    <n v="9"/>
    <x v="2"/>
    <s v="Gildebuurt"/>
    <s v="Condo"/>
    <n v="350"/>
    <n v="3150"/>
    <x v="17"/>
    <n v="0.75"/>
  </r>
  <r>
    <n v="48"/>
    <x v="13"/>
    <n v="8"/>
    <x v="2"/>
    <s v="Gildebuurt"/>
    <s v="Condo"/>
    <n v="350"/>
    <n v="2800"/>
    <x v="17"/>
    <n v="0.66666666666666663"/>
  </r>
  <r>
    <n v="48"/>
    <x v="14"/>
    <n v="6"/>
    <x v="2"/>
    <s v="Gildebuurt"/>
    <s v="Condo"/>
    <n v="350"/>
    <n v="2100"/>
    <x v="17"/>
    <n v="0.5"/>
  </r>
  <r>
    <n v="48"/>
    <x v="15"/>
    <n v="5"/>
    <x v="2"/>
    <s v="Gildebuurt"/>
    <s v="Condo"/>
    <n v="350"/>
    <n v="1750"/>
    <x v="17"/>
    <n v="0.41666666666666669"/>
  </r>
  <r>
    <n v="48"/>
    <x v="16"/>
    <n v="5"/>
    <x v="2"/>
    <s v="Gildebuurt"/>
    <s v="Condo"/>
    <n v="350"/>
    <n v="1750"/>
    <x v="17"/>
    <n v="0.41666666666666669"/>
  </r>
  <r>
    <n v="48"/>
    <x v="17"/>
    <n v="7"/>
    <x v="2"/>
    <s v="Gildebuurt"/>
    <s v="Condo"/>
    <n v="350"/>
    <n v="2450"/>
    <x v="17"/>
    <n v="0.58333333333333337"/>
  </r>
  <r>
    <n v="48"/>
    <x v="18"/>
    <n v="5"/>
    <x v="2"/>
    <s v="Gildebuurt"/>
    <s v="Condo"/>
    <n v="350"/>
    <n v="1750"/>
    <x v="17"/>
    <n v="0.41666666666666669"/>
  </r>
  <r>
    <n v="49"/>
    <x v="0"/>
    <n v="7"/>
    <x v="2"/>
    <s v="Gildebuurt"/>
    <s v="Apartment"/>
    <n v="420"/>
    <n v="2940"/>
    <x v="3"/>
    <n v="0.58333333333333337"/>
  </r>
  <r>
    <n v="49"/>
    <x v="1"/>
    <n v="9"/>
    <x v="2"/>
    <s v="Gildebuurt"/>
    <s v="Apartment"/>
    <n v="420"/>
    <n v="3780"/>
    <x v="3"/>
    <n v="0.75"/>
  </r>
  <r>
    <n v="49"/>
    <x v="2"/>
    <n v="9"/>
    <x v="2"/>
    <s v="Gildebuurt"/>
    <s v="Apartment"/>
    <n v="420"/>
    <n v="3780"/>
    <x v="3"/>
    <n v="0.75"/>
  </r>
  <r>
    <n v="49"/>
    <x v="3"/>
    <n v="8"/>
    <x v="2"/>
    <s v="Gildebuurt"/>
    <s v="Apartment"/>
    <n v="420"/>
    <n v="3360"/>
    <x v="3"/>
    <n v="0.66666666666666663"/>
  </r>
  <r>
    <n v="49"/>
    <x v="4"/>
    <n v="7"/>
    <x v="2"/>
    <s v="Gildebuurt"/>
    <s v="Apartment"/>
    <n v="420"/>
    <n v="2940"/>
    <x v="3"/>
    <n v="0.58333333333333337"/>
  </r>
  <r>
    <n v="49"/>
    <x v="5"/>
    <n v="9"/>
    <x v="2"/>
    <s v="Gildebuurt"/>
    <s v="Apartment"/>
    <n v="420"/>
    <n v="3780"/>
    <x v="3"/>
    <n v="0.75"/>
  </r>
  <r>
    <n v="49"/>
    <x v="6"/>
    <n v="9"/>
    <x v="2"/>
    <s v="Gildebuurt"/>
    <s v="Apartment"/>
    <n v="420"/>
    <n v="3780"/>
    <x v="3"/>
    <n v="0.75"/>
  </r>
  <r>
    <n v="49"/>
    <x v="7"/>
    <n v="9"/>
    <x v="2"/>
    <s v="Gildebuurt"/>
    <s v="Apartment"/>
    <n v="420"/>
    <n v="3780"/>
    <x v="3"/>
    <n v="0.75"/>
  </r>
  <r>
    <n v="49"/>
    <x v="8"/>
    <n v="7"/>
    <x v="2"/>
    <s v="Gildebuurt"/>
    <s v="Apartment"/>
    <n v="420"/>
    <n v="2940"/>
    <x v="3"/>
    <n v="0.58333333333333337"/>
  </r>
  <r>
    <n v="49"/>
    <x v="9"/>
    <n v="9"/>
    <x v="2"/>
    <s v="Gildebuurt"/>
    <s v="Apartment"/>
    <n v="420"/>
    <n v="3780"/>
    <x v="3"/>
    <n v="0.75"/>
  </r>
  <r>
    <n v="49"/>
    <x v="10"/>
    <n v="7"/>
    <x v="2"/>
    <s v="Gildebuurt"/>
    <s v="Apartment"/>
    <n v="420"/>
    <n v="2940"/>
    <x v="3"/>
    <n v="0.58333333333333337"/>
  </r>
  <r>
    <n v="49"/>
    <x v="11"/>
    <n v="5"/>
    <x v="2"/>
    <s v="Gildebuurt"/>
    <s v="Apartment"/>
    <n v="420"/>
    <n v="2100"/>
    <x v="3"/>
    <n v="0.41666666666666669"/>
  </r>
  <r>
    <n v="49"/>
    <x v="12"/>
    <n v="8"/>
    <x v="2"/>
    <s v="Gildebuurt"/>
    <s v="Apartment"/>
    <n v="420"/>
    <n v="3360"/>
    <x v="3"/>
    <n v="0.66666666666666663"/>
  </r>
  <r>
    <n v="49"/>
    <x v="13"/>
    <n v="8"/>
    <x v="2"/>
    <s v="Gildebuurt"/>
    <s v="Apartment"/>
    <n v="420"/>
    <n v="3360"/>
    <x v="3"/>
    <n v="0.66666666666666663"/>
  </r>
  <r>
    <n v="49"/>
    <x v="14"/>
    <n v="9"/>
    <x v="2"/>
    <s v="Gildebuurt"/>
    <s v="Apartment"/>
    <n v="420"/>
    <n v="3780"/>
    <x v="3"/>
    <n v="0.75"/>
  </r>
  <r>
    <n v="49"/>
    <x v="15"/>
    <n v="6"/>
    <x v="2"/>
    <s v="Gildebuurt"/>
    <s v="Apartment"/>
    <n v="420"/>
    <n v="2520"/>
    <x v="3"/>
    <n v="0.5"/>
  </r>
  <r>
    <n v="49"/>
    <x v="16"/>
    <n v="6"/>
    <x v="2"/>
    <s v="Gildebuurt"/>
    <s v="Apartment"/>
    <n v="420"/>
    <n v="2520"/>
    <x v="3"/>
    <n v="0.5"/>
  </r>
  <r>
    <n v="49"/>
    <x v="17"/>
    <n v="7"/>
    <x v="2"/>
    <s v="Gildebuurt"/>
    <s v="Apartment"/>
    <n v="420"/>
    <n v="2940"/>
    <x v="3"/>
    <n v="0.58333333333333337"/>
  </r>
  <r>
    <n v="49"/>
    <x v="18"/>
    <n v="5"/>
    <x v="2"/>
    <s v="Gildebuurt"/>
    <s v="Apartment"/>
    <n v="420"/>
    <n v="2100"/>
    <x v="3"/>
    <n v="0.41666666666666669"/>
  </r>
  <r>
    <n v="50"/>
    <x v="0"/>
    <n v="5"/>
    <x v="2"/>
    <s v="Gildebuurt"/>
    <s v="House"/>
    <n v="700"/>
    <n v="3500"/>
    <x v="13"/>
    <n v="0.41666666666666669"/>
  </r>
  <r>
    <n v="50"/>
    <x v="1"/>
    <n v="8"/>
    <x v="2"/>
    <s v="Gildebuurt"/>
    <s v="House"/>
    <n v="700"/>
    <n v="5600"/>
    <x v="13"/>
    <n v="0.66666666666666663"/>
  </r>
  <r>
    <n v="50"/>
    <x v="2"/>
    <n v="8"/>
    <x v="2"/>
    <s v="Gildebuurt"/>
    <s v="House"/>
    <n v="700"/>
    <n v="5600"/>
    <x v="13"/>
    <n v="0.66666666666666663"/>
  </r>
  <r>
    <n v="50"/>
    <x v="3"/>
    <n v="7"/>
    <x v="2"/>
    <s v="Gildebuurt"/>
    <s v="House"/>
    <n v="700"/>
    <n v="4900"/>
    <x v="13"/>
    <n v="0.58333333333333337"/>
  </r>
  <r>
    <n v="50"/>
    <x v="4"/>
    <n v="6"/>
    <x v="2"/>
    <s v="Gildebuurt"/>
    <s v="House"/>
    <n v="700"/>
    <n v="4200"/>
    <x v="13"/>
    <n v="0.5"/>
  </r>
  <r>
    <n v="50"/>
    <x v="5"/>
    <n v="9"/>
    <x v="2"/>
    <s v="Gildebuurt"/>
    <s v="House"/>
    <n v="700"/>
    <n v="6300"/>
    <x v="13"/>
    <n v="0.75"/>
  </r>
  <r>
    <n v="50"/>
    <x v="6"/>
    <n v="9"/>
    <x v="2"/>
    <s v="Gildebuurt"/>
    <s v="House"/>
    <n v="700"/>
    <n v="6300"/>
    <x v="13"/>
    <n v="0.75"/>
  </r>
  <r>
    <n v="50"/>
    <x v="7"/>
    <n v="7"/>
    <x v="2"/>
    <s v="Gildebuurt"/>
    <s v="House"/>
    <n v="700"/>
    <n v="4900"/>
    <x v="13"/>
    <n v="0.58333333333333337"/>
  </r>
  <r>
    <n v="50"/>
    <x v="8"/>
    <n v="7"/>
    <x v="2"/>
    <s v="Gildebuurt"/>
    <s v="House"/>
    <n v="700"/>
    <n v="4900"/>
    <x v="13"/>
    <n v="0.58333333333333337"/>
  </r>
  <r>
    <n v="50"/>
    <x v="9"/>
    <n v="9"/>
    <x v="2"/>
    <s v="Gildebuurt"/>
    <s v="House"/>
    <n v="700"/>
    <n v="6300"/>
    <x v="13"/>
    <n v="0.75"/>
  </r>
  <r>
    <n v="50"/>
    <x v="10"/>
    <n v="7"/>
    <x v="2"/>
    <s v="Gildebuurt"/>
    <s v="House"/>
    <n v="700"/>
    <n v="4900"/>
    <x v="13"/>
    <n v="0.58333333333333337"/>
  </r>
  <r>
    <n v="50"/>
    <x v="11"/>
    <n v="9"/>
    <x v="2"/>
    <s v="Gildebuurt"/>
    <s v="House"/>
    <n v="700"/>
    <n v="6300"/>
    <x v="13"/>
    <n v="0.75"/>
  </r>
  <r>
    <n v="50"/>
    <x v="12"/>
    <n v="6"/>
    <x v="2"/>
    <s v="Gildebuurt"/>
    <s v="House"/>
    <n v="700"/>
    <n v="4200"/>
    <x v="13"/>
    <n v="0.5"/>
  </r>
  <r>
    <n v="50"/>
    <x v="13"/>
    <n v="7"/>
    <x v="2"/>
    <s v="Gildebuurt"/>
    <s v="House"/>
    <n v="700"/>
    <n v="4900"/>
    <x v="13"/>
    <n v="0.58333333333333337"/>
  </r>
  <r>
    <n v="50"/>
    <x v="14"/>
    <n v="9"/>
    <x v="2"/>
    <s v="Gildebuurt"/>
    <s v="House"/>
    <n v="700"/>
    <n v="6300"/>
    <x v="13"/>
    <n v="0.75"/>
  </r>
  <r>
    <n v="50"/>
    <x v="15"/>
    <n v="5"/>
    <x v="2"/>
    <s v="Gildebuurt"/>
    <s v="House"/>
    <n v="700"/>
    <n v="3500"/>
    <x v="13"/>
    <n v="0.41666666666666669"/>
  </r>
  <r>
    <n v="50"/>
    <x v="16"/>
    <n v="5"/>
    <x v="2"/>
    <s v="Gildebuurt"/>
    <s v="House"/>
    <n v="700"/>
    <n v="3500"/>
    <x v="13"/>
    <n v="0.41666666666666669"/>
  </r>
  <r>
    <n v="50"/>
    <x v="17"/>
    <n v="7"/>
    <x v="2"/>
    <s v="Gildebuurt"/>
    <s v="House"/>
    <n v="700"/>
    <n v="4900"/>
    <x v="13"/>
    <n v="0.58333333333333337"/>
  </r>
  <r>
    <n v="50"/>
    <x v="18"/>
    <n v="7"/>
    <x v="2"/>
    <s v="Gildebuurt"/>
    <s v="House"/>
    <n v="700"/>
    <n v="4900"/>
    <x v="13"/>
    <n v="0.58333333333333337"/>
  </r>
  <r>
    <n v="51"/>
    <x v="0"/>
    <n v="8"/>
    <x v="2"/>
    <s v="Gildebuurt"/>
    <s v="Small House"/>
    <n v="630"/>
    <n v="5040"/>
    <x v="14"/>
    <n v="0.66666666666666663"/>
  </r>
  <r>
    <n v="51"/>
    <x v="1"/>
    <n v="7"/>
    <x v="2"/>
    <s v="Gildebuurt"/>
    <s v="Small House"/>
    <n v="630"/>
    <n v="4410"/>
    <x v="14"/>
    <n v="0.58333333333333337"/>
  </r>
  <r>
    <n v="51"/>
    <x v="2"/>
    <n v="6"/>
    <x v="2"/>
    <s v="Gildebuurt"/>
    <s v="Small House"/>
    <n v="630"/>
    <n v="3780"/>
    <x v="14"/>
    <n v="0.5"/>
  </r>
  <r>
    <n v="51"/>
    <x v="3"/>
    <n v="7"/>
    <x v="2"/>
    <s v="Gildebuurt"/>
    <s v="Small House"/>
    <n v="630"/>
    <n v="4410"/>
    <x v="14"/>
    <n v="0.58333333333333337"/>
  </r>
  <r>
    <n v="51"/>
    <x v="4"/>
    <n v="8"/>
    <x v="2"/>
    <s v="Gildebuurt"/>
    <s v="Small House"/>
    <n v="630"/>
    <n v="5040"/>
    <x v="14"/>
    <n v="0.66666666666666663"/>
  </r>
  <r>
    <n v="51"/>
    <x v="5"/>
    <n v="8"/>
    <x v="2"/>
    <s v="Gildebuurt"/>
    <s v="Small House"/>
    <n v="630"/>
    <n v="5040"/>
    <x v="14"/>
    <n v="0.66666666666666663"/>
  </r>
  <r>
    <n v="51"/>
    <x v="6"/>
    <n v="5"/>
    <x v="2"/>
    <s v="Gildebuurt"/>
    <s v="Small House"/>
    <n v="630"/>
    <n v="3150"/>
    <x v="14"/>
    <n v="0.41666666666666669"/>
  </r>
  <r>
    <n v="51"/>
    <x v="7"/>
    <n v="5"/>
    <x v="2"/>
    <s v="Gildebuurt"/>
    <s v="Small House"/>
    <n v="630"/>
    <n v="3150"/>
    <x v="14"/>
    <n v="0.41666666666666669"/>
  </r>
  <r>
    <n v="51"/>
    <x v="8"/>
    <n v="8"/>
    <x v="2"/>
    <s v="Gildebuurt"/>
    <s v="Small House"/>
    <n v="630"/>
    <n v="5040"/>
    <x v="14"/>
    <n v="0.66666666666666663"/>
  </r>
  <r>
    <n v="51"/>
    <x v="9"/>
    <n v="9"/>
    <x v="2"/>
    <s v="Gildebuurt"/>
    <s v="Small House"/>
    <n v="630"/>
    <n v="5670"/>
    <x v="14"/>
    <n v="0.75"/>
  </r>
  <r>
    <n v="51"/>
    <x v="10"/>
    <n v="6"/>
    <x v="2"/>
    <s v="Gildebuurt"/>
    <s v="Small House"/>
    <n v="630"/>
    <n v="3780"/>
    <x v="14"/>
    <n v="0.5"/>
  </r>
  <r>
    <n v="51"/>
    <x v="11"/>
    <n v="7"/>
    <x v="2"/>
    <s v="Gildebuurt"/>
    <s v="Small House"/>
    <n v="630"/>
    <n v="4410"/>
    <x v="14"/>
    <n v="0.58333333333333337"/>
  </r>
  <r>
    <n v="51"/>
    <x v="12"/>
    <n v="9"/>
    <x v="2"/>
    <s v="Gildebuurt"/>
    <s v="Small House"/>
    <n v="630"/>
    <n v="5670"/>
    <x v="14"/>
    <n v="0.75"/>
  </r>
  <r>
    <n v="51"/>
    <x v="13"/>
    <n v="7"/>
    <x v="2"/>
    <s v="Gildebuurt"/>
    <s v="Small House"/>
    <n v="630"/>
    <n v="4410"/>
    <x v="14"/>
    <n v="0.58333333333333337"/>
  </r>
  <r>
    <n v="51"/>
    <x v="14"/>
    <n v="8"/>
    <x v="2"/>
    <s v="Gildebuurt"/>
    <s v="Small House"/>
    <n v="630"/>
    <n v="5040"/>
    <x v="14"/>
    <n v="0.66666666666666663"/>
  </r>
  <r>
    <n v="51"/>
    <x v="15"/>
    <n v="8"/>
    <x v="2"/>
    <s v="Gildebuurt"/>
    <s v="Small House"/>
    <n v="630"/>
    <n v="5040"/>
    <x v="14"/>
    <n v="0.66666666666666663"/>
  </r>
  <r>
    <n v="51"/>
    <x v="16"/>
    <n v="8"/>
    <x v="2"/>
    <s v="Gildebuurt"/>
    <s v="Small House"/>
    <n v="630"/>
    <n v="5040"/>
    <x v="14"/>
    <n v="0.66666666666666663"/>
  </r>
  <r>
    <n v="51"/>
    <x v="17"/>
    <n v="10"/>
    <x v="2"/>
    <s v="Gildebuurt"/>
    <s v="Small House"/>
    <n v="630"/>
    <n v="6300"/>
    <x v="14"/>
    <n v="0.83333333333333337"/>
  </r>
  <r>
    <n v="51"/>
    <x v="18"/>
    <n v="6"/>
    <x v="2"/>
    <s v="Gildebuurt"/>
    <s v="Small House"/>
    <n v="630"/>
    <n v="3780"/>
    <x v="14"/>
    <n v="0.5"/>
  </r>
  <r>
    <n v="52"/>
    <x v="0"/>
    <n v="7"/>
    <x v="2"/>
    <s v="Gildebuurt"/>
    <s v="Apartment"/>
    <n v="490"/>
    <n v="3430"/>
    <x v="15"/>
    <n v="0.58333333333333337"/>
  </r>
  <r>
    <n v="52"/>
    <x v="1"/>
    <n v="5"/>
    <x v="2"/>
    <s v="Gildebuurt"/>
    <s v="Apartment"/>
    <n v="490"/>
    <n v="2450"/>
    <x v="15"/>
    <n v="0.41666666666666669"/>
  </r>
  <r>
    <n v="52"/>
    <x v="2"/>
    <n v="6"/>
    <x v="2"/>
    <s v="Gildebuurt"/>
    <s v="Apartment"/>
    <n v="490"/>
    <n v="2940"/>
    <x v="15"/>
    <n v="0.5"/>
  </r>
  <r>
    <n v="52"/>
    <x v="3"/>
    <n v="6"/>
    <x v="2"/>
    <s v="Gildebuurt"/>
    <s v="Apartment"/>
    <n v="490"/>
    <n v="2940"/>
    <x v="15"/>
    <n v="0.5"/>
  </r>
  <r>
    <n v="52"/>
    <x v="4"/>
    <n v="7"/>
    <x v="2"/>
    <s v="Gildebuurt"/>
    <s v="Apartment"/>
    <n v="490"/>
    <n v="3430"/>
    <x v="15"/>
    <n v="0.58333333333333337"/>
  </r>
  <r>
    <n v="52"/>
    <x v="5"/>
    <n v="9"/>
    <x v="2"/>
    <s v="Gildebuurt"/>
    <s v="Apartment"/>
    <n v="490"/>
    <n v="4410"/>
    <x v="15"/>
    <n v="0.75"/>
  </r>
  <r>
    <n v="52"/>
    <x v="6"/>
    <n v="9"/>
    <x v="2"/>
    <s v="Gildebuurt"/>
    <s v="Apartment"/>
    <n v="490"/>
    <n v="4410"/>
    <x v="15"/>
    <n v="0.75"/>
  </r>
  <r>
    <n v="52"/>
    <x v="7"/>
    <n v="8"/>
    <x v="2"/>
    <s v="Gildebuurt"/>
    <s v="Apartment"/>
    <n v="490"/>
    <n v="3920"/>
    <x v="15"/>
    <n v="0.66666666666666663"/>
  </r>
  <r>
    <n v="52"/>
    <x v="8"/>
    <n v="8"/>
    <x v="2"/>
    <s v="Gildebuurt"/>
    <s v="Apartment"/>
    <n v="490"/>
    <n v="3920"/>
    <x v="15"/>
    <n v="0.66666666666666663"/>
  </r>
  <r>
    <n v="52"/>
    <x v="9"/>
    <n v="9"/>
    <x v="2"/>
    <s v="Gildebuurt"/>
    <s v="Apartment"/>
    <n v="490"/>
    <n v="4410"/>
    <x v="15"/>
    <n v="0.75"/>
  </r>
  <r>
    <n v="52"/>
    <x v="10"/>
    <n v="8"/>
    <x v="2"/>
    <s v="Gildebuurt"/>
    <s v="Apartment"/>
    <n v="490"/>
    <n v="3920"/>
    <x v="15"/>
    <n v="0.66666666666666663"/>
  </r>
  <r>
    <n v="52"/>
    <x v="11"/>
    <n v="5"/>
    <x v="2"/>
    <s v="Gildebuurt"/>
    <s v="Apartment"/>
    <n v="490"/>
    <n v="2450"/>
    <x v="15"/>
    <n v="0.41666666666666669"/>
  </r>
  <r>
    <n v="52"/>
    <x v="12"/>
    <n v="9"/>
    <x v="2"/>
    <s v="Gildebuurt"/>
    <s v="Apartment"/>
    <n v="490"/>
    <n v="4410"/>
    <x v="15"/>
    <n v="0.75"/>
  </r>
  <r>
    <n v="52"/>
    <x v="13"/>
    <n v="9"/>
    <x v="2"/>
    <s v="Gildebuurt"/>
    <s v="Apartment"/>
    <n v="490"/>
    <n v="4410"/>
    <x v="15"/>
    <n v="0.75"/>
  </r>
  <r>
    <n v="52"/>
    <x v="14"/>
    <n v="5"/>
    <x v="2"/>
    <s v="Gildebuurt"/>
    <s v="Apartment"/>
    <n v="490"/>
    <n v="2450"/>
    <x v="15"/>
    <n v="0.41666666666666669"/>
  </r>
  <r>
    <n v="52"/>
    <x v="15"/>
    <n v="9"/>
    <x v="2"/>
    <s v="Gildebuurt"/>
    <s v="Apartment"/>
    <n v="490"/>
    <n v="4410"/>
    <x v="15"/>
    <n v="0.75"/>
  </r>
  <r>
    <n v="52"/>
    <x v="16"/>
    <n v="9"/>
    <x v="2"/>
    <s v="Gildebuurt"/>
    <s v="Apartment"/>
    <n v="490"/>
    <n v="4410"/>
    <x v="15"/>
    <n v="0.75"/>
  </r>
  <r>
    <n v="52"/>
    <x v="17"/>
    <n v="10"/>
    <x v="2"/>
    <s v="Gildebuurt"/>
    <s v="Apartment"/>
    <n v="490"/>
    <n v="4900"/>
    <x v="15"/>
    <n v="0.83333333333333337"/>
  </r>
  <r>
    <n v="52"/>
    <x v="18"/>
    <n v="7"/>
    <x v="2"/>
    <s v="Gildebuurt"/>
    <s v="Apartment"/>
    <n v="490"/>
    <n v="3430"/>
    <x v="15"/>
    <n v="0.58333333333333337"/>
  </r>
  <r>
    <n v="53"/>
    <x v="0"/>
    <n v="6"/>
    <x v="2"/>
    <s v="Gildebuurt"/>
    <s v="Villa"/>
    <n v="1260"/>
    <n v="7560"/>
    <x v="16"/>
    <n v="0.5"/>
  </r>
  <r>
    <n v="53"/>
    <x v="1"/>
    <n v="6"/>
    <x v="2"/>
    <s v="Gildebuurt"/>
    <s v="Villa"/>
    <n v="1260"/>
    <n v="7560"/>
    <x v="16"/>
    <n v="0.5"/>
  </r>
  <r>
    <n v="53"/>
    <x v="2"/>
    <n v="5"/>
    <x v="2"/>
    <s v="Gildebuurt"/>
    <s v="Villa"/>
    <n v="1260"/>
    <n v="6300"/>
    <x v="16"/>
    <n v="0.41666666666666669"/>
  </r>
  <r>
    <n v="53"/>
    <x v="3"/>
    <n v="9"/>
    <x v="2"/>
    <s v="Gildebuurt"/>
    <s v="Villa"/>
    <n v="1260"/>
    <n v="11340"/>
    <x v="16"/>
    <n v="0.75"/>
  </r>
  <r>
    <n v="53"/>
    <x v="4"/>
    <n v="9"/>
    <x v="2"/>
    <s v="Gildebuurt"/>
    <s v="Villa"/>
    <n v="1260"/>
    <n v="11340"/>
    <x v="16"/>
    <n v="0.75"/>
  </r>
  <r>
    <n v="53"/>
    <x v="5"/>
    <n v="9"/>
    <x v="2"/>
    <s v="Gildebuurt"/>
    <s v="Villa"/>
    <n v="1260"/>
    <n v="11340"/>
    <x v="16"/>
    <n v="0.75"/>
  </r>
  <r>
    <n v="53"/>
    <x v="6"/>
    <n v="7"/>
    <x v="2"/>
    <s v="Gildebuurt"/>
    <s v="Villa"/>
    <n v="1260"/>
    <n v="8820"/>
    <x v="16"/>
    <n v="0.58333333333333337"/>
  </r>
  <r>
    <n v="53"/>
    <x v="7"/>
    <n v="6"/>
    <x v="2"/>
    <s v="Gildebuurt"/>
    <s v="Villa"/>
    <n v="1260"/>
    <n v="7560"/>
    <x v="16"/>
    <n v="0.5"/>
  </r>
  <r>
    <n v="53"/>
    <x v="8"/>
    <n v="6"/>
    <x v="2"/>
    <s v="Gildebuurt"/>
    <s v="Villa"/>
    <n v="1260"/>
    <n v="7560"/>
    <x v="16"/>
    <n v="0.5"/>
  </r>
  <r>
    <n v="53"/>
    <x v="9"/>
    <n v="6"/>
    <x v="2"/>
    <s v="Gildebuurt"/>
    <s v="Villa"/>
    <n v="1260"/>
    <n v="7560"/>
    <x v="16"/>
    <n v="0.5"/>
  </r>
  <r>
    <n v="53"/>
    <x v="10"/>
    <n v="5"/>
    <x v="2"/>
    <s v="Gildebuurt"/>
    <s v="Villa"/>
    <n v="1260"/>
    <n v="6300"/>
    <x v="16"/>
    <n v="0.41666666666666669"/>
  </r>
  <r>
    <n v="53"/>
    <x v="11"/>
    <n v="5"/>
    <x v="2"/>
    <s v="Gildebuurt"/>
    <s v="Villa"/>
    <n v="1260"/>
    <n v="6300"/>
    <x v="16"/>
    <n v="0.41666666666666669"/>
  </r>
  <r>
    <n v="53"/>
    <x v="12"/>
    <n v="8"/>
    <x v="2"/>
    <s v="Gildebuurt"/>
    <s v="Villa"/>
    <n v="1260"/>
    <n v="10080"/>
    <x v="16"/>
    <n v="0.66666666666666663"/>
  </r>
  <r>
    <n v="53"/>
    <x v="13"/>
    <n v="9"/>
    <x v="2"/>
    <s v="Gildebuurt"/>
    <s v="Villa"/>
    <n v="1260"/>
    <n v="11340"/>
    <x v="16"/>
    <n v="0.75"/>
  </r>
  <r>
    <n v="53"/>
    <x v="14"/>
    <n v="9"/>
    <x v="2"/>
    <s v="Gildebuurt"/>
    <s v="Villa"/>
    <n v="1260"/>
    <n v="11340"/>
    <x v="16"/>
    <n v="0.75"/>
  </r>
  <r>
    <n v="53"/>
    <x v="15"/>
    <n v="8"/>
    <x v="2"/>
    <s v="Gildebuurt"/>
    <s v="Villa"/>
    <n v="1260"/>
    <n v="10080"/>
    <x v="16"/>
    <n v="0.66666666666666663"/>
  </r>
  <r>
    <n v="53"/>
    <x v="16"/>
    <n v="8"/>
    <x v="2"/>
    <s v="Gildebuurt"/>
    <s v="Villa"/>
    <n v="1260"/>
    <n v="10080"/>
    <x v="16"/>
    <n v="0.66666666666666663"/>
  </r>
  <r>
    <n v="53"/>
    <x v="17"/>
    <n v="8"/>
    <x v="2"/>
    <s v="Gildebuurt"/>
    <s v="Villa"/>
    <n v="1260"/>
    <n v="10080"/>
    <x v="16"/>
    <n v="0.66666666666666663"/>
  </r>
  <r>
    <n v="53"/>
    <x v="18"/>
    <n v="7"/>
    <x v="2"/>
    <s v="Gildebuurt"/>
    <s v="Villa"/>
    <n v="1260"/>
    <n v="8820"/>
    <x v="16"/>
    <n v="0.58333333333333337"/>
  </r>
  <r>
    <n v="54"/>
    <x v="0"/>
    <n v="7"/>
    <x v="2"/>
    <s v="Gildebuurt"/>
    <s v="Condo"/>
    <n v="350"/>
    <n v="2450"/>
    <x v="17"/>
    <n v="0.58333333333333337"/>
  </r>
  <r>
    <n v="54"/>
    <x v="1"/>
    <n v="8"/>
    <x v="2"/>
    <s v="Gildebuurt"/>
    <s v="Condo"/>
    <n v="350"/>
    <n v="2800"/>
    <x v="17"/>
    <n v="0.66666666666666663"/>
  </r>
  <r>
    <n v="54"/>
    <x v="2"/>
    <n v="8"/>
    <x v="2"/>
    <s v="Gildebuurt"/>
    <s v="Condo"/>
    <n v="350"/>
    <n v="2800"/>
    <x v="17"/>
    <n v="0.66666666666666663"/>
  </r>
  <r>
    <n v="54"/>
    <x v="3"/>
    <n v="6"/>
    <x v="2"/>
    <s v="Gildebuurt"/>
    <s v="Condo"/>
    <n v="350"/>
    <n v="2100"/>
    <x v="17"/>
    <n v="0.5"/>
  </r>
  <r>
    <n v="54"/>
    <x v="4"/>
    <n v="8"/>
    <x v="2"/>
    <s v="Gildebuurt"/>
    <s v="Condo"/>
    <n v="350"/>
    <n v="2800"/>
    <x v="17"/>
    <n v="0.66666666666666663"/>
  </r>
  <r>
    <n v="54"/>
    <x v="5"/>
    <n v="9"/>
    <x v="2"/>
    <s v="Gildebuurt"/>
    <s v="Condo"/>
    <n v="350"/>
    <n v="3150"/>
    <x v="17"/>
    <n v="0.75"/>
  </r>
  <r>
    <n v="54"/>
    <x v="6"/>
    <n v="7"/>
    <x v="2"/>
    <s v="Gildebuurt"/>
    <s v="Condo"/>
    <n v="350"/>
    <n v="2450"/>
    <x v="17"/>
    <n v="0.58333333333333337"/>
  </r>
  <r>
    <n v="54"/>
    <x v="7"/>
    <n v="9"/>
    <x v="2"/>
    <s v="Gildebuurt"/>
    <s v="Condo"/>
    <n v="350"/>
    <n v="3150"/>
    <x v="17"/>
    <n v="0.75"/>
  </r>
  <r>
    <n v="54"/>
    <x v="8"/>
    <n v="6"/>
    <x v="2"/>
    <s v="Gildebuurt"/>
    <s v="Condo"/>
    <n v="350"/>
    <n v="2100"/>
    <x v="17"/>
    <n v="0.5"/>
  </r>
  <r>
    <n v="54"/>
    <x v="9"/>
    <n v="5"/>
    <x v="2"/>
    <s v="Gildebuurt"/>
    <s v="Condo"/>
    <n v="350"/>
    <n v="1750"/>
    <x v="17"/>
    <n v="0.41666666666666669"/>
  </r>
  <r>
    <n v="54"/>
    <x v="10"/>
    <n v="9"/>
    <x v="2"/>
    <s v="Gildebuurt"/>
    <s v="Condo"/>
    <n v="350"/>
    <n v="3150"/>
    <x v="17"/>
    <n v="0.75"/>
  </r>
  <r>
    <n v="54"/>
    <x v="11"/>
    <n v="6"/>
    <x v="2"/>
    <s v="Gildebuurt"/>
    <s v="Condo"/>
    <n v="350"/>
    <n v="2100"/>
    <x v="17"/>
    <n v="0.5"/>
  </r>
  <r>
    <n v="54"/>
    <x v="12"/>
    <n v="5"/>
    <x v="2"/>
    <s v="Gildebuurt"/>
    <s v="Condo"/>
    <n v="350"/>
    <n v="1750"/>
    <x v="17"/>
    <n v="0.41666666666666669"/>
  </r>
  <r>
    <n v="54"/>
    <x v="13"/>
    <n v="9"/>
    <x v="2"/>
    <s v="Gildebuurt"/>
    <s v="Condo"/>
    <n v="350"/>
    <n v="3150"/>
    <x v="17"/>
    <n v="0.75"/>
  </r>
  <r>
    <n v="54"/>
    <x v="14"/>
    <n v="9"/>
    <x v="2"/>
    <s v="Gildebuurt"/>
    <s v="Condo"/>
    <n v="350"/>
    <n v="3150"/>
    <x v="17"/>
    <n v="0.75"/>
  </r>
  <r>
    <n v="54"/>
    <x v="15"/>
    <n v="8"/>
    <x v="2"/>
    <s v="Gildebuurt"/>
    <s v="Condo"/>
    <n v="350"/>
    <n v="2800"/>
    <x v="17"/>
    <n v="0.66666666666666663"/>
  </r>
  <r>
    <n v="54"/>
    <x v="16"/>
    <n v="8"/>
    <x v="2"/>
    <s v="Gildebuurt"/>
    <s v="Condo"/>
    <n v="350"/>
    <n v="2800"/>
    <x v="17"/>
    <n v="0.66666666666666663"/>
  </r>
  <r>
    <n v="54"/>
    <x v="17"/>
    <n v="9"/>
    <x v="2"/>
    <s v="Gildebuurt"/>
    <s v="Condo"/>
    <n v="350"/>
    <n v="3150"/>
    <x v="17"/>
    <n v="0.75"/>
  </r>
  <r>
    <n v="54"/>
    <x v="18"/>
    <n v="9"/>
    <x v="2"/>
    <s v="Gildebuurt"/>
    <s v="Condo"/>
    <n v="350"/>
    <n v="3150"/>
    <x v="17"/>
    <n v="0.75"/>
  </r>
  <r>
    <n v="55"/>
    <x v="0"/>
    <n v="6"/>
    <x v="2"/>
    <s v="Gildebuurt"/>
    <s v="Apartment"/>
    <n v="420"/>
    <n v="2520"/>
    <x v="3"/>
    <n v="0.5"/>
  </r>
  <r>
    <n v="55"/>
    <x v="1"/>
    <n v="9"/>
    <x v="2"/>
    <s v="Gildebuurt"/>
    <s v="Apartment"/>
    <n v="420"/>
    <n v="3780"/>
    <x v="3"/>
    <n v="0.75"/>
  </r>
  <r>
    <n v="55"/>
    <x v="2"/>
    <n v="5"/>
    <x v="2"/>
    <s v="Gildebuurt"/>
    <s v="Apartment"/>
    <n v="420"/>
    <n v="2100"/>
    <x v="3"/>
    <n v="0.41666666666666669"/>
  </r>
  <r>
    <n v="55"/>
    <x v="3"/>
    <n v="6"/>
    <x v="2"/>
    <s v="Gildebuurt"/>
    <s v="Apartment"/>
    <n v="420"/>
    <n v="2520"/>
    <x v="3"/>
    <n v="0.5"/>
  </r>
  <r>
    <n v="55"/>
    <x v="4"/>
    <n v="9"/>
    <x v="2"/>
    <s v="Gildebuurt"/>
    <s v="Apartment"/>
    <n v="420"/>
    <n v="3780"/>
    <x v="3"/>
    <n v="0.75"/>
  </r>
  <r>
    <n v="55"/>
    <x v="5"/>
    <n v="7"/>
    <x v="2"/>
    <s v="Gildebuurt"/>
    <s v="Apartment"/>
    <n v="420"/>
    <n v="2940"/>
    <x v="3"/>
    <n v="0.58333333333333337"/>
  </r>
  <r>
    <n v="55"/>
    <x v="6"/>
    <n v="7"/>
    <x v="2"/>
    <s v="Gildebuurt"/>
    <s v="Apartment"/>
    <n v="420"/>
    <n v="2940"/>
    <x v="3"/>
    <n v="0.58333333333333337"/>
  </r>
  <r>
    <n v="55"/>
    <x v="7"/>
    <n v="8"/>
    <x v="2"/>
    <s v="Gildebuurt"/>
    <s v="Apartment"/>
    <n v="420"/>
    <n v="3360"/>
    <x v="3"/>
    <n v="0.66666666666666663"/>
  </r>
  <r>
    <n v="55"/>
    <x v="8"/>
    <n v="7"/>
    <x v="2"/>
    <s v="Gildebuurt"/>
    <s v="Apartment"/>
    <n v="420"/>
    <n v="2940"/>
    <x v="3"/>
    <n v="0.58333333333333337"/>
  </r>
  <r>
    <n v="55"/>
    <x v="9"/>
    <n v="8"/>
    <x v="2"/>
    <s v="Gildebuurt"/>
    <s v="Apartment"/>
    <n v="420"/>
    <n v="3360"/>
    <x v="3"/>
    <n v="0.66666666666666663"/>
  </r>
  <r>
    <n v="55"/>
    <x v="10"/>
    <n v="5"/>
    <x v="2"/>
    <s v="Gildebuurt"/>
    <s v="Apartment"/>
    <n v="420"/>
    <n v="2100"/>
    <x v="3"/>
    <n v="0.41666666666666669"/>
  </r>
  <r>
    <n v="55"/>
    <x v="11"/>
    <n v="8"/>
    <x v="2"/>
    <s v="Gildebuurt"/>
    <s v="Apartment"/>
    <n v="420"/>
    <n v="3360"/>
    <x v="3"/>
    <n v="0.66666666666666663"/>
  </r>
  <r>
    <n v="55"/>
    <x v="12"/>
    <n v="5"/>
    <x v="2"/>
    <s v="Gildebuurt"/>
    <s v="Apartment"/>
    <n v="420"/>
    <n v="2100"/>
    <x v="3"/>
    <n v="0.41666666666666669"/>
  </r>
  <r>
    <n v="55"/>
    <x v="13"/>
    <n v="9"/>
    <x v="2"/>
    <s v="Gildebuurt"/>
    <s v="Apartment"/>
    <n v="420"/>
    <n v="3780"/>
    <x v="3"/>
    <n v="0.75"/>
  </r>
  <r>
    <n v="55"/>
    <x v="14"/>
    <n v="8"/>
    <x v="2"/>
    <s v="Gildebuurt"/>
    <s v="Apartment"/>
    <n v="420"/>
    <n v="3360"/>
    <x v="3"/>
    <n v="0.66666666666666663"/>
  </r>
  <r>
    <n v="55"/>
    <x v="15"/>
    <n v="7"/>
    <x v="2"/>
    <s v="Gildebuurt"/>
    <s v="Apartment"/>
    <n v="420"/>
    <n v="2940"/>
    <x v="3"/>
    <n v="0.58333333333333337"/>
  </r>
  <r>
    <n v="55"/>
    <x v="16"/>
    <n v="7"/>
    <x v="2"/>
    <s v="Gildebuurt"/>
    <s v="Apartment"/>
    <n v="420"/>
    <n v="2940"/>
    <x v="3"/>
    <n v="0.58333333333333337"/>
  </r>
  <r>
    <n v="55"/>
    <x v="17"/>
    <n v="9"/>
    <x v="2"/>
    <s v="Gildebuurt"/>
    <s v="Apartment"/>
    <n v="420"/>
    <n v="3780"/>
    <x v="3"/>
    <n v="0.75"/>
  </r>
  <r>
    <n v="55"/>
    <x v="18"/>
    <n v="5"/>
    <x v="2"/>
    <s v="Gildebuurt"/>
    <s v="Apartment"/>
    <n v="420"/>
    <n v="2100"/>
    <x v="3"/>
    <n v="0.41666666666666669"/>
  </r>
  <r>
    <n v="56"/>
    <x v="0"/>
    <n v="5"/>
    <x v="2"/>
    <s v="Gildebuurt"/>
    <s v="House"/>
    <n v="700"/>
    <n v="3500"/>
    <x v="13"/>
    <n v="0.41666666666666669"/>
  </r>
  <r>
    <n v="56"/>
    <x v="1"/>
    <n v="5"/>
    <x v="2"/>
    <s v="Gildebuurt"/>
    <s v="House"/>
    <n v="700"/>
    <n v="3500"/>
    <x v="13"/>
    <n v="0.41666666666666669"/>
  </r>
  <r>
    <n v="56"/>
    <x v="2"/>
    <n v="5"/>
    <x v="2"/>
    <s v="Gildebuurt"/>
    <s v="House"/>
    <n v="700"/>
    <n v="3500"/>
    <x v="13"/>
    <n v="0.41666666666666669"/>
  </r>
  <r>
    <n v="56"/>
    <x v="3"/>
    <n v="7"/>
    <x v="2"/>
    <s v="Gildebuurt"/>
    <s v="House"/>
    <n v="700"/>
    <n v="4900"/>
    <x v="13"/>
    <n v="0.58333333333333337"/>
  </r>
  <r>
    <n v="56"/>
    <x v="4"/>
    <n v="7"/>
    <x v="2"/>
    <s v="Gildebuurt"/>
    <s v="House"/>
    <n v="700"/>
    <n v="4900"/>
    <x v="13"/>
    <n v="0.58333333333333337"/>
  </r>
  <r>
    <n v="56"/>
    <x v="5"/>
    <n v="5"/>
    <x v="2"/>
    <s v="Gildebuurt"/>
    <s v="House"/>
    <n v="700"/>
    <n v="3500"/>
    <x v="13"/>
    <n v="0.41666666666666669"/>
  </r>
  <r>
    <n v="56"/>
    <x v="6"/>
    <n v="5"/>
    <x v="2"/>
    <s v="Gildebuurt"/>
    <s v="House"/>
    <n v="700"/>
    <n v="3500"/>
    <x v="13"/>
    <n v="0.41666666666666669"/>
  </r>
  <r>
    <n v="56"/>
    <x v="7"/>
    <n v="9"/>
    <x v="2"/>
    <s v="Gildebuurt"/>
    <s v="House"/>
    <n v="700"/>
    <n v="6300"/>
    <x v="13"/>
    <n v="0.75"/>
  </r>
  <r>
    <n v="56"/>
    <x v="8"/>
    <n v="5"/>
    <x v="2"/>
    <s v="Gildebuurt"/>
    <s v="House"/>
    <n v="700"/>
    <n v="3500"/>
    <x v="13"/>
    <n v="0.41666666666666669"/>
  </r>
  <r>
    <n v="56"/>
    <x v="9"/>
    <n v="6"/>
    <x v="2"/>
    <s v="Gildebuurt"/>
    <s v="House"/>
    <n v="700"/>
    <n v="4200"/>
    <x v="13"/>
    <n v="0.5"/>
  </r>
  <r>
    <n v="56"/>
    <x v="10"/>
    <n v="7"/>
    <x v="2"/>
    <s v="Gildebuurt"/>
    <s v="House"/>
    <n v="700"/>
    <n v="4900"/>
    <x v="13"/>
    <n v="0.58333333333333337"/>
  </r>
  <r>
    <n v="56"/>
    <x v="11"/>
    <n v="6"/>
    <x v="2"/>
    <s v="Gildebuurt"/>
    <s v="House"/>
    <n v="700"/>
    <n v="4200"/>
    <x v="13"/>
    <n v="0.5"/>
  </r>
  <r>
    <n v="56"/>
    <x v="12"/>
    <n v="8"/>
    <x v="2"/>
    <s v="Gildebuurt"/>
    <s v="House"/>
    <n v="700"/>
    <n v="5600"/>
    <x v="13"/>
    <n v="0.66666666666666663"/>
  </r>
  <r>
    <n v="56"/>
    <x v="13"/>
    <n v="8"/>
    <x v="2"/>
    <s v="Gildebuurt"/>
    <s v="House"/>
    <n v="700"/>
    <n v="5600"/>
    <x v="13"/>
    <n v="0.66666666666666663"/>
  </r>
  <r>
    <n v="56"/>
    <x v="14"/>
    <n v="5"/>
    <x v="2"/>
    <s v="Gildebuurt"/>
    <s v="House"/>
    <n v="700"/>
    <n v="3500"/>
    <x v="13"/>
    <n v="0.41666666666666669"/>
  </r>
  <r>
    <n v="56"/>
    <x v="15"/>
    <n v="9"/>
    <x v="2"/>
    <s v="Gildebuurt"/>
    <s v="House"/>
    <n v="700"/>
    <n v="6300"/>
    <x v="13"/>
    <n v="0.75"/>
  </r>
  <r>
    <n v="56"/>
    <x v="16"/>
    <n v="9"/>
    <x v="2"/>
    <s v="Gildebuurt"/>
    <s v="House"/>
    <n v="700"/>
    <n v="6300"/>
    <x v="13"/>
    <n v="0.75"/>
  </r>
  <r>
    <n v="56"/>
    <x v="17"/>
    <n v="11"/>
    <x v="2"/>
    <s v="Gildebuurt"/>
    <s v="House"/>
    <n v="700"/>
    <n v="7700"/>
    <x v="13"/>
    <n v="0.91666666666666663"/>
  </r>
  <r>
    <n v="56"/>
    <x v="18"/>
    <n v="7"/>
    <x v="2"/>
    <s v="Gildebuurt"/>
    <s v="House"/>
    <n v="700"/>
    <n v="4900"/>
    <x v="13"/>
    <n v="0.58333333333333337"/>
  </r>
  <r>
    <n v="57"/>
    <x v="0"/>
    <n v="11"/>
    <x v="0"/>
    <s v="Woensel-Noord"/>
    <s v="Small House"/>
    <n v="540"/>
    <n v="5940"/>
    <x v="2"/>
    <n v="0.91666666666666663"/>
  </r>
  <r>
    <n v="57"/>
    <x v="1"/>
    <n v="8"/>
    <x v="0"/>
    <s v="Woensel-Noord"/>
    <s v="Small House"/>
    <n v="540"/>
    <n v="4320"/>
    <x v="2"/>
    <n v="0.66666666666666663"/>
  </r>
  <r>
    <n v="57"/>
    <x v="2"/>
    <n v="8"/>
    <x v="0"/>
    <s v="Woensel-Noord"/>
    <s v="Small House"/>
    <n v="540"/>
    <n v="4320"/>
    <x v="2"/>
    <n v="0.66666666666666663"/>
  </r>
  <r>
    <n v="57"/>
    <x v="3"/>
    <n v="10"/>
    <x v="0"/>
    <s v="Woensel-Noord"/>
    <s v="Small House"/>
    <n v="540"/>
    <n v="5400"/>
    <x v="2"/>
    <n v="0.83333333333333337"/>
  </r>
  <r>
    <n v="57"/>
    <x v="4"/>
    <n v="7"/>
    <x v="0"/>
    <s v="Woensel-Noord"/>
    <s v="Small House"/>
    <n v="540"/>
    <n v="3780"/>
    <x v="2"/>
    <n v="0.58333333333333337"/>
  </r>
  <r>
    <n v="57"/>
    <x v="5"/>
    <n v="9"/>
    <x v="0"/>
    <s v="Woensel-Noord"/>
    <s v="Small House"/>
    <n v="540"/>
    <n v="4860"/>
    <x v="2"/>
    <n v="0.75"/>
  </r>
  <r>
    <n v="57"/>
    <x v="6"/>
    <n v="11"/>
    <x v="0"/>
    <s v="Woensel-Noord"/>
    <s v="Small House"/>
    <n v="540"/>
    <n v="5940"/>
    <x v="2"/>
    <n v="0.91666666666666663"/>
  </r>
  <r>
    <n v="57"/>
    <x v="7"/>
    <n v="8"/>
    <x v="0"/>
    <s v="Woensel-Noord"/>
    <s v="Small House"/>
    <n v="540"/>
    <n v="4320"/>
    <x v="2"/>
    <n v="0.66666666666666663"/>
  </r>
  <r>
    <n v="57"/>
    <x v="8"/>
    <n v="7"/>
    <x v="0"/>
    <s v="Woensel-Noord"/>
    <s v="Small House"/>
    <n v="540"/>
    <n v="3780"/>
    <x v="2"/>
    <n v="0.58333333333333337"/>
  </r>
  <r>
    <n v="57"/>
    <x v="9"/>
    <n v="11"/>
    <x v="0"/>
    <s v="Woensel-Noord"/>
    <s v="Small House"/>
    <n v="540"/>
    <n v="5940"/>
    <x v="2"/>
    <n v="0.91666666666666663"/>
  </r>
  <r>
    <n v="57"/>
    <x v="10"/>
    <n v="11"/>
    <x v="0"/>
    <s v="Woensel-Noord"/>
    <s v="Small House"/>
    <n v="540"/>
    <n v="5940"/>
    <x v="2"/>
    <n v="0.91666666666666663"/>
  </r>
  <r>
    <n v="57"/>
    <x v="11"/>
    <n v="7"/>
    <x v="0"/>
    <s v="Woensel-Noord"/>
    <s v="Small House"/>
    <n v="540"/>
    <n v="3780"/>
    <x v="2"/>
    <n v="0.58333333333333337"/>
  </r>
  <r>
    <n v="57"/>
    <x v="12"/>
    <n v="9"/>
    <x v="0"/>
    <s v="Woensel-Noord"/>
    <s v="Small House"/>
    <n v="540"/>
    <n v="4860"/>
    <x v="2"/>
    <n v="0.75"/>
  </r>
  <r>
    <n v="57"/>
    <x v="13"/>
    <n v="7"/>
    <x v="0"/>
    <s v="Woensel-Noord"/>
    <s v="Small House"/>
    <n v="540"/>
    <n v="3780"/>
    <x v="2"/>
    <n v="0.58333333333333337"/>
  </r>
  <r>
    <n v="57"/>
    <x v="14"/>
    <n v="9"/>
    <x v="0"/>
    <s v="Woensel-Noord"/>
    <s v="Small House"/>
    <n v="540"/>
    <n v="4860"/>
    <x v="2"/>
    <n v="0.75"/>
  </r>
  <r>
    <n v="57"/>
    <x v="15"/>
    <n v="11"/>
    <x v="0"/>
    <s v="Woensel-Noord"/>
    <s v="Small House"/>
    <n v="540"/>
    <n v="5940"/>
    <x v="2"/>
    <n v="0.91666666666666663"/>
  </r>
  <r>
    <n v="57"/>
    <x v="16"/>
    <n v="11"/>
    <x v="0"/>
    <s v="Woensel-Noord"/>
    <s v="Small House"/>
    <n v="540"/>
    <n v="5940"/>
    <x v="2"/>
    <n v="0.91666666666666663"/>
  </r>
  <r>
    <n v="57"/>
    <x v="17"/>
    <n v="11"/>
    <x v="0"/>
    <s v="Woensel-Noord"/>
    <s v="Small House"/>
    <n v="540"/>
    <n v="5940"/>
    <x v="2"/>
    <n v="0.91666666666666663"/>
  </r>
  <r>
    <n v="57"/>
    <x v="18"/>
    <n v="11"/>
    <x v="0"/>
    <s v="Woensel-Noord"/>
    <s v="Small House"/>
    <n v="540"/>
    <n v="5940"/>
    <x v="2"/>
    <n v="0.91666666666666663"/>
  </r>
  <r>
    <n v="58"/>
    <x v="0"/>
    <n v="10"/>
    <x v="0"/>
    <s v="Woensel-Noord"/>
    <s v="Apartment"/>
    <n v="420"/>
    <n v="4200"/>
    <x v="3"/>
    <n v="0.83333333333333337"/>
  </r>
  <r>
    <n v="58"/>
    <x v="1"/>
    <n v="10"/>
    <x v="0"/>
    <s v="Woensel-Noord"/>
    <s v="Apartment"/>
    <n v="420"/>
    <n v="4200"/>
    <x v="3"/>
    <n v="0.83333333333333337"/>
  </r>
  <r>
    <n v="58"/>
    <x v="2"/>
    <n v="11"/>
    <x v="0"/>
    <s v="Woensel-Noord"/>
    <s v="Apartment"/>
    <n v="420"/>
    <n v="4620"/>
    <x v="3"/>
    <n v="0.91666666666666663"/>
  </r>
  <r>
    <n v="58"/>
    <x v="3"/>
    <n v="10"/>
    <x v="0"/>
    <s v="Woensel-Noord"/>
    <s v="Apartment"/>
    <n v="420"/>
    <n v="4200"/>
    <x v="3"/>
    <n v="0.83333333333333337"/>
  </r>
  <r>
    <n v="58"/>
    <x v="4"/>
    <n v="9"/>
    <x v="0"/>
    <s v="Woensel-Noord"/>
    <s v="Apartment"/>
    <n v="420"/>
    <n v="3780"/>
    <x v="3"/>
    <n v="0.75"/>
  </r>
  <r>
    <n v="58"/>
    <x v="5"/>
    <n v="10"/>
    <x v="0"/>
    <s v="Woensel-Noord"/>
    <s v="Apartment"/>
    <n v="420"/>
    <n v="4200"/>
    <x v="3"/>
    <n v="0.83333333333333337"/>
  </r>
  <r>
    <n v="58"/>
    <x v="6"/>
    <n v="11"/>
    <x v="0"/>
    <s v="Woensel-Noord"/>
    <s v="Apartment"/>
    <n v="420"/>
    <n v="4620"/>
    <x v="3"/>
    <n v="0.91666666666666663"/>
  </r>
  <r>
    <n v="58"/>
    <x v="7"/>
    <n v="10"/>
    <x v="0"/>
    <s v="Woensel-Noord"/>
    <s v="Apartment"/>
    <n v="420"/>
    <n v="4200"/>
    <x v="3"/>
    <n v="0.83333333333333337"/>
  </r>
  <r>
    <n v="58"/>
    <x v="8"/>
    <n v="7"/>
    <x v="0"/>
    <s v="Woensel-Noord"/>
    <s v="Apartment"/>
    <n v="420"/>
    <n v="2940"/>
    <x v="3"/>
    <n v="0.58333333333333337"/>
  </r>
  <r>
    <n v="58"/>
    <x v="9"/>
    <n v="8"/>
    <x v="0"/>
    <s v="Woensel-Noord"/>
    <s v="Apartment"/>
    <n v="420"/>
    <n v="3360"/>
    <x v="3"/>
    <n v="0.66666666666666663"/>
  </r>
  <r>
    <n v="58"/>
    <x v="10"/>
    <n v="8"/>
    <x v="0"/>
    <s v="Woensel-Noord"/>
    <s v="Apartment"/>
    <n v="420"/>
    <n v="3360"/>
    <x v="3"/>
    <n v="0.66666666666666663"/>
  </r>
  <r>
    <n v="58"/>
    <x v="11"/>
    <n v="9"/>
    <x v="0"/>
    <s v="Woensel-Noord"/>
    <s v="Apartment"/>
    <n v="420"/>
    <n v="3780"/>
    <x v="3"/>
    <n v="0.75"/>
  </r>
  <r>
    <n v="58"/>
    <x v="12"/>
    <n v="8"/>
    <x v="0"/>
    <s v="Woensel-Noord"/>
    <s v="Apartment"/>
    <n v="420"/>
    <n v="3360"/>
    <x v="3"/>
    <n v="0.66666666666666663"/>
  </r>
  <r>
    <n v="58"/>
    <x v="13"/>
    <n v="10"/>
    <x v="0"/>
    <s v="Woensel-Noord"/>
    <s v="Apartment"/>
    <n v="420"/>
    <n v="4200"/>
    <x v="3"/>
    <n v="0.83333333333333337"/>
  </r>
  <r>
    <n v="58"/>
    <x v="14"/>
    <n v="7"/>
    <x v="0"/>
    <s v="Woensel-Noord"/>
    <s v="Apartment"/>
    <n v="420"/>
    <n v="2940"/>
    <x v="3"/>
    <n v="0.58333333333333337"/>
  </r>
  <r>
    <n v="58"/>
    <x v="15"/>
    <n v="10"/>
    <x v="0"/>
    <s v="Woensel-Noord"/>
    <s v="Apartment"/>
    <n v="420"/>
    <n v="4200"/>
    <x v="3"/>
    <n v="0.83333333333333337"/>
  </r>
  <r>
    <n v="58"/>
    <x v="16"/>
    <n v="10"/>
    <x v="0"/>
    <s v="Woensel-Noord"/>
    <s v="Apartment"/>
    <n v="420"/>
    <n v="4200"/>
    <x v="3"/>
    <n v="0.83333333333333337"/>
  </r>
  <r>
    <n v="58"/>
    <x v="17"/>
    <n v="11"/>
    <x v="0"/>
    <s v="Woensel-Noord"/>
    <s v="Apartment"/>
    <n v="420"/>
    <n v="4620"/>
    <x v="3"/>
    <n v="0.91666666666666663"/>
  </r>
  <r>
    <n v="58"/>
    <x v="18"/>
    <n v="11"/>
    <x v="0"/>
    <s v="Woensel-Noord"/>
    <s v="Apartment"/>
    <n v="420"/>
    <n v="4620"/>
    <x v="3"/>
    <n v="0.91666666666666663"/>
  </r>
  <r>
    <n v="59"/>
    <x v="0"/>
    <n v="9"/>
    <x v="0"/>
    <s v="Woensel-Noord"/>
    <s v="Villa"/>
    <n v="1080"/>
    <n v="9720"/>
    <x v="4"/>
    <n v="0.75"/>
  </r>
  <r>
    <n v="59"/>
    <x v="1"/>
    <n v="9"/>
    <x v="0"/>
    <s v="Woensel-Noord"/>
    <s v="Villa"/>
    <n v="1080"/>
    <n v="9720"/>
    <x v="4"/>
    <n v="0.75"/>
  </r>
  <r>
    <n v="59"/>
    <x v="2"/>
    <n v="8"/>
    <x v="0"/>
    <s v="Woensel-Noord"/>
    <s v="Villa"/>
    <n v="1080"/>
    <n v="8640"/>
    <x v="4"/>
    <n v="0.66666666666666663"/>
  </r>
  <r>
    <n v="59"/>
    <x v="3"/>
    <n v="11"/>
    <x v="0"/>
    <s v="Woensel-Noord"/>
    <s v="Villa"/>
    <n v="1080"/>
    <n v="11880"/>
    <x v="4"/>
    <n v="0.91666666666666663"/>
  </r>
  <r>
    <n v="59"/>
    <x v="4"/>
    <n v="11"/>
    <x v="0"/>
    <s v="Woensel-Noord"/>
    <s v="Villa"/>
    <n v="1080"/>
    <n v="11880"/>
    <x v="4"/>
    <n v="0.91666666666666663"/>
  </r>
  <r>
    <n v="59"/>
    <x v="5"/>
    <n v="9"/>
    <x v="0"/>
    <s v="Woensel-Noord"/>
    <s v="Villa"/>
    <n v="1080"/>
    <n v="9720"/>
    <x v="4"/>
    <n v="0.75"/>
  </r>
  <r>
    <n v="59"/>
    <x v="6"/>
    <n v="7"/>
    <x v="0"/>
    <s v="Woensel-Noord"/>
    <s v="Villa"/>
    <n v="1080"/>
    <n v="7560"/>
    <x v="4"/>
    <n v="0.58333333333333337"/>
  </r>
  <r>
    <n v="59"/>
    <x v="7"/>
    <n v="7"/>
    <x v="0"/>
    <s v="Woensel-Noord"/>
    <s v="Villa"/>
    <n v="1080"/>
    <n v="7560"/>
    <x v="4"/>
    <n v="0.58333333333333337"/>
  </r>
  <r>
    <n v="59"/>
    <x v="8"/>
    <n v="8"/>
    <x v="0"/>
    <s v="Woensel-Noord"/>
    <s v="Villa"/>
    <n v="1080"/>
    <n v="8640"/>
    <x v="4"/>
    <n v="0.66666666666666663"/>
  </r>
  <r>
    <n v="59"/>
    <x v="9"/>
    <n v="7"/>
    <x v="0"/>
    <s v="Woensel-Noord"/>
    <s v="Villa"/>
    <n v="1080"/>
    <n v="7560"/>
    <x v="4"/>
    <n v="0.58333333333333337"/>
  </r>
  <r>
    <n v="59"/>
    <x v="10"/>
    <n v="9"/>
    <x v="0"/>
    <s v="Woensel-Noord"/>
    <s v="Villa"/>
    <n v="1080"/>
    <n v="9720"/>
    <x v="4"/>
    <n v="0.75"/>
  </r>
  <r>
    <n v="59"/>
    <x v="11"/>
    <n v="10"/>
    <x v="0"/>
    <s v="Woensel-Noord"/>
    <s v="Villa"/>
    <n v="1080"/>
    <n v="10800"/>
    <x v="4"/>
    <n v="0.83333333333333337"/>
  </r>
  <r>
    <n v="59"/>
    <x v="12"/>
    <n v="11"/>
    <x v="0"/>
    <s v="Woensel-Noord"/>
    <s v="Villa"/>
    <n v="1080"/>
    <n v="11880"/>
    <x v="4"/>
    <n v="0.91666666666666663"/>
  </r>
  <r>
    <n v="59"/>
    <x v="13"/>
    <n v="10"/>
    <x v="0"/>
    <s v="Woensel-Noord"/>
    <s v="Villa"/>
    <n v="1080"/>
    <n v="10800"/>
    <x v="4"/>
    <n v="0.83333333333333337"/>
  </r>
  <r>
    <n v="59"/>
    <x v="14"/>
    <n v="7"/>
    <x v="0"/>
    <s v="Woensel-Noord"/>
    <s v="Villa"/>
    <n v="1080"/>
    <n v="7560"/>
    <x v="4"/>
    <n v="0.58333333333333337"/>
  </r>
  <r>
    <n v="59"/>
    <x v="15"/>
    <n v="9"/>
    <x v="0"/>
    <s v="Woensel-Noord"/>
    <s v="Villa"/>
    <n v="1080"/>
    <n v="9720"/>
    <x v="4"/>
    <n v="0.75"/>
  </r>
  <r>
    <n v="59"/>
    <x v="16"/>
    <n v="9"/>
    <x v="0"/>
    <s v="Woensel-Noord"/>
    <s v="Villa"/>
    <n v="1080"/>
    <n v="9720"/>
    <x v="4"/>
    <n v="0.75"/>
  </r>
  <r>
    <n v="59"/>
    <x v="17"/>
    <n v="10"/>
    <x v="0"/>
    <s v="Woensel-Noord"/>
    <s v="Villa"/>
    <n v="1080"/>
    <n v="10800"/>
    <x v="4"/>
    <n v="0.83333333333333337"/>
  </r>
  <r>
    <n v="59"/>
    <x v="18"/>
    <n v="12"/>
    <x v="0"/>
    <s v="Woensel-Noord"/>
    <s v="Villa"/>
    <n v="1080"/>
    <n v="12960"/>
    <x v="4"/>
    <n v="1"/>
  </r>
  <r>
    <n v="60"/>
    <x v="0"/>
    <n v="7"/>
    <x v="0"/>
    <s v="Woensel-Noord"/>
    <s v="Condo"/>
    <n v="300"/>
    <n v="2100"/>
    <x v="5"/>
    <n v="0.58333333333333337"/>
  </r>
  <r>
    <n v="60"/>
    <x v="1"/>
    <n v="8"/>
    <x v="0"/>
    <s v="Woensel-Noord"/>
    <s v="Condo"/>
    <n v="300"/>
    <n v="2400"/>
    <x v="5"/>
    <n v="0.66666666666666663"/>
  </r>
  <r>
    <n v="60"/>
    <x v="2"/>
    <n v="11"/>
    <x v="0"/>
    <s v="Woensel-Noord"/>
    <s v="Condo"/>
    <n v="300"/>
    <n v="3300"/>
    <x v="5"/>
    <n v="0.91666666666666663"/>
  </r>
  <r>
    <n v="60"/>
    <x v="3"/>
    <n v="11"/>
    <x v="0"/>
    <s v="Woensel-Noord"/>
    <s v="Condo"/>
    <n v="300"/>
    <n v="3300"/>
    <x v="5"/>
    <n v="0.91666666666666663"/>
  </r>
  <r>
    <n v="60"/>
    <x v="4"/>
    <n v="9"/>
    <x v="0"/>
    <s v="Woensel-Noord"/>
    <s v="Condo"/>
    <n v="300"/>
    <n v="2700"/>
    <x v="5"/>
    <n v="0.75"/>
  </r>
  <r>
    <n v="60"/>
    <x v="5"/>
    <n v="11"/>
    <x v="0"/>
    <s v="Woensel-Noord"/>
    <s v="Condo"/>
    <n v="300"/>
    <n v="3300"/>
    <x v="5"/>
    <n v="0.91666666666666663"/>
  </r>
  <r>
    <n v="60"/>
    <x v="6"/>
    <n v="8"/>
    <x v="0"/>
    <s v="Woensel-Noord"/>
    <s v="Condo"/>
    <n v="300"/>
    <n v="2400"/>
    <x v="5"/>
    <n v="0.66666666666666663"/>
  </r>
  <r>
    <n v="60"/>
    <x v="7"/>
    <n v="11"/>
    <x v="0"/>
    <s v="Woensel-Noord"/>
    <s v="Condo"/>
    <n v="300"/>
    <n v="3300"/>
    <x v="5"/>
    <n v="0.91666666666666663"/>
  </r>
  <r>
    <n v="60"/>
    <x v="8"/>
    <n v="7"/>
    <x v="0"/>
    <s v="Woensel-Noord"/>
    <s v="Condo"/>
    <n v="300"/>
    <n v="2100"/>
    <x v="5"/>
    <n v="0.58333333333333337"/>
  </r>
  <r>
    <n v="60"/>
    <x v="9"/>
    <n v="9"/>
    <x v="0"/>
    <s v="Woensel-Noord"/>
    <s v="Condo"/>
    <n v="300"/>
    <n v="2700"/>
    <x v="5"/>
    <n v="0.75"/>
  </r>
  <r>
    <n v="60"/>
    <x v="10"/>
    <n v="9"/>
    <x v="0"/>
    <s v="Woensel-Noord"/>
    <s v="Condo"/>
    <n v="300"/>
    <n v="2700"/>
    <x v="5"/>
    <n v="0.75"/>
  </r>
  <r>
    <n v="60"/>
    <x v="11"/>
    <n v="11"/>
    <x v="0"/>
    <s v="Woensel-Noord"/>
    <s v="Condo"/>
    <n v="300"/>
    <n v="3300"/>
    <x v="5"/>
    <n v="0.91666666666666663"/>
  </r>
  <r>
    <n v="60"/>
    <x v="12"/>
    <n v="9"/>
    <x v="0"/>
    <s v="Woensel-Noord"/>
    <s v="Condo"/>
    <n v="300"/>
    <n v="2700"/>
    <x v="5"/>
    <n v="0.75"/>
  </r>
  <r>
    <n v="60"/>
    <x v="13"/>
    <n v="11"/>
    <x v="0"/>
    <s v="Woensel-Noord"/>
    <s v="Condo"/>
    <n v="300"/>
    <n v="3300"/>
    <x v="5"/>
    <n v="0.91666666666666663"/>
  </r>
  <r>
    <n v="60"/>
    <x v="14"/>
    <n v="9"/>
    <x v="0"/>
    <s v="Woensel-Noord"/>
    <s v="Condo"/>
    <n v="300"/>
    <n v="2700"/>
    <x v="5"/>
    <n v="0.75"/>
  </r>
  <r>
    <n v="60"/>
    <x v="15"/>
    <n v="8"/>
    <x v="0"/>
    <s v="Woensel-Noord"/>
    <s v="Condo"/>
    <n v="300"/>
    <n v="2400"/>
    <x v="5"/>
    <n v="0.66666666666666663"/>
  </r>
  <r>
    <n v="60"/>
    <x v="16"/>
    <n v="8"/>
    <x v="0"/>
    <s v="Woensel-Noord"/>
    <s v="Condo"/>
    <n v="300"/>
    <n v="2400"/>
    <x v="5"/>
    <n v="0.66666666666666663"/>
  </r>
  <r>
    <n v="60"/>
    <x v="17"/>
    <n v="11"/>
    <x v="0"/>
    <s v="Woensel-Noord"/>
    <s v="Condo"/>
    <n v="300"/>
    <n v="3300"/>
    <x v="5"/>
    <n v="0.91666666666666663"/>
  </r>
  <r>
    <n v="60"/>
    <x v="18"/>
    <n v="11"/>
    <x v="0"/>
    <s v="Woensel-Noord"/>
    <s v="Condo"/>
    <n v="300"/>
    <n v="3300"/>
    <x v="5"/>
    <n v="0.91666666666666663"/>
  </r>
  <r>
    <n v="61"/>
    <x v="0"/>
    <n v="7"/>
    <x v="0"/>
    <s v="Woensel-Noord"/>
    <s v="Apartment"/>
    <n v="360"/>
    <n v="2520"/>
    <x v="18"/>
    <n v="0.58333333333333337"/>
  </r>
  <r>
    <n v="61"/>
    <x v="1"/>
    <n v="10"/>
    <x v="0"/>
    <s v="Woensel-Noord"/>
    <s v="Apartment"/>
    <n v="360"/>
    <n v="3600"/>
    <x v="18"/>
    <n v="0.83333333333333337"/>
  </r>
  <r>
    <n v="61"/>
    <x v="2"/>
    <n v="10"/>
    <x v="0"/>
    <s v="Woensel-Noord"/>
    <s v="Apartment"/>
    <n v="360"/>
    <n v="3600"/>
    <x v="18"/>
    <n v="0.83333333333333337"/>
  </r>
  <r>
    <n v="61"/>
    <x v="3"/>
    <n v="11"/>
    <x v="0"/>
    <s v="Woensel-Noord"/>
    <s v="Apartment"/>
    <n v="360"/>
    <n v="3960"/>
    <x v="18"/>
    <n v="0.91666666666666663"/>
  </r>
  <r>
    <n v="61"/>
    <x v="4"/>
    <n v="11"/>
    <x v="0"/>
    <s v="Woensel-Noord"/>
    <s v="Apartment"/>
    <n v="360"/>
    <n v="3960"/>
    <x v="18"/>
    <n v="0.91666666666666663"/>
  </r>
  <r>
    <n v="61"/>
    <x v="5"/>
    <n v="8"/>
    <x v="0"/>
    <s v="Woensel-Noord"/>
    <s v="Apartment"/>
    <n v="360"/>
    <n v="2880"/>
    <x v="18"/>
    <n v="0.66666666666666663"/>
  </r>
  <r>
    <n v="61"/>
    <x v="6"/>
    <n v="8"/>
    <x v="0"/>
    <s v="Woensel-Noord"/>
    <s v="Apartment"/>
    <n v="360"/>
    <n v="2880"/>
    <x v="18"/>
    <n v="0.66666666666666663"/>
  </r>
  <r>
    <n v="61"/>
    <x v="7"/>
    <n v="7"/>
    <x v="0"/>
    <s v="Woensel-Noord"/>
    <s v="Apartment"/>
    <n v="360"/>
    <n v="2520"/>
    <x v="18"/>
    <n v="0.58333333333333337"/>
  </r>
  <r>
    <n v="61"/>
    <x v="8"/>
    <n v="9"/>
    <x v="0"/>
    <s v="Woensel-Noord"/>
    <s v="Apartment"/>
    <n v="360"/>
    <n v="3240"/>
    <x v="18"/>
    <n v="0.75"/>
  </r>
  <r>
    <n v="61"/>
    <x v="9"/>
    <n v="10"/>
    <x v="0"/>
    <s v="Woensel-Noord"/>
    <s v="Apartment"/>
    <n v="360"/>
    <n v="3600"/>
    <x v="18"/>
    <n v="0.83333333333333337"/>
  </r>
  <r>
    <n v="61"/>
    <x v="10"/>
    <n v="7"/>
    <x v="0"/>
    <s v="Woensel-Noord"/>
    <s v="Apartment"/>
    <n v="360"/>
    <n v="2520"/>
    <x v="18"/>
    <n v="0.58333333333333337"/>
  </r>
  <r>
    <n v="61"/>
    <x v="11"/>
    <n v="11"/>
    <x v="0"/>
    <s v="Woensel-Noord"/>
    <s v="Apartment"/>
    <n v="360"/>
    <n v="3960"/>
    <x v="18"/>
    <n v="0.91666666666666663"/>
  </r>
  <r>
    <n v="61"/>
    <x v="12"/>
    <n v="10"/>
    <x v="0"/>
    <s v="Woensel-Noord"/>
    <s v="Apartment"/>
    <n v="360"/>
    <n v="3600"/>
    <x v="18"/>
    <n v="0.83333333333333337"/>
  </r>
  <r>
    <n v="61"/>
    <x v="13"/>
    <n v="9"/>
    <x v="0"/>
    <s v="Woensel-Noord"/>
    <s v="Apartment"/>
    <n v="360"/>
    <n v="3240"/>
    <x v="18"/>
    <n v="0.75"/>
  </r>
  <r>
    <n v="61"/>
    <x v="14"/>
    <n v="8"/>
    <x v="0"/>
    <s v="Woensel-Noord"/>
    <s v="Apartment"/>
    <n v="360"/>
    <n v="2880"/>
    <x v="18"/>
    <n v="0.66666666666666663"/>
  </r>
  <r>
    <n v="61"/>
    <x v="15"/>
    <n v="8"/>
    <x v="0"/>
    <s v="Woensel-Noord"/>
    <s v="Apartment"/>
    <n v="360"/>
    <n v="2880"/>
    <x v="18"/>
    <n v="0.66666666666666663"/>
  </r>
  <r>
    <n v="61"/>
    <x v="16"/>
    <n v="8"/>
    <x v="0"/>
    <s v="Woensel-Noord"/>
    <s v="Apartment"/>
    <n v="360"/>
    <n v="2880"/>
    <x v="18"/>
    <n v="0.66666666666666663"/>
  </r>
  <r>
    <n v="61"/>
    <x v="17"/>
    <n v="11"/>
    <x v="0"/>
    <s v="Woensel-Noord"/>
    <s v="Apartment"/>
    <n v="360"/>
    <n v="3960"/>
    <x v="18"/>
    <n v="0.91666666666666663"/>
  </r>
  <r>
    <n v="61"/>
    <x v="18"/>
    <n v="10"/>
    <x v="0"/>
    <s v="Woensel-Noord"/>
    <s v="Apartment"/>
    <n v="360"/>
    <n v="3600"/>
    <x v="18"/>
    <n v="0.83333333333333337"/>
  </r>
  <r>
    <n v="62"/>
    <x v="0"/>
    <n v="10"/>
    <x v="0"/>
    <s v="Woensel-Noord"/>
    <s v="House"/>
    <n v="600"/>
    <n v="6000"/>
    <x v="1"/>
    <n v="0.83333333333333337"/>
  </r>
  <r>
    <n v="62"/>
    <x v="1"/>
    <n v="11"/>
    <x v="0"/>
    <s v="Woensel-Noord"/>
    <s v="House"/>
    <n v="600"/>
    <n v="6600"/>
    <x v="1"/>
    <n v="0.91666666666666663"/>
  </r>
  <r>
    <n v="62"/>
    <x v="2"/>
    <n v="8"/>
    <x v="0"/>
    <s v="Woensel-Noord"/>
    <s v="House"/>
    <n v="600"/>
    <n v="4800"/>
    <x v="1"/>
    <n v="0.66666666666666663"/>
  </r>
  <r>
    <n v="62"/>
    <x v="3"/>
    <n v="8"/>
    <x v="0"/>
    <s v="Woensel-Noord"/>
    <s v="House"/>
    <n v="600"/>
    <n v="4800"/>
    <x v="1"/>
    <n v="0.66666666666666663"/>
  </r>
  <r>
    <n v="62"/>
    <x v="4"/>
    <n v="9"/>
    <x v="0"/>
    <s v="Woensel-Noord"/>
    <s v="House"/>
    <n v="600"/>
    <n v="5400"/>
    <x v="1"/>
    <n v="0.75"/>
  </r>
  <r>
    <n v="62"/>
    <x v="5"/>
    <n v="11"/>
    <x v="0"/>
    <s v="Woensel-Noord"/>
    <s v="House"/>
    <n v="600"/>
    <n v="6600"/>
    <x v="1"/>
    <n v="0.91666666666666663"/>
  </r>
  <r>
    <n v="62"/>
    <x v="6"/>
    <n v="10"/>
    <x v="0"/>
    <s v="Woensel-Noord"/>
    <s v="House"/>
    <n v="600"/>
    <n v="6000"/>
    <x v="1"/>
    <n v="0.83333333333333337"/>
  </r>
  <r>
    <n v="62"/>
    <x v="7"/>
    <n v="11"/>
    <x v="0"/>
    <s v="Woensel-Noord"/>
    <s v="House"/>
    <n v="600"/>
    <n v="6600"/>
    <x v="1"/>
    <n v="0.91666666666666663"/>
  </r>
  <r>
    <n v="62"/>
    <x v="8"/>
    <n v="7"/>
    <x v="0"/>
    <s v="Woensel-Noord"/>
    <s v="House"/>
    <n v="600"/>
    <n v="4200"/>
    <x v="1"/>
    <n v="0.58333333333333337"/>
  </r>
  <r>
    <n v="62"/>
    <x v="9"/>
    <n v="7"/>
    <x v="0"/>
    <s v="Woensel-Noord"/>
    <s v="House"/>
    <n v="600"/>
    <n v="4200"/>
    <x v="1"/>
    <n v="0.58333333333333337"/>
  </r>
  <r>
    <n v="62"/>
    <x v="10"/>
    <n v="10"/>
    <x v="0"/>
    <s v="Woensel-Noord"/>
    <s v="House"/>
    <n v="600"/>
    <n v="6000"/>
    <x v="1"/>
    <n v="0.83333333333333337"/>
  </r>
  <r>
    <n v="62"/>
    <x v="11"/>
    <n v="8"/>
    <x v="0"/>
    <s v="Woensel-Noord"/>
    <s v="House"/>
    <n v="600"/>
    <n v="4800"/>
    <x v="1"/>
    <n v="0.66666666666666663"/>
  </r>
  <r>
    <n v="62"/>
    <x v="12"/>
    <n v="11"/>
    <x v="0"/>
    <s v="Woensel-Noord"/>
    <s v="House"/>
    <n v="600"/>
    <n v="6600"/>
    <x v="1"/>
    <n v="0.91666666666666663"/>
  </r>
  <r>
    <n v="62"/>
    <x v="13"/>
    <n v="8"/>
    <x v="0"/>
    <s v="Woensel-Noord"/>
    <s v="House"/>
    <n v="600"/>
    <n v="4800"/>
    <x v="1"/>
    <n v="0.66666666666666663"/>
  </r>
  <r>
    <n v="62"/>
    <x v="14"/>
    <n v="8"/>
    <x v="0"/>
    <s v="Woensel-Noord"/>
    <s v="House"/>
    <n v="600"/>
    <n v="4800"/>
    <x v="1"/>
    <n v="0.66666666666666663"/>
  </r>
  <r>
    <n v="62"/>
    <x v="15"/>
    <n v="7"/>
    <x v="0"/>
    <s v="Woensel-Noord"/>
    <s v="House"/>
    <n v="600"/>
    <n v="4200"/>
    <x v="1"/>
    <n v="0.58333333333333337"/>
  </r>
  <r>
    <n v="62"/>
    <x v="16"/>
    <n v="7"/>
    <x v="0"/>
    <s v="Woensel-Noord"/>
    <s v="House"/>
    <n v="600"/>
    <n v="4200"/>
    <x v="1"/>
    <n v="0.58333333333333337"/>
  </r>
  <r>
    <n v="62"/>
    <x v="17"/>
    <n v="10"/>
    <x v="0"/>
    <s v="Woensel-Noord"/>
    <s v="House"/>
    <n v="600"/>
    <n v="6000"/>
    <x v="1"/>
    <n v="0.83333333333333337"/>
  </r>
  <r>
    <n v="62"/>
    <x v="18"/>
    <n v="8"/>
    <x v="0"/>
    <s v="Woensel-Noord"/>
    <s v="House"/>
    <n v="600"/>
    <n v="4800"/>
    <x v="1"/>
    <n v="0.66666666666666663"/>
  </r>
  <r>
    <n v="63"/>
    <x v="0"/>
    <n v="9"/>
    <x v="0"/>
    <s v="Woensel-Noord"/>
    <s v="Small House"/>
    <n v="540"/>
    <n v="4860"/>
    <x v="2"/>
    <n v="0.75"/>
  </r>
  <r>
    <n v="63"/>
    <x v="1"/>
    <n v="10"/>
    <x v="0"/>
    <s v="Woensel-Noord"/>
    <s v="Small House"/>
    <n v="540"/>
    <n v="5400"/>
    <x v="2"/>
    <n v="0.83333333333333337"/>
  </r>
  <r>
    <n v="63"/>
    <x v="2"/>
    <n v="11"/>
    <x v="0"/>
    <s v="Woensel-Noord"/>
    <s v="Small House"/>
    <n v="540"/>
    <n v="5940"/>
    <x v="2"/>
    <n v="0.91666666666666663"/>
  </r>
  <r>
    <n v="63"/>
    <x v="3"/>
    <n v="9"/>
    <x v="0"/>
    <s v="Woensel-Noord"/>
    <s v="Small House"/>
    <n v="540"/>
    <n v="4860"/>
    <x v="2"/>
    <n v="0.75"/>
  </r>
  <r>
    <n v="63"/>
    <x v="4"/>
    <n v="10"/>
    <x v="0"/>
    <s v="Woensel-Noord"/>
    <s v="Small House"/>
    <n v="540"/>
    <n v="5400"/>
    <x v="2"/>
    <n v="0.83333333333333337"/>
  </r>
  <r>
    <n v="63"/>
    <x v="5"/>
    <n v="8"/>
    <x v="0"/>
    <s v="Woensel-Noord"/>
    <s v="Small House"/>
    <n v="540"/>
    <n v="4320"/>
    <x v="2"/>
    <n v="0.66666666666666663"/>
  </r>
  <r>
    <n v="63"/>
    <x v="6"/>
    <n v="8"/>
    <x v="0"/>
    <s v="Woensel-Noord"/>
    <s v="Small House"/>
    <n v="540"/>
    <n v="4320"/>
    <x v="2"/>
    <n v="0.66666666666666663"/>
  </r>
  <r>
    <n v="63"/>
    <x v="7"/>
    <n v="8"/>
    <x v="0"/>
    <s v="Woensel-Noord"/>
    <s v="Small House"/>
    <n v="540"/>
    <n v="4320"/>
    <x v="2"/>
    <n v="0.66666666666666663"/>
  </r>
  <r>
    <n v="63"/>
    <x v="8"/>
    <n v="7"/>
    <x v="0"/>
    <s v="Woensel-Noord"/>
    <s v="Small House"/>
    <n v="540"/>
    <n v="3780"/>
    <x v="2"/>
    <n v="0.58333333333333337"/>
  </r>
  <r>
    <n v="63"/>
    <x v="9"/>
    <n v="11"/>
    <x v="0"/>
    <s v="Woensel-Noord"/>
    <s v="Small House"/>
    <n v="540"/>
    <n v="5940"/>
    <x v="2"/>
    <n v="0.91666666666666663"/>
  </r>
  <r>
    <n v="63"/>
    <x v="10"/>
    <n v="10"/>
    <x v="0"/>
    <s v="Woensel-Noord"/>
    <s v="Small House"/>
    <n v="540"/>
    <n v="5400"/>
    <x v="2"/>
    <n v="0.83333333333333337"/>
  </r>
  <r>
    <n v="63"/>
    <x v="11"/>
    <n v="11"/>
    <x v="0"/>
    <s v="Woensel-Noord"/>
    <s v="Small House"/>
    <n v="540"/>
    <n v="5940"/>
    <x v="2"/>
    <n v="0.91666666666666663"/>
  </r>
  <r>
    <n v="63"/>
    <x v="12"/>
    <n v="10"/>
    <x v="0"/>
    <s v="Woensel-Noord"/>
    <s v="Small House"/>
    <n v="540"/>
    <n v="5400"/>
    <x v="2"/>
    <n v="0.83333333333333337"/>
  </r>
  <r>
    <n v="63"/>
    <x v="13"/>
    <n v="7"/>
    <x v="0"/>
    <s v="Woensel-Noord"/>
    <s v="Small House"/>
    <n v="540"/>
    <n v="3780"/>
    <x v="2"/>
    <n v="0.58333333333333337"/>
  </r>
  <r>
    <n v="63"/>
    <x v="14"/>
    <n v="8"/>
    <x v="0"/>
    <s v="Woensel-Noord"/>
    <s v="Small House"/>
    <n v="540"/>
    <n v="4320"/>
    <x v="2"/>
    <n v="0.66666666666666663"/>
  </r>
  <r>
    <n v="63"/>
    <x v="15"/>
    <n v="8"/>
    <x v="0"/>
    <s v="Woensel-Noord"/>
    <s v="Small House"/>
    <n v="540"/>
    <n v="4320"/>
    <x v="2"/>
    <n v="0.66666666666666663"/>
  </r>
  <r>
    <n v="63"/>
    <x v="16"/>
    <n v="8"/>
    <x v="0"/>
    <s v="Woensel-Noord"/>
    <s v="Small House"/>
    <n v="540"/>
    <n v="4320"/>
    <x v="2"/>
    <n v="0.66666666666666663"/>
  </r>
  <r>
    <n v="63"/>
    <x v="17"/>
    <n v="9"/>
    <x v="0"/>
    <s v="Woensel-Noord"/>
    <s v="Small House"/>
    <n v="540"/>
    <n v="4860"/>
    <x v="2"/>
    <n v="0.75"/>
  </r>
  <r>
    <n v="63"/>
    <x v="18"/>
    <n v="9"/>
    <x v="0"/>
    <s v="Woensel-Noord"/>
    <s v="Small House"/>
    <n v="540"/>
    <n v="4860"/>
    <x v="2"/>
    <n v="0.75"/>
  </r>
  <r>
    <n v="64"/>
    <x v="0"/>
    <n v="8"/>
    <x v="0"/>
    <s v="Woensel-Noord"/>
    <s v="Apartment"/>
    <n v="420"/>
    <n v="3360"/>
    <x v="3"/>
    <n v="0.66666666666666663"/>
  </r>
  <r>
    <n v="64"/>
    <x v="1"/>
    <n v="8"/>
    <x v="0"/>
    <s v="Woensel-Noord"/>
    <s v="Apartment"/>
    <n v="420"/>
    <n v="3360"/>
    <x v="3"/>
    <n v="0.66666666666666663"/>
  </r>
  <r>
    <n v="64"/>
    <x v="2"/>
    <n v="9"/>
    <x v="0"/>
    <s v="Woensel-Noord"/>
    <s v="Apartment"/>
    <n v="420"/>
    <n v="3780"/>
    <x v="3"/>
    <n v="0.75"/>
  </r>
  <r>
    <n v="64"/>
    <x v="3"/>
    <n v="9"/>
    <x v="0"/>
    <s v="Woensel-Noord"/>
    <s v="Apartment"/>
    <n v="420"/>
    <n v="3780"/>
    <x v="3"/>
    <n v="0.75"/>
  </r>
  <r>
    <n v="64"/>
    <x v="4"/>
    <n v="8"/>
    <x v="0"/>
    <s v="Woensel-Noord"/>
    <s v="Apartment"/>
    <n v="420"/>
    <n v="3360"/>
    <x v="3"/>
    <n v="0.66666666666666663"/>
  </r>
  <r>
    <n v="64"/>
    <x v="5"/>
    <n v="9"/>
    <x v="0"/>
    <s v="Woensel-Noord"/>
    <s v="Apartment"/>
    <n v="420"/>
    <n v="3780"/>
    <x v="3"/>
    <n v="0.75"/>
  </r>
  <r>
    <n v="64"/>
    <x v="6"/>
    <n v="11"/>
    <x v="0"/>
    <s v="Woensel-Noord"/>
    <s v="Apartment"/>
    <n v="420"/>
    <n v="4620"/>
    <x v="3"/>
    <n v="0.91666666666666663"/>
  </r>
  <r>
    <n v="64"/>
    <x v="7"/>
    <n v="11"/>
    <x v="0"/>
    <s v="Woensel-Noord"/>
    <s v="Apartment"/>
    <n v="420"/>
    <n v="4620"/>
    <x v="3"/>
    <n v="0.91666666666666663"/>
  </r>
  <r>
    <n v="64"/>
    <x v="8"/>
    <n v="11"/>
    <x v="0"/>
    <s v="Woensel-Noord"/>
    <s v="Apartment"/>
    <n v="420"/>
    <n v="4620"/>
    <x v="3"/>
    <n v="0.91666666666666663"/>
  </r>
  <r>
    <n v="64"/>
    <x v="9"/>
    <n v="7"/>
    <x v="0"/>
    <s v="Woensel-Noord"/>
    <s v="Apartment"/>
    <n v="420"/>
    <n v="2940"/>
    <x v="3"/>
    <n v="0.58333333333333337"/>
  </r>
  <r>
    <n v="64"/>
    <x v="10"/>
    <n v="7"/>
    <x v="0"/>
    <s v="Woensel-Noord"/>
    <s v="Apartment"/>
    <n v="420"/>
    <n v="2940"/>
    <x v="3"/>
    <n v="0.58333333333333337"/>
  </r>
  <r>
    <n v="64"/>
    <x v="11"/>
    <n v="9"/>
    <x v="0"/>
    <s v="Woensel-Noord"/>
    <s v="Apartment"/>
    <n v="420"/>
    <n v="3780"/>
    <x v="3"/>
    <n v="0.75"/>
  </r>
  <r>
    <n v="64"/>
    <x v="12"/>
    <n v="7"/>
    <x v="0"/>
    <s v="Woensel-Noord"/>
    <s v="Apartment"/>
    <n v="420"/>
    <n v="2940"/>
    <x v="3"/>
    <n v="0.58333333333333337"/>
  </r>
  <r>
    <n v="64"/>
    <x v="13"/>
    <n v="11"/>
    <x v="0"/>
    <s v="Woensel-Noord"/>
    <s v="Apartment"/>
    <n v="420"/>
    <n v="4620"/>
    <x v="3"/>
    <n v="0.91666666666666663"/>
  </r>
  <r>
    <n v="64"/>
    <x v="14"/>
    <n v="9"/>
    <x v="0"/>
    <s v="Woensel-Noord"/>
    <s v="Apartment"/>
    <n v="420"/>
    <n v="3780"/>
    <x v="3"/>
    <n v="0.75"/>
  </r>
  <r>
    <n v="64"/>
    <x v="15"/>
    <n v="11"/>
    <x v="0"/>
    <s v="Woensel-Noord"/>
    <s v="Apartment"/>
    <n v="420"/>
    <n v="4620"/>
    <x v="3"/>
    <n v="0.91666666666666663"/>
  </r>
  <r>
    <n v="64"/>
    <x v="16"/>
    <n v="11"/>
    <x v="0"/>
    <s v="Woensel-Noord"/>
    <s v="Apartment"/>
    <n v="420"/>
    <n v="4620"/>
    <x v="3"/>
    <n v="0.91666666666666663"/>
  </r>
  <r>
    <n v="64"/>
    <x v="17"/>
    <n v="12"/>
    <x v="0"/>
    <s v="Woensel-Noord"/>
    <s v="Apartment"/>
    <n v="420"/>
    <n v="5040"/>
    <x v="3"/>
    <n v="1"/>
  </r>
  <r>
    <n v="64"/>
    <x v="18"/>
    <n v="10"/>
    <x v="0"/>
    <s v="Woensel-Noord"/>
    <s v="Apartment"/>
    <n v="420"/>
    <n v="4200"/>
    <x v="3"/>
    <n v="0.83333333333333337"/>
  </r>
  <r>
    <n v="65"/>
    <x v="0"/>
    <n v="8"/>
    <x v="0"/>
    <s v="Woensel-Noord"/>
    <s v="Villa"/>
    <n v="1080"/>
    <n v="8640"/>
    <x v="4"/>
    <n v="0.66666666666666663"/>
  </r>
  <r>
    <n v="65"/>
    <x v="1"/>
    <n v="10"/>
    <x v="0"/>
    <s v="Woensel-Noord"/>
    <s v="Villa"/>
    <n v="1080"/>
    <n v="10800"/>
    <x v="4"/>
    <n v="0.83333333333333337"/>
  </r>
  <r>
    <n v="65"/>
    <x v="2"/>
    <n v="9"/>
    <x v="0"/>
    <s v="Woensel-Noord"/>
    <s v="Villa"/>
    <n v="1080"/>
    <n v="9720"/>
    <x v="4"/>
    <n v="0.75"/>
  </r>
  <r>
    <n v="65"/>
    <x v="3"/>
    <n v="10"/>
    <x v="0"/>
    <s v="Woensel-Noord"/>
    <s v="Villa"/>
    <n v="1080"/>
    <n v="10800"/>
    <x v="4"/>
    <n v="0.83333333333333337"/>
  </r>
  <r>
    <n v="65"/>
    <x v="4"/>
    <n v="8"/>
    <x v="0"/>
    <s v="Woensel-Noord"/>
    <s v="Villa"/>
    <n v="1080"/>
    <n v="8640"/>
    <x v="4"/>
    <n v="0.66666666666666663"/>
  </r>
  <r>
    <n v="65"/>
    <x v="5"/>
    <n v="9"/>
    <x v="0"/>
    <s v="Woensel-Noord"/>
    <s v="Villa"/>
    <n v="1080"/>
    <n v="9720"/>
    <x v="4"/>
    <n v="0.75"/>
  </r>
  <r>
    <n v="65"/>
    <x v="6"/>
    <n v="7"/>
    <x v="0"/>
    <s v="Woensel-Noord"/>
    <s v="Villa"/>
    <n v="1080"/>
    <n v="7560"/>
    <x v="4"/>
    <n v="0.58333333333333337"/>
  </r>
  <r>
    <n v="65"/>
    <x v="7"/>
    <n v="8"/>
    <x v="0"/>
    <s v="Woensel-Noord"/>
    <s v="Villa"/>
    <n v="1080"/>
    <n v="8640"/>
    <x v="4"/>
    <n v="0.66666666666666663"/>
  </r>
  <r>
    <n v="65"/>
    <x v="8"/>
    <n v="9"/>
    <x v="0"/>
    <s v="Woensel-Noord"/>
    <s v="Villa"/>
    <n v="1080"/>
    <n v="9720"/>
    <x v="4"/>
    <n v="0.75"/>
  </r>
  <r>
    <n v="65"/>
    <x v="9"/>
    <n v="11"/>
    <x v="0"/>
    <s v="Woensel-Noord"/>
    <s v="Villa"/>
    <n v="1080"/>
    <n v="11880"/>
    <x v="4"/>
    <n v="0.91666666666666663"/>
  </r>
  <r>
    <n v="65"/>
    <x v="10"/>
    <n v="9"/>
    <x v="0"/>
    <s v="Woensel-Noord"/>
    <s v="Villa"/>
    <n v="1080"/>
    <n v="9720"/>
    <x v="4"/>
    <n v="0.75"/>
  </r>
  <r>
    <n v="65"/>
    <x v="11"/>
    <n v="8"/>
    <x v="0"/>
    <s v="Woensel-Noord"/>
    <s v="Villa"/>
    <n v="1080"/>
    <n v="8640"/>
    <x v="4"/>
    <n v="0.66666666666666663"/>
  </r>
  <r>
    <n v="65"/>
    <x v="12"/>
    <n v="10"/>
    <x v="0"/>
    <s v="Woensel-Noord"/>
    <s v="Villa"/>
    <n v="1080"/>
    <n v="10800"/>
    <x v="4"/>
    <n v="0.83333333333333337"/>
  </r>
  <r>
    <n v="65"/>
    <x v="13"/>
    <n v="11"/>
    <x v="0"/>
    <s v="Woensel-Noord"/>
    <s v="Villa"/>
    <n v="1080"/>
    <n v="11880"/>
    <x v="4"/>
    <n v="0.91666666666666663"/>
  </r>
  <r>
    <n v="65"/>
    <x v="14"/>
    <n v="9"/>
    <x v="0"/>
    <s v="Woensel-Noord"/>
    <s v="Villa"/>
    <n v="1080"/>
    <n v="9720"/>
    <x v="4"/>
    <n v="0.75"/>
  </r>
  <r>
    <n v="65"/>
    <x v="15"/>
    <n v="10"/>
    <x v="0"/>
    <s v="Woensel-Noord"/>
    <s v="Villa"/>
    <n v="1080"/>
    <n v="10800"/>
    <x v="4"/>
    <n v="0.83333333333333337"/>
  </r>
  <r>
    <n v="65"/>
    <x v="16"/>
    <n v="10"/>
    <x v="0"/>
    <s v="Woensel-Noord"/>
    <s v="Villa"/>
    <n v="1080"/>
    <n v="10800"/>
    <x v="4"/>
    <n v="0.83333333333333337"/>
  </r>
  <r>
    <n v="65"/>
    <x v="17"/>
    <n v="10"/>
    <x v="0"/>
    <s v="Woensel-Noord"/>
    <s v="Villa"/>
    <n v="1080"/>
    <n v="10800"/>
    <x v="4"/>
    <n v="0.83333333333333337"/>
  </r>
  <r>
    <n v="65"/>
    <x v="18"/>
    <n v="11"/>
    <x v="0"/>
    <s v="Woensel-Noord"/>
    <s v="Villa"/>
    <n v="1080"/>
    <n v="11880"/>
    <x v="4"/>
    <n v="0.91666666666666663"/>
  </r>
  <r>
    <n v="66"/>
    <x v="0"/>
    <n v="8"/>
    <x v="0"/>
    <s v="Woensel-Noord"/>
    <s v="Condo"/>
    <n v="300"/>
    <n v="2400"/>
    <x v="5"/>
    <n v="0.66666666666666663"/>
  </r>
  <r>
    <n v="66"/>
    <x v="1"/>
    <n v="9"/>
    <x v="0"/>
    <s v="Woensel-Noord"/>
    <s v="Condo"/>
    <n v="300"/>
    <n v="2700"/>
    <x v="5"/>
    <n v="0.75"/>
  </r>
  <r>
    <n v="66"/>
    <x v="2"/>
    <n v="8"/>
    <x v="0"/>
    <s v="Woensel-Noord"/>
    <s v="Condo"/>
    <n v="300"/>
    <n v="2400"/>
    <x v="5"/>
    <n v="0.66666666666666663"/>
  </r>
  <r>
    <n v="66"/>
    <x v="3"/>
    <n v="7"/>
    <x v="0"/>
    <s v="Woensel-Noord"/>
    <s v="Condo"/>
    <n v="300"/>
    <n v="2100"/>
    <x v="5"/>
    <n v="0.58333333333333337"/>
  </r>
  <r>
    <n v="66"/>
    <x v="4"/>
    <n v="9"/>
    <x v="0"/>
    <s v="Woensel-Noord"/>
    <s v="Condo"/>
    <n v="300"/>
    <n v="2700"/>
    <x v="5"/>
    <n v="0.75"/>
  </r>
  <r>
    <n v="66"/>
    <x v="5"/>
    <n v="9"/>
    <x v="0"/>
    <s v="Woensel-Noord"/>
    <s v="Condo"/>
    <n v="300"/>
    <n v="2700"/>
    <x v="5"/>
    <n v="0.75"/>
  </r>
  <r>
    <n v="66"/>
    <x v="6"/>
    <n v="9"/>
    <x v="0"/>
    <s v="Woensel-Noord"/>
    <s v="Condo"/>
    <n v="300"/>
    <n v="2700"/>
    <x v="5"/>
    <n v="0.75"/>
  </r>
  <r>
    <n v="66"/>
    <x v="7"/>
    <n v="9"/>
    <x v="0"/>
    <s v="Woensel-Noord"/>
    <s v="Condo"/>
    <n v="300"/>
    <n v="2700"/>
    <x v="5"/>
    <n v="0.75"/>
  </r>
  <r>
    <n v="66"/>
    <x v="8"/>
    <n v="7"/>
    <x v="0"/>
    <s v="Woensel-Noord"/>
    <s v="Condo"/>
    <n v="300"/>
    <n v="2100"/>
    <x v="5"/>
    <n v="0.58333333333333337"/>
  </r>
  <r>
    <n v="66"/>
    <x v="9"/>
    <n v="10"/>
    <x v="0"/>
    <s v="Woensel-Noord"/>
    <s v="Condo"/>
    <n v="300"/>
    <n v="3000"/>
    <x v="5"/>
    <n v="0.83333333333333337"/>
  </r>
  <r>
    <n v="66"/>
    <x v="10"/>
    <n v="8"/>
    <x v="0"/>
    <s v="Woensel-Noord"/>
    <s v="Condo"/>
    <n v="300"/>
    <n v="2400"/>
    <x v="5"/>
    <n v="0.66666666666666663"/>
  </r>
  <r>
    <n v="66"/>
    <x v="11"/>
    <n v="8"/>
    <x v="0"/>
    <s v="Woensel-Noord"/>
    <s v="Condo"/>
    <n v="300"/>
    <n v="2400"/>
    <x v="5"/>
    <n v="0.66666666666666663"/>
  </r>
  <r>
    <n v="66"/>
    <x v="12"/>
    <n v="10"/>
    <x v="0"/>
    <s v="Woensel-Noord"/>
    <s v="Condo"/>
    <n v="300"/>
    <n v="3000"/>
    <x v="5"/>
    <n v="0.83333333333333337"/>
  </r>
  <r>
    <n v="66"/>
    <x v="13"/>
    <n v="8"/>
    <x v="0"/>
    <s v="Woensel-Noord"/>
    <s v="Condo"/>
    <n v="300"/>
    <n v="2400"/>
    <x v="5"/>
    <n v="0.66666666666666663"/>
  </r>
  <r>
    <n v="66"/>
    <x v="14"/>
    <n v="9"/>
    <x v="0"/>
    <s v="Woensel-Noord"/>
    <s v="Condo"/>
    <n v="300"/>
    <n v="2700"/>
    <x v="5"/>
    <n v="0.75"/>
  </r>
  <r>
    <n v="66"/>
    <x v="15"/>
    <n v="11"/>
    <x v="0"/>
    <s v="Woensel-Noord"/>
    <s v="Condo"/>
    <n v="300"/>
    <n v="3300"/>
    <x v="5"/>
    <n v="0.91666666666666663"/>
  </r>
  <r>
    <n v="66"/>
    <x v="16"/>
    <n v="11"/>
    <x v="0"/>
    <s v="Woensel-Noord"/>
    <s v="Condo"/>
    <n v="300"/>
    <n v="3300"/>
    <x v="5"/>
    <n v="0.91666666666666663"/>
  </r>
  <r>
    <n v="66"/>
    <x v="17"/>
    <n v="12"/>
    <x v="0"/>
    <s v="Woensel-Noord"/>
    <s v="Condo"/>
    <n v="300"/>
    <n v="3600"/>
    <x v="5"/>
    <n v="1"/>
  </r>
  <r>
    <n v="66"/>
    <x v="18"/>
    <n v="11"/>
    <x v="0"/>
    <s v="Woensel-Noord"/>
    <s v="Condo"/>
    <n v="300"/>
    <n v="3300"/>
    <x v="5"/>
    <n v="0.91666666666666663"/>
  </r>
  <r>
    <n v="67"/>
    <x v="0"/>
    <n v="8"/>
    <x v="0"/>
    <s v="Woensel-Noord"/>
    <s v="Apartment"/>
    <n v="360"/>
    <n v="2880"/>
    <x v="18"/>
    <n v="0.66666666666666663"/>
  </r>
  <r>
    <n v="67"/>
    <x v="1"/>
    <n v="9"/>
    <x v="0"/>
    <s v="Woensel-Noord"/>
    <s v="Apartment"/>
    <n v="360"/>
    <n v="3240"/>
    <x v="18"/>
    <n v="0.75"/>
  </r>
  <r>
    <n v="67"/>
    <x v="2"/>
    <n v="11"/>
    <x v="0"/>
    <s v="Woensel-Noord"/>
    <s v="Apartment"/>
    <n v="360"/>
    <n v="3960"/>
    <x v="18"/>
    <n v="0.91666666666666663"/>
  </r>
  <r>
    <n v="67"/>
    <x v="3"/>
    <n v="11"/>
    <x v="0"/>
    <s v="Woensel-Noord"/>
    <s v="Apartment"/>
    <n v="360"/>
    <n v="3960"/>
    <x v="18"/>
    <n v="0.91666666666666663"/>
  </r>
  <r>
    <n v="67"/>
    <x v="4"/>
    <n v="11"/>
    <x v="0"/>
    <s v="Woensel-Noord"/>
    <s v="Apartment"/>
    <n v="360"/>
    <n v="3960"/>
    <x v="18"/>
    <n v="0.91666666666666663"/>
  </r>
  <r>
    <n v="67"/>
    <x v="5"/>
    <n v="9"/>
    <x v="0"/>
    <s v="Woensel-Noord"/>
    <s v="Apartment"/>
    <n v="360"/>
    <n v="3240"/>
    <x v="18"/>
    <n v="0.75"/>
  </r>
  <r>
    <n v="67"/>
    <x v="6"/>
    <n v="8"/>
    <x v="0"/>
    <s v="Woensel-Noord"/>
    <s v="Apartment"/>
    <n v="360"/>
    <n v="2880"/>
    <x v="18"/>
    <n v="0.66666666666666663"/>
  </r>
  <r>
    <n v="67"/>
    <x v="7"/>
    <n v="11"/>
    <x v="0"/>
    <s v="Woensel-Noord"/>
    <s v="Apartment"/>
    <n v="360"/>
    <n v="3960"/>
    <x v="18"/>
    <n v="0.91666666666666663"/>
  </r>
  <r>
    <n v="67"/>
    <x v="8"/>
    <n v="8"/>
    <x v="0"/>
    <s v="Woensel-Noord"/>
    <s v="Apartment"/>
    <n v="360"/>
    <n v="2880"/>
    <x v="18"/>
    <n v="0.66666666666666663"/>
  </r>
  <r>
    <n v="67"/>
    <x v="9"/>
    <n v="9"/>
    <x v="0"/>
    <s v="Woensel-Noord"/>
    <s v="Apartment"/>
    <n v="360"/>
    <n v="3240"/>
    <x v="18"/>
    <n v="0.75"/>
  </r>
  <r>
    <n v="67"/>
    <x v="10"/>
    <n v="7"/>
    <x v="0"/>
    <s v="Woensel-Noord"/>
    <s v="Apartment"/>
    <n v="360"/>
    <n v="2520"/>
    <x v="18"/>
    <n v="0.58333333333333337"/>
  </r>
  <r>
    <n v="67"/>
    <x v="11"/>
    <n v="7"/>
    <x v="0"/>
    <s v="Woensel-Noord"/>
    <s v="Apartment"/>
    <n v="360"/>
    <n v="2520"/>
    <x v="18"/>
    <n v="0.58333333333333337"/>
  </r>
  <r>
    <n v="67"/>
    <x v="12"/>
    <n v="7"/>
    <x v="0"/>
    <s v="Woensel-Noord"/>
    <s v="Apartment"/>
    <n v="360"/>
    <n v="2520"/>
    <x v="18"/>
    <n v="0.58333333333333337"/>
  </r>
  <r>
    <n v="67"/>
    <x v="13"/>
    <n v="7"/>
    <x v="0"/>
    <s v="Woensel-Noord"/>
    <s v="Apartment"/>
    <n v="360"/>
    <n v="2520"/>
    <x v="18"/>
    <n v="0.58333333333333337"/>
  </r>
  <r>
    <n v="67"/>
    <x v="14"/>
    <n v="10"/>
    <x v="0"/>
    <s v="Woensel-Noord"/>
    <s v="Apartment"/>
    <n v="360"/>
    <n v="3600"/>
    <x v="18"/>
    <n v="0.83333333333333337"/>
  </r>
  <r>
    <n v="67"/>
    <x v="15"/>
    <n v="11"/>
    <x v="0"/>
    <s v="Woensel-Noord"/>
    <s v="Apartment"/>
    <n v="360"/>
    <n v="3960"/>
    <x v="18"/>
    <n v="0.91666666666666663"/>
  </r>
  <r>
    <n v="67"/>
    <x v="16"/>
    <n v="11"/>
    <x v="0"/>
    <s v="Woensel-Noord"/>
    <s v="Apartment"/>
    <n v="360"/>
    <n v="3960"/>
    <x v="18"/>
    <n v="0.91666666666666663"/>
  </r>
  <r>
    <n v="67"/>
    <x v="17"/>
    <n v="11"/>
    <x v="0"/>
    <s v="Woensel-Noord"/>
    <s v="Apartment"/>
    <n v="360"/>
    <n v="3960"/>
    <x v="18"/>
    <n v="0.91666666666666663"/>
  </r>
  <r>
    <n v="67"/>
    <x v="18"/>
    <n v="10"/>
    <x v="0"/>
    <s v="Woensel-Noord"/>
    <s v="Apartment"/>
    <n v="360"/>
    <n v="3600"/>
    <x v="18"/>
    <n v="0.83333333333333337"/>
  </r>
  <r>
    <n v="68"/>
    <x v="0"/>
    <n v="9"/>
    <x v="0"/>
    <s v="Woensel-Noord"/>
    <s v="House"/>
    <n v="600"/>
    <n v="5400"/>
    <x v="1"/>
    <n v="0.75"/>
  </r>
  <r>
    <n v="68"/>
    <x v="1"/>
    <n v="11"/>
    <x v="0"/>
    <s v="Woensel-Noord"/>
    <s v="House"/>
    <n v="600"/>
    <n v="6600"/>
    <x v="1"/>
    <n v="0.91666666666666663"/>
  </r>
  <r>
    <n v="68"/>
    <x v="2"/>
    <n v="9"/>
    <x v="0"/>
    <s v="Woensel-Noord"/>
    <s v="House"/>
    <n v="600"/>
    <n v="5400"/>
    <x v="1"/>
    <n v="0.75"/>
  </r>
  <r>
    <n v="68"/>
    <x v="3"/>
    <n v="9"/>
    <x v="0"/>
    <s v="Woensel-Noord"/>
    <s v="House"/>
    <n v="600"/>
    <n v="5400"/>
    <x v="1"/>
    <n v="0.75"/>
  </r>
  <r>
    <n v="68"/>
    <x v="4"/>
    <n v="7"/>
    <x v="0"/>
    <s v="Woensel-Noord"/>
    <s v="House"/>
    <n v="600"/>
    <n v="4200"/>
    <x v="1"/>
    <n v="0.58333333333333337"/>
  </r>
  <r>
    <n v="68"/>
    <x v="5"/>
    <n v="7"/>
    <x v="0"/>
    <s v="Woensel-Noord"/>
    <s v="House"/>
    <n v="600"/>
    <n v="4200"/>
    <x v="1"/>
    <n v="0.58333333333333337"/>
  </r>
  <r>
    <n v="68"/>
    <x v="6"/>
    <n v="7"/>
    <x v="0"/>
    <s v="Woensel-Noord"/>
    <s v="House"/>
    <n v="600"/>
    <n v="4200"/>
    <x v="1"/>
    <n v="0.58333333333333337"/>
  </r>
  <r>
    <n v="68"/>
    <x v="7"/>
    <n v="10"/>
    <x v="0"/>
    <s v="Woensel-Noord"/>
    <s v="House"/>
    <n v="600"/>
    <n v="6000"/>
    <x v="1"/>
    <n v="0.83333333333333337"/>
  </r>
  <r>
    <n v="68"/>
    <x v="8"/>
    <n v="10"/>
    <x v="0"/>
    <s v="Woensel-Noord"/>
    <s v="House"/>
    <n v="600"/>
    <n v="6000"/>
    <x v="1"/>
    <n v="0.83333333333333337"/>
  </r>
  <r>
    <n v="68"/>
    <x v="9"/>
    <n v="9"/>
    <x v="0"/>
    <s v="Woensel-Noord"/>
    <s v="House"/>
    <n v="600"/>
    <n v="5400"/>
    <x v="1"/>
    <n v="0.75"/>
  </r>
  <r>
    <n v="68"/>
    <x v="10"/>
    <n v="10"/>
    <x v="0"/>
    <s v="Woensel-Noord"/>
    <s v="House"/>
    <n v="600"/>
    <n v="6000"/>
    <x v="1"/>
    <n v="0.83333333333333337"/>
  </r>
  <r>
    <n v="68"/>
    <x v="11"/>
    <n v="9"/>
    <x v="0"/>
    <s v="Woensel-Noord"/>
    <s v="House"/>
    <n v="600"/>
    <n v="5400"/>
    <x v="1"/>
    <n v="0.75"/>
  </r>
  <r>
    <n v="68"/>
    <x v="12"/>
    <n v="9"/>
    <x v="0"/>
    <s v="Woensel-Noord"/>
    <s v="House"/>
    <n v="600"/>
    <n v="5400"/>
    <x v="1"/>
    <n v="0.75"/>
  </r>
  <r>
    <n v="68"/>
    <x v="13"/>
    <n v="9"/>
    <x v="0"/>
    <s v="Woensel-Noord"/>
    <s v="House"/>
    <n v="600"/>
    <n v="5400"/>
    <x v="1"/>
    <n v="0.75"/>
  </r>
  <r>
    <n v="68"/>
    <x v="14"/>
    <n v="7"/>
    <x v="0"/>
    <s v="Woensel-Noord"/>
    <s v="House"/>
    <n v="600"/>
    <n v="4200"/>
    <x v="1"/>
    <n v="0.58333333333333337"/>
  </r>
  <r>
    <n v="68"/>
    <x v="15"/>
    <n v="7"/>
    <x v="0"/>
    <s v="Woensel-Noord"/>
    <s v="House"/>
    <n v="600"/>
    <n v="4200"/>
    <x v="1"/>
    <n v="0.58333333333333337"/>
  </r>
  <r>
    <n v="68"/>
    <x v="16"/>
    <n v="7"/>
    <x v="0"/>
    <s v="Woensel-Noord"/>
    <s v="House"/>
    <n v="600"/>
    <n v="4200"/>
    <x v="1"/>
    <n v="0.58333333333333337"/>
  </r>
  <r>
    <n v="68"/>
    <x v="17"/>
    <n v="9"/>
    <x v="0"/>
    <s v="Woensel-Noord"/>
    <s v="House"/>
    <n v="600"/>
    <n v="5400"/>
    <x v="1"/>
    <n v="0.75"/>
  </r>
  <r>
    <n v="68"/>
    <x v="18"/>
    <n v="9"/>
    <x v="0"/>
    <s v="Woensel-Noord"/>
    <s v="House"/>
    <n v="600"/>
    <n v="5400"/>
    <x v="1"/>
    <n v="0.75"/>
  </r>
  <r>
    <n v="69"/>
    <x v="0"/>
    <n v="7"/>
    <x v="0"/>
    <s v="Woensel-Noord"/>
    <s v="Small House"/>
    <n v="540"/>
    <n v="3780"/>
    <x v="2"/>
    <n v="0.58333333333333337"/>
  </r>
  <r>
    <n v="69"/>
    <x v="1"/>
    <n v="9"/>
    <x v="0"/>
    <s v="Woensel-Noord"/>
    <s v="Small House"/>
    <n v="540"/>
    <n v="4860"/>
    <x v="2"/>
    <n v="0.75"/>
  </r>
  <r>
    <n v="69"/>
    <x v="2"/>
    <n v="7"/>
    <x v="0"/>
    <s v="Woensel-Noord"/>
    <s v="Small House"/>
    <n v="540"/>
    <n v="3780"/>
    <x v="2"/>
    <n v="0.58333333333333337"/>
  </r>
  <r>
    <n v="69"/>
    <x v="3"/>
    <n v="10"/>
    <x v="0"/>
    <s v="Woensel-Noord"/>
    <s v="Small House"/>
    <n v="540"/>
    <n v="5400"/>
    <x v="2"/>
    <n v="0.83333333333333337"/>
  </r>
  <r>
    <n v="69"/>
    <x v="4"/>
    <n v="8"/>
    <x v="0"/>
    <s v="Woensel-Noord"/>
    <s v="Small House"/>
    <n v="540"/>
    <n v="4320"/>
    <x v="2"/>
    <n v="0.66666666666666663"/>
  </r>
  <r>
    <n v="69"/>
    <x v="5"/>
    <n v="9"/>
    <x v="0"/>
    <s v="Woensel-Noord"/>
    <s v="Small House"/>
    <n v="540"/>
    <n v="4860"/>
    <x v="2"/>
    <n v="0.75"/>
  </r>
  <r>
    <n v="69"/>
    <x v="6"/>
    <n v="10"/>
    <x v="0"/>
    <s v="Woensel-Noord"/>
    <s v="Small House"/>
    <n v="540"/>
    <n v="5400"/>
    <x v="2"/>
    <n v="0.83333333333333337"/>
  </r>
  <r>
    <n v="69"/>
    <x v="7"/>
    <n v="8"/>
    <x v="0"/>
    <s v="Woensel-Noord"/>
    <s v="Small House"/>
    <n v="540"/>
    <n v="4320"/>
    <x v="2"/>
    <n v="0.66666666666666663"/>
  </r>
  <r>
    <n v="69"/>
    <x v="8"/>
    <n v="7"/>
    <x v="0"/>
    <s v="Woensel-Noord"/>
    <s v="Small House"/>
    <n v="540"/>
    <n v="3780"/>
    <x v="2"/>
    <n v="0.58333333333333337"/>
  </r>
  <r>
    <n v="69"/>
    <x v="9"/>
    <n v="10"/>
    <x v="0"/>
    <s v="Woensel-Noord"/>
    <s v="Small House"/>
    <n v="540"/>
    <n v="5400"/>
    <x v="2"/>
    <n v="0.83333333333333337"/>
  </r>
  <r>
    <n v="69"/>
    <x v="10"/>
    <n v="7"/>
    <x v="0"/>
    <s v="Woensel-Noord"/>
    <s v="Small House"/>
    <n v="540"/>
    <n v="3780"/>
    <x v="2"/>
    <n v="0.58333333333333337"/>
  </r>
  <r>
    <n v="69"/>
    <x v="11"/>
    <n v="11"/>
    <x v="0"/>
    <s v="Woensel-Noord"/>
    <s v="Small House"/>
    <n v="540"/>
    <n v="5940"/>
    <x v="2"/>
    <n v="0.91666666666666663"/>
  </r>
  <r>
    <n v="69"/>
    <x v="12"/>
    <n v="8"/>
    <x v="0"/>
    <s v="Woensel-Noord"/>
    <s v="Small House"/>
    <n v="540"/>
    <n v="4320"/>
    <x v="2"/>
    <n v="0.66666666666666663"/>
  </r>
  <r>
    <n v="69"/>
    <x v="13"/>
    <n v="11"/>
    <x v="0"/>
    <s v="Woensel-Noord"/>
    <s v="Small House"/>
    <n v="540"/>
    <n v="5940"/>
    <x v="2"/>
    <n v="0.91666666666666663"/>
  </r>
  <r>
    <n v="69"/>
    <x v="14"/>
    <n v="8"/>
    <x v="0"/>
    <s v="Woensel-Noord"/>
    <s v="Small House"/>
    <n v="540"/>
    <n v="4320"/>
    <x v="2"/>
    <n v="0.66666666666666663"/>
  </r>
  <r>
    <n v="69"/>
    <x v="15"/>
    <n v="11"/>
    <x v="0"/>
    <s v="Woensel-Noord"/>
    <s v="Small House"/>
    <n v="540"/>
    <n v="5940"/>
    <x v="2"/>
    <n v="0.91666666666666663"/>
  </r>
  <r>
    <n v="69"/>
    <x v="16"/>
    <n v="11"/>
    <x v="0"/>
    <s v="Woensel-Noord"/>
    <s v="Small House"/>
    <n v="540"/>
    <n v="5940"/>
    <x v="2"/>
    <n v="0.91666666666666663"/>
  </r>
  <r>
    <n v="69"/>
    <x v="17"/>
    <n v="12"/>
    <x v="0"/>
    <s v="Woensel-Noord"/>
    <s v="Small House"/>
    <n v="540"/>
    <n v="6480"/>
    <x v="2"/>
    <n v="1"/>
  </r>
  <r>
    <n v="69"/>
    <x v="18"/>
    <n v="9"/>
    <x v="0"/>
    <s v="Woensel-Noord"/>
    <s v="Small House"/>
    <n v="540"/>
    <n v="4860"/>
    <x v="2"/>
    <n v="0.75"/>
  </r>
  <r>
    <n v="70"/>
    <x v="0"/>
    <n v="8"/>
    <x v="0"/>
    <s v="Woensel-Noord"/>
    <s v="Apartment"/>
    <n v="420"/>
    <n v="3360"/>
    <x v="3"/>
    <n v="0.66666666666666663"/>
  </r>
  <r>
    <n v="70"/>
    <x v="1"/>
    <n v="9"/>
    <x v="0"/>
    <s v="Woensel-Noord"/>
    <s v="Apartment"/>
    <n v="420"/>
    <n v="3780"/>
    <x v="3"/>
    <n v="0.75"/>
  </r>
  <r>
    <n v="70"/>
    <x v="2"/>
    <n v="8"/>
    <x v="0"/>
    <s v="Woensel-Noord"/>
    <s v="Apartment"/>
    <n v="420"/>
    <n v="3360"/>
    <x v="3"/>
    <n v="0.66666666666666663"/>
  </r>
  <r>
    <n v="70"/>
    <x v="3"/>
    <n v="11"/>
    <x v="0"/>
    <s v="Woensel-Noord"/>
    <s v="Apartment"/>
    <n v="420"/>
    <n v="4620"/>
    <x v="3"/>
    <n v="0.91666666666666663"/>
  </r>
  <r>
    <n v="70"/>
    <x v="4"/>
    <n v="11"/>
    <x v="0"/>
    <s v="Woensel-Noord"/>
    <s v="Apartment"/>
    <n v="420"/>
    <n v="4620"/>
    <x v="3"/>
    <n v="0.91666666666666663"/>
  </r>
  <r>
    <n v="70"/>
    <x v="5"/>
    <n v="7"/>
    <x v="0"/>
    <s v="Woensel-Noord"/>
    <s v="Apartment"/>
    <n v="420"/>
    <n v="2940"/>
    <x v="3"/>
    <n v="0.58333333333333337"/>
  </r>
  <r>
    <n v="70"/>
    <x v="6"/>
    <n v="9"/>
    <x v="0"/>
    <s v="Woensel-Noord"/>
    <s v="Apartment"/>
    <n v="420"/>
    <n v="3780"/>
    <x v="3"/>
    <n v="0.75"/>
  </r>
  <r>
    <n v="70"/>
    <x v="7"/>
    <n v="7"/>
    <x v="0"/>
    <s v="Woensel-Noord"/>
    <s v="Apartment"/>
    <n v="420"/>
    <n v="2940"/>
    <x v="3"/>
    <n v="0.58333333333333337"/>
  </r>
  <r>
    <n v="70"/>
    <x v="8"/>
    <n v="9"/>
    <x v="0"/>
    <s v="Woensel-Noord"/>
    <s v="Apartment"/>
    <n v="420"/>
    <n v="3780"/>
    <x v="3"/>
    <n v="0.75"/>
  </r>
  <r>
    <n v="70"/>
    <x v="9"/>
    <n v="10"/>
    <x v="0"/>
    <s v="Woensel-Noord"/>
    <s v="Apartment"/>
    <n v="420"/>
    <n v="4200"/>
    <x v="3"/>
    <n v="0.83333333333333337"/>
  </r>
  <r>
    <n v="70"/>
    <x v="10"/>
    <n v="8"/>
    <x v="0"/>
    <s v="Woensel-Noord"/>
    <s v="Apartment"/>
    <n v="420"/>
    <n v="3360"/>
    <x v="3"/>
    <n v="0.66666666666666663"/>
  </r>
  <r>
    <n v="70"/>
    <x v="11"/>
    <n v="8"/>
    <x v="0"/>
    <s v="Woensel-Noord"/>
    <s v="Apartment"/>
    <n v="420"/>
    <n v="3360"/>
    <x v="3"/>
    <n v="0.66666666666666663"/>
  </r>
  <r>
    <n v="70"/>
    <x v="12"/>
    <n v="9"/>
    <x v="0"/>
    <s v="Woensel-Noord"/>
    <s v="Apartment"/>
    <n v="420"/>
    <n v="3780"/>
    <x v="3"/>
    <n v="0.75"/>
  </r>
  <r>
    <n v="70"/>
    <x v="13"/>
    <n v="10"/>
    <x v="0"/>
    <s v="Woensel-Noord"/>
    <s v="Apartment"/>
    <n v="420"/>
    <n v="4200"/>
    <x v="3"/>
    <n v="0.83333333333333337"/>
  </r>
  <r>
    <n v="70"/>
    <x v="14"/>
    <n v="7"/>
    <x v="0"/>
    <s v="Woensel-Noord"/>
    <s v="Apartment"/>
    <n v="420"/>
    <n v="2940"/>
    <x v="3"/>
    <n v="0.58333333333333337"/>
  </r>
  <r>
    <n v="70"/>
    <x v="15"/>
    <n v="9"/>
    <x v="0"/>
    <s v="Woensel-Noord"/>
    <s v="Apartment"/>
    <n v="420"/>
    <n v="3780"/>
    <x v="3"/>
    <n v="0.75"/>
  </r>
  <r>
    <n v="70"/>
    <x v="16"/>
    <n v="9"/>
    <x v="0"/>
    <s v="Woensel-Noord"/>
    <s v="Apartment"/>
    <n v="420"/>
    <n v="3780"/>
    <x v="3"/>
    <n v="0.75"/>
  </r>
  <r>
    <n v="70"/>
    <x v="17"/>
    <n v="10"/>
    <x v="0"/>
    <s v="Woensel-Noord"/>
    <s v="Apartment"/>
    <n v="420"/>
    <n v="4200"/>
    <x v="3"/>
    <n v="0.83333333333333337"/>
  </r>
  <r>
    <n v="70"/>
    <x v="18"/>
    <n v="11"/>
    <x v="0"/>
    <s v="Woensel-Noord"/>
    <s v="Apartment"/>
    <n v="420"/>
    <n v="4620"/>
    <x v="3"/>
    <n v="0.91666666666666663"/>
  </r>
  <r>
    <n v="71"/>
    <x v="0"/>
    <n v="10"/>
    <x v="0"/>
    <s v="Woensel-Noord"/>
    <s v="Villa"/>
    <n v="1080"/>
    <n v="10800"/>
    <x v="4"/>
    <n v="0.83333333333333337"/>
  </r>
  <r>
    <n v="71"/>
    <x v="1"/>
    <n v="7"/>
    <x v="0"/>
    <s v="Woensel-Noord"/>
    <s v="Villa"/>
    <n v="1080"/>
    <n v="7560"/>
    <x v="4"/>
    <n v="0.58333333333333337"/>
  </r>
  <r>
    <n v="71"/>
    <x v="2"/>
    <n v="8"/>
    <x v="0"/>
    <s v="Woensel-Noord"/>
    <s v="Villa"/>
    <n v="1080"/>
    <n v="8640"/>
    <x v="4"/>
    <n v="0.66666666666666663"/>
  </r>
  <r>
    <n v="71"/>
    <x v="3"/>
    <n v="7"/>
    <x v="0"/>
    <s v="Woensel-Noord"/>
    <s v="Villa"/>
    <n v="1080"/>
    <n v="7560"/>
    <x v="4"/>
    <n v="0.58333333333333337"/>
  </r>
  <r>
    <n v="71"/>
    <x v="4"/>
    <n v="9"/>
    <x v="0"/>
    <s v="Woensel-Noord"/>
    <s v="Villa"/>
    <n v="1080"/>
    <n v="9720"/>
    <x v="4"/>
    <n v="0.75"/>
  </r>
  <r>
    <n v="71"/>
    <x v="5"/>
    <n v="7"/>
    <x v="0"/>
    <s v="Woensel-Noord"/>
    <s v="Villa"/>
    <n v="1080"/>
    <n v="7560"/>
    <x v="4"/>
    <n v="0.58333333333333337"/>
  </r>
  <r>
    <n v="71"/>
    <x v="6"/>
    <n v="8"/>
    <x v="0"/>
    <s v="Woensel-Noord"/>
    <s v="Villa"/>
    <n v="1080"/>
    <n v="8640"/>
    <x v="4"/>
    <n v="0.66666666666666663"/>
  </r>
  <r>
    <n v="71"/>
    <x v="7"/>
    <n v="11"/>
    <x v="0"/>
    <s v="Woensel-Noord"/>
    <s v="Villa"/>
    <n v="1080"/>
    <n v="11880"/>
    <x v="4"/>
    <n v="0.91666666666666663"/>
  </r>
  <r>
    <n v="71"/>
    <x v="8"/>
    <n v="11"/>
    <x v="0"/>
    <s v="Woensel-Noord"/>
    <s v="Villa"/>
    <n v="1080"/>
    <n v="11880"/>
    <x v="4"/>
    <n v="0.91666666666666663"/>
  </r>
  <r>
    <n v="71"/>
    <x v="9"/>
    <n v="10"/>
    <x v="0"/>
    <s v="Woensel-Noord"/>
    <s v="Villa"/>
    <n v="1080"/>
    <n v="10800"/>
    <x v="4"/>
    <n v="0.83333333333333337"/>
  </r>
  <r>
    <n v="71"/>
    <x v="10"/>
    <n v="10"/>
    <x v="0"/>
    <s v="Woensel-Noord"/>
    <s v="Villa"/>
    <n v="1080"/>
    <n v="10800"/>
    <x v="4"/>
    <n v="0.83333333333333337"/>
  </r>
  <r>
    <n v="71"/>
    <x v="11"/>
    <n v="10"/>
    <x v="0"/>
    <s v="Woensel-Noord"/>
    <s v="Villa"/>
    <n v="1080"/>
    <n v="10800"/>
    <x v="4"/>
    <n v="0.83333333333333337"/>
  </r>
  <r>
    <n v="71"/>
    <x v="12"/>
    <n v="8"/>
    <x v="0"/>
    <s v="Woensel-Noord"/>
    <s v="Villa"/>
    <n v="1080"/>
    <n v="8640"/>
    <x v="4"/>
    <n v="0.66666666666666663"/>
  </r>
  <r>
    <n v="71"/>
    <x v="13"/>
    <n v="7"/>
    <x v="0"/>
    <s v="Woensel-Noord"/>
    <s v="Villa"/>
    <n v="1080"/>
    <n v="7560"/>
    <x v="4"/>
    <n v="0.58333333333333337"/>
  </r>
  <r>
    <n v="71"/>
    <x v="14"/>
    <n v="10"/>
    <x v="0"/>
    <s v="Woensel-Noord"/>
    <s v="Villa"/>
    <n v="1080"/>
    <n v="10800"/>
    <x v="4"/>
    <n v="0.83333333333333337"/>
  </r>
  <r>
    <n v="71"/>
    <x v="15"/>
    <n v="8"/>
    <x v="0"/>
    <s v="Woensel-Noord"/>
    <s v="Villa"/>
    <n v="1080"/>
    <n v="8640"/>
    <x v="4"/>
    <n v="0.66666666666666663"/>
  </r>
  <r>
    <n v="71"/>
    <x v="16"/>
    <n v="8"/>
    <x v="0"/>
    <s v="Woensel-Noord"/>
    <s v="Villa"/>
    <n v="1080"/>
    <n v="8640"/>
    <x v="4"/>
    <n v="0.66666666666666663"/>
  </r>
  <r>
    <n v="71"/>
    <x v="17"/>
    <n v="8"/>
    <x v="0"/>
    <s v="Woensel-Noord"/>
    <s v="Villa"/>
    <n v="1080"/>
    <n v="8640"/>
    <x v="4"/>
    <n v="0.66666666666666663"/>
  </r>
  <r>
    <n v="71"/>
    <x v="18"/>
    <n v="9"/>
    <x v="0"/>
    <s v="Woensel-Noord"/>
    <s v="Villa"/>
    <n v="1080"/>
    <n v="9720"/>
    <x v="4"/>
    <n v="0.75"/>
  </r>
  <r>
    <n v="72"/>
    <x v="0"/>
    <n v="8"/>
    <x v="0"/>
    <s v="Woensel-Noord"/>
    <s v="Condo"/>
    <n v="300"/>
    <n v="2400"/>
    <x v="5"/>
    <n v="0.66666666666666663"/>
  </r>
  <r>
    <n v="72"/>
    <x v="1"/>
    <n v="11"/>
    <x v="0"/>
    <s v="Woensel-Noord"/>
    <s v="Condo"/>
    <n v="300"/>
    <n v="3300"/>
    <x v="5"/>
    <n v="0.91666666666666663"/>
  </r>
  <r>
    <n v="72"/>
    <x v="2"/>
    <n v="9"/>
    <x v="0"/>
    <s v="Woensel-Noord"/>
    <s v="Condo"/>
    <n v="300"/>
    <n v="2700"/>
    <x v="5"/>
    <n v="0.75"/>
  </r>
  <r>
    <n v="72"/>
    <x v="3"/>
    <n v="9"/>
    <x v="0"/>
    <s v="Woensel-Noord"/>
    <s v="Condo"/>
    <n v="300"/>
    <n v="2700"/>
    <x v="5"/>
    <n v="0.75"/>
  </r>
  <r>
    <n v="72"/>
    <x v="4"/>
    <n v="8"/>
    <x v="0"/>
    <s v="Woensel-Noord"/>
    <s v="Condo"/>
    <n v="300"/>
    <n v="2400"/>
    <x v="5"/>
    <n v="0.66666666666666663"/>
  </r>
  <r>
    <n v="72"/>
    <x v="5"/>
    <n v="10"/>
    <x v="0"/>
    <s v="Woensel-Noord"/>
    <s v="Condo"/>
    <n v="300"/>
    <n v="3000"/>
    <x v="5"/>
    <n v="0.83333333333333337"/>
  </r>
  <r>
    <n v="72"/>
    <x v="6"/>
    <n v="11"/>
    <x v="0"/>
    <s v="Woensel-Noord"/>
    <s v="Condo"/>
    <n v="300"/>
    <n v="3300"/>
    <x v="5"/>
    <n v="0.91666666666666663"/>
  </r>
  <r>
    <n v="72"/>
    <x v="7"/>
    <n v="7"/>
    <x v="0"/>
    <s v="Woensel-Noord"/>
    <s v="Condo"/>
    <n v="300"/>
    <n v="2100"/>
    <x v="5"/>
    <n v="0.58333333333333337"/>
  </r>
  <r>
    <n v="72"/>
    <x v="8"/>
    <n v="10"/>
    <x v="0"/>
    <s v="Woensel-Noord"/>
    <s v="Condo"/>
    <n v="300"/>
    <n v="3000"/>
    <x v="5"/>
    <n v="0.83333333333333337"/>
  </r>
  <r>
    <n v="72"/>
    <x v="9"/>
    <n v="7"/>
    <x v="0"/>
    <s v="Woensel-Noord"/>
    <s v="Condo"/>
    <n v="300"/>
    <n v="2100"/>
    <x v="5"/>
    <n v="0.58333333333333337"/>
  </r>
  <r>
    <n v="72"/>
    <x v="10"/>
    <n v="11"/>
    <x v="0"/>
    <s v="Woensel-Noord"/>
    <s v="Condo"/>
    <n v="300"/>
    <n v="3300"/>
    <x v="5"/>
    <n v="0.91666666666666663"/>
  </r>
  <r>
    <n v="72"/>
    <x v="11"/>
    <n v="7"/>
    <x v="0"/>
    <s v="Woensel-Noord"/>
    <s v="Condo"/>
    <n v="300"/>
    <n v="2100"/>
    <x v="5"/>
    <n v="0.58333333333333337"/>
  </r>
  <r>
    <n v="72"/>
    <x v="12"/>
    <n v="11"/>
    <x v="0"/>
    <s v="Woensel-Noord"/>
    <s v="Condo"/>
    <n v="300"/>
    <n v="3300"/>
    <x v="5"/>
    <n v="0.91666666666666663"/>
  </r>
  <r>
    <n v="72"/>
    <x v="13"/>
    <n v="8"/>
    <x v="0"/>
    <s v="Woensel-Noord"/>
    <s v="Condo"/>
    <n v="300"/>
    <n v="2400"/>
    <x v="5"/>
    <n v="0.66666666666666663"/>
  </r>
  <r>
    <n v="72"/>
    <x v="14"/>
    <n v="8"/>
    <x v="0"/>
    <s v="Woensel-Noord"/>
    <s v="Condo"/>
    <n v="300"/>
    <n v="2400"/>
    <x v="5"/>
    <n v="0.66666666666666663"/>
  </r>
  <r>
    <n v="72"/>
    <x v="15"/>
    <n v="8"/>
    <x v="0"/>
    <s v="Woensel-Noord"/>
    <s v="Condo"/>
    <n v="300"/>
    <n v="2400"/>
    <x v="5"/>
    <n v="0.66666666666666663"/>
  </r>
  <r>
    <n v="72"/>
    <x v="16"/>
    <n v="8"/>
    <x v="0"/>
    <s v="Woensel-Noord"/>
    <s v="Condo"/>
    <n v="300"/>
    <n v="2400"/>
    <x v="5"/>
    <n v="0.66666666666666663"/>
  </r>
  <r>
    <n v="72"/>
    <x v="17"/>
    <n v="10"/>
    <x v="0"/>
    <s v="Woensel-Noord"/>
    <s v="Condo"/>
    <n v="300"/>
    <n v="3000"/>
    <x v="5"/>
    <n v="0.83333333333333337"/>
  </r>
  <r>
    <n v="72"/>
    <x v="18"/>
    <n v="8"/>
    <x v="0"/>
    <s v="Woensel-Noord"/>
    <s v="Condo"/>
    <n v="300"/>
    <n v="2400"/>
    <x v="5"/>
    <n v="0.66666666666666663"/>
  </r>
  <r>
    <n v="73"/>
    <x v="0"/>
    <n v="10"/>
    <x v="0"/>
    <s v="Woensel-Noord"/>
    <s v="Apartment"/>
    <n v="360"/>
    <n v="3600"/>
    <x v="18"/>
    <n v="0.83333333333333337"/>
  </r>
  <r>
    <n v="73"/>
    <x v="1"/>
    <n v="11"/>
    <x v="0"/>
    <s v="Woensel-Noord"/>
    <s v="Apartment"/>
    <n v="360"/>
    <n v="3960"/>
    <x v="18"/>
    <n v="0.91666666666666663"/>
  </r>
  <r>
    <n v="73"/>
    <x v="2"/>
    <n v="10"/>
    <x v="0"/>
    <s v="Woensel-Noord"/>
    <s v="Apartment"/>
    <n v="360"/>
    <n v="3600"/>
    <x v="18"/>
    <n v="0.83333333333333337"/>
  </r>
  <r>
    <n v="73"/>
    <x v="3"/>
    <n v="7"/>
    <x v="0"/>
    <s v="Woensel-Noord"/>
    <s v="Apartment"/>
    <n v="360"/>
    <n v="2520"/>
    <x v="18"/>
    <n v="0.58333333333333337"/>
  </r>
  <r>
    <n v="73"/>
    <x v="4"/>
    <n v="10"/>
    <x v="0"/>
    <s v="Woensel-Noord"/>
    <s v="Apartment"/>
    <n v="360"/>
    <n v="3600"/>
    <x v="18"/>
    <n v="0.83333333333333337"/>
  </r>
  <r>
    <n v="73"/>
    <x v="5"/>
    <n v="10"/>
    <x v="0"/>
    <s v="Woensel-Noord"/>
    <s v="Apartment"/>
    <n v="360"/>
    <n v="3600"/>
    <x v="18"/>
    <n v="0.83333333333333337"/>
  </r>
  <r>
    <n v="73"/>
    <x v="6"/>
    <n v="9"/>
    <x v="0"/>
    <s v="Woensel-Noord"/>
    <s v="Apartment"/>
    <n v="360"/>
    <n v="3240"/>
    <x v="18"/>
    <n v="0.75"/>
  </r>
  <r>
    <n v="73"/>
    <x v="7"/>
    <n v="7"/>
    <x v="0"/>
    <s v="Woensel-Noord"/>
    <s v="Apartment"/>
    <n v="360"/>
    <n v="2520"/>
    <x v="18"/>
    <n v="0.58333333333333337"/>
  </r>
  <r>
    <n v="73"/>
    <x v="8"/>
    <n v="10"/>
    <x v="0"/>
    <s v="Woensel-Noord"/>
    <s v="Apartment"/>
    <n v="360"/>
    <n v="3600"/>
    <x v="18"/>
    <n v="0.83333333333333337"/>
  </r>
  <r>
    <n v="73"/>
    <x v="9"/>
    <n v="11"/>
    <x v="0"/>
    <s v="Woensel-Noord"/>
    <s v="Apartment"/>
    <n v="360"/>
    <n v="3960"/>
    <x v="18"/>
    <n v="0.91666666666666663"/>
  </r>
  <r>
    <n v="73"/>
    <x v="10"/>
    <n v="9"/>
    <x v="0"/>
    <s v="Woensel-Noord"/>
    <s v="Apartment"/>
    <n v="360"/>
    <n v="3240"/>
    <x v="18"/>
    <n v="0.75"/>
  </r>
  <r>
    <n v="73"/>
    <x v="11"/>
    <n v="7"/>
    <x v="0"/>
    <s v="Woensel-Noord"/>
    <s v="Apartment"/>
    <n v="360"/>
    <n v="2520"/>
    <x v="18"/>
    <n v="0.58333333333333337"/>
  </r>
  <r>
    <n v="73"/>
    <x v="12"/>
    <n v="10"/>
    <x v="0"/>
    <s v="Woensel-Noord"/>
    <s v="Apartment"/>
    <n v="360"/>
    <n v="3600"/>
    <x v="18"/>
    <n v="0.83333333333333337"/>
  </r>
  <r>
    <n v="73"/>
    <x v="13"/>
    <n v="11"/>
    <x v="0"/>
    <s v="Woensel-Noord"/>
    <s v="Apartment"/>
    <n v="360"/>
    <n v="3960"/>
    <x v="18"/>
    <n v="0.91666666666666663"/>
  </r>
  <r>
    <n v="73"/>
    <x v="14"/>
    <n v="8"/>
    <x v="0"/>
    <s v="Woensel-Noord"/>
    <s v="Apartment"/>
    <n v="360"/>
    <n v="2880"/>
    <x v="18"/>
    <n v="0.66666666666666663"/>
  </r>
  <r>
    <n v="73"/>
    <x v="15"/>
    <n v="9"/>
    <x v="0"/>
    <s v="Woensel-Noord"/>
    <s v="Apartment"/>
    <n v="360"/>
    <n v="3240"/>
    <x v="18"/>
    <n v="0.75"/>
  </r>
  <r>
    <n v="73"/>
    <x v="16"/>
    <n v="9"/>
    <x v="0"/>
    <s v="Woensel-Noord"/>
    <s v="Apartment"/>
    <n v="360"/>
    <n v="3240"/>
    <x v="18"/>
    <n v="0.75"/>
  </r>
  <r>
    <n v="73"/>
    <x v="17"/>
    <n v="10"/>
    <x v="0"/>
    <s v="Woensel-Noord"/>
    <s v="Apartment"/>
    <n v="360"/>
    <n v="3600"/>
    <x v="18"/>
    <n v="0.83333333333333337"/>
  </r>
  <r>
    <n v="73"/>
    <x v="18"/>
    <n v="11"/>
    <x v="0"/>
    <s v="Woensel-Noord"/>
    <s v="Apartment"/>
    <n v="360"/>
    <n v="3960"/>
    <x v="18"/>
    <n v="0.91666666666666663"/>
  </r>
  <r>
    <n v="74"/>
    <x v="0"/>
    <n v="7"/>
    <x v="0"/>
    <s v="Woensel-Noord"/>
    <s v="House"/>
    <n v="600"/>
    <n v="4200"/>
    <x v="1"/>
    <n v="0.58333333333333337"/>
  </r>
  <r>
    <n v="74"/>
    <x v="1"/>
    <n v="9"/>
    <x v="0"/>
    <s v="Woensel-Noord"/>
    <s v="House"/>
    <n v="600"/>
    <n v="5400"/>
    <x v="1"/>
    <n v="0.75"/>
  </r>
  <r>
    <n v="74"/>
    <x v="2"/>
    <n v="11"/>
    <x v="0"/>
    <s v="Woensel-Noord"/>
    <s v="House"/>
    <n v="600"/>
    <n v="6600"/>
    <x v="1"/>
    <n v="0.91666666666666663"/>
  </r>
  <r>
    <n v="74"/>
    <x v="3"/>
    <n v="11"/>
    <x v="0"/>
    <s v="Woensel-Noord"/>
    <s v="House"/>
    <n v="600"/>
    <n v="6600"/>
    <x v="1"/>
    <n v="0.91666666666666663"/>
  </r>
  <r>
    <n v="74"/>
    <x v="4"/>
    <n v="11"/>
    <x v="0"/>
    <s v="Woensel-Noord"/>
    <s v="House"/>
    <n v="600"/>
    <n v="6600"/>
    <x v="1"/>
    <n v="0.91666666666666663"/>
  </r>
  <r>
    <n v="74"/>
    <x v="5"/>
    <n v="10"/>
    <x v="0"/>
    <s v="Woensel-Noord"/>
    <s v="House"/>
    <n v="600"/>
    <n v="6000"/>
    <x v="1"/>
    <n v="0.83333333333333337"/>
  </r>
  <r>
    <n v="74"/>
    <x v="6"/>
    <n v="11"/>
    <x v="0"/>
    <s v="Woensel-Noord"/>
    <s v="House"/>
    <n v="600"/>
    <n v="6600"/>
    <x v="1"/>
    <n v="0.91666666666666663"/>
  </r>
  <r>
    <n v="74"/>
    <x v="7"/>
    <n v="7"/>
    <x v="0"/>
    <s v="Woensel-Noord"/>
    <s v="House"/>
    <n v="600"/>
    <n v="4200"/>
    <x v="1"/>
    <n v="0.58333333333333337"/>
  </r>
  <r>
    <n v="74"/>
    <x v="8"/>
    <n v="9"/>
    <x v="0"/>
    <s v="Woensel-Noord"/>
    <s v="House"/>
    <n v="600"/>
    <n v="5400"/>
    <x v="1"/>
    <n v="0.75"/>
  </r>
  <r>
    <n v="74"/>
    <x v="9"/>
    <n v="9"/>
    <x v="0"/>
    <s v="Woensel-Noord"/>
    <s v="House"/>
    <n v="600"/>
    <n v="5400"/>
    <x v="1"/>
    <n v="0.75"/>
  </r>
  <r>
    <n v="74"/>
    <x v="10"/>
    <n v="11"/>
    <x v="0"/>
    <s v="Woensel-Noord"/>
    <s v="House"/>
    <n v="600"/>
    <n v="6600"/>
    <x v="1"/>
    <n v="0.91666666666666663"/>
  </r>
  <r>
    <n v="74"/>
    <x v="11"/>
    <n v="10"/>
    <x v="0"/>
    <s v="Woensel-Noord"/>
    <s v="House"/>
    <n v="600"/>
    <n v="6000"/>
    <x v="1"/>
    <n v="0.83333333333333337"/>
  </r>
  <r>
    <n v="74"/>
    <x v="12"/>
    <n v="11"/>
    <x v="0"/>
    <s v="Woensel-Noord"/>
    <s v="House"/>
    <n v="600"/>
    <n v="6600"/>
    <x v="1"/>
    <n v="0.91666666666666663"/>
  </r>
  <r>
    <n v="74"/>
    <x v="13"/>
    <n v="7"/>
    <x v="0"/>
    <s v="Woensel-Noord"/>
    <s v="House"/>
    <n v="600"/>
    <n v="4200"/>
    <x v="1"/>
    <n v="0.58333333333333337"/>
  </r>
  <r>
    <n v="74"/>
    <x v="14"/>
    <n v="11"/>
    <x v="0"/>
    <s v="Woensel-Noord"/>
    <s v="House"/>
    <n v="600"/>
    <n v="6600"/>
    <x v="1"/>
    <n v="0.91666666666666663"/>
  </r>
  <r>
    <n v="74"/>
    <x v="15"/>
    <n v="11"/>
    <x v="0"/>
    <s v="Woensel-Noord"/>
    <s v="House"/>
    <n v="600"/>
    <n v="6600"/>
    <x v="1"/>
    <n v="0.91666666666666663"/>
  </r>
  <r>
    <n v="74"/>
    <x v="16"/>
    <n v="11"/>
    <x v="0"/>
    <s v="Woensel-Noord"/>
    <s v="House"/>
    <n v="600"/>
    <n v="6600"/>
    <x v="1"/>
    <n v="0.91666666666666663"/>
  </r>
  <r>
    <n v="74"/>
    <x v="17"/>
    <n v="12"/>
    <x v="0"/>
    <s v="Woensel-Noord"/>
    <s v="House"/>
    <n v="600"/>
    <n v="7200"/>
    <x v="1"/>
    <n v="1"/>
  </r>
  <r>
    <n v="74"/>
    <x v="18"/>
    <n v="9"/>
    <x v="0"/>
    <s v="Woensel-Noord"/>
    <s v="House"/>
    <n v="600"/>
    <n v="5400"/>
    <x v="1"/>
    <n v="0.75"/>
  </r>
  <r>
    <n v="75"/>
    <x v="0"/>
    <n v="10"/>
    <x v="0"/>
    <s v="Woensel-Noord"/>
    <s v="Small House"/>
    <n v="540"/>
    <n v="5400"/>
    <x v="2"/>
    <n v="0.83333333333333337"/>
  </r>
  <r>
    <n v="75"/>
    <x v="1"/>
    <n v="11"/>
    <x v="0"/>
    <s v="Woensel-Noord"/>
    <s v="Small House"/>
    <n v="540"/>
    <n v="5940"/>
    <x v="2"/>
    <n v="0.91666666666666663"/>
  </r>
  <r>
    <n v="75"/>
    <x v="2"/>
    <n v="7"/>
    <x v="0"/>
    <s v="Woensel-Noord"/>
    <s v="Small House"/>
    <n v="540"/>
    <n v="3780"/>
    <x v="2"/>
    <n v="0.58333333333333337"/>
  </r>
  <r>
    <n v="75"/>
    <x v="3"/>
    <n v="7"/>
    <x v="0"/>
    <s v="Woensel-Noord"/>
    <s v="Small House"/>
    <n v="540"/>
    <n v="3780"/>
    <x v="2"/>
    <n v="0.58333333333333337"/>
  </r>
  <r>
    <n v="75"/>
    <x v="4"/>
    <n v="10"/>
    <x v="0"/>
    <s v="Woensel-Noord"/>
    <s v="Small House"/>
    <n v="540"/>
    <n v="5400"/>
    <x v="2"/>
    <n v="0.83333333333333337"/>
  </r>
  <r>
    <n v="75"/>
    <x v="5"/>
    <n v="10"/>
    <x v="0"/>
    <s v="Woensel-Noord"/>
    <s v="Small House"/>
    <n v="540"/>
    <n v="5400"/>
    <x v="2"/>
    <n v="0.83333333333333337"/>
  </r>
  <r>
    <n v="75"/>
    <x v="6"/>
    <n v="11"/>
    <x v="0"/>
    <s v="Woensel-Noord"/>
    <s v="Small House"/>
    <n v="540"/>
    <n v="5940"/>
    <x v="2"/>
    <n v="0.91666666666666663"/>
  </r>
  <r>
    <n v="75"/>
    <x v="7"/>
    <n v="8"/>
    <x v="0"/>
    <s v="Woensel-Noord"/>
    <s v="Small House"/>
    <n v="540"/>
    <n v="4320"/>
    <x v="2"/>
    <n v="0.66666666666666663"/>
  </r>
  <r>
    <n v="75"/>
    <x v="8"/>
    <n v="10"/>
    <x v="0"/>
    <s v="Woensel-Noord"/>
    <s v="Small House"/>
    <n v="540"/>
    <n v="5400"/>
    <x v="2"/>
    <n v="0.83333333333333337"/>
  </r>
  <r>
    <n v="75"/>
    <x v="9"/>
    <n v="9"/>
    <x v="0"/>
    <s v="Woensel-Noord"/>
    <s v="Small House"/>
    <n v="540"/>
    <n v="4860"/>
    <x v="2"/>
    <n v="0.75"/>
  </r>
  <r>
    <n v="75"/>
    <x v="10"/>
    <n v="7"/>
    <x v="0"/>
    <s v="Woensel-Noord"/>
    <s v="Small House"/>
    <n v="540"/>
    <n v="3780"/>
    <x v="2"/>
    <n v="0.58333333333333337"/>
  </r>
  <r>
    <n v="75"/>
    <x v="11"/>
    <n v="11"/>
    <x v="0"/>
    <s v="Woensel-Noord"/>
    <s v="Small House"/>
    <n v="540"/>
    <n v="5940"/>
    <x v="2"/>
    <n v="0.91666666666666663"/>
  </r>
  <r>
    <n v="75"/>
    <x v="12"/>
    <n v="10"/>
    <x v="0"/>
    <s v="Woensel-Noord"/>
    <s v="Small House"/>
    <n v="540"/>
    <n v="5400"/>
    <x v="2"/>
    <n v="0.83333333333333337"/>
  </r>
  <r>
    <n v="75"/>
    <x v="13"/>
    <n v="9"/>
    <x v="0"/>
    <s v="Woensel-Noord"/>
    <s v="Small House"/>
    <n v="540"/>
    <n v="4860"/>
    <x v="2"/>
    <n v="0.75"/>
  </r>
  <r>
    <n v="75"/>
    <x v="14"/>
    <n v="11"/>
    <x v="0"/>
    <s v="Woensel-Noord"/>
    <s v="Small House"/>
    <n v="540"/>
    <n v="5940"/>
    <x v="2"/>
    <n v="0.91666666666666663"/>
  </r>
  <r>
    <n v="75"/>
    <x v="15"/>
    <n v="11"/>
    <x v="0"/>
    <s v="Woensel-Noord"/>
    <s v="Small House"/>
    <n v="540"/>
    <n v="5940"/>
    <x v="2"/>
    <n v="0.91666666666666663"/>
  </r>
  <r>
    <n v="75"/>
    <x v="16"/>
    <n v="11"/>
    <x v="0"/>
    <s v="Woensel-Noord"/>
    <s v="Small House"/>
    <n v="540"/>
    <n v="5940"/>
    <x v="2"/>
    <n v="0.91666666666666663"/>
  </r>
  <r>
    <n v="75"/>
    <x v="17"/>
    <n v="12"/>
    <x v="0"/>
    <s v="Woensel-Noord"/>
    <s v="Small House"/>
    <n v="540"/>
    <n v="6480"/>
    <x v="2"/>
    <n v="1"/>
  </r>
  <r>
    <n v="75"/>
    <x v="18"/>
    <n v="9"/>
    <x v="0"/>
    <s v="Woensel-Noord"/>
    <s v="Small House"/>
    <n v="540"/>
    <n v="4860"/>
    <x v="2"/>
    <n v="0.75"/>
  </r>
  <r>
    <n v="76"/>
    <x v="0"/>
    <n v="7"/>
    <x v="0"/>
    <s v="Woensel-Noord"/>
    <s v="Apartment"/>
    <n v="420"/>
    <n v="2940"/>
    <x v="3"/>
    <n v="0.58333333333333337"/>
  </r>
  <r>
    <n v="76"/>
    <x v="1"/>
    <n v="8"/>
    <x v="0"/>
    <s v="Woensel-Noord"/>
    <s v="Apartment"/>
    <n v="420"/>
    <n v="3360"/>
    <x v="3"/>
    <n v="0.66666666666666663"/>
  </r>
  <r>
    <n v="76"/>
    <x v="2"/>
    <n v="11"/>
    <x v="0"/>
    <s v="Woensel-Noord"/>
    <s v="Apartment"/>
    <n v="420"/>
    <n v="4620"/>
    <x v="3"/>
    <n v="0.91666666666666663"/>
  </r>
  <r>
    <n v="76"/>
    <x v="3"/>
    <n v="8"/>
    <x v="0"/>
    <s v="Woensel-Noord"/>
    <s v="Apartment"/>
    <n v="420"/>
    <n v="3360"/>
    <x v="3"/>
    <n v="0.66666666666666663"/>
  </r>
  <r>
    <n v="76"/>
    <x v="4"/>
    <n v="9"/>
    <x v="0"/>
    <s v="Woensel-Noord"/>
    <s v="Apartment"/>
    <n v="420"/>
    <n v="3780"/>
    <x v="3"/>
    <n v="0.75"/>
  </r>
  <r>
    <n v="76"/>
    <x v="5"/>
    <n v="11"/>
    <x v="0"/>
    <s v="Woensel-Noord"/>
    <s v="Apartment"/>
    <n v="420"/>
    <n v="4620"/>
    <x v="3"/>
    <n v="0.91666666666666663"/>
  </r>
  <r>
    <n v="76"/>
    <x v="6"/>
    <n v="7"/>
    <x v="0"/>
    <s v="Woensel-Noord"/>
    <s v="Apartment"/>
    <n v="420"/>
    <n v="2940"/>
    <x v="3"/>
    <n v="0.58333333333333337"/>
  </r>
  <r>
    <n v="76"/>
    <x v="7"/>
    <n v="8"/>
    <x v="0"/>
    <s v="Woensel-Noord"/>
    <s v="Apartment"/>
    <n v="420"/>
    <n v="3360"/>
    <x v="3"/>
    <n v="0.66666666666666663"/>
  </r>
  <r>
    <n v="76"/>
    <x v="8"/>
    <n v="9"/>
    <x v="0"/>
    <s v="Woensel-Noord"/>
    <s v="Apartment"/>
    <n v="420"/>
    <n v="3780"/>
    <x v="3"/>
    <n v="0.75"/>
  </r>
  <r>
    <n v="76"/>
    <x v="9"/>
    <n v="10"/>
    <x v="0"/>
    <s v="Woensel-Noord"/>
    <s v="Apartment"/>
    <n v="420"/>
    <n v="4200"/>
    <x v="3"/>
    <n v="0.83333333333333337"/>
  </r>
  <r>
    <n v="76"/>
    <x v="10"/>
    <n v="11"/>
    <x v="0"/>
    <s v="Woensel-Noord"/>
    <s v="Apartment"/>
    <n v="420"/>
    <n v="4620"/>
    <x v="3"/>
    <n v="0.91666666666666663"/>
  </r>
  <r>
    <n v="76"/>
    <x v="11"/>
    <n v="9"/>
    <x v="0"/>
    <s v="Woensel-Noord"/>
    <s v="Apartment"/>
    <n v="420"/>
    <n v="3780"/>
    <x v="3"/>
    <n v="0.75"/>
  </r>
  <r>
    <n v="76"/>
    <x v="12"/>
    <n v="11"/>
    <x v="0"/>
    <s v="Woensel-Noord"/>
    <s v="Apartment"/>
    <n v="420"/>
    <n v="4620"/>
    <x v="3"/>
    <n v="0.91666666666666663"/>
  </r>
  <r>
    <n v="76"/>
    <x v="13"/>
    <n v="10"/>
    <x v="0"/>
    <s v="Woensel-Noord"/>
    <s v="Apartment"/>
    <n v="420"/>
    <n v="4200"/>
    <x v="3"/>
    <n v="0.83333333333333337"/>
  </r>
  <r>
    <n v="76"/>
    <x v="14"/>
    <n v="10"/>
    <x v="0"/>
    <s v="Woensel-Noord"/>
    <s v="Apartment"/>
    <n v="420"/>
    <n v="4200"/>
    <x v="3"/>
    <n v="0.83333333333333337"/>
  </r>
  <r>
    <n v="76"/>
    <x v="15"/>
    <n v="10"/>
    <x v="0"/>
    <s v="Woensel-Noord"/>
    <s v="Apartment"/>
    <n v="420"/>
    <n v="4200"/>
    <x v="3"/>
    <n v="0.83333333333333337"/>
  </r>
  <r>
    <n v="76"/>
    <x v="16"/>
    <n v="10"/>
    <x v="0"/>
    <s v="Woensel-Noord"/>
    <s v="Apartment"/>
    <n v="420"/>
    <n v="4200"/>
    <x v="3"/>
    <n v="0.83333333333333337"/>
  </r>
  <r>
    <n v="76"/>
    <x v="17"/>
    <n v="10"/>
    <x v="0"/>
    <s v="Woensel-Noord"/>
    <s v="Apartment"/>
    <n v="420"/>
    <n v="4200"/>
    <x v="3"/>
    <n v="0.83333333333333337"/>
  </r>
  <r>
    <n v="76"/>
    <x v="18"/>
    <n v="7"/>
    <x v="0"/>
    <s v="Woensel-Noord"/>
    <s v="Apartment"/>
    <n v="420"/>
    <n v="2940"/>
    <x v="3"/>
    <n v="0.58333333333333337"/>
  </r>
  <r>
    <n v="77"/>
    <x v="0"/>
    <n v="7"/>
    <x v="3"/>
    <s v="Strijp"/>
    <s v="Small House"/>
    <n v="420"/>
    <n v="2940"/>
    <x v="3"/>
    <n v="0.58333333333333337"/>
  </r>
  <r>
    <n v="77"/>
    <x v="1"/>
    <n v="8"/>
    <x v="3"/>
    <s v="Strijp"/>
    <s v="Small House"/>
    <n v="420"/>
    <n v="3360"/>
    <x v="3"/>
    <n v="0.66666666666666663"/>
  </r>
  <r>
    <n v="77"/>
    <x v="2"/>
    <n v="7"/>
    <x v="3"/>
    <s v="Strijp"/>
    <s v="Small House"/>
    <n v="420"/>
    <n v="2940"/>
    <x v="3"/>
    <n v="0.58333333333333337"/>
  </r>
  <r>
    <n v="77"/>
    <x v="3"/>
    <n v="5"/>
    <x v="3"/>
    <s v="Strijp"/>
    <s v="Small House"/>
    <n v="420"/>
    <n v="2100"/>
    <x v="3"/>
    <n v="0.41666666666666669"/>
  </r>
  <r>
    <n v="77"/>
    <x v="4"/>
    <n v="5"/>
    <x v="3"/>
    <s v="Strijp"/>
    <s v="Small House"/>
    <n v="420"/>
    <n v="2100"/>
    <x v="3"/>
    <n v="0.41666666666666669"/>
  </r>
  <r>
    <n v="77"/>
    <x v="5"/>
    <n v="9"/>
    <x v="3"/>
    <s v="Strijp"/>
    <s v="Small House"/>
    <n v="420"/>
    <n v="3780"/>
    <x v="3"/>
    <n v="0.75"/>
  </r>
  <r>
    <n v="77"/>
    <x v="6"/>
    <n v="6"/>
    <x v="3"/>
    <s v="Strijp"/>
    <s v="Small House"/>
    <n v="420"/>
    <n v="2520"/>
    <x v="3"/>
    <n v="0.5"/>
  </r>
  <r>
    <n v="77"/>
    <x v="7"/>
    <n v="7"/>
    <x v="3"/>
    <s v="Strijp"/>
    <s v="Small House"/>
    <n v="420"/>
    <n v="2940"/>
    <x v="3"/>
    <n v="0.58333333333333337"/>
  </r>
  <r>
    <n v="77"/>
    <x v="8"/>
    <n v="7"/>
    <x v="3"/>
    <s v="Strijp"/>
    <s v="Small House"/>
    <n v="420"/>
    <n v="2940"/>
    <x v="3"/>
    <n v="0.58333333333333337"/>
  </r>
  <r>
    <n v="77"/>
    <x v="9"/>
    <n v="5"/>
    <x v="3"/>
    <s v="Strijp"/>
    <s v="Small House"/>
    <n v="420"/>
    <n v="2100"/>
    <x v="3"/>
    <n v="0.41666666666666669"/>
  </r>
  <r>
    <n v="77"/>
    <x v="10"/>
    <n v="5"/>
    <x v="3"/>
    <s v="Strijp"/>
    <s v="Small House"/>
    <n v="420"/>
    <n v="2100"/>
    <x v="3"/>
    <n v="0.41666666666666669"/>
  </r>
  <r>
    <n v="77"/>
    <x v="11"/>
    <n v="8"/>
    <x v="3"/>
    <s v="Strijp"/>
    <s v="Small House"/>
    <n v="420"/>
    <n v="3360"/>
    <x v="3"/>
    <n v="0.66666666666666663"/>
  </r>
  <r>
    <n v="77"/>
    <x v="12"/>
    <n v="6"/>
    <x v="3"/>
    <s v="Strijp"/>
    <s v="Small House"/>
    <n v="420"/>
    <n v="2520"/>
    <x v="3"/>
    <n v="0.5"/>
  </r>
  <r>
    <n v="77"/>
    <x v="13"/>
    <n v="7"/>
    <x v="3"/>
    <s v="Strijp"/>
    <s v="Small House"/>
    <n v="420"/>
    <n v="2940"/>
    <x v="3"/>
    <n v="0.58333333333333337"/>
  </r>
  <r>
    <n v="77"/>
    <x v="14"/>
    <n v="5"/>
    <x v="3"/>
    <s v="Strijp"/>
    <s v="Small House"/>
    <n v="420"/>
    <n v="2100"/>
    <x v="3"/>
    <n v="0.41666666666666669"/>
  </r>
  <r>
    <n v="77"/>
    <x v="15"/>
    <n v="5"/>
    <x v="3"/>
    <s v="Strijp"/>
    <s v="Small House"/>
    <n v="420"/>
    <n v="2100"/>
    <x v="3"/>
    <n v="0.41666666666666669"/>
  </r>
  <r>
    <n v="77"/>
    <x v="16"/>
    <n v="5"/>
    <x v="3"/>
    <s v="Strijp"/>
    <s v="Small House"/>
    <n v="420"/>
    <n v="2100"/>
    <x v="3"/>
    <n v="0.41666666666666669"/>
  </r>
  <r>
    <n v="77"/>
    <x v="17"/>
    <n v="11"/>
    <x v="3"/>
    <s v="Strijp"/>
    <s v="Small House"/>
    <n v="420"/>
    <n v="4620"/>
    <x v="3"/>
    <n v="0.91666666666666663"/>
  </r>
  <r>
    <n v="77"/>
    <x v="18"/>
    <n v="6"/>
    <x v="3"/>
    <s v="Strijp"/>
    <s v="Small House"/>
    <n v="420"/>
    <n v="2520"/>
    <x v="3"/>
    <n v="0.5"/>
  </r>
  <r>
    <n v="78"/>
    <x v="0"/>
    <n v="6"/>
    <x v="3"/>
    <s v="Strijp"/>
    <s v="Small House"/>
    <n v="350"/>
    <n v="2100"/>
    <x v="17"/>
    <n v="0.5"/>
  </r>
  <r>
    <n v="78"/>
    <x v="1"/>
    <n v="8"/>
    <x v="3"/>
    <s v="Strijp"/>
    <s v="Small House"/>
    <n v="350"/>
    <n v="2800"/>
    <x v="17"/>
    <n v="0.66666666666666663"/>
  </r>
  <r>
    <n v="78"/>
    <x v="2"/>
    <n v="6"/>
    <x v="3"/>
    <s v="Strijp"/>
    <s v="Small House"/>
    <n v="350"/>
    <n v="2100"/>
    <x v="17"/>
    <n v="0.5"/>
  </r>
  <r>
    <n v="78"/>
    <x v="3"/>
    <n v="5"/>
    <x v="3"/>
    <s v="Strijp"/>
    <s v="Small House"/>
    <n v="350"/>
    <n v="1750"/>
    <x v="17"/>
    <n v="0.41666666666666669"/>
  </r>
  <r>
    <n v="78"/>
    <x v="4"/>
    <n v="7"/>
    <x v="3"/>
    <s v="Strijp"/>
    <s v="Small House"/>
    <n v="350"/>
    <n v="2450"/>
    <x v="17"/>
    <n v="0.58333333333333337"/>
  </r>
  <r>
    <n v="78"/>
    <x v="5"/>
    <n v="8"/>
    <x v="3"/>
    <s v="Strijp"/>
    <s v="Small House"/>
    <n v="350"/>
    <n v="2800"/>
    <x v="17"/>
    <n v="0.66666666666666663"/>
  </r>
  <r>
    <n v="78"/>
    <x v="6"/>
    <n v="7"/>
    <x v="3"/>
    <s v="Strijp"/>
    <s v="Small House"/>
    <n v="350"/>
    <n v="2450"/>
    <x v="17"/>
    <n v="0.58333333333333337"/>
  </r>
  <r>
    <n v="78"/>
    <x v="7"/>
    <n v="7"/>
    <x v="3"/>
    <s v="Strijp"/>
    <s v="Small House"/>
    <n v="350"/>
    <n v="2450"/>
    <x v="17"/>
    <n v="0.58333333333333337"/>
  </r>
  <r>
    <n v="78"/>
    <x v="8"/>
    <n v="9"/>
    <x v="3"/>
    <s v="Strijp"/>
    <s v="Small House"/>
    <n v="350"/>
    <n v="3150"/>
    <x v="17"/>
    <n v="0.75"/>
  </r>
  <r>
    <n v="78"/>
    <x v="9"/>
    <n v="6"/>
    <x v="3"/>
    <s v="Strijp"/>
    <s v="Small House"/>
    <n v="350"/>
    <n v="2100"/>
    <x v="17"/>
    <n v="0.5"/>
  </r>
  <r>
    <n v="78"/>
    <x v="10"/>
    <n v="7"/>
    <x v="3"/>
    <s v="Strijp"/>
    <s v="Small House"/>
    <n v="350"/>
    <n v="2450"/>
    <x v="17"/>
    <n v="0.58333333333333337"/>
  </r>
  <r>
    <n v="78"/>
    <x v="11"/>
    <n v="6"/>
    <x v="3"/>
    <s v="Strijp"/>
    <s v="Small House"/>
    <n v="350"/>
    <n v="2100"/>
    <x v="17"/>
    <n v="0.5"/>
  </r>
  <r>
    <n v="78"/>
    <x v="12"/>
    <n v="8"/>
    <x v="3"/>
    <s v="Strijp"/>
    <s v="Small House"/>
    <n v="350"/>
    <n v="2800"/>
    <x v="17"/>
    <n v="0.66666666666666663"/>
  </r>
  <r>
    <n v="78"/>
    <x v="13"/>
    <n v="5"/>
    <x v="3"/>
    <s v="Strijp"/>
    <s v="Small House"/>
    <n v="350"/>
    <n v="1750"/>
    <x v="17"/>
    <n v="0.41666666666666669"/>
  </r>
  <r>
    <n v="78"/>
    <x v="14"/>
    <n v="5"/>
    <x v="3"/>
    <s v="Strijp"/>
    <s v="Small House"/>
    <n v="350"/>
    <n v="1750"/>
    <x v="17"/>
    <n v="0.41666666666666669"/>
  </r>
  <r>
    <n v="78"/>
    <x v="15"/>
    <n v="8"/>
    <x v="3"/>
    <s v="Strijp"/>
    <s v="Small House"/>
    <n v="350"/>
    <n v="2800"/>
    <x v="17"/>
    <n v="0.66666666666666663"/>
  </r>
  <r>
    <n v="78"/>
    <x v="16"/>
    <n v="8"/>
    <x v="3"/>
    <s v="Strijp"/>
    <s v="Small House"/>
    <n v="350"/>
    <n v="2800"/>
    <x v="17"/>
    <n v="0.66666666666666663"/>
  </r>
  <r>
    <n v="78"/>
    <x v="17"/>
    <n v="8"/>
    <x v="3"/>
    <s v="Strijp"/>
    <s v="Small House"/>
    <n v="350"/>
    <n v="2800"/>
    <x v="17"/>
    <n v="0.66666666666666663"/>
  </r>
  <r>
    <n v="78"/>
    <x v="18"/>
    <n v="7"/>
    <x v="3"/>
    <s v="Strijp"/>
    <s v="Small House"/>
    <n v="350"/>
    <n v="2450"/>
    <x v="17"/>
    <n v="0.58333333333333337"/>
  </r>
  <r>
    <n v="79"/>
    <x v="0"/>
    <n v="6"/>
    <x v="3"/>
    <s v="Strijp"/>
    <s v="Apartment"/>
    <n v="420"/>
    <n v="2520"/>
    <x v="3"/>
    <n v="0.5"/>
  </r>
  <r>
    <n v="79"/>
    <x v="1"/>
    <n v="9"/>
    <x v="3"/>
    <s v="Strijp"/>
    <s v="Apartment"/>
    <n v="420"/>
    <n v="3780"/>
    <x v="3"/>
    <n v="0.75"/>
  </r>
  <r>
    <n v="79"/>
    <x v="2"/>
    <n v="5"/>
    <x v="3"/>
    <s v="Strijp"/>
    <s v="Apartment"/>
    <n v="420"/>
    <n v="2100"/>
    <x v="3"/>
    <n v="0.41666666666666669"/>
  </r>
  <r>
    <n v="79"/>
    <x v="3"/>
    <n v="6"/>
    <x v="3"/>
    <s v="Strijp"/>
    <s v="Apartment"/>
    <n v="420"/>
    <n v="2520"/>
    <x v="3"/>
    <n v="0.5"/>
  </r>
  <r>
    <n v="79"/>
    <x v="4"/>
    <n v="6"/>
    <x v="3"/>
    <s v="Strijp"/>
    <s v="Apartment"/>
    <n v="420"/>
    <n v="2520"/>
    <x v="3"/>
    <n v="0.5"/>
  </r>
  <r>
    <n v="79"/>
    <x v="5"/>
    <n v="7"/>
    <x v="3"/>
    <s v="Strijp"/>
    <s v="Apartment"/>
    <n v="420"/>
    <n v="2940"/>
    <x v="3"/>
    <n v="0.58333333333333337"/>
  </r>
  <r>
    <n v="79"/>
    <x v="6"/>
    <n v="5"/>
    <x v="3"/>
    <s v="Strijp"/>
    <s v="Apartment"/>
    <n v="420"/>
    <n v="2100"/>
    <x v="3"/>
    <n v="0.41666666666666669"/>
  </r>
  <r>
    <n v="79"/>
    <x v="7"/>
    <n v="9"/>
    <x v="3"/>
    <s v="Strijp"/>
    <s v="Apartment"/>
    <n v="420"/>
    <n v="3780"/>
    <x v="3"/>
    <n v="0.75"/>
  </r>
  <r>
    <n v="79"/>
    <x v="8"/>
    <n v="9"/>
    <x v="3"/>
    <s v="Strijp"/>
    <s v="Apartment"/>
    <n v="420"/>
    <n v="3780"/>
    <x v="3"/>
    <n v="0.75"/>
  </r>
  <r>
    <n v="79"/>
    <x v="9"/>
    <n v="7"/>
    <x v="3"/>
    <s v="Strijp"/>
    <s v="Apartment"/>
    <n v="420"/>
    <n v="2940"/>
    <x v="3"/>
    <n v="0.58333333333333337"/>
  </r>
  <r>
    <n v="79"/>
    <x v="10"/>
    <n v="6"/>
    <x v="3"/>
    <s v="Strijp"/>
    <s v="Apartment"/>
    <n v="420"/>
    <n v="2520"/>
    <x v="3"/>
    <n v="0.5"/>
  </r>
  <r>
    <n v="79"/>
    <x v="11"/>
    <n v="5"/>
    <x v="3"/>
    <s v="Strijp"/>
    <s v="Apartment"/>
    <n v="420"/>
    <n v="2100"/>
    <x v="3"/>
    <n v="0.41666666666666669"/>
  </r>
  <r>
    <n v="79"/>
    <x v="12"/>
    <n v="5"/>
    <x v="3"/>
    <s v="Strijp"/>
    <s v="Apartment"/>
    <n v="420"/>
    <n v="2100"/>
    <x v="3"/>
    <n v="0.41666666666666669"/>
  </r>
  <r>
    <n v="79"/>
    <x v="13"/>
    <n v="7"/>
    <x v="3"/>
    <s v="Strijp"/>
    <s v="Apartment"/>
    <n v="420"/>
    <n v="2940"/>
    <x v="3"/>
    <n v="0.58333333333333337"/>
  </r>
  <r>
    <n v="79"/>
    <x v="14"/>
    <n v="7"/>
    <x v="3"/>
    <s v="Strijp"/>
    <s v="Apartment"/>
    <n v="420"/>
    <n v="2940"/>
    <x v="3"/>
    <n v="0.58333333333333337"/>
  </r>
  <r>
    <n v="79"/>
    <x v="15"/>
    <n v="6"/>
    <x v="3"/>
    <s v="Strijp"/>
    <s v="Apartment"/>
    <n v="420"/>
    <n v="2520"/>
    <x v="3"/>
    <n v="0.5"/>
  </r>
  <r>
    <n v="79"/>
    <x v="16"/>
    <n v="6"/>
    <x v="3"/>
    <s v="Strijp"/>
    <s v="Apartment"/>
    <n v="420"/>
    <n v="2520"/>
    <x v="3"/>
    <n v="0.5"/>
  </r>
  <r>
    <n v="79"/>
    <x v="17"/>
    <n v="7"/>
    <x v="3"/>
    <s v="Strijp"/>
    <s v="Apartment"/>
    <n v="420"/>
    <n v="2940"/>
    <x v="3"/>
    <n v="0.58333333333333337"/>
  </r>
  <r>
    <n v="79"/>
    <x v="18"/>
    <n v="5"/>
    <x v="3"/>
    <s v="Strijp"/>
    <s v="Apartment"/>
    <n v="420"/>
    <n v="2100"/>
    <x v="3"/>
    <n v="0.41666666666666669"/>
  </r>
  <r>
    <n v="80"/>
    <x v="0"/>
    <n v="7"/>
    <x v="3"/>
    <s v="Strijp"/>
    <s v="Small House"/>
    <n v="700"/>
    <n v="4900"/>
    <x v="13"/>
    <n v="0.58333333333333337"/>
  </r>
  <r>
    <n v="80"/>
    <x v="1"/>
    <n v="6"/>
    <x v="3"/>
    <s v="Strijp"/>
    <s v="Small House"/>
    <n v="700"/>
    <n v="4200"/>
    <x v="13"/>
    <n v="0.5"/>
  </r>
  <r>
    <n v="80"/>
    <x v="2"/>
    <n v="6"/>
    <x v="3"/>
    <s v="Strijp"/>
    <s v="Small House"/>
    <n v="700"/>
    <n v="4200"/>
    <x v="13"/>
    <n v="0.5"/>
  </r>
  <r>
    <n v="80"/>
    <x v="3"/>
    <n v="9"/>
    <x v="3"/>
    <s v="Strijp"/>
    <s v="Small House"/>
    <n v="700"/>
    <n v="6300"/>
    <x v="13"/>
    <n v="0.75"/>
  </r>
  <r>
    <n v="80"/>
    <x v="4"/>
    <n v="7"/>
    <x v="3"/>
    <s v="Strijp"/>
    <s v="Small House"/>
    <n v="700"/>
    <n v="4900"/>
    <x v="13"/>
    <n v="0.58333333333333337"/>
  </r>
  <r>
    <n v="80"/>
    <x v="5"/>
    <n v="7"/>
    <x v="3"/>
    <s v="Strijp"/>
    <s v="Small House"/>
    <n v="700"/>
    <n v="4900"/>
    <x v="13"/>
    <n v="0.58333333333333337"/>
  </r>
  <r>
    <n v="80"/>
    <x v="6"/>
    <n v="7"/>
    <x v="3"/>
    <s v="Strijp"/>
    <s v="Small House"/>
    <n v="700"/>
    <n v="4900"/>
    <x v="13"/>
    <n v="0.58333333333333337"/>
  </r>
  <r>
    <n v="80"/>
    <x v="7"/>
    <n v="9"/>
    <x v="3"/>
    <s v="Strijp"/>
    <s v="Small House"/>
    <n v="700"/>
    <n v="6300"/>
    <x v="13"/>
    <n v="0.75"/>
  </r>
  <r>
    <n v="80"/>
    <x v="8"/>
    <n v="8"/>
    <x v="3"/>
    <s v="Strijp"/>
    <s v="Small House"/>
    <n v="700"/>
    <n v="5600"/>
    <x v="13"/>
    <n v="0.66666666666666663"/>
  </r>
  <r>
    <n v="80"/>
    <x v="9"/>
    <n v="7"/>
    <x v="3"/>
    <s v="Strijp"/>
    <s v="Small House"/>
    <n v="700"/>
    <n v="4900"/>
    <x v="13"/>
    <n v="0.58333333333333337"/>
  </r>
  <r>
    <n v="80"/>
    <x v="10"/>
    <n v="5"/>
    <x v="3"/>
    <s v="Strijp"/>
    <s v="Small House"/>
    <n v="700"/>
    <n v="3500"/>
    <x v="13"/>
    <n v="0.41666666666666669"/>
  </r>
  <r>
    <n v="80"/>
    <x v="11"/>
    <n v="5"/>
    <x v="3"/>
    <s v="Strijp"/>
    <s v="Small House"/>
    <n v="700"/>
    <n v="3500"/>
    <x v="13"/>
    <n v="0.41666666666666669"/>
  </r>
  <r>
    <n v="80"/>
    <x v="12"/>
    <n v="6"/>
    <x v="3"/>
    <s v="Strijp"/>
    <s v="Small House"/>
    <n v="700"/>
    <n v="4200"/>
    <x v="13"/>
    <n v="0.5"/>
  </r>
  <r>
    <n v="80"/>
    <x v="13"/>
    <n v="5"/>
    <x v="3"/>
    <s v="Strijp"/>
    <s v="Small House"/>
    <n v="700"/>
    <n v="3500"/>
    <x v="13"/>
    <n v="0.41666666666666669"/>
  </r>
  <r>
    <n v="80"/>
    <x v="14"/>
    <n v="7"/>
    <x v="3"/>
    <s v="Strijp"/>
    <s v="Small House"/>
    <n v="700"/>
    <n v="4900"/>
    <x v="13"/>
    <n v="0.58333333333333337"/>
  </r>
  <r>
    <n v="80"/>
    <x v="15"/>
    <n v="6"/>
    <x v="3"/>
    <s v="Strijp"/>
    <s v="Small House"/>
    <n v="700"/>
    <n v="4200"/>
    <x v="13"/>
    <n v="0.5"/>
  </r>
  <r>
    <n v="80"/>
    <x v="16"/>
    <n v="6"/>
    <x v="3"/>
    <s v="Strijp"/>
    <s v="Small House"/>
    <n v="700"/>
    <n v="4200"/>
    <x v="13"/>
    <n v="0.5"/>
  </r>
  <r>
    <n v="80"/>
    <x v="17"/>
    <n v="7"/>
    <x v="3"/>
    <s v="Strijp"/>
    <s v="Small House"/>
    <n v="700"/>
    <n v="4900"/>
    <x v="13"/>
    <n v="0.58333333333333337"/>
  </r>
  <r>
    <n v="80"/>
    <x v="18"/>
    <n v="9"/>
    <x v="3"/>
    <s v="Strijp"/>
    <s v="Small House"/>
    <n v="700"/>
    <n v="6300"/>
    <x v="13"/>
    <n v="0.75"/>
  </r>
  <r>
    <n v="81"/>
    <x v="0"/>
    <n v="6"/>
    <x v="3"/>
    <s v="Strijp"/>
    <s v="Small House"/>
    <n v="630"/>
    <n v="3780"/>
    <x v="14"/>
    <n v="0.5"/>
  </r>
  <r>
    <n v="81"/>
    <x v="1"/>
    <n v="9"/>
    <x v="3"/>
    <s v="Strijp"/>
    <s v="Small House"/>
    <n v="630"/>
    <n v="5670"/>
    <x v="14"/>
    <n v="0.75"/>
  </r>
  <r>
    <n v="81"/>
    <x v="2"/>
    <n v="5"/>
    <x v="3"/>
    <s v="Strijp"/>
    <s v="Small House"/>
    <n v="630"/>
    <n v="3150"/>
    <x v="14"/>
    <n v="0.41666666666666669"/>
  </r>
  <r>
    <n v="81"/>
    <x v="3"/>
    <n v="8"/>
    <x v="3"/>
    <s v="Strijp"/>
    <s v="Small House"/>
    <n v="630"/>
    <n v="5040"/>
    <x v="14"/>
    <n v="0.66666666666666663"/>
  </r>
  <r>
    <n v="81"/>
    <x v="4"/>
    <n v="6"/>
    <x v="3"/>
    <s v="Strijp"/>
    <s v="Small House"/>
    <n v="630"/>
    <n v="3780"/>
    <x v="14"/>
    <n v="0.5"/>
  </r>
  <r>
    <n v="81"/>
    <x v="5"/>
    <n v="8"/>
    <x v="3"/>
    <s v="Strijp"/>
    <s v="Small House"/>
    <n v="630"/>
    <n v="5040"/>
    <x v="14"/>
    <n v="0.66666666666666663"/>
  </r>
  <r>
    <n v="81"/>
    <x v="6"/>
    <n v="6"/>
    <x v="3"/>
    <s v="Strijp"/>
    <s v="Small House"/>
    <n v="630"/>
    <n v="3780"/>
    <x v="14"/>
    <n v="0.5"/>
  </r>
  <r>
    <n v="81"/>
    <x v="7"/>
    <n v="9"/>
    <x v="3"/>
    <s v="Strijp"/>
    <s v="Small House"/>
    <n v="630"/>
    <n v="5670"/>
    <x v="14"/>
    <n v="0.75"/>
  </r>
  <r>
    <n v="81"/>
    <x v="8"/>
    <n v="6"/>
    <x v="3"/>
    <s v="Strijp"/>
    <s v="Small House"/>
    <n v="630"/>
    <n v="3780"/>
    <x v="14"/>
    <n v="0.5"/>
  </r>
  <r>
    <n v="81"/>
    <x v="9"/>
    <n v="5"/>
    <x v="3"/>
    <s v="Strijp"/>
    <s v="Small House"/>
    <n v="630"/>
    <n v="3150"/>
    <x v="14"/>
    <n v="0.41666666666666669"/>
  </r>
  <r>
    <n v="81"/>
    <x v="10"/>
    <n v="5"/>
    <x v="3"/>
    <s v="Strijp"/>
    <s v="Small House"/>
    <n v="630"/>
    <n v="3150"/>
    <x v="14"/>
    <n v="0.41666666666666669"/>
  </r>
  <r>
    <n v="81"/>
    <x v="11"/>
    <n v="9"/>
    <x v="3"/>
    <s v="Strijp"/>
    <s v="Small House"/>
    <n v="630"/>
    <n v="5670"/>
    <x v="14"/>
    <n v="0.75"/>
  </r>
  <r>
    <n v="81"/>
    <x v="12"/>
    <n v="6"/>
    <x v="3"/>
    <s v="Strijp"/>
    <s v="Small House"/>
    <n v="630"/>
    <n v="3780"/>
    <x v="14"/>
    <n v="0.5"/>
  </r>
  <r>
    <n v="81"/>
    <x v="13"/>
    <n v="9"/>
    <x v="3"/>
    <s v="Strijp"/>
    <s v="Small House"/>
    <n v="630"/>
    <n v="5670"/>
    <x v="14"/>
    <n v="0.75"/>
  </r>
  <r>
    <n v="81"/>
    <x v="14"/>
    <n v="9"/>
    <x v="3"/>
    <s v="Strijp"/>
    <s v="Small House"/>
    <n v="630"/>
    <n v="5670"/>
    <x v="14"/>
    <n v="0.75"/>
  </r>
  <r>
    <n v="81"/>
    <x v="15"/>
    <n v="7"/>
    <x v="3"/>
    <s v="Strijp"/>
    <s v="Small House"/>
    <n v="630"/>
    <n v="4410"/>
    <x v="14"/>
    <n v="0.58333333333333337"/>
  </r>
  <r>
    <n v="81"/>
    <x v="16"/>
    <n v="7"/>
    <x v="3"/>
    <s v="Strijp"/>
    <s v="Small House"/>
    <n v="630"/>
    <n v="4410"/>
    <x v="14"/>
    <n v="0.58333333333333337"/>
  </r>
  <r>
    <n v="81"/>
    <x v="17"/>
    <n v="10"/>
    <x v="3"/>
    <s v="Strijp"/>
    <s v="Small House"/>
    <n v="630"/>
    <n v="6300"/>
    <x v="14"/>
    <n v="0.83333333333333337"/>
  </r>
  <r>
    <n v="81"/>
    <x v="18"/>
    <n v="6"/>
    <x v="3"/>
    <s v="Strijp"/>
    <s v="Small House"/>
    <n v="630"/>
    <n v="3780"/>
    <x v="14"/>
    <n v="0.5"/>
  </r>
  <r>
    <n v="82"/>
    <x v="0"/>
    <n v="6"/>
    <x v="3"/>
    <s v="Strijp"/>
    <s v="Apartment"/>
    <n v="490"/>
    <n v="2940"/>
    <x v="15"/>
    <n v="0.5"/>
  </r>
  <r>
    <n v="82"/>
    <x v="1"/>
    <n v="9"/>
    <x v="3"/>
    <s v="Strijp"/>
    <s v="Apartment"/>
    <n v="490"/>
    <n v="4410"/>
    <x v="15"/>
    <n v="0.75"/>
  </r>
  <r>
    <n v="82"/>
    <x v="2"/>
    <n v="8"/>
    <x v="3"/>
    <s v="Strijp"/>
    <s v="Apartment"/>
    <n v="490"/>
    <n v="3920"/>
    <x v="15"/>
    <n v="0.66666666666666663"/>
  </r>
  <r>
    <n v="82"/>
    <x v="3"/>
    <n v="7"/>
    <x v="3"/>
    <s v="Strijp"/>
    <s v="Apartment"/>
    <n v="490"/>
    <n v="3430"/>
    <x v="15"/>
    <n v="0.58333333333333337"/>
  </r>
  <r>
    <n v="82"/>
    <x v="4"/>
    <n v="8"/>
    <x v="3"/>
    <s v="Strijp"/>
    <s v="Apartment"/>
    <n v="490"/>
    <n v="3920"/>
    <x v="15"/>
    <n v="0.66666666666666663"/>
  </r>
  <r>
    <n v="82"/>
    <x v="5"/>
    <n v="8"/>
    <x v="3"/>
    <s v="Strijp"/>
    <s v="Apartment"/>
    <n v="490"/>
    <n v="3920"/>
    <x v="15"/>
    <n v="0.66666666666666663"/>
  </r>
  <r>
    <n v="82"/>
    <x v="6"/>
    <n v="9"/>
    <x v="3"/>
    <s v="Strijp"/>
    <s v="Apartment"/>
    <n v="490"/>
    <n v="4410"/>
    <x v="15"/>
    <n v="0.75"/>
  </r>
  <r>
    <n v="82"/>
    <x v="7"/>
    <n v="6"/>
    <x v="3"/>
    <s v="Strijp"/>
    <s v="Apartment"/>
    <n v="490"/>
    <n v="2940"/>
    <x v="15"/>
    <n v="0.5"/>
  </r>
  <r>
    <n v="82"/>
    <x v="8"/>
    <n v="5"/>
    <x v="3"/>
    <s v="Strijp"/>
    <s v="Apartment"/>
    <n v="490"/>
    <n v="2450"/>
    <x v="15"/>
    <n v="0.41666666666666669"/>
  </r>
  <r>
    <n v="82"/>
    <x v="9"/>
    <n v="9"/>
    <x v="3"/>
    <s v="Strijp"/>
    <s v="Apartment"/>
    <n v="490"/>
    <n v="4410"/>
    <x v="15"/>
    <n v="0.75"/>
  </r>
  <r>
    <n v="82"/>
    <x v="10"/>
    <n v="9"/>
    <x v="3"/>
    <s v="Strijp"/>
    <s v="Apartment"/>
    <n v="490"/>
    <n v="4410"/>
    <x v="15"/>
    <n v="0.75"/>
  </r>
  <r>
    <n v="82"/>
    <x v="11"/>
    <n v="8"/>
    <x v="3"/>
    <s v="Strijp"/>
    <s v="Apartment"/>
    <n v="490"/>
    <n v="3920"/>
    <x v="15"/>
    <n v="0.66666666666666663"/>
  </r>
  <r>
    <n v="82"/>
    <x v="12"/>
    <n v="5"/>
    <x v="3"/>
    <s v="Strijp"/>
    <s v="Apartment"/>
    <n v="490"/>
    <n v="2450"/>
    <x v="15"/>
    <n v="0.41666666666666669"/>
  </r>
  <r>
    <n v="82"/>
    <x v="13"/>
    <n v="5"/>
    <x v="3"/>
    <s v="Strijp"/>
    <s v="Apartment"/>
    <n v="490"/>
    <n v="2450"/>
    <x v="15"/>
    <n v="0.41666666666666669"/>
  </r>
  <r>
    <n v="82"/>
    <x v="14"/>
    <n v="7"/>
    <x v="3"/>
    <s v="Strijp"/>
    <s v="Apartment"/>
    <n v="490"/>
    <n v="3430"/>
    <x v="15"/>
    <n v="0.58333333333333337"/>
  </r>
  <r>
    <n v="82"/>
    <x v="15"/>
    <n v="6"/>
    <x v="3"/>
    <s v="Strijp"/>
    <s v="Apartment"/>
    <n v="490"/>
    <n v="2940"/>
    <x v="15"/>
    <n v="0.5"/>
  </r>
  <r>
    <n v="82"/>
    <x v="16"/>
    <n v="6"/>
    <x v="3"/>
    <s v="Strijp"/>
    <s v="Apartment"/>
    <n v="490"/>
    <n v="2940"/>
    <x v="15"/>
    <n v="0.5"/>
  </r>
  <r>
    <n v="82"/>
    <x v="17"/>
    <n v="8"/>
    <x v="3"/>
    <s v="Strijp"/>
    <s v="Apartment"/>
    <n v="490"/>
    <n v="3920"/>
    <x v="15"/>
    <n v="0.66666666666666663"/>
  </r>
  <r>
    <n v="82"/>
    <x v="18"/>
    <n v="8"/>
    <x v="3"/>
    <s v="Strijp"/>
    <s v="Apartment"/>
    <n v="490"/>
    <n v="3920"/>
    <x v="15"/>
    <n v="0.66666666666666663"/>
  </r>
  <r>
    <n v="83"/>
    <x v="0"/>
    <n v="8"/>
    <x v="3"/>
    <s v="Strijp"/>
    <s v="Small House"/>
    <n v="1260"/>
    <n v="10080"/>
    <x v="16"/>
    <n v="0.66666666666666663"/>
  </r>
  <r>
    <n v="83"/>
    <x v="1"/>
    <n v="5"/>
    <x v="3"/>
    <s v="Strijp"/>
    <s v="Small House"/>
    <n v="1260"/>
    <n v="6300"/>
    <x v="16"/>
    <n v="0.41666666666666669"/>
  </r>
  <r>
    <n v="83"/>
    <x v="2"/>
    <n v="8"/>
    <x v="3"/>
    <s v="Strijp"/>
    <s v="Small House"/>
    <n v="1260"/>
    <n v="10080"/>
    <x v="16"/>
    <n v="0.66666666666666663"/>
  </r>
  <r>
    <n v="83"/>
    <x v="3"/>
    <n v="5"/>
    <x v="3"/>
    <s v="Strijp"/>
    <s v="Small House"/>
    <n v="1260"/>
    <n v="6300"/>
    <x v="16"/>
    <n v="0.41666666666666669"/>
  </r>
  <r>
    <n v="83"/>
    <x v="4"/>
    <n v="6"/>
    <x v="3"/>
    <s v="Strijp"/>
    <s v="Small House"/>
    <n v="1260"/>
    <n v="7560"/>
    <x v="16"/>
    <n v="0.5"/>
  </r>
  <r>
    <n v="83"/>
    <x v="5"/>
    <n v="9"/>
    <x v="3"/>
    <s v="Strijp"/>
    <s v="Small House"/>
    <n v="1260"/>
    <n v="11340"/>
    <x v="16"/>
    <n v="0.75"/>
  </r>
  <r>
    <n v="83"/>
    <x v="6"/>
    <n v="9"/>
    <x v="3"/>
    <s v="Strijp"/>
    <s v="Small House"/>
    <n v="1260"/>
    <n v="11340"/>
    <x v="16"/>
    <n v="0.75"/>
  </r>
  <r>
    <n v="83"/>
    <x v="7"/>
    <n v="5"/>
    <x v="3"/>
    <s v="Strijp"/>
    <s v="Small House"/>
    <n v="1260"/>
    <n v="6300"/>
    <x v="16"/>
    <n v="0.41666666666666669"/>
  </r>
  <r>
    <n v="83"/>
    <x v="8"/>
    <n v="8"/>
    <x v="3"/>
    <s v="Strijp"/>
    <s v="Small House"/>
    <n v="1260"/>
    <n v="10080"/>
    <x v="16"/>
    <n v="0.66666666666666663"/>
  </r>
  <r>
    <n v="83"/>
    <x v="9"/>
    <n v="6"/>
    <x v="3"/>
    <s v="Strijp"/>
    <s v="Small House"/>
    <n v="1260"/>
    <n v="7560"/>
    <x v="16"/>
    <n v="0.5"/>
  </r>
  <r>
    <n v="83"/>
    <x v="10"/>
    <n v="5"/>
    <x v="3"/>
    <s v="Strijp"/>
    <s v="Small House"/>
    <n v="1260"/>
    <n v="6300"/>
    <x v="16"/>
    <n v="0.41666666666666669"/>
  </r>
  <r>
    <n v="83"/>
    <x v="11"/>
    <n v="7"/>
    <x v="3"/>
    <s v="Strijp"/>
    <s v="Small House"/>
    <n v="1260"/>
    <n v="8820"/>
    <x v="16"/>
    <n v="0.58333333333333337"/>
  </r>
  <r>
    <n v="83"/>
    <x v="12"/>
    <n v="9"/>
    <x v="3"/>
    <s v="Strijp"/>
    <s v="Small House"/>
    <n v="1260"/>
    <n v="11340"/>
    <x v="16"/>
    <n v="0.75"/>
  </r>
  <r>
    <n v="83"/>
    <x v="13"/>
    <n v="9"/>
    <x v="3"/>
    <s v="Strijp"/>
    <s v="Small House"/>
    <n v="1260"/>
    <n v="11340"/>
    <x v="16"/>
    <n v="0.75"/>
  </r>
  <r>
    <n v="83"/>
    <x v="14"/>
    <n v="6"/>
    <x v="3"/>
    <s v="Strijp"/>
    <s v="Small House"/>
    <n v="1260"/>
    <n v="7560"/>
    <x v="16"/>
    <n v="0.5"/>
  </r>
  <r>
    <n v="83"/>
    <x v="15"/>
    <n v="5"/>
    <x v="3"/>
    <s v="Strijp"/>
    <s v="Small House"/>
    <n v="1260"/>
    <n v="6300"/>
    <x v="16"/>
    <n v="0.41666666666666669"/>
  </r>
  <r>
    <n v="83"/>
    <x v="16"/>
    <n v="5"/>
    <x v="3"/>
    <s v="Strijp"/>
    <s v="Small House"/>
    <n v="1260"/>
    <n v="6300"/>
    <x v="16"/>
    <n v="0.41666666666666669"/>
  </r>
  <r>
    <n v="83"/>
    <x v="17"/>
    <n v="11"/>
    <x v="3"/>
    <s v="Strijp"/>
    <s v="Small House"/>
    <n v="1260"/>
    <n v="13860"/>
    <x v="16"/>
    <n v="0.91666666666666663"/>
  </r>
  <r>
    <n v="83"/>
    <x v="18"/>
    <n v="5"/>
    <x v="3"/>
    <s v="Strijp"/>
    <s v="Small House"/>
    <n v="1260"/>
    <n v="6300"/>
    <x v="16"/>
    <n v="0.41666666666666669"/>
  </r>
  <r>
    <n v="84"/>
    <x v="0"/>
    <n v="6"/>
    <x v="3"/>
    <s v="Strijp"/>
    <s v="Small House"/>
    <n v="350"/>
    <n v="2100"/>
    <x v="17"/>
    <n v="0.5"/>
  </r>
  <r>
    <n v="84"/>
    <x v="1"/>
    <n v="5"/>
    <x v="3"/>
    <s v="Strijp"/>
    <s v="Small House"/>
    <n v="350"/>
    <n v="1750"/>
    <x v="17"/>
    <n v="0.41666666666666669"/>
  </r>
  <r>
    <n v="84"/>
    <x v="2"/>
    <n v="9"/>
    <x v="3"/>
    <s v="Strijp"/>
    <s v="Small House"/>
    <n v="350"/>
    <n v="3150"/>
    <x v="17"/>
    <n v="0.75"/>
  </r>
  <r>
    <n v="84"/>
    <x v="3"/>
    <n v="6"/>
    <x v="3"/>
    <s v="Strijp"/>
    <s v="Small House"/>
    <n v="350"/>
    <n v="2100"/>
    <x v="17"/>
    <n v="0.5"/>
  </r>
  <r>
    <n v="84"/>
    <x v="4"/>
    <n v="5"/>
    <x v="3"/>
    <s v="Strijp"/>
    <s v="Small House"/>
    <n v="350"/>
    <n v="1750"/>
    <x v="17"/>
    <n v="0.41666666666666669"/>
  </r>
  <r>
    <n v="84"/>
    <x v="5"/>
    <n v="9"/>
    <x v="3"/>
    <s v="Strijp"/>
    <s v="Small House"/>
    <n v="350"/>
    <n v="3150"/>
    <x v="17"/>
    <n v="0.75"/>
  </r>
  <r>
    <n v="84"/>
    <x v="6"/>
    <n v="8"/>
    <x v="3"/>
    <s v="Strijp"/>
    <s v="Small House"/>
    <n v="350"/>
    <n v="2800"/>
    <x v="17"/>
    <n v="0.66666666666666663"/>
  </r>
  <r>
    <n v="84"/>
    <x v="7"/>
    <n v="8"/>
    <x v="3"/>
    <s v="Strijp"/>
    <s v="Small House"/>
    <n v="350"/>
    <n v="2800"/>
    <x v="17"/>
    <n v="0.66666666666666663"/>
  </r>
  <r>
    <n v="84"/>
    <x v="8"/>
    <n v="8"/>
    <x v="3"/>
    <s v="Strijp"/>
    <s v="Small House"/>
    <n v="350"/>
    <n v="2800"/>
    <x v="17"/>
    <n v="0.66666666666666663"/>
  </r>
  <r>
    <n v="84"/>
    <x v="9"/>
    <n v="8"/>
    <x v="3"/>
    <s v="Strijp"/>
    <s v="Small House"/>
    <n v="350"/>
    <n v="2800"/>
    <x v="17"/>
    <n v="0.66666666666666663"/>
  </r>
  <r>
    <n v="84"/>
    <x v="10"/>
    <n v="6"/>
    <x v="3"/>
    <s v="Strijp"/>
    <s v="Small House"/>
    <n v="350"/>
    <n v="2100"/>
    <x v="17"/>
    <n v="0.5"/>
  </r>
  <r>
    <n v="84"/>
    <x v="11"/>
    <n v="9"/>
    <x v="3"/>
    <s v="Strijp"/>
    <s v="Small House"/>
    <n v="350"/>
    <n v="3150"/>
    <x v="17"/>
    <n v="0.75"/>
  </r>
  <r>
    <n v="84"/>
    <x v="12"/>
    <n v="9"/>
    <x v="3"/>
    <s v="Strijp"/>
    <s v="Small House"/>
    <n v="350"/>
    <n v="3150"/>
    <x v="17"/>
    <n v="0.75"/>
  </r>
  <r>
    <n v="84"/>
    <x v="13"/>
    <n v="5"/>
    <x v="3"/>
    <s v="Strijp"/>
    <s v="Small House"/>
    <n v="350"/>
    <n v="1750"/>
    <x v="17"/>
    <n v="0.41666666666666669"/>
  </r>
  <r>
    <n v="84"/>
    <x v="14"/>
    <n v="5"/>
    <x v="3"/>
    <s v="Strijp"/>
    <s v="Small House"/>
    <n v="350"/>
    <n v="1750"/>
    <x v="17"/>
    <n v="0.41666666666666669"/>
  </r>
  <r>
    <n v="84"/>
    <x v="15"/>
    <n v="9"/>
    <x v="3"/>
    <s v="Strijp"/>
    <s v="Small House"/>
    <n v="350"/>
    <n v="3150"/>
    <x v="17"/>
    <n v="0.75"/>
  </r>
  <r>
    <n v="84"/>
    <x v="16"/>
    <n v="9"/>
    <x v="3"/>
    <s v="Strijp"/>
    <s v="Small House"/>
    <n v="350"/>
    <n v="3150"/>
    <x v="17"/>
    <n v="0.75"/>
  </r>
  <r>
    <n v="84"/>
    <x v="17"/>
    <n v="11"/>
    <x v="3"/>
    <s v="Strijp"/>
    <s v="Small House"/>
    <n v="350"/>
    <n v="3850"/>
    <x v="17"/>
    <n v="0.91666666666666663"/>
  </r>
  <r>
    <n v="84"/>
    <x v="18"/>
    <n v="5"/>
    <x v="3"/>
    <s v="Strijp"/>
    <s v="Small House"/>
    <n v="350"/>
    <n v="1750"/>
    <x v="17"/>
    <n v="0.41666666666666669"/>
  </r>
  <r>
    <n v="85"/>
    <x v="0"/>
    <n v="6"/>
    <x v="3"/>
    <s v="Strijp"/>
    <s v="Apartment"/>
    <n v="420"/>
    <n v="2520"/>
    <x v="3"/>
    <n v="0.5"/>
  </r>
  <r>
    <n v="85"/>
    <x v="1"/>
    <n v="9"/>
    <x v="3"/>
    <s v="Strijp"/>
    <s v="Apartment"/>
    <n v="420"/>
    <n v="3780"/>
    <x v="3"/>
    <n v="0.75"/>
  </r>
  <r>
    <n v="85"/>
    <x v="2"/>
    <n v="9"/>
    <x v="3"/>
    <s v="Strijp"/>
    <s v="Apartment"/>
    <n v="420"/>
    <n v="3780"/>
    <x v="3"/>
    <n v="0.75"/>
  </r>
  <r>
    <n v="85"/>
    <x v="3"/>
    <n v="6"/>
    <x v="3"/>
    <s v="Strijp"/>
    <s v="Apartment"/>
    <n v="420"/>
    <n v="2520"/>
    <x v="3"/>
    <n v="0.5"/>
  </r>
  <r>
    <n v="85"/>
    <x v="4"/>
    <n v="5"/>
    <x v="3"/>
    <s v="Strijp"/>
    <s v="Apartment"/>
    <n v="420"/>
    <n v="2100"/>
    <x v="3"/>
    <n v="0.41666666666666669"/>
  </r>
  <r>
    <n v="85"/>
    <x v="5"/>
    <n v="8"/>
    <x v="3"/>
    <s v="Strijp"/>
    <s v="Apartment"/>
    <n v="420"/>
    <n v="3360"/>
    <x v="3"/>
    <n v="0.66666666666666663"/>
  </r>
  <r>
    <n v="85"/>
    <x v="6"/>
    <n v="8"/>
    <x v="3"/>
    <s v="Strijp"/>
    <s v="Apartment"/>
    <n v="420"/>
    <n v="3360"/>
    <x v="3"/>
    <n v="0.66666666666666663"/>
  </r>
  <r>
    <n v="85"/>
    <x v="7"/>
    <n v="8"/>
    <x v="3"/>
    <s v="Strijp"/>
    <s v="Apartment"/>
    <n v="420"/>
    <n v="3360"/>
    <x v="3"/>
    <n v="0.66666666666666663"/>
  </r>
  <r>
    <n v="85"/>
    <x v="8"/>
    <n v="8"/>
    <x v="3"/>
    <s v="Strijp"/>
    <s v="Apartment"/>
    <n v="420"/>
    <n v="3360"/>
    <x v="3"/>
    <n v="0.66666666666666663"/>
  </r>
  <r>
    <n v="85"/>
    <x v="9"/>
    <n v="7"/>
    <x v="3"/>
    <s v="Strijp"/>
    <s v="Apartment"/>
    <n v="420"/>
    <n v="2940"/>
    <x v="3"/>
    <n v="0.58333333333333337"/>
  </r>
  <r>
    <n v="85"/>
    <x v="10"/>
    <n v="5"/>
    <x v="3"/>
    <s v="Strijp"/>
    <s v="Apartment"/>
    <n v="420"/>
    <n v="2100"/>
    <x v="3"/>
    <n v="0.41666666666666669"/>
  </r>
  <r>
    <n v="85"/>
    <x v="11"/>
    <n v="9"/>
    <x v="3"/>
    <s v="Strijp"/>
    <s v="Apartment"/>
    <n v="420"/>
    <n v="3780"/>
    <x v="3"/>
    <n v="0.75"/>
  </r>
  <r>
    <n v="85"/>
    <x v="12"/>
    <n v="5"/>
    <x v="3"/>
    <s v="Strijp"/>
    <s v="Apartment"/>
    <n v="420"/>
    <n v="2100"/>
    <x v="3"/>
    <n v="0.41666666666666669"/>
  </r>
  <r>
    <n v="85"/>
    <x v="13"/>
    <n v="9"/>
    <x v="3"/>
    <s v="Strijp"/>
    <s v="Apartment"/>
    <n v="420"/>
    <n v="3780"/>
    <x v="3"/>
    <n v="0.75"/>
  </r>
  <r>
    <n v="85"/>
    <x v="14"/>
    <n v="9"/>
    <x v="3"/>
    <s v="Strijp"/>
    <s v="Apartment"/>
    <n v="420"/>
    <n v="3780"/>
    <x v="3"/>
    <n v="0.75"/>
  </r>
  <r>
    <n v="85"/>
    <x v="15"/>
    <n v="9"/>
    <x v="3"/>
    <s v="Strijp"/>
    <s v="Apartment"/>
    <n v="420"/>
    <n v="3780"/>
    <x v="3"/>
    <n v="0.75"/>
  </r>
  <r>
    <n v="85"/>
    <x v="16"/>
    <n v="9"/>
    <x v="3"/>
    <s v="Strijp"/>
    <s v="Apartment"/>
    <n v="420"/>
    <n v="3780"/>
    <x v="3"/>
    <n v="0.75"/>
  </r>
  <r>
    <n v="85"/>
    <x v="17"/>
    <n v="10"/>
    <x v="3"/>
    <s v="Strijp"/>
    <s v="Apartment"/>
    <n v="420"/>
    <n v="4200"/>
    <x v="3"/>
    <n v="0.83333333333333337"/>
  </r>
  <r>
    <n v="85"/>
    <x v="18"/>
    <n v="6"/>
    <x v="3"/>
    <s v="Strijp"/>
    <s v="Apartment"/>
    <n v="420"/>
    <n v="2520"/>
    <x v="3"/>
    <n v="0.5"/>
  </r>
  <r>
    <n v="86"/>
    <x v="0"/>
    <n v="9"/>
    <x v="3"/>
    <s v="Strijp"/>
    <s v="Small House"/>
    <n v="700"/>
    <n v="6300"/>
    <x v="13"/>
    <n v="0.75"/>
  </r>
  <r>
    <n v="86"/>
    <x v="1"/>
    <n v="5"/>
    <x v="3"/>
    <s v="Strijp"/>
    <s v="Small House"/>
    <n v="700"/>
    <n v="3500"/>
    <x v="13"/>
    <n v="0.41666666666666669"/>
  </r>
  <r>
    <n v="86"/>
    <x v="2"/>
    <n v="6"/>
    <x v="3"/>
    <s v="Strijp"/>
    <s v="Small House"/>
    <n v="700"/>
    <n v="4200"/>
    <x v="13"/>
    <n v="0.5"/>
  </r>
  <r>
    <n v="86"/>
    <x v="3"/>
    <n v="8"/>
    <x v="3"/>
    <s v="Strijp"/>
    <s v="Small House"/>
    <n v="700"/>
    <n v="5600"/>
    <x v="13"/>
    <n v="0.66666666666666663"/>
  </r>
  <r>
    <n v="86"/>
    <x v="4"/>
    <n v="7"/>
    <x v="3"/>
    <s v="Strijp"/>
    <s v="Small House"/>
    <n v="700"/>
    <n v="4900"/>
    <x v="13"/>
    <n v="0.58333333333333337"/>
  </r>
  <r>
    <n v="86"/>
    <x v="5"/>
    <n v="6"/>
    <x v="3"/>
    <s v="Strijp"/>
    <s v="Small House"/>
    <n v="700"/>
    <n v="4200"/>
    <x v="13"/>
    <n v="0.5"/>
  </r>
  <r>
    <n v="86"/>
    <x v="6"/>
    <n v="9"/>
    <x v="3"/>
    <s v="Strijp"/>
    <s v="Small House"/>
    <n v="700"/>
    <n v="6300"/>
    <x v="13"/>
    <n v="0.75"/>
  </r>
  <r>
    <n v="86"/>
    <x v="7"/>
    <n v="7"/>
    <x v="3"/>
    <s v="Strijp"/>
    <s v="Small House"/>
    <n v="700"/>
    <n v="4900"/>
    <x v="13"/>
    <n v="0.58333333333333337"/>
  </r>
  <r>
    <n v="86"/>
    <x v="8"/>
    <n v="6"/>
    <x v="3"/>
    <s v="Strijp"/>
    <s v="Small House"/>
    <n v="700"/>
    <n v="4200"/>
    <x v="13"/>
    <n v="0.5"/>
  </r>
  <r>
    <n v="86"/>
    <x v="9"/>
    <n v="6"/>
    <x v="3"/>
    <s v="Strijp"/>
    <s v="Small House"/>
    <n v="700"/>
    <n v="4200"/>
    <x v="13"/>
    <n v="0.5"/>
  </r>
  <r>
    <n v="86"/>
    <x v="10"/>
    <n v="8"/>
    <x v="3"/>
    <s v="Strijp"/>
    <s v="Small House"/>
    <n v="700"/>
    <n v="5600"/>
    <x v="13"/>
    <n v="0.66666666666666663"/>
  </r>
  <r>
    <n v="86"/>
    <x v="11"/>
    <n v="7"/>
    <x v="3"/>
    <s v="Strijp"/>
    <s v="Small House"/>
    <n v="700"/>
    <n v="4900"/>
    <x v="13"/>
    <n v="0.58333333333333337"/>
  </r>
  <r>
    <n v="86"/>
    <x v="12"/>
    <n v="8"/>
    <x v="3"/>
    <s v="Strijp"/>
    <s v="Small House"/>
    <n v="700"/>
    <n v="5600"/>
    <x v="13"/>
    <n v="0.66666666666666663"/>
  </r>
  <r>
    <n v="86"/>
    <x v="13"/>
    <n v="9"/>
    <x v="3"/>
    <s v="Strijp"/>
    <s v="Small House"/>
    <n v="700"/>
    <n v="6300"/>
    <x v="13"/>
    <n v="0.75"/>
  </r>
  <r>
    <n v="86"/>
    <x v="14"/>
    <n v="8"/>
    <x v="3"/>
    <s v="Strijp"/>
    <s v="Small House"/>
    <n v="700"/>
    <n v="5600"/>
    <x v="13"/>
    <n v="0.66666666666666663"/>
  </r>
  <r>
    <n v="86"/>
    <x v="15"/>
    <n v="9"/>
    <x v="3"/>
    <s v="Strijp"/>
    <s v="Small House"/>
    <n v="700"/>
    <n v="6300"/>
    <x v="13"/>
    <n v="0.75"/>
  </r>
  <r>
    <n v="86"/>
    <x v="16"/>
    <n v="9"/>
    <x v="3"/>
    <s v="Strijp"/>
    <s v="Small House"/>
    <n v="700"/>
    <n v="6300"/>
    <x v="13"/>
    <n v="0.75"/>
  </r>
  <r>
    <n v="86"/>
    <x v="17"/>
    <n v="9"/>
    <x v="3"/>
    <s v="Strijp"/>
    <s v="Small House"/>
    <n v="700"/>
    <n v="6300"/>
    <x v="13"/>
    <n v="0.75"/>
  </r>
  <r>
    <n v="86"/>
    <x v="18"/>
    <n v="9"/>
    <x v="3"/>
    <s v="Strijp"/>
    <s v="Small House"/>
    <n v="700"/>
    <n v="6300"/>
    <x v="13"/>
    <n v="0.75"/>
  </r>
  <r>
    <n v="87"/>
    <x v="0"/>
    <n v="9"/>
    <x v="3"/>
    <s v="Strijp"/>
    <s v="Small House"/>
    <n v="630"/>
    <n v="5670"/>
    <x v="14"/>
    <n v="0.75"/>
  </r>
  <r>
    <n v="87"/>
    <x v="1"/>
    <n v="6"/>
    <x v="3"/>
    <s v="Strijp"/>
    <s v="Small House"/>
    <n v="630"/>
    <n v="3780"/>
    <x v="14"/>
    <n v="0.5"/>
  </r>
  <r>
    <n v="87"/>
    <x v="2"/>
    <n v="8"/>
    <x v="3"/>
    <s v="Strijp"/>
    <s v="Small House"/>
    <n v="630"/>
    <n v="5040"/>
    <x v="14"/>
    <n v="0.66666666666666663"/>
  </r>
  <r>
    <n v="87"/>
    <x v="3"/>
    <n v="9"/>
    <x v="3"/>
    <s v="Strijp"/>
    <s v="Small House"/>
    <n v="630"/>
    <n v="5670"/>
    <x v="14"/>
    <n v="0.75"/>
  </r>
  <r>
    <n v="87"/>
    <x v="4"/>
    <n v="6"/>
    <x v="3"/>
    <s v="Strijp"/>
    <s v="Small House"/>
    <n v="630"/>
    <n v="3780"/>
    <x v="14"/>
    <n v="0.5"/>
  </r>
  <r>
    <n v="87"/>
    <x v="5"/>
    <n v="6"/>
    <x v="3"/>
    <s v="Strijp"/>
    <s v="Small House"/>
    <n v="630"/>
    <n v="3780"/>
    <x v="14"/>
    <n v="0.5"/>
  </r>
  <r>
    <n v="87"/>
    <x v="6"/>
    <n v="7"/>
    <x v="3"/>
    <s v="Strijp"/>
    <s v="Small House"/>
    <n v="630"/>
    <n v="4410"/>
    <x v="14"/>
    <n v="0.58333333333333337"/>
  </r>
  <r>
    <n v="87"/>
    <x v="7"/>
    <n v="5"/>
    <x v="3"/>
    <s v="Strijp"/>
    <s v="Small House"/>
    <n v="630"/>
    <n v="3150"/>
    <x v="14"/>
    <n v="0.41666666666666669"/>
  </r>
  <r>
    <n v="87"/>
    <x v="8"/>
    <n v="9"/>
    <x v="3"/>
    <s v="Strijp"/>
    <s v="Small House"/>
    <n v="630"/>
    <n v="5670"/>
    <x v="14"/>
    <n v="0.75"/>
  </r>
  <r>
    <n v="87"/>
    <x v="9"/>
    <n v="7"/>
    <x v="3"/>
    <s v="Strijp"/>
    <s v="Small House"/>
    <n v="630"/>
    <n v="4410"/>
    <x v="14"/>
    <n v="0.58333333333333337"/>
  </r>
  <r>
    <n v="87"/>
    <x v="10"/>
    <n v="7"/>
    <x v="3"/>
    <s v="Strijp"/>
    <s v="Small House"/>
    <n v="630"/>
    <n v="4410"/>
    <x v="14"/>
    <n v="0.58333333333333337"/>
  </r>
  <r>
    <n v="87"/>
    <x v="11"/>
    <n v="8"/>
    <x v="3"/>
    <s v="Strijp"/>
    <s v="Small House"/>
    <n v="630"/>
    <n v="5040"/>
    <x v="14"/>
    <n v="0.66666666666666663"/>
  </r>
  <r>
    <n v="87"/>
    <x v="12"/>
    <n v="7"/>
    <x v="3"/>
    <s v="Strijp"/>
    <s v="Small House"/>
    <n v="630"/>
    <n v="4410"/>
    <x v="14"/>
    <n v="0.58333333333333337"/>
  </r>
  <r>
    <n v="87"/>
    <x v="13"/>
    <n v="8"/>
    <x v="3"/>
    <s v="Strijp"/>
    <s v="Small House"/>
    <n v="630"/>
    <n v="5040"/>
    <x v="14"/>
    <n v="0.66666666666666663"/>
  </r>
  <r>
    <n v="87"/>
    <x v="14"/>
    <n v="6"/>
    <x v="3"/>
    <s v="Strijp"/>
    <s v="Small House"/>
    <n v="630"/>
    <n v="3780"/>
    <x v="14"/>
    <n v="0.5"/>
  </r>
  <r>
    <n v="87"/>
    <x v="15"/>
    <n v="7"/>
    <x v="3"/>
    <s v="Strijp"/>
    <s v="Small House"/>
    <n v="630"/>
    <n v="4410"/>
    <x v="14"/>
    <n v="0.58333333333333337"/>
  </r>
  <r>
    <n v="87"/>
    <x v="16"/>
    <n v="7"/>
    <x v="3"/>
    <s v="Strijp"/>
    <s v="Small House"/>
    <n v="630"/>
    <n v="4410"/>
    <x v="14"/>
    <n v="0.58333333333333337"/>
  </r>
  <r>
    <n v="87"/>
    <x v="17"/>
    <n v="8"/>
    <x v="3"/>
    <s v="Strijp"/>
    <s v="Small House"/>
    <n v="630"/>
    <n v="5040"/>
    <x v="14"/>
    <n v="0.66666666666666663"/>
  </r>
  <r>
    <n v="87"/>
    <x v="18"/>
    <n v="12"/>
    <x v="3"/>
    <s v="Strijp"/>
    <s v="Small House"/>
    <n v="630"/>
    <n v="7560"/>
    <x v="14"/>
    <n v="1"/>
  </r>
  <r>
    <n v="88"/>
    <x v="0"/>
    <n v="8"/>
    <x v="3"/>
    <s v="Strijp"/>
    <s v="Apartment"/>
    <n v="490"/>
    <n v="3920"/>
    <x v="15"/>
    <n v="0.66666666666666663"/>
  </r>
  <r>
    <n v="88"/>
    <x v="1"/>
    <n v="8"/>
    <x v="3"/>
    <s v="Strijp"/>
    <s v="Apartment"/>
    <n v="490"/>
    <n v="3920"/>
    <x v="15"/>
    <n v="0.66666666666666663"/>
  </r>
  <r>
    <n v="88"/>
    <x v="2"/>
    <n v="9"/>
    <x v="3"/>
    <s v="Strijp"/>
    <s v="Apartment"/>
    <n v="490"/>
    <n v="4410"/>
    <x v="15"/>
    <n v="0.75"/>
  </r>
  <r>
    <n v="88"/>
    <x v="3"/>
    <n v="8"/>
    <x v="3"/>
    <s v="Strijp"/>
    <s v="Apartment"/>
    <n v="490"/>
    <n v="3920"/>
    <x v="15"/>
    <n v="0.66666666666666663"/>
  </r>
  <r>
    <n v="88"/>
    <x v="4"/>
    <n v="5"/>
    <x v="3"/>
    <s v="Strijp"/>
    <s v="Apartment"/>
    <n v="490"/>
    <n v="2450"/>
    <x v="15"/>
    <n v="0.41666666666666669"/>
  </r>
  <r>
    <n v="88"/>
    <x v="5"/>
    <n v="8"/>
    <x v="3"/>
    <s v="Strijp"/>
    <s v="Apartment"/>
    <n v="490"/>
    <n v="3920"/>
    <x v="15"/>
    <n v="0.66666666666666663"/>
  </r>
  <r>
    <n v="88"/>
    <x v="6"/>
    <n v="8"/>
    <x v="3"/>
    <s v="Strijp"/>
    <s v="Apartment"/>
    <n v="490"/>
    <n v="3920"/>
    <x v="15"/>
    <n v="0.66666666666666663"/>
  </r>
  <r>
    <n v="88"/>
    <x v="7"/>
    <n v="7"/>
    <x v="3"/>
    <s v="Strijp"/>
    <s v="Apartment"/>
    <n v="490"/>
    <n v="3430"/>
    <x v="15"/>
    <n v="0.58333333333333337"/>
  </r>
  <r>
    <n v="88"/>
    <x v="8"/>
    <n v="9"/>
    <x v="3"/>
    <s v="Strijp"/>
    <s v="Apartment"/>
    <n v="490"/>
    <n v="4410"/>
    <x v="15"/>
    <n v="0.75"/>
  </r>
  <r>
    <n v="88"/>
    <x v="9"/>
    <n v="5"/>
    <x v="3"/>
    <s v="Strijp"/>
    <s v="Apartment"/>
    <n v="490"/>
    <n v="2450"/>
    <x v="15"/>
    <n v="0.41666666666666669"/>
  </r>
  <r>
    <n v="88"/>
    <x v="10"/>
    <n v="6"/>
    <x v="3"/>
    <s v="Strijp"/>
    <s v="Apartment"/>
    <n v="490"/>
    <n v="2940"/>
    <x v="15"/>
    <n v="0.5"/>
  </r>
  <r>
    <n v="88"/>
    <x v="11"/>
    <n v="5"/>
    <x v="3"/>
    <s v="Strijp"/>
    <s v="Apartment"/>
    <n v="490"/>
    <n v="2450"/>
    <x v="15"/>
    <n v="0.41666666666666669"/>
  </r>
  <r>
    <n v="88"/>
    <x v="12"/>
    <n v="7"/>
    <x v="3"/>
    <s v="Strijp"/>
    <s v="Apartment"/>
    <n v="490"/>
    <n v="3430"/>
    <x v="15"/>
    <n v="0.58333333333333337"/>
  </r>
  <r>
    <n v="88"/>
    <x v="13"/>
    <n v="8"/>
    <x v="3"/>
    <s v="Strijp"/>
    <s v="Apartment"/>
    <n v="490"/>
    <n v="3920"/>
    <x v="15"/>
    <n v="0.66666666666666663"/>
  </r>
  <r>
    <n v="88"/>
    <x v="14"/>
    <n v="8"/>
    <x v="3"/>
    <s v="Strijp"/>
    <s v="Apartment"/>
    <n v="490"/>
    <n v="3920"/>
    <x v="15"/>
    <n v="0.66666666666666663"/>
  </r>
  <r>
    <n v="88"/>
    <x v="15"/>
    <n v="5"/>
    <x v="3"/>
    <s v="Strijp"/>
    <s v="Apartment"/>
    <n v="490"/>
    <n v="2450"/>
    <x v="15"/>
    <n v="0.41666666666666669"/>
  </r>
  <r>
    <n v="88"/>
    <x v="16"/>
    <n v="5"/>
    <x v="3"/>
    <s v="Strijp"/>
    <s v="Apartment"/>
    <n v="490"/>
    <n v="2450"/>
    <x v="15"/>
    <n v="0.41666666666666669"/>
  </r>
  <r>
    <n v="88"/>
    <x v="17"/>
    <n v="7"/>
    <x v="3"/>
    <s v="Strijp"/>
    <s v="Apartment"/>
    <n v="490"/>
    <n v="3430"/>
    <x v="15"/>
    <n v="0.58333333333333337"/>
  </r>
  <r>
    <n v="88"/>
    <x v="18"/>
    <n v="7"/>
    <x v="3"/>
    <s v="Strijp"/>
    <s v="Apartment"/>
    <n v="490"/>
    <n v="3430"/>
    <x v="15"/>
    <n v="0.58333333333333337"/>
  </r>
  <r>
    <n v="89"/>
    <x v="0"/>
    <n v="7"/>
    <x v="3"/>
    <s v="Strijp"/>
    <s v="Apartment"/>
    <n v="1260"/>
    <n v="8820"/>
    <x v="16"/>
    <n v="0.58333333333333337"/>
  </r>
  <r>
    <n v="89"/>
    <x v="1"/>
    <n v="9"/>
    <x v="3"/>
    <s v="Strijp"/>
    <s v="Apartment"/>
    <n v="1260"/>
    <n v="11340"/>
    <x v="16"/>
    <n v="0.75"/>
  </r>
  <r>
    <n v="89"/>
    <x v="2"/>
    <n v="6"/>
    <x v="3"/>
    <s v="Strijp"/>
    <s v="Apartment"/>
    <n v="1260"/>
    <n v="7560"/>
    <x v="16"/>
    <n v="0.5"/>
  </r>
  <r>
    <n v="89"/>
    <x v="3"/>
    <n v="6"/>
    <x v="3"/>
    <s v="Strijp"/>
    <s v="Apartment"/>
    <n v="1260"/>
    <n v="7560"/>
    <x v="16"/>
    <n v="0.5"/>
  </r>
  <r>
    <n v="89"/>
    <x v="4"/>
    <n v="5"/>
    <x v="3"/>
    <s v="Strijp"/>
    <s v="Apartment"/>
    <n v="1260"/>
    <n v="6300"/>
    <x v="16"/>
    <n v="0.41666666666666669"/>
  </r>
  <r>
    <n v="89"/>
    <x v="5"/>
    <n v="8"/>
    <x v="3"/>
    <s v="Strijp"/>
    <s v="Apartment"/>
    <n v="1260"/>
    <n v="10080"/>
    <x v="16"/>
    <n v="0.66666666666666663"/>
  </r>
  <r>
    <n v="89"/>
    <x v="6"/>
    <n v="5"/>
    <x v="3"/>
    <s v="Strijp"/>
    <s v="Apartment"/>
    <n v="1260"/>
    <n v="6300"/>
    <x v="16"/>
    <n v="0.41666666666666669"/>
  </r>
  <r>
    <n v="89"/>
    <x v="7"/>
    <n v="8"/>
    <x v="3"/>
    <s v="Strijp"/>
    <s v="Apartment"/>
    <n v="1260"/>
    <n v="10080"/>
    <x v="16"/>
    <n v="0.66666666666666663"/>
  </r>
  <r>
    <n v="89"/>
    <x v="8"/>
    <n v="6"/>
    <x v="3"/>
    <s v="Strijp"/>
    <s v="Apartment"/>
    <n v="1260"/>
    <n v="7560"/>
    <x v="16"/>
    <n v="0.5"/>
  </r>
  <r>
    <n v="89"/>
    <x v="9"/>
    <n v="6"/>
    <x v="3"/>
    <s v="Strijp"/>
    <s v="Apartment"/>
    <n v="1260"/>
    <n v="7560"/>
    <x v="16"/>
    <n v="0.5"/>
  </r>
  <r>
    <n v="89"/>
    <x v="10"/>
    <n v="7"/>
    <x v="3"/>
    <s v="Strijp"/>
    <s v="Apartment"/>
    <n v="1260"/>
    <n v="8820"/>
    <x v="16"/>
    <n v="0.58333333333333337"/>
  </r>
  <r>
    <n v="89"/>
    <x v="11"/>
    <n v="8"/>
    <x v="3"/>
    <s v="Strijp"/>
    <s v="Apartment"/>
    <n v="1260"/>
    <n v="10080"/>
    <x v="16"/>
    <n v="0.66666666666666663"/>
  </r>
  <r>
    <n v="89"/>
    <x v="12"/>
    <n v="8"/>
    <x v="3"/>
    <s v="Strijp"/>
    <s v="Apartment"/>
    <n v="1260"/>
    <n v="10080"/>
    <x v="16"/>
    <n v="0.66666666666666663"/>
  </r>
  <r>
    <n v="89"/>
    <x v="13"/>
    <n v="5"/>
    <x v="3"/>
    <s v="Strijp"/>
    <s v="Apartment"/>
    <n v="1260"/>
    <n v="6300"/>
    <x v="16"/>
    <n v="0.41666666666666669"/>
  </r>
  <r>
    <n v="89"/>
    <x v="14"/>
    <n v="7"/>
    <x v="3"/>
    <s v="Strijp"/>
    <s v="Apartment"/>
    <n v="1260"/>
    <n v="8820"/>
    <x v="16"/>
    <n v="0.58333333333333337"/>
  </r>
  <r>
    <n v="89"/>
    <x v="15"/>
    <n v="9"/>
    <x v="3"/>
    <s v="Strijp"/>
    <s v="Apartment"/>
    <n v="1260"/>
    <n v="11340"/>
    <x v="16"/>
    <n v="0.75"/>
  </r>
  <r>
    <n v="89"/>
    <x v="16"/>
    <n v="9"/>
    <x v="3"/>
    <s v="Strijp"/>
    <s v="Apartment"/>
    <n v="1260"/>
    <n v="11340"/>
    <x v="16"/>
    <n v="0.75"/>
  </r>
  <r>
    <n v="89"/>
    <x v="17"/>
    <n v="11"/>
    <x v="3"/>
    <s v="Strijp"/>
    <s v="Apartment"/>
    <n v="1260"/>
    <n v="13860"/>
    <x v="16"/>
    <n v="0.91666666666666663"/>
  </r>
  <r>
    <n v="89"/>
    <x v="18"/>
    <n v="7"/>
    <x v="3"/>
    <s v="Strijp"/>
    <s v="Apartment"/>
    <n v="1260"/>
    <n v="8820"/>
    <x v="16"/>
    <n v="0.58333333333333337"/>
  </r>
  <r>
    <n v="90"/>
    <x v="0"/>
    <n v="8"/>
    <x v="3"/>
    <s v="Strijp"/>
    <s v="Condo"/>
    <n v="350"/>
    <n v="2800"/>
    <x v="17"/>
    <n v="0.66666666666666663"/>
  </r>
  <r>
    <n v="90"/>
    <x v="1"/>
    <n v="9"/>
    <x v="3"/>
    <s v="Strijp"/>
    <s v="Condo"/>
    <n v="350"/>
    <n v="3150"/>
    <x v="17"/>
    <n v="0.75"/>
  </r>
  <r>
    <n v="90"/>
    <x v="2"/>
    <n v="7"/>
    <x v="3"/>
    <s v="Strijp"/>
    <s v="Condo"/>
    <n v="350"/>
    <n v="2450"/>
    <x v="17"/>
    <n v="0.58333333333333337"/>
  </r>
  <r>
    <n v="90"/>
    <x v="3"/>
    <n v="6"/>
    <x v="3"/>
    <s v="Strijp"/>
    <s v="Condo"/>
    <n v="350"/>
    <n v="2100"/>
    <x v="17"/>
    <n v="0.5"/>
  </r>
  <r>
    <n v="90"/>
    <x v="4"/>
    <n v="8"/>
    <x v="3"/>
    <s v="Strijp"/>
    <s v="Condo"/>
    <n v="350"/>
    <n v="2800"/>
    <x v="17"/>
    <n v="0.66666666666666663"/>
  </r>
  <r>
    <n v="90"/>
    <x v="5"/>
    <n v="6"/>
    <x v="3"/>
    <s v="Strijp"/>
    <s v="Condo"/>
    <n v="350"/>
    <n v="2100"/>
    <x v="17"/>
    <n v="0.5"/>
  </r>
  <r>
    <n v="90"/>
    <x v="6"/>
    <n v="7"/>
    <x v="3"/>
    <s v="Strijp"/>
    <s v="Condo"/>
    <n v="350"/>
    <n v="2450"/>
    <x v="17"/>
    <n v="0.58333333333333337"/>
  </r>
  <r>
    <n v="90"/>
    <x v="7"/>
    <n v="8"/>
    <x v="3"/>
    <s v="Strijp"/>
    <s v="Condo"/>
    <n v="350"/>
    <n v="2800"/>
    <x v="17"/>
    <n v="0.66666666666666663"/>
  </r>
  <r>
    <n v="90"/>
    <x v="8"/>
    <n v="6"/>
    <x v="3"/>
    <s v="Strijp"/>
    <s v="Condo"/>
    <n v="350"/>
    <n v="2100"/>
    <x v="17"/>
    <n v="0.5"/>
  </r>
  <r>
    <n v="90"/>
    <x v="9"/>
    <n v="9"/>
    <x v="3"/>
    <s v="Strijp"/>
    <s v="Condo"/>
    <n v="350"/>
    <n v="3150"/>
    <x v="17"/>
    <n v="0.75"/>
  </r>
  <r>
    <n v="90"/>
    <x v="10"/>
    <n v="9"/>
    <x v="3"/>
    <s v="Strijp"/>
    <s v="Condo"/>
    <n v="350"/>
    <n v="3150"/>
    <x v="17"/>
    <n v="0.75"/>
  </r>
  <r>
    <n v="90"/>
    <x v="11"/>
    <n v="5"/>
    <x v="3"/>
    <s v="Strijp"/>
    <s v="Condo"/>
    <n v="350"/>
    <n v="1750"/>
    <x v="17"/>
    <n v="0.41666666666666669"/>
  </r>
  <r>
    <n v="90"/>
    <x v="12"/>
    <n v="8"/>
    <x v="3"/>
    <s v="Strijp"/>
    <s v="Condo"/>
    <n v="350"/>
    <n v="2800"/>
    <x v="17"/>
    <n v="0.66666666666666663"/>
  </r>
  <r>
    <n v="90"/>
    <x v="13"/>
    <n v="5"/>
    <x v="3"/>
    <s v="Strijp"/>
    <s v="Condo"/>
    <n v="350"/>
    <n v="1750"/>
    <x v="17"/>
    <n v="0.41666666666666669"/>
  </r>
  <r>
    <n v="90"/>
    <x v="14"/>
    <n v="8"/>
    <x v="3"/>
    <s v="Strijp"/>
    <s v="Condo"/>
    <n v="350"/>
    <n v="2800"/>
    <x v="17"/>
    <n v="0.66666666666666663"/>
  </r>
  <r>
    <n v="90"/>
    <x v="15"/>
    <n v="7"/>
    <x v="3"/>
    <s v="Strijp"/>
    <s v="Condo"/>
    <n v="350"/>
    <n v="2450"/>
    <x v="17"/>
    <n v="0.58333333333333337"/>
  </r>
  <r>
    <n v="90"/>
    <x v="16"/>
    <n v="7"/>
    <x v="3"/>
    <s v="Strijp"/>
    <s v="Condo"/>
    <n v="350"/>
    <n v="2450"/>
    <x v="17"/>
    <n v="0.58333333333333337"/>
  </r>
  <r>
    <n v="90"/>
    <x v="17"/>
    <n v="7"/>
    <x v="3"/>
    <s v="Strijp"/>
    <s v="Condo"/>
    <n v="350"/>
    <n v="2450"/>
    <x v="17"/>
    <n v="0.58333333333333337"/>
  </r>
  <r>
    <n v="90"/>
    <x v="18"/>
    <n v="8"/>
    <x v="3"/>
    <s v="Strijp"/>
    <s v="Condo"/>
    <n v="350"/>
    <n v="2800"/>
    <x v="17"/>
    <n v="0.66666666666666663"/>
  </r>
  <r>
    <n v="91"/>
    <x v="0"/>
    <n v="9"/>
    <x v="3"/>
    <s v="Strijp"/>
    <s v="Apartment"/>
    <n v="420"/>
    <n v="3780"/>
    <x v="3"/>
    <n v="0.75"/>
  </r>
  <r>
    <n v="91"/>
    <x v="1"/>
    <n v="8"/>
    <x v="3"/>
    <s v="Strijp"/>
    <s v="Apartment"/>
    <n v="420"/>
    <n v="3360"/>
    <x v="3"/>
    <n v="0.66666666666666663"/>
  </r>
  <r>
    <n v="91"/>
    <x v="2"/>
    <n v="5"/>
    <x v="3"/>
    <s v="Strijp"/>
    <s v="Apartment"/>
    <n v="420"/>
    <n v="2100"/>
    <x v="3"/>
    <n v="0.41666666666666669"/>
  </r>
  <r>
    <n v="91"/>
    <x v="3"/>
    <n v="7"/>
    <x v="3"/>
    <s v="Strijp"/>
    <s v="Apartment"/>
    <n v="420"/>
    <n v="2940"/>
    <x v="3"/>
    <n v="0.58333333333333337"/>
  </r>
  <r>
    <n v="91"/>
    <x v="4"/>
    <n v="6"/>
    <x v="3"/>
    <s v="Strijp"/>
    <s v="Apartment"/>
    <n v="420"/>
    <n v="2520"/>
    <x v="3"/>
    <n v="0.5"/>
  </r>
  <r>
    <n v="91"/>
    <x v="5"/>
    <n v="6"/>
    <x v="3"/>
    <s v="Strijp"/>
    <s v="Apartment"/>
    <n v="420"/>
    <n v="2520"/>
    <x v="3"/>
    <n v="0.5"/>
  </r>
  <r>
    <n v="91"/>
    <x v="6"/>
    <n v="7"/>
    <x v="3"/>
    <s v="Strijp"/>
    <s v="Apartment"/>
    <n v="420"/>
    <n v="2940"/>
    <x v="3"/>
    <n v="0.58333333333333337"/>
  </r>
  <r>
    <n v="91"/>
    <x v="7"/>
    <n v="5"/>
    <x v="3"/>
    <s v="Strijp"/>
    <s v="Apartment"/>
    <n v="420"/>
    <n v="2100"/>
    <x v="3"/>
    <n v="0.41666666666666669"/>
  </r>
  <r>
    <n v="91"/>
    <x v="8"/>
    <n v="5"/>
    <x v="3"/>
    <s v="Strijp"/>
    <s v="Apartment"/>
    <n v="420"/>
    <n v="2100"/>
    <x v="3"/>
    <n v="0.41666666666666669"/>
  </r>
  <r>
    <n v="91"/>
    <x v="9"/>
    <n v="7"/>
    <x v="3"/>
    <s v="Strijp"/>
    <s v="Apartment"/>
    <n v="420"/>
    <n v="2940"/>
    <x v="3"/>
    <n v="0.58333333333333337"/>
  </r>
  <r>
    <n v="91"/>
    <x v="10"/>
    <n v="9"/>
    <x v="3"/>
    <s v="Strijp"/>
    <s v="Apartment"/>
    <n v="420"/>
    <n v="3780"/>
    <x v="3"/>
    <n v="0.75"/>
  </r>
  <r>
    <n v="91"/>
    <x v="11"/>
    <n v="5"/>
    <x v="3"/>
    <s v="Strijp"/>
    <s v="Apartment"/>
    <n v="420"/>
    <n v="2100"/>
    <x v="3"/>
    <n v="0.41666666666666669"/>
  </r>
  <r>
    <n v="91"/>
    <x v="12"/>
    <n v="8"/>
    <x v="3"/>
    <s v="Strijp"/>
    <s v="Apartment"/>
    <n v="420"/>
    <n v="3360"/>
    <x v="3"/>
    <n v="0.66666666666666663"/>
  </r>
  <r>
    <n v="91"/>
    <x v="13"/>
    <n v="8"/>
    <x v="3"/>
    <s v="Strijp"/>
    <s v="Apartment"/>
    <n v="420"/>
    <n v="3360"/>
    <x v="3"/>
    <n v="0.66666666666666663"/>
  </r>
  <r>
    <n v="91"/>
    <x v="14"/>
    <n v="9"/>
    <x v="3"/>
    <s v="Strijp"/>
    <s v="Apartment"/>
    <n v="420"/>
    <n v="3780"/>
    <x v="3"/>
    <n v="0.75"/>
  </r>
  <r>
    <n v="91"/>
    <x v="15"/>
    <n v="9"/>
    <x v="3"/>
    <s v="Strijp"/>
    <s v="Apartment"/>
    <n v="420"/>
    <n v="3780"/>
    <x v="3"/>
    <n v="0.75"/>
  </r>
  <r>
    <n v="91"/>
    <x v="16"/>
    <n v="9"/>
    <x v="3"/>
    <s v="Strijp"/>
    <s v="Apartment"/>
    <n v="420"/>
    <n v="3780"/>
    <x v="3"/>
    <n v="0.75"/>
  </r>
  <r>
    <n v="91"/>
    <x v="17"/>
    <n v="9"/>
    <x v="3"/>
    <s v="Strijp"/>
    <s v="Apartment"/>
    <n v="420"/>
    <n v="3780"/>
    <x v="3"/>
    <n v="0.75"/>
  </r>
  <r>
    <n v="91"/>
    <x v="18"/>
    <n v="7"/>
    <x v="3"/>
    <s v="Strijp"/>
    <s v="Apartment"/>
    <n v="420"/>
    <n v="2940"/>
    <x v="3"/>
    <n v="0.58333333333333337"/>
  </r>
  <r>
    <n v="92"/>
    <x v="0"/>
    <n v="9"/>
    <x v="3"/>
    <s v="Strijp"/>
    <s v="House"/>
    <n v="700"/>
    <n v="6300"/>
    <x v="13"/>
    <n v="0.75"/>
  </r>
  <r>
    <n v="92"/>
    <x v="1"/>
    <n v="5"/>
    <x v="3"/>
    <s v="Strijp"/>
    <s v="House"/>
    <n v="700"/>
    <n v="3500"/>
    <x v="13"/>
    <n v="0.41666666666666669"/>
  </r>
  <r>
    <n v="92"/>
    <x v="2"/>
    <n v="5"/>
    <x v="3"/>
    <s v="Strijp"/>
    <s v="House"/>
    <n v="700"/>
    <n v="3500"/>
    <x v="13"/>
    <n v="0.41666666666666669"/>
  </r>
  <r>
    <n v="92"/>
    <x v="3"/>
    <n v="5"/>
    <x v="3"/>
    <s v="Strijp"/>
    <s v="House"/>
    <n v="700"/>
    <n v="3500"/>
    <x v="13"/>
    <n v="0.41666666666666669"/>
  </r>
  <r>
    <n v="92"/>
    <x v="4"/>
    <n v="7"/>
    <x v="3"/>
    <s v="Strijp"/>
    <s v="House"/>
    <n v="700"/>
    <n v="4900"/>
    <x v="13"/>
    <n v="0.58333333333333337"/>
  </r>
  <r>
    <n v="92"/>
    <x v="5"/>
    <n v="8"/>
    <x v="3"/>
    <s v="Strijp"/>
    <s v="House"/>
    <n v="700"/>
    <n v="5600"/>
    <x v="13"/>
    <n v="0.66666666666666663"/>
  </r>
  <r>
    <n v="92"/>
    <x v="6"/>
    <n v="6"/>
    <x v="3"/>
    <s v="Strijp"/>
    <s v="House"/>
    <n v="700"/>
    <n v="4200"/>
    <x v="13"/>
    <n v="0.5"/>
  </r>
  <r>
    <n v="92"/>
    <x v="7"/>
    <n v="6"/>
    <x v="3"/>
    <s v="Strijp"/>
    <s v="House"/>
    <n v="700"/>
    <n v="4200"/>
    <x v="13"/>
    <n v="0.5"/>
  </r>
  <r>
    <n v="92"/>
    <x v="8"/>
    <n v="7"/>
    <x v="3"/>
    <s v="Strijp"/>
    <s v="House"/>
    <n v="700"/>
    <n v="4900"/>
    <x v="13"/>
    <n v="0.58333333333333337"/>
  </r>
  <r>
    <n v="92"/>
    <x v="9"/>
    <n v="8"/>
    <x v="3"/>
    <s v="Strijp"/>
    <s v="House"/>
    <n v="700"/>
    <n v="5600"/>
    <x v="13"/>
    <n v="0.66666666666666663"/>
  </r>
  <r>
    <n v="92"/>
    <x v="10"/>
    <n v="8"/>
    <x v="3"/>
    <s v="Strijp"/>
    <s v="House"/>
    <n v="700"/>
    <n v="5600"/>
    <x v="13"/>
    <n v="0.66666666666666663"/>
  </r>
  <r>
    <n v="92"/>
    <x v="11"/>
    <n v="9"/>
    <x v="3"/>
    <s v="Strijp"/>
    <s v="House"/>
    <n v="700"/>
    <n v="6300"/>
    <x v="13"/>
    <n v="0.75"/>
  </r>
  <r>
    <n v="92"/>
    <x v="12"/>
    <n v="5"/>
    <x v="3"/>
    <s v="Strijp"/>
    <s v="House"/>
    <n v="700"/>
    <n v="3500"/>
    <x v="13"/>
    <n v="0.41666666666666669"/>
  </r>
  <r>
    <n v="92"/>
    <x v="13"/>
    <n v="8"/>
    <x v="3"/>
    <s v="Strijp"/>
    <s v="House"/>
    <n v="700"/>
    <n v="5600"/>
    <x v="13"/>
    <n v="0.66666666666666663"/>
  </r>
  <r>
    <n v="92"/>
    <x v="14"/>
    <n v="8"/>
    <x v="3"/>
    <s v="Strijp"/>
    <s v="House"/>
    <n v="700"/>
    <n v="5600"/>
    <x v="13"/>
    <n v="0.66666666666666663"/>
  </r>
  <r>
    <n v="92"/>
    <x v="15"/>
    <n v="6"/>
    <x v="3"/>
    <s v="Strijp"/>
    <s v="House"/>
    <n v="700"/>
    <n v="4200"/>
    <x v="13"/>
    <n v="0.5"/>
  </r>
  <r>
    <n v="92"/>
    <x v="16"/>
    <n v="6"/>
    <x v="3"/>
    <s v="Strijp"/>
    <s v="House"/>
    <n v="700"/>
    <n v="4200"/>
    <x v="13"/>
    <n v="0.5"/>
  </r>
  <r>
    <n v="92"/>
    <x v="17"/>
    <n v="11"/>
    <x v="3"/>
    <s v="Strijp"/>
    <s v="House"/>
    <n v="700"/>
    <n v="7700"/>
    <x v="13"/>
    <n v="0.91666666666666663"/>
  </r>
  <r>
    <n v="92"/>
    <x v="18"/>
    <n v="5"/>
    <x v="3"/>
    <s v="Strijp"/>
    <s v="House"/>
    <n v="700"/>
    <n v="3500"/>
    <x v="13"/>
    <n v="0.41666666666666669"/>
  </r>
  <r>
    <n v="93"/>
    <x v="0"/>
    <n v="6"/>
    <x v="3"/>
    <s v="Strijp"/>
    <s v="Small House"/>
    <n v="630"/>
    <n v="3780"/>
    <x v="14"/>
    <n v="0.5"/>
  </r>
  <r>
    <n v="93"/>
    <x v="1"/>
    <n v="7"/>
    <x v="3"/>
    <s v="Strijp"/>
    <s v="Small House"/>
    <n v="630"/>
    <n v="4410"/>
    <x v="14"/>
    <n v="0.58333333333333337"/>
  </r>
  <r>
    <n v="93"/>
    <x v="2"/>
    <n v="9"/>
    <x v="3"/>
    <s v="Strijp"/>
    <s v="Small House"/>
    <n v="630"/>
    <n v="5670"/>
    <x v="14"/>
    <n v="0.75"/>
  </r>
  <r>
    <n v="93"/>
    <x v="3"/>
    <n v="9"/>
    <x v="3"/>
    <s v="Strijp"/>
    <s v="Small House"/>
    <n v="630"/>
    <n v="5670"/>
    <x v="14"/>
    <n v="0.75"/>
  </r>
  <r>
    <n v="93"/>
    <x v="4"/>
    <n v="6"/>
    <x v="3"/>
    <s v="Strijp"/>
    <s v="Small House"/>
    <n v="630"/>
    <n v="3780"/>
    <x v="14"/>
    <n v="0.5"/>
  </r>
  <r>
    <n v="93"/>
    <x v="5"/>
    <n v="5"/>
    <x v="3"/>
    <s v="Strijp"/>
    <s v="Small House"/>
    <n v="630"/>
    <n v="3150"/>
    <x v="14"/>
    <n v="0.41666666666666669"/>
  </r>
  <r>
    <n v="93"/>
    <x v="6"/>
    <n v="8"/>
    <x v="3"/>
    <s v="Strijp"/>
    <s v="Small House"/>
    <n v="630"/>
    <n v="5040"/>
    <x v="14"/>
    <n v="0.66666666666666663"/>
  </r>
  <r>
    <n v="93"/>
    <x v="7"/>
    <n v="7"/>
    <x v="3"/>
    <s v="Strijp"/>
    <s v="Small House"/>
    <n v="630"/>
    <n v="4410"/>
    <x v="14"/>
    <n v="0.58333333333333337"/>
  </r>
  <r>
    <n v="93"/>
    <x v="8"/>
    <n v="8"/>
    <x v="3"/>
    <s v="Strijp"/>
    <s v="Small House"/>
    <n v="630"/>
    <n v="5040"/>
    <x v="14"/>
    <n v="0.66666666666666663"/>
  </r>
  <r>
    <n v="93"/>
    <x v="9"/>
    <n v="9"/>
    <x v="3"/>
    <s v="Strijp"/>
    <s v="Small House"/>
    <n v="630"/>
    <n v="5670"/>
    <x v="14"/>
    <n v="0.75"/>
  </r>
  <r>
    <n v="93"/>
    <x v="10"/>
    <n v="5"/>
    <x v="3"/>
    <s v="Strijp"/>
    <s v="Small House"/>
    <n v="630"/>
    <n v="3150"/>
    <x v="14"/>
    <n v="0.41666666666666669"/>
  </r>
  <r>
    <n v="93"/>
    <x v="11"/>
    <n v="6"/>
    <x v="3"/>
    <s v="Strijp"/>
    <s v="Small House"/>
    <n v="630"/>
    <n v="3780"/>
    <x v="14"/>
    <n v="0.5"/>
  </r>
  <r>
    <n v="93"/>
    <x v="12"/>
    <n v="9"/>
    <x v="3"/>
    <s v="Strijp"/>
    <s v="Small House"/>
    <n v="630"/>
    <n v="5670"/>
    <x v="14"/>
    <n v="0.75"/>
  </r>
  <r>
    <n v="93"/>
    <x v="13"/>
    <n v="8"/>
    <x v="3"/>
    <s v="Strijp"/>
    <s v="Small House"/>
    <n v="630"/>
    <n v="5040"/>
    <x v="14"/>
    <n v="0.66666666666666663"/>
  </r>
  <r>
    <n v="93"/>
    <x v="14"/>
    <n v="5"/>
    <x v="3"/>
    <s v="Strijp"/>
    <s v="Small House"/>
    <n v="630"/>
    <n v="3150"/>
    <x v="14"/>
    <n v="0.41666666666666669"/>
  </r>
  <r>
    <n v="93"/>
    <x v="15"/>
    <n v="7"/>
    <x v="3"/>
    <s v="Strijp"/>
    <s v="Small House"/>
    <n v="630"/>
    <n v="4410"/>
    <x v="14"/>
    <n v="0.58333333333333337"/>
  </r>
  <r>
    <n v="93"/>
    <x v="16"/>
    <n v="7"/>
    <x v="3"/>
    <s v="Strijp"/>
    <s v="Small House"/>
    <n v="630"/>
    <n v="4410"/>
    <x v="14"/>
    <n v="0.58333333333333337"/>
  </r>
  <r>
    <n v="93"/>
    <x v="17"/>
    <n v="11"/>
    <x v="3"/>
    <s v="Strijp"/>
    <s v="Small House"/>
    <n v="630"/>
    <n v="6930"/>
    <x v="14"/>
    <n v="0.91666666666666663"/>
  </r>
  <r>
    <n v="93"/>
    <x v="18"/>
    <n v="5"/>
    <x v="3"/>
    <s v="Strijp"/>
    <s v="Small House"/>
    <n v="630"/>
    <n v="3150"/>
    <x v="14"/>
    <n v="0.41666666666666669"/>
  </r>
  <r>
    <n v="94"/>
    <x v="0"/>
    <n v="5"/>
    <x v="3"/>
    <s v="Strijp"/>
    <s v="House"/>
    <n v="840"/>
    <n v="4200"/>
    <x v="19"/>
    <n v="0.41666666666666669"/>
  </r>
  <r>
    <n v="94"/>
    <x v="1"/>
    <n v="8"/>
    <x v="3"/>
    <s v="Strijp"/>
    <s v="House"/>
    <n v="840"/>
    <n v="6720"/>
    <x v="19"/>
    <n v="0.66666666666666663"/>
  </r>
  <r>
    <n v="94"/>
    <x v="2"/>
    <n v="5"/>
    <x v="3"/>
    <s v="Strijp"/>
    <s v="House"/>
    <n v="840"/>
    <n v="4200"/>
    <x v="19"/>
    <n v="0.41666666666666669"/>
  </r>
  <r>
    <n v="94"/>
    <x v="3"/>
    <n v="9"/>
    <x v="3"/>
    <s v="Strijp"/>
    <s v="House"/>
    <n v="840"/>
    <n v="7560"/>
    <x v="19"/>
    <n v="0.75"/>
  </r>
  <r>
    <n v="94"/>
    <x v="4"/>
    <n v="8"/>
    <x v="3"/>
    <s v="Strijp"/>
    <s v="House"/>
    <n v="840"/>
    <n v="6720"/>
    <x v="19"/>
    <n v="0.66666666666666663"/>
  </r>
  <r>
    <n v="94"/>
    <x v="5"/>
    <n v="7"/>
    <x v="3"/>
    <s v="Strijp"/>
    <s v="House"/>
    <n v="840"/>
    <n v="5880"/>
    <x v="19"/>
    <n v="0.58333333333333337"/>
  </r>
  <r>
    <n v="94"/>
    <x v="6"/>
    <n v="8"/>
    <x v="3"/>
    <s v="Strijp"/>
    <s v="House"/>
    <n v="840"/>
    <n v="6720"/>
    <x v="19"/>
    <n v="0.66666666666666663"/>
  </r>
  <r>
    <n v="94"/>
    <x v="7"/>
    <n v="9"/>
    <x v="3"/>
    <s v="Strijp"/>
    <s v="House"/>
    <n v="840"/>
    <n v="7560"/>
    <x v="19"/>
    <n v="0.75"/>
  </r>
  <r>
    <n v="94"/>
    <x v="8"/>
    <n v="5"/>
    <x v="3"/>
    <s v="Strijp"/>
    <s v="House"/>
    <n v="840"/>
    <n v="4200"/>
    <x v="19"/>
    <n v="0.41666666666666669"/>
  </r>
  <r>
    <n v="94"/>
    <x v="9"/>
    <n v="9"/>
    <x v="3"/>
    <s v="Strijp"/>
    <s v="House"/>
    <n v="840"/>
    <n v="7560"/>
    <x v="19"/>
    <n v="0.75"/>
  </r>
  <r>
    <n v="94"/>
    <x v="10"/>
    <n v="7"/>
    <x v="3"/>
    <s v="Strijp"/>
    <s v="House"/>
    <n v="840"/>
    <n v="5880"/>
    <x v="19"/>
    <n v="0.58333333333333337"/>
  </r>
  <r>
    <n v="94"/>
    <x v="11"/>
    <n v="5"/>
    <x v="3"/>
    <s v="Strijp"/>
    <s v="House"/>
    <n v="840"/>
    <n v="4200"/>
    <x v="19"/>
    <n v="0.41666666666666669"/>
  </r>
  <r>
    <n v="94"/>
    <x v="12"/>
    <n v="6"/>
    <x v="3"/>
    <s v="Strijp"/>
    <s v="House"/>
    <n v="840"/>
    <n v="5040"/>
    <x v="19"/>
    <n v="0.5"/>
  </r>
  <r>
    <n v="94"/>
    <x v="13"/>
    <n v="6"/>
    <x v="3"/>
    <s v="Strijp"/>
    <s v="House"/>
    <n v="840"/>
    <n v="5040"/>
    <x v="19"/>
    <n v="0.5"/>
  </r>
  <r>
    <n v="94"/>
    <x v="14"/>
    <n v="5"/>
    <x v="3"/>
    <s v="Strijp"/>
    <s v="House"/>
    <n v="840"/>
    <n v="4200"/>
    <x v="19"/>
    <n v="0.41666666666666669"/>
  </r>
  <r>
    <n v="94"/>
    <x v="15"/>
    <n v="8"/>
    <x v="3"/>
    <s v="Strijp"/>
    <s v="House"/>
    <n v="840"/>
    <n v="6720"/>
    <x v="19"/>
    <n v="0.66666666666666663"/>
  </r>
  <r>
    <n v="94"/>
    <x v="16"/>
    <n v="8"/>
    <x v="3"/>
    <s v="Strijp"/>
    <s v="House"/>
    <n v="840"/>
    <n v="6720"/>
    <x v="19"/>
    <n v="0.66666666666666663"/>
  </r>
  <r>
    <n v="94"/>
    <x v="17"/>
    <n v="9"/>
    <x v="3"/>
    <s v="Strijp"/>
    <s v="House"/>
    <n v="840"/>
    <n v="7560"/>
    <x v="19"/>
    <n v="0.75"/>
  </r>
  <r>
    <n v="94"/>
    <x v="18"/>
    <n v="5"/>
    <x v="3"/>
    <s v="Strijp"/>
    <s v="House"/>
    <n v="840"/>
    <n v="4200"/>
    <x v="19"/>
    <n v="0.41666666666666669"/>
  </r>
  <r>
    <n v="95"/>
    <x v="0"/>
    <n v="6"/>
    <x v="3"/>
    <s v="Strijp"/>
    <s v="House"/>
    <n v="980"/>
    <n v="5880"/>
    <x v="20"/>
    <n v="0.5"/>
  </r>
  <r>
    <n v="95"/>
    <x v="1"/>
    <n v="8"/>
    <x v="3"/>
    <s v="Strijp"/>
    <s v="House"/>
    <n v="980"/>
    <n v="7840"/>
    <x v="20"/>
    <n v="0.66666666666666663"/>
  </r>
  <r>
    <n v="95"/>
    <x v="2"/>
    <n v="5"/>
    <x v="3"/>
    <s v="Strijp"/>
    <s v="House"/>
    <n v="980"/>
    <n v="4900"/>
    <x v="20"/>
    <n v="0.41666666666666669"/>
  </r>
  <r>
    <n v="95"/>
    <x v="3"/>
    <n v="5"/>
    <x v="3"/>
    <s v="Strijp"/>
    <s v="House"/>
    <n v="980"/>
    <n v="4900"/>
    <x v="20"/>
    <n v="0.41666666666666669"/>
  </r>
  <r>
    <n v="95"/>
    <x v="4"/>
    <n v="7"/>
    <x v="3"/>
    <s v="Strijp"/>
    <s v="House"/>
    <n v="980"/>
    <n v="6860"/>
    <x v="20"/>
    <n v="0.58333333333333337"/>
  </r>
  <r>
    <n v="95"/>
    <x v="5"/>
    <n v="5"/>
    <x v="3"/>
    <s v="Strijp"/>
    <s v="House"/>
    <n v="980"/>
    <n v="4900"/>
    <x v="20"/>
    <n v="0.41666666666666669"/>
  </r>
  <r>
    <n v="95"/>
    <x v="6"/>
    <n v="9"/>
    <x v="3"/>
    <s v="Strijp"/>
    <s v="House"/>
    <n v="980"/>
    <n v="8820"/>
    <x v="20"/>
    <n v="0.75"/>
  </r>
  <r>
    <n v="95"/>
    <x v="7"/>
    <n v="8"/>
    <x v="3"/>
    <s v="Strijp"/>
    <s v="House"/>
    <n v="980"/>
    <n v="7840"/>
    <x v="20"/>
    <n v="0.66666666666666663"/>
  </r>
  <r>
    <n v="95"/>
    <x v="8"/>
    <n v="9"/>
    <x v="3"/>
    <s v="Strijp"/>
    <s v="House"/>
    <n v="980"/>
    <n v="8820"/>
    <x v="20"/>
    <n v="0.75"/>
  </r>
  <r>
    <n v="95"/>
    <x v="9"/>
    <n v="5"/>
    <x v="3"/>
    <s v="Strijp"/>
    <s v="House"/>
    <n v="980"/>
    <n v="4900"/>
    <x v="20"/>
    <n v="0.41666666666666669"/>
  </r>
  <r>
    <n v="95"/>
    <x v="10"/>
    <n v="5"/>
    <x v="3"/>
    <s v="Strijp"/>
    <s v="House"/>
    <n v="980"/>
    <n v="4900"/>
    <x v="20"/>
    <n v="0.41666666666666669"/>
  </r>
  <r>
    <n v="95"/>
    <x v="11"/>
    <n v="5"/>
    <x v="3"/>
    <s v="Strijp"/>
    <s v="House"/>
    <n v="980"/>
    <n v="4900"/>
    <x v="20"/>
    <n v="0.41666666666666669"/>
  </r>
  <r>
    <n v="95"/>
    <x v="12"/>
    <n v="6"/>
    <x v="3"/>
    <s v="Strijp"/>
    <s v="House"/>
    <n v="980"/>
    <n v="5880"/>
    <x v="20"/>
    <n v="0.5"/>
  </r>
  <r>
    <n v="95"/>
    <x v="13"/>
    <n v="7"/>
    <x v="3"/>
    <s v="Strijp"/>
    <s v="House"/>
    <n v="980"/>
    <n v="6860"/>
    <x v="20"/>
    <n v="0.58333333333333337"/>
  </r>
  <r>
    <n v="95"/>
    <x v="14"/>
    <n v="5"/>
    <x v="3"/>
    <s v="Strijp"/>
    <s v="House"/>
    <n v="980"/>
    <n v="4900"/>
    <x v="20"/>
    <n v="0.41666666666666669"/>
  </r>
  <r>
    <n v="95"/>
    <x v="15"/>
    <n v="9"/>
    <x v="3"/>
    <s v="Strijp"/>
    <s v="House"/>
    <n v="980"/>
    <n v="8820"/>
    <x v="20"/>
    <n v="0.75"/>
  </r>
  <r>
    <n v="95"/>
    <x v="16"/>
    <n v="9"/>
    <x v="3"/>
    <s v="Strijp"/>
    <s v="House"/>
    <n v="980"/>
    <n v="8820"/>
    <x v="20"/>
    <n v="0.75"/>
  </r>
  <r>
    <n v="95"/>
    <x v="17"/>
    <n v="10"/>
    <x v="3"/>
    <s v="Strijp"/>
    <s v="House"/>
    <n v="980"/>
    <n v="9800"/>
    <x v="20"/>
    <n v="0.83333333333333337"/>
  </r>
  <r>
    <n v="95"/>
    <x v="18"/>
    <n v="5"/>
    <x v="3"/>
    <s v="Strijp"/>
    <s v="House"/>
    <n v="980"/>
    <n v="4900"/>
    <x v="20"/>
    <n v="0.41666666666666669"/>
  </r>
  <r>
    <n v="96"/>
    <x v="0"/>
    <n v="8"/>
    <x v="3"/>
    <s v="Strijp"/>
    <s v="House"/>
    <n v="700"/>
    <n v="5600"/>
    <x v="13"/>
    <n v="0.66666666666666663"/>
  </r>
  <r>
    <n v="96"/>
    <x v="1"/>
    <n v="5"/>
    <x v="3"/>
    <s v="Strijp"/>
    <s v="House"/>
    <n v="700"/>
    <n v="3500"/>
    <x v="13"/>
    <n v="0.41666666666666669"/>
  </r>
  <r>
    <n v="96"/>
    <x v="2"/>
    <n v="5"/>
    <x v="3"/>
    <s v="Strijp"/>
    <s v="House"/>
    <n v="700"/>
    <n v="3500"/>
    <x v="13"/>
    <n v="0.41666666666666669"/>
  </r>
  <r>
    <n v="96"/>
    <x v="3"/>
    <n v="5"/>
    <x v="3"/>
    <s v="Strijp"/>
    <s v="House"/>
    <n v="700"/>
    <n v="3500"/>
    <x v="13"/>
    <n v="0.41666666666666669"/>
  </r>
  <r>
    <n v="96"/>
    <x v="4"/>
    <n v="7"/>
    <x v="3"/>
    <s v="Strijp"/>
    <s v="House"/>
    <n v="700"/>
    <n v="4900"/>
    <x v="13"/>
    <n v="0.58333333333333337"/>
  </r>
  <r>
    <n v="96"/>
    <x v="5"/>
    <n v="6"/>
    <x v="3"/>
    <s v="Strijp"/>
    <s v="House"/>
    <n v="700"/>
    <n v="4200"/>
    <x v="13"/>
    <n v="0.5"/>
  </r>
  <r>
    <n v="96"/>
    <x v="6"/>
    <n v="7"/>
    <x v="3"/>
    <s v="Strijp"/>
    <s v="House"/>
    <n v="700"/>
    <n v="4900"/>
    <x v="13"/>
    <n v="0.58333333333333337"/>
  </r>
  <r>
    <n v="96"/>
    <x v="7"/>
    <n v="9"/>
    <x v="3"/>
    <s v="Strijp"/>
    <s v="House"/>
    <n v="700"/>
    <n v="6300"/>
    <x v="13"/>
    <n v="0.75"/>
  </r>
  <r>
    <n v="96"/>
    <x v="8"/>
    <n v="5"/>
    <x v="3"/>
    <s v="Strijp"/>
    <s v="House"/>
    <n v="700"/>
    <n v="3500"/>
    <x v="13"/>
    <n v="0.41666666666666669"/>
  </r>
  <r>
    <n v="96"/>
    <x v="9"/>
    <n v="6"/>
    <x v="3"/>
    <s v="Strijp"/>
    <s v="House"/>
    <n v="700"/>
    <n v="4200"/>
    <x v="13"/>
    <n v="0.5"/>
  </r>
  <r>
    <n v="96"/>
    <x v="10"/>
    <n v="8"/>
    <x v="3"/>
    <s v="Strijp"/>
    <s v="House"/>
    <n v="700"/>
    <n v="5600"/>
    <x v="13"/>
    <n v="0.66666666666666663"/>
  </r>
  <r>
    <n v="96"/>
    <x v="11"/>
    <n v="5"/>
    <x v="3"/>
    <s v="Strijp"/>
    <s v="House"/>
    <n v="700"/>
    <n v="3500"/>
    <x v="13"/>
    <n v="0.41666666666666669"/>
  </r>
  <r>
    <n v="96"/>
    <x v="12"/>
    <n v="5"/>
    <x v="3"/>
    <s v="Strijp"/>
    <s v="House"/>
    <n v="700"/>
    <n v="3500"/>
    <x v="13"/>
    <n v="0.41666666666666669"/>
  </r>
  <r>
    <n v="96"/>
    <x v="13"/>
    <n v="9"/>
    <x v="3"/>
    <s v="Strijp"/>
    <s v="House"/>
    <n v="700"/>
    <n v="6300"/>
    <x v="13"/>
    <n v="0.75"/>
  </r>
  <r>
    <n v="96"/>
    <x v="14"/>
    <n v="6"/>
    <x v="3"/>
    <s v="Strijp"/>
    <s v="House"/>
    <n v="700"/>
    <n v="4200"/>
    <x v="13"/>
    <n v="0.5"/>
  </r>
  <r>
    <n v="96"/>
    <x v="15"/>
    <n v="6"/>
    <x v="3"/>
    <s v="Strijp"/>
    <s v="House"/>
    <n v="700"/>
    <n v="4200"/>
    <x v="13"/>
    <n v="0.5"/>
  </r>
  <r>
    <n v="96"/>
    <x v="16"/>
    <n v="6"/>
    <x v="3"/>
    <s v="Strijp"/>
    <s v="House"/>
    <n v="700"/>
    <n v="4200"/>
    <x v="13"/>
    <n v="0.5"/>
  </r>
  <r>
    <n v="96"/>
    <x v="17"/>
    <n v="9"/>
    <x v="3"/>
    <s v="Strijp"/>
    <s v="House"/>
    <n v="700"/>
    <n v="6300"/>
    <x v="13"/>
    <n v="0.75"/>
  </r>
  <r>
    <n v="96"/>
    <x v="18"/>
    <n v="7"/>
    <x v="3"/>
    <s v="Strijp"/>
    <s v="House"/>
    <n v="700"/>
    <n v="4900"/>
    <x v="13"/>
    <n v="0.58333333333333337"/>
  </r>
  <r>
    <n v="97"/>
    <x v="0"/>
    <n v="7"/>
    <x v="3"/>
    <s v="Strijp"/>
    <s v="Apartment"/>
    <n v="420"/>
    <n v="2940"/>
    <x v="3"/>
    <n v="0.58333333333333337"/>
  </r>
  <r>
    <n v="97"/>
    <x v="1"/>
    <n v="8"/>
    <x v="3"/>
    <s v="Strijp"/>
    <s v="Apartment"/>
    <n v="420"/>
    <n v="3360"/>
    <x v="3"/>
    <n v="0.66666666666666663"/>
  </r>
  <r>
    <n v="97"/>
    <x v="2"/>
    <n v="8"/>
    <x v="3"/>
    <s v="Strijp"/>
    <s v="Apartment"/>
    <n v="420"/>
    <n v="3360"/>
    <x v="3"/>
    <n v="0.66666666666666663"/>
  </r>
  <r>
    <n v="97"/>
    <x v="3"/>
    <n v="5"/>
    <x v="3"/>
    <s v="Strijp"/>
    <s v="Apartment"/>
    <n v="420"/>
    <n v="2100"/>
    <x v="3"/>
    <n v="0.41666666666666669"/>
  </r>
  <r>
    <n v="97"/>
    <x v="4"/>
    <n v="6"/>
    <x v="3"/>
    <s v="Strijp"/>
    <s v="Apartment"/>
    <n v="420"/>
    <n v="2520"/>
    <x v="3"/>
    <n v="0.5"/>
  </r>
  <r>
    <n v="97"/>
    <x v="5"/>
    <n v="6"/>
    <x v="3"/>
    <s v="Strijp"/>
    <s v="Apartment"/>
    <n v="420"/>
    <n v="2520"/>
    <x v="3"/>
    <n v="0.5"/>
  </r>
  <r>
    <n v="97"/>
    <x v="6"/>
    <n v="8"/>
    <x v="3"/>
    <s v="Strijp"/>
    <s v="Apartment"/>
    <n v="420"/>
    <n v="3360"/>
    <x v="3"/>
    <n v="0.66666666666666663"/>
  </r>
  <r>
    <n v="97"/>
    <x v="7"/>
    <n v="5"/>
    <x v="3"/>
    <s v="Strijp"/>
    <s v="Apartment"/>
    <n v="420"/>
    <n v="2100"/>
    <x v="3"/>
    <n v="0.41666666666666669"/>
  </r>
  <r>
    <n v="97"/>
    <x v="8"/>
    <n v="6"/>
    <x v="3"/>
    <s v="Strijp"/>
    <s v="Apartment"/>
    <n v="420"/>
    <n v="2520"/>
    <x v="3"/>
    <n v="0.5"/>
  </r>
  <r>
    <n v="97"/>
    <x v="9"/>
    <n v="9"/>
    <x v="3"/>
    <s v="Strijp"/>
    <s v="Apartment"/>
    <n v="420"/>
    <n v="3780"/>
    <x v="3"/>
    <n v="0.75"/>
  </r>
  <r>
    <n v="97"/>
    <x v="10"/>
    <n v="7"/>
    <x v="3"/>
    <s v="Strijp"/>
    <s v="Apartment"/>
    <n v="420"/>
    <n v="2940"/>
    <x v="3"/>
    <n v="0.58333333333333337"/>
  </r>
  <r>
    <n v="97"/>
    <x v="11"/>
    <n v="7"/>
    <x v="3"/>
    <s v="Strijp"/>
    <s v="Apartment"/>
    <n v="420"/>
    <n v="2940"/>
    <x v="3"/>
    <n v="0.58333333333333337"/>
  </r>
  <r>
    <n v="97"/>
    <x v="12"/>
    <n v="9"/>
    <x v="3"/>
    <s v="Strijp"/>
    <s v="Apartment"/>
    <n v="420"/>
    <n v="3780"/>
    <x v="3"/>
    <n v="0.75"/>
  </r>
  <r>
    <n v="97"/>
    <x v="13"/>
    <n v="7"/>
    <x v="3"/>
    <s v="Strijp"/>
    <s v="Apartment"/>
    <n v="420"/>
    <n v="2940"/>
    <x v="3"/>
    <n v="0.58333333333333337"/>
  </r>
  <r>
    <n v="97"/>
    <x v="14"/>
    <n v="8"/>
    <x v="3"/>
    <s v="Strijp"/>
    <s v="Apartment"/>
    <n v="420"/>
    <n v="3360"/>
    <x v="3"/>
    <n v="0.66666666666666663"/>
  </r>
  <r>
    <n v="97"/>
    <x v="15"/>
    <n v="9"/>
    <x v="3"/>
    <s v="Strijp"/>
    <s v="Apartment"/>
    <n v="420"/>
    <n v="3780"/>
    <x v="3"/>
    <n v="0.75"/>
  </r>
  <r>
    <n v="97"/>
    <x v="16"/>
    <n v="9"/>
    <x v="3"/>
    <s v="Strijp"/>
    <s v="Apartment"/>
    <n v="420"/>
    <n v="3780"/>
    <x v="3"/>
    <n v="0.75"/>
  </r>
  <r>
    <n v="97"/>
    <x v="17"/>
    <n v="11"/>
    <x v="3"/>
    <s v="Strijp"/>
    <s v="Apartment"/>
    <n v="420"/>
    <n v="4620"/>
    <x v="3"/>
    <n v="0.91666666666666663"/>
  </r>
  <r>
    <n v="97"/>
    <x v="18"/>
    <n v="7"/>
    <x v="3"/>
    <s v="Strijp"/>
    <s v="Apartment"/>
    <n v="420"/>
    <n v="2940"/>
    <x v="3"/>
    <n v="0.58333333333333337"/>
  </r>
  <r>
    <n v="98"/>
    <x v="0"/>
    <n v="8"/>
    <x v="3"/>
    <s v="Strijp"/>
    <s v="House"/>
    <n v="700"/>
    <n v="5600"/>
    <x v="13"/>
    <n v="0.66666666666666663"/>
  </r>
  <r>
    <n v="98"/>
    <x v="1"/>
    <n v="5"/>
    <x v="3"/>
    <s v="Strijp"/>
    <s v="House"/>
    <n v="700"/>
    <n v="3500"/>
    <x v="13"/>
    <n v="0.41666666666666669"/>
  </r>
  <r>
    <n v="98"/>
    <x v="2"/>
    <n v="9"/>
    <x v="3"/>
    <s v="Strijp"/>
    <s v="House"/>
    <n v="700"/>
    <n v="6300"/>
    <x v="13"/>
    <n v="0.75"/>
  </r>
  <r>
    <n v="98"/>
    <x v="3"/>
    <n v="6"/>
    <x v="3"/>
    <s v="Strijp"/>
    <s v="House"/>
    <n v="700"/>
    <n v="4200"/>
    <x v="13"/>
    <n v="0.5"/>
  </r>
  <r>
    <n v="98"/>
    <x v="4"/>
    <n v="9"/>
    <x v="3"/>
    <s v="Strijp"/>
    <s v="House"/>
    <n v="700"/>
    <n v="6300"/>
    <x v="13"/>
    <n v="0.75"/>
  </r>
  <r>
    <n v="98"/>
    <x v="5"/>
    <n v="6"/>
    <x v="3"/>
    <s v="Strijp"/>
    <s v="House"/>
    <n v="700"/>
    <n v="4200"/>
    <x v="13"/>
    <n v="0.5"/>
  </r>
  <r>
    <n v="98"/>
    <x v="6"/>
    <n v="9"/>
    <x v="3"/>
    <s v="Strijp"/>
    <s v="House"/>
    <n v="700"/>
    <n v="6300"/>
    <x v="13"/>
    <n v="0.75"/>
  </r>
  <r>
    <n v="98"/>
    <x v="7"/>
    <n v="5"/>
    <x v="3"/>
    <s v="Strijp"/>
    <s v="House"/>
    <n v="700"/>
    <n v="3500"/>
    <x v="13"/>
    <n v="0.41666666666666669"/>
  </r>
  <r>
    <n v="98"/>
    <x v="8"/>
    <n v="7"/>
    <x v="3"/>
    <s v="Strijp"/>
    <s v="House"/>
    <n v="700"/>
    <n v="4900"/>
    <x v="13"/>
    <n v="0.58333333333333337"/>
  </r>
  <r>
    <n v="98"/>
    <x v="9"/>
    <n v="6"/>
    <x v="3"/>
    <s v="Strijp"/>
    <s v="House"/>
    <n v="700"/>
    <n v="4200"/>
    <x v="13"/>
    <n v="0.5"/>
  </r>
  <r>
    <n v="98"/>
    <x v="10"/>
    <n v="7"/>
    <x v="3"/>
    <s v="Strijp"/>
    <s v="House"/>
    <n v="700"/>
    <n v="4900"/>
    <x v="13"/>
    <n v="0.58333333333333337"/>
  </r>
  <r>
    <n v="98"/>
    <x v="11"/>
    <n v="7"/>
    <x v="3"/>
    <s v="Strijp"/>
    <s v="House"/>
    <n v="700"/>
    <n v="4900"/>
    <x v="13"/>
    <n v="0.58333333333333337"/>
  </r>
  <r>
    <n v="98"/>
    <x v="12"/>
    <n v="8"/>
    <x v="3"/>
    <s v="Strijp"/>
    <s v="House"/>
    <n v="700"/>
    <n v="5600"/>
    <x v="13"/>
    <n v="0.66666666666666663"/>
  </r>
  <r>
    <n v="98"/>
    <x v="13"/>
    <n v="9"/>
    <x v="3"/>
    <s v="Strijp"/>
    <s v="House"/>
    <n v="700"/>
    <n v="6300"/>
    <x v="13"/>
    <n v="0.75"/>
  </r>
  <r>
    <n v="98"/>
    <x v="14"/>
    <n v="8"/>
    <x v="3"/>
    <s v="Strijp"/>
    <s v="House"/>
    <n v="700"/>
    <n v="5600"/>
    <x v="13"/>
    <n v="0.66666666666666663"/>
  </r>
  <r>
    <n v="98"/>
    <x v="15"/>
    <n v="5"/>
    <x v="3"/>
    <s v="Strijp"/>
    <s v="House"/>
    <n v="700"/>
    <n v="3500"/>
    <x v="13"/>
    <n v="0.41666666666666669"/>
  </r>
  <r>
    <n v="98"/>
    <x v="16"/>
    <n v="5"/>
    <x v="3"/>
    <s v="Strijp"/>
    <s v="House"/>
    <n v="700"/>
    <n v="3500"/>
    <x v="13"/>
    <n v="0.41666666666666669"/>
  </r>
  <r>
    <n v="98"/>
    <x v="17"/>
    <n v="9"/>
    <x v="3"/>
    <s v="Strijp"/>
    <s v="House"/>
    <n v="700"/>
    <n v="6300"/>
    <x v="13"/>
    <n v="0.75"/>
  </r>
  <r>
    <n v="98"/>
    <x v="18"/>
    <n v="7"/>
    <x v="3"/>
    <s v="Strijp"/>
    <s v="House"/>
    <n v="700"/>
    <n v="4900"/>
    <x v="13"/>
    <n v="0.58333333333333337"/>
  </r>
  <r>
    <n v="99"/>
    <x v="0"/>
    <n v="5"/>
    <x v="3"/>
    <s v="Strijp"/>
    <s v="Small House"/>
    <n v="630"/>
    <n v="3150"/>
    <x v="14"/>
    <n v="0.41666666666666669"/>
  </r>
  <r>
    <n v="99"/>
    <x v="1"/>
    <n v="8"/>
    <x v="3"/>
    <s v="Strijp"/>
    <s v="Small House"/>
    <n v="630"/>
    <n v="5040"/>
    <x v="14"/>
    <n v="0.66666666666666663"/>
  </r>
  <r>
    <n v="99"/>
    <x v="2"/>
    <n v="6"/>
    <x v="3"/>
    <s v="Strijp"/>
    <s v="Small House"/>
    <n v="630"/>
    <n v="3780"/>
    <x v="14"/>
    <n v="0.5"/>
  </r>
  <r>
    <n v="99"/>
    <x v="3"/>
    <n v="7"/>
    <x v="3"/>
    <s v="Strijp"/>
    <s v="Small House"/>
    <n v="630"/>
    <n v="4410"/>
    <x v="14"/>
    <n v="0.58333333333333337"/>
  </r>
  <r>
    <n v="99"/>
    <x v="4"/>
    <n v="8"/>
    <x v="3"/>
    <s v="Strijp"/>
    <s v="Small House"/>
    <n v="630"/>
    <n v="5040"/>
    <x v="14"/>
    <n v="0.66666666666666663"/>
  </r>
  <r>
    <n v="99"/>
    <x v="5"/>
    <n v="6"/>
    <x v="3"/>
    <s v="Strijp"/>
    <s v="Small House"/>
    <n v="630"/>
    <n v="3780"/>
    <x v="14"/>
    <n v="0.5"/>
  </r>
  <r>
    <n v="99"/>
    <x v="6"/>
    <n v="5"/>
    <x v="3"/>
    <s v="Strijp"/>
    <s v="Small House"/>
    <n v="630"/>
    <n v="3150"/>
    <x v="14"/>
    <n v="0.41666666666666669"/>
  </r>
  <r>
    <n v="99"/>
    <x v="7"/>
    <n v="9"/>
    <x v="3"/>
    <s v="Strijp"/>
    <s v="Small House"/>
    <n v="630"/>
    <n v="5670"/>
    <x v="14"/>
    <n v="0.75"/>
  </r>
  <r>
    <n v="99"/>
    <x v="8"/>
    <n v="7"/>
    <x v="3"/>
    <s v="Strijp"/>
    <s v="Small House"/>
    <n v="630"/>
    <n v="4410"/>
    <x v="14"/>
    <n v="0.58333333333333337"/>
  </r>
  <r>
    <n v="99"/>
    <x v="9"/>
    <n v="8"/>
    <x v="3"/>
    <s v="Strijp"/>
    <s v="Small House"/>
    <n v="630"/>
    <n v="5040"/>
    <x v="14"/>
    <n v="0.66666666666666663"/>
  </r>
  <r>
    <n v="99"/>
    <x v="10"/>
    <n v="6"/>
    <x v="3"/>
    <s v="Strijp"/>
    <s v="Small House"/>
    <n v="630"/>
    <n v="3780"/>
    <x v="14"/>
    <n v="0.5"/>
  </r>
  <r>
    <n v="99"/>
    <x v="11"/>
    <n v="7"/>
    <x v="3"/>
    <s v="Strijp"/>
    <s v="Small House"/>
    <n v="630"/>
    <n v="4410"/>
    <x v="14"/>
    <n v="0.58333333333333337"/>
  </r>
  <r>
    <n v="99"/>
    <x v="12"/>
    <n v="9"/>
    <x v="3"/>
    <s v="Strijp"/>
    <s v="Small House"/>
    <n v="630"/>
    <n v="5670"/>
    <x v="14"/>
    <n v="0.75"/>
  </r>
  <r>
    <n v="99"/>
    <x v="13"/>
    <n v="9"/>
    <x v="3"/>
    <s v="Strijp"/>
    <s v="Small House"/>
    <n v="630"/>
    <n v="5670"/>
    <x v="14"/>
    <n v="0.75"/>
  </r>
  <r>
    <n v="99"/>
    <x v="14"/>
    <n v="7"/>
    <x v="3"/>
    <s v="Strijp"/>
    <s v="Small House"/>
    <n v="630"/>
    <n v="4410"/>
    <x v="14"/>
    <n v="0.58333333333333337"/>
  </r>
  <r>
    <n v="99"/>
    <x v="15"/>
    <n v="8"/>
    <x v="3"/>
    <s v="Strijp"/>
    <s v="Small House"/>
    <n v="630"/>
    <n v="5040"/>
    <x v="14"/>
    <n v="0.66666666666666663"/>
  </r>
  <r>
    <n v="99"/>
    <x v="16"/>
    <n v="8"/>
    <x v="3"/>
    <s v="Strijp"/>
    <s v="Small House"/>
    <n v="630"/>
    <n v="5040"/>
    <x v="14"/>
    <n v="0.66666666666666663"/>
  </r>
  <r>
    <n v="99"/>
    <x v="17"/>
    <n v="11"/>
    <x v="3"/>
    <s v="Strijp"/>
    <s v="Small House"/>
    <n v="630"/>
    <n v="6930"/>
    <x v="14"/>
    <n v="0.91666666666666663"/>
  </r>
  <r>
    <n v="99"/>
    <x v="18"/>
    <n v="8"/>
    <x v="3"/>
    <s v="Strijp"/>
    <s v="Small House"/>
    <n v="630"/>
    <n v="5040"/>
    <x v="14"/>
    <n v="0.66666666666666663"/>
  </r>
  <r>
    <n v="100"/>
    <x v="0"/>
    <n v="8"/>
    <x v="3"/>
    <s v="Strijp"/>
    <s v="Apartment"/>
    <n v="490"/>
    <n v="3920"/>
    <x v="15"/>
    <n v="0.66666666666666663"/>
  </r>
  <r>
    <n v="100"/>
    <x v="1"/>
    <n v="7"/>
    <x v="3"/>
    <s v="Strijp"/>
    <s v="Apartment"/>
    <n v="490"/>
    <n v="3430"/>
    <x v="15"/>
    <n v="0.58333333333333337"/>
  </r>
  <r>
    <n v="100"/>
    <x v="2"/>
    <n v="8"/>
    <x v="3"/>
    <s v="Strijp"/>
    <s v="Apartment"/>
    <n v="490"/>
    <n v="3920"/>
    <x v="15"/>
    <n v="0.66666666666666663"/>
  </r>
  <r>
    <n v="100"/>
    <x v="3"/>
    <n v="6"/>
    <x v="3"/>
    <s v="Strijp"/>
    <s v="Apartment"/>
    <n v="490"/>
    <n v="2940"/>
    <x v="15"/>
    <n v="0.5"/>
  </r>
  <r>
    <n v="100"/>
    <x v="4"/>
    <n v="5"/>
    <x v="3"/>
    <s v="Strijp"/>
    <s v="Apartment"/>
    <n v="490"/>
    <n v="2450"/>
    <x v="15"/>
    <n v="0.41666666666666669"/>
  </r>
  <r>
    <n v="100"/>
    <x v="5"/>
    <n v="5"/>
    <x v="3"/>
    <s v="Strijp"/>
    <s v="Apartment"/>
    <n v="490"/>
    <n v="2450"/>
    <x v="15"/>
    <n v="0.41666666666666669"/>
  </r>
  <r>
    <n v="100"/>
    <x v="6"/>
    <n v="8"/>
    <x v="3"/>
    <s v="Strijp"/>
    <s v="Apartment"/>
    <n v="490"/>
    <n v="3920"/>
    <x v="15"/>
    <n v="0.66666666666666663"/>
  </r>
  <r>
    <n v="100"/>
    <x v="7"/>
    <n v="8"/>
    <x v="3"/>
    <s v="Strijp"/>
    <s v="Apartment"/>
    <n v="490"/>
    <n v="3920"/>
    <x v="15"/>
    <n v="0.66666666666666663"/>
  </r>
  <r>
    <n v="100"/>
    <x v="8"/>
    <n v="9"/>
    <x v="3"/>
    <s v="Strijp"/>
    <s v="Apartment"/>
    <n v="490"/>
    <n v="4410"/>
    <x v="15"/>
    <n v="0.75"/>
  </r>
  <r>
    <n v="100"/>
    <x v="9"/>
    <n v="9"/>
    <x v="3"/>
    <s v="Strijp"/>
    <s v="Apartment"/>
    <n v="490"/>
    <n v="4410"/>
    <x v="15"/>
    <n v="0.75"/>
  </r>
  <r>
    <n v="100"/>
    <x v="10"/>
    <n v="7"/>
    <x v="3"/>
    <s v="Strijp"/>
    <s v="Apartment"/>
    <n v="490"/>
    <n v="3430"/>
    <x v="15"/>
    <n v="0.58333333333333337"/>
  </r>
  <r>
    <n v="100"/>
    <x v="11"/>
    <n v="5"/>
    <x v="3"/>
    <s v="Strijp"/>
    <s v="Apartment"/>
    <n v="490"/>
    <n v="2450"/>
    <x v="15"/>
    <n v="0.41666666666666669"/>
  </r>
  <r>
    <n v="100"/>
    <x v="12"/>
    <n v="6"/>
    <x v="3"/>
    <s v="Strijp"/>
    <s v="Apartment"/>
    <n v="490"/>
    <n v="2940"/>
    <x v="15"/>
    <n v="0.5"/>
  </r>
  <r>
    <n v="100"/>
    <x v="13"/>
    <n v="6"/>
    <x v="3"/>
    <s v="Strijp"/>
    <s v="Apartment"/>
    <n v="490"/>
    <n v="2940"/>
    <x v="15"/>
    <n v="0.5"/>
  </r>
  <r>
    <n v="100"/>
    <x v="14"/>
    <n v="9"/>
    <x v="3"/>
    <s v="Strijp"/>
    <s v="Apartment"/>
    <n v="490"/>
    <n v="4410"/>
    <x v="15"/>
    <n v="0.75"/>
  </r>
  <r>
    <n v="100"/>
    <x v="15"/>
    <n v="6"/>
    <x v="3"/>
    <s v="Strijp"/>
    <s v="Apartment"/>
    <n v="490"/>
    <n v="2940"/>
    <x v="15"/>
    <n v="0.5"/>
  </r>
  <r>
    <n v="100"/>
    <x v="16"/>
    <n v="6"/>
    <x v="3"/>
    <s v="Strijp"/>
    <s v="Apartment"/>
    <n v="490"/>
    <n v="2940"/>
    <x v="15"/>
    <n v="0.5"/>
  </r>
  <r>
    <n v="100"/>
    <x v="17"/>
    <n v="9"/>
    <x v="3"/>
    <s v="Strijp"/>
    <s v="Apartment"/>
    <n v="490"/>
    <n v="4410"/>
    <x v="15"/>
    <n v="0.75"/>
  </r>
  <r>
    <n v="100"/>
    <x v="18"/>
    <n v="9"/>
    <x v="3"/>
    <s v="Strijp"/>
    <s v="Apartment"/>
    <n v="490"/>
    <n v="4410"/>
    <x v="15"/>
    <n v="0.75"/>
  </r>
  <r>
    <n v="101"/>
    <x v="0"/>
    <n v="8"/>
    <x v="3"/>
    <s v="Strijp"/>
    <s v="Small House"/>
    <n v="690"/>
    <n v="5520"/>
    <x v="21"/>
    <n v="0.66666666666666663"/>
  </r>
  <r>
    <n v="101"/>
    <x v="1"/>
    <n v="7"/>
    <x v="3"/>
    <s v="Strijp"/>
    <s v="Small House"/>
    <n v="690"/>
    <n v="4830"/>
    <x v="21"/>
    <n v="0.58333333333333337"/>
  </r>
  <r>
    <n v="101"/>
    <x v="2"/>
    <n v="8"/>
    <x v="3"/>
    <s v="Strijp"/>
    <s v="Small House"/>
    <n v="690"/>
    <n v="5520"/>
    <x v="21"/>
    <n v="0.66666666666666663"/>
  </r>
  <r>
    <n v="101"/>
    <x v="3"/>
    <n v="5"/>
    <x v="3"/>
    <s v="Strijp"/>
    <s v="Small House"/>
    <n v="690"/>
    <n v="3450"/>
    <x v="21"/>
    <n v="0.41666666666666669"/>
  </r>
  <r>
    <n v="101"/>
    <x v="4"/>
    <n v="6"/>
    <x v="3"/>
    <s v="Strijp"/>
    <s v="Small House"/>
    <n v="690"/>
    <n v="4140"/>
    <x v="21"/>
    <n v="0.5"/>
  </r>
  <r>
    <n v="101"/>
    <x v="5"/>
    <n v="6"/>
    <x v="3"/>
    <s v="Strijp"/>
    <s v="Small House"/>
    <n v="690"/>
    <n v="4140"/>
    <x v="21"/>
    <n v="0.5"/>
  </r>
  <r>
    <n v="101"/>
    <x v="6"/>
    <n v="5"/>
    <x v="3"/>
    <s v="Strijp"/>
    <s v="Small House"/>
    <n v="690"/>
    <n v="3450"/>
    <x v="21"/>
    <n v="0.41666666666666669"/>
  </r>
  <r>
    <n v="101"/>
    <x v="7"/>
    <n v="6"/>
    <x v="3"/>
    <s v="Strijp"/>
    <s v="Small House"/>
    <n v="690"/>
    <n v="4140"/>
    <x v="21"/>
    <n v="0.5"/>
  </r>
  <r>
    <n v="101"/>
    <x v="8"/>
    <n v="7"/>
    <x v="3"/>
    <s v="Strijp"/>
    <s v="Small House"/>
    <n v="690"/>
    <n v="4830"/>
    <x v="21"/>
    <n v="0.58333333333333337"/>
  </r>
  <r>
    <n v="101"/>
    <x v="9"/>
    <n v="5"/>
    <x v="3"/>
    <s v="Strijp"/>
    <s v="Small House"/>
    <n v="690"/>
    <n v="3450"/>
    <x v="21"/>
    <n v="0.41666666666666669"/>
  </r>
  <r>
    <n v="101"/>
    <x v="10"/>
    <n v="7"/>
    <x v="3"/>
    <s v="Strijp"/>
    <s v="Small House"/>
    <n v="690"/>
    <n v="4830"/>
    <x v="21"/>
    <n v="0.58333333333333337"/>
  </r>
  <r>
    <n v="101"/>
    <x v="11"/>
    <n v="5"/>
    <x v="3"/>
    <s v="Strijp"/>
    <s v="Small House"/>
    <n v="690"/>
    <n v="3450"/>
    <x v="21"/>
    <n v="0.41666666666666669"/>
  </r>
  <r>
    <n v="101"/>
    <x v="12"/>
    <n v="9"/>
    <x v="3"/>
    <s v="Strijp"/>
    <s v="Small House"/>
    <n v="690"/>
    <n v="6210"/>
    <x v="21"/>
    <n v="0.75"/>
  </r>
  <r>
    <n v="101"/>
    <x v="13"/>
    <n v="9"/>
    <x v="3"/>
    <s v="Strijp"/>
    <s v="Small House"/>
    <n v="690"/>
    <n v="6210"/>
    <x v="21"/>
    <n v="0.75"/>
  </r>
  <r>
    <n v="101"/>
    <x v="14"/>
    <n v="6"/>
    <x v="3"/>
    <s v="Strijp"/>
    <s v="Small House"/>
    <n v="690"/>
    <n v="4140"/>
    <x v="21"/>
    <n v="0.5"/>
  </r>
  <r>
    <n v="101"/>
    <x v="15"/>
    <n v="9"/>
    <x v="3"/>
    <s v="Strijp"/>
    <s v="Small House"/>
    <n v="690"/>
    <n v="6210"/>
    <x v="21"/>
    <n v="0.75"/>
  </r>
  <r>
    <n v="101"/>
    <x v="16"/>
    <n v="9"/>
    <x v="3"/>
    <s v="Strijp"/>
    <s v="Small House"/>
    <n v="690"/>
    <n v="6210"/>
    <x v="21"/>
    <n v="0.75"/>
  </r>
  <r>
    <n v="101"/>
    <x v="17"/>
    <n v="10"/>
    <x v="3"/>
    <s v="Strijp"/>
    <s v="Small House"/>
    <n v="690"/>
    <n v="6900"/>
    <x v="21"/>
    <n v="0.83333333333333337"/>
  </r>
  <r>
    <n v="101"/>
    <x v="18"/>
    <n v="6"/>
    <x v="3"/>
    <s v="Strijp"/>
    <s v="Small House"/>
    <n v="690"/>
    <n v="4140"/>
    <x v="21"/>
    <n v="0.5"/>
  </r>
  <r>
    <n v="102"/>
    <x v="0"/>
    <n v="8"/>
    <x v="3"/>
    <s v="Hanevoet"/>
    <s v="Small House"/>
    <n v="275"/>
    <n v="2200"/>
    <x v="22"/>
    <n v="0.66666666666666663"/>
  </r>
  <r>
    <n v="102"/>
    <x v="1"/>
    <n v="7"/>
    <x v="3"/>
    <s v="Hanevoet"/>
    <s v="Small House"/>
    <n v="275"/>
    <n v="1925"/>
    <x v="22"/>
    <n v="0.58333333333333337"/>
  </r>
  <r>
    <n v="102"/>
    <x v="2"/>
    <n v="10"/>
    <x v="3"/>
    <s v="Hanevoet"/>
    <s v="Small House"/>
    <n v="275"/>
    <n v="2750"/>
    <x v="22"/>
    <n v="0.83333333333333337"/>
  </r>
  <r>
    <n v="102"/>
    <x v="3"/>
    <n v="9"/>
    <x v="3"/>
    <s v="Hanevoet"/>
    <s v="Small House"/>
    <n v="275"/>
    <n v="2475"/>
    <x v="22"/>
    <n v="0.75"/>
  </r>
  <r>
    <n v="102"/>
    <x v="4"/>
    <n v="8"/>
    <x v="3"/>
    <s v="Hanevoet"/>
    <s v="Small House"/>
    <n v="275"/>
    <n v="2200"/>
    <x v="22"/>
    <n v="0.66666666666666663"/>
  </r>
  <r>
    <n v="102"/>
    <x v="5"/>
    <n v="9"/>
    <x v="3"/>
    <s v="Hanevoet"/>
    <s v="Small House"/>
    <n v="275"/>
    <n v="2475"/>
    <x v="22"/>
    <n v="0.75"/>
  </r>
  <r>
    <n v="102"/>
    <x v="6"/>
    <n v="7"/>
    <x v="3"/>
    <s v="Hanevoet"/>
    <s v="Small House"/>
    <n v="275"/>
    <n v="1925"/>
    <x v="22"/>
    <n v="0.58333333333333337"/>
  </r>
  <r>
    <n v="102"/>
    <x v="7"/>
    <n v="6"/>
    <x v="3"/>
    <s v="Hanevoet"/>
    <s v="Small House"/>
    <n v="275"/>
    <n v="1650"/>
    <x v="22"/>
    <n v="0.5"/>
  </r>
  <r>
    <n v="102"/>
    <x v="8"/>
    <n v="7"/>
    <x v="3"/>
    <s v="Hanevoet"/>
    <s v="Small House"/>
    <n v="275"/>
    <n v="1925"/>
    <x v="22"/>
    <n v="0.58333333333333337"/>
  </r>
  <r>
    <n v="102"/>
    <x v="9"/>
    <n v="7"/>
    <x v="3"/>
    <s v="Hanevoet"/>
    <s v="Small House"/>
    <n v="275"/>
    <n v="1925"/>
    <x v="22"/>
    <n v="0.58333333333333337"/>
  </r>
  <r>
    <n v="102"/>
    <x v="10"/>
    <n v="9"/>
    <x v="3"/>
    <s v="Hanevoet"/>
    <s v="Small House"/>
    <n v="275"/>
    <n v="2475"/>
    <x v="22"/>
    <n v="0.75"/>
  </r>
  <r>
    <n v="102"/>
    <x v="11"/>
    <n v="9"/>
    <x v="3"/>
    <s v="Hanevoet"/>
    <s v="Small House"/>
    <n v="275"/>
    <n v="2475"/>
    <x v="22"/>
    <n v="0.75"/>
  </r>
  <r>
    <n v="102"/>
    <x v="12"/>
    <n v="6"/>
    <x v="3"/>
    <s v="Hanevoet"/>
    <s v="Small House"/>
    <n v="275"/>
    <n v="1650"/>
    <x v="22"/>
    <n v="0.5"/>
  </r>
  <r>
    <n v="102"/>
    <x v="13"/>
    <n v="7"/>
    <x v="3"/>
    <s v="Hanevoet"/>
    <s v="Small House"/>
    <n v="275"/>
    <n v="1925"/>
    <x v="22"/>
    <n v="0.58333333333333337"/>
  </r>
  <r>
    <n v="102"/>
    <x v="14"/>
    <n v="9"/>
    <x v="3"/>
    <s v="Hanevoet"/>
    <s v="Small House"/>
    <n v="275"/>
    <n v="2475"/>
    <x v="22"/>
    <n v="0.75"/>
  </r>
  <r>
    <n v="102"/>
    <x v="15"/>
    <n v="9"/>
    <x v="3"/>
    <s v="Hanevoet"/>
    <s v="Small House"/>
    <n v="275"/>
    <n v="2475"/>
    <x v="22"/>
    <n v="0.75"/>
  </r>
  <r>
    <n v="102"/>
    <x v="16"/>
    <n v="9"/>
    <x v="3"/>
    <s v="Hanevoet"/>
    <s v="Small House"/>
    <n v="275"/>
    <n v="2475"/>
    <x v="22"/>
    <n v="0.75"/>
  </r>
  <r>
    <n v="102"/>
    <x v="17"/>
    <n v="9"/>
    <x v="3"/>
    <s v="Hanevoet"/>
    <s v="Small House"/>
    <n v="275"/>
    <n v="2475"/>
    <x v="22"/>
    <n v="0.75"/>
  </r>
  <r>
    <n v="102"/>
    <x v="18"/>
    <n v="7"/>
    <x v="3"/>
    <s v="Hanevoet"/>
    <s v="Small House"/>
    <n v="275"/>
    <n v="1925"/>
    <x v="22"/>
    <n v="0.58333333333333337"/>
  </r>
  <r>
    <n v="103"/>
    <x v="0"/>
    <n v="7"/>
    <x v="3"/>
    <s v="Hanevoet"/>
    <s v="Apartment"/>
    <n v="330"/>
    <n v="2310"/>
    <x v="0"/>
    <n v="0.58333333333333337"/>
  </r>
  <r>
    <n v="103"/>
    <x v="1"/>
    <n v="6"/>
    <x v="3"/>
    <s v="Hanevoet"/>
    <s v="Apartment"/>
    <n v="330"/>
    <n v="1980"/>
    <x v="0"/>
    <n v="0.5"/>
  </r>
  <r>
    <n v="103"/>
    <x v="2"/>
    <n v="9"/>
    <x v="3"/>
    <s v="Hanevoet"/>
    <s v="Apartment"/>
    <n v="330"/>
    <n v="2970"/>
    <x v="0"/>
    <n v="0.75"/>
  </r>
  <r>
    <n v="103"/>
    <x v="3"/>
    <n v="8"/>
    <x v="3"/>
    <s v="Hanevoet"/>
    <s v="Apartment"/>
    <n v="330"/>
    <n v="2640"/>
    <x v="0"/>
    <n v="0.66666666666666663"/>
  </r>
  <r>
    <n v="103"/>
    <x v="4"/>
    <n v="7"/>
    <x v="3"/>
    <s v="Hanevoet"/>
    <s v="Apartment"/>
    <n v="330"/>
    <n v="2310"/>
    <x v="0"/>
    <n v="0.58333333333333337"/>
  </r>
  <r>
    <n v="103"/>
    <x v="5"/>
    <n v="8"/>
    <x v="3"/>
    <s v="Hanevoet"/>
    <s v="Apartment"/>
    <n v="330"/>
    <n v="2640"/>
    <x v="0"/>
    <n v="0.66666666666666663"/>
  </r>
  <r>
    <n v="103"/>
    <x v="6"/>
    <n v="8"/>
    <x v="3"/>
    <s v="Hanevoet"/>
    <s v="Apartment"/>
    <n v="330"/>
    <n v="2640"/>
    <x v="0"/>
    <n v="0.66666666666666663"/>
  </r>
  <r>
    <n v="103"/>
    <x v="7"/>
    <n v="9"/>
    <x v="3"/>
    <s v="Hanevoet"/>
    <s v="Apartment"/>
    <n v="330"/>
    <n v="2970"/>
    <x v="0"/>
    <n v="0.75"/>
  </r>
  <r>
    <n v="103"/>
    <x v="8"/>
    <n v="6"/>
    <x v="3"/>
    <s v="Hanevoet"/>
    <s v="Apartment"/>
    <n v="330"/>
    <n v="1980"/>
    <x v="0"/>
    <n v="0.5"/>
  </r>
  <r>
    <n v="103"/>
    <x v="9"/>
    <n v="9"/>
    <x v="3"/>
    <s v="Hanevoet"/>
    <s v="Apartment"/>
    <n v="330"/>
    <n v="2970"/>
    <x v="0"/>
    <n v="0.75"/>
  </r>
  <r>
    <n v="103"/>
    <x v="10"/>
    <n v="6"/>
    <x v="3"/>
    <s v="Hanevoet"/>
    <s v="Apartment"/>
    <n v="330"/>
    <n v="1980"/>
    <x v="0"/>
    <n v="0.5"/>
  </r>
  <r>
    <n v="103"/>
    <x v="11"/>
    <n v="6"/>
    <x v="3"/>
    <s v="Hanevoet"/>
    <s v="Apartment"/>
    <n v="330"/>
    <n v="1980"/>
    <x v="0"/>
    <n v="0.5"/>
  </r>
  <r>
    <n v="103"/>
    <x v="12"/>
    <n v="10"/>
    <x v="3"/>
    <s v="Hanevoet"/>
    <s v="Apartment"/>
    <n v="330"/>
    <n v="3300"/>
    <x v="0"/>
    <n v="0.83333333333333337"/>
  </r>
  <r>
    <n v="103"/>
    <x v="13"/>
    <n v="8"/>
    <x v="3"/>
    <s v="Hanevoet"/>
    <s v="Apartment"/>
    <n v="330"/>
    <n v="2640"/>
    <x v="0"/>
    <n v="0.66666666666666663"/>
  </r>
  <r>
    <n v="103"/>
    <x v="14"/>
    <n v="8"/>
    <x v="3"/>
    <s v="Hanevoet"/>
    <s v="Apartment"/>
    <n v="330"/>
    <n v="2640"/>
    <x v="0"/>
    <n v="0.66666666666666663"/>
  </r>
  <r>
    <n v="103"/>
    <x v="15"/>
    <n v="6"/>
    <x v="3"/>
    <s v="Hanevoet"/>
    <s v="Apartment"/>
    <n v="330"/>
    <n v="1980"/>
    <x v="0"/>
    <n v="0.5"/>
  </r>
  <r>
    <n v="103"/>
    <x v="16"/>
    <n v="6"/>
    <x v="3"/>
    <s v="Hanevoet"/>
    <s v="Apartment"/>
    <n v="330"/>
    <n v="1980"/>
    <x v="0"/>
    <n v="0.5"/>
  </r>
  <r>
    <n v="103"/>
    <x v="17"/>
    <n v="11"/>
    <x v="3"/>
    <s v="Hanevoet"/>
    <s v="Apartment"/>
    <n v="330"/>
    <n v="3630"/>
    <x v="0"/>
    <n v="0.91666666666666663"/>
  </r>
  <r>
    <n v="103"/>
    <x v="18"/>
    <n v="6"/>
    <x v="3"/>
    <s v="Hanevoet"/>
    <s v="Apartment"/>
    <n v="330"/>
    <n v="1980"/>
    <x v="0"/>
    <n v="0.5"/>
  </r>
  <r>
    <n v="104"/>
    <x v="0"/>
    <n v="10"/>
    <x v="3"/>
    <s v="Hanevoet"/>
    <s v="House"/>
    <n v="550"/>
    <n v="5500"/>
    <x v="23"/>
    <n v="0.83333333333333337"/>
  </r>
  <r>
    <n v="104"/>
    <x v="1"/>
    <n v="10"/>
    <x v="3"/>
    <s v="Hanevoet"/>
    <s v="House"/>
    <n v="550"/>
    <n v="5500"/>
    <x v="23"/>
    <n v="0.83333333333333337"/>
  </r>
  <r>
    <n v="104"/>
    <x v="2"/>
    <n v="9"/>
    <x v="3"/>
    <s v="Hanevoet"/>
    <s v="House"/>
    <n v="550"/>
    <n v="4950"/>
    <x v="23"/>
    <n v="0.75"/>
  </r>
  <r>
    <n v="104"/>
    <x v="3"/>
    <n v="6"/>
    <x v="3"/>
    <s v="Hanevoet"/>
    <s v="House"/>
    <n v="550"/>
    <n v="3300"/>
    <x v="23"/>
    <n v="0.5"/>
  </r>
  <r>
    <n v="104"/>
    <x v="4"/>
    <n v="10"/>
    <x v="3"/>
    <s v="Hanevoet"/>
    <s v="House"/>
    <n v="550"/>
    <n v="5500"/>
    <x v="23"/>
    <n v="0.83333333333333337"/>
  </r>
  <r>
    <n v="104"/>
    <x v="5"/>
    <n v="7"/>
    <x v="3"/>
    <s v="Hanevoet"/>
    <s v="House"/>
    <n v="550"/>
    <n v="3850"/>
    <x v="23"/>
    <n v="0.58333333333333337"/>
  </r>
  <r>
    <n v="104"/>
    <x v="6"/>
    <n v="6"/>
    <x v="3"/>
    <s v="Hanevoet"/>
    <s v="House"/>
    <n v="550"/>
    <n v="3300"/>
    <x v="23"/>
    <n v="0.5"/>
  </r>
  <r>
    <n v="104"/>
    <x v="7"/>
    <n v="6"/>
    <x v="3"/>
    <s v="Hanevoet"/>
    <s v="House"/>
    <n v="550"/>
    <n v="3300"/>
    <x v="23"/>
    <n v="0.5"/>
  </r>
  <r>
    <n v="104"/>
    <x v="8"/>
    <n v="9"/>
    <x v="3"/>
    <s v="Hanevoet"/>
    <s v="House"/>
    <n v="550"/>
    <n v="4950"/>
    <x v="23"/>
    <n v="0.75"/>
  </r>
  <r>
    <n v="104"/>
    <x v="9"/>
    <n v="10"/>
    <x v="3"/>
    <s v="Hanevoet"/>
    <s v="House"/>
    <n v="550"/>
    <n v="5500"/>
    <x v="23"/>
    <n v="0.83333333333333337"/>
  </r>
  <r>
    <n v="104"/>
    <x v="10"/>
    <n v="7"/>
    <x v="3"/>
    <s v="Hanevoet"/>
    <s v="House"/>
    <n v="550"/>
    <n v="3850"/>
    <x v="23"/>
    <n v="0.58333333333333337"/>
  </r>
  <r>
    <n v="104"/>
    <x v="11"/>
    <n v="6"/>
    <x v="3"/>
    <s v="Hanevoet"/>
    <s v="House"/>
    <n v="550"/>
    <n v="3300"/>
    <x v="23"/>
    <n v="0.5"/>
  </r>
  <r>
    <n v="104"/>
    <x v="12"/>
    <n v="8"/>
    <x v="3"/>
    <s v="Hanevoet"/>
    <s v="House"/>
    <n v="550"/>
    <n v="4400"/>
    <x v="23"/>
    <n v="0.66666666666666663"/>
  </r>
  <r>
    <n v="104"/>
    <x v="13"/>
    <n v="10"/>
    <x v="3"/>
    <s v="Hanevoet"/>
    <s v="House"/>
    <n v="550"/>
    <n v="5500"/>
    <x v="23"/>
    <n v="0.83333333333333337"/>
  </r>
  <r>
    <n v="104"/>
    <x v="14"/>
    <n v="10"/>
    <x v="3"/>
    <s v="Hanevoet"/>
    <s v="House"/>
    <n v="550"/>
    <n v="5500"/>
    <x v="23"/>
    <n v="0.83333333333333337"/>
  </r>
  <r>
    <n v="104"/>
    <x v="15"/>
    <n v="7"/>
    <x v="3"/>
    <s v="Hanevoet"/>
    <s v="House"/>
    <n v="550"/>
    <n v="3850"/>
    <x v="23"/>
    <n v="0.58333333333333337"/>
  </r>
  <r>
    <n v="104"/>
    <x v="16"/>
    <n v="7"/>
    <x v="3"/>
    <s v="Hanevoet"/>
    <s v="House"/>
    <n v="550"/>
    <n v="3850"/>
    <x v="23"/>
    <n v="0.58333333333333337"/>
  </r>
  <r>
    <n v="104"/>
    <x v="17"/>
    <n v="10"/>
    <x v="3"/>
    <s v="Hanevoet"/>
    <s v="House"/>
    <n v="550"/>
    <n v="5500"/>
    <x v="23"/>
    <n v="0.83333333333333337"/>
  </r>
  <r>
    <n v="104"/>
    <x v="18"/>
    <n v="8"/>
    <x v="3"/>
    <s v="Hanevoet"/>
    <s v="House"/>
    <n v="550"/>
    <n v="4400"/>
    <x v="23"/>
    <n v="0.66666666666666663"/>
  </r>
  <r>
    <n v="105"/>
    <x v="0"/>
    <n v="8"/>
    <x v="3"/>
    <s v="Hanevoet"/>
    <s v="Small House"/>
    <n v="495"/>
    <n v="3960"/>
    <x v="24"/>
    <n v="0.66666666666666663"/>
  </r>
  <r>
    <n v="105"/>
    <x v="1"/>
    <n v="8"/>
    <x v="3"/>
    <s v="Hanevoet"/>
    <s v="Small House"/>
    <n v="495"/>
    <n v="3960"/>
    <x v="24"/>
    <n v="0.66666666666666663"/>
  </r>
  <r>
    <n v="105"/>
    <x v="2"/>
    <n v="6"/>
    <x v="3"/>
    <s v="Hanevoet"/>
    <s v="Small House"/>
    <n v="495"/>
    <n v="2970"/>
    <x v="24"/>
    <n v="0.5"/>
  </r>
  <r>
    <n v="105"/>
    <x v="3"/>
    <n v="7"/>
    <x v="3"/>
    <s v="Hanevoet"/>
    <s v="Small House"/>
    <n v="495"/>
    <n v="3465"/>
    <x v="24"/>
    <n v="0.58333333333333337"/>
  </r>
  <r>
    <n v="105"/>
    <x v="4"/>
    <n v="8"/>
    <x v="3"/>
    <s v="Hanevoet"/>
    <s v="Small House"/>
    <n v="495"/>
    <n v="3960"/>
    <x v="24"/>
    <n v="0.66666666666666663"/>
  </r>
  <r>
    <n v="105"/>
    <x v="5"/>
    <n v="8"/>
    <x v="3"/>
    <s v="Hanevoet"/>
    <s v="Small House"/>
    <n v="495"/>
    <n v="3960"/>
    <x v="24"/>
    <n v="0.66666666666666663"/>
  </r>
  <r>
    <n v="105"/>
    <x v="6"/>
    <n v="7"/>
    <x v="3"/>
    <s v="Hanevoet"/>
    <s v="Small House"/>
    <n v="495"/>
    <n v="3465"/>
    <x v="24"/>
    <n v="0.58333333333333337"/>
  </r>
  <r>
    <n v="105"/>
    <x v="7"/>
    <n v="8"/>
    <x v="3"/>
    <s v="Hanevoet"/>
    <s v="Small House"/>
    <n v="495"/>
    <n v="3960"/>
    <x v="24"/>
    <n v="0.66666666666666663"/>
  </r>
  <r>
    <n v="105"/>
    <x v="8"/>
    <n v="9"/>
    <x v="3"/>
    <s v="Hanevoet"/>
    <s v="Small House"/>
    <n v="495"/>
    <n v="4455"/>
    <x v="24"/>
    <n v="0.75"/>
  </r>
  <r>
    <n v="105"/>
    <x v="9"/>
    <n v="8"/>
    <x v="3"/>
    <s v="Hanevoet"/>
    <s v="Small House"/>
    <n v="495"/>
    <n v="3960"/>
    <x v="24"/>
    <n v="0.66666666666666663"/>
  </r>
  <r>
    <n v="105"/>
    <x v="10"/>
    <n v="6"/>
    <x v="3"/>
    <s v="Hanevoet"/>
    <s v="Small House"/>
    <n v="495"/>
    <n v="2970"/>
    <x v="24"/>
    <n v="0.5"/>
  </r>
  <r>
    <n v="105"/>
    <x v="11"/>
    <n v="9"/>
    <x v="3"/>
    <s v="Hanevoet"/>
    <s v="Small House"/>
    <n v="495"/>
    <n v="4455"/>
    <x v="24"/>
    <n v="0.75"/>
  </r>
  <r>
    <n v="105"/>
    <x v="12"/>
    <n v="7"/>
    <x v="3"/>
    <s v="Hanevoet"/>
    <s v="Small House"/>
    <n v="495"/>
    <n v="3465"/>
    <x v="24"/>
    <n v="0.58333333333333337"/>
  </r>
  <r>
    <n v="105"/>
    <x v="13"/>
    <n v="8"/>
    <x v="3"/>
    <s v="Hanevoet"/>
    <s v="Small House"/>
    <n v="495"/>
    <n v="3960"/>
    <x v="24"/>
    <n v="0.66666666666666663"/>
  </r>
  <r>
    <n v="105"/>
    <x v="14"/>
    <n v="8"/>
    <x v="3"/>
    <s v="Hanevoet"/>
    <s v="Small House"/>
    <n v="495"/>
    <n v="3960"/>
    <x v="24"/>
    <n v="0.66666666666666663"/>
  </r>
  <r>
    <n v="105"/>
    <x v="15"/>
    <n v="8"/>
    <x v="3"/>
    <s v="Hanevoet"/>
    <s v="Small House"/>
    <n v="495"/>
    <n v="3960"/>
    <x v="24"/>
    <n v="0.66666666666666663"/>
  </r>
  <r>
    <n v="105"/>
    <x v="16"/>
    <n v="8"/>
    <x v="3"/>
    <s v="Hanevoet"/>
    <s v="Small House"/>
    <n v="495"/>
    <n v="3960"/>
    <x v="24"/>
    <n v="0.66666666666666663"/>
  </r>
  <r>
    <n v="105"/>
    <x v="17"/>
    <n v="10"/>
    <x v="3"/>
    <s v="Hanevoet"/>
    <s v="Small House"/>
    <n v="495"/>
    <n v="4950"/>
    <x v="24"/>
    <n v="0.83333333333333337"/>
  </r>
  <r>
    <n v="105"/>
    <x v="18"/>
    <n v="6"/>
    <x v="3"/>
    <s v="Hanevoet"/>
    <s v="Small House"/>
    <n v="495"/>
    <n v="2970"/>
    <x v="24"/>
    <n v="0.5"/>
  </r>
  <r>
    <n v="106"/>
    <x v="0"/>
    <n v="7"/>
    <x v="3"/>
    <s v="Hanevoet"/>
    <s v="Apartment"/>
    <n v="385"/>
    <n v="2695"/>
    <x v="25"/>
    <n v="0.58333333333333337"/>
  </r>
  <r>
    <n v="106"/>
    <x v="1"/>
    <n v="10"/>
    <x v="3"/>
    <s v="Hanevoet"/>
    <s v="Apartment"/>
    <n v="385"/>
    <n v="3850"/>
    <x v="25"/>
    <n v="0.83333333333333337"/>
  </r>
  <r>
    <n v="106"/>
    <x v="2"/>
    <n v="10"/>
    <x v="3"/>
    <s v="Hanevoet"/>
    <s v="Apartment"/>
    <n v="385"/>
    <n v="3850"/>
    <x v="25"/>
    <n v="0.83333333333333337"/>
  </r>
  <r>
    <n v="106"/>
    <x v="3"/>
    <n v="10"/>
    <x v="3"/>
    <s v="Hanevoet"/>
    <s v="Apartment"/>
    <n v="385"/>
    <n v="3850"/>
    <x v="25"/>
    <n v="0.83333333333333337"/>
  </r>
  <r>
    <n v="106"/>
    <x v="4"/>
    <n v="6"/>
    <x v="3"/>
    <s v="Hanevoet"/>
    <s v="Apartment"/>
    <n v="385"/>
    <n v="2310"/>
    <x v="25"/>
    <n v="0.5"/>
  </r>
  <r>
    <n v="106"/>
    <x v="5"/>
    <n v="9"/>
    <x v="3"/>
    <s v="Hanevoet"/>
    <s v="Apartment"/>
    <n v="385"/>
    <n v="3465"/>
    <x v="25"/>
    <n v="0.75"/>
  </r>
  <r>
    <n v="106"/>
    <x v="6"/>
    <n v="10"/>
    <x v="3"/>
    <s v="Hanevoet"/>
    <s v="Apartment"/>
    <n v="385"/>
    <n v="3850"/>
    <x v="25"/>
    <n v="0.83333333333333337"/>
  </r>
  <r>
    <n v="106"/>
    <x v="7"/>
    <n v="6"/>
    <x v="3"/>
    <s v="Hanevoet"/>
    <s v="Apartment"/>
    <n v="385"/>
    <n v="2310"/>
    <x v="25"/>
    <n v="0.5"/>
  </r>
  <r>
    <n v="106"/>
    <x v="8"/>
    <n v="10"/>
    <x v="3"/>
    <s v="Hanevoet"/>
    <s v="Apartment"/>
    <n v="385"/>
    <n v="3850"/>
    <x v="25"/>
    <n v="0.83333333333333337"/>
  </r>
  <r>
    <n v="106"/>
    <x v="9"/>
    <n v="10"/>
    <x v="3"/>
    <s v="Hanevoet"/>
    <s v="Apartment"/>
    <n v="385"/>
    <n v="3850"/>
    <x v="25"/>
    <n v="0.83333333333333337"/>
  </r>
  <r>
    <n v="106"/>
    <x v="10"/>
    <n v="9"/>
    <x v="3"/>
    <s v="Hanevoet"/>
    <s v="Apartment"/>
    <n v="385"/>
    <n v="3465"/>
    <x v="25"/>
    <n v="0.75"/>
  </r>
  <r>
    <n v="106"/>
    <x v="11"/>
    <n v="7"/>
    <x v="3"/>
    <s v="Hanevoet"/>
    <s v="Apartment"/>
    <n v="385"/>
    <n v="2695"/>
    <x v="25"/>
    <n v="0.58333333333333337"/>
  </r>
  <r>
    <n v="106"/>
    <x v="12"/>
    <n v="6"/>
    <x v="3"/>
    <s v="Hanevoet"/>
    <s v="Apartment"/>
    <n v="385"/>
    <n v="2310"/>
    <x v="25"/>
    <n v="0.5"/>
  </r>
  <r>
    <n v="106"/>
    <x v="13"/>
    <n v="10"/>
    <x v="3"/>
    <s v="Hanevoet"/>
    <s v="Apartment"/>
    <n v="385"/>
    <n v="3850"/>
    <x v="25"/>
    <n v="0.83333333333333337"/>
  </r>
  <r>
    <n v="106"/>
    <x v="14"/>
    <n v="7"/>
    <x v="3"/>
    <s v="Hanevoet"/>
    <s v="Apartment"/>
    <n v="385"/>
    <n v="2695"/>
    <x v="25"/>
    <n v="0.58333333333333337"/>
  </r>
  <r>
    <n v="106"/>
    <x v="15"/>
    <n v="9"/>
    <x v="3"/>
    <s v="Hanevoet"/>
    <s v="Apartment"/>
    <n v="385"/>
    <n v="3465"/>
    <x v="25"/>
    <n v="0.75"/>
  </r>
  <r>
    <n v="106"/>
    <x v="16"/>
    <n v="9"/>
    <x v="3"/>
    <s v="Hanevoet"/>
    <s v="Apartment"/>
    <n v="385"/>
    <n v="3465"/>
    <x v="25"/>
    <n v="0.75"/>
  </r>
  <r>
    <n v="106"/>
    <x v="17"/>
    <n v="11"/>
    <x v="3"/>
    <s v="Hanevoet"/>
    <s v="Apartment"/>
    <n v="385"/>
    <n v="4235"/>
    <x v="25"/>
    <n v="0.91666666666666663"/>
  </r>
  <r>
    <n v="106"/>
    <x v="18"/>
    <n v="10"/>
    <x v="3"/>
    <s v="Hanevoet"/>
    <s v="Apartment"/>
    <n v="385"/>
    <n v="3850"/>
    <x v="25"/>
    <n v="0.83333333333333337"/>
  </r>
  <r>
    <n v="107"/>
    <x v="0"/>
    <n v="7"/>
    <x v="3"/>
    <s v="Hanevoet"/>
    <s v="House"/>
    <n v="990"/>
    <n v="6930"/>
    <x v="26"/>
    <n v="0.58333333333333337"/>
  </r>
  <r>
    <n v="107"/>
    <x v="1"/>
    <n v="7"/>
    <x v="3"/>
    <s v="Hanevoet"/>
    <s v="House"/>
    <n v="990"/>
    <n v="6930"/>
    <x v="26"/>
    <n v="0.58333333333333337"/>
  </r>
  <r>
    <n v="107"/>
    <x v="2"/>
    <n v="10"/>
    <x v="3"/>
    <s v="Hanevoet"/>
    <s v="House"/>
    <n v="990"/>
    <n v="9900"/>
    <x v="26"/>
    <n v="0.83333333333333337"/>
  </r>
  <r>
    <n v="107"/>
    <x v="3"/>
    <n v="8"/>
    <x v="3"/>
    <s v="Hanevoet"/>
    <s v="House"/>
    <n v="990"/>
    <n v="7920"/>
    <x v="26"/>
    <n v="0.66666666666666663"/>
  </r>
  <r>
    <n v="107"/>
    <x v="4"/>
    <n v="9"/>
    <x v="3"/>
    <s v="Hanevoet"/>
    <s v="House"/>
    <n v="990"/>
    <n v="8910"/>
    <x v="26"/>
    <n v="0.75"/>
  </r>
  <r>
    <n v="107"/>
    <x v="5"/>
    <n v="7"/>
    <x v="3"/>
    <s v="Hanevoet"/>
    <s v="House"/>
    <n v="990"/>
    <n v="6930"/>
    <x v="26"/>
    <n v="0.58333333333333337"/>
  </r>
  <r>
    <n v="107"/>
    <x v="6"/>
    <n v="6"/>
    <x v="3"/>
    <s v="Hanevoet"/>
    <s v="House"/>
    <n v="990"/>
    <n v="5940"/>
    <x v="26"/>
    <n v="0.5"/>
  </r>
  <r>
    <n v="107"/>
    <x v="7"/>
    <n v="10"/>
    <x v="3"/>
    <s v="Hanevoet"/>
    <s v="House"/>
    <n v="990"/>
    <n v="9900"/>
    <x v="26"/>
    <n v="0.83333333333333337"/>
  </r>
  <r>
    <n v="107"/>
    <x v="8"/>
    <n v="6"/>
    <x v="3"/>
    <s v="Hanevoet"/>
    <s v="House"/>
    <n v="990"/>
    <n v="5940"/>
    <x v="26"/>
    <n v="0.5"/>
  </r>
  <r>
    <n v="107"/>
    <x v="9"/>
    <n v="8"/>
    <x v="3"/>
    <s v="Hanevoet"/>
    <s v="House"/>
    <n v="990"/>
    <n v="7920"/>
    <x v="26"/>
    <n v="0.66666666666666663"/>
  </r>
  <r>
    <n v="107"/>
    <x v="10"/>
    <n v="6"/>
    <x v="3"/>
    <s v="Hanevoet"/>
    <s v="House"/>
    <n v="990"/>
    <n v="5940"/>
    <x v="26"/>
    <n v="0.5"/>
  </r>
  <r>
    <n v="107"/>
    <x v="11"/>
    <n v="7"/>
    <x v="3"/>
    <s v="Hanevoet"/>
    <s v="House"/>
    <n v="990"/>
    <n v="6930"/>
    <x v="26"/>
    <n v="0.58333333333333337"/>
  </r>
  <r>
    <n v="107"/>
    <x v="12"/>
    <n v="10"/>
    <x v="3"/>
    <s v="Hanevoet"/>
    <s v="House"/>
    <n v="990"/>
    <n v="9900"/>
    <x v="26"/>
    <n v="0.83333333333333337"/>
  </r>
  <r>
    <n v="107"/>
    <x v="13"/>
    <n v="8"/>
    <x v="3"/>
    <s v="Hanevoet"/>
    <s v="House"/>
    <n v="990"/>
    <n v="7920"/>
    <x v="26"/>
    <n v="0.66666666666666663"/>
  </r>
  <r>
    <n v="107"/>
    <x v="14"/>
    <n v="7"/>
    <x v="3"/>
    <s v="Hanevoet"/>
    <s v="House"/>
    <n v="990"/>
    <n v="6930"/>
    <x v="26"/>
    <n v="0.58333333333333337"/>
  </r>
  <r>
    <n v="107"/>
    <x v="15"/>
    <n v="7"/>
    <x v="3"/>
    <s v="Hanevoet"/>
    <s v="House"/>
    <n v="990"/>
    <n v="6930"/>
    <x v="26"/>
    <n v="0.58333333333333337"/>
  </r>
  <r>
    <n v="107"/>
    <x v="16"/>
    <n v="7"/>
    <x v="3"/>
    <s v="Hanevoet"/>
    <s v="House"/>
    <n v="990"/>
    <n v="6930"/>
    <x v="26"/>
    <n v="0.58333333333333337"/>
  </r>
  <r>
    <n v="107"/>
    <x v="17"/>
    <n v="7"/>
    <x v="3"/>
    <s v="Hanevoet"/>
    <s v="House"/>
    <n v="990"/>
    <n v="6930"/>
    <x v="26"/>
    <n v="0.58333333333333337"/>
  </r>
  <r>
    <n v="107"/>
    <x v="18"/>
    <n v="9"/>
    <x v="3"/>
    <s v="Hanevoet"/>
    <s v="House"/>
    <n v="990"/>
    <n v="8910"/>
    <x v="26"/>
    <n v="0.75"/>
  </r>
  <r>
    <n v="108"/>
    <x v="0"/>
    <n v="7"/>
    <x v="3"/>
    <s v="Hanevoet"/>
    <s v="Apartment"/>
    <n v="275"/>
    <n v="1925"/>
    <x v="22"/>
    <n v="0.58333333333333337"/>
  </r>
  <r>
    <n v="108"/>
    <x v="1"/>
    <n v="8"/>
    <x v="3"/>
    <s v="Hanevoet"/>
    <s v="Apartment"/>
    <n v="275"/>
    <n v="2200"/>
    <x v="22"/>
    <n v="0.66666666666666663"/>
  </r>
  <r>
    <n v="108"/>
    <x v="2"/>
    <n v="8"/>
    <x v="3"/>
    <s v="Hanevoet"/>
    <s v="Apartment"/>
    <n v="275"/>
    <n v="2200"/>
    <x v="22"/>
    <n v="0.66666666666666663"/>
  </r>
  <r>
    <n v="108"/>
    <x v="3"/>
    <n v="7"/>
    <x v="3"/>
    <s v="Hanevoet"/>
    <s v="Apartment"/>
    <n v="275"/>
    <n v="1925"/>
    <x v="22"/>
    <n v="0.58333333333333337"/>
  </r>
  <r>
    <n v="108"/>
    <x v="4"/>
    <n v="9"/>
    <x v="3"/>
    <s v="Hanevoet"/>
    <s v="Apartment"/>
    <n v="275"/>
    <n v="2475"/>
    <x v="22"/>
    <n v="0.75"/>
  </r>
  <r>
    <n v="108"/>
    <x v="5"/>
    <n v="7"/>
    <x v="3"/>
    <s v="Hanevoet"/>
    <s v="Apartment"/>
    <n v="275"/>
    <n v="1925"/>
    <x v="22"/>
    <n v="0.58333333333333337"/>
  </r>
  <r>
    <n v="108"/>
    <x v="6"/>
    <n v="6"/>
    <x v="3"/>
    <s v="Hanevoet"/>
    <s v="Apartment"/>
    <n v="275"/>
    <n v="1650"/>
    <x v="22"/>
    <n v="0.5"/>
  </r>
  <r>
    <n v="108"/>
    <x v="7"/>
    <n v="8"/>
    <x v="3"/>
    <s v="Hanevoet"/>
    <s v="Apartment"/>
    <n v="275"/>
    <n v="2200"/>
    <x v="22"/>
    <n v="0.66666666666666663"/>
  </r>
  <r>
    <n v="108"/>
    <x v="8"/>
    <n v="9"/>
    <x v="3"/>
    <s v="Hanevoet"/>
    <s v="Apartment"/>
    <n v="275"/>
    <n v="2475"/>
    <x v="22"/>
    <n v="0.75"/>
  </r>
  <r>
    <n v="108"/>
    <x v="9"/>
    <n v="10"/>
    <x v="3"/>
    <s v="Hanevoet"/>
    <s v="Apartment"/>
    <n v="275"/>
    <n v="2750"/>
    <x v="22"/>
    <n v="0.83333333333333337"/>
  </r>
  <r>
    <n v="108"/>
    <x v="10"/>
    <n v="10"/>
    <x v="3"/>
    <s v="Hanevoet"/>
    <s v="Apartment"/>
    <n v="275"/>
    <n v="2750"/>
    <x v="22"/>
    <n v="0.83333333333333337"/>
  </r>
  <r>
    <n v="108"/>
    <x v="11"/>
    <n v="6"/>
    <x v="3"/>
    <s v="Hanevoet"/>
    <s v="Apartment"/>
    <n v="275"/>
    <n v="1650"/>
    <x v="22"/>
    <n v="0.5"/>
  </r>
  <r>
    <n v="108"/>
    <x v="12"/>
    <n v="6"/>
    <x v="3"/>
    <s v="Hanevoet"/>
    <s v="Apartment"/>
    <n v="275"/>
    <n v="1650"/>
    <x v="22"/>
    <n v="0.5"/>
  </r>
  <r>
    <n v="108"/>
    <x v="13"/>
    <n v="6"/>
    <x v="3"/>
    <s v="Hanevoet"/>
    <s v="Apartment"/>
    <n v="275"/>
    <n v="1650"/>
    <x v="22"/>
    <n v="0.5"/>
  </r>
  <r>
    <n v="108"/>
    <x v="14"/>
    <n v="8"/>
    <x v="3"/>
    <s v="Hanevoet"/>
    <s v="Apartment"/>
    <n v="275"/>
    <n v="2200"/>
    <x v="22"/>
    <n v="0.66666666666666663"/>
  </r>
  <r>
    <n v="108"/>
    <x v="15"/>
    <n v="9"/>
    <x v="3"/>
    <s v="Hanevoet"/>
    <s v="Apartment"/>
    <n v="275"/>
    <n v="2475"/>
    <x v="22"/>
    <n v="0.75"/>
  </r>
  <r>
    <n v="108"/>
    <x v="16"/>
    <n v="9"/>
    <x v="3"/>
    <s v="Hanevoet"/>
    <s v="Apartment"/>
    <n v="275"/>
    <n v="2475"/>
    <x v="22"/>
    <n v="0.75"/>
  </r>
  <r>
    <n v="108"/>
    <x v="17"/>
    <n v="11"/>
    <x v="3"/>
    <s v="Hanevoet"/>
    <s v="Apartment"/>
    <n v="275"/>
    <n v="3025"/>
    <x v="22"/>
    <n v="0.91666666666666663"/>
  </r>
  <r>
    <n v="108"/>
    <x v="18"/>
    <n v="10"/>
    <x v="3"/>
    <s v="Hanevoet"/>
    <s v="Apartment"/>
    <n v="275"/>
    <n v="2750"/>
    <x v="22"/>
    <n v="0.83333333333333337"/>
  </r>
  <r>
    <n v="109"/>
    <x v="0"/>
    <n v="9"/>
    <x v="3"/>
    <s v="Hanevoet"/>
    <s v="Apartment"/>
    <n v="330"/>
    <n v="2970"/>
    <x v="0"/>
    <n v="0.75"/>
  </r>
  <r>
    <n v="109"/>
    <x v="1"/>
    <n v="10"/>
    <x v="3"/>
    <s v="Hanevoet"/>
    <s v="Apartment"/>
    <n v="330"/>
    <n v="3300"/>
    <x v="0"/>
    <n v="0.83333333333333337"/>
  </r>
  <r>
    <n v="109"/>
    <x v="2"/>
    <n v="6"/>
    <x v="3"/>
    <s v="Hanevoet"/>
    <s v="Apartment"/>
    <n v="330"/>
    <n v="1980"/>
    <x v="0"/>
    <n v="0.5"/>
  </r>
  <r>
    <n v="109"/>
    <x v="3"/>
    <n v="6"/>
    <x v="3"/>
    <s v="Hanevoet"/>
    <s v="Apartment"/>
    <n v="330"/>
    <n v="1980"/>
    <x v="0"/>
    <n v="0.5"/>
  </r>
  <r>
    <n v="109"/>
    <x v="4"/>
    <n v="9"/>
    <x v="3"/>
    <s v="Hanevoet"/>
    <s v="Apartment"/>
    <n v="330"/>
    <n v="2970"/>
    <x v="0"/>
    <n v="0.75"/>
  </r>
  <r>
    <n v="109"/>
    <x v="5"/>
    <n v="9"/>
    <x v="3"/>
    <s v="Hanevoet"/>
    <s v="Apartment"/>
    <n v="330"/>
    <n v="2970"/>
    <x v="0"/>
    <n v="0.75"/>
  </r>
  <r>
    <n v="109"/>
    <x v="6"/>
    <n v="10"/>
    <x v="3"/>
    <s v="Hanevoet"/>
    <s v="Apartment"/>
    <n v="330"/>
    <n v="3300"/>
    <x v="0"/>
    <n v="0.83333333333333337"/>
  </r>
  <r>
    <n v="109"/>
    <x v="7"/>
    <n v="7"/>
    <x v="3"/>
    <s v="Hanevoet"/>
    <s v="Apartment"/>
    <n v="330"/>
    <n v="2310"/>
    <x v="0"/>
    <n v="0.58333333333333337"/>
  </r>
  <r>
    <n v="109"/>
    <x v="8"/>
    <n v="7"/>
    <x v="3"/>
    <s v="Hanevoet"/>
    <s v="Apartment"/>
    <n v="330"/>
    <n v="2310"/>
    <x v="0"/>
    <n v="0.58333333333333337"/>
  </r>
  <r>
    <n v="109"/>
    <x v="9"/>
    <n v="8"/>
    <x v="3"/>
    <s v="Hanevoet"/>
    <s v="Apartment"/>
    <n v="330"/>
    <n v="2640"/>
    <x v="0"/>
    <n v="0.66666666666666663"/>
  </r>
  <r>
    <n v="109"/>
    <x v="10"/>
    <n v="7"/>
    <x v="3"/>
    <s v="Hanevoet"/>
    <s v="Apartment"/>
    <n v="330"/>
    <n v="2310"/>
    <x v="0"/>
    <n v="0.58333333333333337"/>
  </r>
  <r>
    <n v="109"/>
    <x v="11"/>
    <n v="9"/>
    <x v="3"/>
    <s v="Hanevoet"/>
    <s v="Apartment"/>
    <n v="330"/>
    <n v="2970"/>
    <x v="0"/>
    <n v="0.75"/>
  </r>
  <r>
    <n v="109"/>
    <x v="12"/>
    <n v="8"/>
    <x v="3"/>
    <s v="Hanevoet"/>
    <s v="Apartment"/>
    <n v="330"/>
    <n v="2640"/>
    <x v="0"/>
    <n v="0.66666666666666663"/>
  </r>
  <r>
    <n v="109"/>
    <x v="13"/>
    <n v="10"/>
    <x v="3"/>
    <s v="Hanevoet"/>
    <s v="Apartment"/>
    <n v="330"/>
    <n v="3300"/>
    <x v="0"/>
    <n v="0.83333333333333337"/>
  </r>
  <r>
    <n v="109"/>
    <x v="14"/>
    <n v="6"/>
    <x v="3"/>
    <s v="Hanevoet"/>
    <s v="Apartment"/>
    <n v="330"/>
    <n v="1980"/>
    <x v="0"/>
    <n v="0.5"/>
  </r>
  <r>
    <n v="109"/>
    <x v="15"/>
    <n v="6"/>
    <x v="3"/>
    <s v="Hanevoet"/>
    <s v="Apartment"/>
    <n v="330"/>
    <n v="1980"/>
    <x v="0"/>
    <n v="0.5"/>
  </r>
  <r>
    <n v="109"/>
    <x v="16"/>
    <n v="6"/>
    <x v="3"/>
    <s v="Hanevoet"/>
    <s v="Apartment"/>
    <n v="330"/>
    <n v="1980"/>
    <x v="0"/>
    <n v="0.5"/>
  </r>
  <r>
    <n v="109"/>
    <x v="17"/>
    <n v="11"/>
    <x v="3"/>
    <s v="Hanevoet"/>
    <s v="Apartment"/>
    <n v="330"/>
    <n v="3630"/>
    <x v="0"/>
    <n v="0.91666666666666663"/>
  </r>
  <r>
    <n v="109"/>
    <x v="18"/>
    <n v="10"/>
    <x v="3"/>
    <s v="Hanevoet"/>
    <s v="Apartment"/>
    <n v="330"/>
    <n v="3300"/>
    <x v="0"/>
    <n v="0.83333333333333337"/>
  </r>
  <r>
    <n v="110"/>
    <x v="0"/>
    <n v="8"/>
    <x v="3"/>
    <s v="Hanevoet"/>
    <s v="House"/>
    <n v="550"/>
    <n v="4400"/>
    <x v="23"/>
    <n v="0.66666666666666663"/>
  </r>
  <r>
    <n v="110"/>
    <x v="1"/>
    <n v="10"/>
    <x v="3"/>
    <s v="Hanevoet"/>
    <s v="House"/>
    <n v="550"/>
    <n v="5500"/>
    <x v="23"/>
    <n v="0.83333333333333337"/>
  </r>
  <r>
    <n v="110"/>
    <x v="2"/>
    <n v="10"/>
    <x v="3"/>
    <s v="Hanevoet"/>
    <s v="House"/>
    <n v="550"/>
    <n v="5500"/>
    <x v="23"/>
    <n v="0.83333333333333337"/>
  </r>
  <r>
    <n v="110"/>
    <x v="3"/>
    <n v="6"/>
    <x v="3"/>
    <s v="Hanevoet"/>
    <s v="House"/>
    <n v="550"/>
    <n v="3300"/>
    <x v="23"/>
    <n v="0.5"/>
  </r>
  <r>
    <n v="110"/>
    <x v="4"/>
    <n v="6"/>
    <x v="3"/>
    <s v="Hanevoet"/>
    <s v="House"/>
    <n v="550"/>
    <n v="3300"/>
    <x v="23"/>
    <n v="0.5"/>
  </r>
  <r>
    <n v="110"/>
    <x v="5"/>
    <n v="8"/>
    <x v="3"/>
    <s v="Hanevoet"/>
    <s v="House"/>
    <n v="550"/>
    <n v="4400"/>
    <x v="23"/>
    <n v="0.66666666666666663"/>
  </r>
  <r>
    <n v="110"/>
    <x v="6"/>
    <n v="8"/>
    <x v="3"/>
    <s v="Hanevoet"/>
    <s v="House"/>
    <n v="550"/>
    <n v="4400"/>
    <x v="23"/>
    <n v="0.66666666666666663"/>
  </r>
  <r>
    <n v="110"/>
    <x v="7"/>
    <n v="10"/>
    <x v="3"/>
    <s v="Hanevoet"/>
    <s v="House"/>
    <n v="550"/>
    <n v="5500"/>
    <x v="23"/>
    <n v="0.83333333333333337"/>
  </r>
  <r>
    <n v="110"/>
    <x v="8"/>
    <n v="9"/>
    <x v="3"/>
    <s v="Hanevoet"/>
    <s v="House"/>
    <n v="550"/>
    <n v="4950"/>
    <x v="23"/>
    <n v="0.75"/>
  </r>
  <r>
    <n v="110"/>
    <x v="9"/>
    <n v="9"/>
    <x v="3"/>
    <s v="Hanevoet"/>
    <s v="House"/>
    <n v="550"/>
    <n v="4950"/>
    <x v="23"/>
    <n v="0.75"/>
  </r>
  <r>
    <n v="110"/>
    <x v="10"/>
    <n v="6"/>
    <x v="3"/>
    <s v="Hanevoet"/>
    <s v="House"/>
    <n v="550"/>
    <n v="3300"/>
    <x v="23"/>
    <n v="0.5"/>
  </r>
  <r>
    <n v="110"/>
    <x v="11"/>
    <n v="9"/>
    <x v="3"/>
    <s v="Hanevoet"/>
    <s v="House"/>
    <n v="550"/>
    <n v="4950"/>
    <x v="23"/>
    <n v="0.75"/>
  </r>
  <r>
    <n v="110"/>
    <x v="12"/>
    <n v="8"/>
    <x v="3"/>
    <s v="Hanevoet"/>
    <s v="House"/>
    <n v="550"/>
    <n v="4400"/>
    <x v="23"/>
    <n v="0.66666666666666663"/>
  </r>
  <r>
    <n v="110"/>
    <x v="13"/>
    <n v="8"/>
    <x v="3"/>
    <s v="Hanevoet"/>
    <s v="House"/>
    <n v="550"/>
    <n v="4400"/>
    <x v="23"/>
    <n v="0.66666666666666663"/>
  </r>
  <r>
    <n v="110"/>
    <x v="14"/>
    <n v="9"/>
    <x v="3"/>
    <s v="Hanevoet"/>
    <s v="House"/>
    <n v="550"/>
    <n v="4950"/>
    <x v="23"/>
    <n v="0.75"/>
  </r>
  <r>
    <n v="110"/>
    <x v="15"/>
    <n v="8"/>
    <x v="3"/>
    <s v="Hanevoet"/>
    <s v="House"/>
    <n v="550"/>
    <n v="4400"/>
    <x v="23"/>
    <n v="0.66666666666666663"/>
  </r>
  <r>
    <n v="110"/>
    <x v="16"/>
    <n v="8"/>
    <x v="3"/>
    <s v="Hanevoet"/>
    <s v="House"/>
    <n v="550"/>
    <n v="4400"/>
    <x v="23"/>
    <n v="0.66666666666666663"/>
  </r>
  <r>
    <n v="110"/>
    <x v="17"/>
    <n v="11"/>
    <x v="3"/>
    <s v="Hanevoet"/>
    <s v="House"/>
    <n v="550"/>
    <n v="6050"/>
    <x v="23"/>
    <n v="0.91666666666666663"/>
  </r>
  <r>
    <n v="110"/>
    <x v="18"/>
    <n v="7"/>
    <x v="3"/>
    <s v="Hanevoet"/>
    <s v="House"/>
    <n v="550"/>
    <n v="3850"/>
    <x v="23"/>
    <n v="0.58333333333333337"/>
  </r>
  <r>
    <n v="111"/>
    <x v="0"/>
    <n v="6"/>
    <x v="3"/>
    <s v="Hanevoet"/>
    <s v="Small House"/>
    <n v="495"/>
    <n v="2970"/>
    <x v="24"/>
    <n v="0.5"/>
  </r>
  <r>
    <n v="111"/>
    <x v="1"/>
    <n v="7"/>
    <x v="3"/>
    <s v="Hanevoet"/>
    <s v="Small House"/>
    <n v="495"/>
    <n v="3465"/>
    <x v="24"/>
    <n v="0.58333333333333337"/>
  </r>
  <r>
    <n v="111"/>
    <x v="2"/>
    <n v="10"/>
    <x v="3"/>
    <s v="Hanevoet"/>
    <s v="Small House"/>
    <n v="495"/>
    <n v="4950"/>
    <x v="24"/>
    <n v="0.83333333333333337"/>
  </r>
  <r>
    <n v="111"/>
    <x v="3"/>
    <n v="8"/>
    <x v="3"/>
    <s v="Hanevoet"/>
    <s v="Small House"/>
    <n v="495"/>
    <n v="3960"/>
    <x v="24"/>
    <n v="0.66666666666666663"/>
  </r>
  <r>
    <n v="111"/>
    <x v="4"/>
    <n v="6"/>
    <x v="3"/>
    <s v="Hanevoet"/>
    <s v="Small House"/>
    <n v="495"/>
    <n v="2970"/>
    <x v="24"/>
    <n v="0.5"/>
  </r>
  <r>
    <n v="111"/>
    <x v="5"/>
    <n v="6"/>
    <x v="3"/>
    <s v="Hanevoet"/>
    <s v="Small House"/>
    <n v="495"/>
    <n v="2970"/>
    <x v="24"/>
    <n v="0.5"/>
  </r>
  <r>
    <n v="111"/>
    <x v="6"/>
    <n v="10"/>
    <x v="3"/>
    <s v="Hanevoet"/>
    <s v="Small House"/>
    <n v="495"/>
    <n v="4950"/>
    <x v="24"/>
    <n v="0.83333333333333337"/>
  </r>
  <r>
    <n v="111"/>
    <x v="7"/>
    <n v="7"/>
    <x v="3"/>
    <s v="Hanevoet"/>
    <s v="Small House"/>
    <n v="495"/>
    <n v="3465"/>
    <x v="24"/>
    <n v="0.58333333333333337"/>
  </r>
  <r>
    <n v="111"/>
    <x v="8"/>
    <n v="10"/>
    <x v="3"/>
    <s v="Hanevoet"/>
    <s v="Small House"/>
    <n v="495"/>
    <n v="4950"/>
    <x v="24"/>
    <n v="0.83333333333333337"/>
  </r>
  <r>
    <n v="111"/>
    <x v="9"/>
    <n v="10"/>
    <x v="3"/>
    <s v="Hanevoet"/>
    <s v="Small House"/>
    <n v="495"/>
    <n v="4950"/>
    <x v="24"/>
    <n v="0.83333333333333337"/>
  </r>
  <r>
    <n v="111"/>
    <x v="10"/>
    <n v="8"/>
    <x v="3"/>
    <s v="Hanevoet"/>
    <s v="Small House"/>
    <n v="495"/>
    <n v="3960"/>
    <x v="24"/>
    <n v="0.66666666666666663"/>
  </r>
  <r>
    <n v="111"/>
    <x v="11"/>
    <n v="8"/>
    <x v="3"/>
    <s v="Hanevoet"/>
    <s v="Small House"/>
    <n v="495"/>
    <n v="3960"/>
    <x v="24"/>
    <n v="0.66666666666666663"/>
  </r>
  <r>
    <n v="111"/>
    <x v="12"/>
    <n v="7"/>
    <x v="3"/>
    <s v="Hanevoet"/>
    <s v="Small House"/>
    <n v="495"/>
    <n v="3465"/>
    <x v="24"/>
    <n v="0.58333333333333337"/>
  </r>
  <r>
    <n v="111"/>
    <x v="13"/>
    <n v="9"/>
    <x v="3"/>
    <s v="Hanevoet"/>
    <s v="Small House"/>
    <n v="495"/>
    <n v="4455"/>
    <x v="24"/>
    <n v="0.75"/>
  </r>
  <r>
    <n v="111"/>
    <x v="14"/>
    <n v="6"/>
    <x v="3"/>
    <s v="Hanevoet"/>
    <s v="Small House"/>
    <n v="495"/>
    <n v="2970"/>
    <x v="24"/>
    <n v="0.5"/>
  </r>
  <r>
    <n v="111"/>
    <x v="15"/>
    <n v="6"/>
    <x v="3"/>
    <s v="Hanevoet"/>
    <s v="Small House"/>
    <n v="495"/>
    <n v="2970"/>
    <x v="24"/>
    <n v="0.5"/>
  </r>
  <r>
    <n v="111"/>
    <x v="16"/>
    <n v="6"/>
    <x v="3"/>
    <s v="Hanevoet"/>
    <s v="Small House"/>
    <n v="495"/>
    <n v="2970"/>
    <x v="24"/>
    <n v="0.5"/>
  </r>
  <r>
    <n v="111"/>
    <x v="17"/>
    <n v="9"/>
    <x v="3"/>
    <s v="Hanevoet"/>
    <s v="Small House"/>
    <n v="495"/>
    <n v="4455"/>
    <x v="24"/>
    <n v="0.75"/>
  </r>
  <r>
    <n v="111"/>
    <x v="18"/>
    <n v="6"/>
    <x v="3"/>
    <s v="Hanevoet"/>
    <s v="Small House"/>
    <n v="495"/>
    <n v="2970"/>
    <x v="24"/>
    <n v="0.5"/>
  </r>
  <r>
    <n v="112"/>
    <x v="0"/>
    <n v="6"/>
    <x v="3"/>
    <s v="Hanevoet"/>
    <s v="Apartment"/>
    <n v="385"/>
    <n v="2310"/>
    <x v="25"/>
    <n v="0.5"/>
  </r>
  <r>
    <n v="112"/>
    <x v="1"/>
    <n v="6"/>
    <x v="3"/>
    <s v="Hanevoet"/>
    <s v="Apartment"/>
    <n v="385"/>
    <n v="2310"/>
    <x v="25"/>
    <n v="0.5"/>
  </r>
  <r>
    <n v="112"/>
    <x v="2"/>
    <n v="8"/>
    <x v="3"/>
    <s v="Hanevoet"/>
    <s v="Apartment"/>
    <n v="385"/>
    <n v="3080"/>
    <x v="25"/>
    <n v="0.66666666666666663"/>
  </r>
  <r>
    <n v="112"/>
    <x v="3"/>
    <n v="6"/>
    <x v="3"/>
    <s v="Hanevoet"/>
    <s v="Apartment"/>
    <n v="385"/>
    <n v="2310"/>
    <x v="25"/>
    <n v="0.5"/>
  </r>
  <r>
    <n v="112"/>
    <x v="4"/>
    <n v="8"/>
    <x v="3"/>
    <s v="Hanevoet"/>
    <s v="Apartment"/>
    <n v="385"/>
    <n v="3080"/>
    <x v="25"/>
    <n v="0.66666666666666663"/>
  </r>
  <r>
    <n v="112"/>
    <x v="5"/>
    <n v="7"/>
    <x v="3"/>
    <s v="Hanevoet"/>
    <s v="Apartment"/>
    <n v="385"/>
    <n v="2695"/>
    <x v="25"/>
    <n v="0.58333333333333337"/>
  </r>
  <r>
    <n v="112"/>
    <x v="6"/>
    <n v="10"/>
    <x v="3"/>
    <s v="Hanevoet"/>
    <s v="Apartment"/>
    <n v="385"/>
    <n v="3850"/>
    <x v="25"/>
    <n v="0.83333333333333337"/>
  </r>
  <r>
    <n v="112"/>
    <x v="7"/>
    <n v="9"/>
    <x v="3"/>
    <s v="Hanevoet"/>
    <s v="Apartment"/>
    <n v="385"/>
    <n v="3465"/>
    <x v="25"/>
    <n v="0.75"/>
  </r>
  <r>
    <n v="112"/>
    <x v="8"/>
    <n v="7"/>
    <x v="3"/>
    <s v="Hanevoet"/>
    <s v="Apartment"/>
    <n v="385"/>
    <n v="2695"/>
    <x v="25"/>
    <n v="0.58333333333333337"/>
  </r>
  <r>
    <n v="112"/>
    <x v="9"/>
    <n v="7"/>
    <x v="3"/>
    <s v="Hanevoet"/>
    <s v="Apartment"/>
    <n v="385"/>
    <n v="2695"/>
    <x v="25"/>
    <n v="0.58333333333333337"/>
  </r>
  <r>
    <n v="112"/>
    <x v="10"/>
    <n v="7"/>
    <x v="3"/>
    <s v="Hanevoet"/>
    <s v="Apartment"/>
    <n v="385"/>
    <n v="2695"/>
    <x v="25"/>
    <n v="0.58333333333333337"/>
  </r>
  <r>
    <n v="112"/>
    <x v="11"/>
    <n v="6"/>
    <x v="3"/>
    <s v="Hanevoet"/>
    <s v="Apartment"/>
    <n v="385"/>
    <n v="2310"/>
    <x v="25"/>
    <n v="0.5"/>
  </r>
  <r>
    <n v="112"/>
    <x v="12"/>
    <n v="6"/>
    <x v="3"/>
    <s v="Hanevoet"/>
    <s v="Apartment"/>
    <n v="385"/>
    <n v="2310"/>
    <x v="25"/>
    <n v="0.5"/>
  </r>
  <r>
    <n v="112"/>
    <x v="13"/>
    <n v="8"/>
    <x v="3"/>
    <s v="Hanevoet"/>
    <s v="Apartment"/>
    <n v="385"/>
    <n v="3080"/>
    <x v="25"/>
    <n v="0.66666666666666663"/>
  </r>
  <r>
    <n v="112"/>
    <x v="14"/>
    <n v="7"/>
    <x v="3"/>
    <s v="Hanevoet"/>
    <s v="Apartment"/>
    <n v="385"/>
    <n v="2695"/>
    <x v="25"/>
    <n v="0.58333333333333337"/>
  </r>
  <r>
    <n v="112"/>
    <x v="15"/>
    <n v="9"/>
    <x v="3"/>
    <s v="Hanevoet"/>
    <s v="Apartment"/>
    <n v="385"/>
    <n v="3465"/>
    <x v="25"/>
    <n v="0.75"/>
  </r>
  <r>
    <n v="112"/>
    <x v="16"/>
    <n v="9"/>
    <x v="3"/>
    <s v="Hanevoet"/>
    <s v="Apartment"/>
    <n v="385"/>
    <n v="3465"/>
    <x v="25"/>
    <n v="0.75"/>
  </r>
  <r>
    <n v="112"/>
    <x v="17"/>
    <n v="10"/>
    <x v="3"/>
    <s v="Hanevoet"/>
    <s v="Apartment"/>
    <n v="385"/>
    <n v="3850"/>
    <x v="25"/>
    <n v="0.83333333333333337"/>
  </r>
  <r>
    <n v="112"/>
    <x v="18"/>
    <n v="8"/>
    <x v="3"/>
    <s v="Hanevoet"/>
    <s v="Apartment"/>
    <n v="385"/>
    <n v="3080"/>
    <x v="25"/>
    <n v="0.66666666666666663"/>
  </r>
  <r>
    <n v="113"/>
    <x v="0"/>
    <n v="9"/>
    <x v="3"/>
    <s v="Hanevoet"/>
    <s v="Small House"/>
    <n v="990"/>
    <n v="8910"/>
    <x v="26"/>
    <n v="0.75"/>
  </r>
  <r>
    <n v="113"/>
    <x v="1"/>
    <n v="6"/>
    <x v="3"/>
    <s v="Hanevoet"/>
    <s v="Small House"/>
    <n v="990"/>
    <n v="5940"/>
    <x v="26"/>
    <n v="0.5"/>
  </r>
  <r>
    <n v="113"/>
    <x v="2"/>
    <n v="9"/>
    <x v="3"/>
    <s v="Hanevoet"/>
    <s v="Small House"/>
    <n v="990"/>
    <n v="8910"/>
    <x v="26"/>
    <n v="0.75"/>
  </r>
  <r>
    <n v="113"/>
    <x v="3"/>
    <n v="6"/>
    <x v="3"/>
    <s v="Hanevoet"/>
    <s v="Small House"/>
    <n v="990"/>
    <n v="5940"/>
    <x v="26"/>
    <n v="0.5"/>
  </r>
  <r>
    <n v="113"/>
    <x v="4"/>
    <n v="9"/>
    <x v="3"/>
    <s v="Hanevoet"/>
    <s v="Small House"/>
    <n v="990"/>
    <n v="8910"/>
    <x v="26"/>
    <n v="0.75"/>
  </r>
  <r>
    <n v="113"/>
    <x v="5"/>
    <n v="7"/>
    <x v="3"/>
    <s v="Hanevoet"/>
    <s v="Small House"/>
    <n v="990"/>
    <n v="6930"/>
    <x v="26"/>
    <n v="0.58333333333333337"/>
  </r>
  <r>
    <n v="113"/>
    <x v="6"/>
    <n v="6"/>
    <x v="3"/>
    <s v="Hanevoet"/>
    <s v="Small House"/>
    <n v="990"/>
    <n v="5940"/>
    <x v="26"/>
    <n v="0.5"/>
  </r>
  <r>
    <n v="113"/>
    <x v="7"/>
    <n v="7"/>
    <x v="3"/>
    <s v="Hanevoet"/>
    <s v="Small House"/>
    <n v="990"/>
    <n v="6930"/>
    <x v="26"/>
    <n v="0.58333333333333337"/>
  </r>
  <r>
    <n v="113"/>
    <x v="8"/>
    <n v="9"/>
    <x v="3"/>
    <s v="Hanevoet"/>
    <s v="Small House"/>
    <n v="990"/>
    <n v="8910"/>
    <x v="26"/>
    <n v="0.75"/>
  </r>
  <r>
    <n v="113"/>
    <x v="9"/>
    <n v="8"/>
    <x v="3"/>
    <s v="Hanevoet"/>
    <s v="Small House"/>
    <n v="990"/>
    <n v="7920"/>
    <x v="26"/>
    <n v="0.66666666666666663"/>
  </r>
  <r>
    <n v="113"/>
    <x v="10"/>
    <n v="9"/>
    <x v="3"/>
    <s v="Hanevoet"/>
    <s v="Small House"/>
    <n v="990"/>
    <n v="8910"/>
    <x v="26"/>
    <n v="0.75"/>
  </r>
  <r>
    <n v="113"/>
    <x v="11"/>
    <n v="6"/>
    <x v="3"/>
    <s v="Hanevoet"/>
    <s v="Small House"/>
    <n v="990"/>
    <n v="5940"/>
    <x v="26"/>
    <n v="0.5"/>
  </r>
  <r>
    <n v="113"/>
    <x v="12"/>
    <n v="9"/>
    <x v="3"/>
    <s v="Hanevoet"/>
    <s v="Small House"/>
    <n v="990"/>
    <n v="8910"/>
    <x v="26"/>
    <n v="0.75"/>
  </r>
  <r>
    <n v="113"/>
    <x v="13"/>
    <n v="6"/>
    <x v="3"/>
    <s v="Hanevoet"/>
    <s v="Small House"/>
    <n v="990"/>
    <n v="5940"/>
    <x v="26"/>
    <n v="0.5"/>
  </r>
  <r>
    <n v="113"/>
    <x v="14"/>
    <n v="7"/>
    <x v="3"/>
    <s v="Hanevoet"/>
    <s v="Small House"/>
    <n v="990"/>
    <n v="6930"/>
    <x v="26"/>
    <n v="0.58333333333333337"/>
  </r>
  <r>
    <n v="113"/>
    <x v="15"/>
    <n v="7"/>
    <x v="3"/>
    <s v="Hanevoet"/>
    <s v="Small House"/>
    <n v="990"/>
    <n v="6930"/>
    <x v="26"/>
    <n v="0.58333333333333337"/>
  </r>
  <r>
    <n v="113"/>
    <x v="16"/>
    <n v="10"/>
    <x v="3"/>
    <s v="Hanevoet"/>
    <s v="Small House"/>
    <n v="990"/>
    <n v="9900"/>
    <x v="26"/>
    <n v="0.83333333333333337"/>
  </r>
  <r>
    <n v="113"/>
    <x v="17"/>
    <n v="10"/>
    <x v="3"/>
    <s v="Hanevoet"/>
    <s v="Small House"/>
    <n v="990"/>
    <n v="9900"/>
    <x v="26"/>
    <n v="0.83333333333333337"/>
  </r>
  <r>
    <n v="113"/>
    <x v="18"/>
    <n v="6"/>
    <x v="3"/>
    <s v="Hanevoet"/>
    <s v="Small House"/>
    <n v="990"/>
    <n v="5940"/>
    <x v="26"/>
    <n v="0.5"/>
  </r>
  <r>
    <n v="114"/>
    <x v="0"/>
    <n v="7"/>
    <x v="3"/>
    <s v="Hanevoet"/>
    <s v="Apartment"/>
    <n v="275"/>
    <n v="1925"/>
    <x v="22"/>
    <n v="0.58333333333333337"/>
  </r>
  <r>
    <n v="114"/>
    <x v="1"/>
    <n v="9"/>
    <x v="3"/>
    <s v="Hanevoet"/>
    <s v="Apartment"/>
    <n v="275"/>
    <n v="2475"/>
    <x v="22"/>
    <n v="0.75"/>
  </r>
  <r>
    <n v="114"/>
    <x v="2"/>
    <n v="10"/>
    <x v="3"/>
    <s v="Hanevoet"/>
    <s v="Apartment"/>
    <n v="275"/>
    <n v="2750"/>
    <x v="22"/>
    <n v="0.83333333333333337"/>
  </r>
  <r>
    <n v="114"/>
    <x v="3"/>
    <n v="10"/>
    <x v="3"/>
    <s v="Hanevoet"/>
    <s v="Apartment"/>
    <n v="275"/>
    <n v="2750"/>
    <x v="22"/>
    <n v="0.83333333333333337"/>
  </r>
  <r>
    <n v="114"/>
    <x v="4"/>
    <n v="9"/>
    <x v="3"/>
    <s v="Hanevoet"/>
    <s v="Apartment"/>
    <n v="275"/>
    <n v="2475"/>
    <x v="22"/>
    <n v="0.75"/>
  </r>
  <r>
    <n v="114"/>
    <x v="5"/>
    <n v="7"/>
    <x v="3"/>
    <s v="Hanevoet"/>
    <s v="Apartment"/>
    <n v="275"/>
    <n v="1925"/>
    <x v="22"/>
    <n v="0.58333333333333337"/>
  </r>
  <r>
    <n v="114"/>
    <x v="6"/>
    <n v="6"/>
    <x v="3"/>
    <s v="Hanevoet"/>
    <s v="Apartment"/>
    <n v="275"/>
    <n v="1650"/>
    <x v="22"/>
    <n v="0.5"/>
  </r>
  <r>
    <n v="114"/>
    <x v="7"/>
    <n v="7"/>
    <x v="3"/>
    <s v="Hanevoet"/>
    <s v="Apartment"/>
    <n v="275"/>
    <n v="1925"/>
    <x v="22"/>
    <n v="0.58333333333333337"/>
  </r>
  <r>
    <n v="114"/>
    <x v="8"/>
    <n v="10"/>
    <x v="3"/>
    <s v="Hanevoet"/>
    <s v="Apartment"/>
    <n v="275"/>
    <n v="2750"/>
    <x v="22"/>
    <n v="0.83333333333333337"/>
  </r>
  <r>
    <n v="114"/>
    <x v="9"/>
    <n v="8"/>
    <x v="3"/>
    <s v="Hanevoet"/>
    <s v="Apartment"/>
    <n v="275"/>
    <n v="2200"/>
    <x v="22"/>
    <n v="0.66666666666666663"/>
  </r>
  <r>
    <n v="114"/>
    <x v="10"/>
    <n v="6"/>
    <x v="3"/>
    <s v="Hanevoet"/>
    <s v="Apartment"/>
    <n v="275"/>
    <n v="1650"/>
    <x v="22"/>
    <n v="0.5"/>
  </r>
  <r>
    <n v="114"/>
    <x v="11"/>
    <n v="10"/>
    <x v="3"/>
    <s v="Hanevoet"/>
    <s v="Apartment"/>
    <n v="275"/>
    <n v="2750"/>
    <x v="22"/>
    <n v="0.83333333333333337"/>
  </r>
  <r>
    <n v="114"/>
    <x v="12"/>
    <n v="10"/>
    <x v="3"/>
    <s v="Hanevoet"/>
    <s v="Apartment"/>
    <n v="275"/>
    <n v="2750"/>
    <x v="22"/>
    <n v="0.83333333333333337"/>
  </r>
  <r>
    <n v="114"/>
    <x v="13"/>
    <n v="9"/>
    <x v="3"/>
    <s v="Hanevoet"/>
    <s v="Apartment"/>
    <n v="275"/>
    <n v="2475"/>
    <x v="22"/>
    <n v="0.75"/>
  </r>
  <r>
    <n v="114"/>
    <x v="14"/>
    <n v="6"/>
    <x v="3"/>
    <s v="Hanevoet"/>
    <s v="Apartment"/>
    <n v="275"/>
    <n v="1650"/>
    <x v="22"/>
    <n v="0.5"/>
  </r>
  <r>
    <n v="114"/>
    <x v="15"/>
    <n v="9"/>
    <x v="3"/>
    <s v="Hanevoet"/>
    <s v="Apartment"/>
    <n v="275"/>
    <n v="2475"/>
    <x v="22"/>
    <n v="0.75"/>
  </r>
  <r>
    <n v="114"/>
    <x v="16"/>
    <n v="9"/>
    <x v="3"/>
    <s v="Hanevoet"/>
    <s v="Apartment"/>
    <n v="275"/>
    <n v="2475"/>
    <x v="22"/>
    <n v="0.75"/>
  </r>
  <r>
    <n v="114"/>
    <x v="17"/>
    <n v="12"/>
    <x v="3"/>
    <s v="Hanevoet"/>
    <s v="Apartment"/>
    <n v="275"/>
    <n v="3300"/>
    <x v="22"/>
    <n v="1"/>
  </r>
  <r>
    <n v="114"/>
    <x v="18"/>
    <n v="6"/>
    <x v="3"/>
    <s v="Hanevoet"/>
    <s v="Apartment"/>
    <n v="275"/>
    <n v="1650"/>
    <x v="22"/>
    <n v="0.5"/>
  </r>
  <r>
    <n v="115"/>
    <x v="0"/>
    <n v="8"/>
    <x v="3"/>
    <s v="Hanevoet"/>
    <s v="Apartment"/>
    <n v="330"/>
    <n v="2640"/>
    <x v="0"/>
    <n v="0.66666666666666663"/>
  </r>
  <r>
    <n v="115"/>
    <x v="1"/>
    <n v="9"/>
    <x v="3"/>
    <s v="Hanevoet"/>
    <s v="Apartment"/>
    <n v="330"/>
    <n v="2970"/>
    <x v="0"/>
    <n v="0.75"/>
  </r>
  <r>
    <n v="115"/>
    <x v="2"/>
    <n v="8"/>
    <x v="3"/>
    <s v="Hanevoet"/>
    <s v="Apartment"/>
    <n v="330"/>
    <n v="2640"/>
    <x v="0"/>
    <n v="0.66666666666666663"/>
  </r>
  <r>
    <n v="115"/>
    <x v="3"/>
    <n v="6"/>
    <x v="3"/>
    <s v="Hanevoet"/>
    <s v="Apartment"/>
    <n v="330"/>
    <n v="1980"/>
    <x v="0"/>
    <n v="0.5"/>
  </r>
  <r>
    <n v="115"/>
    <x v="4"/>
    <n v="8"/>
    <x v="3"/>
    <s v="Hanevoet"/>
    <s v="Apartment"/>
    <n v="330"/>
    <n v="2640"/>
    <x v="0"/>
    <n v="0.66666666666666663"/>
  </r>
  <r>
    <n v="115"/>
    <x v="5"/>
    <n v="9"/>
    <x v="3"/>
    <s v="Hanevoet"/>
    <s v="Apartment"/>
    <n v="330"/>
    <n v="2970"/>
    <x v="0"/>
    <n v="0.75"/>
  </r>
  <r>
    <n v="115"/>
    <x v="6"/>
    <n v="9"/>
    <x v="3"/>
    <s v="Hanevoet"/>
    <s v="Apartment"/>
    <n v="330"/>
    <n v="2970"/>
    <x v="0"/>
    <n v="0.75"/>
  </r>
  <r>
    <n v="115"/>
    <x v="7"/>
    <n v="8"/>
    <x v="3"/>
    <s v="Hanevoet"/>
    <s v="Apartment"/>
    <n v="330"/>
    <n v="2640"/>
    <x v="0"/>
    <n v="0.66666666666666663"/>
  </r>
  <r>
    <n v="115"/>
    <x v="8"/>
    <n v="7"/>
    <x v="3"/>
    <s v="Hanevoet"/>
    <s v="Apartment"/>
    <n v="330"/>
    <n v="2310"/>
    <x v="0"/>
    <n v="0.58333333333333337"/>
  </r>
  <r>
    <n v="115"/>
    <x v="9"/>
    <n v="10"/>
    <x v="3"/>
    <s v="Hanevoet"/>
    <s v="Apartment"/>
    <n v="330"/>
    <n v="3300"/>
    <x v="0"/>
    <n v="0.83333333333333337"/>
  </r>
  <r>
    <n v="115"/>
    <x v="10"/>
    <n v="10"/>
    <x v="3"/>
    <s v="Hanevoet"/>
    <s v="Apartment"/>
    <n v="330"/>
    <n v="3300"/>
    <x v="0"/>
    <n v="0.83333333333333337"/>
  </r>
  <r>
    <n v="115"/>
    <x v="11"/>
    <n v="7"/>
    <x v="3"/>
    <s v="Hanevoet"/>
    <s v="Apartment"/>
    <n v="330"/>
    <n v="2310"/>
    <x v="0"/>
    <n v="0.58333333333333337"/>
  </r>
  <r>
    <n v="115"/>
    <x v="12"/>
    <n v="7"/>
    <x v="3"/>
    <s v="Hanevoet"/>
    <s v="Apartment"/>
    <n v="330"/>
    <n v="2310"/>
    <x v="0"/>
    <n v="0.58333333333333337"/>
  </r>
  <r>
    <n v="115"/>
    <x v="13"/>
    <n v="9"/>
    <x v="3"/>
    <s v="Hanevoet"/>
    <s v="Apartment"/>
    <n v="330"/>
    <n v="2970"/>
    <x v="0"/>
    <n v="0.75"/>
  </r>
  <r>
    <n v="115"/>
    <x v="14"/>
    <n v="7"/>
    <x v="3"/>
    <s v="Hanevoet"/>
    <s v="Apartment"/>
    <n v="330"/>
    <n v="2310"/>
    <x v="0"/>
    <n v="0.58333333333333337"/>
  </r>
  <r>
    <n v="115"/>
    <x v="15"/>
    <n v="8"/>
    <x v="3"/>
    <s v="Hanevoet"/>
    <s v="Apartment"/>
    <n v="330"/>
    <n v="2640"/>
    <x v="0"/>
    <n v="0.66666666666666663"/>
  </r>
  <r>
    <n v="115"/>
    <x v="16"/>
    <n v="8"/>
    <x v="3"/>
    <s v="Hanevoet"/>
    <s v="Apartment"/>
    <n v="330"/>
    <n v="2640"/>
    <x v="0"/>
    <n v="0.66666666666666663"/>
  </r>
  <r>
    <n v="115"/>
    <x v="17"/>
    <n v="9"/>
    <x v="3"/>
    <s v="Hanevoet"/>
    <s v="Apartment"/>
    <n v="330"/>
    <n v="2970"/>
    <x v="0"/>
    <n v="0.75"/>
  </r>
  <r>
    <n v="115"/>
    <x v="18"/>
    <n v="8"/>
    <x v="3"/>
    <s v="Hanevoet"/>
    <s v="Apartment"/>
    <n v="330"/>
    <n v="2640"/>
    <x v="0"/>
    <n v="0.66666666666666663"/>
  </r>
  <r>
    <n v="116"/>
    <x v="0"/>
    <n v="9"/>
    <x v="3"/>
    <s v="Hanevoet"/>
    <s v="House"/>
    <n v="550"/>
    <n v="4950"/>
    <x v="23"/>
    <n v="0.75"/>
  </r>
  <r>
    <n v="116"/>
    <x v="1"/>
    <n v="10"/>
    <x v="3"/>
    <s v="Hanevoet"/>
    <s v="House"/>
    <n v="550"/>
    <n v="5500"/>
    <x v="23"/>
    <n v="0.83333333333333337"/>
  </r>
  <r>
    <n v="116"/>
    <x v="2"/>
    <n v="9"/>
    <x v="3"/>
    <s v="Hanevoet"/>
    <s v="House"/>
    <n v="550"/>
    <n v="4950"/>
    <x v="23"/>
    <n v="0.75"/>
  </r>
  <r>
    <n v="116"/>
    <x v="3"/>
    <n v="10"/>
    <x v="3"/>
    <s v="Hanevoet"/>
    <s v="House"/>
    <n v="550"/>
    <n v="5500"/>
    <x v="23"/>
    <n v="0.83333333333333337"/>
  </r>
  <r>
    <n v="116"/>
    <x v="4"/>
    <n v="8"/>
    <x v="3"/>
    <s v="Hanevoet"/>
    <s v="House"/>
    <n v="550"/>
    <n v="4400"/>
    <x v="23"/>
    <n v="0.66666666666666663"/>
  </r>
  <r>
    <n v="116"/>
    <x v="5"/>
    <n v="10"/>
    <x v="3"/>
    <s v="Hanevoet"/>
    <s v="House"/>
    <n v="550"/>
    <n v="5500"/>
    <x v="23"/>
    <n v="0.83333333333333337"/>
  </r>
  <r>
    <n v="116"/>
    <x v="6"/>
    <n v="8"/>
    <x v="3"/>
    <s v="Hanevoet"/>
    <s v="House"/>
    <n v="550"/>
    <n v="4400"/>
    <x v="23"/>
    <n v="0.66666666666666663"/>
  </r>
  <r>
    <n v="116"/>
    <x v="7"/>
    <n v="10"/>
    <x v="3"/>
    <s v="Hanevoet"/>
    <s v="House"/>
    <n v="550"/>
    <n v="5500"/>
    <x v="23"/>
    <n v="0.83333333333333337"/>
  </r>
  <r>
    <n v="116"/>
    <x v="8"/>
    <n v="6"/>
    <x v="3"/>
    <s v="Hanevoet"/>
    <s v="House"/>
    <n v="550"/>
    <n v="3300"/>
    <x v="23"/>
    <n v="0.5"/>
  </r>
  <r>
    <n v="116"/>
    <x v="9"/>
    <n v="9"/>
    <x v="3"/>
    <s v="Hanevoet"/>
    <s v="House"/>
    <n v="550"/>
    <n v="4950"/>
    <x v="23"/>
    <n v="0.75"/>
  </r>
  <r>
    <n v="116"/>
    <x v="10"/>
    <n v="7"/>
    <x v="3"/>
    <s v="Hanevoet"/>
    <s v="House"/>
    <n v="550"/>
    <n v="3850"/>
    <x v="23"/>
    <n v="0.58333333333333337"/>
  </r>
  <r>
    <n v="116"/>
    <x v="11"/>
    <n v="9"/>
    <x v="3"/>
    <s v="Hanevoet"/>
    <s v="House"/>
    <n v="550"/>
    <n v="4950"/>
    <x v="23"/>
    <n v="0.75"/>
  </r>
  <r>
    <n v="116"/>
    <x v="12"/>
    <n v="8"/>
    <x v="3"/>
    <s v="Hanevoet"/>
    <s v="House"/>
    <n v="550"/>
    <n v="4400"/>
    <x v="23"/>
    <n v="0.66666666666666663"/>
  </r>
  <r>
    <n v="116"/>
    <x v="13"/>
    <n v="9"/>
    <x v="3"/>
    <s v="Hanevoet"/>
    <s v="House"/>
    <n v="550"/>
    <n v="4950"/>
    <x v="23"/>
    <n v="0.75"/>
  </r>
  <r>
    <n v="116"/>
    <x v="14"/>
    <n v="6"/>
    <x v="3"/>
    <s v="Hanevoet"/>
    <s v="House"/>
    <n v="550"/>
    <n v="3300"/>
    <x v="23"/>
    <n v="0.5"/>
  </r>
  <r>
    <n v="116"/>
    <x v="15"/>
    <n v="8"/>
    <x v="3"/>
    <s v="Hanevoet"/>
    <s v="House"/>
    <n v="550"/>
    <n v="4400"/>
    <x v="23"/>
    <n v="0.66666666666666663"/>
  </r>
  <r>
    <n v="116"/>
    <x v="16"/>
    <n v="8"/>
    <x v="3"/>
    <s v="Hanevoet"/>
    <s v="House"/>
    <n v="550"/>
    <n v="4400"/>
    <x v="23"/>
    <n v="0.66666666666666663"/>
  </r>
  <r>
    <n v="116"/>
    <x v="17"/>
    <n v="9"/>
    <x v="3"/>
    <s v="Hanevoet"/>
    <s v="House"/>
    <n v="550"/>
    <n v="4950"/>
    <x v="23"/>
    <n v="0.75"/>
  </r>
  <r>
    <n v="116"/>
    <x v="18"/>
    <n v="8"/>
    <x v="3"/>
    <s v="Hanevoet"/>
    <s v="House"/>
    <n v="550"/>
    <n v="4400"/>
    <x v="23"/>
    <n v="0.66666666666666663"/>
  </r>
  <r>
    <n v="117"/>
    <x v="0"/>
    <n v="6"/>
    <x v="3"/>
    <s v="Hanevoet"/>
    <s v="Small House"/>
    <n v="495"/>
    <n v="2970"/>
    <x v="24"/>
    <n v="0.5"/>
  </r>
  <r>
    <n v="117"/>
    <x v="1"/>
    <n v="7"/>
    <x v="3"/>
    <s v="Hanevoet"/>
    <s v="Small House"/>
    <n v="495"/>
    <n v="3465"/>
    <x v="24"/>
    <n v="0.58333333333333337"/>
  </r>
  <r>
    <n v="117"/>
    <x v="2"/>
    <n v="10"/>
    <x v="3"/>
    <s v="Hanevoet"/>
    <s v="Small House"/>
    <n v="495"/>
    <n v="4950"/>
    <x v="24"/>
    <n v="0.83333333333333337"/>
  </r>
  <r>
    <n v="117"/>
    <x v="3"/>
    <n v="10"/>
    <x v="3"/>
    <s v="Hanevoet"/>
    <s v="Small House"/>
    <n v="495"/>
    <n v="4950"/>
    <x v="24"/>
    <n v="0.83333333333333337"/>
  </r>
  <r>
    <n v="117"/>
    <x v="4"/>
    <n v="9"/>
    <x v="3"/>
    <s v="Hanevoet"/>
    <s v="Small House"/>
    <n v="495"/>
    <n v="4455"/>
    <x v="24"/>
    <n v="0.75"/>
  </r>
  <r>
    <n v="117"/>
    <x v="5"/>
    <n v="9"/>
    <x v="3"/>
    <s v="Hanevoet"/>
    <s v="Small House"/>
    <n v="495"/>
    <n v="4455"/>
    <x v="24"/>
    <n v="0.75"/>
  </r>
  <r>
    <n v="117"/>
    <x v="6"/>
    <n v="7"/>
    <x v="3"/>
    <s v="Hanevoet"/>
    <s v="Small House"/>
    <n v="495"/>
    <n v="3465"/>
    <x v="24"/>
    <n v="0.58333333333333337"/>
  </r>
  <r>
    <n v="117"/>
    <x v="7"/>
    <n v="10"/>
    <x v="3"/>
    <s v="Hanevoet"/>
    <s v="Small House"/>
    <n v="495"/>
    <n v="4950"/>
    <x v="24"/>
    <n v="0.83333333333333337"/>
  </r>
  <r>
    <n v="117"/>
    <x v="8"/>
    <n v="6"/>
    <x v="3"/>
    <s v="Hanevoet"/>
    <s v="Small House"/>
    <n v="495"/>
    <n v="2970"/>
    <x v="24"/>
    <n v="0.5"/>
  </r>
  <r>
    <n v="117"/>
    <x v="9"/>
    <n v="8"/>
    <x v="3"/>
    <s v="Hanevoet"/>
    <s v="Small House"/>
    <n v="495"/>
    <n v="3960"/>
    <x v="24"/>
    <n v="0.66666666666666663"/>
  </r>
  <r>
    <n v="117"/>
    <x v="10"/>
    <n v="6"/>
    <x v="3"/>
    <s v="Hanevoet"/>
    <s v="Small House"/>
    <n v="495"/>
    <n v="2970"/>
    <x v="24"/>
    <n v="0.5"/>
  </r>
  <r>
    <n v="117"/>
    <x v="11"/>
    <n v="8"/>
    <x v="3"/>
    <s v="Hanevoet"/>
    <s v="Small House"/>
    <n v="495"/>
    <n v="3960"/>
    <x v="24"/>
    <n v="0.66666666666666663"/>
  </r>
  <r>
    <n v="117"/>
    <x v="12"/>
    <n v="9"/>
    <x v="3"/>
    <s v="Hanevoet"/>
    <s v="Small House"/>
    <n v="495"/>
    <n v="4455"/>
    <x v="24"/>
    <n v="0.75"/>
  </r>
  <r>
    <n v="117"/>
    <x v="13"/>
    <n v="7"/>
    <x v="3"/>
    <s v="Hanevoet"/>
    <s v="Small House"/>
    <n v="495"/>
    <n v="3465"/>
    <x v="24"/>
    <n v="0.58333333333333337"/>
  </r>
  <r>
    <n v="117"/>
    <x v="14"/>
    <n v="8"/>
    <x v="3"/>
    <s v="Hanevoet"/>
    <s v="Small House"/>
    <n v="495"/>
    <n v="3960"/>
    <x v="24"/>
    <n v="0.66666666666666663"/>
  </r>
  <r>
    <n v="117"/>
    <x v="15"/>
    <n v="10"/>
    <x v="3"/>
    <s v="Hanevoet"/>
    <s v="Small House"/>
    <n v="495"/>
    <n v="4950"/>
    <x v="24"/>
    <n v="0.83333333333333337"/>
  </r>
  <r>
    <n v="117"/>
    <x v="16"/>
    <n v="10"/>
    <x v="3"/>
    <s v="Hanevoet"/>
    <s v="Small House"/>
    <n v="495"/>
    <n v="4950"/>
    <x v="24"/>
    <n v="0.83333333333333337"/>
  </r>
  <r>
    <n v="117"/>
    <x v="17"/>
    <n v="10"/>
    <x v="3"/>
    <s v="Hanevoet"/>
    <s v="Small House"/>
    <n v="495"/>
    <n v="4950"/>
    <x v="24"/>
    <n v="0.83333333333333337"/>
  </r>
  <r>
    <n v="117"/>
    <x v="18"/>
    <n v="8"/>
    <x v="3"/>
    <s v="Hanevoet"/>
    <s v="Small House"/>
    <n v="495"/>
    <n v="3960"/>
    <x v="24"/>
    <n v="0.66666666666666663"/>
  </r>
  <r>
    <n v="118"/>
    <x v="0"/>
    <n v="8"/>
    <x v="3"/>
    <s v="Hanevoet"/>
    <s v="Apartment"/>
    <n v="385"/>
    <n v="3080"/>
    <x v="25"/>
    <n v="0.66666666666666663"/>
  </r>
  <r>
    <n v="118"/>
    <x v="1"/>
    <n v="9"/>
    <x v="3"/>
    <s v="Hanevoet"/>
    <s v="Apartment"/>
    <n v="385"/>
    <n v="3465"/>
    <x v="25"/>
    <n v="0.75"/>
  </r>
  <r>
    <n v="118"/>
    <x v="2"/>
    <n v="10"/>
    <x v="3"/>
    <s v="Hanevoet"/>
    <s v="Apartment"/>
    <n v="385"/>
    <n v="3850"/>
    <x v="25"/>
    <n v="0.83333333333333337"/>
  </r>
  <r>
    <n v="118"/>
    <x v="3"/>
    <n v="7"/>
    <x v="3"/>
    <s v="Hanevoet"/>
    <s v="Apartment"/>
    <n v="385"/>
    <n v="2695"/>
    <x v="25"/>
    <n v="0.58333333333333337"/>
  </r>
  <r>
    <n v="118"/>
    <x v="4"/>
    <n v="6"/>
    <x v="3"/>
    <s v="Hanevoet"/>
    <s v="Apartment"/>
    <n v="385"/>
    <n v="2310"/>
    <x v="25"/>
    <n v="0.5"/>
  </r>
  <r>
    <n v="118"/>
    <x v="5"/>
    <n v="9"/>
    <x v="3"/>
    <s v="Hanevoet"/>
    <s v="Apartment"/>
    <n v="385"/>
    <n v="3465"/>
    <x v="25"/>
    <n v="0.75"/>
  </r>
  <r>
    <n v="118"/>
    <x v="6"/>
    <n v="6"/>
    <x v="3"/>
    <s v="Hanevoet"/>
    <s v="Apartment"/>
    <n v="385"/>
    <n v="2310"/>
    <x v="25"/>
    <n v="0.5"/>
  </r>
  <r>
    <n v="118"/>
    <x v="7"/>
    <n v="6"/>
    <x v="3"/>
    <s v="Hanevoet"/>
    <s v="Apartment"/>
    <n v="385"/>
    <n v="2310"/>
    <x v="25"/>
    <n v="0.5"/>
  </r>
  <r>
    <n v="118"/>
    <x v="8"/>
    <n v="9"/>
    <x v="3"/>
    <s v="Hanevoet"/>
    <s v="Apartment"/>
    <n v="385"/>
    <n v="3465"/>
    <x v="25"/>
    <n v="0.75"/>
  </r>
  <r>
    <n v="118"/>
    <x v="9"/>
    <n v="9"/>
    <x v="3"/>
    <s v="Hanevoet"/>
    <s v="Apartment"/>
    <n v="385"/>
    <n v="3465"/>
    <x v="25"/>
    <n v="0.75"/>
  </r>
  <r>
    <n v="118"/>
    <x v="10"/>
    <n v="7"/>
    <x v="3"/>
    <s v="Hanevoet"/>
    <s v="Apartment"/>
    <n v="385"/>
    <n v="2695"/>
    <x v="25"/>
    <n v="0.58333333333333337"/>
  </r>
  <r>
    <n v="118"/>
    <x v="11"/>
    <n v="8"/>
    <x v="3"/>
    <s v="Hanevoet"/>
    <s v="Apartment"/>
    <n v="385"/>
    <n v="3080"/>
    <x v="25"/>
    <n v="0.66666666666666663"/>
  </r>
  <r>
    <n v="118"/>
    <x v="12"/>
    <n v="6"/>
    <x v="3"/>
    <s v="Hanevoet"/>
    <s v="Apartment"/>
    <n v="385"/>
    <n v="2310"/>
    <x v="25"/>
    <n v="0.5"/>
  </r>
  <r>
    <n v="118"/>
    <x v="13"/>
    <n v="6"/>
    <x v="3"/>
    <s v="Hanevoet"/>
    <s v="Apartment"/>
    <n v="385"/>
    <n v="2310"/>
    <x v="25"/>
    <n v="0.5"/>
  </r>
  <r>
    <n v="118"/>
    <x v="14"/>
    <n v="6"/>
    <x v="3"/>
    <s v="Hanevoet"/>
    <s v="Apartment"/>
    <n v="385"/>
    <n v="2310"/>
    <x v="25"/>
    <n v="0.5"/>
  </r>
  <r>
    <n v="118"/>
    <x v="15"/>
    <n v="6"/>
    <x v="3"/>
    <s v="Hanevoet"/>
    <s v="Apartment"/>
    <n v="385"/>
    <n v="2310"/>
    <x v="25"/>
    <n v="0.5"/>
  </r>
  <r>
    <n v="118"/>
    <x v="16"/>
    <n v="6"/>
    <x v="3"/>
    <s v="Hanevoet"/>
    <s v="Apartment"/>
    <n v="385"/>
    <n v="2310"/>
    <x v="25"/>
    <n v="0.5"/>
  </r>
  <r>
    <n v="118"/>
    <x v="17"/>
    <n v="9"/>
    <x v="3"/>
    <s v="Hanevoet"/>
    <s v="Apartment"/>
    <n v="385"/>
    <n v="3465"/>
    <x v="25"/>
    <n v="0.75"/>
  </r>
  <r>
    <n v="118"/>
    <x v="18"/>
    <n v="6"/>
    <x v="3"/>
    <s v="Hanevoet"/>
    <s v="Apartment"/>
    <n v="385"/>
    <n v="2310"/>
    <x v="25"/>
    <n v="0.5"/>
  </r>
  <r>
    <n v="119"/>
    <x v="0"/>
    <n v="7"/>
    <x v="3"/>
    <s v="Hanevoet"/>
    <s v="House"/>
    <n v="990"/>
    <n v="6930"/>
    <x v="26"/>
    <n v="0.58333333333333337"/>
  </r>
  <r>
    <n v="119"/>
    <x v="1"/>
    <n v="9"/>
    <x v="3"/>
    <s v="Hanevoet"/>
    <s v="House"/>
    <n v="990"/>
    <n v="8910"/>
    <x v="26"/>
    <n v="0.75"/>
  </r>
  <r>
    <n v="119"/>
    <x v="2"/>
    <n v="10"/>
    <x v="3"/>
    <s v="Hanevoet"/>
    <s v="House"/>
    <n v="990"/>
    <n v="9900"/>
    <x v="26"/>
    <n v="0.83333333333333337"/>
  </r>
  <r>
    <n v="119"/>
    <x v="3"/>
    <n v="10"/>
    <x v="3"/>
    <s v="Hanevoet"/>
    <s v="House"/>
    <n v="990"/>
    <n v="9900"/>
    <x v="26"/>
    <n v="0.83333333333333337"/>
  </r>
  <r>
    <n v="119"/>
    <x v="4"/>
    <n v="6"/>
    <x v="3"/>
    <s v="Hanevoet"/>
    <s v="House"/>
    <n v="990"/>
    <n v="5940"/>
    <x v="26"/>
    <n v="0.5"/>
  </r>
  <r>
    <n v="119"/>
    <x v="5"/>
    <n v="7"/>
    <x v="3"/>
    <s v="Hanevoet"/>
    <s v="House"/>
    <n v="990"/>
    <n v="6930"/>
    <x v="26"/>
    <n v="0.58333333333333337"/>
  </r>
  <r>
    <n v="119"/>
    <x v="6"/>
    <n v="7"/>
    <x v="3"/>
    <s v="Hanevoet"/>
    <s v="House"/>
    <n v="990"/>
    <n v="6930"/>
    <x v="26"/>
    <n v="0.58333333333333337"/>
  </r>
  <r>
    <n v="119"/>
    <x v="7"/>
    <n v="9"/>
    <x v="3"/>
    <s v="Hanevoet"/>
    <s v="House"/>
    <n v="990"/>
    <n v="8910"/>
    <x v="26"/>
    <n v="0.75"/>
  </r>
  <r>
    <n v="119"/>
    <x v="8"/>
    <n v="7"/>
    <x v="3"/>
    <s v="Hanevoet"/>
    <s v="House"/>
    <n v="990"/>
    <n v="6930"/>
    <x v="26"/>
    <n v="0.58333333333333337"/>
  </r>
  <r>
    <n v="119"/>
    <x v="9"/>
    <n v="7"/>
    <x v="3"/>
    <s v="Hanevoet"/>
    <s v="House"/>
    <n v="990"/>
    <n v="6930"/>
    <x v="26"/>
    <n v="0.58333333333333337"/>
  </r>
  <r>
    <n v="119"/>
    <x v="10"/>
    <n v="10"/>
    <x v="3"/>
    <s v="Hanevoet"/>
    <s v="House"/>
    <n v="990"/>
    <n v="9900"/>
    <x v="26"/>
    <n v="0.83333333333333337"/>
  </r>
  <r>
    <n v="119"/>
    <x v="11"/>
    <n v="9"/>
    <x v="3"/>
    <s v="Hanevoet"/>
    <s v="House"/>
    <n v="990"/>
    <n v="8910"/>
    <x v="26"/>
    <n v="0.75"/>
  </r>
  <r>
    <n v="119"/>
    <x v="12"/>
    <n v="6"/>
    <x v="3"/>
    <s v="Hanevoet"/>
    <s v="House"/>
    <n v="990"/>
    <n v="5940"/>
    <x v="26"/>
    <n v="0.5"/>
  </r>
  <r>
    <n v="119"/>
    <x v="13"/>
    <n v="6"/>
    <x v="3"/>
    <s v="Hanevoet"/>
    <s v="House"/>
    <n v="990"/>
    <n v="5940"/>
    <x v="26"/>
    <n v="0.5"/>
  </r>
  <r>
    <n v="119"/>
    <x v="14"/>
    <n v="8"/>
    <x v="3"/>
    <s v="Hanevoet"/>
    <s v="House"/>
    <n v="990"/>
    <n v="7920"/>
    <x v="26"/>
    <n v="0.66666666666666663"/>
  </r>
  <r>
    <n v="119"/>
    <x v="15"/>
    <n v="10"/>
    <x v="3"/>
    <s v="Hanevoet"/>
    <s v="House"/>
    <n v="990"/>
    <n v="9900"/>
    <x v="26"/>
    <n v="0.83333333333333337"/>
  </r>
  <r>
    <n v="119"/>
    <x v="16"/>
    <n v="10"/>
    <x v="3"/>
    <s v="Hanevoet"/>
    <s v="House"/>
    <n v="990"/>
    <n v="9900"/>
    <x v="26"/>
    <n v="0.83333333333333337"/>
  </r>
  <r>
    <n v="119"/>
    <x v="17"/>
    <n v="10"/>
    <x v="3"/>
    <s v="Hanevoet"/>
    <s v="House"/>
    <n v="990"/>
    <n v="9900"/>
    <x v="26"/>
    <n v="0.83333333333333337"/>
  </r>
  <r>
    <n v="119"/>
    <x v="18"/>
    <n v="9"/>
    <x v="3"/>
    <s v="Hanevoet"/>
    <s v="House"/>
    <n v="990"/>
    <n v="8910"/>
    <x v="26"/>
    <n v="0.75"/>
  </r>
  <r>
    <n v="120"/>
    <x v="0"/>
    <n v="10"/>
    <x v="3"/>
    <s v="Hanevoet"/>
    <s v="Apartment"/>
    <n v="275"/>
    <n v="2750"/>
    <x v="22"/>
    <n v="0.83333333333333337"/>
  </r>
  <r>
    <n v="120"/>
    <x v="1"/>
    <n v="9"/>
    <x v="3"/>
    <s v="Hanevoet"/>
    <s v="Apartment"/>
    <n v="275"/>
    <n v="2475"/>
    <x v="22"/>
    <n v="0.75"/>
  </r>
  <r>
    <n v="120"/>
    <x v="2"/>
    <n v="10"/>
    <x v="3"/>
    <s v="Hanevoet"/>
    <s v="Apartment"/>
    <n v="275"/>
    <n v="2750"/>
    <x v="22"/>
    <n v="0.83333333333333337"/>
  </r>
  <r>
    <n v="120"/>
    <x v="3"/>
    <n v="8"/>
    <x v="3"/>
    <s v="Hanevoet"/>
    <s v="Apartment"/>
    <n v="275"/>
    <n v="2200"/>
    <x v="22"/>
    <n v="0.66666666666666663"/>
  </r>
  <r>
    <n v="120"/>
    <x v="4"/>
    <n v="7"/>
    <x v="3"/>
    <s v="Hanevoet"/>
    <s v="Apartment"/>
    <n v="275"/>
    <n v="1925"/>
    <x v="22"/>
    <n v="0.58333333333333337"/>
  </r>
  <r>
    <n v="120"/>
    <x v="5"/>
    <n v="8"/>
    <x v="3"/>
    <s v="Hanevoet"/>
    <s v="Apartment"/>
    <n v="275"/>
    <n v="2200"/>
    <x v="22"/>
    <n v="0.66666666666666663"/>
  </r>
  <r>
    <n v="120"/>
    <x v="6"/>
    <n v="7"/>
    <x v="3"/>
    <s v="Hanevoet"/>
    <s v="Apartment"/>
    <n v="275"/>
    <n v="1925"/>
    <x v="22"/>
    <n v="0.58333333333333337"/>
  </r>
  <r>
    <n v="120"/>
    <x v="7"/>
    <n v="9"/>
    <x v="3"/>
    <s v="Hanevoet"/>
    <s v="Apartment"/>
    <n v="275"/>
    <n v="2475"/>
    <x v="22"/>
    <n v="0.75"/>
  </r>
  <r>
    <n v="120"/>
    <x v="8"/>
    <n v="8"/>
    <x v="3"/>
    <s v="Hanevoet"/>
    <s v="Apartment"/>
    <n v="275"/>
    <n v="2200"/>
    <x v="22"/>
    <n v="0.66666666666666663"/>
  </r>
  <r>
    <n v="120"/>
    <x v="9"/>
    <n v="9"/>
    <x v="3"/>
    <s v="Hanevoet"/>
    <s v="Apartment"/>
    <n v="275"/>
    <n v="2475"/>
    <x v="22"/>
    <n v="0.75"/>
  </r>
  <r>
    <n v="120"/>
    <x v="10"/>
    <n v="7"/>
    <x v="3"/>
    <s v="Hanevoet"/>
    <s v="Apartment"/>
    <n v="275"/>
    <n v="1925"/>
    <x v="22"/>
    <n v="0.58333333333333337"/>
  </r>
  <r>
    <n v="120"/>
    <x v="11"/>
    <n v="8"/>
    <x v="3"/>
    <s v="Hanevoet"/>
    <s v="Apartment"/>
    <n v="275"/>
    <n v="2200"/>
    <x v="22"/>
    <n v="0.66666666666666663"/>
  </r>
  <r>
    <n v="120"/>
    <x v="12"/>
    <n v="8"/>
    <x v="3"/>
    <s v="Hanevoet"/>
    <s v="Apartment"/>
    <n v="275"/>
    <n v="2200"/>
    <x v="22"/>
    <n v="0.66666666666666663"/>
  </r>
  <r>
    <n v="120"/>
    <x v="13"/>
    <n v="10"/>
    <x v="3"/>
    <s v="Hanevoet"/>
    <s v="Apartment"/>
    <n v="275"/>
    <n v="2750"/>
    <x v="22"/>
    <n v="0.83333333333333337"/>
  </r>
  <r>
    <n v="120"/>
    <x v="14"/>
    <n v="8"/>
    <x v="3"/>
    <s v="Hanevoet"/>
    <s v="Apartment"/>
    <n v="275"/>
    <n v="2200"/>
    <x v="22"/>
    <n v="0.66666666666666663"/>
  </r>
  <r>
    <n v="120"/>
    <x v="15"/>
    <n v="7"/>
    <x v="3"/>
    <s v="Hanevoet"/>
    <s v="Apartment"/>
    <n v="275"/>
    <n v="1925"/>
    <x v="22"/>
    <n v="0.58333333333333337"/>
  </r>
  <r>
    <n v="120"/>
    <x v="16"/>
    <n v="7"/>
    <x v="3"/>
    <s v="Hanevoet"/>
    <s v="Apartment"/>
    <n v="275"/>
    <n v="1925"/>
    <x v="22"/>
    <n v="0.58333333333333337"/>
  </r>
  <r>
    <n v="120"/>
    <x v="17"/>
    <n v="7"/>
    <x v="3"/>
    <s v="Hanevoet"/>
    <s v="Apartment"/>
    <n v="275"/>
    <n v="1925"/>
    <x v="22"/>
    <n v="0.58333333333333337"/>
  </r>
  <r>
    <n v="120"/>
    <x v="18"/>
    <n v="8"/>
    <x v="3"/>
    <s v="Hanevoet"/>
    <s v="Apartment"/>
    <n v="275"/>
    <n v="2200"/>
    <x v="22"/>
    <n v="0.66666666666666663"/>
  </r>
  <r>
    <n v="121"/>
    <x v="0"/>
    <n v="10"/>
    <x v="3"/>
    <s v="Hanevoet"/>
    <s v="Apartment"/>
    <n v="330"/>
    <n v="3300"/>
    <x v="0"/>
    <n v="0.83333333333333337"/>
  </r>
  <r>
    <n v="121"/>
    <x v="1"/>
    <n v="8"/>
    <x v="3"/>
    <s v="Hanevoet"/>
    <s v="Apartment"/>
    <n v="330"/>
    <n v="2640"/>
    <x v="0"/>
    <n v="0.66666666666666663"/>
  </r>
  <r>
    <n v="121"/>
    <x v="2"/>
    <n v="8"/>
    <x v="3"/>
    <s v="Hanevoet"/>
    <s v="Apartment"/>
    <n v="330"/>
    <n v="2640"/>
    <x v="0"/>
    <n v="0.66666666666666663"/>
  </r>
  <r>
    <n v="121"/>
    <x v="3"/>
    <n v="10"/>
    <x v="3"/>
    <s v="Hanevoet"/>
    <s v="Apartment"/>
    <n v="330"/>
    <n v="3300"/>
    <x v="0"/>
    <n v="0.83333333333333337"/>
  </r>
  <r>
    <n v="121"/>
    <x v="4"/>
    <n v="7"/>
    <x v="3"/>
    <s v="Hanevoet"/>
    <s v="Apartment"/>
    <n v="330"/>
    <n v="2310"/>
    <x v="0"/>
    <n v="0.58333333333333337"/>
  </r>
  <r>
    <n v="121"/>
    <x v="5"/>
    <n v="7"/>
    <x v="3"/>
    <s v="Hanevoet"/>
    <s v="Apartment"/>
    <n v="330"/>
    <n v="2310"/>
    <x v="0"/>
    <n v="0.58333333333333337"/>
  </r>
  <r>
    <n v="121"/>
    <x v="6"/>
    <n v="8"/>
    <x v="3"/>
    <s v="Hanevoet"/>
    <s v="Apartment"/>
    <n v="330"/>
    <n v="2640"/>
    <x v="0"/>
    <n v="0.66666666666666663"/>
  </r>
  <r>
    <n v="121"/>
    <x v="7"/>
    <n v="9"/>
    <x v="3"/>
    <s v="Hanevoet"/>
    <s v="Apartment"/>
    <n v="330"/>
    <n v="2970"/>
    <x v="0"/>
    <n v="0.75"/>
  </r>
  <r>
    <n v="121"/>
    <x v="8"/>
    <n v="6"/>
    <x v="3"/>
    <s v="Hanevoet"/>
    <s v="Apartment"/>
    <n v="330"/>
    <n v="1980"/>
    <x v="0"/>
    <n v="0.5"/>
  </r>
  <r>
    <n v="121"/>
    <x v="9"/>
    <n v="10"/>
    <x v="3"/>
    <s v="Hanevoet"/>
    <s v="Apartment"/>
    <n v="330"/>
    <n v="3300"/>
    <x v="0"/>
    <n v="0.83333333333333337"/>
  </r>
  <r>
    <n v="121"/>
    <x v="10"/>
    <n v="6"/>
    <x v="3"/>
    <s v="Hanevoet"/>
    <s v="Apartment"/>
    <n v="330"/>
    <n v="1980"/>
    <x v="0"/>
    <n v="0.5"/>
  </r>
  <r>
    <n v="121"/>
    <x v="11"/>
    <n v="6"/>
    <x v="3"/>
    <s v="Hanevoet"/>
    <s v="Apartment"/>
    <n v="330"/>
    <n v="1980"/>
    <x v="0"/>
    <n v="0.5"/>
  </r>
  <r>
    <n v="121"/>
    <x v="12"/>
    <n v="7"/>
    <x v="3"/>
    <s v="Hanevoet"/>
    <s v="Apartment"/>
    <n v="330"/>
    <n v="2310"/>
    <x v="0"/>
    <n v="0.58333333333333337"/>
  </r>
  <r>
    <n v="121"/>
    <x v="13"/>
    <n v="8"/>
    <x v="3"/>
    <s v="Hanevoet"/>
    <s v="Apartment"/>
    <n v="330"/>
    <n v="2640"/>
    <x v="0"/>
    <n v="0.66666666666666663"/>
  </r>
  <r>
    <n v="121"/>
    <x v="14"/>
    <n v="10"/>
    <x v="3"/>
    <s v="Hanevoet"/>
    <s v="Apartment"/>
    <n v="330"/>
    <n v="3300"/>
    <x v="0"/>
    <n v="0.83333333333333337"/>
  </r>
  <r>
    <n v="121"/>
    <x v="15"/>
    <n v="8"/>
    <x v="3"/>
    <s v="Hanevoet"/>
    <s v="Apartment"/>
    <n v="330"/>
    <n v="2640"/>
    <x v="0"/>
    <n v="0.66666666666666663"/>
  </r>
  <r>
    <n v="121"/>
    <x v="16"/>
    <n v="8"/>
    <x v="3"/>
    <s v="Hanevoet"/>
    <s v="Apartment"/>
    <n v="330"/>
    <n v="2640"/>
    <x v="0"/>
    <n v="0.66666666666666663"/>
  </r>
  <r>
    <n v="121"/>
    <x v="17"/>
    <n v="11"/>
    <x v="3"/>
    <s v="Hanevoet"/>
    <s v="Apartment"/>
    <n v="330"/>
    <n v="3630"/>
    <x v="0"/>
    <n v="0.91666666666666663"/>
  </r>
  <r>
    <n v="121"/>
    <x v="18"/>
    <n v="8"/>
    <x v="3"/>
    <s v="Hanevoet"/>
    <s v="Apartment"/>
    <n v="330"/>
    <n v="2640"/>
    <x v="0"/>
    <n v="0.66666666666666663"/>
  </r>
  <r>
    <n v="122"/>
    <x v="0"/>
    <n v="8"/>
    <x v="3"/>
    <s v="Hanevoet"/>
    <s v="House"/>
    <n v="550"/>
    <n v="4400"/>
    <x v="23"/>
    <n v="0.66666666666666663"/>
  </r>
  <r>
    <n v="122"/>
    <x v="1"/>
    <n v="9"/>
    <x v="3"/>
    <s v="Hanevoet"/>
    <s v="House"/>
    <n v="550"/>
    <n v="4950"/>
    <x v="23"/>
    <n v="0.75"/>
  </r>
  <r>
    <n v="122"/>
    <x v="2"/>
    <n v="10"/>
    <x v="3"/>
    <s v="Hanevoet"/>
    <s v="House"/>
    <n v="550"/>
    <n v="5500"/>
    <x v="23"/>
    <n v="0.83333333333333337"/>
  </r>
  <r>
    <n v="122"/>
    <x v="3"/>
    <n v="6"/>
    <x v="3"/>
    <s v="Hanevoet"/>
    <s v="House"/>
    <n v="550"/>
    <n v="3300"/>
    <x v="23"/>
    <n v="0.5"/>
  </r>
  <r>
    <n v="122"/>
    <x v="4"/>
    <n v="9"/>
    <x v="3"/>
    <s v="Hanevoet"/>
    <s v="House"/>
    <n v="550"/>
    <n v="4950"/>
    <x v="23"/>
    <n v="0.75"/>
  </r>
  <r>
    <n v="122"/>
    <x v="5"/>
    <n v="10"/>
    <x v="3"/>
    <s v="Hanevoet"/>
    <s v="House"/>
    <n v="550"/>
    <n v="5500"/>
    <x v="23"/>
    <n v="0.83333333333333337"/>
  </r>
  <r>
    <n v="122"/>
    <x v="6"/>
    <n v="6"/>
    <x v="3"/>
    <s v="Hanevoet"/>
    <s v="House"/>
    <n v="550"/>
    <n v="3300"/>
    <x v="23"/>
    <n v="0.5"/>
  </r>
  <r>
    <n v="122"/>
    <x v="7"/>
    <n v="10"/>
    <x v="3"/>
    <s v="Hanevoet"/>
    <s v="House"/>
    <n v="550"/>
    <n v="5500"/>
    <x v="23"/>
    <n v="0.83333333333333337"/>
  </r>
  <r>
    <n v="122"/>
    <x v="8"/>
    <n v="9"/>
    <x v="3"/>
    <s v="Hanevoet"/>
    <s v="House"/>
    <n v="550"/>
    <n v="4950"/>
    <x v="23"/>
    <n v="0.75"/>
  </r>
  <r>
    <n v="122"/>
    <x v="9"/>
    <n v="8"/>
    <x v="3"/>
    <s v="Hanevoet"/>
    <s v="House"/>
    <n v="550"/>
    <n v="4400"/>
    <x v="23"/>
    <n v="0.66666666666666663"/>
  </r>
  <r>
    <n v="122"/>
    <x v="10"/>
    <n v="8"/>
    <x v="3"/>
    <s v="Hanevoet"/>
    <s v="House"/>
    <n v="550"/>
    <n v="4400"/>
    <x v="23"/>
    <n v="0.66666666666666663"/>
  </r>
  <r>
    <n v="122"/>
    <x v="11"/>
    <n v="8"/>
    <x v="3"/>
    <s v="Hanevoet"/>
    <s v="House"/>
    <n v="550"/>
    <n v="4400"/>
    <x v="23"/>
    <n v="0.66666666666666663"/>
  </r>
  <r>
    <n v="122"/>
    <x v="12"/>
    <n v="10"/>
    <x v="3"/>
    <s v="Hanevoet"/>
    <s v="House"/>
    <n v="550"/>
    <n v="5500"/>
    <x v="23"/>
    <n v="0.83333333333333337"/>
  </r>
  <r>
    <n v="122"/>
    <x v="13"/>
    <n v="8"/>
    <x v="3"/>
    <s v="Hanevoet"/>
    <s v="House"/>
    <n v="550"/>
    <n v="4400"/>
    <x v="23"/>
    <n v="0.66666666666666663"/>
  </r>
  <r>
    <n v="122"/>
    <x v="14"/>
    <n v="7"/>
    <x v="3"/>
    <s v="Hanevoet"/>
    <s v="House"/>
    <n v="550"/>
    <n v="3850"/>
    <x v="23"/>
    <n v="0.58333333333333337"/>
  </r>
  <r>
    <n v="122"/>
    <x v="15"/>
    <n v="6"/>
    <x v="3"/>
    <s v="Hanevoet"/>
    <s v="House"/>
    <n v="550"/>
    <n v="3300"/>
    <x v="23"/>
    <n v="0.5"/>
  </r>
  <r>
    <n v="122"/>
    <x v="16"/>
    <n v="6"/>
    <x v="3"/>
    <s v="Hanevoet"/>
    <s v="House"/>
    <n v="550"/>
    <n v="3300"/>
    <x v="23"/>
    <n v="0.5"/>
  </r>
  <r>
    <n v="122"/>
    <x v="17"/>
    <n v="11"/>
    <x v="3"/>
    <s v="Hanevoet"/>
    <s v="House"/>
    <n v="550"/>
    <n v="6050"/>
    <x v="23"/>
    <n v="0.91666666666666663"/>
  </r>
  <r>
    <n v="122"/>
    <x v="18"/>
    <n v="10"/>
    <x v="3"/>
    <s v="Hanevoet"/>
    <s v="House"/>
    <n v="550"/>
    <n v="5500"/>
    <x v="23"/>
    <n v="0.83333333333333337"/>
  </r>
  <r>
    <n v="123"/>
    <x v="0"/>
    <n v="6"/>
    <x v="3"/>
    <s v="Hanevoet"/>
    <s v="Small House"/>
    <n v="495"/>
    <n v="2970"/>
    <x v="24"/>
    <n v="0.5"/>
  </r>
  <r>
    <n v="123"/>
    <x v="1"/>
    <n v="9"/>
    <x v="3"/>
    <s v="Hanevoet"/>
    <s v="Small House"/>
    <n v="495"/>
    <n v="4455"/>
    <x v="24"/>
    <n v="0.75"/>
  </r>
  <r>
    <n v="123"/>
    <x v="2"/>
    <n v="7"/>
    <x v="3"/>
    <s v="Hanevoet"/>
    <s v="Small House"/>
    <n v="495"/>
    <n v="3465"/>
    <x v="24"/>
    <n v="0.58333333333333337"/>
  </r>
  <r>
    <n v="123"/>
    <x v="3"/>
    <n v="9"/>
    <x v="3"/>
    <s v="Hanevoet"/>
    <s v="Small House"/>
    <n v="495"/>
    <n v="4455"/>
    <x v="24"/>
    <n v="0.75"/>
  </r>
  <r>
    <n v="123"/>
    <x v="4"/>
    <n v="7"/>
    <x v="3"/>
    <s v="Hanevoet"/>
    <s v="Small House"/>
    <n v="495"/>
    <n v="3465"/>
    <x v="24"/>
    <n v="0.58333333333333337"/>
  </r>
  <r>
    <n v="123"/>
    <x v="5"/>
    <n v="8"/>
    <x v="3"/>
    <s v="Hanevoet"/>
    <s v="Small House"/>
    <n v="495"/>
    <n v="3960"/>
    <x v="24"/>
    <n v="0.66666666666666663"/>
  </r>
  <r>
    <n v="123"/>
    <x v="6"/>
    <n v="9"/>
    <x v="3"/>
    <s v="Hanevoet"/>
    <s v="Small House"/>
    <n v="495"/>
    <n v="4455"/>
    <x v="24"/>
    <n v="0.75"/>
  </r>
  <r>
    <n v="123"/>
    <x v="7"/>
    <n v="10"/>
    <x v="3"/>
    <s v="Hanevoet"/>
    <s v="Small House"/>
    <n v="495"/>
    <n v="4950"/>
    <x v="24"/>
    <n v="0.83333333333333337"/>
  </r>
  <r>
    <n v="123"/>
    <x v="8"/>
    <n v="7"/>
    <x v="3"/>
    <s v="Hanevoet"/>
    <s v="Small House"/>
    <n v="495"/>
    <n v="3465"/>
    <x v="24"/>
    <n v="0.58333333333333337"/>
  </r>
  <r>
    <n v="123"/>
    <x v="9"/>
    <n v="9"/>
    <x v="3"/>
    <s v="Hanevoet"/>
    <s v="Small House"/>
    <n v="495"/>
    <n v="4455"/>
    <x v="24"/>
    <n v="0.75"/>
  </r>
  <r>
    <n v="123"/>
    <x v="10"/>
    <n v="9"/>
    <x v="3"/>
    <s v="Hanevoet"/>
    <s v="Small House"/>
    <n v="495"/>
    <n v="4455"/>
    <x v="24"/>
    <n v="0.75"/>
  </r>
  <r>
    <n v="123"/>
    <x v="11"/>
    <n v="8"/>
    <x v="3"/>
    <s v="Hanevoet"/>
    <s v="Small House"/>
    <n v="495"/>
    <n v="3960"/>
    <x v="24"/>
    <n v="0.66666666666666663"/>
  </r>
  <r>
    <n v="123"/>
    <x v="12"/>
    <n v="8"/>
    <x v="3"/>
    <s v="Hanevoet"/>
    <s v="Small House"/>
    <n v="495"/>
    <n v="3960"/>
    <x v="24"/>
    <n v="0.66666666666666663"/>
  </r>
  <r>
    <n v="123"/>
    <x v="13"/>
    <n v="9"/>
    <x v="3"/>
    <s v="Hanevoet"/>
    <s v="Small House"/>
    <n v="495"/>
    <n v="4455"/>
    <x v="24"/>
    <n v="0.75"/>
  </r>
  <r>
    <n v="123"/>
    <x v="14"/>
    <n v="6"/>
    <x v="3"/>
    <s v="Hanevoet"/>
    <s v="Small House"/>
    <n v="495"/>
    <n v="2970"/>
    <x v="24"/>
    <n v="0.5"/>
  </r>
  <r>
    <n v="123"/>
    <x v="15"/>
    <n v="7"/>
    <x v="3"/>
    <s v="Hanevoet"/>
    <s v="Small House"/>
    <n v="495"/>
    <n v="3465"/>
    <x v="24"/>
    <n v="0.58333333333333337"/>
  </r>
  <r>
    <n v="123"/>
    <x v="16"/>
    <n v="7"/>
    <x v="3"/>
    <s v="Hanevoet"/>
    <s v="Small House"/>
    <n v="495"/>
    <n v="3465"/>
    <x v="24"/>
    <n v="0.58333333333333337"/>
  </r>
  <r>
    <n v="123"/>
    <x v="17"/>
    <n v="9"/>
    <x v="3"/>
    <s v="Hanevoet"/>
    <s v="Small House"/>
    <n v="495"/>
    <n v="4455"/>
    <x v="24"/>
    <n v="0.75"/>
  </r>
  <r>
    <n v="123"/>
    <x v="18"/>
    <n v="10"/>
    <x v="3"/>
    <s v="Hanevoet"/>
    <s v="Small House"/>
    <n v="495"/>
    <n v="4950"/>
    <x v="24"/>
    <n v="0.83333333333333337"/>
  </r>
  <r>
    <n v="124"/>
    <x v="0"/>
    <n v="6"/>
    <x v="3"/>
    <s v="Hanevoet"/>
    <s v="Apartment"/>
    <n v="385"/>
    <n v="2310"/>
    <x v="25"/>
    <n v="0.5"/>
  </r>
  <r>
    <n v="124"/>
    <x v="1"/>
    <n v="8"/>
    <x v="3"/>
    <s v="Hanevoet"/>
    <s v="Apartment"/>
    <n v="385"/>
    <n v="3080"/>
    <x v="25"/>
    <n v="0.66666666666666663"/>
  </r>
  <r>
    <n v="124"/>
    <x v="2"/>
    <n v="9"/>
    <x v="3"/>
    <s v="Hanevoet"/>
    <s v="Apartment"/>
    <n v="385"/>
    <n v="3465"/>
    <x v="25"/>
    <n v="0.75"/>
  </r>
  <r>
    <n v="124"/>
    <x v="3"/>
    <n v="8"/>
    <x v="3"/>
    <s v="Hanevoet"/>
    <s v="Apartment"/>
    <n v="385"/>
    <n v="3080"/>
    <x v="25"/>
    <n v="0.66666666666666663"/>
  </r>
  <r>
    <n v="124"/>
    <x v="4"/>
    <n v="9"/>
    <x v="3"/>
    <s v="Hanevoet"/>
    <s v="Apartment"/>
    <n v="385"/>
    <n v="3465"/>
    <x v="25"/>
    <n v="0.75"/>
  </r>
  <r>
    <n v="124"/>
    <x v="5"/>
    <n v="6"/>
    <x v="3"/>
    <s v="Hanevoet"/>
    <s v="Apartment"/>
    <n v="385"/>
    <n v="2310"/>
    <x v="25"/>
    <n v="0.5"/>
  </r>
  <r>
    <n v="124"/>
    <x v="6"/>
    <n v="7"/>
    <x v="3"/>
    <s v="Hanevoet"/>
    <s v="Apartment"/>
    <n v="385"/>
    <n v="2695"/>
    <x v="25"/>
    <n v="0.58333333333333337"/>
  </r>
  <r>
    <n v="124"/>
    <x v="7"/>
    <n v="6"/>
    <x v="3"/>
    <s v="Hanevoet"/>
    <s v="Apartment"/>
    <n v="385"/>
    <n v="2310"/>
    <x v="25"/>
    <n v="0.5"/>
  </r>
  <r>
    <n v="124"/>
    <x v="8"/>
    <n v="10"/>
    <x v="3"/>
    <s v="Hanevoet"/>
    <s v="Apartment"/>
    <n v="385"/>
    <n v="3850"/>
    <x v="25"/>
    <n v="0.83333333333333337"/>
  </r>
  <r>
    <n v="124"/>
    <x v="9"/>
    <n v="6"/>
    <x v="3"/>
    <s v="Hanevoet"/>
    <s v="Apartment"/>
    <n v="385"/>
    <n v="2310"/>
    <x v="25"/>
    <n v="0.5"/>
  </r>
  <r>
    <n v="124"/>
    <x v="10"/>
    <n v="7"/>
    <x v="3"/>
    <s v="Hanevoet"/>
    <s v="Apartment"/>
    <n v="385"/>
    <n v="2695"/>
    <x v="25"/>
    <n v="0.58333333333333337"/>
  </r>
  <r>
    <n v="124"/>
    <x v="11"/>
    <n v="10"/>
    <x v="3"/>
    <s v="Hanevoet"/>
    <s v="Apartment"/>
    <n v="385"/>
    <n v="3850"/>
    <x v="25"/>
    <n v="0.83333333333333337"/>
  </r>
  <r>
    <n v="124"/>
    <x v="12"/>
    <n v="10"/>
    <x v="3"/>
    <s v="Hanevoet"/>
    <s v="Apartment"/>
    <n v="385"/>
    <n v="3850"/>
    <x v="25"/>
    <n v="0.83333333333333337"/>
  </r>
  <r>
    <n v="124"/>
    <x v="13"/>
    <n v="8"/>
    <x v="3"/>
    <s v="Hanevoet"/>
    <s v="Apartment"/>
    <n v="385"/>
    <n v="3080"/>
    <x v="25"/>
    <n v="0.66666666666666663"/>
  </r>
  <r>
    <n v="124"/>
    <x v="14"/>
    <n v="6"/>
    <x v="3"/>
    <s v="Hanevoet"/>
    <s v="Apartment"/>
    <n v="385"/>
    <n v="2310"/>
    <x v="25"/>
    <n v="0.5"/>
  </r>
  <r>
    <n v="124"/>
    <x v="15"/>
    <n v="10"/>
    <x v="3"/>
    <s v="Hanevoet"/>
    <s v="Apartment"/>
    <n v="385"/>
    <n v="3850"/>
    <x v="25"/>
    <n v="0.83333333333333337"/>
  </r>
  <r>
    <n v="124"/>
    <x v="16"/>
    <n v="10"/>
    <x v="3"/>
    <s v="Hanevoet"/>
    <s v="Apartment"/>
    <n v="385"/>
    <n v="3850"/>
    <x v="25"/>
    <n v="0.83333333333333337"/>
  </r>
  <r>
    <n v="124"/>
    <x v="17"/>
    <n v="11"/>
    <x v="3"/>
    <s v="Hanevoet"/>
    <s v="Apartment"/>
    <n v="385"/>
    <n v="4235"/>
    <x v="25"/>
    <n v="0.91666666666666663"/>
  </r>
  <r>
    <n v="124"/>
    <x v="18"/>
    <n v="12"/>
    <x v="3"/>
    <s v="Hanevoet"/>
    <s v="Apartment"/>
    <n v="385"/>
    <n v="4620"/>
    <x v="25"/>
    <n v="1"/>
  </r>
  <r>
    <n v="125"/>
    <x v="0"/>
    <n v="9"/>
    <x v="3"/>
    <s v="Hanevoet"/>
    <s v="Villa"/>
    <n v="990"/>
    <n v="8910"/>
    <x v="26"/>
    <n v="0.75"/>
  </r>
  <r>
    <n v="125"/>
    <x v="1"/>
    <n v="7"/>
    <x v="3"/>
    <s v="Hanevoet"/>
    <s v="Villa"/>
    <n v="990"/>
    <n v="6930"/>
    <x v="26"/>
    <n v="0.58333333333333337"/>
  </r>
  <r>
    <n v="125"/>
    <x v="2"/>
    <n v="7"/>
    <x v="3"/>
    <s v="Hanevoet"/>
    <s v="Villa"/>
    <n v="990"/>
    <n v="6930"/>
    <x v="26"/>
    <n v="0.58333333333333337"/>
  </r>
  <r>
    <n v="125"/>
    <x v="3"/>
    <n v="8"/>
    <x v="3"/>
    <s v="Hanevoet"/>
    <s v="Villa"/>
    <n v="990"/>
    <n v="7920"/>
    <x v="26"/>
    <n v="0.66666666666666663"/>
  </r>
  <r>
    <n v="125"/>
    <x v="4"/>
    <n v="9"/>
    <x v="3"/>
    <s v="Hanevoet"/>
    <s v="Villa"/>
    <n v="990"/>
    <n v="8910"/>
    <x v="26"/>
    <n v="0.75"/>
  </r>
  <r>
    <n v="125"/>
    <x v="5"/>
    <n v="6"/>
    <x v="3"/>
    <s v="Hanevoet"/>
    <s v="Villa"/>
    <n v="990"/>
    <n v="5940"/>
    <x v="26"/>
    <n v="0.5"/>
  </r>
  <r>
    <n v="125"/>
    <x v="6"/>
    <n v="10"/>
    <x v="3"/>
    <s v="Hanevoet"/>
    <s v="Villa"/>
    <n v="990"/>
    <n v="9900"/>
    <x v="26"/>
    <n v="0.83333333333333337"/>
  </r>
  <r>
    <n v="125"/>
    <x v="7"/>
    <n v="9"/>
    <x v="3"/>
    <s v="Hanevoet"/>
    <s v="Villa"/>
    <n v="990"/>
    <n v="8910"/>
    <x v="26"/>
    <n v="0.75"/>
  </r>
  <r>
    <n v="125"/>
    <x v="8"/>
    <n v="8"/>
    <x v="3"/>
    <s v="Hanevoet"/>
    <s v="Villa"/>
    <n v="990"/>
    <n v="7920"/>
    <x v="26"/>
    <n v="0.66666666666666663"/>
  </r>
  <r>
    <n v="125"/>
    <x v="9"/>
    <n v="6"/>
    <x v="3"/>
    <s v="Hanevoet"/>
    <s v="Villa"/>
    <n v="990"/>
    <n v="5940"/>
    <x v="26"/>
    <n v="0.5"/>
  </r>
  <r>
    <n v="125"/>
    <x v="10"/>
    <n v="10"/>
    <x v="3"/>
    <s v="Hanevoet"/>
    <s v="Villa"/>
    <n v="990"/>
    <n v="9900"/>
    <x v="26"/>
    <n v="0.83333333333333337"/>
  </r>
  <r>
    <n v="125"/>
    <x v="11"/>
    <n v="6"/>
    <x v="3"/>
    <s v="Hanevoet"/>
    <s v="Villa"/>
    <n v="990"/>
    <n v="5940"/>
    <x v="26"/>
    <n v="0.5"/>
  </r>
  <r>
    <n v="125"/>
    <x v="12"/>
    <n v="8"/>
    <x v="3"/>
    <s v="Hanevoet"/>
    <s v="Villa"/>
    <n v="990"/>
    <n v="7920"/>
    <x v="26"/>
    <n v="0.66666666666666663"/>
  </r>
  <r>
    <n v="125"/>
    <x v="13"/>
    <n v="8"/>
    <x v="3"/>
    <s v="Hanevoet"/>
    <s v="Villa"/>
    <n v="990"/>
    <n v="7920"/>
    <x v="26"/>
    <n v="0.66666666666666663"/>
  </r>
  <r>
    <n v="125"/>
    <x v="14"/>
    <n v="10"/>
    <x v="3"/>
    <s v="Hanevoet"/>
    <s v="Villa"/>
    <n v="990"/>
    <n v="9900"/>
    <x v="26"/>
    <n v="0.83333333333333337"/>
  </r>
  <r>
    <n v="125"/>
    <x v="15"/>
    <n v="9"/>
    <x v="3"/>
    <s v="Hanevoet"/>
    <s v="Villa"/>
    <n v="990"/>
    <n v="8910"/>
    <x v="26"/>
    <n v="0.75"/>
  </r>
  <r>
    <n v="125"/>
    <x v="16"/>
    <n v="9"/>
    <x v="3"/>
    <s v="Hanevoet"/>
    <s v="Villa"/>
    <n v="990"/>
    <n v="8910"/>
    <x v="26"/>
    <n v="0.75"/>
  </r>
  <r>
    <n v="125"/>
    <x v="17"/>
    <n v="11"/>
    <x v="3"/>
    <s v="Hanevoet"/>
    <s v="Villa"/>
    <n v="990"/>
    <n v="10890"/>
    <x v="26"/>
    <n v="0.91666666666666663"/>
  </r>
  <r>
    <n v="125"/>
    <x v="18"/>
    <n v="7"/>
    <x v="3"/>
    <s v="Hanevoet"/>
    <s v="Villa"/>
    <n v="990"/>
    <n v="6930"/>
    <x v="26"/>
    <n v="0.58333333333333337"/>
  </r>
  <r>
    <n v="126"/>
    <x v="0"/>
    <n v="10"/>
    <x v="3"/>
    <s v="Genderbeemd"/>
    <s v="Condo"/>
    <n v="300"/>
    <n v="3000"/>
    <x v="5"/>
    <n v="0.83333333333333337"/>
  </r>
  <r>
    <n v="126"/>
    <x v="1"/>
    <n v="10"/>
    <x v="3"/>
    <s v="Genderbeemd"/>
    <s v="Condo"/>
    <n v="300"/>
    <n v="3000"/>
    <x v="5"/>
    <n v="0.83333333333333337"/>
  </r>
  <r>
    <n v="126"/>
    <x v="2"/>
    <n v="8"/>
    <x v="3"/>
    <s v="Genderbeemd"/>
    <s v="Condo"/>
    <n v="300"/>
    <n v="2400"/>
    <x v="5"/>
    <n v="0.66666666666666663"/>
  </r>
  <r>
    <n v="126"/>
    <x v="3"/>
    <n v="9"/>
    <x v="3"/>
    <s v="Genderbeemd"/>
    <s v="Condo"/>
    <n v="300"/>
    <n v="2700"/>
    <x v="5"/>
    <n v="0.75"/>
  </r>
  <r>
    <n v="126"/>
    <x v="4"/>
    <n v="11"/>
    <x v="3"/>
    <s v="Genderbeemd"/>
    <s v="Condo"/>
    <n v="300"/>
    <n v="3300"/>
    <x v="5"/>
    <n v="0.91666666666666663"/>
  </r>
  <r>
    <n v="126"/>
    <x v="5"/>
    <n v="11"/>
    <x v="3"/>
    <s v="Genderbeemd"/>
    <s v="Condo"/>
    <n v="300"/>
    <n v="3300"/>
    <x v="5"/>
    <n v="0.91666666666666663"/>
  </r>
  <r>
    <n v="126"/>
    <x v="6"/>
    <n v="9"/>
    <x v="3"/>
    <s v="Genderbeemd"/>
    <s v="Condo"/>
    <n v="300"/>
    <n v="2700"/>
    <x v="5"/>
    <n v="0.75"/>
  </r>
  <r>
    <n v="126"/>
    <x v="7"/>
    <n v="10"/>
    <x v="3"/>
    <s v="Genderbeemd"/>
    <s v="Condo"/>
    <n v="300"/>
    <n v="3000"/>
    <x v="5"/>
    <n v="0.83333333333333337"/>
  </r>
  <r>
    <n v="126"/>
    <x v="8"/>
    <n v="9"/>
    <x v="3"/>
    <s v="Genderbeemd"/>
    <s v="Condo"/>
    <n v="300"/>
    <n v="2700"/>
    <x v="5"/>
    <n v="0.75"/>
  </r>
  <r>
    <n v="126"/>
    <x v="9"/>
    <n v="10"/>
    <x v="3"/>
    <s v="Genderbeemd"/>
    <s v="Condo"/>
    <n v="300"/>
    <n v="3000"/>
    <x v="5"/>
    <n v="0.83333333333333337"/>
  </r>
  <r>
    <n v="126"/>
    <x v="10"/>
    <n v="11"/>
    <x v="3"/>
    <s v="Genderbeemd"/>
    <s v="Condo"/>
    <n v="300"/>
    <n v="3300"/>
    <x v="5"/>
    <n v="0.91666666666666663"/>
  </r>
  <r>
    <n v="126"/>
    <x v="11"/>
    <n v="8"/>
    <x v="3"/>
    <s v="Genderbeemd"/>
    <s v="Condo"/>
    <n v="300"/>
    <n v="2400"/>
    <x v="5"/>
    <n v="0.66666666666666663"/>
  </r>
  <r>
    <n v="126"/>
    <x v="12"/>
    <n v="8"/>
    <x v="3"/>
    <s v="Genderbeemd"/>
    <s v="Condo"/>
    <n v="300"/>
    <n v="2400"/>
    <x v="5"/>
    <n v="0.66666666666666663"/>
  </r>
  <r>
    <n v="126"/>
    <x v="13"/>
    <n v="9"/>
    <x v="3"/>
    <s v="Genderbeemd"/>
    <s v="Condo"/>
    <n v="300"/>
    <n v="2700"/>
    <x v="5"/>
    <n v="0.75"/>
  </r>
  <r>
    <n v="126"/>
    <x v="14"/>
    <n v="10"/>
    <x v="3"/>
    <s v="Genderbeemd"/>
    <s v="Condo"/>
    <n v="300"/>
    <n v="3000"/>
    <x v="5"/>
    <n v="0.83333333333333337"/>
  </r>
  <r>
    <n v="126"/>
    <x v="15"/>
    <n v="10"/>
    <x v="3"/>
    <s v="Genderbeemd"/>
    <s v="Condo"/>
    <n v="300"/>
    <n v="3000"/>
    <x v="5"/>
    <n v="0.83333333333333337"/>
  </r>
  <r>
    <n v="126"/>
    <x v="16"/>
    <n v="10"/>
    <x v="3"/>
    <s v="Genderbeemd"/>
    <s v="Condo"/>
    <n v="300"/>
    <n v="3000"/>
    <x v="5"/>
    <n v="0.83333333333333337"/>
  </r>
  <r>
    <n v="126"/>
    <x v="17"/>
    <n v="11"/>
    <x v="3"/>
    <s v="Genderbeemd"/>
    <s v="Condo"/>
    <n v="300"/>
    <n v="3300"/>
    <x v="5"/>
    <n v="0.91666666666666663"/>
  </r>
  <r>
    <n v="126"/>
    <x v="18"/>
    <n v="12"/>
    <x v="3"/>
    <s v="Genderbeemd"/>
    <s v="Condo"/>
    <n v="300"/>
    <n v="3600"/>
    <x v="5"/>
    <n v="1"/>
  </r>
  <r>
    <n v="127"/>
    <x v="0"/>
    <n v="8"/>
    <x v="3"/>
    <s v="Genderbeemd"/>
    <s v="Apartment"/>
    <n v="360"/>
    <n v="2880"/>
    <x v="18"/>
    <n v="0.66666666666666663"/>
  </r>
  <r>
    <n v="127"/>
    <x v="1"/>
    <n v="7"/>
    <x v="3"/>
    <s v="Genderbeemd"/>
    <s v="Apartment"/>
    <n v="360"/>
    <n v="2520"/>
    <x v="18"/>
    <n v="0.58333333333333337"/>
  </r>
  <r>
    <n v="127"/>
    <x v="2"/>
    <n v="11"/>
    <x v="3"/>
    <s v="Genderbeemd"/>
    <s v="Apartment"/>
    <n v="360"/>
    <n v="3960"/>
    <x v="18"/>
    <n v="0.91666666666666663"/>
  </r>
  <r>
    <n v="127"/>
    <x v="3"/>
    <n v="10"/>
    <x v="3"/>
    <s v="Genderbeemd"/>
    <s v="Apartment"/>
    <n v="360"/>
    <n v="3600"/>
    <x v="18"/>
    <n v="0.83333333333333337"/>
  </r>
  <r>
    <n v="127"/>
    <x v="4"/>
    <n v="8"/>
    <x v="3"/>
    <s v="Genderbeemd"/>
    <s v="Apartment"/>
    <n v="360"/>
    <n v="2880"/>
    <x v="18"/>
    <n v="0.66666666666666663"/>
  </r>
  <r>
    <n v="127"/>
    <x v="5"/>
    <n v="10"/>
    <x v="3"/>
    <s v="Genderbeemd"/>
    <s v="Apartment"/>
    <n v="360"/>
    <n v="3600"/>
    <x v="18"/>
    <n v="0.83333333333333337"/>
  </r>
  <r>
    <n v="127"/>
    <x v="6"/>
    <n v="8"/>
    <x v="3"/>
    <s v="Genderbeemd"/>
    <s v="Apartment"/>
    <n v="360"/>
    <n v="2880"/>
    <x v="18"/>
    <n v="0.66666666666666663"/>
  </r>
  <r>
    <n v="127"/>
    <x v="7"/>
    <n v="10"/>
    <x v="3"/>
    <s v="Genderbeemd"/>
    <s v="Apartment"/>
    <n v="360"/>
    <n v="3600"/>
    <x v="18"/>
    <n v="0.83333333333333337"/>
  </r>
  <r>
    <n v="127"/>
    <x v="8"/>
    <n v="8"/>
    <x v="3"/>
    <s v="Genderbeemd"/>
    <s v="Apartment"/>
    <n v="360"/>
    <n v="2880"/>
    <x v="18"/>
    <n v="0.66666666666666663"/>
  </r>
  <r>
    <n v="127"/>
    <x v="9"/>
    <n v="7"/>
    <x v="3"/>
    <s v="Genderbeemd"/>
    <s v="Apartment"/>
    <n v="360"/>
    <n v="2520"/>
    <x v="18"/>
    <n v="0.58333333333333337"/>
  </r>
  <r>
    <n v="127"/>
    <x v="10"/>
    <n v="11"/>
    <x v="3"/>
    <s v="Genderbeemd"/>
    <s v="Apartment"/>
    <n v="360"/>
    <n v="3960"/>
    <x v="18"/>
    <n v="0.91666666666666663"/>
  </r>
  <r>
    <n v="127"/>
    <x v="11"/>
    <n v="8"/>
    <x v="3"/>
    <s v="Genderbeemd"/>
    <s v="Apartment"/>
    <n v="360"/>
    <n v="2880"/>
    <x v="18"/>
    <n v="0.66666666666666663"/>
  </r>
  <r>
    <n v="127"/>
    <x v="12"/>
    <n v="11"/>
    <x v="3"/>
    <s v="Genderbeemd"/>
    <s v="Apartment"/>
    <n v="360"/>
    <n v="3960"/>
    <x v="18"/>
    <n v="0.91666666666666663"/>
  </r>
  <r>
    <n v="127"/>
    <x v="13"/>
    <n v="9"/>
    <x v="3"/>
    <s v="Genderbeemd"/>
    <s v="Apartment"/>
    <n v="360"/>
    <n v="3240"/>
    <x v="18"/>
    <n v="0.75"/>
  </r>
  <r>
    <n v="127"/>
    <x v="14"/>
    <n v="10"/>
    <x v="3"/>
    <s v="Genderbeemd"/>
    <s v="Apartment"/>
    <n v="360"/>
    <n v="3600"/>
    <x v="18"/>
    <n v="0.83333333333333337"/>
  </r>
  <r>
    <n v="127"/>
    <x v="15"/>
    <n v="7"/>
    <x v="3"/>
    <s v="Genderbeemd"/>
    <s v="Apartment"/>
    <n v="360"/>
    <n v="2520"/>
    <x v="18"/>
    <n v="0.58333333333333337"/>
  </r>
  <r>
    <n v="127"/>
    <x v="16"/>
    <n v="7"/>
    <x v="3"/>
    <s v="Genderbeemd"/>
    <s v="Apartment"/>
    <n v="360"/>
    <n v="2520"/>
    <x v="18"/>
    <n v="0.58333333333333337"/>
  </r>
  <r>
    <n v="127"/>
    <x v="17"/>
    <n v="9"/>
    <x v="3"/>
    <s v="Genderbeemd"/>
    <s v="Apartment"/>
    <n v="360"/>
    <n v="3240"/>
    <x v="18"/>
    <n v="0.75"/>
  </r>
  <r>
    <n v="127"/>
    <x v="18"/>
    <n v="8"/>
    <x v="3"/>
    <s v="Genderbeemd"/>
    <s v="Apartment"/>
    <n v="360"/>
    <n v="2880"/>
    <x v="18"/>
    <n v="0.66666666666666663"/>
  </r>
  <r>
    <n v="128"/>
    <x v="0"/>
    <n v="10"/>
    <x v="3"/>
    <s v="Genderbeemd"/>
    <s v="House"/>
    <n v="600"/>
    <n v="6000"/>
    <x v="1"/>
    <n v="0.83333333333333337"/>
  </r>
  <r>
    <n v="128"/>
    <x v="1"/>
    <n v="8"/>
    <x v="3"/>
    <s v="Genderbeemd"/>
    <s v="House"/>
    <n v="600"/>
    <n v="4800"/>
    <x v="1"/>
    <n v="0.66666666666666663"/>
  </r>
  <r>
    <n v="128"/>
    <x v="2"/>
    <n v="10"/>
    <x v="3"/>
    <s v="Genderbeemd"/>
    <s v="House"/>
    <n v="600"/>
    <n v="6000"/>
    <x v="1"/>
    <n v="0.83333333333333337"/>
  </r>
  <r>
    <n v="128"/>
    <x v="3"/>
    <n v="10"/>
    <x v="3"/>
    <s v="Genderbeemd"/>
    <s v="House"/>
    <n v="600"/>
    <n v="6000"/>
    <x v="1"/>
    <n v="0.83333333333333337"/>
  </r>
  <r>
    <n v="128"/>
    <x v="4"/>
    <n v="11"/>
    <x v="3"/>
    <s v="Genderbeemd"/>
    <s v="House"/>
    <n v="600"/>
    <n v="6600"/>
    <x v="1"/>
    <n v="0.91666666666666663"/>
  </r>
  <r>
    <n v="128"/>
    <x v="5"/>
    <n v="10"/>
    <x v="3"/>
    <s v="Genderbeemd"/>
    <s v="House"/>
    <n v="600"/>
    <n v="6000"/>
    <x v="1"/>
    <n v="0.83333333333333337"/>
  </r>
  <r>
    <n v="128"/>
    <x v="6"/>
    <n v="11"/>
    <x v="3"/>
    <s v="Genderbeemd"/>
    <s v="House"/>
    <n v="600"/>
    <n v="6600"/>
    <x v="1"/>
    <n v="0.91666666666666663"/>
  </r>
  <r>
    <n v="128"/>
    <x v="7"/>
    <n v="11"/>
    <x v="3"/>
    <s v="Genderbeemd"/>
    <s v="House"/>
    <n v="600"/>
    <n v="6600"/>
    <x v="1"/>
    <n v="0.91666666666666663"/>
  </r>
  <r>
    <n v="128"/>
    <x v="8"/>
    <n v="9"/>
    <x v="3"/>
    <s v="Genderbeemd"/>
    <s v="House"/>
    <n v="600"/>
    <n v="5400"/>
    <x v="1"/>
    <n v="0.75"/>
  </r>
  <r>
    <n v="128"/>
    <x v="9"/>
    <n v="8"/>
    <x v="3"/>
    <s v="Genderbeemd"/>
    <s v="House"/>
    <n v="600"/>
    <n v="4800"/>
    <x v="1"/>
    <n v="0.66666666666666663"/>
  </r>
  <r>
    <n v="128"/>
    <x v="10"/>
    <n v="10"/>
    <x v="3"/>
    <s v="Genderbeemd"/>
    <s v="House"/>
    <n v="600"/>
    <n v="6000"/>
    <x v="1"/>
    <n v="0.83333333333333337"/>
  </r>
  <r>
    <n v="128"/>
    <x v="11"/>
    <n v="7"/>
    <x v="3"/>
    <s v="Genderbeemd"/>
    <s v="House"/>
    <n v="600"/>
    <n v="4200"/>
    <x v="1"/>
    <n v="0.58333333333333337"/>
  </r>
  <r>
    <n v="128"/>
    <x v="12"/>
    <n v="8"/>
    <x v="3"/>
    <s v="Genderbeemd"/>
    <s v="House"/>
    <n v="600"/>
    <n v="4800"/>
    <x v="1"/>
    <n v="0.66666666666666663"/>
  </r>
  <r>
    <n v="128"/>
    <x v="13"/>
    <n v="11"/>
    <x v="3"/>
    <s v="Genderbeemd"/>
    <s v="House"/>
    <n v="600"/>
    <n v="6600"/>
    <x v="1"/>
    <n v="0.91666666666666663"/>
  </r>
  <r>
    <n v="128"/>
    <x v="14"/>
    <n v="9"/>
    <x v="3"/>
    <s v="Genderbeemd"/>
    <s v="House"/>
    <n v="600"/>
    <n v="5400"/>
    <x v="1"/>
    <n v="0.75"/>
  </r>
  <r>
    <n v="128"/>
    <x v="15"/>
    <n v="9"/>
    <x v="3"/>
    <s v="Genderbeemd"/>
    <s v="House"/>
    <n v="600"/>
    <n v="5400"/>
    <x v="1"/>
    <n v="0.75"/>
  </r>
  <r>
    <n v="128"/>
    <x v="16"/>
    <n v="12"/>
    <x v="3"/>
    <s v="Genderbeemd"/>
    <s v="House"/>
    <n v="600"/>
    <n v="7200"/>
    <x v="1"/>
    <n v="1"/>
  </r>
  <r>
    <n v="128"/>
    <x v="17"/>
    <n v="12"/>
    <x v="3"/>
    <s v="Genderbeemd"/>
    <s v="House"/>
    <n v="600"/>
    <n v="7200"/>
    <x v="1"/>
    <n v="1"/>
  </r>
  <r>
    <n v="128"/>
    <x v="18"/>
    <n v="11"/>
    <x v="3"/>
    <s v="Genderbeemd"/>
    <s v="House"/>
    <n v="600"/>
    <n v="6600"/>
    <x v="1"/>
    <n v="0.91666666666666663"/>
  </r>
  <r>
    <n v="129"/>
    <x v="0"/>
    <n v="7"/>
    <x v="3"/>
    <s v="Genderbeemd"/>
    <s v="Small House"/>
    <n v="540"/>
    <n v="3780"/>
    <x v="2"/>
    <n v="0.58333333333333337"/>
  </r>
  <r>
    <n v="129"/>
    <x v="1"/>
    <n v="7"/>
    <x v="3"/>
    <s v="Genderbeemd"/>
    <s v="Small House"/>
    <n v="540"/>
    <n v="3780"/>
    <x v="2"/>
    <n v="0.58333333333333337"/>
  </r>
  <r>
    <n v="129"/>
    <x v="2"/>
    <n v="11"/>
    <x v="3"/>
    <s v="Genderbeemd"/>
    <s v="Small House"/>
    <n v="540"/>
    <n v="5940"/>
    <x v="2"/>
    <n v="0.91666666666666663"/>
  </r>
  <r>
    <n v="129"/>
    <x v="3"/>
    <n v="7"/>
    <x v="3"/>
    <s v="Genderbeemd"/>
    <s v="Small House"/>
    <n v="540"/>
    <n v="3780"/>
    <x v="2"/>
    <n v="0.58333333333333337"/>
  </r>
  <r>
    <n v="129"/>
    <x v="4"/>
    <n v="7"/>
    <x v="3"/>
    <s v="Genderbeemd"/>
    <s v="Small House"/>
    <n v="540"/>
    <n v="3780"/>
    <x v="2"/>
    <n v="0.58333333333333337"/>
  </r>
  <r>
    <n v="129"/>
    <x v="5"/>
    <n v="7"/>
    <x v="3"/>
    <s v="Genderbeemd"/>
    <s v="Small House"/>
    <n v="540"/>
    <n v="3780"/>
    <x v="2"/>
    <n v="0.58333333333333337"/>
  </r>
  <r>
    <n v="129"/>
    <x v="6"/>
    <n v="11"/>
    <x v="3"/>
    <s v="Genderbeemd"/>
    <s v="Small House"/>
    <n v="540"/>
    <n v="5940"/>
    <x v="2"/>
    <n v="0.91666666666666663"/>
  </r>
  <r>
    <n v="129"/>
    <x v="7"/>
    <n v="11"/>
    <x v="3"/>
    <s v="Genderbeemd"/>
    <s v="Small House"/>
    <n v="540"/>
    <n v="5940"/>
    <x v="2"/>
    <n v="0.91666666666666663"/>
  </r>
  <r>
    <n v="129"/>
    <x v="8"/>
    <n v="10"/>
    <x v="3"/>
    <s v="Genderbeemd"/>
    <s v="Small House"/>
    <n v="540"/>
    <n v="5400"/>
    <x v="2"/>
    <n v="0.83333333333333337"/>
  </r>
  <r>
    <n v="129"/>
    <x v="9"/>
    <n v="8"/>
    <x v="3"/>
    <s v="Genderbeemd"/>
    <s v="Small House"/>
    <n v="540"/>
    <n v="4320"/>
    <x v="2"/>
    <n v="0.66666666666666663"/>
  </r>
  <r>
    <n v="129"/>
    <x v="10"/>
    <n v="9"/>
    <x v="3"/>
    <s v="Genderbeemd"/>
    <s v="Small House"/>
    <n v="540"/>
    <n v="4860"/>
    <x v="2"/>
    <n v="0.75"/>
  </r>
  <r>
    <n v="129"/>
    <x v="11"/>
    <n v="7"/>
    <x v="3"/>
    <s v="Genderbeemd"/>
    <s v="Small House"/>
    <n v="540"/>
    <n v="3780"/>
    <x v="2"/>
    <n v="0.58333333333333337"/>
  </r>
  <r>
    <n v="129"/>
    <x v="12"/>
    <n v="7"/>
    <x v="3"/>
    <s v="Genderbeemd"/>
    <s v="Small House"/>
    <n v="540"/>
    <n v="3780"/>
    <x v="2"/>
    <n v="0.58333333333333337"/>
  </r>
  <r>
    <n v="129"/>
    <x v="13"/>
    <n v="11"/>
    <x v="3"/>
    <s v="Genderbeemd"/>
    <s v="Small House"/>
    <n v="540"/>
    <n v="5940"/>
    <x v="2"/>
    <n v="0.91666666666666663"/>
  </r>
  <r>
    <n v="129"/>
    <x v="14"/>
    <n v="10"/>
    <x v="3"/>
    <s v="Genderbeemd"/>
    <s v="Small House"/>
    <n v="540"/>
    <n v="5400"/>
    <x v="2"/>
    <n v="0.83333333333333337"/>
  </r>
  <r>
    <n v="129"/>
    <x v="15"/>
    <n v="7"/>
    <x v="3"/>
    <s v="Genderbeemd"/>
    <s v="Small House"/>
    <n v="540"/>
    <n v="3780"/>
    <x v="2"/>
    <n v="0.58333333333333337"/>
  </r>
  <r>
    <n v="129"/>
    <x v="16"/>
    <n v="12"/>
    <x v="3"/>
    <s v="Genderbeemd"/>
    <s v="Small House"/>
    <n v="540"/>
    <n v="6480"/>
    <x v="2"/>
    <n v="1"/>
  </r>
  <r>
    <n v="129"/>
    <x v="17"/>
    <n v="12"/>
    <x v="3"/>
    <s v="Genderbeemd"/>
    <s v="Small House"/>
    <n v="540"/>
    <n v="6480"/>
    <x v="2"/>
    <n v="1"/>
  </r>
  <r>
    <n v="129"/>
    <x v="18"/>
    <n v="10"/>
    <x v="3"/>
    <s v="Genderbeemd"/>
    <s v="Small House"/>
    <n v="540"/>
    <n v="5400"/>
    <x v="2"/>
    <n v="0.83333333333333337"/>
  </r>
  <r>
    <n v="130"/>
    <x v="0"/>
    <n v="10"/>
    <x v="3"/>
    <s v="Genderbeemd"/>
    <s v="Apartment"/>
    <n v="420"/>
    <n v="4200"/>
    <x v="3"/>
    <n v="0.83333333333333337"/>
  </r>
  <r>
    <n v="130"/>
    <x v="1"/>
    <n v="10"/>
    <x v="3"/>
    <s v="Genderbeemd"/>
    <s v="Apartment"/>
    <n v="420"/>
    <n v="4200"/>
    <x v="3"/>
    <n v="0.83333333333333337"/>
  </r>
  <r>
    <n v="130"/>
    <x v="2"/>
    <n v="7"/>
    <x v="3"/>
    <s v="Genderbeemd"/>
    <s v="Apartment"/>
    <n v="420"/>
    <n v="2940"/>
    <x v="3"/>
    <n v="0.58333333333333337"/>
  </r>
  <r>
    <n v="130"/>
    <x v="3"/>
    <n v="7"/>
    <x v="3"/>
    <s v="Genderbeemd"/>
    <s v="Apartment"/>
    <n v="420"/>
    <n v="2940"/>
    <x v="3"/>
    <n v="0.58333333333333337"/>
  </r>
  <r>
    <n v="130"/>
    <x v="4"/>
    <n v="9"/>
    <x v="3"/>
    <s v="Genderbeemd"/>
    <s v="Apartment"/>
    <n v="420"/>
    <n v="3780"/>
    <x v="3"/>
    <n v="0.75"/>
  </r>
  <r>
    <n v="130"/>
    <x v="5"/>
    <n v="10"/>
    <x v="3"/>
    <s v="Genderbeemd"/>
    <s v="Apartment"/>
    <n v="420"/>
    <n v="4200"/>
    <x v="3"/>
    <n v="0.83333333333333337"/>
  </r>
  <r>
    <n v="130"/>
    <x v="6"/>
    <n v="9"/>
    <x v="3"/>
    <s v="Genderbeemd"/>
    <s v="Apartment"/>
    <n v="420"/>
    <n v="3780"/>
    <x v="3"/>
    <n v="0.75"/>
  </r>
  <r>
    <n v="130"/>
    <x v="7"/>
    <n v="10"/>
    <x v="3"/>
    <s v="Genderbeemd"/>
    <s v="Apartment"/>
    <n v="420"/>
    <n v="4200"/>
    <x v="3"/>
    <n v="0.83333333333333337"/>
  </r>
  <r>
    <n v="130"/>
    <x v="8"/>
    <n v="10"/>
    <x v="3"/>
    <s v="Genderbeemd"/>
    <s v="Apartment"/>
    <n v="420"/>
    <n v="4200"/>
    <x v="3"/>
    <n v="0.83333333333333337"/>
  </r>
  <r>
    <n v="130"/>
    <x v="9"/>
    <n v="9"/>
    <x v="3"/>
    <s v="Genderbeemd"/>
    <s v="Apartment"/>
    <n v="420"/>
    <n v="3780"/>
    <x v="3"/>
    <n v="0.75"/>
  </r>
  <r>
    <n v="130"/>
    <x v="10"/>
    <n v="9"/>
    <x v="3"/>
    <s v="Genderbeemd"/>
    <s v="Apartment"/>
    <n v="420"/>
    <n v="3780"/>
    <x v="3"/>
    <n v="0.75"/>
  </r>
  <r>
    <n v="130"/>
    <x v="11"/>
    <n v="7"/>
    <x v="3"/>
    <s v="Genderbeemd"/>
    <s v="Apartment"/>
    <n v="420"/>
    <n v="2940"/>
    <x v="3"/>
    <n v="0.58333333333333337"/>
  </r>
  <r>
    <n v="130"/>
    <x v="12"/>
    <n v="9"/>
    <x v="3"/>
    <s v="Genderbeemd"/>
    <s v="Apartment"/>
    <n v="420"/>
    <n v="3780"/>
    <x v="3"/>
    <n v="0.75"/>
  </r>
  <r>
    <n v="130"/>
    <x v="13"/>
    <n v="8"/>
    <x v="3"/>
    <s v="Genderbeemd"/>
    <s v="Apartment"/>
    <n v="420"/>
    <n v="3360"/>
    <x v="3"/>
    <n v="0.66666666666666663"/>
  </r>
  <r>
    <n v="130"/>
    <x v="14"/>
    <n v="9"/>
    <x v="3"/>
    <s v="Genderbeemd"/>
    <s v="Apartment"/>
    <n v="420"/>
    <n v="3780"/>
    <x v="3"/>
    <n v="0.75"/>
  </r>
  <r>
    <n v="130"/>
    <x v="15"/>
    <n v="7"/>
    <x v="3"/>
    <s v="Genderbeemd"/>
    <s v="Apartment"/>
    <n v="420"/>
    <n v="2940"/>
    <x v="3"/>
    <n v="0.58333333333333337"/>
  </r>
  <r>
    <n v="130"/>
    <x v="16"/>
    <n v="7"/>
    <x v="3"/>
    <s v="Genderbeemd"/>
    <s v="Apartment"/>
    <n v="420"/>
    <n v="2940"/>
    <x v="3"/>
    <n v="0.58333333333333337"/>
  </r>
  <r>
    <n v="130"/>
    <x v="17"/>
    <n v="11"/>
    <x v="3"/>
    <s v="Genderbeemd"/>
    <s v="Apartment"/>
    <n v="420"/>
    <n v="4620"/>
    <x v="3"/>
    <n v="0.91666666666666663"/>
  </r>
  <r>
    <n v="130"/>
    <x v="18"/>
    <n v="10"/>
    <x v="3"/>
    <s v="Genderbeemd"/>
    <s v="Apartment"/>
    <n v="420"/>
    <n v="4200"/>
    <x v="3"/>
    <n v="0.83333333333333337"/>
  </r>
  <r>
    <n v="131"/>
    <x v="0"/>
    <n v="8"/>
    <x v="3"/>
    <s v="Genderbeemd"/>
    <s v="Villa"/>
    <n v="1080"/>
    <n v="8640"/>
    <x v="4"/>
    <n v="0.66666666666666663"/>
  </r>
  <r>
    <n v="131"/>
    <x v="1"/>
    <n v="11"/>
    <x v="3"/>
    <s v="Genderbeemd"/>
    <s v="Villa"/>
    <n v="1080"/>
    <n v="11880"/>
    <x v="4"/>
    <n v="0.91666666666666663"/>
  </r>
  <r>
    <n v="131"/>
    <x v="2"/>
    <n v="11"/>
    <x v="3"/>
    <s v="Genderbeemd"/>
    <s v="Villa"/>
    <n v="1080"/>
    <n v="11880"/>
    <x v="4"/>
    <n v="0.91666666666666663"/>
  </r>
  <r>
    <n v="131"/>
    <x v="3"/>
    <n v="11"/>
    <x v="3"/>
    <s v="Genderbeemd"/>
    <s v="Villa"/>
    <n v="1080"/>
    <n v="11880"/>
    <x v="4"/>
    <n v="0.91666666666666663"/>
  </r>
  <r>
    <n v="131"/>
    <x v="4"/>
    <n v="11"/>
    <x v="3"/>
    <s v="Genderbeemd"/>
    <s v="Villa"/>
    <n v="1080"/>
    <n v="11880"/>
    <x v="4"/>
    <n v="0.91666666666666663"/>
  </r>
  <r>
    <n v="131"/>
    <x v="5"/>
    <n v="11"/>
    <x v="3"/>
    <s v="Genderbeemd"/>
    <s v="Villa"/>
    <n v="1080"/>
    <n v="11880"/>
    <x v="4"/>
    <n v="0.91666666666666663"/>
  </r>
  <r>
    <n v="131"/>
    <x v="6"/>
    <n v="7"/>
    <x v="3"/>
    <s v="Genderbeemd"/>
    <s v="Villa"/>
    <n v="1080"/>
    <n v="7560"/>
    <x v="4"/>
    <n v="0.58333333333333337"/>
  </r>
  <r>
    <n v="131"/>
    <x v="7"/>
    <n v="9"/>
    <x v="3"/>
    <s v="Genderbeemd"/>
    <s v="Villa"/>
    <n v="1080"/>
    <n v="9720"/>
    <x v="4"/>
    <n v="0.75"/>
  </r>
  <r>
    <n v="131"/>
    <x v="8"/>
    <n v="9"/>
    <x v="3"/>
    <s v="Genderbeemd"/>
    <s v="Villa"/>
    <n v="1080"/>
    <n v="9720"/>
    <x v="4"/>
    <n v="0.75"/>
  </r>
  <r>
    <n v="131"/>
    <x v="9"/>
    <n v="8"/>
    <x v="3"/>
    <s v="Genderbeemd"/>
    <s v="Villa"/>
    <n v="1080"/>
    <n v="8640"/>
    <x v="4"/>
    <n v="0.66666666666666663"/>
  </r>
  <r>
    <n v="131"/>
    <x v="10"/>
    <n v="7"/>
    <x v="3"/>
    <s v="Genderbeemd"/>
    <s v="Villa"/>
    <n v="1080"/>
    <n v="7560"/>
    <x v="4"/>
    <n v="0.58333333333333337"/>
  </r>
  <r>
    <n v="131"/>
    <x v="11"/>
    <n v="10"/>
    <x v="3"/>
    <s v="Genderbeemd"/>
    <s v="Villa"/>
    <n v="1080"/>
    <n v="10800"/>
    <x v="4"/>
    <n v="0.83333333333333337"/>
  </r>
  <r>
    <n v="131"/>
    <x v="12"/>
    <n v="7"/>
    <x v="3"/>
    <s v="Genderbeemd"/>
    <s v="Villa"/>
    <n v="1080"/>
    <n v="7560"/>
    <x v="4"/>
    <n v="0.58333333333333337"/>
  </r>
  <r>
    <n v="131"/>
    <x v="13"/>
    <n v="7"/>
    <x v="3"/>
    <s v="Genderbeemd"/>
    <s v="Villa"/>
    <n v="1080"/>
    <n v="7560"/>
    <x v="4"/>
    <n v="0.58333333333333337"/>
  </r>
  <r>
    <n v="131"/>
    <x v="14"/>
    <n v="11"/>
    <x v="3"/>
    <s v="Genderbeemd"/>
    <s v="Villa"/>
    <n v="1080"/>
    <n v="11880"/>
    <x v="4"/>
    <n v="0.91666666666666663"/>
  </r>
  <r>
    <n v="131"/>
    <x v="15"/>
    <n v="9"/>
    <x v="3"/>
    <s v="Genderbeemd"/>
    <s v="Villa"/>
    <n v="1080"/>
    <n v="9720"/>
    <x v="4"/>
    <n v="0.75"/>
  </r>
  <r>
    <n v="131"/>
    <x v="16"/>
    <n v="9"/>
    <x v="3"/>
    <s v="Genderbeemd"/>
    <s v="Villa"/>
    <n v="1080"/>
    <n v="9720"/>
    <x v="4"/>
    <n v="0.75"/>
  </r>
  <r>
    <n v="131"/>
    <x v="17"/>
    <n v="12"/>
    <x v="3"/>
    <s v="Genderbeemd"/>
    <s v="Villa"/>
    <n v="1080"/>
    <n v="12960"/>
    <x v="4"/>
    <n v="1"/>
  </r>
  <r>
    <n v="131"/>
    <x v="18"/>
    <n v="11"/>
    <x v="3"/>
    <s v="Genderbeemd"/>
    <s v="Villa"/>
    <n v="1080"/>
    <n v="11880"/>
    <x v="4"/>
    <n v="0.91666666666666663"/>
  </r>
  <r>
    <n v="132"/>
    <x v="0"/>
    <n v="10"/>
    <x v="3"/>
    <s v="Genderbeemd"/>
    <s v="Condo"/>
    <n v="300"/>
    <n v="3000"/>
    <x v="5"/>
    <n v="0.83333333333333337"/>
  </r>
  <r>
    <n v="132"/>
    <x v="1"/>
    <n v="9"/>
    <x v="3"/>
    <s v="Genderbeemd"/>
    <s v="Condo"/>
    <n v="300"/>
    <n v="2700"/>
    <x v="5"/>
    <n v="0.75"/>
  </r>
  <r>
    <n v="132"/>
    <x v="2"/>
    <n v="9"/>
    <x v="3"/>
    <s v="Genderbeemd"/>
    <s v="Condo"/>
    <n v="300"/>
    <n v="2700"/>
    <x v="5"/>
    <n v="0.75"/>
  </r>
  <r>
    <n v="132"/>
    <x v="3"/>
    <n v="11"/>
    <x v="3"/>
    <s v="Genderbeemd"/>
    <s v="Condo"/>
    <n v="300"/>
    <n v="3300"/>
    <x v="5"/>
    <n v="0.91666666666666663"/>
  </r>
  <r>
    <n v="132"/>
    <x v="4"/>
    <n v="11"/>
    <x v="3"/>
    <s v="Genderbeemd"/>
    <s v="Condo"/>
    <n v="300"/>
    <n v="3300"/>
    <x v="5"/>
    <n v="0.91666666666666663"/>
  </r>
  <r>
    <n v="132"/>
    <x v="5"/>
    <n v="8"/>
    <x v="3"/>
    <s v="Genderbeemd"/>
    <s v="Condo"/>
    <n v="300"/>
    <n v="2400"/>
    <x v="5"/>
    <n v="0.66666666666666663"/>
  </r>
  <r>
    <n v="132"/>
    <x v="6"/>
    <n v="11"/>
    <x v="3"/>
    <s v="Genderbeemd"/>
    <s v="Condo"/>
    <n v="300"/>
    <n v="3300"/>
    <x v="5"/>
    <n v="0.91666666666666663"/>
  </r>
  <r>
    <n v="132"/>
    <x v="7"/>
    <n v="9"/>
    <x v="3"/>
    <s v="Genderbeemd"/>
    <s v="Condo"/>
    <n v="300"/>
    <n v="2700"/>
    <x v="5"/>
    <n v="0.75"/>
  </r>
  <r>
    <n v="132"/>
    <x v="8"/>
    <n v="10"/>
    <x v="3"/>
    <s v="Genderbeemd"/>
    <s v="Condo"/>
    <n v="300"/>
    <n v="3000"/>
    <x v="5"/>
    <n v="0.83333333333333337"/>
  </r>
  <r>
    <n v="132"/>
    <x v="9"/>
    <n v="9"/>
    <x v="3"/>
    <s v="Genderbeemd"/>
    <s v="Condo"/>
    <n v="300"/>
    <n v="2700"/>
    <x v="5"/>
    <n v="0.75"/>
  </r>
  <r>
    <n v="132"/>
    <x v="10"/>
    <n v="11"/>
    <x v="3"/>
    <s v="Genderbeemd"/>
    <s v="Condo"/>
    <n v="300"/>
    <n v="3300"/>
    <x v="5"/>
    <n v="0.91666666666666663"/>
  </r>
  <r>
    <n v="132"/>
    <x v="11"/>
    <n v="9"/>
    <x v="3"/>
    <s v="Genderbeemd"/>
    <s v="Condo"/>
    <n v="300"/>
    <n v="2700"/>
    <x v="5"/>
    <n v="0.75"/>
  </r>
  <r>
    <n v="132"/>
    <x v="12"/>
    <n v="8"/>
    <x v="3"/>
    <s v="Genderbeemd"/>
    <s v="Condo"/>
    <n v="300"/>
    <n v="2400"/>
    <x v="5"/>
    <n v="0.66666666666666663"/>
  </r>
  <r>
    <n v="132"/>
    <x v="13"/>
    <n v="11"/>
    <x v="3"/>
    <s v="Genderbeemd"/>
    <s v="Condo"/>
    <n v="300"/>
    <n v="3300"/>
    <x v="5"/>
    <n v="0.91666666666666663"/>
  </r>
  <r>
    <n v="132"/>
    <x v="14"/>
    <n v="11"/>
    <x v="3"/>
    <s v="Genderbeemd"/>
    <s v="Condo"/>
    <n v="300"/>
    <n v="3300"/>
    <x v="5"/>
    <n v="0.91666666666666663"/>
  </r>
  <r>
    <n v="132"/>
    <x v="15"/>
    <n v="9"/>
    <x v="3"/>
    <s v="Genderbeemd"/>
    <s v="Condo"/>
    <n v="300"/>
    <n v="2700"/>
    <x v="5"/>
    <n v="0.75"/>
  </r>
  <r>
    <n v="132"/>
    <x v="16"/>
    <n v="9"/>
    <x v="3"/>
    <s v="Genderbeemd"/>
    <s v="Condo"/>
    <n v="300"/>
    <n v="2700"/>
    <x v="5"/>
    <n v="0.75"/>
  </r>
  <r>
    <n v="132"/>
    <x v="17"/>
    <n v="10"/>
    <x v="3"/>
    <s v="Genderbeemd"/>
    <s v="Condo"/>
    <n v="300"/>
    <n v="3000"/>
    <x v="5"/>
    <n v="0.83333333333333337"/>
  </r>
  <r>
    <n v="132"/>
    <x v="18"/>
    <n v="10"/>
    <x v="3"/>
    <s v="Genderbeemd"/>
    <s v="Condo"/>
    <n v="300"/>
    <n v="3000"/>
    <x v="5"/>
    <n v="0.83333333333333337"/>
  </r>
  <r>
    <n v="133"/>
    <x v="0"/>
    <n v="8"/>
    <x v="3"/>
    <s v="Genderbeemd"/>
    <s v="Apartment"/>
    <n v="360"/>
    <n v="2880"/>
    <x v="18"/>
    <n v="0.66666666666666663"/>
  </r>
  <r>
    <n v="133"/>
    <x v="1"/>
    <n v="8"/>
    <x v="3"/>
    <s v="Genderbeemd"/>
    <s v="Apartment"/>
    <n v="360"/>
    <n v="2880"/>
    <x v="18"/>
    <n v="0.66666666666666663"/>
  </r>
  <r>
    <n v="133"/>
    <x v="2"/>
    <n v="10"/>
    <x v="3"/>
    <s v="Genderbeemd"/>
    <s v="Apartment"/>
    <n v="360"/>
    <n v="3600"/>
    <x v="18"/>
    <n v="0.83333333333333337"/>
  </r>
  <r>
    <n v="133"/>
    <x v="3"/>
    <n v="11"/>
    <x v="3"/>
    <s v="Genderbeemd"/>
    <s v="Apartment"/>
    <n v="360"/>
    <n v="3960"/>
    <x v="18"/>
    <n v="0.91666666666666663"/>
  </r>
  <r>
    <n v="133"/>
    <x v="4"/>
    <n v="9"/>
    <x v="3"/>
    <s v="Genderbeemd"/>
    <s v="Apartment"/>
    <n v="360"/>
    <n v="3240"/>
    <x v="18"/>
    <n v="0.75"/>
  </r>
  <r>
    <n v="133"/>
    <x v="5"/>
    <n v="7"/>
    <x v="3"/>
    <s v="Genderbeemd"/>
    <s v="Apartment"/>
    <n v="360"/>
    <n v="2520"/>
    <x v="18"/>
    <n v="0.58333333333333337"/>
  </r>
  <r>
    <n v="133"/>
    <x v="6"/>
    <n v="9"/>
    <x v="3"/>
    <s v="Genderbeemd"/>
    <s v="Apartment"/>
    <n v="360"/>
    <n v="3240"/>
    <x v="18"/>
    <n v="0.75"/>
  </r>
  <r>
    <n v="133"/>
    <x v="7"/>
    <n v="9"/>
    <x v="3"/>
    <s v="Genderbeemd"/>
    <s v="Apartment"/>
    <n v="360"/>
    <n v="3240"/>
    <x v="18"/>
    <n v="0.75"/>
  </r>
  <r>
    <n v="133"/>
    <x v="8"/>
    <n v="8"/>
    <x v="3"/>
    <s v="Genderbeemd"/>
    <s v="Apartment"/>
    <n v="360"/>
    <n v="2880"/>
    <x v="18"/>
    <n v="0.66666666666666663"/>
  </r>
  <r>
    <n v="133"/>
    <x v="9"/>
    <n v="10"/>
    <x v="3"/>
    <s v="Genderbeemd"/>
    <s v="Apartment"/>
    <n v="360"/>
    <n v="3600"/>
    <x v="18"/>
    <n v="0.83333333333333337"/>
  </r>
  <r>
    <n v="133"/>
    <x v="10"/>
    <n v="8"/>
    <x v="3"/>
    <s v="Genderbeemd"/>
    <s v="Apartment"/>
    <n v="360"/>
    <n v="2880"/>
    <x v="18"/>
    <n v="0.66666666666666663"/>
  </r>
  <r>
    <n v="133"/>
    <x v="11"/>
    <n v="11"/>
    <x v="3"/>
    <s v="Genderbeemd"/>
    <s v="Apartment"/>
    <n v="360"/>
    <n v="3960"/>
    <x v="18"/>
    <n v="0.91666666666666663"/>
  </r>
  <r>
    <n v="133"/>
    <x v="12"/>
    <n v="9"/>
    <x v="3"/>
    <s v="Genderbeemd"/>
    <s v="Apartment"/>
    <n v="360"/>
    <n v="3240"/>
    <x v="18"/>
    <n v="0.75"/>
  </r>
  <r>
    <n v="133"/>
    <x v="13"/>
    <n v="11"/>
    <x v="3"/>
    <s v="Genderbeemd"/>
    <s v="Apartment"/>
    <n v="360"/>
    <n v="3960"/>
    <x v="18"/>
    <n v="0.91666666666666663"/>
  </r>
  <r>
    <n v="133"/>
    <x v="14"/>
    <n v="7"/>
    <x v="3"/>
    <s v="Genderbeemd"/>
    <s v="Apartment"/>
    <n v="360"/>
    <n v="2520"/>
    <x v="18"/>
    <n v="0.58333333333333337"/>
  </r>
  <r>
    <n v="133"/>
    <x v="15"/>
    <n v="11"/>
    <x v="3"/>
    <s v="Genderbeemd"/>
    <s v="Apartment"/>
    <n v="360"/>
    <n v="3960"/>
    <x v="18"/>
    <n v="0.91666666666666663"/>
  </r>
  <r>
    <n v="133"/>
    <x v="16"/>
    <n v="11"/>
    <x v="3"/>
    <s v="Genderbeemd"/>
    <s v="Apartment"/>
    <n v="360"/>
    <n v="3960"/>
    <x v="18"/>
    <n v="0.91666666666666663"/>
  </r>
  <r>
    <n v="133"/>
    <x v="17"/>
    <n v="12"/>
    <x v="3"/>
    <s v="Genderbeemd"/>
    <s v="Apartment"/>
    <n v="360"/>
    <n v="4320"/>
    <x v="18"/>
    <n v="1"/>
  </r>
  <r>
    <n v="133"/>
    <x v="18"/>
    <n v="12"/>
    <x v="3"/>
    <s v="Genderbeemd"/>
    <s v="Apartment"/>
    <n v="360"/>
    <n v="4320"/>
    <x v="18"/>
    <n v="1"/>
  </r>
  <r>
    <n v="134"/>
    <x v="0"/>
    <n v="9"/>
    <x v="3"/>
    <s v="Genderbeemd"/>
    <s v="House"/>
    <n v="600"/>
    <n v="5400"/>
    <x v="1"/>
    <n v="0.75"/>
  </r>
  <r>
    <n v="134"/>
    <x v="1"/>
    <n v="10"/>
    <x v="3"/>
    <s v="Genderbeemd"/>
    <s v="House"/>
    <n v="600"/>
    <n v="6000"/>
    <x v="1"/>
    <n v="0.83333333333333337"/>
  </r>
  <r>
    <n v="134"/>
    <x v="2"/>
    <n v="9"/>
    <x v="3"/>
    <s v="Genderbeemd"/>
    <s v="House"/>
    <n v="600"/>
    <n v="5400"/>
    <x v="1"/>
    <n v="0.75"/>
  </r>
  <r>
    <n v="134"/>
    <x v="3"/>
    <n v="8"/>
    <x v="3"/>
    <s v="Genderbeemd"/>
    <s v="House"/>
    <n v="600"/>
    <n v="4800"/>
    <x v="1"/>
    <n v="0.66666666666666663"/>
  </r>
  <r>
    <n v="134"/>
    <x v="4"/>
    <n v="11"/>
    <x v="3"/>
    <s v="Genderbeemd"/>
    <s v="House"/>
    <n v="600"/>
    <n v="6600"/>
    <x v="1"/>
    <n v="0.91666666666666663"/>
  </r>
  <r>
    <n v="134"/>
    <x v="5"/>
    <n v="8"/>
    <x v="3"/>
    <s v="Genderbeemd"/>
    <s v="House"/>
    <n v="600"/>
    <n v="4800"/>
    <x v="1"/>
    <n v="0.66666666666666663"/>
  </r>
  <r>
    <n v="134"/>
    <x v="6"/>
    <n v="9"/>
    <x v="3"/>
    <s v="Genderbeemd"/>
    <s v="House"/>
    <n v="600"/>
    <n v="5400"/>
    <x v="1"/>
    <n v="0.75"/>
  </r>
  <r>
    <n v="134"/>
    <x v="7"/>
    <n v="8"/>
    <x v="3"/>
    <s v="Genderbeemd"/>
    <s v="House"/>
    <n v="600"/>
    <n v="4800"/>
    <x v="1"/>
    <n v="0.66666666666666663"/>
  </r>
  <r>
    <n v="134"/>
    <x v="8"/>
    <n v="10"/>
    <x v="3"/>
    <s v="Genderbeemd"/>
    <s v="House"/>
    <n v="600"/>
    <n v="6000"/>
    <x v="1"/>
    <n v="0.83333333333333337"/>
  </r>
  <r>
    <n v="134"/>
    <x v="9"/>
    <n v="9"/>
    <x v="3"/>
    <s v="Genderbeemd"/>
    <s v="House"/>
    <n v="600"/>
    <n v="5400"/>
    <x v="1"/>
    <n v="0.75"/>
  </r>
  <r>
    <n v="134"/>
    <x v="10"/>
    <n v="9"/>
    <x v="3"/>
    <s v="Genderbeemd"/>
    <s v="House"/>
    <n v="600"/>
    <n v="5400"/>
    <x v="1"/>
    <n v="0.75"/>
  </r>
  <r>
    <n v="134"/>
    <x v="11"/>
    <n v="11"/>
    <x v="3"/>
    <s v="Genderbeemd"/>
    <s v="House"/>
    <n v="600"/>
    <n v="6600"/>
    <x v="1"/>
    <n v="0.91666666666666663"/>
  </r>
  <r>
    <n v="134"/>
    <x v="12"/>
    <n v="8"/>
    <x v="3"/>
    <s v="Genderbeemd"/>
    <s v="House"/>
    <n v="600"/>
    <n v="4800"/>
    <x v="1"/>
    <n v="0.66666666666666663"/>
  </r>
  <r>
    <n v="134"/>
    <x v="13"/>
    <n v="10"/>
    <x v="3"/>
    <s v="Genderbeemd"/>
    <s v="House"/>
    <n v="600"/>
    <n v="6000"/>
    <x v="1"/>
    <n v="0.83333333333333337"/>
  </r>
  <r>
    <n v="134"/>
    <x v="14"/>
    <n v="9"/>
    <x v="3"/>
    <s v="Genderbeemd"/>
    <s v="House"/>
    <n v="600"/>
    <n v="5400"/>
    <x v="1"/>
    <n v="0.75"/>
  </r>
  <r>
    <n v="134"/>
    <x v="15"/>
    <n v="10"/>
    <x v="3"/>
    <s v="Genderbeemd"/>
    <s v="House"/>
    <n v="600"/>
    <n v="6000"/>
    <x v="1"/>
    <n v="0.83333333333333337"/>
  </r>
  <r>
    <n v="134"/>
    <x v="16"/>
    <n v="10"/>
    <x v="3"/>
    <s v="Genderbeemd"/>
    <s v="House"/>
    <n v="600"/>
    <n v="6000"/>
    <x v="1"/>
    <n v="0.83333333333333337"/>
  </r>
  <r>
    <n v="134"/>
    <x v="17"/>
    <n v="11"/>
    <x v="3"/>
    <s v="Genderbeemd"/>
    <s v="House"/>
    <n v="600"/>
    <n v="6600"/>
    <x v="1"/>
    <n v="0.91666666666666663"/>
  </r>
  <r>
    <n v="134"/>
    <x v="18"/>
    <n v="10"/>
    <x v="3"/>
    <s v="Genderbeemd"/>
    <s v="House"/>
    <n v="600"/>
    <n v="6000"/>
    <x v="1"/>
    <n v="0.83333333333333337"/>
  </r>
  <r>
    <n v="135"/>
    <x v="0"/>
    <n v="7"/>
    <x v="3"/>
    <s v="Genderbeemd"/>
    <s v="Small House"/>
    <n v="540"/>
    <n v="3780"/>
    <x v="2"/>
    <n v="0.58333333333333337"/>
  </r>
  <r>
    <n v="135"/>
    <x v="1"/>
    <n v="10"/>
    <x v="3"/>
    <s v="Genderbeemd"/>
    <s v="Small House"/>
    <n v="540"/>
    <n v="5400"/>
    <x v="2"/>
    <n v="0.83333333333333337"/>
  </r>
  <r>
    <n v="135"/>
    <x v="2"/>
    <n v="9"/>
    <x v="3"/>
    <s v="Genderbeemd"/>
    <s v="Small House"/>
    <n v="540"/>
    <n v="4860"/>
    <x v="2"/>
    <n v="0.75"/>
  </r>
  <r>
    <n v="135"/>
    <x v="3"/>
    <n v="10"/>
    <x v="3"/>
    <s v="Genderbeemd"/>
    <s v="Small House"/>
    <n v="540"/>
    <n v="5400"/>
    <x v="2"/>
    <n v="0.83333333333333337"/>
  </r>
  <r>
    <n v="135"/>
    <x v="4"/>
    <n v="11"/>
    <x v="3"/>
    <s v="Genderbeemd"/>
    <s v="Small House"/>
    <n v="540"/>
    <n v="5940"/>
    <x v="2"/>
    <n v="0.91666666666666663"/>
  </r>
  <r>
    <n v="135"/>
    <x v="5"/>
    <n v="10"/>
    <x v="3"/>
    <s v="Genderbeemd"/>
    <s v="Small House"/>
    <n v="540"/>
    <n v="5400"/>
    <x v="2"/>
    <n v="0.83333333333333337"/>
  </r>
  <r>
    <n v="135"/>
    <x v="6"/>
    <n v="7"/>
    <x v="3"/>
    <s v="Genderbeemd"/>
    <s v="Small House"/>
    <n v="540"/>
    <n v="3780"/>
    <x v="2"/>
    <n v="0.58333333333333337"/>
  </r>
  <r>
    <n v="135"/>
    <x v="7"/>
    <n v="10"/>
    <x v="3"/>
    <s v="Genderbeemd"/>
    <s v="Small House"/>
    <n v="540"/>
    <n v="5400"/>
    <x v="2"/>
    <n v="0.83333333333333337"/>
  </r>
  <r>
    <n v="135"/>
    <x v="8"/>
    <n v="10"/>
    <x v="3"/>
    <s v="Genderbeemd"/>
    <s v="Small House"/>
    <n v="540"/>
    <n v="5400"/>
    <x v="2"/>
    <n v="0.83333333333333337"/>
  </r>
  <r>
    <n v="135"/>
    <x v="9"/>
    <n v="11"/>
    <x v="3"/>
    <s v="Genderbeemd"/>
    <s v="Small House"/>
    <n v="540"/>
    <n v="5940"/>
    <x v="2"/>
    <n v="0.91666666666666663"/>
  </r>
  <r>
    <n v="135"/>
    <x v="10"/>
    <n v="9"/>
    <x v="3"/>
    <s v="Genderbeemd"/>
    <s v="Small House"/>
    <n v="540"/>
    <n v="4860"/>
    <x v="2"/>
    <n v="0.75"/>
  </r>
  <r>
    <n v="135"/>
    <x v="11"/>
    <n v="9"/>
    <x v="3"/>
    <s v="Genderbeemd"/>
    <s v="Small House"/>
    <n v="540"/>
    <n v="4860"/>
    <x v="2"/>
    <n v="0.75"/>
  </r>
  <r>
    <n v="135"/>
    <x v="12"/>
    <n v="7"/>
    <x v="3"/>
    <s v="Genderbeemd"/>
    <s v="Small House"/>
    <n v="540"/>
    <n v="3780"/>
    <x v="2"/>
    <n v="0.58333333333333337"/>
  </r>
  <r>
    <n v="135"/>
    <x v="13"/>
    <n v="10"/>
    <x v="3"/>
    <s v="Genderbeemd"/>
    <s v="Small House"/>
    <n v="540"/>
    <n v="5400"/>
    <x v="2"/>
    <n v="0.83333333333333337"/>
  </r>
  <r>
    <n v="135"/>
    <x v="14"/>
    <n v="11"/>
    <x v="3"/>
    <s v="Genderbeemd"/>
    <s v="Small House"/>
    <n v="540"/>
    <n v="5940"/>
    <x v="2"/>
    <n v="0.91666666666666663"/>
  </r>
  <r>
    <n v="135"/>
    <x v="15"/>
    <n v="8"/>
    <x v="3"/>
    <s v="Genderbeemd"/>
    <s v="Small House"/>
    <n v="540"/>
    <n v="4320"/>
    <x v="2"/>
    <n v="0.66666666666666663"/>
  </r>
  <r>
    <n v="135"/>
    <x v="16"/>
    <n v="8"/>
    <x v="3"/>
    <s v="Genderbeemd"/>
    <s v="Small House"/>
    <n v="540"/>
    <n v="4320"/>
    <x v="2"/>
    <n v="0.66666666666666663"/>
  </r>
  <r>
    <n v="135"/>
    <x v="17"/>
    <n v="11"/>
    <x v="3"/>
    <s v="Genderbeemd"/>
    <s v="Small House"/>
    <n v="540"/>
    <n v="5940"/>
    <x v="2"/>
    <n v="0.91666666666666663"/>
  </r>
  <r>
    <n v="135"/>
    <x v="18"/>
    <n v="11"/>
    <x v="3"/>
    <s v="Genderbeemd"/>
    <s v="Small House"/>
    <n v="540"/>
    <n v="5940"/>
    <x v="2"/>
    <n v="0.91666666666666663"/>
  </r>
  <r>
    <n v="136"/>
    <x v="0"/>
    <n v="10"/>
    <x v="3"/>
    <s v="Genderbeemd"/>
    <s v="Apartment"/>
    <n v="420"/>
    <n v="4200"/>
    <x v="3"/>
    <n v="0.83333333333333337"/>
  </r>
  <r>
    <n v="136"/>
    <x v="1"/>
    <n v="9"/>
    <x v="3"/>
    <s v="Genderbeemd"/>
    <s v="Apartment"/>
    <n v="420"/>
    <n v="3780"/>
    <x v="3"/>
    <n v="0.75"/>
  </r>
  <r>
    <n v="136"/>
    <x v="2"/>
    <n v="9"/>
    <x v="3"/>
    <s v="Genderbeemd"/>
    <s v="Apartment"/>
    <n v="420"/>
    <n v="3780"/>
    <x v="3"/>
    <n v="0.75"/>
  </r>
  <r>
    <n v="136"/>
    <x v="3"/>
    <n v="9"/>
    <x v="3"/>
    <s v="Genderbeemd"/>
    <s v="Apartment"/>
    <n v="420"/>
    <n v="3780"/>
    <x v="3"/>
    <n v="0.75"/>
  </r>
  <r>
    <n v="136"/>
    <x v="4"/>
    <n v="10"/>
    <x v="3"/>
    <s v="Genderbeemd"/>
    <s v="Apartment"/>
    <n v="420"/>
    <n v="4200"/>
    <x v="3"/>
    <n v="0.83333333333333337"/>
  </r>
  <r>
    <n v="136"/>
    <x v="5"/>
    <n v="11"/>
    <x v="3"/>
    <s v="Genderbeemd"/>
    <s v="Apartment"/>
    <n v="420"/>
    <n v="4620"/>
    <x v="3"/>
    <n v="0.91666666666666663"/>
  </r>
  <r>
    <n v="136"/>
    <x v="6"/>
    <n v="7"/>
    <x v="3"/>
    <s v="Genderbeemd"/>
    <s v="Apartment"/>
    <n v="420"/>
    <n v="2940"/>
    <x v="3"/>
    <n v="0.58333333333333337"/>
  </r>
  <r>
    <n v="136"/>
    <x v="7"/>
    <n v="11"/>
    <x v="3"/>
    <s v="Genderbeemd"/>
    <s v="Apartment"/>
    <n v="420"/>
    <n v="4620"/>
    <x v="3"/>
    <n v="0.91666666666666663"/>
  </r>
  <r>
    <n v="136"/>
    <x v="8"/>
    <n v="7"/>
    <x v="3"/>
    <s v="Genderbeemd"/>
    <s v="Apartment"/>
    <n v="420"/>
    <n v="2940"/>
    <x v="3"/>
    <n v="0.58333333333333337"/>
  </r>
  <r>
    <n v="136"/>
    <x v="9"/>
    <n v="8"/>
    <x v="3"/>
    <s v="Genderbeemd"/>
    <s v="Apartment"/>
    <n v="420"/>
    <n v="3360"/>
    <x v="3"/>
    <n v="0.66666666666666663"/>
  </r>
  <r>
    <n v="136"/>
    <x v="10"/>
    <n v="8"/>
    <x v="3"/>
    <s v="Genderbeemd"/>
    <s v="Apartment"/>
    <n v="420"/>
    <n v="3360"/>
    <x v="3"/>
    <n v="0.66666666666666663"/>
  </r>
  <r>
    <n v="136"/>
    <x v="11"/>
    <n v="11"/>
    <x v="3"/>
    <s v="Genderbeemd"/>
    <s v="Apartment"/>
    <n v="420"/>
    <n v="4620"/>
    <x v="3"/>
    <n v="0.91666666666666663"/>
  </r>
  <r>
    <n v="136"/>
    <x v="12"/>
    <n v="8"/>
    <x v="3"/>
    <s v="Genderbeemd"/>
    <s v="Apartment"/>
    <n v="420"/>
    <n v="3360"/>
    <x v="3"/>
    <n v="0.66666666666666663"/>
  </r>
  <r>
    <n v="136"/>
    <x v="13"/>
    <n v="9"/>
    <x v="3"/>
    <s v="Genderbeemd"/>
    <s v="Apartment"/>
    <n v="420"/>
    <n v="3780"/>
    <x v="3"/>
    <n v="0.75"/>
  </r>
  <r>
    <n v="136"/>
    <x v="14"/>
    <n v="11"/>
    <x v="3"/>
    <s v="Genderbeemd"/>
    <s v="Apartment"/>
    <n v="420"/>
    <n v="4620"/>
    <x v="3"/>
    <n v="0.91666666666666663"/>
  </r>
  <r>
    <n v="136"/>
    <x v="15"/>
    <n v="10"/>
    <x v="3"/>
    <s v="Genderbeemd"/>
    <s v="Apartment"/>
    <n v="420"/>
    <n v="4200"/>
    <x v="3"/>
    <n v="0.83333333333333337"/>
  </r>
  <r>
    <n v="136"/>
    <x v="16"/>
    <n v="10"/>
    <x v="3"/>
    <s v="Genderbeemd"/>
    <s v="Apartment"/>
    <n v="420"/>
    <n v="4200"/>
    <x v="3"/>
    <n v="0.83333333333333337"/>
  </r>
  <r>
    <n v="136"/>
    <x v="17"/>
    <n v="10"/>
    <x v="3"/>
    <s v="Genderbeemd"/>
    <s v="Apartment"/>
    <n v="420"/>
    <n v="4200"/>
    <x v="3"/>
    <n v="0.83333333333333337"/>
  </r>
  <r>
    <n v="136"/>
    <x v="18"/>
    <n v="9"/>
    <x v="3"/>
    <s v="Genderbeemd"/>
    <s v="Apartment"/>
    <n v="420"/>
    <n v="3780"/>
    <x v="3"/>
    <n v="0.75"/>
  </r>
  <r>
    <n v="137"/>
    <x v="0"/>
    <n v="11"/>
    <x v="3"/>
    <s v="Genderbeemd"/>
    <s v="Villa"/>
    <n v="1080"/>
    <n v="11880"/>
    <x v="4"/>
    <n v="0.91666666666666663"/>
  </r>
  <r>
    <n v="137"/>
    <x v="1"/>
    <n v="7"/>
    <x v="3"/>
    <s v="Genderbeemd"/>
    <s v="Villa"/>
    <n v="1080"/>
    <n v="7560"/>
    <x v="4"/>
    <n v="0.58333333333333337"/>
  </r>
  <r>
    <n v="137"/>
    <x v="2"/>
    <n v="7"/>
    <x v="3"/>
    <s v="Genderbeemd"/>
    <s v="Villa"/>
    <n v="1080"/>
    <n v="7560"/>
    <x v="4"/>
    <n v="0.58333333333333337"/>
  </r>
  <r>
    <n v="137"/>
    <x v="3"/>
    <n v="9"/>
    <x v="3"/>
    <s v="Genderbeemd"/>
    <s v="Villa"/>
    <n v="1080"/>
    <n v="9720"/>
    <x v="4"/>
    <n v="0.75"/>
  </r>
  <r>
    <n v="137"/>
    <x v="4"/>
    <n v="8"/>
    <x v="3"/>
    <s v="Genderbeemd"/>
    <s v="Villa"/>
    <n v="1080"/>
    <n v="8640"/>
    <x v="4"/>
    <n v="0.66666666666666663"/>
  </r>
  <r>
    <n v="137"/>
    <x v="5"/>
    <n v="8"/>
    <x v="3"/>
    <s v="Genderbeemd"/>
    <s v="Villa"/>
    <n v="1080"/>
    <n v="8640"/>
    <x v="4"/>
    <n v="0.66666666666666663"/>
  </r>
  <r>
    <n v="137"/>
    <x v="6"/>
    <n v="11"/>
    <x v="3"/>
    <s v="Genderbeemd"/>
    <s v="Villa"/>
    <n v="1080"/>
    <n v="11880"/>
    <x v="4"/>
    <n v="0.91666666666666663"/>
  </r>
  <r>
    <n v="137"/>
    <x v="7"/>
    <n v="8"/>
    <x v="3"/>
    <s v="Genderbeemd"/>
    <s v="Villa"/>
    <n v="1080"/>
    <n v="8640"/>
    <x v="4"/>
    <n v="0.66666666666666663"/>
  </r>
  <r>
    <n v="137"/>
    <x v="8"/>
    <n v="10"/>
    <x v="3"/>
    <s v="Genderbeemd"/>
    <s v="Villa"/>
    <n v="1080"/>
    <n v="10800"/>
    <x v="4"/>
    <n v="0.83333333333333337"/>
  </r>
  <r>
    <n v="137"/>
    <x v="9"/>
    <n v="8"/>
    <x v="3"/>
    <s v="Genderbeemd"/>
    <s v="Villa"/>
    <n v="1080"/>
    <n v="8640"/>
    <x v="4"/>
    <n v="0.66666666666666663"/>
  </r>
  <r>
    <n v="137"/>
    <x v="10"/>
    <n v="8"/>
    <x v="3"/>
    <s v="Genderbeemd"/>
    <s v="Villa"/>
    <n v="1080"/>
    <n v="8640"/>
    <x v="4"/>
    <n v="0.66666666666666663"/>
  </r>
  <r>
    <n v="137"/>
    <x v="11"/>
    <n v="11"/>
    <x v="3"/>
    <s v="Genderbeemd"/>
    <s v="Villa"/>
    <n v="1080"/>
    <n v="11880"/>
    <x v="4"/>
    <n v="0.91666666666666663"/>
  </r>
  <r>
    <n v="137"/>
    <x v="12"/>
    <n v="9"/>
    <x v="3"/>
    <s v="Genderbeemd"/>
    <s v="Villa"/>
    <n v="1080"/>
    <n v="9720"/>
    <x v="4"/>
    <n v="0.75"/>
  </r>
  <r>
    <n v="137"/>
    <x v="13"/>
    <n v="10"/>
    <x v="3"/>
    <s v="Genderbeemd"/>
    <s v="Villa"/>
    <n v="1080"/>
    <n v="10800"/>
    <x v="4"/>
    <n v="0.83333333333333337"/>
  </r>
  <r>
    <n v="137"/>
    <x v="14"/>
    <n v="7"/>
    <x v="3"/>
    <s v="Genderbeemd"/>
    <s v="Villa"/>
    <n v="1080"/>
    <n v="7560"/>
    <x v="4"/>
    <n v="0.58333333333333337"/>
  </r>
  <r>
    <n v="137"/>
    <x v="15"/>
    <n v="11"/>
    <x v="3"/>
    <s v="Genderbeemd"/>
    <s v="Villa"/>
    <n v="1080"/>
    <n v="11880"/>
    <x v="4"/>
    <n v="0.91666666666666663"/>
  </r>
  <r>
    <n v="137"/>
    <x v="16"/>
    <n v="11"/>
    <x v="3"/>
    <s v="Genderbeemd"/>
    <s v="Villa"/>
    <n v="1080"/>
    <n v="11880"/>
    <x v="4"/>
    <n v="0.91666666666666663"/>
  </r>
  <r>
    <n v="137"/>
    <x v="17"/>
    <n v="12"/>
    <x v="3"/>
    <s v="Genderbeemd"/>
    <s v="Villa"/>
    <n v="1080"/>
    <n v="12960"/>
    <x v="4"/>
    <n v="1"/>
  </r>
  <r>
    <n v="137"/>
    <x v="18"/>
    <n v="12"/>
    <x v="3"/>
    <s v="Genderbeemd"/>
    <s v="Villa"/>
    <n v="1080"/>
    <n v="12960"/>
    <x v="4"/>
    <n v="1"/>
  </r>
  <r>
    <n v="138"/>
    <x v="0"/>
    <n v="10"/>
    <x v="3"/>
    <s v="Genderbeemd"/>
    <s v="Condo"/>
    <n v="300"/>
    <n v="3000"/>
    <x v="5"/>
    <n v="0.83333333333333337"/>
  </r>
  <r>
    <n v="138"/>
    <x v="1"/>
    <n v="9"/>
    <x v="3"/>
    <s v="Genderbeemd"/>
    <s v="Condo"/>
    <n v="300"/>
    <n v="2700"/>
    <x v="5"/>
    <n v="0.75"/>
  </r>
  <r>
    <n v="138"/>
    <x v="2"/>
    <n v="8"/>
    <x v="3"/>
    <s v="Genderbeemd"/>
    <s v="Condo"/>
    <n v="300"/>
    <n v="2400"/>
    <x v="5"/>
    <n v="0.66666666666666663"/>
  </r>
  <r>
    <n v="138"/>
    <x v="3"/>
    <n v="9"/>
    <x v="3"/>
    <s v="Genderbeemd"/>
    <s v="Condo"/>
    <n v="300"/>
    <n v="2700"/>
    <x v="5"/>
    <n v="0.75"/>
  </r>
  <r>
    <n v="138"/>
    <x v="4"/>
    <n v="10"/>
    <x v="3"/>
    <s v="Genderbeemd"/>
    <s v="Condo"/>
    <n v="300"/>
    <n v="3000"/>
    <x v="5"/>
    <n v="0.83333333333333337"/>
  </r>
  <r>
    <n v="138"/>
    <x v="5"/>
    <n v="9"/>
    <x v="3"/>
    <s v="Genderbeemd"/>
    <s v="Condo"/>
    <n v="300"/>
    <n v="2700"/>
    <x v="5"/>
    <n v="0.75"/>
  </r>
  <r>
    <n v="138"/>
    <x v="6"/>
    <n v="10"/>
    <x v="3"/>
    <s v="Genderbeemd"/>
    <s v="Condo"/>
    <n v="300"/>
    <n v="3000"/>
    <x v="5"/>
    <n v="0.83333333333333337"/>
  </r>
  <r>
    <n v="138"/>
    <x v="7"/>
    <n v="8"/>
    <x v="3"/>
    <s v="Genderbeemd"/>
    <s v="Condo"/>
    <n v="300"/>
    <n v="2400"/>
    <x v="5"/>
    <n v="0.66666666666666663"/>
  </r>
  <r>
    <n v="138"/>
    <x v="8"/>
    <n v="7"/>
    <x v="3"/>
    <s v="Genderbeemd"/>
    <s v="Condo"/>
    <n v="300"/>
    <n v="2100"/>
    <x v="5"/>
    <n v="0.58333333333333337"/>
  </r>
  <r>
    <n v="138"/>
    <x v="9"/>
    <n v="7"/>
    <x v="3"/>
    <s v="Genderbeemd"/>
    <s v="Condo"/>
    <n v="300"/>
    <n v="2100"/>
    <x v="5"/>
    <n v="0.58333333333333337"/>
  </r>
  <r>
    <n v="138"/>
    <x v="10"/>
    <n v="7"/>
    <x v="3"/>
    <s v="Genderbeemd"/>
    <s v="Condo"/>
    <n v="300"/>
    <n v="2100"/>
    <x v="5"/>
    <n v="0.58333333333333337"/>
  </r>
  <r>
    <n v="138"/>
    <x v="11"/>
    <n v="10"/>
    <x v="3"/>
    <s v="Genderbeemd"/>
    <s v="Condo"/>
    <n v="300"/>
    <n v="3000"/>
    <x v="5"/>
    <n v="0.83333333333333337"/>
  </r>
  <r>
    <n v="138"/>
    <x v="12"/>
    <n v="10"/>
    <x v="3"/>
    <s v="Genderbeemd"/>
    <s v="Condo"/>
    <n v="300"/>
    <n v="3000"/>
    <x v="5"/>
    <n v="0.83333333333333337"/>
  </r>
  <r>
    <n v="138"/>
    <x v="13"/>
    <n v="9"/>
    <x v="3"/>
    <s v="Genderbeemd"/>
    <s v="Condo"/>
    <n v="300"/>
    <n v="2700"/>
    <x v="5"/>
    <n v="0.75"/>
  </r>
  <r>
    <n v="138"/>
    <x v="14"/>
    <n v="9"/>
    <x v="3"/>
    <s v="Genderbeemd"/>
    <s v="Condo"/>
    <n v="300"/>
    <n v="2700"/>
    <x v="5"/>
    <n v="0.75"/>
  </r>
  <r>
    <n v="138"/>
    <x v="15"/>
    <n v="9"/>
    <x v="3"/>
    <s v="Genderbeemd"/>
    <s v="Condo"/>
    <n v="300"/>
    <n v="2700"/>
    <x v="5"/>
    <n v="0.75"/>
  </r>
  <r>
    <n v="138"/>
    <x v="16"/>
    <n v="9"/>
    <x v="3"/>
    <s v="Genderbeemd"/>
    <s v="Condo"/>
    <n v="300"/>
    <n v="2700"/>
    <x v="5"/>
    <n v="0.75"/>
  </r>
  <r>
    <n v="138"/>
    <x v="17"/>
    <n v="9"/>
    <x v="3"/>
    <s v="Genderbeemd"/>
    <s v="Condo"/>
    <n v="300"/>
    <n v="2700"/>
    <x v="5"/>
    <n v="0.75"/>
  </r>
  <r>
    <n v="138"/>
    <x v="18"/>
    <n v="7"/>
    <x v="3"/>
    <s v="Genderbeemd"/>
    <s v="Condo"/>
    <n v="300"/>
    <n v="2100"/>
    <x v="5"/>
    <n v="0.58333333333333337"/>
  </r>
  <r>
    <n v="139"/>
    <x v="0"/>
    <n v="11"/>
    <x v="4"/>
    <s v="Doornakkers-west"/>
    <s v="Apartment"/>
    <n v="330"/>
    <n v="3630"/>
    <x v="0"/>
    <n v="0.91666666666666663"/>
  </r>
  <r>
    <n v="139"/>
    <x v="1"/>
    <n v="12"/>
    <x v="4"/>
    <s v="Doornakkers-west"/>
    <s v="Apartment"/>
    <n v="330"/>
    <n v="3960"/>
    <x v="0"/>
    <n v="1"/>
  </r>
  <r>
    <n v="139"/>
    <x v="2"/>
    <n v="11"/>
    <x v="4"/>
    <s v="Doornakkers-west"/>
    <s v="Apartment"/>
    <n v="330"/>
    <n v="3630"/>
    <x v="0"/>
    <n v="0.91666666666666663"/>
  </r>
  <r>
    <n v="139"/>
    <x v="3"/>
    <n v="11"/>
    <x v="4"/>
    <s v="Doornakkers-west"/>
    <s v="Apartment"/>
    <n v="330"/>
    <n v="3630"/>
    <x v="0"/>
    <n v="0.91666666666666663"/>
  </r>
  <r>
    <n v="139"/>
    <x v="4"/>
    <n v="8"/>
    <x v="4"/>
    <s v="Doornakkers-west"/>
    <s v="Apartment"/>
    <n v="330"/>
    <n v="2640"/>
    <x v="0"/>
    <n v="0.66666666666666663"/>
  </r>
  <r>
    <n v="139"/>
    <x v="5"/>
    <n v="10"/>
    <x v="4"/>
    <s v="Doornakkers-west"/>
    <s v="Apartment"/>
    <n v="330"/>
    <n v="3300"/>
    <x v="0"/>
    <n v="0.83333333333333337"/>
  </r>
  <r>
    <n v="139"/>
    <x v="6"/>
    <n v="8"/>
    <x v="4"/>
    <s v="Doornakkers-west"/>
    <s v="Apartment"/>
    <n v="330"/>
    <n v="2640"/>
    <x v="0"/>
    <n v="0.66666666666666663"/>
  </r>
  <r>
    <n v="139"/>
    <x v="7"/>
    <n v="12"/>
    <x v="4"/>
    <s v="Doornakkers-west"/>
    <s v="Apartment"/>
    <n v="330"/>
    <n v="3960"/>
    <x v="0"/>
    <n v="1"/>
  </r>
  <r>
    <n v="139"/>
    <x v="8"/>
    <n v="8"/>
    <x v="4"/>
    <s v="Doornakkers-west"/>
    <s v="Apartment"/>
    <n v="330"/>
    <n v="2640"/>
    <x v="0"/>
    <n v="0.66666666666666663"/>
  </r>
  <r>
    <n v="139"/>
    <x v="9"/>
    <n v="12"/>
    <x v="4"/>
    <s v="Doornakkers-west"/>
    <s v="Apartment"/>
    <n v="330"/>
    <n v="3960"/>
    <x v="0"/>
    <n v="1"/>
  </r>
  <r>
    <n v="139"/>
    <x v="10"/>
    <n v="9"/>
    <x v="4"/>
    <s v="Doornakkers-west"/>
    <s v="Apartment"/>
    <n v="330"/>
    <n v="2970"/>
    <x v="0"/>
    <n v="0.75"/>
  </r>
  <r>
    <n v="139"/>
    <x v="11"/>
    <n v="11"/>
    <x v="4"/>
    <s v="Doornakkers-west"/>
    <s v="Apartment"/>
    <n v="330"/>
    <n v="3630"/>
    <x v="0"/>
    <n v="0.91666666666666663"/>
  </r>
  <r>
    <n v="139"/>
    <x v="12"/>
    <n v="9"/>
    <x v="4"/>
    <s v="Doornakkers-west"/>
    <s v="Apartment"/>
    <n v="330"/>
    <n v="2970"/>
    <x v="0"/>
    <n v="0.75"/>
  </r>
  <r>
    <n v="139"/>
    <x v="13"/>
    <n v="12"/>
    <x v="4"/>
    <s v="Doornakkers-west"/>
    <s v="Apartment"/>
    <n v="330"/>
    <n v="3960"/>
    <x v="0"/>
    <n v="1"/>
  </r>
  <r>
    <n v="139"/>
    <x v="14"/>
    <n v="12"/>
    <x v="4"/>
    <s v="Doornakkers-west"/>
    <s v="Apartment"/>
    <n v="330"/>
    <n v="3960"/>
    <x v="0"/>
    <n v="1"/>
  </r>
  <r>
    <n v="139"/>
    <x v="15"/>
    <n v="8"/>
    <x v="4"/>
    <s v="Doornakkers-west"/>
    <s v="Apartment"/>
    <n v="330"/>
    <n v="2640"/>
    <x v="0"/>
    <n v="0.66666666666666663"/>
  </r>
  <r>
    <n v="139"/>
    <x v="16"/>
    <n v="8"/>
    <x v="4"/>
    <s v="Doornakkers-west"/>
    <s v="Apartment"/>
    <n v="330"/>
    <n v="2640"/>
    <x v="0"/>
    <n v="0.66666666666666663"/>
  </r>
  <r>
    <n v="139"/>
    <x v="17"/>
    <n v="9"/>
    <x v="4"/>
    <s v="Doornakkers-west"/>
    <s v="Apartment"/>
    <n v="330"/>
    <n v="2970"/>
    <x v="0"/>
    <n v="0.75"/>
  </r>
  <r>
    <n v="139"/>
    <x v="18"/>
    <n v="8"/>
    <x v="4"/>
    <s v="Doornakkers-west"/>
    <s v="Apartment"/>
    <n v="330"/>
    <n v="2640"/>
    <x v="0"/>
    <n v="0.66666666666666663"/>
  </r>
  <r>
    <n v="140"/>
    <x v="0"/>
    <n v="8"/>
    <x v="4"/>
    <s v="Doornakkers-west"/>
    <s v="House"/>
    <n v="550"/>
    <n v="4400"/>
    <x v="23"/>
    <n v="0.66666666666666663"/>
  </r>
  <r>
    <n v="140"/>
    <x v="1"/>
    <n v="9"/>
    <x v="4"/>
    <s v="Doornakkers-west"/>
    <s v="House"/>
    <n v="550"/>
    <n v="4950"/>
    <x v="23"/>
    <n v="0.75"/>
  </r>
  <r>
    <n v="140"/>
    <x v="2"/>
    <n v="11"/>
    <x v="4"/>
    <s v="Doornakkers-west"/>
    <s v="House"/>
    <n v="550"/>
    <n v="6050"/>
    <x v="23"/>
    <n v="0.91666666666666663"/>
  </r>
  <r>
    <n v="140"/>
    <x v="3"/>
    <n v="11"/>
    <x v="4"/>
    <s v="Doornakkers-west"/>
    <s v="House"/>
    <n v="550"/>
    <n v="6050"/>
    <x v="23"/>
    <n v="0.91666666666666663"/>
  </r>
  <r>
    <n v="140"/>
    <x v="4"/>
    <n v="12"/>
    <x v="4"/>
    <s v="Doornakkers-west"/>
    <s v="House"/>
    <n v="550"/>
    <n v="6600"/>
    <x v="23"/>
    <n v="1"/>
  </r>
  <r>
    <n v="140"/>
    <x v="5"/>
    <n v="9"/>
    <x v="4"/>
    <s v="Doornakkers-west"/>
    <s v="House"/>
    <n v="550"/>
    <n v="4950"/>
    <x v="23"/>
    <n v="0.75"/>
  </r>
  <r>
    <n v="140"/>
    <x v="6"/>
    <n v="9"/>
    <x v="4"/>
    <s v="Doornakkers-west"/>
    <s v="House"/>
    <n v="550"/>
    <n v="4950"/>
    <x v="23"/>
    <n v="0.75"/>
  </r>
  <r>
    <n v="140"/>
    <x v="7"/>
    <n v="10"/>
    <x v="4"/>
    <s v="Doornakkers-west"/>
    <s v="House"/>
    <n v="550"/>
    <n v="5500"/>
    <x v="23"/>
    <n v="0.83333333333333337"/>
  </r>
  <r>
    <n v="140"/>
    <x v="8"/>
    <n v="9"/>
    <x v="4"/>
    <s v="Doornakkers-west"/>
    <s v="House"/>
    <n v="550"/>
    <n v="4950"/>
    <x v="23"/>
    <n v="0.75"/>
  </r>
  <r>
    <n v="140"/>
    <x v="9"/>
    <n v="11"/>
    <x v="4"/>
    <s v="Doornakkers-west"/>
    <s v="House"/>
    <n v="550"/>
    <n v="6050"/>
    <x v="23"/>
    <n v="0.91666666666666663"/>
  </r>
  <r>
    <n v="140"/>
    <x v="10"/>
    <n v="10"/>
    <x v="4"/>
    <s v="Doornakkers-west"/>
    <s v="House"/>
    <n v="550"/>
    <n v="5500"/>
    <x v="23"/>
    <n v="0.83333333333333337"/>
  </r>
  <r>
    <n v="140"/>
    <x v="11"/>
    <n v="8"/>
    <x v="4"/>
    <s v="Doornakkers-west"/>
    <s v="House"/>
    <n v="550"/>
    <n v="4400"/>
    <x v="23"/>
    <n v="0.66666666666666663"/>
  </r>
  <r>
    <n v="140"/>
    <x v="12"/>
    <n v="8"/>
    <x v="4"/>
    <s v="Doornakkers-west"/>
    <s v="House"/>
    <n v="550"/>
    <n v="4400"/>
    <x v="23"/>
    <n v="0.66666666666666663"/>
  </r>
  <r>
    <n v="140"/>
    <x v="13"/>
    <n v="11"/>
    <x v="4"/>
    <s v="Doornakkers-west"/>
    <s v="House"/>
    <n v="550"/>
    <n v="6050"/>
    <x v="23"/>
    <n v="0.91666666666666663"/>
  </r>
  <r>
    <n v="140"/>
    <x v="14"/>
    <n v="9"/>
    <x v="4"/>
    <s v="Doornakkers-west"/>
    <s v="House"/>
    <n v="550"/>
    <n v="4950"/>
    <x v="23"/>
    <n v="0.75"/>
  </r>
  <r>
    <n v="140"/>
    <x v="15"/>
    <n v="8"/>
    <x v="4"/>
    <s v="Doornakkers-west"/>
    <s v="House"/>
    <n v="550"/>
    <n v="4400"/>
    <x v="23"/>
    <n v="0.66666666666666663"/>
  </r>
  <r>
    <n v="140"/>
    <x v="16"/>
    <n v="8"/>
    <x v="4"/>
    <s v="Doornakkers-west"/>
    <s v="House"/>
    <n v="550"/>
    <n v="4400"/>
    <x v="23"/>
    <n v="0.66666666666666663"/>
  </r>
  <r>
    <n v="140"/>
    <x v="17"/>
    <n v="9"/>
    <x v="4"/>
    <s v="Doornakkers-west"/>
    <s v="House"/>
    <n v="550"/>
    <n v="4950"/>
    <x v="23"/>
    <n v="0.75"/>
  </r>
  <r>
    <n v="140"/>
    <x v="18"/>
    <n v="8"/>
    <x v="4"/>
    <s v="Doornakkers-west"/>
    <s v="House"/>
    <n v="550"/>
    <n v="4400"/>
    <x v="23"/>
    <n v="0.66666666666666663"/>
  </r>
  <r>
    <n v="141"/>
    <x v="0"/>
    <n v="11"/>
    <x v="4"/>
    <s v="Doornakkers-west"/>
    <s v="Small House"/>
    <n v="495"/>
    <n v="5445"/>
    <x v="24"/>
    <n v="0.91666666666666663"/>
  </r>
  <r>
    <n v="141"/>
    <x v="1"/>
    <n v="8"/>
    <x v="4"/>
    <s v="Doornakkers-west"/>
    <s v="Small House"/>
    <n v="495"/>
    <n v="3960"/>
    <x v="24"/>
    <n v="0.66666666666666663"/>
  </r>
  <r>
    <n v="141"/>
    <x v="2"/>
    <n v="12"/>
    <x v="4"/>
    <s v="Doornakkers-west"/>
    <s v="Small House"/>
    <n v="495"/>
    <n v="5940"/>
    <x v="24"/>
    <n v="1"/>
  </r>
  <r>
    <n v="141"/>
    <x v="3"/>
    <n v="8"/>
    <x v="4"/>
    <s v="Doornakkers-west"/>
    <s v="Small House"/>
    <n v="495"/>
    <n v="3960"/>
    <x v="24"/>
    <n v="0.66666666666666663"/>
  </r>
  <r>
    <n v="141"/>
    <x v="4"/>
    <n v="12"/>
    <x v="4"/>
    <s v="Doornakkers-west"/>
    <s v="Small House"/>
    <n v="495"/>
    <n v="5940"/>
    <x v="24"/>
    <n v="1"/>
  </r>
  <r>
    <n v="141"/>
    <x v="5"/>
    <n v="12"/>
    <x v="4"/>
    <s v="Doornakkers-west"/>
    <s v="Small House"/>
    <n v="495"/>
    <n v="5940"/>
    <x v="24"/>
    <n v="1"/>
  </r>
  <r>
    <n v="141"/>
    <x v="6"/>
    <n v="10"/>
    <x v="4"/>
    <s v="Doornakkers-west"/>
    <s v="Small House"/>
    <n v="495"/>
    <n v="4950"/>
    <x v="24"/>
    <n v="0.83333333333333337"/>
  </r>
  <r>
    <n v="141"/>
    <x v="7"/>
    <n v="11"/>
    <x v="4"/>
    <s v="Doornakkers-west"/>
    <s v="Small House"/>
    <n v="495"/>
    <n v="5445"/>
    <x v="24"/>
    <n v="0.91666666666666663"/>
  </r>
  <r>
    <n v="141"/>
    <x v="8"/>
    <n v="12"/>
    <x v="4"/>
    <s v="Doornakkers-west"/>
    <s v="Small House"/>
    <n v="495"/>
    <n v="5940"/>
    <x v="24"/>
    <n v="1"/>
  </r>
  <r>
    <n v="141"/>
    <x v="9"/>
    <n v="9"/>
    <x v="4"/>
    <s v="Doornakkers-west"/>
    <s v="Small House"/>
    <n v="495"/>
    <n v="4455"/>
    <x v="24"/>
    <n v="0.75"/>
  </r>
  <r>
    <n v="141"/>
    <x v="10"/>
    <n v="10"/>
    <x v="4"/>
    <s v="Doornakkers-west"/>
    <s v="Small House"/>
    <n v="495"/>
    <n v="4950"/>
    <x v="24"/>
    <n v="0.83333333333333337"/>
  </r>
  <r>
    <n v="141"/>
    <x v="11"/>
    <n v="8"/>
    <x v="4"/>
    <s v="Doornakkers-west"/>
    <s v="Small House"/>
    <n v="495"/>
    <n v="3960"/>
    <x v="24"/>
    <n v="0.66666666666666663"/>
  </r>
  <r>
    <n v="141"/>
    <x v="12"/>
    <n v="8"/>
    <x v="4"/>
    <s v="Doornakkers-west"/>
    <s v="Small House"/>
    <n v="495"/>
    <n v="3960"/>
    <x v="24"/>
    <n v="0.66666666666666663"/>
  </r>
  <r>
    <n v="141"/>
    <x v="13"/>
    <n v="8"/>
    <x v="4"/>
    <s v="Doornakkers-west"/>
    <s v="Small House"/>
    <n v="495"/>
    <n v="3960"/>
    <x v="24"/>
    <n v="0.66666666666666663"/>
  </r>
  <r>
    <n v="141"/>
    <x v="14"/>
    <n v="11"/>
    <x v="4"/>
    <s v="Doornakkers-west"/>
    <s v="Small House"/>
    <n v="495"/>
    <n v="5445"/>
    <x v="24"/>
    <n v="0.91666666666666663"/>
  </r>
  <r>
    <n v="141"/>
    <x v="15"/>
    <n v="11"/>
    <x v="4"/>
    <s v="Doornakkers-west"/>
    <s v="Small House"/>
    <n v="495"/>
    <n v="5445"/>
    <x v="24"/>
    <n v="0.91666666666666663"/>
  </r>
  <r>
    <n v="141"/>
    <x v="16"/>
    <n v="11"/>
    <x v="4"/>
    <s v="Doornakkers-west"/>
    <s v="Small House"/>
    <n v="495"/>
    <n v="5445"/>
    <x v="24"/>
    <n v="0.91666666666666663"/>
  </r>
  <r>
    <n v="141"/>
    <x v="17"/>
    <n v="12"/>
    <x v="4"/>
    <s v="Doornakkers-west"/>
    <s v="Small House"/>
    <n v="495"/>
    <n v="5940"/>
    <x v="24"/>
    <n v="1"/>
  </r>
  <r>
    <n v="141"/>
    <x v="18"/>
    <n v="11"/>
    <x v="4"/>
    <s v="Doornakkers-west"/>
    <s v="Small House"/>
    <n v="495"/>
    <n v="5445"/>
    <x v="24"/>
    <n v="0.91666666666666663"/>
  </r>
  <r>
    <n v="142"/>
    <x v="0"/>
    <n v="10"/>
    <x v="4"/>
    <s v="Doornakkers-west"/>
    <s v="Apartment"/>
    <n v="385"/>
    <n v="3850"/>
    <x v="25"/>
    <n v="0.83333333333333337"/>
  </r>
  <r>
    <n v="142"/>
    <x v="1"/>
    <n v="8"/>
    <x v="4"/>
    <s v="Doornakkers-west"/>
    <s v="Apartment"/>
    <n v="385"/>
    <n v="3080"/>
    <x v="25"/>
    <n v="0.66666666666666663"/>
  </r>
  <r>
    <n v="142"/>
    <x v="2"/>
    <n v="10"/>
    <x v="4"/>
    <s v="Doornakkers-west"/>
    <s v="Apartment"/>
    <n v="385"/>
    <n v="3850"/>
    <x v="25"/>
    <n v="0.83333333333333337"/>
  </r>
  <r>
    <n v="142"/>
    <x v="3"/>
    <n v="11"/>
    <x v="4"/>
    <s v="Doornakkers-west"/>
    <s v="Apartment"/>
    <n v="385"/>
    <n v="4235"/>
    <x v="25"/>
    <n v="0.91666666666666663"/>
  </r>
  <r>
    <n v="142"/>
    <x v="4"/>
    <n v="8"/>
    <x v="4"/>
    <s v="Doornakkers-west"/>
    <s v="Apartment"/>
    <n v="385"/>
    <n v="3080"/>
    <x v="25"/>
    <n v="0.66666666666666663"/>
  </r>
  <r>
    <n v="142"/>
    <x v="5"/>
    <n v="12"/>
    <x v="4"/>
    <s v="Doornakkers-west"/>
    <s v="Apartment"/>
    <n v="385"/>
    <n v="4620"/>
    <x v="25"/>
    <n v="1"/>
  </r>
  <r>
    <n v="142"/>
    <x v="6"/>
    <n v="10"/>
    <x v="4"/>
    <s v="Doornakkers-west"/>
    <s v="Apartment"/>
    <n v="385"/>
    <n v="3850"/>
    <x v="25"/>
    <n v="0.83333333333333337"/>
  </r>
  <r>
    <n v="142"/>
    <x v="7"/>
    <n v="8"/>
    <x v="4"/>
    <s v="Doornakkers-west"/>
    <s v="Apartment"/>
    <n v="385"/>
    <n v="3080"/>
    <x v="25"/>
    <n v="0.66666666666666663"/>
  </r>
  <r>
    <n v="142"/>
    <x v="8"/>
    <n v="8"/>
    <x v="4"/>
    <s v="Doornakkers-west"/>
    <s v="Apartment"/>
    <n v="385"/>
    <n v="3080"/>
    <x v="25"/>
    <n v="0.66666666666666663"/>
  </r>
  <r>
    <n v="142"/>
    <x v="9"/>
    <n v="12"/>
    <x v="4"/>
    <s v="Doornakkers-west"/>
    <s v="Apartment"/>
    <n v="385"/>
    <n v="4620"/>
    <x v="25"/>
    <n v="1"/>
  </r>
  <r>
    <n v="142"/>
    <x v="10"/>
    <n v="12"/>
    <x v="4"/>
    <s v="Doornakkers-west"/>
    <s v="Apartment"/>
    <n v="385"/>
    <n v="4620"/>
    <x v="25"/>
    <n v="1"/>
  </r>
  <r>
    <n v="142"/>
    <x v="11"/>
    <n v="10"/>
    <x v="4"/>
    <s v="Doornakkers-west"/>
    <s v="Apartment"/>
    <n v="385"/>
    <n v="3850"/>
    <x v="25"/>
    <n v="0.83333333333333337"/>
  </r>
  <r>
    <n v="142"/>
    <x v="12"/>
    <n v="11"/>
    <x v="4"/>
    <s v="Doornakkers-west"/>
    <s v="Apartment"/>
    <n v="385"/>
    <n v="4235"/>
    <x v="25"/>
    <n v="0.91666666666666663"/>
  </r>
  <r>
    <n v="142"/>
    <x v="13"/>
    <n v="11"/>
    <x v="4"/>
    <s v="Doornakkers-west"/>
    <s v="Apartment"/>
    <n v="385"/>
    <n v="4235"/>
    <x v="25"/>
    <n v="0.91666666666666663"/>
  </r>
  <r>
    <n v="142"/>
    <x v="14"/>
    <n v="11"/>
    <x v="4"/>
    <s v="Doornakkers-west"/>
    <s v="Apartment"/>
    <n v="385"/>
    <n v="4235"/>
    <x v="25"/>
    <n v="0.91666666666666663"/>
  </r>
  <r>
    <n v="142"/>
    <x v="15"/>
    <n v="12"/>
    <x v="4"/>
    <s v="Doornakkers-west"/>
    <s v="Apartment"/>
    <n v="385"/>
    <n v="4620"/>
    <x v="25"/>
    <n v="1"/>
  </r>
  <r>
    <n v="142"/>
    <x v="16"/>
    <n v="12"/>
    <x v="4"/>
    <s v="Doornakkers-west"/>
    <s v="Apartment"/>
    <n v="385"/>
    <n v="4620"/>
    <x v="25"/>
    <n v="1"/>
  </r>
  <r>
    <n v="142"/>
    <x v="17"/>
    <n v="12"/>
    <x v="4"/>
    <s v="Doornakkers-west"/>
    <s v="Apartment"/>
    <n v="385"/>
    <n v="4620"/>
    <x v="25"/>
    <n v="1"/>
  </r>
  <r>
    <n v="142"/>
    <x v="18"/>
    <n v="10"/>
    <x v="4"/>
    <s v="Doornakkers-west"/>
    <s v="Apartment"/>
    <n v="385"/>
    <n v="3850"/>
    <x v="25"/>
    <n v="0.83333333333333337"/>
  </r>
  <r>
    <n v="143"/>
    <x v="0"/>
    <n v="8"/>
    <x v="4"/>
    <s v="Doornakkers-west"/>
    <s v="Villa"/>
    <n v="990"/>
    <n v="7920"/>
    <x v="26"/>
    <n v="0.66666666666666663"/>
  </r>
  <r>
    <n v="143"/>
    <x v="1"/>
    <n v="9"/>
    <x v="4"/>
    <s v="Doornakkers-west"/>
    <s v="Villa"/>
    <n v="990"/>
    <n v="8910"/>
    <x v="26"/>
    <n v="0.75"/>
  </r>
  <r>
    <n v="143"/>
    <x v="2"/>
    <n v="12"/>
    <x v="4"/>
    <s v="Doornakkers-west"/>
    <s v="Villa"/>
    <n v="990"/>
    <n v="11880"/>
    <x v="26"/>
    <n v="1"/>
  </r>
  <r>
    <n v="143"/>
    <x v="3"/>
    <n v="9"/>
    <x v="4"/>
    <s v="Doornakkers-west"/>
    <s v="Villa"/>
    <n v="990"/>
    <n v="8910"/>
    <x v="26"/>
    <n v="0.75"/>
  </r>
  <r>
    <n v="143"/>
    <x v="4"/>
    <n v="10"/>
    <x v="4"/>
    <s v="Doornakkers-west"/>
    <s v="Villa"/>
    <n v="990"/>
    <n v="9900"/>
    <x v="26"/>
    <n v="0.83333333333333337"/>
  </r>
  <r>
    <n v="143"/>
    <x v="5"/>
    <n v="9"/>
    <x v="4"/>
    <s v="Doornakkers-west"/>
    <s v="Villa"/>
    <n v="990"/>
    <n v="8910"/>
    <x v="26"/>
    <n v="0.75"/>
  </r>
  <r>
    <n v="143"/>
    <x v="6"/>
    <n v="12"/>
    <x v="4"/>
    <s v="Doornakkers-west"/>
    <s v="Villa"/>
    <n v="990"/>
    <n v="11880"/>
    <x v="26"/>
    <n v="1"/>
  </r>
  <r>
    <n v="143"/>
    <x v="7"/>
    <n v="8"/>
    <x v="4"/>
    <s v="Doornakkers-west"/>
    <s v="Villa"/>
    <n v="990"/>
    <n v="7920"/>
    <x v="26"/>
    <n v="0.66666666666666663"/>
  </r>
  <r>
    <n v="143"/>
    <x v="8"/>
    <n v="10"/>
    <x v="4"/>
    <s v="Doornakkers-west"/>
    <s v="Villa"/>
    <n v="990"/>
    <n v="9900"/>
    <x v="26"/>
    <n v="0.83333333333333337"/>
  </r>
  <r>
    <n v="143"/>
    <x v="9"/>
    <n v="9"/>
    <x v="4"/>
    <s v="Doornakkers-west"/>
    <s v="Villa"/>
    <n v="990"/>
    <n v="8910"/>
    <x v="26"/>
    <n v="0.75"/>
  </r>
  <r>
    <n v="143"/>
    <x v="10"/>
    <n v="8"/>
    <x v="4"/>
    <s v="Doornakkers-west"/>
    <s v="Villa"/>
    <n v="990"/>
    <n v="7920"/>
    <x v="26"/>
    <n v="0.66666666666666663"/>
  </r>
  <r>
    <n v="143"/>
    <x v="11"/>
    <n v="12"/>
    <x v="4"/>
    <s v="Doornakkers-west"/>
    <s v="Villa"/>
    <n v="990"/>
    <n v="11880"/>
    <x v="26"/>
    <n v="1"/>
  </r>
  <r>
    <n v="143"/>
    <x v="12"/>
    <n v="8"/>
    <x v="4"/>
    <s v="Doornakkers-west"/>
    <s v="Villa"/>
    <n v="990"/>
    <n v="7920"/>
    <x v="26"/>
    <n v="0.66666666666666663"/>
  </r>
  <r>
    <n v="143"/>
    <x v="13"/>
    <n v="10"/>
    <x v="4"/>
    <s v="Doornakkers-west"/>
    <s v="Villa"/>
    <n v="990"/>
    <n v="9900"/>
    <x v="26"/>
    <n v="0.83333333333333337"/>
  </r>
  <r>
    <n v="143"/>
    <x v="14"/>
    <n v="10"/>
    <x v="4"/>
    <s v="Doornakkers-west"/>
    <s v="Villa"/>
    <n v="990"/>
    <n v="9900"/>
    <x v="26"/>
    <n v="0.83333333333333337"/>
  </r>
  <r>
    <n v="143"/>
    <x v="15"/>
    <n v="11"/>
    <x v="4"/>
    <s v="Doornakkers-west"/>
    <s v="Villa"/>
    <n v="990"/>
    <n v="10890"/>
    <x v="26"/>
    <n v="0.91666666666666663"/>
  </r>
  <r>
    <n v="143"/>
    <x v="16"/>
    <n v="11"/>
    <x v="4"/>
    <s v="Doornakkers-west"/>
    <s v="Villa"/>
    <n v="990"/>
    <n v="10890"/>
    <x v="26"/>
    <n v="0.91666666666666663"/>
  </r>
  <r>
    <n v="143"/>
    <x v="17"/>
    <n v="12"/>
    <x v="4"/>
    <s v="Doornakkers-west"/>
    <s v="Villa"/>
    <n v="990"/>
    <n v="11880"/>
    <x v="26"/>
    <n v="1"/>
  </r>
  <r>
    <n v="143"/>
    <x v="18"/>
    <n v="10"/>
    <x v="4"/>
    <s v="Doornakkers-west"/>
    <s v="Villa"/>
    <n v="990"/>
    <n v="9900"/>
    <x v="26"/>
    <n v="0.83333333333333337"/>
  </r>
  <r>
    <n v="144"/>
    <x v="0"/>
    <n v="11"/>
    <x v="4"/>
    <s v="Doornakkers-west"/>
    <s v="Condo"/>
    <n v="275"/>
    <n v="3025"/>
    <x v="22"/>
    <n v="0.91666666666666663"/>
  </r>
  <r>
    <n v="144"/>
    <x v="1"/>
    <n v="8"/>
    <x v="4"/>
    <s v="Doornakkers-west"/>
    <s v="Condo"/>
    <n v="275"/>
    <n v="2200"/>
    <x v="22"/>
    <n v="0.66666666666666663"/>
  </r>
  <r>
    <n v="144"/>
    <x v="2"/>
    <n v="11"/>
    <x v="4"/>
    <s v="Doornakkers-west"/>
    <s v="Condo"/>
    <n v="275"/>
    <n v="3025"/>
    <x v="22"/>
    <n v="0.91666666666666663"/>
  </r>
  <r>
    <n v="144"/>
    <x v="3"/>
    <n v="8"/>
    <x v="4"/>
    <s v="Doornakkers-west"/>
    <s v="Condo"/>
    <n v="275"/>
    <n v="2200"/>
    <x v="22"/>
    <n v="0.66666666666666663"/>
  </r>
  <r>
    <n v="144"/>
    <x v="4"/>
    <n v="10"/>
    <x v="4"/>
    <s v="Doornakkers-west"/>
    <s v="Condo"/>
    <n v="275"/>
    <n v="2750"/>
    <x v="22"/>
    <n v="0.83333333333333337"/>
  </r>
  <r>
    <n v="144"/>
    <x v="5"/>
    <n v="9"/>
    <x v="4"/>
    <s v="Doornakkers-west"/>
    <s v="Condo"/>
    <n v="275"/>
    <n v="2475"/>
    <x v="22"/>
    <n v="0.75"/>
  </r>
  <r>
    <n v="144"/>
    <x v="6"/>
    <n v="8"/>
    <x v="4"/>
    <s v="Doornakkers-west"/>
    <s v="Condo"/>
    <n v="275"/>
    <n v="2200"/>
    <x v="22"/>
    <n v="0.66666666666666663"/>
  </r>
  <r>
    <n v="144"/>
    <x v="7"/>
    <n v="10"/>
    <x v="4"/>
    <s v="Doornakkers-west"/>
    <s v="Condo"/>
    <n v="275"/>
    <n v="2750"/>
    <x v="22"/>
    <n v="0.83333333333333337"/>
  </r>
  <r>
    <n v="144"/>
    <x v="8"/>
    <n v="9"/>
    <x v="4"/>
    <s v="Doornakkers-west"/>
    <s v="Condo"/>
    <n v="275"/>
    <n v="2475"/>
    <x v="22"/>
    <n v="0.75"/>
  </r>
  <r>
    <n v="144"/>
    <x v="9"/>
    <n v="12"/>
    <x v="4"/>
    <s v="Doornakkers-west"/>
    <s v="Condo"/>
    <n v="275"/>
    <n v="3300"/>
    <x v="22"/>
    <n v="1"/>
  </r>
  <r>
    <n v="144"/>
    <x v="10"/>
    <n v="8"/>
    <x v="4"/>
    <s v="Doornakkers-west"/>
    <s v="Condo"/>
    <n v="275"/>
    <n v="2200"/>
    <x v="22"/>
    <n v="0.66666666666666663"/>
  </r>
  <r>
    <n v="144"/>
    <x v="11"/>
    <n v="9"/>
    <x v="4"/>
    <s v="Doornakkers-west"/>
    <s v="Condo"/>
    <n v="275"/>
    <n v="2475"/>
    <x v="22"/>
    <n v="0.75"/>
  </r>
  <r>
    <n v="144"/>
    <x v="12"/>
    <n v="10"/>
    <x v="4"/>
    <s v="Doornakkers-west"/>
    <s v="Condo"/>
    <n v="275"/>
    <n v="2750"/>
    <x v="22"/>
    <n v="0.83333333333333337"/>
  </r>
  <r>
    <n v="144"/>
    <x v="13"/>
    <n v="8"/>
    <x v="4"/>
    <s v="Doornakkers-west"/>
    <s v="Condo"/>
    <n v="275"/>
    <n v="2200"/>
    <x v="22"/>
    <n v="0.66666666666666663"/>
  </r>
  <r>
    <n v="144"/>
    <x v="14"/>
    <n v="8"/>
    <x v="4"/>
    <s v="Doornakkers-west"/>
    <s v="Condo"/>
    <n v="275"/>
    <n v="2200"/>
    <x v="22"/>
    <n v="0.66666666666666663"/>
  </r>
  <r>
    <n v="144"/>
    <x v="15"/>
    <n v="12"/>
    <x v="4"/>
    <s v="Doornakkers-west"/>
    <s v="Condo"/>
    <n v="275"/>
    <n v="3300"/>
    <x v="22"/>
    <n v="1"/>
  </r>
  <r>
    <n v="144"/>
    <x v="16"/>
    <n v="12"/>
    <x v="4"/>
    <s v="Doornakkers-west"/>
    <s v="Condo"/>
    <n v="275"/>
    <n v="3300"/>
    <x v="22"/>
    <n v="1"/>
  </r>
  <r>
    <n v="144"/>
    <x v="17"/>
    <n v="12"/>
    <x v="4"/>
    <s v="Doornakkers-west"/>
    <s v="Condo"/>
    <n v="275"/>
    <n v="3300"/>
    <x v="22"/>
    <n v="1"/>
  </r>
  <r>
    <n v="144"/>
    <x v="18"/>
    <n v="12"/>
    <x v="4"/>
    <s v="Doornakkers-west"/>
    <s v="Condo"/>
    <n v="275"/>
    <n v="3300"/>
    <x v="22"/>
    <n v="1"/>
  </r>
  <r>
    <n v="145"/>
    <x v="0"/>
    <n v="11"/>
    <x v="4"/>
    <s v="Doornakkers-west"/>
    <s v="Apartment"/>
    <n v="330"/>
    <n v="3630"/>
    <x v="0"/>
    <n v="0.91666666666666663"/>
  </r>
  <r>
    <n v="145"/>
    <x v="1"/>
    <n v="9"/>
    <x v="4"/>
    <s v="Doornakkers-west"/>
    <s v="Apartment"/>
    <n v="330"/>
    <n v="2970"/>
    <x v="0"/>
    <n v="0.75"/>
  </r>
  <r>
    <n v="145"/>
    <x v="2"/>
    <n v="10"/>
    <x v="4"/>
    <s v="Doornakkers-west"/>
    <s v="Apartment"/>
    <n v="330"/>
    <n v="3300"/>
    <x v="0"/>
    <n v="0.83333333333333337"/>
  </r>
  <r>
    <n v="145"/>
    <x v="3"/>
    <n v="8"/>
    <x v="4"/>
    <s v="Doornakkers-west"/>
    <s v="Apartment"/>
    <n v="330"/>
    <n v="2640"/>
    <x v="0"/>
    <n v="0.66666666666666663"/>
  </r>
  <r>
    <n v="145"/>
    <x v="4"/>
    <n v="10"/>
    <x v="4"/>
    <s v="Doornakkers-west"/>
    <s v="Apartment"/>
    <n v="330"/>
    <n v="3300"/>
    <x v="0"/>
    <n v="0.83333333333333337"/>
  </r>
  <r>
    <n v="145"/>
    <x v="5"/>
    <n v="12"/>
    <x v="4"/>
    <s v="Doornakkers-west"/>
    <s v="Apartment"/>
    <n v="330"/>
    <n v="3960"/>
    <x v="0"/>
    <n v="1"/>
  </r>
  <r>
    <n v="145"/>
    <x v="6"/>
    <n v="10"/>
    <x v="4"/>
    <s v="Doornakkers-west"/>
    <s v="Apartment"/>
    <n v="330"/>
    <n v="3300"/>
    <x v="0"/>
    <n v="0.83333333333333337"/>
  </r>
  <r>
    <n v="145"/>
    <x v="7"/>
    <n v="9"/>
    <x v="4"/>
    <s v="Doornakkers-west"/>
    <s v="Apartment"/>
    <n v="330"/>
    <n v="2970"/>
    <x v="0"/>
    <n v="0.75"/>
  </r>
  <r>
    <n v="145"/>
    <x v="8"/>
    <n v="12"/>
    <x v="4"/>
    <s v="Doornakkers-west"/>
    <s v="Apartment"/>
    <n v="330"/>
    <n v="3960"/>
    <x v="0"/>
    <n v="1"/>
  </r>
  <r>
    <n v="145"/>
    <x v="9"/>
    <n v="11"/>
    <x v="4"/>
    <s v="Doornakkers-west"/>
    <s v="Apartment"/>
    <n v="330"/>
    <n v="3630"/>
    <x v="0"/>
    <n v="0.91666666666666663"/>
  </r>
  <r>
    <n v="145"/>
    <x v="10"/>
    <n v="11"/>
    <x v="4"/>
    <s v="Doornakkers-west"/>
    <s v="Apartment"/>
    <n v="330"/>
    <n v="3630"/>
    <x v="0"/>
    <n v="0.91666666666666663"/>
  </r>
  <r>
    <n v="145"/>
    <x v="11"/>
    <n v="9"/>
    <x v="4"/>
    <s v="Doornakkers-west"/>
    <s v="Apartment"/>
    <n v="330"/>
    <n v="2970"/>
    <x v="0"/>
    <n v="0.75"/>
  </r>
  <r>
    <n v="145"/>
    <x v="12"/>
    <n v="9"/>
    <x v="4"/>
    <s v="Doornakkers-west"/>
    <s v="Apartment"/>
    <n v="330"/>
    <n v="2970"/>
    <x v="0"/>
    <n v="0.75"/>
  </r>
  <r>
    <n v="145"/>
    <x v="13"/>
    <n v="9"/>
    <x v="4"/>
    <s v="Doornakkers-west"/>
    <s v="Apartment"/>
    <n v="330"/>
    <n v="2970"/>
    <x v="0"/>
    <n v="0.75"/>
  </r>
  <r>
    <n v="145"/>
    <x v="14"/>
    <n v="10"/>
    <x v="4"/>
    <s v="Doornakkers-west"/>
    <s v="Apartment"/>
    <n v="330"/>
    <n v="3300"/>
    <x v="0"/>
    <n v="0.83333333333333337"/>
  </r>
  <r>
    <n v="145"/>
    <x v="15"/>
    <n v="9"/>
    <x v="4"/>
    <s v="Doornakkers-west"/>
    <s v="Apartment"/>
    <n v="330"/>
    <n v="2970"/>
    <x v="0"/>
    <n v="0.75"/>
  </r>
  <r>
    <n v="145"/>
    <x v="16"/>
    <n v="9"/>
    <x v="4"/>
    <s v="Doornakkers-west"/>
    <s v="Apartment"/>
    <n v="330"/>
    <n v="2970"/>
    <x v="0"/>
    <n v="0.75"/>
  </r>
  <r>
    <n v="145"/>
    <x v="17"/>
    <n v="12"/>
    <x v="4"/>
    <s v="Doornakkers-west"/>
    <s v="Apartment"/>
    <n v="330"/>
    <n v="3960"/>
    <x v="0"/>
    <n v="1"/>
  </r>
  <r>
    <n v="145"/>
    <x v="18"/>
    <n v="10"/>
    <x v="4"/>
    <s v="Doornakkers-west"/>
    <s v="Apartment"/>
    <n v="330"/>
    <n v="3300"/>
    <x v="0"/>
    <n v="0.83333333333333337"/>
  </r>
  <r>
    <n v="146"/>
    <x v="0"/>
    <n v="9"/>
    <x v="4"/>
    <s v="Doornakkers-west"/>
    <s v="House"/>
    <n v="550"/>
    <n v="4950"/>
    <x v="23"/>
    <n v="0.75"/>
  </r>
  <r>
    <n v="146"/>
    <x v="1"/>
    <n v="11"/>
    <x v="4"/>
    <s v="Doornakkers-west"/>
    <s v="House"/>
    <n v="550"/>
    <n v="6050"/>
    <x v="23"/>
    <n v="0.91666666666666663"/>
  </r>
  <r>
    <n v="146"/>
    <x v="2"/>
    <n v="8"/>
    <x v="4"/>
    <s v="Doornakkers-west"/>
    <s v="House"/>
    <n v="550"/>
    <n v="4400"/>
    <x v="23"/>
    <n v="0.66666666666666663"/>
  </r>
  <r>
    <n v="146"/>
    <x v="3"/>
    <n v="8"/>
    <x v="4"/>
    <s v="Doornakkers-west"/>
    <s v="House"/>
    <n v="550"/>
    <n v="4400"/>
    <x v="23"/>
    <n v="0.66666666666666663"/>
  </r>
  <r>
    <n v="146"/>
    <x v="4"/>
    <n v="11"/>
    <x v="4"/>
    <s v="Doornakkers-west"/>
    <s v="House"/>
    <n v="550"/>
    <n v="6050"/>
    <x v="23"/>
    <n v="0.91666666666666663"/>
  </r>
  <r>
    <n v="146"/>
    <x v="5"/>
    <n v="8"/>
    <x v="4"/>
    <s v="Doornakkers-west"/>
    <s v="House"/>
    <n v="550"/>
    <n v="4400"/>
    <x v="23"/>
    <n v="0.66666666666666663"/>
  </r>
  <r>
    <n v="146"/>
    <x v="6"/>
    <n v="10"/>
    <x v="4"/>
    <s v="Doornakkers-west"/>
    <s v="House"/>
    <n v="550"/>
    <n v="5500"/>
    <x v="23"/>
    <n v="0.83333333333333337"/>
  </r>
  <r>
    <n v="146"/>
    <x v="7"/>
    <n v="12"/>
    <x v="4"/>
    <s v="Doornakkers-west"/>
    <s v="House"/>
    <n v="550"/>
    <n v="6600"/>
    <x v="23"/>
    <n v="1"/>
  </r>
  <r>
    <n v="146"/>
    <x v="8"/>
    <n v="9"/>
    <x v="4"/>
    <s v="Doornakkers-west"/>
    <s v="House"/>
    <n v="550"/>
    <n v="4950"/>
    <x v="23"/>
    <n v="0.75"/>
  </r>
  <r>
    <n v="146"/>
    <x v="9"/>
    <n v="12"/>
    <x v="4"/>
    <s v="Doornakkers-west"/>
    <s v="House"/>
    <n v="550"/>
    <n v="6600"/>
    <x v="23"/>
    <n v="1"/>
  </r>
  <r>
    <n v="146"/>
    <x v="10"/>
    <n v="9"/>
    <x v="4"/>
    <s v="Doornakkers-west"/>
    <s v="House"/>
    <n v="550"/>
    <n v="4950"/>
    <x v="23"/>
    <n v="0.75"/>
  </r>
  <r>
    <n v="146"/>
    <x v="11"/>
    <n v="11"/>
    <x v="4"/>
    <s v="Doornakkers-west"/>
    <s v="House"/>
    <n v="550"/>
    <n v="6050"/>
    <x v="23"/>
    <n v="0.91666666666666663"/>
  </r>
  <r>
    <n v="146"/>
    <x v="12"/>
    <n v="12"/>
    <x v="4"/>
    <s v="Doornakkers-west"/>
    <s v="House"/>
    <n v="550"/>
    <n v="6600"/>
    <x v="23"/>
    <n v="1"/>
  </r>
  <r>
    <n v="146"/>
    <x v="13"/>
    <n v="12"/>
    <x v="4"/>
    <s v="Doornakkers-west"/>
    <s v="House"/>
    <n v="550"/>
    <n v="6600"/>
    <x v="23"/>
    <n v="1"/>
  </r>
  <r>
    <n v="146"/>
    <x v="14"/>
    <n v="10"/>
    <x v="4"/>
    <s v="Doornakkers-west"/>
    <s v="House"/>
    <n v="550"/>
    <n v="5500"/>
    <x v="23"/>
    <n v="0.83333333333333337"/>
  </r>
  <r>
    <n v="146"/>
    <x v="15"/>
    <n v="8"/>
    <x v="4"/>
    <s v="Doornakkers-west"/>
    <s v="House"/>
    <n v="550"/>
    <n v="4400"/>
    <x v="23"/>
    <n v="0.66666666666666663"/>
  </r>
  <r>
    <n v="146"/>
    <x v="16"/>
    <n v="8"/>
    <x v="4"/>
    <s v="Doornakkers-west"/>
    <s v="House"/>
    <n v="550"/>
    <n v="4400"/>
    <x v="23"/>
    <n v="0.66666666666666663"/>
  </r>
  <r>
    <n v="146"/>
    <x v="17"/>
    <n v="10"/>
    <x v="4"/>
    <s v="Doornakkers-west"/>
    <s v="House"/>
    <n v="550"/>
    <n v="5500"/>
    <x v="23"/>
    <n v="0.83333333333333337"/>
  </r>
  <r>
    <n v="146"/>
    <x v="18"/>
    <n v="9"/>
    <x v="4"/>
    <s v="Doornakkers-west"/>
    <s v="House"/>
    <n v="550"/>
    <n v="4950"/>
    <x v="23"/>
    <n v="0.75"/>
  </r>
  <r>
    <n v="147"/>
    <x v="0"/>
    <n v="12"/>
    <x v="4"/>
    <s v="Doornakkers-west"/>
    <s v="Small House"/>
    <n v="495"/>
    <n v="5940"/>
    <x v="24"/>
    <n v="1"/>
  </r>
  <r>
    <n v="147"/>
    <x v="1"/>
    <n v="10"/>
    <x v="4"/>
    <s v="Doornakkers-west"/>
    <s v="Small House"/>
    <n v="495"/>
    <n v="4950"/>
    <x v="24"/>
    <n v="0.83333333333333337"/>
  </r>
  <r>
    <n v="147"/>
    <x v="2"/>
    <n v="10"/>
    <x v="4"/>
    <s v="Doornakkers-west"/>
    <s v="Small House"/>
    <n v="495"/>
    <n v="4950"/>
    <x v="24"/>
    <n v="0.83333333333333337"/>
  </r>
  <r>
    <n v="147"/>
    <x v="3"/>
    <n v="11"/>
    <x v="4"/>
    <s v="Doornakkers-west"/>
    <s v="Small House"/>
    <n v="495"/>
    <n v="5445"/>
    <x v="24"/>
    <n v="0.91666666666666663"/>
  </r>
  <r>
    <n v="147"/>
    <x v="4"/>
    <n v="11"/>
    <x v="4"/>
    <s v="Doornakkers-west"/>
    <s v="Small House"/>
    <n v="495"/>
    <n v="5445"/>
    <x v="24"/>
    <n v="0.91666666666666663"/>
  </r>
  <r>
    <n v="147"/>
    <x v="5"/>
    <n v="12"/>
    <x v="4"/>
    <s v="Doornakkers-west"/>
    <s v="Small House"/>
    <n v="495"/>
    <n v="5940"/>
    <x v="24"/>
    <n v="1"/>
  </r>
  <r>
    <n v="147"/>
    <x v="6"/>
    <n v="9"/>
    <x v="4"/>
    <s v="Doornakkers-west"/>
    <s v="Small House"/>
    <n v="495"/>
    <n v="4455"/>
    <x v="24"/>
    <n v="0.75"/>
  </r>
  <r>
    <n v="147"/>
    <x v="7"/>
    <n v="11"/>
    <x v="4"/>
    <s v="Doornakkers-west"/>
    <s v="Small House"/>
    <n v="495"/>
    <n v="5445"/>
    <x v="24"/>
    <n v="0.91666666666666663"/>
  </r>
  <r>
    <n v="147"/>
    <x v="8"/>
    <n v="8"/>
    <x v="4"/>
    <s v="Doornakkers-west"/>
    <s v="Small House"/>
    <n v="495"/>
    <n v="3960"/>
    <x v="24"/>
    <n v="0.66666666666666663"/>
  </r>
  <r>
    <n v="147"/>
    <x v="9"/>
    <n v="11"/>
    <x v="4"/>
    <s v="Doornakkers-west"/>
    <s v="Small House"/>
    <n v="495"/>
    <n v="5445"/>
    <x v="24"/>
    <n v="0.91666666666666663"/>
  </r>
  <r>
    <n v="147"/>
    <x v="10"/>
    <n v="11"/>
    <x v="4"/>
    <s v="Doornakkers-west"/>
    <s v="Small House"/>
    <n v="495"/>
    <n v="5445"/>
    <x v="24"/>
    <n v="0.91666666666666663"/>
  </r>
  <r>
    <n v="147"/>
    <x v="11"/>
    <n v="10"/>
    <x v="4"/>
    <s v="Doornakkers-west"/>
    <s v="Small House"/>
    <n v="495"/>
    <n v="4950"/>
    <x v="24"/>
    <n v="0.83333333333333337"/>
  </r>
  <r>
    <n v="147"/>
    <x v="12"/>
    <n v="8"/>
    <x v="4"/>
    <s v="Doornakkers-west"/>
    <s v="Small House"/>
    <n v="495"/>
    <n v="3960"/>
    <x v="24"/>
    <n v="0.66666666666666663"/>
  </r>
  <r>
    <n v="147"/>
    <x v="13"/>
    <n v="12"/>
    <x v="4"/>
    <s v="Doornakkers-west"/>
    <s v="Small House"/>
    <n v="495"/>
    <n v="5940"/>
    <x v="24"/>
    <n v="1"/>
  </r>
  <r>
    <n v="147"/>
    <x v="14"/>
    <n v="12"/>
    <x v="4"/>
    <s v="Doornakkers-west"/>
    <s v="Small House"/>
    <n v="495"/>
    <n v="5940"/>
    <x v="24"/>
    <n v="1"/>
  </r>
  <r>
    <n v="147"/>
    <x v="15"/>
    <n v="8"/>
    <x v="4"/>
    <s v="Doornakkers-west"/>
    <s v="Small House"/>
    <n v="495"/>
    <n v="3960"/>
    <x v="24"/>
    <n v="0.66666666666666663"/>
  </r>
  <r>
    <n v="147"/>
    <x v="16"/>
    <n v="8"/>
    <x v="4"/>
    <s v="Doornakkers-west"/>
    <s v="Small House"/>
    <n v="495"/>
    <n v="3960"/>
    <x v="24"/>
    <n v="0.66666666666666663"/>
  </r>
  <r>
    <n v="147"/>
    <x v="17"/>
    <n v="10"/>
    <x v="4"/>
    <s v="Doornakkers-west"/>
    <s v="Small House"/>
    <n v="495"/>
    <n v="4950"/>
    <x v="24"/>
    <n v="0.83333333333333337"/>
  </r>
  <r>
    <n v="147"/>
    <x v="18"/>
    <n v="7"/>
    <x v="4"/>
    <s v="Doornakkers-west"/>
    <s v="Small House"/>
    <n v="495"/>
    <n v="3465"/>
    <x v="24"/>
    <n v="0.58333333333333337"/>
  </r>
  <r>
    <n v="148"/>
    <x v="0"/>
    <n v="8"/>
    <x v="4"/>
    <s v="Doornakkers-west"/>
    <s v="Apartment"/>
    <n v="385"/>
    <n v="3080"/>
    <x v="25"/>
    <n v="0.66666666666666663"/>
  </r>
  <r>
    <n v="148"/>
    <x v="1"/>
    <n v="8"/>
    <x v="4"/>
    <s v="Doornakkers-west"/>
    <s v="Apartment"/>
    <n v="385"/>
    <n v="3080"/>
    <x v="25"/>
    <n v="0.66666666666666663"/>
  </r>
  <r>
    <n v="148"/>
    <x v="2"/>
    <n v="10"/>
    <x v="4"/>
    <s v="Doornakkers-west"/>
    <s v="Apartment"/>
    <n v="385"/>
    <n v="3850"/>
    <x v="25"/>
    <n v="0.83333333333333337"/>
  </r>
  <r>
    <n v="148"/>
    <x v="3"/>
    <n v="12"/>
    <x v="4"/>
    <s v="Doornakkers-west"/>
    <s v="Apartment"/>
    <n v="385"/>
    <n v="4620"/>
    <x v="25"/>
    <n v="1"/>
  </r>
  <r>
    <n v="148"/>
    <x v="4"/>
    <n v="12"/>
    <x v="4"/>
    <s v="Doornakkers-west"/>
    <s v="Apartment"/>
    <n v="385"/>
    <n v="4620"/>
    <x v="25"/>
    <n v="1"/>
  </r>
  <r>
    <n v="148"/>
    <x v="5"/>
    <n v="12"/>
    <x v="4"/>
    <s v="Doornakkers-west"/>
    <s v="Apartment"/>
    <n v="385"/>
    <n v="4620"/>
    <x v="25"/>
    <n v="1"/>
  </r>
  <r>
    <n v="148"/>
    <x v="6"/>
    <n v="12"/>
    <x v="4"/>
    <s v="Doornakkers-west"/>
    <s v="Apartment"/>
    <n v="385"/>
    <n v="4620"/>
    <x v="25"/>
    <n v="1"/>
  </r>
  <r>
    <n v="148"/>
    <x v="7"/>
    <n v="12"/>
    <x v="4"/>
    <s v="Doornakkers-west"/>
    <s v="Apartment"/>
    <n v="385"/>
    <n v="4620"/>
    <x v="25"/>
    <n v="1"/>
  </r>
  <r>
    <n v="148"/>
    <x v="8"/>
    <n v="11"/>
    <x v="4"/>
    <s v="Doornakkers-west"/>
    <s v="Apartment"/>
    <n v="385"/>
    <n v="4235"/>
    <x v="25"/>
    <n v="0.91666666666666663"/>
  </r>
  <r>
    <n v="148"/>
    <x v="9"/>
    <n v="10"/>
    <x v="4"/>
    <s v="Doornakkers-west"/>
    <s v="Apartment"/>
    <n v="385"/>
    <n v="3850"/>
    <x v="25"/>
    <n v="0.83333333333333337"/>
  </r>
  <r>
    <n v="148"/>
    <x v="10"/>
    <n v="12"/>
    <x v="4"/>
    <s v="Doornakkers-west"/>
    <s v="Apartment"/>
    <n v="385"/>
    <n v="4620"/>
    <x v="25"/>
    <n v="1"/>
  </r>
  <r>
    <n v="148"/>
    <x v="11"/>
    <n v="11"/>
    <x v="4"/>
    <s v="Doornakkers-west"/>
    <s v="Apartment"/>
    <n v="385"/>
    <n v="4235"/>
    <x v="25"/>
    <n v="0.91666666666666663"/>
  </r>
  <r>
    <n v="148"/>
    <x v="12"/>
    <n v="11"/>
    <x v="4"/>
    <s v="Doornakkers-west"/>
    <s v="Apartment"/>
    <n v="385"/>
    <n v="4235"/>
    <x v="25"/>
    <n v="0.91666666666666663"/>
  </r>
  <r>
    <n v="148"/>
    <x v="13"/>
    <n v="11"/>
    <x v="4"/>
    <s v="Doornakkers-west"/>
    <s v="Apartment"/>
    <n v="385"/>
    <n v="4235"/>
    <x v="25"/>
    <n v="0.91666666666666663"/>
  </r>
  <r>
    <n v="148"/>
    <x v="14"/>
    <n v="10"/>
    <x v="4"/>
    <s v="Doornakkers-west"/>
    <s v="Apartment"/>
    <n v="385"/>
    <n v="3850"/>
    <x v="25"/>
    <n v="0.83333333333333337"/>
  </r>
  <r>
    <n v="148"/>
    <x v="15"/>
    <n v="12"/>
    <x v="4"/>
    <s v="Doornakkers-west"/>
    <s v="Apartment"/>
    <n v="385"/>
    <n v="4620"/>
    <x v="25"/>
    <n v="1"/>
  </r>
  <r>
    <n v="148"/>
    <x v="16"/>
    <n v="12"/>
    <x v="4"/>
    <s v="Doornakkers-west"/>
    <s v="Apartment"/>
    <n v="385"/>
    <n v="4620"/>
    <x v="25"/>
    <n v="1"/>
  </r>
  <r>
    <n v="148"/>
    <x v="17"/>
    <n v="12"/>
    <x v="4"/>
    <s v="Doornakkers-west"/>
    <s v="Apartment"/>
    <n v="385"/>
    <n v="4620"/>
    <x v="25"/>
    <n v="1"/>
  </r>
  <r>
    <n v="148"/>
    <x v="18"/>
    <n v="12"/>
    <x v="4"/>
    <s v="Doornakkers-west"/>
    <s v="Apartment"/>
    <n v="385"/>
    <n v="4620"/>
    <x v="25"/>
    <n v="1"/>
  </r>
  <r>
    <n v="149"/>
    <x v="0"/>
    <n v="12"/>
    <x v="4"/>
    <s v="Doornakkers-west"/>
    <s v="Villa"/>
    <n v="990"/>
    <n v="11880"/>
    <x v="26"/>
    <n v="1"/>
  </r>
  <r>
    <n v="149"/>
    <x v="1"/>
    <n v="11"/>
    <x v="4"/>
    <s v="Doornakkers-west"/>
    <s v="Villa"/>
    <n v="990"/>
    <n v="10890"/>
    <x v="26"/>
    <n v="0.91666666666666663"/>
  </r>
  <r>
    <n v="149"/>
    <x v="2"/>
    <n v="10"/>
    <x v="4"/>
    <s v="Doornakkers-west"/>
    <s v="Villa"/>
    <n v="990"/>
    <n v="9900"/>
    <x v="26"/>
    <n v="0.83333333333333337"/>
  </r>
  <r>
    <n v="149"/>
    <x v="3"/>
    <n v="11"/>
    <x v="4"/>
    <s v="Doornakkers-west"/>
    <s v="Villa"/>
    <n v="990"/>
    <n v="10890"/>
    <x v="26"/>
    <n v="0.91666666666666663"/>
  </r>
  <r>
    <n v="149"/>
    <x v="4"/>
    <n v="8"/>
    <x v="4"/>
    <s v="Doornakkers-west"/>
    <s v="Villa"/>
    <n v="990"/>
    <n v="7920"/>
    <x v="26"/>
    <n v="0.66666666666666663"/>
  </r>
  <r>
    <n v="149"/>
    <x v="5"/>
    <n v="12"/>
    <x v="4"/>
    <s v="Doornakkers-west"/>
    <s v="Villa"/>
    <n v="990"/>
    <n v="11880"/>
    <x v="26"/>
    <n v="1"/>
  </r>
  <r>
    <n v="149"/>
    <x v="6"/>
    <n v="10"/>
    <x v="4"/>
    <s v="Doornakkers-west"/>
    <s v="Villa"/>
    <n v="990"/>
    <n v="9900"/>
    <x v="26"/>
    <n v="0.83333333333333337"/>
  </r>
  <r>
    <n v="149"/>
    <x v="7"/>
    <n v="9"/>
    <x v="4"/>
    <s v="Doornakkers-west"/>
    <s v="Villa"/>
    <n v="990"/>
    <n v="8910"/>
    <x v="26"/>
    <n v="0.75"/>
  </r>
  <r>
    <n v="149"/>
    <x v="8"/>
    <n v="9"/>
    <x v="4"/>
    <s v="Doornakkers-west"/>
    <s v="Villa"/>
    <n v="990"/>
    <n v="8910"/>
    <x v="26"/>
    <n v="0.75"/>
  </r>
  <r>
    <n v="149"/>
    <x v="9"/>
    <n v="10"/>
    <x v="4"/>
    <s v="Doornakkers-west"/>
    <s v="Villa"/>
    <n v="990"/>
    <n v="9900"/>
    <x v="26"/>
    <n v="0.83333333333333337"/>
  </r>
  <r>
    <n v="149"/>
    <x v="10"/>
    <n v="8"/>
    <x v="4"/>
    <s v="Doornakkers-west"/>
    <s v="Villa"/>
    <n v="990"/>
    <n v="7920"/>
    <x v="26"/>
    <n v="0.66666666666666663"/>
  </r>
  <r>
    <n v="149"/>
    <x v="11"/>
    <n v="11"/>
    <x v="4"/>
    <s v="Doornakkers-west"/>
    <s v="Villa"/>
    <n v="990"/>
    <n v="10890"/>
    <x v="26"/>
    <n v="0.91666666666666663"/>
  </r>
  <r>
    <n v="149"/>
    <x v="12"/>
    <n v="9"/>
    <x v="4"/>
    <s v="Doornakkers-west"/>
    <s v="Villa"/>
    <n v="990"/>
    <n v="8910"/>
    <x v="26"/>
    <n v="0.75"/>
  </r>
  <r>
    <n v="149"/>
    <x v="13"/>
    <n v="8"/>
    <x v="4"/>
    <s v="Doornakkers-west"/>
    <s v="Villa"/>
    <n v="990"/>
    <n v="7920"/>
    <x v="26"/>
    <n v="0.66666666666666663"/>
  </r>
  <r>
    <n v="149"/>
    <x v="14"/>
    <n v="9"/>
    <x v="4"/>
    <s v="Doornakkers-west"/>
    <s v="Villa"/>
    <n v="990"/>
    <n v="8910"/>
    <x v="26"/>
    <n v="0.75"/>
  </r>
  <r>
    <n v="149"/>
    <x v="15"/>
    <n v="11"/>
    <x v="4"/>
    <s v="Doornakkers-west"/>
    <s v="Villa"/>
    <n v="990"/>
    <n v="10890"/>
    <x v="26"/>
    <n v="0.91666666666666663"/>
  </r>
  <r>
    <n v="149"/>
    <x v="16"/>
    <n v="11"/>
    <x v="4"/>
    <s v="Doornakkers-west"/>
    <s v="Villa"/>
    <n v="990"/>
    <n v="10890"/>
    <x v="26"/>
    <n v="0.91666666666666663"/>
  </r>
  <r>
    <n v="149"/>
    <x v="17"/>
    <n v="12"/>
    <x v="4"/>
    <s v="Doornakkers-west"/>
    <s v="Villa"/>
    <n v="990"/>
    <n v="11880"/>
    <x v="26"/>
    <n v="1"/>
  </r>
  <r>
    <n v="149"/>
    <x v="18"/>
    <n v="9"/>
    <x v="4"/>
    <s v="Doornakkers-west"/>
    <s v="Villa"/>
    <n v="990"/>
    <n v="8910"/>
    <x v="26"/>
    <n v="0.75"/>
  </r>
  <r>
    <n v="150"/>
    <x v="0"/>
    <n v="8"/>
    <x v="4"/>
    <s v="Doornakkers-west"/>
    <s v="Condo"/>
    <n v="275"/>
    <n v="2200"/>
    <x v="22"/>
    <n v="0.66666666666666663"/>
  </r>
  <r>
    <n v="150"/>
    <x v="1"/>
    <n v="10"/>
    <x v="4"/>
    <s v="Doornakkers-west"/>
    <s v="Condo"/>
    <n v="275"/>
    <n v="2750"/>
    <x v="22"/>
    <n v="0.83333333333333337"/>
  </r>
  <r>
    <n v="150"/>
    <x v="2"/>
    <n v="11"/>
    <x v="4"/>
    <s v="Doornakkers-west"/>
    <s v="Condo"/>
    <n v="275"/>
    <n v="3025"/>
    <x v="22"/>
    <n v="0.91666666666666663"/>
  </r>
  <r>
    <n v="150"/>
    <x v="3"/>
    <n v="9"/>
    <x v="4"/>
    <s v="Doornakkers-west"/>
    <s v="Condo"/>
    <n v="275"/>
    <n v="2475"/>
    <x v="22"/>
    <n v="0.75"/>
  </r>
  <r>
    <n v="150"/>
    <x v="4"/>
    <n v="8"/>
    <x v="4"/>
    <s v="Doornakkers-west"/>
    <s v="Condo"/>
    <n v="275"/>
    <n v="2200"/>
    <x v="22"/>
    <n v="0.66666666666666663"/>
  </r>
  <r>
    <n v="150"/>
    <x v="5"/>
    <n v="11"/>
    <x v="4"/>
    <s v="Doornakkers-west"/>
    <s v="Condo"/>
    <n v="275"/>
    <n v="3025"/>
    <x v="22"/>
    <n v="0.91666666666666663"/>
  </r>
  <r>
    <n v="150"/>
    <x v="6"/>
    <n v="10"/>
    <x v="4"/>
    <s v="Doornakkers-west"/>
    <s v="Condo"/>
    <n v="275"/>
    <n v="2750"/>
    <x v="22"/>
    <n v="0.83333333333333337"/>
  </r>
  <r>
    <n v="150"/>
    <x v="7"/>
    <n v="12"/>
    <x v="4"/>
    <s v="Doornakkers-west"/>
    <s v="Condo"/>
    <n v="275"/>
    <n v="3300"/>
    <x v="22"/>
    <n v="1"/>
  </r>
  <r>
    <n v="150"/>
    <x v="8"/>
    <n v="11"/>
    <x v="4"/>
    <s v="Doornakkers-west"/>
    <s v="Condo"/>
    <n v="275"/>
    <n v="3025"/>
    <x v="22"/>
    <n v="0.91666666666666663"/>
  </r>
  <r>
    <n v="150"/>
    <x v="9"/>
    <n v="12"/>
    <x v="4"/>
    <s v="Doornakkers-west"/>
    <s v="Condo"/>
    <n v="275"/>
    <n v="3300"/>
    <x v="22"/>
    <n v="1"/>
  </r>
  <r>
    <n v="150"/>
    <x v="10"/>
    <n v="9"/>
    <x v="4"/>
    <s v="Doornakkers-west"/>
    <s v="Condo"/>
    <n v="275"/>
    <n v="2475"/>
    <x v="22"/>
    <n v="0.75"/>
  </r>
  <r>
    <n v="150"/>
    <x v="11"/>
    <n v="10"/>
    <x v="4"/>
    <s v="Doornakkers-west"/>
    <s v="Condo"/>
    <n v="275"/>
    <n v="2750"/>
    <x v="22"/>
    <n v="0.83333333333333337"/>
  </r>
  <r>
    <n v="150"/>
    <x v="12"/>
    <n v="12"/>
    <x v="4"/>
    <s v="Doornakkers-west"/>
    <s v="Condo"/>
    <n v="275"/>
    <n v="3300"/>
    <x v="22"/>
    <n v="1"/>
  </r>
  <r>
    <n v="150"/>
    <x v="13"/>
    <n v="9"/>
    <x v="4"/>
    <s v="Doornakkers-west"/>
    <s v="Condo"/>
    <n v="275"/>
    <n v="2475"/>
    <x v="22"/>
    <n v="0.75"/>
  </r>
  <r>
    <n v="150"/>
    <x v="14"/>
    <n v="10"/>
    <x v="4"/>
    <s v="Doornakkers-west"/>
    <s v="Condo"/>
    <n v="275"/>
    <n v="2750"/>
    <x v="22"/>
    <n v="0.83333333333333337"/>
  </r>
  <r>
    <n v="150"/>
    <x v="15"/>
    <n v="12"/>
    <x v="4"/>
    <s v="Doornakkers-west"/>
    <s v="Condo"/>
    <n v="275"/>
    <n v="3300"/>
    <x v="22"/>
    <n v="1"/>
  </r>
  <r>
    <n v="150"/>
    <x v="16"/>
    <n v="10"/>
    <x v="4"/>
    <s v="Doornakkers-west"/>
    <s v="Condo"/>
    <n v="275"/>
    <n v="2750"/>
    <x v="22"/>
    <n v="0.83333333333333337"/>
  </r>
  <r>
    <n v="150"/>
    <x v="17"/>
    <n v="10"/>
    <x v="4"/>
    <s v="Doornakkers-west"/>
    <s v="Condo"/>
    <n v="275"/>
    <n v="2750"/>
    <x v="22"/>
    <n v="0.83333333333333337"/>
  </r>
  <r>
    <n v="150"/>
    <x v="18"/>
    <n v="12"/>
    <x v="4"/>
    <s v="Doornakkers-west"/>
    <s v="Condo"/>
    <n v="275"/>
    <n v="3300"/>
    <x v="22"/>
    <n v="1"/>
  </r>
  <r>
    <n v="151"/>
    <x v="0"/>
    <n v="9"/>
    <x v="4"/>
    <s v="Doornakkers-west"/>
    <s v="Condo"/>
    <n v="270"/>
    <n v="2430"/>
    <x v="27"/>
    <n v="0.75"/>
  </r>
  <r>
    <n v="151"/>
    <x v="1"/>
    <n v="8"/>
    <x v="4"/>
    <s v="Doornakkers-west"/>
    <s v="Condo"/>
    <n v="270"/>
    <n v="2160"/>
    <x v="27"/>
    <n v="0.66666666666666663"/>
  </r>
  <r>
    <n v="151"/>
    <x v="2"/>
    <n v="11"/>
    <x v="4"/>
    <s v="Doornakkers-west"/>
    <s v="Condo"/>
    <n v="270"/>
    <n v="2970"/>
    <x v="27"/>
    <n v="0.91666666666666663"/>
  </r>
  <r>
    <n v="151"/>
    <x v="3"/>
    <n v="12"/>
    <x v="4"/>
    <s v="Doornakkers-west"/>
    <s v="Condo"/>
    <n v="270"/>
    <n v="3240"/>
    <x v="27"/>
    <n v="1"/>
  </r>
  <r>
    <n v="151"/>
    <x v="4"/>
    <n v="9"/>
    <x v="4"/>
    <s v="Doornakkers-west"/>
    <s v="Condo"/>
    <n v="270"/>
    <n v="2430"/>
    <x v="27"/>
    <n v="0.75"/>
  </r>
  <r>
    <n v="151"/>
    <x v="5"/>
    <n v="10"/>
    <x v="4"/>
    <s v="Doornakkers-west"/>
    <s v="Condo"/>
    <n v="270"/>
    <n v="2700"/>
    <x v="27"/>
    <n v="0.83333333333333337"/>
  </r>
  <r>
    <n v="151"/>
    <x v="6"/>
    <n v="12"/>
    <x v="4"/>
    <s v="Doornakkers-west"/>
    <s v="Condo"/>
    <n v="270"/>
    <n v="3240"/>
    <x v="27"/>
    <n v="1"/>
  </r>
  <r>
    <n v="151"/>
    <x v="7"/>
    <n v="10"/>
    <x v="4"/>
    <s v="Doornakkers-west"/>
    <s v="Condo"/>
    <n v="270"/>
    <n v="2700"/>
    <x v="27"/>
    <n v="0.83333333333333337"/>
  </r>
  <r>
    <n v="151"/>
    <x v="8"/>
    <n v="11"/>
    <x v="4"/>
    <s v="Doornakkers-west"/>
    <s v="Condo"/>
    <n v="270"/>
    <n v="2970"/>
    <x v="27"/>
    <n v="0.91666666666666663"/>
  </r>
  <r>
    <n v="151"/>
    <x v="9"/>
    <n v="9"/>
    <x v="4"/>
    <s v="Doornakkers-west"/>
    <s v="Condo"/>
    <n v="270"/>
    <n v="2430"/>
    <x v="27"/>
    <n v="0.75"/>
  </r>
  <r>
    <n v="151"/>
    <x v="10"/>
    <n v="10"/>
    <x v="4"/>
    <s v="Doornakkers-west"/>
    <s v="Condo"/>
    <n v="270"/>
    <n v="2700"/>
    <x v="27"/>
    <n v="0.83333333333333337"/>
  </r>
  <r>
    <n v="151"/>
    <x v="11"/>
    <n v="11"/>
    <x v="4"/>
    <s v="Doornakkers-west"/>
    <s v="Condo"/>
    <n v="270"/>
    <n v="2970"/>
    <x v="27"/>
    <n v="0.91666666666666663"/>
  </r>
  <r>
    <n v="151"/>
    <x v="12"/>
    <n v="10"/>
    <x v="4"/>
    <s v="Doornakkers-west"/>
    <s v="Condo"/>
    <n v="270"/>
    <n v="2700"/>
    <x v="27"/>
    <n v="0.83333333333333337"/>
  </r>
  <r>
    <n v="151"/>
    <x v="13"/>
    <n v="9"/>
    <x v="4"/>
    <s v="Doornakkers-west"/>
    <s v="Condo"/>
    <n v="270"/>
    <n v="2430"/>
    <x v="27"/>
    <n v="0.75"/>
  </r>
  <r>
    <n v="151"/>
    <x v="14"/>
    <n v="8"/>
    <x v="4"/>
    <s v="Doornakkers-west"/>
    <s v="Condo"/>
    <n v="270"/>
    <n v="2160"/>
    <x v="27"/>
    <n v="0.66666666666666663"/>
  </r>
  <r>
    <n v="151"/>
    <x v="15"/>
    <n v="8"/>
    <x v="4"/>
    <s v="Doornakkers-west"/>
    <s v="Condo"/>
    <n v="270"/>
    <n v="2160"/>
    <x v="27"/>
    <n v="0.66666666666666663"/>
  </r>
  <r>
    <n v="151"/>
    <x v="16"/>
    <n v="8"/>
    <x v="4"/>
    <s v="Doornakkers-west"/>
    <s v="Condo"/>
    <n v="270"/>
    <n v="2160"/>
    <x v="27"/>
    <n v="0.66666666666666663"/>
  </r>
  <r>
    <n v="151"/>
    <x v="17"/>
    <n v="11"/>
    <x v="4"/>
    <s v="Doornakkers-west"/>
    <s v="Condo"/>
    <n v="270"/>
    <n v="2970"/>
    <x v="27"/>
    <n v="0.91666666666666663"/>
  </r>
  <r>
    <n v="151"/>
    <x v="18"/>
    <n v="8"/>
    <x v="4"/>
    <s v="Doornakkers-west"/>
    <s v="Condo"/>
    <n v="270"/>
    <n v="2160"/>
    <x v="27"/>
    <n v="0.66666666666666663"/>
  </r>
  <r>
    <n v="152"/>
    <x v="0"/>
    <n v="8"/>
    <x v="4"/>
    <s v="Tongerlo"/>
    <s v="Apartment"/>
    <n v="355"/>
    <n v="2840"/>
    <x v="28"/>
    <n v="0.66666666666666663"/>
  </r>
  <r>
    <n v="152"/>
    <x v="1"/>
    <n v="6"/>
    <x v="4"/>
    <s v="Tongerlo"/>
    <s v="Apartment"/>
    <n v="355"/>
    <n v="2130"/>
    <x v="28"/>
    <n v="0.5"/>
  </r>
  <r>
    <n v="152"/>
    <x v="2"/>
    <n v="5"/>
    <x v="4"/>
    <s v="Tongerlo"/>
    <s v="Apartment"/>
    <n v="355"/>
    <n v="1775"/>
    <x v="28"/>
    <n v="0.41666666666666669"/>
  </r>
  <r>
    <n v="152"/>
    <x v="3"/>
    <n v="5"/>
    <x v="4"/>
    <s v="Tongerlo"/>
    <s v="Apartment"/>
    <n v="355"/>
    <n v="1775"/>
    <x v="28"/>
    <n v="0.41666666666666669"/>
  </r>
  <r>
    <n v="152"/>
    <x v="4"/>
    <n v="9"/>
    <x v="4"/>
    <s v="Tongerlo"/>
    <s v="Apartment"/>
    <n v="355"/>
    <n v="3195"/>
    <x v="28"/>
    <n v="0.75"/>
  </r>
  <r>
    <n v="152"/>
    <x v="5"/>
    <n v="7"/>
    <x v="4"/>
    <s v="Tongerlo"/>
    <s v="Apartment"/>
    <n v="355"/>
    <n v="2485"/>
    <x v="28"/>
    <n v="0.58333333333333337"/>
  </r>
  <r>
    <n v="152"/>
    <x v="6"/>
    <n v="9"/>
    <x v="4"/>
    <s v="Tongerlo"/>
    <s v="Apartment"/>
    <n v="355"/>
    <n v="3195"/>
    <x v="28"/>
    <n v="0.75"/>
  </r>
  <r>
    <n v="152"/>
    <x v="7"/>
    <n v="8"/>
    <x v="4"/>
    <s v="Tongerlo"/>
    <s v="Apartment"/>
    <n v="355"/>
    <n v="2840"/>
    <x v="28"/>
    <n v="0.66666666666666663"/>
  </r>
  <r>
    <n v="152"/>
    <x v="8"/>
    <n v="9"/>
    <x v="4"/>
    <s v="Tongerlo"/>
    <s v="Apartment"/>
    <n v="355"/>
    <n v="3195"/>
    <x v="28"/>
    <n v="0.75"/>
  </r>
  <r>
    <n v="152"/>
    <x v="9"/>
    <n v="9"/>
    <x v="4"/>
    <s v="Tongerlo"/>
    <s v="Apartment"/>
    <n v="355"/>
    <n v="3195"/>
    <x v="28"/>
    <n v="0.75"/>
  </r>
  <r>
    <n v="152"/>
    <x v="10"/>
    <n v="5"/>
    <x v="4"/>
    <s v="Tongerlo"/>
    <s v="Apartment"/>
    <n v="355"/>
    <n v="1775"/>
    <x v="28"/>
    <n v="0.41666666666666669"/>
  </r>
  <r>
    <n v="152"/>
    <x v="11"/>
    <n v="8"/>
    <x v="4"/>
    <s v="Tongerlo"/>
    <s v="Apartment"/>
    <n v="355"/>
    <n v="2840"/>
    <x v="28"/>
    <n v="0.66666666666666663"/>
  </r>
  <r>
    <n v="152"/>
    <x v="12"/>
    <n v="9"/>
    <x v="4"/>
    <s v="Tongerlo"/>
    <s v="Apartment"/>
    <n v="355"/>
    <n v="3195"/>
    <x v="28"/>
    <n v="0.75"/>
  </r>
  <r>
    <n v="152"/>
    <x v="13"/>
    <n v="6"/>
    <x v="4"/>
    <s v="Tongerlo"/>
    <s v="Apartment"/>
    <n v="355"/>
    <n v="2130"/>
    <x v="28"/>
    <n v="0.5"/>
  </r>
  <r>
    <n v="152"/>
    <x v="14"/>
    <n v="7"/>
    <x v="4"/>
    <s v="Tongerlo"/>
    <s v="Apartment"/>
    <n v="355"/>
    <n v="2485"/>
    <x v="28"/>
    <n v="0.58333333333333337"/>
  </r>
  <r>
    <n v="152"/>
    <x v="15"/>
    <n v="6"/>
    <x v="4"/>
    <s v="Tongerlo"/>
    <s v="Apartment"/>
    <n v="355"/>
    <n v="2130"/>
    <x v="28"/>
    <n v="0.5"/>
  </r>
  <r>
    <n v="152"/>
    <x v="16"/>
    <n v="6"/>
    <x v="4"/>
    <s v="Tongerlo"/>
    <s v="Apartment"/>
    <n v="355"/>
    <n v="2130"/>
    <x v="28"/>
    <n v="0.5"/>
  </r>
  <r>
    <n v="152"/>
    <x v="17"/>
    <n v="10"/>
    <x v="4"/>
    <s v="Tongerlo"/>
    <s v="Apartment"/>
    <n v="355"/>
    <n v="3550"/>
    <x v="28"/>
    <n v="0.83333333333333337"/>
  </r>
  <r>
    <n v="152"/>
    <x v="18"/>
    <n v="7"/>
    <x v="4"/>
    <s v="Tongerlo"/>
    <s v="Apartment"/>
    <n v="355"/>
    <n v="2485"/>
    <x v="28"/>
    <n v="0.58333333333333337"/>
  </r>
  <r>
    <n v="153"/>
    <x v="0"/>
    <n v="5"/>
    <x v="4"/>
    <s v="Tongerlo"/>
    <s v="Apartment"/>
    <n v="355"/>
    <n v="1775"/>
    <x v="28"/>
    <n v="0.41666666666666669"/>
  </r>
  <r>
    <n v="153"/>
    <x v="1"/>
    <n v="9"/>
    <x v="4"/>
    <s v="Tongerlo"/>
    <s v="Apartment"/>
    <n v="355"/>
    <n v="3195"/>
    <x v="28"/>
    <n v="0.75"/>
  </r>
  <r>
    <n v="153"/>
    <x v="2"/>
    <n v="9"/>
    <x v="4"/>
    <s v="Tongerlo"/>
    <s v="Apartment"/>
    <n v="355"/>
    <n v="3195"/>
    <x v="28"/>
    <n v="0.75"/>
  </r>
  <r>
    <n v="153"/>
    <x v="3"/>
    <n v="9"/>
    <x v="4"/>
    <s v="Tongerlo"/>
    <s v="Apartment"/>
    <n v="355"/>
    <n v="3195"/>
    <x v="28"/>
    <n v="0.75"/>
  </r>
  <r>
    <n v="153"/>
    <x v="4"/>
    <n v="9"/>
    <x v="4"/>
    <s v="Tongerlo"/>
    <s v="Apartment"/>
    <n v="355"/>
    <n v="3195"/>
    <x v="28"/>
    <n v="0.75"/>
  </r>
  <r>
    <n v="153"/>
    <x v="5"/>
    <n v="9"/>
    <x v="4"/>
    <s v="Tongerlo"/>
    <s v="Apartment"/>
    <n v="355"/>
    <n v="3195"/>
    <x v="28"/>
    <n v="0.75"/>
  </r>
  <r>
    <n v="153"/>
    <x v="6"/>
    <n v="9"/>
    <x v="4"/>
    <s v="Tongerlo"/>
    <s v="Apartment"/>
    <n v="355"/>
    <n v="3195"/>
    <x v="28"/>
    <n v="0.75"/>
  </r>
  <r>
    <n v="153"/>
    <x v="7"/>
    <n v="9"/>
    <x v="4"/>
    <s v="Tongerlo"/>
    <s v="Apartment"/>
    <n v="355"/>
    <n v="3195"/>
    <x v="28"/>
    <n v="0.75"/>
  </r>
  <r>
    <n v="153"/>
    <x v="8"/>
    <n v="6"/>
    <x v="4"/>
    <s v="Tongerlo"/>
    <s v="Apartment"/>
    <n v="355"/>
    <n v="2130"/>
    <x v="28"/>
    <n v="0.5"/>
  </r>
  <r>
    <n v="153"/>
    <x v="9"/>
    <n v="9"/>
    <x v="4"/>
    <s v="Tongerlo"/>
    <s v="Apartment"/>
    <n v="355"/>
    <n v="3195"/>
    <x v="28"/>
    <n v="0.75"/>
  </r>
  <r>
    <n v="153"/>
    <x v="10"/>
    <n v="9"/>
    <x v="4"/>
    <s v="Tongerlo"/>
    <s v="Apartment"/>
    <n v="355"/>
    <n v="3195"/>
    <x v="28"/>
    <n v="0.75"/>
  </r>
  <r>
    <n v="153"/>
    <x v="11"/>
    <n v="6"/>
    <x v="4"/>
    <s v="Tongerlo"/>
    <s v="Apartment"/>
    <n v="355"/>
    <n v="2130"/>
    <x v="28"/>
    <n v="0.5"/>
  </r>
  <r>
    <n v="153"/>
    <x v="12"/>
    <n v="7"/>
    <x v="4"/>
    <s v="Tongerlo"/>
    <s v="Apartment"/>
    <n v="355"/>
    <n v="2485"/>
    <x v="28"/>
    <n v="0.58333333333333337"/>
  </r>
  <r>
    <n v="153"/>
    <x v="13"/>
    <n v="6"/>
    <x v="4"/>
    <s v="Tongerlo"/>
    <s v="Apartment"/>
    <n v="355"/>
    <n v="2130"/>
    <x v="28"/>
    <n v="0.5"/>
  </r>
  <r>
    <n v="153"/>
    <x v="14"/>
    <n v="9"/>
    <x v="4"/>
    <s v="Tongerlo"/>
    <s v="Apartment"/>
    <n v="355"/>
    <n v="3195"/>
    <x v="28"/>
    <n v="0.75"/>
  </r>
  <r>
    <n v="153"/>
    <x v="15"/>
    <n v="6"/>
    <x v="4"/>
    <s v="Tongerlo"/>
    <s v="Apartment"/>
    <n v="355"/>
    <n v="2130"/>
    <x v="28"/>
    <n v="0.5"/>
  </r>
  <r>
    <n v="153"/>
    <x v="16"/>
    <n v="6"/>
    <x v="4"/>
    <s v="Tongerlo"/>
    <s v="Apartment"/>
    <n v="355"/>
    <n v="2130"/>
    <x v="28"/>
    <n v="0.5"/>
  </r>
  <r>
    <n v="153"/>
    <x v="17"/>
    <n v="10"/>
    <x v="4"/>
    <s v="Tongerlo"/>
    <s v="Apartment"/>
    <n v="355"/>
    <n v="3550"/>
    <x v="28"/>
    <n v="0.83333333333333337"/>
  </r>
  <r>
    <n v="153"/>
    <x v="18"/>
    <n v="9"/>
    <x v="4"/>
    <s v="Tongerlo"/>
    <s v="Apartment"/>
    <n v="355"/>
    <n v="3195"/>
    <x v="28"/>
    <n v="0.75"/>
  </r>
  <r>
    <n v="154"/>
    <x v="0"/>
    <n v="7"/>
    <x v="4"/>
    <s v="Tongerlo"/>
    <s v="Apartment"/>
    <n v="355"/>
    <n v="2485"/>
    <x v="28"/>
    <n v="0.58333333333333337"/>
  </r>
  <r>
    <n v="154"/>
    <x v="1"/>
    <n v="9"/>
    <x v="4"/>
    <s v="Tongerlo"/>
    <s v="Apartment"/>
    <n v="355"/>
    <n v="3195"/>
    <x v="28"/>
    <n v="0.75"/>
  </r>
  <r>
    <n v="154"/>
    <x v="2"/>
    <n v="5"/>
    <x v="4"/>
    <s v="Tongerlo"/>
    <s v="Apartment"/>
    <n v="355"/>
    <n v="1775"/>
    <x v="28"/>
    <n v="0.41666666666666669"/>
  </r>
  <r>
    <n v="154"/>
    <x v="3"/>
    <n v="6"/>
    <x v="4"/>
    <s v="Tongerlo"/>
    <s v="Apartment"/>
    <n v="355"/>
    <n v="2130"/>
    <x v="28"/>
    <n v="0.5"/>
  </r>
  <r>
    <n v="154"/>
    <x v="4"/>
    <n v="6"/>
    <x v="4"/>
    <s v="Tongerlo"/>
    <s v="Apartment"/>
    <n v="355"/>
    <n v="2130"/>
    <x v="28"/>
    <n v="0.5"/>
  </r>
  <r>
    <n v="154"/>
    <x v="5"/>
    <n v="9"/>
    <x v="4"/>
    <s v="Tongerlo"/>
    <s v="Apartment"/>
    <n v="355"/>
    <n v="3195"/>
    <x v="28"/>
    <n v="0.75"/>
  </r>
  <r>
    <n v="154"/>
    <x v="6"/>
    <n v="5"/>
    <x v="4"/>
    <s v="Tongerlo"/>
    <s v="Apartment"/>
    <n v="355"/>
    <n v="1775"/>
    <x v="28"/>
    <n v="0.41666666666666669"/>
  </r>
  <r>
    <n v="154"/>
    <x v="7"/>
    <n v="6"/>
    <x v="4"/>
    <s v="Tongerlo"/>
    <s v="Apartment"/>
    <n v="355"/>
    <n v="2130"/>
    <x v="28"/>
    <n v="0.5"/>
  </r>
  <r>
    <n v="154"/>
    <x v="8"/>
    <n v="7"/>
    <x v="4"/>
    <s v="Tongerlo"/>
    <s v="Apartment"/>
    <n v="355"/>
    <n v="2485"/>
    <x v="28"/>
    <n v="0.58333333333333337"/>
  </r>
  <r>
    <n v="154"/>
    <x v="9"/>
    <n v="6"/>
    <x v="4"/>
    <s v="Tongerlo"/>
    <s v="Apartment"/>
    <n v="355"/>
    <n v="2130"/>
    <x v="28"/>
    <n v="0.5"/>
  </r>
  <r>
    <n v="154"/>
    <x v="10"/>
    <n v="5"/>
    <x v="4"/>
    <s v="Tongerlo"/>
    <s v="Apartment"/>
    <n v="355"/>
    <n v="1775"/>
    <x v="28"/>
    <n v="0.41666666666666669"/>
  </r>
  <r>
    <n v="154"/>
    <x v="11"/>
    <n v="5"/>
    <x v="4"/>
    <s v="Tongerlo"/>
    <s v="Apartment"/>
    <n v="355"/>
    <n v="1775"/>
    <x v="28"/>
    <n v="0.41666666666666669"/>
  </r>
  <r>
    <n v="154"/>
    <x v="12"/>
    <n v="6"/>
    <x v="4"/>
    <s v="Tongerlo"/>
    <s v="Apartment"/>
    <n v="355"/>
    <n v="2130"/>
    <x v="28"/>
    <n v="0.5"/>
  </r>
  <r>
    <n v="154"/>
    <x v="13"/>
    <n v="8"/>
    <x v="4"/>
    <s v="Tongerlo"/>
    <s v="Apartment"/>
    <n v="355"/>
    <n v="2840"/>
    <x v="28"/>
    <n v="0.66666666666666663"/>
  </r>
  <r>
    <n v="154"/>
    <x v="14"/>
    <n v="7"/>
    <x v="4"/>
    <s v="Tongerlo"/>
    <s v="Apartment"/>
    <n v="355"/>
    <n v="2485"/>
    <x v="28"/>
    <n v="0.58333333333333337"/>
  </r>
  <r>
    <n v="154"/>
    <x v="15"/>
    <n v="7"/>
    <x v="4"/>
    <s v="Tongerlo"/>
    <s v="Apartment"/>
    <n v="355"/>
    <n v="2485"/>
    <x v="28"/>
    <n v="0.58333333333333337"/>
  </r>
  <r>
    <n v="154"/>
    <x v="16"/>
    <n v="7"/>
    <x v="4"/>
    <s v="Tongerlo"/>
    <s v="Apartment"/>
    <n v="355"/>
    <n v="2485"/>
    <x v="28"/>
    <n v="0.58333333333333337"/>
  </r>
  <r>
    <n v="154"/>
    <x v="17"/>
    <n v="11"/>
    <x v="4"/>
    <s v="Tongerlo"/>
    <s v="Apartment"/>
    <n v="355"/>
    <n v="3905"/>
    <x v="28"/>
    <n v="0.91666666666666663"/>
  </r>
  <r>
    <n v="154"/>
    <x v="18"/>
    <n v="8"/>
    <x v="4"/>
    <s v="Tongerlo"/>
    <s v="Apartment"/>
    <n v="355"/>
    <n v="2840"/>
    <x v="28"/>
    <n v="0.66666666666666663"/>
  </r>
  <r>
    <n v="155"/>
    <x v="0"/>
    <n v="5"/>
    <x v="4"/>
    <s v="Tongerlo"/>
    <s v="Apartment"/>
    <n v="360"/>
    <n v="1800"/>
    <x v="18"/>
    <n v="0.41666666666666669"/>
  </r>
  <r>
    <n v="155"/>
    <x v="1"/>
    <n v="9"/>
    <x v="4"/>
    <s v="Tongerlo"/>
    <s v="Apartment"/>
    <n v="360"/>
    <n v="3240"/>
    <x v="18"/>
    <n v="0.75"/>
  </r>
  <r>
    <n v="155"/>
    <x v="2"/>
    <n v="8"/>
    <x v="4"/>
    <s v="Tongerlo"/>
    <s v="Apartment"/>
    <n v="360"/>
    <n v="2880"/>
    <x v="18"/>
    <n v="0.66666666666666663"/>
  </r>
  <r>
    <n v="155"/>
    <x v="3"/>
    <n v="5"/>
    <x v="4"/>
    <s v="Tongerlo"/>
    <s v="Apartment"/>
    <n v="360"/>
    <n v="1800"/>
    <x v="18"/>
    <n v="0.41666666666666669"/>
  </r>
  <r>
    <n v="155"/>
    <x v="4"/>
    <n v="7"/>
    <x v="4"/>
    <s v="Tongerlo"/>
    <s v="Apartment"/>
    <n v="360"/>
    <n v="2520"/>
    <x v="18"/>
    <n v="0.58333333333333337"/>
  </r>
  <r>
    <n v="155"/>
    <x v="5"/>
    <n v="5"/>
    <x v="4"/>
    <s v="Tongerlo"/>
    <s v="Apartment"/>
    <n v="360"/>
    <n v="1800"/>
    <x v="18"/>
    <n v="0.41666666666666669"/>
  </r>
  <r>
    <n v="155"/>
    <x v="6"/>
    <n v="6"/>
    <x v="4"/>
    <s v="Tongerlo"/>
    <s v="Apartment"/>
    <n v="360"/>
    <n v="2160"/>
    <x v="18"/>
    <n v="0.5"/>
  </r>
  <r>
    <n v="155"/>
    <x v="7"/>
    <n v="7"/>
    <x v="4"/>
    <s v="Tongerlo"/>
    <s v="Apartment"/>
    <n v="360"/>
    <n v="2520"/>
    <x v="18"/>
    <n v="0.58333333333333337"/>
  </r>
  <r>
    <n v="155"/>
    <x v="8"/>
    <n v="6"/>
    <x v="4"/>
    <s v="Tongerlo"/>
    <s v="Apartment"/>
    <n v="360"/>
    <n v="2160"/>
    <x v="18"/>
    <n v="0.5"/>
  </r>
  <r>
    <n v="155"/>
    <x v="9"/>
    <n v="6"/>
    <x v="4"/>
    <s v="Tongerlo"/>
    <s v="Apartment"/>
    <n v="360"/>
    <n v="2160"/>
    <x v="18"/>
    <n v="0.5"/>
  </r>
  <r>
    <n v="155"/>
    <x v="10"/>
    <n v="8"/>
    <x v="4"/>
    <s v="Tongerlo"/>
    <s v="Apartment"/>
    <n v="360"/>
    <n v="2880"/>
    <x v="18"/>
    <n v="0.66666666666666663"/>
  </r>
  <r>
    <n v="155"/>
    <x v="11"/>
    <n v="6"/>
    <x v="4"/>
    <s v="Tongerlo"/>
    <s v="Apartment"/>
    <n v="360"/>
    <n v="2160"/>
    <x v="18"/>
    <n v="0.5"/>
  </r>
  <r>
    <n v="155"/>
    <x v="12"/>
    <n v="5"/>
    <x v="4"/>
    <s v="Tongerlo"/>
    <s v="Apartment"/>
    <n v="360"/>
    <n v="1800"/>
    <x v="18"/>
    <n v="0.41666666666666669"/>
  </r>
  <r>
    <n v="155"/>
    <x v="13"/>
    <n v="8"/>
    <x v="4"/>
    <s v="Tongerlo"/>
    <s v="Apartment"/>
    <n v="360"/>
    <n v="2880"/>
    <x v="18"/>
    <n v="0.66666666666666663"/>
  </r>
  <r>
    <n v="155"/>
    <x v="14"/>
    <n v="7"/>
    <x v="4"/>
    <s v="Tongerlo"/>
    <s v="Apartment"/>
    <n v="360"/>
    <n v="2520"/>
    <x v="18"/>
    <n v="0.58333333333333337"/>
  </r>
  <r>
    <n v="155"/>
    <x v="15"/>
    <n v="12"/>
    <x v="4"/>
    <s v="Tongerlo"/>
    <s v="Apartment"/>
    <n v="360"/>
    <n v="4320"/>
    <x v="18"/>
    <n v="1"/>
  </r>
  <r>
    <n v="155"/>
    <x v="16"/>
    <n v="5"/>
    <x v="4"/>
    <s v="Tongerlo"/>
    <s v="Apartment"/>
    <n v="360"/>
    <n v="1800"/>
    <x v="18"/>
    <n v="0.41666666666666669"/>
  </r>
  <r>
    <n v="155"/>
    <x v="17"/>
    <n v="9"/>
    <x v="4"/>
    <s v="Tongerlo"/>
    <s v="Apartment"/>
    <n v="360"/>
    <n v="3240"/>
    <x v="18"/>
    <n v="0.75"/>
  </r>
  <r>
    <n v="155"/>
    <x v="18"/>
    <n v="12"/>
    <x v="4"/>
    <s v="Tongerlo"/>
    <s v="Apartment"/>
    <n v="360"/>
    <n v="4320"/>
    <x v="18"/>
    <n v="1"/>
  </r>
  <r>
    <n v="156"/>
    <x v="0"/>
    <n v="5"/>
    <x v="4"/>
    <s v="Tongerlo"/>
    <s v="Apartment"/>
    <n v="360"/>
    <n v="1800"/>
    <x v="18"/>
    <n v="0.41666666666666669"/>
  </r>
  <r>
    <n v="156"/>
    <x v="1"/>
    <n v="5"/>
    <x v="4"/>
    <s v="Tongerlo"/>
    <s v="Apartment"/>
    <n v="360"/>
    <n v="1800"/>
    <x v="18"/>
    <n v="0.41666666666666669"/>
  </r>
  <r>
    <n v="156"/>
    <x v="2"/>
    <n v="9"/>
    <x v="4"/>
    <s v="Tongerlo"/>
    <s v="Apartment"/>
    <n v="360"/>
    <n v="3240"/>
    <x v="18"/>
    <n v="0.75"/>
  </r>
  <r>
    <n v="156"/>
    <x v="3"/>
    <n v="5"/>
    <x v="4"/>
    <s v="Tongerlo"/>
    <s v="Apartment"/>
    <n v="360"/>
    <n v="1800"/>
    <x v="18"/>
    <n v="0.41666666666666669"/>
  </r>
  <r>
    <n v="156"/>
    <x v="4"/>
    <n v="5"/>
    <x v="4"/>
    <s v="Tongerlo"/>
    <s v="Apartment"/>
    <n v="360"/>
    <n v="1800"/>
    <x v="18"/>
    <n v="0.41666666666666669"/>
  </r>
  <r>
    <n v="156"/>
    <x v="5"/>
    <n v="9"/>
    <x v="4"/>
    <s v="Tongerlo"/>
    <s v="Apartment"/>
    <n v="360"/>
    <n v="3240"/>
    <x v="18"/>
    <n v="0.75"/>
  </r>
  <r>
    <n v="156"/>
    <x v="6"/>
    <n v="9"/>
    <x v="4"/>
    <s v="Tongerlo"/>
    <s v="Apartment"/>
    <n v="360"/>
    <n v="3240"/>
    <x v="18"/>
    <n v="0.75"/>
  </r>
  <r>
    <n v="156"/>
    <x v="7"/>
    <n v="7"/>
    <x v="4"/>
    <s v="Tongerlo"/>
    <s v="Apartment"/>
    <n v="360"/>
    <n v="2520"/>
    <x v="18"/>
    <n v="0.58333333333333337"/>
  </r>
  <r>
    <n v="156"/>
    <x v="8"/>
    <n v="6"/>
    <x v="4"/>
    <s v="Tongerlo"/>
    <s v="Apartment"/>
    <n v="360"/>
    <n v="2160"/>
    <x v="18"/>
    <n v="0.5"/>
  </r>
  <r>
    <n v="156"/>
    <x v="9"/>
    <n v="9"/>
    <x v="4"/>
    <s v="Tongerlo"/>
    <s v="Apartment"/>
    <n v="360"/>
    <n v="3240"/>
    <x v="18"/>
    <n v="0.75"/>
  </r>
  <r>
    <n v="156"/>
    <x v="10"/>
    <n v="9"/>
    <x v="4"/>
    <s v="Tongerlo"/>
    <s v="Apartment"/>
    <n v="360"/>
    <n v="3240"/>
    <x v="18"/>
    <n v="0.75"/>
  </r>
  <r>
    <n v="156"/>
    <x v="11"/>
    <n v="9"/>
    <x v="4"/>
    <s v="Tongerlo"/>
    <s v="Apartment"/>
    <n v="360"/>
    <n v="3240"/>
    <x v="18"/>
    <n v="0.75"/>
  </r>
  <r>
    <n v="156"/>
    <x v="12"/>
    <n v="8"/>
    <x v="4"/>
    <s v="Tongerlo"/>
    <s v="Apartment"/>
    <n v="360"/>
    <n v="2880"/>
    <x v="18"/>
    <n v="0.66666666666666663"/>
  </r>
  <r>
    <n v="156"/>
    <x v="13"/>
    <n v="8"/>
    <x v="4"/>
    <s v="Tongerlo"/>
    <s v="Apartment"/>
    <n v="360"/>
    <n v="2880"/>
    <x v="18"/>
    <n v="0.66666666666666663"/>
  </r>
  <r>
    <n v="156"/>
    <x v="14"/>
    <n v="8"/>
    <x v="4"/>
    <s v="Tongerlo"/>
    <s v="Apartment"/>
    <n v="360"/>
    <n v="2880"/>
    <x v="18"/>
    <n v="0.66666666666666663"/>
  </r>
  <r>
    <n v="156"/>
    <x v="15"/>
    <n v="9"/>
    <x v="4"/>
    <s v="Tongerlo"/>
    <s v="Apartment"/>
    <n v="360"/>
    <n v="3240"/>
    <x v="18"/>
    <n v="0.75"/>
  </r>
  <r>
    <n v="156"/>
    <x v="16"/>
    <n v="9"/>
    <x v="4"/>
    <s v="Tongerlo"/>
    <s v="Apartment"/>
    <n v="360"/>
    <n v="3240"/>
    <x v="18"/>
    <n v="0.75"/>
  </r>
  <r>
    <n v="156"/>
    <x v="17"/>
    <n v="10"/>
    <x v="4"/>
    <s v="Tongerlo"/>
    <s v="Apartment"/>
    <n v="360"/>
    <n v="3600"/>
    <x v="18"/>
    <n v="0.83333333333333337"/>
  </r>
  <r>
    <n v="156"/>
    <x v="18"/>
    <n v="8"/>
    <x v="4"/>
    <s v="Tongerlo"/>
    <s v="Apartment"/>
    <n v="360"/>
    <n v="2880"/>
    <x v="18"/>
    <n v="0.66666666666666663"/>
  </r>
  <r>
    <n v="157"/>
    <x v="0"/>
    <n v="5"/>
    <x v="4"/>
    <s v="Tongerlo"/>
    <s v="Apartment"/>
    <n v="360"/>
    <n v="1800"/>
    <x v="18"/>
    <n v="0.41666666666666669"/>
  </r>
  <r>
    <n v="157"/>
    <x v="1"/>
    <n v="7"/>
    <x v="4"/>
    <s v="Tongerlo"/>
    <s v="Apartment"/>
    <n v="360"/>
    <n v="2520"/>
    <x v="18"/>
    <n v="0.58333333333333337"/>
  </r>
  <r>
    <n v="157"/>
    <x v="2"/>
    <n v="7"/>
    <x v="4"/>
    <s v="Tongerlo"/>
    <s v="Apartment"/>
    <n v="360"/>
    <n v="2520"/>
    <x v="18"/>
    <n v="0.58333333333333337"/>
  </r>
  <r>
    <n v="157"/>
    <x v="3"/>
    <n v="5"/>
    <x v="4"/>
    <s v="Tongerlo"/>
    <s v="Apartment"/>
    <n v="360"/>
    <n v="1800"/>
    <x v="18"/>
    <n v="0.41666666666666669"/>
  </r>
  <r>
    <n v="157"/>
    <x v="4"/>
    <n v="5"/>
    <x v="4"/>
    <s v="Tongerlo"/>
    <s v="Apartment"/>
    <n v="360"/>
    <n v="1800"/>
    <x v="18"/>
    <n v="0.41666666666666669"/>
  </r>
  <r>
    <n v="157"/>
    <x v="5"/>
    <n v="6"/>
    <x v="4"/>
    <s v="Tongerlo"/>
    <s v="Apartment"/>
    <n v="360"/>
    <n v="2160"/>
    <x v="18"/>
    <n v="0.5"/>
  </r>
  <r>
    <n v="157"/>
    <x v="6"/>
    <n v="9"/>
    <x v="4"/>
    <s v="Tongerlo"/>
    <s v="Apartment"/>
    <n v="360"/>
    <n v="3240"/>
    <x v="18"/>
    <n v="0.75"/>
  </r>
  <r>
    <n v="157"/>
    <x v="7"/>
    <n v="9"/>
    <x v="4"/>
    <s v="Tongerlo"/>
    <s v="Apartment"/>
    <n v="360"/>
    <n v="3240"/>
    <x v="18"/>
    <n v="0.75"/>
  </r>
  <r>
    <n v="157"/>
    <x v="8"/>
    <n v="7"/>
    <x v="4"/>
    <s v="Tongerlo"/>
    <s v="Apartment"/>
    <n v="360"/>
    <n v="2520"/>
    <x v="18"/>
    <n v="0.58333333333333337"/>
  </r>
  <r>
    <n v="157"/>
    <x v="9"/>
    <n v="6"/>
    <x v="4"/>
    <s v="Tongerlo"/>
    <s v="Apartment"/>
    <n v="360"/>
    <n v="2160"/>
    <x v="18"/>
    <n v="0.5"/>
  </r>
  <r>
    <n v="157"/>
    <x v="10"/>
    <n v="7"/>
    <x v="4"/>
    <s v="Tongerlo"/>
    <s v="Apartment"/>
    <n v="360"/>
    <n v="2520"/>
    <x v="18"/>
    <n v="0.58333333333333337"/>
  </r>
  <r>
    <n v="157"/>
    <x v="11"/>
    <n v="9"/>
    <x v="4"/>
    <s v="Tongerlo"/>
    <s v="Apartment"/>
    <n v="360"/>
    <n v="3240"/>
    <x v="18"/>
    <n v="0.75"/>
  </r>
  <r>
    <n v="157"/>
    <x v="12"/>
    <n v="5"/>
    <x v="4"/>
    <s v="Tongerlo"/>
    <s v="Apartment"/>
    <n v="360"/>
    <n v="1800"/>
    <x v="18"/>
    <n v="0.41666666666666669"/>
  </r>
  <r>
    <n v="157"/>
    <x v="13"/>
    <n v="6"/>
    <x v="4"/>
    <s v="Tongerlo"/>
    <s v="Apartment"/>
    <n v="360"/>
    <n v="2160"/>
    <x v="18"/>
    <n v="0.5"/>
  </r>
  <r>
    <n v="157"/>
    <x v="14"/>
    <n v="9"/>
    <x v="4"/>
    <s v="Tongerlo"/>
    <s v="Apartment"/>
    <n v="360"/>
    <n v="3240"/>
    <x v="18"/>
    <n v="0.75"/>
  </r>
  <r>
    <n v="157"/>
    <x v="15"/>
    <n v="9"/>
    <x v="4"/>
    <s v="Tongerlo"/>
    <s v="Apartment"/>
    <n v="360"/>
    <n v="3240"/>
    <x v="18"/>
    <n v="0.75"/>
  </r>
  <r>
    <n v="157"/>
    <x v="16"/>
    <n v="9"/>
    <x v="4"/>
    <s v="Tongerlo"/>
    <s v="Apartment"/>
    <n v="360"/>
    <n v="3240"/>
    <x v="18"/>
    <n v="0.75"/>
  </r>
  <r>
    <n v="157"/>
    <x v="17"/>
    <n v="11"/>
    <x v="4"/>
    <s v="Tongerlo"/>
    <s v="Apartment"/>
    <n v="360"/>
    <n v="3960"/>
    <x v="18"/>
    <n v="0.91666666666666663"/>
  </r>
  <r>
    <n v="157"/>
    <x v="18"/>
    <n v="9"/>
    <x v="4"/>
    <s v="Tongerlo"/>
    <s v="Apartment"/>
    <n v="360"/>
    <n v="3240"/>
    <x v="18"/>
    <n v="0.75"/>
  </r>
  <r>
    <n v="158"/>
    <x v="0"/>
    <n v="7"/>
    <x v="4"/>
    <s v="Tongerlo"/>
    <s v="Apartment"/>
    <n v="365"/>
    <n v="2555"/>
    <x v="29"/>
    <n v="0.58333333333333337"/>
  </r>
  <r>
    <n v="158"/>
    <x v="1"/>
    <n v="6"/>
    <x v="4"/>
    <s v="Tongerlo"/>
    <s v="Apartment"/>
    <n v="365"/>
    <n v="2190"/>
    <x v="29"/>
    <n v="0.5"/>
  </r>
  <r>
    <n v="158"/>
    <x v="2"/>
    <n v="6"/>
    <x v="4"/>
    <s v="Tongerlo"/>
    <s v="Apartment"/>
    <n v="365"/>
    <n v="2190"/>
    <x v="29"/>
    <n v="0.5"/>
  </r>
  <r>
    <n v="158"/>
    <x v="3"/>
    <n v="5"/>
    <x v="4"/>
    <s v="Tongerlo"/>
    <s v="Apartment"/>
    <n v="365"/>
    <n v="1825"/>
    <x v="29"/>
    <n v="0.41666666666666669"/>
  </r>
  <r>
    <n v="158"/>
    <x v="4"/>
    <n v="9"/>
    <x v="4"/>
    <s v="Tongerlo"/>
    <s v="Apartment"/>
    <n v="365"/>
    <n v="3285"/>
    <x v="29"/>
    <n v="0.75"/>
  </r>
  <r>
    <n v="158"/>
    <x v="5"/>
    <n v="7"/>
    <x v="4"/>
    <s v="Tongerlo"/>
    <s v="Apartment"/>
    <n v="365"/>
    <n v="2555"/>
    <x v="29"/>
    <n v="0.58333333333333337"/>
  </r>
  <r>
    <n v="158"/>
    <x v="6"/>
    <n v="8"/>
    <x v="4"/>
    <s v="Tongerlo"/>
    <s v="Apartment"/>
    <n v="365"/>
    <n v="2920"/>
    <x v="29"/>
    <n v="0.66666666666666663"/>
  </r>
  <r>
    <n v="158"/>
    <x v="7"/>
    <n v="7"/>
    <x v="4"/>
    <s v="Tongerlo"/>
    <s v="Apartment"/>
    <n v="365"/>
    <n v="2555"/>
    <x v="29"/>
    <n v="0.58333333333333337"/>
  </r>
  <r>
    <n v="158"/>
    <x v="8"/>
    <n v="8"/>
    <x v="4"/>
    <s v="Tongerlo"/>
    <s v="Apartment"/>
    <n v="365"/>
    <n v="2920"/>
    <x v="29"/>
    <n v="0.66666666666666663"/>
  </r>
  <r>
    <n v="158"/>
    <x v="9"/>
    <n v="5"/>
    <x v="4"/>
    <s v="Tongerlo"/>
    <s v="Apartment"/>
    <n v="365"/>
    <n v="1825"/>
    <x v="29"/>
    <n v="0.41666666666666669"/>
  </r>
  <r>
    <n v="158"/>
    <x v="10"/>
    <n v="8"/>
    <x v="4"/>
    <s v="Tongerlo"/>
    <s v="Apartment"/>
    <n v="365"/>
    <n v="2920"/>
    <x v="29"/>
    <n v="0.66666666666666663"/>
  </r>
  <r>
    <n v="158"/>
    <x v="11"/>
    <n v="6"/>
    <x v="4"/>
    <s v="Tongerlo"/>
    <s v="Apartment"/>
    <n v="365"/>
    <n v="2190"/>
    <x v="29"/>
    <n v="0.5"/>
  </r>
  <r>
    <n v="158"/>
    <x v="12"/>
    <n v="9"/>
    <x v="4"/>
    <s v="Tongerlo"/>
    <s v="Apartment"/>
    <n v="365"/>
    <n v="3285"/>
    <x v="29"/>
    <n v="0.75"/>
  </r>
  <r>
    <n v="158"/>
    <x v="13"/>
    <n v="9"/>
    <x v="4"/>
    <s v="Tongerlo"/>
    <s v="Apartment"/>
    <n v="365"/>
    <n v="3285"/>
    <x v="29"/>
    <n v="0.75"/>
  </r>
  <r>
    <n v="158"/>
    <x v="14"/>
    <n v="7"/>
    <x v="4"/>
    <s v="Tongerlo"/>
    <s v="Apartment"/>
    <n v="365"/>
    <n v="2555"/>
    <x v="29"/>
    <n v="0.58333333333333337"/>
  </r>
  <r>
    <n v="158"/>
    <x v="15"/>
    <n v="7"/>
    <x v="4"/>
    <s v="Tongerlo"/>
    <s v="Apartment"/>
    <n v="365"/>
    <n v="2555"/>
    <x v="29"/>
    <n v="0.58333333333333337"/>
  </r>
  <r>
    <n v="158"/>
    <x v="16"/>
    <n v="7"/>
    <x v="4"/>
    <s v="Tongerlo"/>
    <s v="Apartment"/>
    <n v="365"/>
    <n v="2555"/>
    <x v="29"/>
    <n v="0.58333333333333337"/>
  </r>
  <r>
    <n v="158"/>
    <x v="17"/>
    <n v="10"/>
    <x v="4"/>
    <s v="Tongerlo"/>
    <s v="Apartment"/>
    <n v="365"/>
    <n v="3650"/>
    <x v="29"/>
    <n v="0.83333333333333337"/>
  </r>
  <r>
    <n v="158"/>
    <x v="18"/>
    <n v="9"/>
    <x v="4"/>
    <s v="Tongerlo"/>
    <s v="Apartment"/>
    <n v="365"/>
    <n v="3285"/>
    <x v="29"/>
    <n v="0.75"/>
  </r>
  <r>
    <n v="159"/>
    <x v="0"/>
    <n v="6"/>
    <x v="4"/>
    <s v="Tongerlo"/>
    <s v="Apartment"/>
    <n v="365"/>
    <n v="2190"/>
    <x v="29"/>
    <n v="0.5"/>
  </r>
  <r>
    <n v="159"/>
    <x v="1"/>
    <n v="7"/>
    <x v="4"/>
    <s v="Tongerlo"/>
    <s v="Apartment"/>
    <n v="365"/>
    <n v="2555"/>
    <x v="29"/>
    <n v="0.58333333333333337"/>
  </r>
  <r>
    <n v="159"/>
    <x v="2"/>
    <n v="6"/>
    <x v="4"/>
    <s v="Tongerlo"/>
    <s v="Apartment"/>
    <n v="365"/>
    <n v="2190"/>
    <x v="29"/>
    <n v="0.5"/>
  </r>
  <r>
    <n v="159"/>
    <x v="3"/>
    <n v="8"/>
    <x v="4"/>
    <s v="Tongerlo"/>
    <s v="Apartment"/>
    <n v="365"/>
    <n v="2920"/>
    <x v="29"/>
    <n v="0.66666666666666663"/>
  </r>
  <r>
    <n v="159"/>
    <x v="4"/>
    <n v="5"/>
    <x v="4"/>
    <s v="Tongerlo"/>
    <s v="Apartment"/>
    <n v="365"/>
    <n v="1825"/>
    <x v="29"/>
    <n v="0.41666666666666669"/>
  </r>
  <r>
    <n v="159"/>
    <x v="5"/>
    <n v="8"/>
    <x v="4"/>
    <s v="Tongerlo"/>
    <s v="Apartment"/>
    <n v="365"/>
    <n v="2920"/>
    <x v="29"/>
    <n v="0.66666666666666663"/>
  </r>
  <r>
    <n v="159"/>
    <x v="6"/>
    <n v="6"/>
    <x v="4"/>
    <s v="Tongerlo"/>
    <s v="Apartment"/>
    <n v="365"/>
    <n v="2190"/>
    <x v="29"/>
    <n v="0.5"/>
  </r>
  <r>
    <n v="159"/>
    <x v="7"/>
    <n v="9"/>
    <x v="4"/>
    <s v="Tongerlo"/>
    <s v="Apartment"/>
    <n v="365"/>
    <n v="3285"/>
    <x v="29"/>
    <n v="0.75"/>
  </r>
  <r>
    <n v="159"/>
    <x v="8"/>
    <n v="7"/>
    <x v="4"/>
    <s v="Tongerlo"/>
    <s v="Apartment"/>
    <n v="365"/>
    <n v="2555"/>
    <x v="29"/>
    <n v="0.58333333333333337"/>
  </r>
  <r>
    <n v="159"/>
    <x v="9"/>
    <n v="9"/>
    <x v="4"/>
    <s v="Tongerlo"/>
    <s v="Apartment"/>
    <n v="365"/>
    <n v="3285"/>
    <x v="29"/>
    <n v="0.75"/>
  </r>
  <r>
    <n v="159"/>
    <x v="10"/>
    <n v="8"/>
    <x v="4"/>
    <s v="Tongerlo"/>
    <s v="Apartment"/>
    <n v="365"/>
    <n v="2920"/>
    <x v="29"/>
    <n v="0.66666666666666663"/>
  </r>
  <r>
    <n v="159"/>
    <x v="11"/>
    <n v="7"/>
    <x v="4"/>
    <s v="Tongerlo"/>
    <s v="Apartment"/>
    <n v="365"/>
    <n v="2555"/>
    <x v="29"/>
    <n v="0.58333333333333337"/>
  </r>
  <r>
    <n v="159"/>
    <x v="12"/>
    <n v="5"/>
    <x v="4"/>
    <s v="Tongerlo"/>
    <s v="Apartment"/>
    <n v="365"/>
    <n v="1825"/>
    <x v="29"/>
    <n v="0.41666666666666669"/>
  </r>
  <r>
    <n v="159"/>
    <x v="13"/>
    <n v="9"/>
    <x v="4"/>
    <s v="Tongerlo"/>
    <s v="Apartment"/>
    <n v="365"/>
    <n v="3285"/>
    <x v="29"/>
    <n v="0.75"/>
  </r>
  <r>
    <n v="159"/>
    <x v="14"/>
    <n v="9"/>
    <x v="4"/>
    <s v="Tongerlo"/>
    <s v="Apartment"/>
    <n v="365"/>
    <n v="3285"/>
    <x v="29"/>
    <n v="0.75"/>
  </r>
  <r>
    <n v="159"/>
    <x v="15"/>
    <n v="7"/>
    <x v="4"/>
    <s v="Tongerlo"/>
    <s v="Apartment"/>
    <n v="365"/>
    <n v="2555"/>
    <x v="29"/>
    <n v="0.58333333333333337"/>
  </r>
  <r>
    <n v="159"/>
    <x v="16"/>
    <n v="7"/>
    <x v="4"/>
    <s v="Tongerlo"/>
    <s v="Apartment"/>
    <n v="365"/>
    <n v="2555"/>
    <x v="29"/>
    <n v="0.58333333333333337"/>
  </r>
  <r>
    <n v="159"/>
    <x v="17"/>
    <n v="11"/>
    <x v="4"/>
    <s v="Tongerlo"/>
    <s v="Apartment"/>
    <n v="365"/>
    <n v="4015"/>
    <x v="29"/>
    <n v="0.91666666666666663"/>
  </r>
  <r>
    <n v="159"/>
    <x v="18"/>
    <n v="9"/>
    <x v="4"/>
    <s v="Tongerlo"/>
    <s v="Apartment"/>
    <n v="365"/>
    <n v="3285"/>
    <x v="29"/>
    <n v="0.75"/>
  </r>
  <r>
    <n v="160"/>
    <x v="0"/>
    <n v="6"/>
    <x v="4"/>
    <s v="Tongerlo"/>
    <s v="Apartment"/>
    <n v="365"/>
    <n v="2190"/>
    <x v="29"/>
    <n v="0.5"/>
  </r>
  <r>
    <n v="160"/>
    <x v="1"/>
    <n v="9"/>
    <x v="4"/>
    <s v="Tongerlo"/>
    <s v="Apartment"/>
    <n v="365"/>
    <n v="3285"/>
    <x v="29"/>
    <n v="0.75"/>
  </r>
  <r>
    <n v="160"/>
    <x v="2"/>
    <n v="5"/>
    <x v="4"/>
    <s v="Tongerlo"/>
    <s v="Apartment"/>
    <n v="365"/>
    <n v="1825"/>
    <x v="29"/>
    <n v="0.41666666666666669"/>
  </r>
  <r>
    <n v="160"/>
    <x v="3"/>
    <n v="8"/>
    <x v="4"/>
    <s v="Tongerlo"/>
    <s v="Apartment"/>
    <n v="365"/>
    <n v="2920"/>
    <x v="29"/>
    <n v="0.66666666666666663"/>
  </r>
  <r>
    <n v="160"/>
    <x v="4"/>
    <n v="9"/>
    <x v="4"/>
    <s v="Tongerlo"/>
    <s v="Apartment"/>
    <n v="365"/>
    <n v="3285"/>
    <x v="29"/>
    <n v="0.75"/>
  </r>
  <r>
    <n v="160"/>
    <x v="5"/>
    <n v="6"/>
    <x v="4"/>
    <s v="Tongerlo"/>
    <s v="Apartment"/>
    <n v="365"/>
    <n v="2190"/>
    <x v="29"/>
    <n v="0.5"/>
  </r>
  <r>
    <n v="160"/>
    <x v="6"/>
    <n v="6"/>
    <x v="4"/>
    <s v="Tongerlo"/>
    <s v="Apartment"/>
    <n v="365"/>
    <n v="2190"/>
    <x v="29"/>
    <n v="0.5"/>
  </r>
  <r>
    <n v="160"/>
    <x v="7"/>
    <n v="9"/>
    <x v="4"/>
    <s v="Tongerlo"/>
    <s v="Apartment"/>
    <n v="365"/>
    <n v="3285"/>
    <x v="29"/>
    <n v="0.75"/>
  </r>
  <r>
    <n v="160"/>
    <x v="8"/>
    <n v="6"/>
    <x v="4"/>
    <s v="Tongerlo"/>
    <s v="Apartment"/>
    <n v="365"/>
    <n v="2190"/>
    <x v="29"/>
    <n v="0.5"/>
  </r>
  <r>
    <n v="160"/>
    <x v="9"/>
    <n v="6"/>
    <x v="4"/>
    <s v="Tongerlo"/>
    <s v="Apartment"/>
    <n v="365"/>
    <n v="2190"/>
    <x v="29"/>
    <n v="0.5"/>
  </r>
  <r>
    <n v="160"/>
    <x v="10"/>
    <n v="5"/>
    <x v="4"/>
    <s v="Tongerlo"/>
    <s v="Apartment"/>
    <n v="365"/>
    <n v="1825"/>
    <x v="29"/>
    <n v="0.41666666666666669"/>
  </r>
  <r>
    <n v="160"/>
    <x v="11"/>
    <n v="8"/>
    <x v="4"/>
    <s v="Tongerlo"/>
    <s v="Apartment"/>
    <n v="365"/>
    <n v="2920"/>
    <x v="29"/>
    <n v="0.66666666666666663"/>
  </r>
  <r>
    <n v="160"/>
    <x v="12"/>
    <n v="8"/>
    <x v="4"/>
    <s v="Tongerlo"/>
    <s v="Apartment"/>
    <n v="365"/>
    <n v="2920"/>
    <x v="29"/>
    <n v="0.66666666666666663"/>
  </r>
  <r>
    <n v="160"/>
    <x v="13"/>
    <n v="5"/>
    <x v="4"/>
    <s v="Tongerlo"/>
    <s v="Apartment"/>
    <n v="365"/>
    <n v="1825"/>
    <x v="29"/>
    <n v="0.41666666666666669"/>
  </r>
  <r>
    <n v="160"/>
    <x v="14"/>
    <n v="9"/>
    <x v="4"/>
    <s v="Tongerlo"/>
    <s v="Apartment"/>
    <n v="365"/>
    <n v="3285"/>
    <x v="29"/>
    <n v="0.75"/>
  </r>
  <r>
    <n v="160"/>
    <x v="15"/>
    <n v="6"/>
    <x v="4"/>
    <s v="Tongerlo"/>
    <s v="Apartment"/>
    <n v="365"/>
    <n v="2190"/>
    <x v="29"/>
    <n v="0.5"/>
  </r>
  <r>
    <n v="160"/>
    <x v="16"/>
    <n v="6"/>
    <x v="4"/>
    <s v="Tongerlo"/>
    <s v="Apartment"/>
    <n v="365"/>
    <n v="2190"/>
    <x v="29"/>
    <n v="0.5"/>
  </r>
  <r>
    <n v="160"/>
    <x v="17"/>
    <n v="9"/>
    <x v="4"/>
    <s v="Tongerlo"/>
    <s v="Apartment"/>
    <n v="365"/>
    <n v="3285"/>
    <x v="29"/>
    <n v="0.75"/>
  </r>
  <r>
    <n v="160"/>
    <x v="18"/>
    <n v="8"/>
    <x v="4"/>
    <s v="Tongerlo"/>
    <s v="Apartment"/>
    <n v="365"/>
    <n v="2920"/>
    <x v="29"/>
    <n v="0.66666666666666663"/>
  </r>
  <r>
    <n v="161"/>
    <x v="0"/>
    <n v="8"/>
    <x v="4"/>
    <s v="Tongerlo"/>
    <s v="Apartment"/>
    <n v="375"/>
    <n v="3000"/>
    <x v="30"/>
    <n v="0.66666666666666663"/>
  </r>
  <r>
    <n v="161"/>
    <x v="1"/>
    <n v="7"/>
    <x v="4"/>
    <s v="Tongerlo"/>
    <s v="Apartment"/>
    <n v="375"/>
    <n v="2625"/>
    <x v="30"/>
    <n v="0.58333333333333337"/>
  </r>
  <r>
    <n v="161"/>
    <x v="2"/>
    <n v="7"/>
    <x v="4"/>
    <s v="Tongerlo"/>
    <s v="Apartment"/>
    <n v="375"/>
    <n v="2625"/>
    <x v="30"/>
    <n v="0.58333333333333337"/>
  </r>
  <r>
    <n v="161"/>
    <x v="3"/>
    <n v="7"/>
    <x v="4"/>
    <s v="Tongerlo"/>
    <s v="Apartment"/>
    <n v="375"/>
    <n v="2625"/>
    <x v="30"/>
    <n v="0.58333333333333337"/>
  </r>
  <r>
    <n v="161"/>
    <x v="4"/>
    <n v="8"/>
    <x v="4"/>
    <s v="Tongerlo"/>
    <s v="Apartment"/>
    <n v="375"/>
    <n v="3000"/>
    <x v="30"/>
    <n v="0.66666666666666663"/>
  </r>
  <r>
    <n v="161"/>
    <x v="5"/>
    <n v="6"/>
    <x v="4"/>
    <s v="Tongerlo"/>
    <s v="Apartment"/>
    <n v="375"/>
    <n v="2250"/>
    <x v="30"/>
    <n v="0.5"/>
  </r>
  <r>
    <n v="161"/>
    <x v="6"/>
    <n v="9"/>
    <x v="4"/>
    <s v="Tongerlo"/>
    <s v="Apartment"/>
    <n v="375"/>
    <n v="3375"/>
    <x v="30"/>
    <n v="0.75"/>
  </r>
  <r>
    <n v="161"/>
    <x v="7"/>
    <n v="5"/>
    <x v="4"/>
    <s v="Tongerlo"/>
    <s v="Apartment"/>
    <n v="375"/>
    <n v="1875"/>
    <x v="30"/>
    <n v="0.41666666666666669"/>
  </r>
  <r>
    <n v="161"/>
    <x v="8"/>
    <n v="7"/>
    <x v="4"/>
    <s v="Tongerlo"/>
    <s v="Apartment"/>
    <n v="375"/>
    <n v="2625"/>
    <x v="30"/>
    <n v="0.58333333333333337"/>
  </r>
  <r>
    <n v="161"/>
    <x v="9"/>
    <n v="8"/>
    <x v="4"/>
    <s v="Tongerlo"/>
    <s v="Apartment"/>
    <n v="375"/>
    <n v="3000"/>
    <x v="30"/>
    <n v="0.66666666666666663"/>
  </r>
  <r>
    <n v="161"/>
    <x v="10"/>
    <n v="5"/>
    <x v="4"/>
    <s v="Tongerlo"/>
    <s v="Apartment"/>
    <n v="375"/>
    <n v="1875"/>
    <x v="30"/>
    <n v="0.41666666666666669"/>
  </r>
  <r>
    <n v="161"/>
    <x v="11"/>
    <n v="8"/>
    <x v="4"/>
    <s v="Tongerlo"/>
    <s v="Apartment"/>
    <n v="375"/>
    <n v="3000"/>
    <x v="30"/>
    <n v="0.66666666666666663"/>
  </r>
  <r>
    <n v="161"/>
    <x v="12"/>
    <n v="7"/>
    <x v="4"/>
    <s v="Tongerlo"/>
    <s v="Apartment"/>
    <n v="375"/>
    <n v="2625"/>
    <x v="30"/>
    <n v="0.58333333333333337"/>
  </r>
  <r>
    <n v="161"/>
    <x v="13"/>
    <n v="5"/>
    <x v="4"/>
    <s v="Tongerlo"/>
    <s v="Apartment"/>
    <n v="375"/>
    <n v="1875"/>
    <x v="30"/>
    <n v="0.41666666666666669"/>
  </r>
  <r>
    <n v="161"/>
    <x v="14"/>
    <n v="5"/>
    <x v="4"/>
    <s v="Tongerlo"/>
    <s v="Apartment"/>
    <n v="375"/>
    <n v="1875"/>
    <x v="30"/>
    <n v="0.41666666666666669"/>
  </r>
  <r>
    <n v="161"/>
    <x v="15"/>
    <n v="8"/>
    <x v="4"/>
    <s v="Tongerlo"/>
    <s v="Apartment"/>
    <n v="375"/>
    <n v="3000"/>
    <x v="30"/>
    <n v="0.66666666666666663"/>
  </r>
  <r>
    <n v="161"/>
    <x v="16"/>
    <n v="8"/>
    <x v="4"/>
    <s v="Tongerlo"/>
    <s v="Apartment"/>
    <n v="375"/>
    <n v="3000"/>
    <x v="30"/>
    <n v="0.66666666666666663"/>
  </r>
  <r>
    <n v="161"/>
    <x v="17"/>
    <n v="11"/>
    <x v="4"/>
    <s v="Tongerlo"/>
    <s v="Apartment"/>
    <n v="375"/>
    <n v="4125"/>
    <x v="30"/>
    <n v="0.91666666666666663"/>
  </r>
  <r>
    <n v="161"/>
    <x v="18"/>
    <n v="12"/>
    <x v="4"/>
    <s v="Tongerlo"/>
    <s v="Apartment"/>
    <n v="375"/>
    <n v="4500"/>
    <x v="30"/>
    <n v="1"/>
  </r>
  <r>
    <n v="162"/>
    <x v="0"/>
    <n v="7"/>
    <x v="4"/>
    <s v="Tongerlo"/>
    <s v="Apartment"/>
    <n v="375"/>
    <n v="2625"/>
    <x v="30"/>
    <n v="0.58333333333333337"/>
  </r>
  <r>
    <n v="162"/>
    <x v="1"/>
    <n v="9"/>
    <x v="4"/>
    <s v="Tongerlo"/>
    <s v="Apartment"/>
    <n v="375"/>
    <n v="3375"/>
    <x v="30"/>
    <n v="0.75"/>
  </r>
  <r>
    <n v="162"/>
    <x v="2"/>
    <n v="9"/>
    <x v="4"/>
    <s v="Tongerlo"/>
    <s v="Apartment"/>
    <n v="375"/>
    <n v="3375"/>
    <x v="30"/>
    <n v="0.75"/>
  </r>
  <r>
    <n v="162"/>
    <x v="3"/>
    <n v="7"/>
    <x v="4"/>
    <s v="Tongerlo"/>
    <s v="Apartment"/>
    <n v="375"/>
    <n v="2625"/>
    <x v="30"/>
    <n v="0.58333333333333337"/>
  </r>
  <r>
    <n v="162"/>
    <x v="4"/>
    <n v="7"/>
    <x v="4"/>
    <s v="Tongerlo"/>
    <s v="Apartment"/>
    <n v="375"/>
    <n v="2625"/>
    <x v="30"/>
    <n v="0.58333333333333337"/>
  </r>
  <r>
    <n v="162"/>
    <x v="5"/>
    <n v="8"/>
    <x v="4"/>
    <s v="Tongerlo"/>
    <s v="Apartment"/>
    <n v="375"/>
    <n v="3000"/>
    <x v="30"/>
    <n v="0.66666666666666663"/>
  </r>
  <r>
    <n v="162"/>
    <x v="6"/>
    <n v="6"/>
    <x v="4"/>
    <s v="Tongerlo"/>
    <s v="Apartment"/>
    <n v="375"/>
    <n v="2250"/>
    <x v="30"/>
    <n v="0.5"/>
  </r>
  <r>
    <n v="162"/>
    <x v="7"/>
    <n v="8"/>
    <x v="4"/>
    <s v="Tongerlo"/>
    <s v="Apartment"/>
    <n v="375"/>
    <n v="3000"/>
    <x v="30"/>
    <n v="0.66666666666666663"/>
  </r>
  <r>
    <n v="162"/>
    <x v="8"/>
    <n v="6"/>
    <x v="4"/>
    <s v="Tongerlo"/>
    <s v="Apartment"/>
    <n v="375"/>
    <n v="2250"/>
    <x v="30"/>
    <n v="0.5"/>
  </r>
  <r>
    <n v="162"/>
    <x v="9"/>
    <n v="7"/>
    <x v="4"/>
    <s v="Tongerlo"/>
    <s v="Apartment"/>
    <n v="375"/>
    <n v="2625"/>
    <x v="30"/>
    <n v="0.58333333333333337"/>
  </r>
  <r>
    <n v="162"/>
    <x v="10"/>
    <n v="9"/>
    <x v="4"/>
    <s v="Tongerlo"/>
    <s v="Apartment"/>
    <n v="375"/>
    <n v="3375"/>
    <x v="30"/>
    <n v="0.75"/>
  </r>
  <r>
    <n v="162"/>
    <x v="11"/>
    <n v="9"/>
    <x v="4"/>
    <s v="Tongerlo"/>
    <s v="Apartment"/>
    <n v="375"/>
    <n v="3375"/>
    <x v="30"/>
    <n v="0.75"/>
  </r>
  <r>
    <n v="162"/>
    <x v="12"/>
    <n v="9"/>
    <x v="4"/>
    <s v="Tongerlo"/>
    <s v="Apartment"/>
    <n v="375"/>
    <n v="3375"/>
    <x v="30"/>
    <n v="0.75"/>
  </r>
  <r>
    <n v="162"/>
    <x v="13"/>
    <n v="6"/>
    <x v="4"/>
    <s v="Tongerlo"/>
    <s v="Apartment"/>
    <n v="375"/>
    <n v="2250"/>
    <x v="30"/>
    <n v="0.5"/>
  </r>
  <r>
    <n v="162"/>
    <x v="14"/>
    <n v="8"/>
    <x v="4"/>
    <s v="Tongerlo"/>
    <s v="Apartment"/>
    <n v="375"/>
    <n v="3000"/>
    <x v="30"/>
    <n v="0.66666666666666663"/>
  </r>
  <r>
    <n v="162"/>
    <x v="15"/>
    <n v="6"/>
    <x v="4"/>
    <s v="Tongerlo"/>
    <s v="Apartment"/>
    <n v="375"/>
    <n v="2250"/>
    <x v="30"/>
    <n v="0.5"/>
  </r>
  <r>
    <n v="162"/>
    <x v="16"/>
    <n v="6"/>
    <x v="4"/>
    <s v="Tongerlo"/>
    <s v="Apartment"/>
    <n v="375"/>
    <n v="2250"/>
    <x v="30"/>
    <n v="0.5"/>
  </r>
  <r>
    <n v="162"/>
    <x v="17"/>
    <n v="10"/>
    <x v="4"/>
    <s v="Tongerlo"/>
    <s v="Apartment"/>
    <n v="375"/>
    <n v="3750"/>
    <x v="30"/>
    <n v="0.83333333333333337"/>
  </r>
  <r>
    <n v="162"/>
    <x v="18"/>
    <n v="8"/>
    <x v="4"/>
    <s v="Tongerlo"/>
    <s v="Apartment"/>
    <n v="375"/>
    <n v="3000"/>
    <x v="30"/>
    <n v="0.66666666666666663"/>
  </r>
  <r>
    <n v="163"/>
    <x v="0"/>
    <n v="6"/>
    <x v="4"/>
    <s v="Tongerlo"/>
    <s v="Apartment"/>
    <n v="375"/>
    <n v="2250"/>
    <x v="30"/>
    <n v="0.5"/>
  </r>
  <r>
    <n v="163"/>
    <x v="1"/>
    <n v="9"/>
    <x v="4"/>
    <s v="Tongerlo"/>
    <s v="Apartment"/>
    <n v="375"/>
    <n v="3375"/>
    <x v="30"/>
    <n v="0.75"/>
  </r>
  <r>
    <n v="163"/>
    <x v="2"/>
    <n v="8"/>
    <x v="4"/>
    <s v="Tongerlo"/>
    <s v="Apartment"/>
    <n v="375"/>
    <n v="3000"/>
    <x v="30"/>
    <n v="0.66666666666666663"/>
  </r>
  <r>
    <n v="163"/>
    <x v="3"/>
    <n v="6"/>
    <x v="4"/>
    <s v="Tongerlo"/>
    <s v="Apartment"/>
    <n v="375"/>
    <n v="2250"/>
    <x v="30"/>
    <n v="0.5"/>
  </r>
  <r>
    <n v="163"/>
    <x v="4"/>
    <n v="9"/>
    <x v="4"/>
    <s v="Tongerlo"/>
    <s v="Apartment"/>
    <n v="375"/>
    <n v="3375"/>
    <x v="30"/>
    <n v="0.75"/>
  </r>
  <r>
    <n v="163"/>
    <x v="5"/>
    <n v="7"/>
    <x v="4"/>
    <s v="Tongerlo"/>
    <s v="Apartment"/>
    <n v="375"/>
    <n v="2625"/>
    <x v="30"/>
    <n v="0.58333333333333337"/>
  </r>
  <r>
    <n v="163"/>
    <x v="6"/>
    <n v="7"/>
    <x v="4"/>
    <s v="Tongerlo"/>
    <s v="Apartment"/>
    <n v="375"/>
    <n v="2625"/>
    <x v="30"/>
    <n v="0.58333333333333337"/>
  </r>
  <r>
    <n v="163"/>
    <x v="7"/>
    <n v="9"/>
    <x v="4"/>
    <s v="Tongerlo"/>
    <s v="Apartment"/>
    <n v="375"/>
    <n v="3375"/>
    <x v="30"/>
    <n v="0.75"/>
  </r>
  <r>
    <n v="163"/>
    <x v="8"/>
    <n v="9"/>
    <x v="4"/>
    <s v="Tongerlo"/>
    <s v="Apartment"/>
    <n v="375"/>
    <n v="3375"/>
    <x v="30"/>
    <n v="0.75"/>
  </r>
  <r>
    <n v="163"/>
    <x v="9"/>
    <n v="9"/>
    <x v="4"/>
    <s v="Tongerlo"/>
    <s v="Apartment"/>
    <n v="375"/>
    <n v="3375"/>
    <x v="30"/>
    <n v="0.75"/>
  </r>
  <r>
    <n v="163"/>
    <x v="10"/>
    <n v="9"/>
    <x v="4"/>
    <s v="Tongerlo"/>
    <s v="Apartment"/>
    <n v="375"/>
    <n v="3375"/>
    <x v="30"/>
    <n v="0.75"/>
  </r>
  <r>
    <n v="163"/>
    <x v="11"/>
    <n v="6"/>
    <x v="4"/>
    <s v="Tongerlo"/>
    <s v="Apartment"/>
    <n v="375"/>
    <n v="2250"/>
    <x v="30"/>
    <n v="0.5"/>
  </r>
  <r>
    <n v="163"/>
    <x v="12"/>
    <n v="8"/>
    <x v="4"/>
    <s v="Tongerlo"/>
    <s v="Apartment"/>
    <n v="375"/>
    <n v="3000"/>
    <x v="30"/>
    <n v="0.66666666666666663"/>
  </r>
  <r>
    <n v="163"/>
    <x v="13"/>
    <n v="8"/>
    <x v="4"/>
    <s v="Tongerlo"/>
    <s v="Apartment"/>
    <n v="375"/>
    <n v="3000"/>
    <x v="30"/>
    <n v="0.66666666666666663"/>
  </r>
  <r>
    <n v="163"/>
    <x v="14"/>
    <n v="5"/>
    <x v="4"/>
    <s v="Tongerlo"/>
    <s v="Apartment"/>
    <n v="375"/>
    <n v="1875"/>
    <x v="30"/>
    <n v="0.41666666666666669"/>
  </r>
  <r>
    <n v="163"/>
    <x v="15"/>
    <n v="7"/>
    <x v="4"/>
    <s v="Tongerlo"/>
    <s v="Apartment"/>
    <n v="375"/>
    <n v="2625"/>
    <x v="30"/>
    <n v="0.58333333333333337"/>
  </r>
  <r>
    <n v="163"/>
    <x v="16"/>
    <n v="7"/>
    <x v="4"/>
    <s v="Tongerlo"/>
    <s v="Apartment"/>
    <n v="375"/>
    <n v="2625"/>
    <x v="30"/>
    <n v="0.58333333333333337"/>
  </r>
  <r>
    <n v="163"/>
    <x v="17"/>
    <n v="10"/>
    <x v="4"/>
    <s v="Tongerlo"/>
    <s v="Apartment"/>
    <n v="375"/>
    <n v="3750"/>
    <x v="30"/>
    <n v="0.83333333333333337"/>
  </r>
  <r>
    <n v="163"/>
    <x v="18"/>
    <n v="12"/>
    <x v="4"/>
    <s v="Tongerlo"/>
    <s v="Apartment"/>
    <n v="375"/>
    <n v="4500"/>
    <x v="30"/>
    <n v="1"/>
  </r>
  <r>
    <n v="164"/>
    <x v="0"/>
    <n v="8"/>
    <x v="4"/>
    <s v="Tongerlo"/>
    <s v="Condo"/>
    <n v="255"/>
    <n v="2040"/>
    <x v="31"/>
    <n v="0.66666666666666663"/>
  </r>
  <r>
    <n v="164"/>
    <x v="1"/>
    <n v="7"/>
    <x v="4"/>
    <s v="Tongerlo"/>
    <s v="Condo"/>
    <n v="255"/>
    <n v="1785"/>
    <x v="31"/>
    <n v="0.58333333333333337"/>
  </r>
  <r>
    <n v="164"/>
    <x v="2"/>
    <n v="5"/>
    <x v="4"/>
    <s v="Tongerlo"/>
    <s v="Condo"/>
    <n v="255"/>
    <n v="1275"/>
    <x v="31"/>
    <n v="0.41666666666666669"/>
  </r>
  <r>
    <n v="164"/>
    <x v="3"/>
    <n v="5"/>
    <x v="4"/>
    <s v="Tongerlo"/>
    <s v="Condo"/>
    <n v="255"/>
    <n v="1275"/>
    <x v="31"/>
    <n v="0.41666666666666669"/>
  </r>
  <r>
    <n v="164"/>
    <x v="4"/>
    <n v="7"/>
    <x v="4"/>
    <s v="Tongerlo"/>
    <s v="Condo"/>
    <n v="255"/>
    <n v="1785"/>
    <x v="31"/>
    <n v="0.58333333333333337"/>
  </r>
  <r>
    <n v="164"/>
    <x v="5"/>
    <n v="7"/>
    <x v="4"/>
    <s v="Tongerlo"/>
    <s v="Condo"/>
    <n v="255"/>
    <n v="1785"/>
    <x v="31"/>
    <n v="0.58333333333333337"/>
  </r>
  <r>
    <n v="164"/>
    <x v="6"/>
    <n v="5"/>
    <x v="4"/>
    <s v="Tongerlo"/>
    <s v="Condo"/>
    <n v="255"/>
    <n v="1275"/>
    <x v="31"/>
    <n v="0.41666666666666669"/>
  </r>
  <r>
    <n v="164"/>
    <x v="7"/>
    <n v="5"/>
    <x v="4"/>
    <s v="Tongerlo"/>
    <s v="Condo"/>
    <n v="255"/>
    <n v="1275"/>
    <x v="31"/>
    <n v="0.41666666666666669"/>
  </r>
  <r>
    <n v="164"/>
    <x v="8"/>
    <n v="7"/>
    <x v="4"/>
    <s v="Tongerlo"/>
    <s v="Condo"/>
    <n v="255"/>
    <n v="1785"/>
    <x v="31"/>
    <n v="0.58333333333333337"/>
  </r>
  <r>
    <n v="164"/>
    <x v="9"/>
    <n v="9"/>
    <x v="4"/>
    <s v="Tongerlo"/>
    <s v="Condo"/>
    <n v="255"/>
    <n v="2295"/>
    <x v="31"/>
    <n v="0.75"/>
  </r>
  <r>
    <n v="164"/>
    <x v="10"/>
    <n v="7"/>
    <x v="4"/>
    <s v="Tongerlo"/>
    <s v="Condo"/>
    <n v="255"/>
    <n v="1785"/>
    <x v="31"/>
    <n v="0.58333333333333337"/>
  </r>
  <r>
    <n v="164"/>
    <x v="11"/>
    <n v="8"/>
    <x v="4"/>
    <s v="Tongerlo"/>
    <s v="Condo"/>
    <n v="255"/>
    <n v="2040"/>
    <x v="31"/>
    <n v="0.66666666666666663"/>
  </r>
  <r>
    <n v="164"/>
    <x v="12"/>
    <n v="8"/>
    <x v="4"/>
    <s v="Tongerlo"/>
    <s v="Condo"/>
    <n v="255"/>
    <n v="2040"/>
    <x v="31"/>
    <n v="0.66666666666666663"/>
  </r>
  <r>
    <n v="164"/>
    <x v="13"/>
    <n v="9"/>
    <x v="4"/>
    <s v="Tongerlo"/>
    <s v="Condo"/>
    <n v="255"/>
    <n v="2295"/>
    <x v="31"/>
    <n v="0.75"/>
  </r>
  <r>
    <n v="164"/>
    <x v="14"/>
    <n v="8"/>
    <x v="4"/>
    <s v="Tongerlo"/>
    <s v="Condo"/>
    <n v="255"/>
    <n v="2040"/>
    <x v="31"/>
    <n v="0.66666666666666663"/>
  </r>
  <r>
    <n v="164"/>
    <x v="15"/>
    <n v="8"/>
    <x v="4"/>
    <s v="Tongerlo"/>
    <s v="Condo"/>
    <n v="255"/>
    <n v="2040"/>
    <x v="31"/>
    <n v="0.66666666666666663"/>
  </r>
  <r>
    <n v="164"/>
    <x v="16"/>
    <n v="8"/>
    <x v="4"/>
    <s v="Tongerlo"/>
    <s v="Condo"/>
    <n v="255"/>
    <n v="2040"/>
    <x v="31"/>
    <n v="0.66666666666666663"/>
  </r>
  <r>
    <n v="164"/>
    <x v="17"/>
    <n v="9"/>
    <x v="4"/>
    <s v="Tongerlo"/>
    <s v="Condo"/>
    <n v="255"/>
    <n v="2295"/>
    <x v="31"/>
    <n v="0.75"/>
  </r>
  <r>
    <n v="164"/>
    <x v="18"/>
    <n v="9"/>
    <x v="4"/>
    <s v="Tongerlo"/>
    <s v="Condo"/>
    <n v="255"/>
    <n v="2295"/>
    <x v="31"/>
    <n v="0.75"/>
  </r>
  <r>
    <n v="165"/>
    <x v="0"/>
    <n v="7"/>
    <x v="4"/>
    <s v="Tongerlo"/>
    <s v="Condo"/>
    <n v="255"/>
    <n v="1785"/>
    <x v="31"/>
    <n v="0.58333333333333337"/>
  </r>
  <r>
    <n v="165"/>
    <x v="1"/>
    <n v="7"/>
    <x v="4"/>
    <s v="Tongerlo"/>
    <s v="Condo"/>
    <n v="255"/>
    <n v="1785"/>
    <x v="31"/>
    <n v="0.58333333333333337"/>
  </r>
  <r>
    <n v="165"/>
    <x v="2"/>
    <n v="8"/>
    <x v="4"/>
    <s v="Tongerlo"/>
    <s v="Condo"/>
    <n v="255"/>
    <n v="2040"/>
    <x v="31"/>
    <n v="0.66666666666666663"/>
  </r>
  <r>
    <n v="165"/>
    <x v="3"/>
    <n v="7"/>
    <x v="4"/>
    <s v="Tongerlo"/>
    <s v="Condo"/>
    <n v="255"/>
    <n v="1785"/>
    <x v="31"/>
    <n v="0.58333333333333337"/>
  </r>
  <r>
    <n v="165"/>
    <x v="4"/>
    <n v="9"/>
    <x v="4"/>
    <s v="Tongerlo"/>
    <s v="Condo"/>
    <n v="255"/>
    <n v="2295"/>
    <x v="31"/>
    <n v="0.75"/>
  </r>
  <r>
    <n v="165"/>
    <x v="5"/>
    <n v="7"/>
    <x v="4"/>
    <s v="Tongerlo"/>
    <s v="Condo"/>
    <n v="255"/>
    <n v="1785"/>
    <x v="31"/>
    <n v="0.58333333333333337"/>
  </r>
  <r>
    <n v="165"/>
    <x v="6"/>
    <n v="7"/>
    <x v="4"/>
    <s v="Tongerlo"/>
    <s v="Condo"/>
    <n v="255"/>
    <n v="1785"/>
    <x v="31"/>
    <n v="0.58333333333333337"/>
  </r>
  <r>
    <n v="165"/>
    <x v="7"/>
    <n v="7"/>
    <x v="4"/>
    <s v="Tongerlo"/>
    <s v="Condo"/>
    <n v="255"/>
    <n v="1785"/>
    <x v="31"/>
    <n v="0.58333333333333337"/>
  </r>
  <r>
    <n v="165"/>
    <x v="8"/>
    <n v="6"/>
    <x v="4"/>
    <s v="Tongerlo"/>
    <s v="Condo"/>
    <n v="255"/>
    <n v="1530"/>
    <x v="31"/>
    <n v="0.5"/>
  </r>
  <r>
    <n v="165"/>
    <x v="9"/>
    <n v="8"/>
    <x v="4"/>
    <s v="Tongerlo"/>
    <s v="Condo"/>
    <n v="255"/>
    <n v="2040"/>
    <x v="31"/>
    <n v="0.66666666666666663"/>
  </r>
  <r>
    <n v="165"/>
    <x v="10"/>
    <n v="9"/>
    <x v="4"/>
    <s v="Tongerlo"/>
    <s v="Condo"/>
    <n v="255"/>
    <n v="2295"/>
    <x v="31"/>
    <n v="0.75"/>
  </r>
  <r>
    <n v="165"/>
    <x v="11"/>
    <n v="7"/>
    <x v="4"/>
    <s v="Tongerlo"/>
    <s v="Condo"/>
    <n v="255"/>
    <n v="1785"/>
    <x v="31"/>
    <n v="0.58333333333333337"/>
  </r>
  <r>
    <n v="165"/>
    <x v="12"/>
    <n v="8"/>
    <x v="4"/>
    <s v="Tongerlo"/>
    <s v="Condo"/>
    <n v="255"/>
    <n v="2040"/>
    <x v="31"/>
    <n v="0.66666666666666663"/>
  </r>
  <r>
    <n v="165"/>
    <x v="13"/>
    <n v="9"/>
    <x v="4"/>
    <s v="Tongerlo"/>
    <s v="Condo"/>
    <n v="255"/>
    <n v="2295"/>
    <x v="31"/>
    <n v="0.75"/>
  </r>
  <r>
    <n v="165"/>
    <x v="14"/>
    <n v="9"/>
    <x v="4"/>
    <s v="Tongerlo"/>
    <s v="Condo"/>
    <n v="255"/>
    <n v="2295"/>
    <x v="31"/>
    <n v="0.75"/>
  </r>
  <r>
    <n v="165"/>
    <x v="15"/>
    <n v="5"/>
    <x v="4"/>
    <s v="Tongerlo"/>
    <s v="Condo"/>
    <n v="255"/>
    <n v="1275"/>
    <x v="31"/>
    <n v="0.41666666666666669"/>
  </r>
  <r>
    <n v="165"/>
    <x v="16"/>
    <n v="5"/>
    <x v="4"/>
    <s v="Tongerlo"/>
    <s v="Condo"/>
    <n v="255"/>
    <n v="1275"/>
    <x v="31"/>
    <n v="0.41666666666666669"/>
  </r>
  <r>
    <n v="165"/>
    <x v="17"/>
    <n v="9"/>
    <x v="4"/>
    <s v="Tongerlo"/>
    <s v="Condo"/>
    <n v="255"/>
    <n v="2295"/>
    <x v="31"/>
    <n v="0.75"/>
  </r>
  <r>
    <n v="165"/>
    <x v="18"/>
    <n v="9"/>
    <x v="4"/>
    <s v="Tongerlo"/>
    <s v="Condo"/>
    <n v="255"/>
    <n v="2295"/>
    <x v="31"/>
    <n v="0.75"/>
  </r>
  <r>
    <n v="166"/>
    <x v="0"/>
    <n v="5"/>
    <x v="4"/>
    <s v="Tongerlo"/>
    <s v="Condo"/>
    <n v="275"/>
    <n v="1375"/>
    <x v="22"/>
    <n v="0.41666666666666669"/>
  </r>
  <r>
    <n v="166"/>
    <x v="1"/>
    <n v="7"/>
    <x v="4"/>
    <s v="Tongerlo"/>
    <s v="Condo"/>
    <n v="275"/>
    <n v="1925"/>
    <x v="22"/>
    <n v="0.58333333333333337"/>
  </r>
  <r>
    <n v="166"/>
    <x v="2"/>
    <n v="8"/>
    <x v="4"/>
    <s v="Tongerlo"/>
    <s v="Condo"/>
    <n v="275"/>
    <n v="2200"/>
    <x v="22"/>
    <n v="0.66666666666666663"/>
  </r>
  <r>
    <n v="166"/>
    <x v="3"/>
    <n v="7"/>
    <x v="4"/>
    <s v="Tongerlo"/>
    <s v="Condo"/>
    <n v="275"/>
    <n v="1925"/>
    <x v="22"/>
    <n v="0.58333333333333337"/>
  </r>
  <r>
    <n v="166"/>
    <x v="4"/>
    <n v="8"/>
    <x v="4"/>
    <s v="Tongerlo"/>
    <s v="Condo"/>
    <n v="275"/>
    <n v="2200"/>
    <x v="22"/>
    <n v="0.66666666666666663"/>
  </r>
  <r>
    <n v="166"/>
    <x v="5"/>
    <n v="5"/>
    <x v="4"/>
    <s v="Tongerlo"/>
    <s v="Condo"/>
    <n v="275"/>
    <n v="1375"/>
    <x v="22"/>
    <n v="0.41666666666666669"/>
  </r>
  <r>
    <n v="166"/>
    <x v="6"/>
    <n v="7"/>
    <x v="4"/>
    <s v="Tongerlo"/>
    <s v="Condo"/>
    <n v="275"/>
    <n v="1925"/>
    <x v="22"/>
    <n v="0.58333333333333337"/>
  </r>
  <r>
    <n v="166"/>
    <x v="7"/>
    <n v="5"/>
    <x v="4"/>
    <s v="Tongerlo"/>
    <s v="Condo"/>
    <n v="275"/>
    <n v="1375"/>
    <x v="22"/>
    <n v="0.41666666666666669"/>
  </r>
  <r>
    <n v="166"/>
    <x v="8"/>
    <n v="8"/>
    <x v="4"/>
    <s v="Tongerlo"/>
    <s v="Condo"/>
    <n v="275"/>
    <n v="2200"/>
    <x v="22"/>
    <n v="0.66666666666666663"/>
  </r>
  <r>
    <n v="166"/>
    <x v="9"/>
    <n v="5"/>
    <x v="4"/>
    <s v="Tongerlo"/>
    <s v="Condo"/>
    <n v="275"/>
    <n v="1375"/>
    <x v="22"/>
    <n v="0.41666666666666669"/>
  </r>
  <r>
    <n v="166"/>
    <x v="10"/>
    <n v="7"/>
    <x v="4"/>
    <s v="Tongerlo"/>
    <s v="Condo"/>
    <n v="275"/>
    <n v="1925"/>
    <x v="22"/>
    <n v="0.58333333333333337"/>
  </r>
  <r>
    <n v="166"/>
    <x v="11"/>
    <n v="8"/>
    <x v="4"/>
    <s v="Tongerlo"/>
    <s v="Condo"/>
    <n v="275"/>
    <n v="2200"/>
    <x v="22"/>
    <n v="0.66666666666666663"/>
  </r>
  <r>
    <n v="166"/>
    <x v="12"/>
    <n v="5"/>
    <x v="4"/>
    <s v="Tongerlo"/>
    <s v="Condo"/>
    <n v="275"/>
    <n v="1375"/>
    <x v="22"/>
    <n v="0.41666666666666669"/>
  </r>
  <r>
    <n v="166"/>
    <x v="13"/>
    <n v="8"/>
    <x v="4"/>
    <s v="Tongerlo"/>
    <s v="Condo"/>
    <n v="275"/>
    <n v="2200"/>
    <x v="22"/>
    <n v="0.66666666666666663"/>
  </r>
  <r>
    <n v="166"/>
    <x v="14"/>
    <n v="8"/>
    <x v="4"/>
    <s v="Tongerlo"/>
    <s v="Condo"/>
    <n v="275"/>
    <n v="2200"/>
    <x v="22"/>
    <n v="0.66666666666666663"/>
  </r>
  <r>
    <n v="166"/>
    <x v="15"/>
    <n v="7"/>
    <x v="4"/>
    <s v="Tongerlo"/>
    <s v="Condo"/>
    <n v="275"/>
    <n v="1925"/>
    <x v="22"/>
    <n v="0.58333333333333337"/>
  </r>
  <r>
    <n v="166"/>
    <x v="16"/>
    <n v="7"/>
    <x v="4"/>
    <s v="Tongerlo"/>
    <s v="Condo"/>
    <n v="275"/>
    <n v="1925"/>
    <x v="22"/>
    <n v="0.58333333333333337"/>
  </r>
  <r>
    <n v="166"/>
    <x v="17"/>
    <n v="11"/>
    <x v="4"/>
    <s v="Tongerlo"/>
    <s v="Condo"/>
    <n v="275"/>
    <n v="3025"/>
    <x v="22"/>
    <n v="0.91666666666666663"/>
  </r>
  <r>
    <n v="166"/>
    <x v="18"/>
    <n v="7"/>
    <x v="4"/>
    <s v="Tongerlo"/>
    <s v="Condo"/>
    <n v="275"/>
    <n v="1925"/>
    <x v="22"/>
    <n v="0.58333333333333337"/>
  </r>
  <r>
    <n v="167"/>
    <x v="0"/>
    <n v="7"/>
    <x v="4"/>
    <s v="Tongerlo"/>
    <s v="Condo"/>
    <n v="275"/>
    <n v="1925"/>
    <x v="22"/>
    <n v="0.58333333333333337"/>
  </r>
  <r>
    <n v="167"/>
    <x v="1"/>
    <n v="8"/>
    <x v="4"/>
    <s v="Tongerlo"/>
    <s v="Condo"/>
    <n v="275"/>
    <n v="2200"/>
    <x v="22"/>
    <n v="0.66666666666666663"/>
  </r>
  <r>
    <n v="167"/>
    <x v="2"/>
    <n v="9"/>
    <x v="4"/>
    <s v="Tongerlo"/>
    <s v="Condo"/>
    <n v="275"/>
    <n v="2475"/>
    <x v="22"/>
    <n v="0.75"/>
  </r>
  <r>
    <n v="167"/>
    <x v="3"/>
    <n v="9"/>
    <x v="4"/>
    <s v="Tongerlo"/>
    <s v="Condo"/>
    <n v="275"/>
    <n v="2475"/>
    <x v="22"/>
    <n v="0.75"/>
  </r>
  <r>
    <n v="167"/>
    <x v="4"/>
    <n v="6"/>
    <x v="4"/>
    <s v="Tongerlo"/>
    <s v="Condo"/>
    <n v="275"/>
    <n v="1650"/>
    <x v="22"/>
    <n v="0.5"/>
  </r>
  <r>
    <n v="167"/>
    <x v="5"/>
    <n v="7"/>
    <x v="4"/>
    <s v="Tongerlo"/>
    <s v="Condo"/>
    <n v="275"/>
    <n v="1925"/>
    <x v="22"/>
    <n v="0.58333333333333337"/>
  </r>
  <r>
    <n v="167"/>
    <x v="6"/>
    <n v="9"/>
    <x v="4"/>
    <s v="Tongerlo"/>
    <s v="Condo"/>
    <n v="275"/>
    <n v="2475"/>
    <x v="22"/>
    <n v="0.75"/>
  </r>
  <r>
    <n v="167"/>
    <x v="7"/>
    <n v="9"/>
    <x v="4"/>
    <s v="Tongerlo"/>
    <s v="Condo"/>
    <n v="275"/>
    <n v="2475"/>
    <x v="22"/>
    <n v="0.75"/>
  </r>
  <r>
    <n v="167"/>
    <x v="8"/>
    <n v="7"/>
    <x v="4"/>
    <s v="Tongerlo"/>
    <s v="Condo"/>
    <n v="275"/>
    <n v="1925"/>
    <x v="22"/>
    <n v="0.58333333333333337"/>
  </r>
  <r>
    <n v="167"/>
    <x v="9"/>
    <n v="9"/>
    <x v="4"/>
    <s v="Tongerlo"/>
    <s v="Condo"/>
    <n v="275"/>
    <n v="2475"/>
    <x v="22"/>
    <n v="0.75"/>
  </r>
  <r>
    <n v="167"/>
    <x v="10"/>
    <n v="9"/>
    <x v="4"/>
    <s v="Tongerlo"/>
    <s v="Condo"/>
    <n v="275"/>
    <n v="2475"/>
    <x v="22"/>
    <n v="0.75"/>
  </r>
  <r>
    <n v="167"/>
    <x v="11"/>
    <n v="6"/>
    <x v="4"/>
    <s v="Tongerlo"/>
    <s v="Condo"/>
    <n v="275"/>
    <n v="1650"/>
    <x v="22"/>
    <n v="0.5"/>
  </r>
  <r>
    <n v="167"/>
    <x v="12"/>
    <n v="6"/>
    <x v="4"/>
    <s v="Tongerlo"/>
    <s v="Condo"/>
    <n v="275"/>
    <n v="1650"/>
    <x v="22"/>
    <n v="0.5"/>
  </r>
  <r>
    <n v="167"/>
    <x v="13"/>
    <n v="9"/>
    <x v="4"/>
    <s v="Tongerlo"/>
    <s v="Condo"/>
    <n v="275"/>
    <n v="2475"/>
    <x v="22"/>
    <n v="0.75"/>
  </r>
  <r>
    <n v="167"/>
    <x v="14"/>
    <n v="8"/>
    <x v="4"/>
    <s v="Tongerlo"/>
    <s v="Condo"/>
    <n v="275"/>
    <n v="2200"/>
    <x v="22"/>
    <n v="0.66666666666666663"/>
  </r>
  <r>
    <n v="167"/>
    <x v="15"/>
    <n v="6"/>
    <x v="4"/>
    <s v="Tongerlo"/>
    <s v="Condo"/>
    <n v="275"/>
    <n v="1650"/>
    <x v="22"/>
    <n v="0.5"/>
  </r>
  <r>
    <n v="167"/>
    <x v="16"/>
    <n v="6"/>
    <x v="4"/>
    <s v="Tongerlo"/>
    <s v="Condo"/>
    <n v="275"/>
    <n v="1650"/>
    <x v="22"/>
    <n v="0.5"/>
  </r>
  <r>
    <n v="167"/>
    <x v="17"/>
    <n v="7"/>
    <x v="4"/>
    <s v="Tongerlo"/>
    <s v="Condo"/>
    <n v="275"/>
    <n v="1925"/>
    <x v="22"/>
    <n v="0.58333333333333337"/>
  </r>
  <r>
    <n v="167"/>
    <x v="18"/>
    <n v="11"/>
    <x v="4"/>
    <s v="Tongerlo"/>
    <s v="Condo"/>
    <n v="275"/>
    <n v="3025"/>
    <x v="22"/>
    <n v="0.91666666666666663"/>
  </r>
  <r>
    <n v="168"/>
    <x v="0"/>
    <n v="5"/>
    <x v="4"/>
    <s v="Tongerlo"/>
    <s v="Condo"/>
    <n v="275"/>
    <n v="1375"/>
    <x v="22"/>
    <n v="0.41666666666666669"/>
  </r>
  <r>
    <n v="168"/>
    <x v="1"/>
    <n v="9"/>
    <x v="4"/>
    <s v="Tongerlo"/>
    <s v="Condo"/>
    <n v="275"/>
    <n v="2475"/>
    <x v="22"/>
    <n v="0.75"/>
  </r>
  <r>
    <n v="168"/>
    <x v="2"/>
    <n v="6"/>
    <x v="4"/>
    <s v="Tongerlo"/>
    <s v="Condo"/>
    <n v="275"/>
    <n v="1650"/>
    <x v="22"/>
    <n v="0.5"/>
  </r>
  <r>
    <n v="168"/>
    <x v="3"/>
    <n v="5"/>
    <x v="4"/>
    <s v="Tongerlo"/>
    <s v="Condo"/>
    <n v="275"/>
    <n v="1375"/>
    <x v="22"/>
    <n v="0.41666666666666669"/>
  </r>
  <r>
    <n v="168"/>
    <x v="4"/>
    <n v="9"/>
    <x v="4"/>
    <s v="Tongerlo"/>
    <s v="Condo"/>
    <n v="275"/>
    <n v="2475"/>
    <x v="22"/>
    <n v="0.75"/>
  </r>
  <r>
    <n v="168"/>
    <x v="5"/>
    <n v="7"/>
    <x v="4"/>
    <s v="Tongerlo"/>
    <s v="Condo"/>
    <n v="275"/>
    <n v="1925"/>
    <x v="22"/>
    <n v="0.58333333333333337"/>
  </r>
  <r>
    <n v="168"/>
    <x v="6"/>
    <n v="9"/>
    <x v="4"/>
    <s v="Tongerlo"/>
    <s v="Condo"/>
    <n v="275"/>
    <n v="2475"/>
    <x v="22"/>
    <n v="0.75"/>
  </r>
  <r>
    <n v="168"/>
    <x v="7"/>
    <n v="6"/>
    <x v="4"/>
    <s v="Tongerlo"/>
    <s v="Condo"/>
    <n v="275"/>
    <n v="1650"/>
    <x v="22"/>
    <n v="0.5"/>
  </r>
  <r>
    <n v="168"/>
    <x v="8"/>
    <n v="6"/>
    <x v="4"/>
    <s v="Tongerlo"/>
    <s v="Condo"/>
    <n v="275"/>
    <n v="1650"/>
    <x v="22"/>
    <n v="0.5"/>
  </r>
  <r>
    <n v="168"/>
    <x v="9"/>
    <n v="9"/>
    <x v="4"/>
    <s v="Tongerlo"/>
    <s v="Condo"/>
    <n v="275"/>
    <n v="2475"/>
    <x v="22"/>
    <n v="0.75"/>
  </r>
  <r>
    <n v="168"/>
    <x v="10"/>
    <n v="9"/>
    <x v="4"/>
    <s v="Tongerlo"/>
    <s v="Condo"/>
    <n v="275"/>
    <n v="2475"/>
    <x v="22"/>
    <n v="0.75"/>
  </r>
  <r>
    <n v="168"/>
    <x v="11"/>
    <n v="7"/>
    <x v="4"/>
    <s v="Tongerlo"/>
    <s v="Condo"/>
    <n v="275"/>
    <n v="1925"/>
    <x v="22"/>
    <n v="0.58333333333333337"/>
  </r>
  <r>
    <n v="168"/>
    <x v="12"/>
    <n v="6"/>
    <x v="4"/>
    <s v="Tongerlo"/>
    <s v="Condo"/>
    <n v="275"/>
    <n v="1650"/>
    <x v="22"/>
    <n v="0.5"/>
  </r>
  <r>
    <n v="168"/>
    <x v="13"/>
    <n v="8"/>
    <x v="4"/>
    <s v="Tongerlo"/>
    <s v="Condo"/>
    <n v="275"/>
    <n v="2200"/>
    <x v="22"/>
    <n v="0.66666666666666663"/>
  </r>
  <r>
    <n v="168"/>
    <x v="14"/>
    <n v="7"/>
    <x v="4"/>
    <s v="Tongerlo"/>
    <s v="Condo"/>
    <n v="275"/>
    <n v="1925"/>
    <x v="22"/>
    <n v="0.58333333333333337"/>
  </r>
  <r>
    <n v="168"/>
    <x v="15"/>
    <n v="7"/>
    <x v="4"/>
    <s v="Tongerlo"/>
    <s v="Condo"/>
    <n v="275"/>
    <n v="1925"/>
    <x v="22"/>
    <n v="0.58333333333333337"/>
  </r>
  <r>
    <n v="168"/>
    <x v="16"/>
    <n v="7"/>
    <x v="4"/>
    <s v="Tongerlo"/>
    <s v="Condo"/>
    <n v="275"/>
    <n v="1925"/>
    <x v="22"/>
    <n v="0.58333333333333337"/>
  </r>
  <r>
    <n v="168"/>
    <x v="17"/>
    <n v="10"/>
    <x v="4"/>
    <s v="Tongerlo"/>
    <s v="Condo"/>
    <n v="275"/>
    <n v="2750"/>
    <x v="22"/>
    <n v="0.83333333333333337"/>
  </r>
  <r>
    <n v="168"/>
    <x v="18"/>
    <n v="6"/>
    <x v="4"/>
    <s v="Tongerlo"/>
    <s v="Condo"/>
    <n v="275"/>
    <n v="1650"/>
    <x v="22"/>
    <n v="0.5"/>
  </r>
  <r>
    <n v="169"/>
    <x v="0"/>
    <n v="9"/>
    <x v="4"/>
    <s v="Tongerlo"/>
    <s v="Condo"/>
    <n v="275"/>
    <n v="2475"/>
    <x v="22"/>
    <n v="0.75"/>
  </r>
  <r>
    <n v="169"/>
    <x v="1"/>
    <n v="9"/>
    <x v="4"/>
    <s v="Tongerlo"/>
    <s v="Condo"/>
    <n v="275"/>
    <n v="2475"/>
    <x v="22"/>
    <n v="0.75"/>
  </r>
  <r>
    <n v="169"/>
    <x v="2"/>
    <n v="5"/>
    <x v="4"/>
    <s v="Tongerlo"/>
    <s v="Condo"/>
    <n v="275"/>
    <n v="1375"/>
    <x v="22"/>
    <n v="0.41666666666666669"/>
  </r>
  <r>
    <n v="169"/>
    <x v="3"/>
    <n v="8"/>
    <x v="4"/>
    <s v="Tongerlo"/>
    <s v="Condo"/>
    <n v="275"/>
    <n v="2200"/>
    <x v="22"/>
    <n v="0.66666666666666663"/>
  </r>
  <r>
    <n v="169"/>
    <x v="4"/>
    <n v="5"/>
    <x v="4"/>
    <s v="Tongerlo"/>
    <s v="Condo"/>
    <n v="275"/>
    <n v="1375"/>
    <x v="22"/>
    <n v="0.41666666666666669"/>
  </r>
  <r>
    <n v="169"/>
    <x v="5"/>
    <n v="5"/>
    <x v="4"/>
    <s v="Tongerlo"/>
    <s v="Condo"/>
    <n v="275"/>
    <n v="1375"/>
    <x v="22"/>
    <n v="0.41666666666666669"/>
  </r>
  <r>
    <n v="169"/>
    <x v="6"/>
    <n v="9"/>
    <x v="4"/>
    <s v="Tongerlo"/>
    <s v="Condo"/>
    <n v="275"/>
    <n v="2475"/>
    <x v="22"/>
    <n v="0.75"/>
  </r>
  <r>
    <n v="169"/>
    <x v="7"/>
    <n v="8"/>
    <x v="4"/>
    <s v="Tongerlo"/>
    <s v="Condo"/>
    <n v="275"/>
    <n v="2200"/>
    <x v="22"/>
    <n v="0.66666666666666663"/>
  </r>
  <r>
    <n v="169"/>
    <x v="8"/>
    <n v="7"/>
    <x v="4"/>
    <s v="Tongerlo"/>
    <s v="Condo"/>
    <n v="275"/>
    <n v="1925"/>
    <x v="22"/>
    <n v="0.58333333333333337"/>
  </r>
  <r>
    <n v="169"/>
    <x v="9"/>
    <n v="5"/>
    <x v="4"/>
    <s v="Tongerlo"/>
    <s v="Condo"/>
    <n v="275"/>
    <n v="1375"/>
    <x v="22"/>
    <n v="0.41666666666666669"/>
  </r>
  <r>
    <n v="169"/>
    <x v="10"/>
    <n v="5"/>
    <x v="4"/>
    <s v="Tongerlo"/>
    <s v="Condo"/>
    <n v="275"/>
    <n v="1375"/>
    <x v="22"/>
    <n v="0.41666666666666669"/>
  </r>
  <r>
    <n v="169"/>
    <x v="11"/>
    <n v="8"/>
    <x v="4"/>
    <s v="Tongerlo"/>
    <s v="Condo"/>
    <n v="275"/>
    <n v="2200"/>
    <x v="22"/>
    <n v="0.66666666666666663"/>
  </r>
  <r>
    <n v="169"/>
    <x v="12"/>
    <n v="9"/>
    <x v="4"/>
    <s v="Tongerlo"/>
    <s v="Condo"/>
    <n v="275"/>
    <n v="2475"/>
    <x v="22"/>
    <n v="0.75"/>
  </r>
  <r>
    <n v="169"/>
    <x v="13"/>
    <n v="7"/>
    <x v="4"/>
    <s v="Tongerlo"/>
    <s v="Condo"/>
    <n v="275"/>
    <n v="1925"/>
    <x v="22"/>
    <n v="0.58333333333333337"/>
  </r>
  <r>
    <n v="169"/>
    <x v="14"/>
    <n v="7"/>
    <x v="4"/>
    <s v="Tongerlo"/>
    <s v="Condo"/>
    <n v="275"/>
    <n v="1925"/>
    <x v="22"/>
    <n v="0.58333333333333337"/>
  </r>
  <r>
    <n v="169"/>
    <x v="15"/>
    <n v="9"/>
    <x v="4"/>
    <s v="Tongerlo"/>
    <s v="Condo"/>
    <n v="275"/>
    <n v="2475"/>
    <x v="22"/>
    <n v="0.75"/>
  </r>
  <r>
    <n v="169"/>
    <x v="16"/>
    <n v="9"/>
    <x v="4"/>
    <s v="Tongerlo"/>
    <s v="Condo"/>
    <n v="275"/>
    <n v="2475"/>
    <x v="22"/>
    <n v="0.75"/>
  </r>
  <r>
    <n v="169"/>
    <x v="17"/>
    <n v="9"/>
    <x v="4"/>
    <s v="Tongerlo"/>
    <s v="Condo"/>
    <n v="275"/>
    <n v="2475"/>
    <x v="22"/>
    <n v="0.75"/>
  </r>
  <r>
    <n v="169"/>
    <x v="18"/>
    <n v="7"/>
    <x v="4"/>
    <s v="Tongerlo"/>
    <s v="Condo"/>
    <n v="275"/>
    <n v="1925"/>
    <x v="22"/>
    <n v="0.58333333333333337"/>
  </r>
  <r>
    <n v="170"/>
    <x v="0"/>
    <n v="7"/>
    <x v="4"/>
    <s v="Tongerlo"/>
    <s v="Condo"/>
    <n v="275"/>
    <n v="1925"/>
    <x v="22"/>
    <n v="0.58333333333333337"/>
  </r>
  <r>
    <n v="170"/>
    <x v="1"/>
    <n v="9"/>
    <x v="4"/>
    <s v="Tongerlo"/>
    <s v="Condo"/>
    <n v="275"/>
    <n v="2475"/>
    <x v="22"/>
    <n v="0.75"/>
  </r>
  <r>
    <n v="170"/>
    <x v="2"/>
    <n v="6"/>
    <x v="4"/>
    <s v="Tongerlo"/>
    <s v="Condo"/>
    <n v="275"/>
    <n v="1650"/>
    <x v="22"/>
    <n v="0.5"/>
  </r>
  <r>
    <n v="170"/>
    <x v="3"/>
    <n v="5"/>
    <x v="4"/>
    <s v="Tongerlo"/>
    <s v="Condo"/>
    <n v="275"/>
    <n v="1375"/>
    <x v="22"/>
    <n v="0.41666666666666669"/>
  </r>
  <r>
    <n v="170"/>
    <x v="4"/>
    <n v="8"/>
    <x v="4"/>
    <s v="Tongerlo"/>
    <s v="Condo"/>
    <n v="275"/>
    <n v="2200"/>
    <x v="22"/>
    <n v="0.66666666666666663"/>
  </r>
  <r>
    <n v="170"/>
    <x v="5"/>
    <n v="6"/>
    <x v="4"/>
    <s v="Tongerlo"/>
    <s v="Condo"/>
    <n v="275"/>
    <n v="1650"/>
    <x v="22"/>
    <n v="0.5"/>
  </r>
  <r>
    <n v="170"/>
    <x v="6"/>
    <n v="8"/>
    <x v="4"/>
    <s v="Tongerlo"/>
    <s v="Condo"/>
    <n v="275"/>
    <n v="2200"/>
    <x v="22"/>
    <n v="0.66666666666666663"/>
  </r>
  <r>
    <n v="170"/>
    <x v="7"/>
    <n v="9"/>
    <x v="4"/>
    <s v="Tongerlo"/>
    <s v="Condo"/>
    <n v="275"/>
    <n v="2475"/>
    <x v="22"/>
    <n v="0.75"/>
  </r>
  <r>
    <n v="170"/>
    <x v="8"/>
    <n v="5"/>
    <x v="4"/>
    <s v="Tongerlo"/>
    <s v="Condo"/>
    <n v="275"/>
    <n v="1375"/>
    <x v="22"/>
    <n v="0.41666666666666669"/>
  </r>
  <r>
    <n v="170"/>
    <x v="9"/>
    <n v="8"/>
    <x v="4"/>
    <s v="Tongerlo"/>
    <s v="Condo"/>
    <n v="275"/>
    <n v="2200"/>
    <x v="22"/>
    <n v="0.66666666666666663"/>
  </r>
  <r>
    <n v="170"/>
    <x v="10"/>
    <n v="5"/>
    <x v="4"/>
    <s v="Tongerlo"/>
    <s v="Condo"/>
    <n v="275"/>
    <n v="1375"/>
    <x v="22"/>
    <n v="0.41666666666666669"/>
  </r>
  <r>
    <n v="170"/>
    <x v="11"/>
    <n v="8"/>
    <x v="4"/>
    <s v="Tongerlo"/>
    <s v="Condo"/>
    <n v="275"/>
    <n v="2200"/>
    <x v="22"/>
    <n v="0.66666666666666663"/>
  </r>
  <r>
    <n v="170"/>
    <x v="12"/>
    <n v="7"/>
    <x v="4"/>
    <s v="Tongerlo"/>
    <s v="Condo"/>
    <n v="275"/>
    <n v="1925"/>
    <x v="22"/>
    <n v="0.58333333333333337"/>
  </r>
  <r>
    <n v="170"/>
    <x v="13"/>
    <n v="8"/>
    <x v="4"/>
    <s v="Tongerlo"/>
    <s v="Condo"/>
    <n v="275"/>
    <n v="2200"/>
    <x v="22"/>
    <n v="0.66666666666666663"/>
  </r>
  <r>
    <n v="170"/>
    <x v="14"/>
    <n v="7"/>
    <x v="4"/>
    <s v="Tongerlo"/>
    <s v="Condo"/>
    <n v="275"/>
    <n v="1925"/>
    <x v="22"/>
    <n v="0.58333333333333337"/>
  </r>
  <r>
    <n v="170"/>
    <x v="15"/>
    <n v="5"/>
    <x v="4"/>
    <s v="Tongerlo"/>
    <s v="Condo"/>
    <n v="275"/>
    <n v="1375"/>
    <x v="22"/>
    <n v="0.41666666666666669"/>
  </r>
  <r>
    <n v="170"/>
    <x v="16"/>
    <n v="5"/>
    <x v="4"/>
    <s v="Tongerlo"/>
    <s v="Condo"/>
    <n v="275"/>
    <n v="1375"/>
    <x v="22"/>
    <n v="0.41666666666666669"/>
  </r>
  <r>
    <n v="170"/>
    <x v="17"/>
    <n v="6"/>
    <x v="4"/>
    <s v="Tongerlo"/>
    <s v="Condo"/>
    <n v="275"/>
    <n v="1650"/>
    <x v="22"/>
    <n v="0.5"/>
  </r>
  <r>
    <n v="170"/>
    <x v="18"/>
    <n v="9"/>
    <x v="4"/>
    <s v="Tongerlo"/>
    <s v="Condo"/>
    <n v="275"/>
    <n v="2475"/>
    <x v="22"/>
    <n v="0.75"/>
  </r>
  <r>
    <n v="171"/>
    <x v="0"/>
    <n v="8"/>
    <x v="4"/>
    <s v="Tongerlo"/>
    <s v="Condo"/>
    <n v="275"/>
    <n v="2200"/>
    <x v="22"/>
    <n v="0.66666666666666663"/>
  </r>
  <r>
    <n v="171"/>
    <x v="1"/>
    <n v="5"/>
    <x v="4"/>
    <s v="Tongerlo"/>
    <s v="Condo"/>
    <n v="275"/>
    <n v="1375"/>
    <x v="22"/>
    <n v="0.41666666666666669"/>
  </r>
  <r>
    <n v="171"/>
    <x v="2"/>
    <n v="5"/>
    <x v="4"/>
    <s v="Tongerlo"/>
    <s v="Condo"/>
    <n v="275"/>
    <n v="1375"/>
    <x v="22"/>
    <n v="0.41666666666666669"/>
  </r>
  <r>
    <n v="171"/>
    <x v="3"/>
    <n v="9"/>
    <x v="4"/>
    <s v="Tongerlo"/>
    <s v="Condo"/>
    <n v="275"/>
    <n v="2475"/>
    <x v="22"/>
    <n v="0.75"/>
  </r>
  <r>
    <n v="171"/>
    <x v="4"/>
    <n v="6"/>
    <x v="4"/>
    <s v="Tongerlo"/>
    <s v="Condo"/>
    <n v="275"/>
    <n v="1650"/>
    <x v="22"/>
    <n v="0.5"/>
  </r>
  <r>
    <n v="171"/>
    <x v="5"/>
    <n v="7"/>
    <x v="4"/>
    <s v="Tongerlo"/>
    <s v="Condo"/>
    <n v="275"/>
    <n v="1925"/>
    <x v="22"/>
    <n v="0.58333333333333337"/>
  </r>
  <r>
    <n v="171"/>
    <x v="6"/>
    <n v="6"/>
    <x v="4"/>
    <s v="Tongerlo"/>
    <s v="Condo"/>
    <n v="275"/>
    <n v="1650"/>
    <x v="22"/>
    <n v="0.5"/>
  </r>
  <r>
    <n v="171"/>
    <x v="7"/>
    <n v="8"/>
    <x v="4"/>
    <s v="Tongerlo"/>
    <s v="Condo"/>
    <n v="275"/>
    <n v="2200"/>
    <x v="22"/>
    <n v="0.66666666666666663"/>
  </r>
  <r>
    <n v="171"/>
    <x v="8"/>
    <n v="8"/>
    <x v="4"/>
    <s v="Tongerlo"/>
    <s v="Condo"/>
    <n v="275"/>
    <n v="2200"/>
    <x v="22"/>
    <n v="0.66666666666666663"/>
  </r>
  <r>
    <n v="171"/>
    <x v="9"/>
    <n v="8"/>
    <x v="4"/>
    <s v="Tongerlo"/>
    <s v="Condo"/>
    <n v="275"/>
    <n v="2200"/>
    <x v="22"/>
    <n v="0.66666666666666663"/>
  </r>
  <r>
    <n v="171"/>
    <x v="10"/>
    <n v="5"/>
    <x v="4"/>
    <s v="Tongerlo"/>
    <s v="Condo"/>
    <n v="275"/>
    <n v="1375"/>
    <x v="22"/>
    <n v="0.41666666666666669"/>
  </r>
  <r>
    <n v="171"/>
    <x v="11"/>
    <n v="5"/>
    <x v="4"/>
    <s v="Tongerlo"/>
    <s v="Condo"/>
    <n v="275"/>
    <n v="1375"/>
    <x v="22"/>
    <n v="0.41666666666666669"/>
  </r>
  <r>
    <n v="171"/>
    <x v="12"/>
    <n v="9"/>
    <x v="4"/>
    <s v="Tongerlo"/>
    <s v="Condo"/>
    <n v="275"/>
    <n v="2475"/>
    <x v="22"/>
    <n v="0.75"/>
  </r>
  <r>
    <n v="171"/>
    <x v="13"/>
    <n v="8"/>
    <x v="4"/>
    <s v="Tongerlo"/>
    <s v="Condo"/>
    <n v="275"/>
    <n v="2200"/>
    <x v="22"/>
    <n v="0.66666666666666663"/>
  </r>
  <r>
    <n v="171"/>
    <x v="14"/>
    <n v="6"/>
    <x v="4"/>
    <s v="Tongerlo"/>
    <s v="Condo"/>
    <n v="275"/>
    <n v="1650"/>
    <x v="22"/>
    <n v="0.5"/>
  </r>
  <r>
    <n v="171"/>
    <x v="15"/>
    <n v="5"/>
    <x v="4"/>
    <s v="Tongerlo"/>
    <s v="Condo"/>
    <n v="275"/>
    <n v="1375"/>
    <x v="22"/>
    <n v="0.41666666666666669"/>
  </r>
  <r>
    <n v="171"/>
    <x v="16"/>
    <n v="5"/>
    <x v="4"/>
    <s v="Tongerlo"/>
    <s v="Condo"/>
    <n v="275"/>
    <n v="1375"/>
    <x v="22"/>
    <n v="0.41666666666666669"/>
  </r>
  <r>
    <n v="171"/>
    <x v="17"/>
    <n v="9"/>
    <x v="4"/>
    <s v="Tongerlo"/>
    <s v="Condo"/>
    <n v="275"/>
    <n v="2475"/>
    <x v="22"/>
    <n v="0.75"/>
  </r>
  <r>
    <n v="171"/>
    <x v="18"/>
    <n v="6"/>
    <x v="4"/>
    <s v="Tongerlo"/>
    <s v="Condo"/>
    <n v="275"/>
    <n v="1650"/>
    <x v="22"/>
    <n v="0.5"/>
  </r>
  <r>
    <n v="172"/>
    <x v="0"/>
    <n v="6"/>
    <x v="4"/>
    <s v="Tongerlo"/>
    <s v="Condo"/>
    <n v="300"/>
    <n v="1800"/>
    <x v="5"/>
    <n v="0.5"/>
  </r>
  <r>
    <n v="172"/>
    <x v="1"/>
    <n v="9"/>
    <x v="4"/>
    <s v="Tongerlo"/>
    <s v="Condo"/>
    <n v="300"/>
    <n v="2700"/>
    <x v="5"/>
    <n v="0.75"/>
  </r>
  <r>
    <n v="172"/>
    <x v="2"/>
    <n v="8"/>
    <x v="4"/>
    <s v="Tongerlo"/>
    <s v="Condo"/>
    <n v="300"/>
    <n v="2400"/>
    <x v="5"/>
    <n v="0.66666666666666663"/>
  </r>
  <r>
    <n v="172"/>
    <x v="3"/>
    <n v="8"/>
    <x v="4"/>
    <s v="Tongerlo"/>
    <s v="Condo"/>
    <n v="300"/>
    <n v="2400"/>
    <x v="5"/>
    <n v="0.66666666666666663"/>
  </r>
  <r>
    <n v="172"/>
    <x v="4"/>
    <n v="8"/>
    <x v="4"/>
    <s v="Tongerlo"/>
    <s v="Condo"/>
    <n v="300"/>
    <n v="2400"/>
    <x v="5"/>
    <n v="0.66666666666666663"/>
  </r>
  <r>
    <n v="172"/>
    <x v="5"/>
    <n v="6"/>
    <x v="4"/>
    <s v="Tongerlo"/>
    <s v="Condo"/>
    <n v="300"/>
    <n v="1800"/>
    <x v="5"/>
    <n v="0.5"/>
  </r>
  <r>
    <n v="172"/>
    <x v="6"/>
    <n v="5"/>
    <x v="4"/>
    <s v="Tongerlo"/>
    <s v="Condo"/>
    <n v="300"/>
    <n v="1500"/>
    <x v="5"/>
    <n v="0.41666666666666669"/>
  </r>
  <r>
    <n v="172"/>
    <x v="7"/>
    <n v="8"/>
    <x v="4"/>
    <s v="Tongerlo"/>
    <s v="Condo"/>
    <n v="300"/>
    <n v="2400"/>
    <x v="5"/>
    <n v="0.66666666666666663"/>
  </r>
  <r>
    <n v="172"/>
    <x v="8"/>
    <n v="7"/>
    <x v="4"/>
    <s v="Tongerlo"/>
    <s v="Condo"/>
    <n v="300"/>
    <n v="2100"/>
    <x v="5"/>
    <n v="0.58333333333333337"/>
  </r>
  <r>
    <n v="172"/>
    <x v="9"/>
    <n v="5"/>
    <x v="4"/>
    <s v="Tongerlo"/>
    <s v="Condo"/>
    <n v="300"/>
    <n v="1500"/>
    <x v="5"/>
    <n v="0.41666666666666669"/>
  </r>
  <r>
    <n v="172"/>
    <x v="10"/>
    <n v="6"/>
    <x v="4"/>
    <s v="Tongerlo"/>
    <s v="Condo"/>
    <n v="300"/>
    <n v="1800"/>
    <x v="5"/>
    <n v="0.5"/>
  </r>
  <r>
    <n v="172"/>
    <x v="11"/>
    <n v="9"/>
    <x v="4"/>
    <s v="Tongerlo"/>
    <s v="Condo"/>
    <n v="300"/>
    <n v="2700"/>
    <x v="5"/>
    <n v="0.75"/>
  </r>
  <r>
    <n v="172"/>
    <x v="12"/>
    <n v="5"/>
    <x v="4"/>
    <s v="Tongerlo"/>
    <s v="Condo"/>
    <n v="300"/>
    <n v="1500"/>
    <x v="5"/>
    <n v="0.41666666666666669"/>
  </r>
  <r>
    <n v="172"/>
    <x v="13"/>
    <n v="9"/>
    <x v="4"/>
    <s v="Tongerlo"/>
    <s v="Condo"/>
    <n v="300"/>
    <n v="2700"/>
    <x v="5"/>
    <n v="0.75"/>
  </r>
  <r>
    <n v="172"/>
    <x v="14"/>
    <n v="6"/>
    <x v="4"/>
    <s v="Tongerlo"/>
    <s v="Condo"/>
    <n v="300"/>
    <n v="1800"/>
    <x v="5"/>
    <n v="0.5"/>
  </r>
  <r>
    <n v="172"/>
    <x v="15"/>
    <n v="6"/>
    <x v="4"/>
    <s v="Tongerlo"/>
    <s v="Condo"/>
    <n v="300"/>
    <n v="1800"/>
    <x v="5"/>
    <n v="0.5"/>
  </r>
  <r>
    <n v="172"/>
    <x v="16"/>
    <n v="6"/>
    <x v="4"/>
    <s v="Tongerlo"/>
    <s v="Condo"/>
    <n v="300"/>
    <n v="1800"/>
    <x v="5"/>
    <n v="0.5"/>
  </r>
  <r>
    <n v="172"/>
    <x v="17"/>
    <n v="8"/>
    <x v="4"/>
    <s v="Tongerlo"/>
    <s v="Condo"/>
    <n v="300"/>
    <n v="2400"/>
    <x v="5"/>
    <n v="0.66666666666666663"/>
  </r>
  <r>
    <n v="172"/>
    <x v="18"/>
    <n v="9"/>
    <x v="4"/>
    <s v="Tongerlo"/>
    <s v="Condo"/>
    <n v="300"/>
    <n v="2700"/>
    <x v="5"/>
    <n v="0.75"/>
  </r>
  <r>
    <n v="173"/>
    <x v="0"/>
    <n v="8"/>
    <x v="4"/>
    <s v="Tongerlo"/>
    <s v="Condo"/>
    <n v="300"/>
    <n v="2400"/>
    <x v="5"/>
    <n v="0.66666666666666663"/>
  </r>
  <r>
    <n v="173"/>
    <x v="1"/>
    <n v="7"/>
    <x v="4"/>
    <s v="Tongerlo"/>
    <s v="Condo"/>
    <n v="300"/>
    <n v="2100"/>
    <x v="5"/>
    <n v="0.58333333333333337"/>
  </r>
  <r>
    <n v="173"/>
    <x v="2"/>
    <n v="8"/>
    <x v="4"/>
    <s v="Tongerlo"/>
    <s v="Condo"/>
    <n v="300"/>
    <n v="2400"/>
    <x v="5"/>
    <n v="0.66666666666666663"/>
  </r>
  <r>
    <n v="173"/>
    <x v="3"/>
    <n v="6"/>
    <x v="4"/>
    <s v="Tongerlo"/>
    <s v="Condo"/>
    <n v="300"/>
    <n v="1800"/>
    <x v="5"/>
    <n v="0.5"/>
  </r>
  <r>
    <n v="173"/>
    <x v="4"/>
    <n v="6"/>
    <x v="4"/>
    <s v="Tongerlo"/>
    <s v="Condo"/>
    <n v="300"/>
    <n v="1800"/>
    <x v="5"/>
    <n v="0.5"/>
  </r>
  <r>
    <n v="173"/>
    <x v="5"/>
    <n v="7"/>
    <x v="4"/>
    <s v="Tongerlo"/>
    <s v="Condo"/>
    <n v="300"/>
    <n v="2100"/>
    <x v="5"/>
    <n v="0.58333333333333337"/>
  </r>
  <r>
    <n v="173"/>
    <x v="6"/>
    <n v="8"/>
    <x v="4"/>
    <s v="Tongerlo"/>
    <s v="Condo"/>
    <n v="300"/>
    <n v="2400"/>
    <x v="5"/>
    <n v="0.66666666666666663"/>
  </r>
  <r>
    <n v="173"/>
    <x v="7"/>
    <n v="6"/>
    <x v="4"/>
    <s v="Tongerlo"/>
    <s v="Condo"/>
    <n v="300"/>
    <n v="1800"/>
    <x v="5"/>
    <n v="0.5"/>
  </r>
  <r>
    <n v="173"/>
    <x v="8"/>
    <n v="6"/>
    <x v="4"/>
    <s v="Tongerlo"/>
    <s v="Condo"/>
    <n v="300"/>
    <n v="1800"/>
    <x v="5"/>
    <n v="0.5"/>
  </r>
  <r>
    <n v="173"/>
    <x v="9"/>
    <n v="7"/>
    <x v="4"/>
    <s v="Tongerlo"/>
    <s v="Condo"/>
    <n v="300"/>
    <n v="2100"/>
    <x v="5"/>
    <n v="0.58333333333333337"/>
  </r>
  <r>
    <n v="173"/>
    <x v="10"/>
    <n v="8"/>
    <x v="4"/>
    <s v="Tongerlo"/>
    <s v="Condo"/>
    <n v="300"/>
    <n v="2400"/>
    <x v="5"/>
    <n v="0.66666666666666663"/>
  </r>
  <r>
    <n v="173"/>
    <x v="11"/>
    <n v="8"/>
    <x v="4"/>
    <s v="Tongerlo"/>
    <s v="Condo"/>
    <n v="300"/>
    <n v="2400"/>
    <x v="5"/>
    <n v="0.66666666666666663"/>
  </r>
  <r>
    <n v="173"/>
    <x v="12"/>
    <n v="5"/>
    <x v="4"/>
    <s v="Tongerlo"/>
    <s v="Condo"/>
    <n v="300"/>
    <n v="1500"/>
    <x v="5"/>
    <n v="0.41666666666666669"/>
  </r>
  <r>
    <n v="173"/>
    <x v="13"/>
    <n v="5"/>
    <x v="4"/>
    <s v="Tongerlo"/>
    <s v="Condo"/>
    <n v="300"/>
    <n v="1500"/>
    <x v="5"/>
    <n v="0.41666666666666669"/>
  </r>
  <r>
    <n v="173"/>
    <x v="14"/>
    <n v="9"/>
    <x v="4"/>
    <s v="Tongerlo"/>
    <s v="Condo"/>
    <n v="300"/>
    <n v="2700"/>
    <x v="5"/>
    <n v="0.75"/>
  </r>
  <r>
    <n v="173"/>
    <x v="15"/>
    <n v="6"/>
    <x v="4"/>
    <s v="Tongerlo"/>
    <s v="Condo"/>
    <n v="300"/>
    <n v="1800"/>
    <x v="5"/>
    <n v="0.5"/>
  </r>
  <r>
    <n v="173"/>
    <x v="16"/>
    <n v="6"/>
    <x v="4"/>
    <s v="Tongerlo"/>
    <s v="Condo"/>
    <n v="300"/>
    <n v="1800"/>
    <x v="5"/>
    <n v="0.5"/>
  </r>
  <r>
    <n v="173"/>
    <x v="17"/>
    <n v="10"/>
    <x v="4"/>
    <s v="Tongerlo"/>
    <s v="Condo"/>
    <n v="300"/>
    <n v="3000"/>
    <x v="5"/>
    <n v="0.83333333333333337"/>
  </r>
  <r>
    <n v="173"/>
    <x v="18"/>
    <n v="9"/>
    <x v="4"/>
    <s v="Tongerlo"/>
    <s v="Condo"/>
    <n v="300"/>
    <n v="2700"/>
    <x v="5"/>
    <n v="0.75"/>
  </r>
  <r>
    <n v="174"/>
    <x v="0"/>
    <n v="6"/>
    <x v="4"/>
    <s v="Tongerlo"/>
    <s v="Condo"/>
    <n v="85000"/>
    <n v="510000"/>
    <x v="32"/>
    <n v="0.5"/>
  </r>
  <r>
    <n v="174"/>
    <x v="1"/>
    <n v="9"/>
    <x v="4"/>
    <s v="Tongerlo"/>
    <s v="Condo"/>
    <n v="85000"/>
    <n v="765000"/>
    <x v="32"/>
    <n v="0.75"/>
  </r>
  <r>
    <n v="174"/>
    <x v="2"/>
    <n v="7"/>
    <x v="4"/>
    <s v="Tongerlo"/>
    <s v="Condo"/>
    <n v="85000"/>
    <n v="595000"/>
    <x v="32"/>
    <n v="0.58333333333333337"/>
  </r>
  <r>
    <n v="174"/>
    <x v="3"/>
    <n v="9"/>
    <x v="4"/>
    <s v="Tongerlo"/>
    <s v="Condo"/>
    <n v="85000"/>
    <n v="765000"/>
    <x v="32"/>
    <n v="0.75"/>
  </r>
  <r>
    <n v="174"/>
    <x v="4"/>
    <n v="5"/>
    <x v="4"/>
    <s v="Tongerlo"/>
    <s v="Condo"/>
    <n v="85000"/>
    <n v="425000"/>
    <x v="32"/>
    <n v="0.41666666666666669"/>
  </r>
  <r>
    <n v="174"/>
    <x v="5"/>
    <n v="9"/>
    <x v="4"/>
    <s v="Tongerlo"/>
    <s v="Condo"/>
    <n v="85000"/>
    <n v="765000"/>
    <x v="32"/>
    <n v="0.75"/>
  </r>
  <r>
    <n v="174"/>
    <x v="6"/>
    <n v="8"/>
    <x v="4"/>
    <s v="Tongerlo"/>
    <s v="Condo"/>
    <n v="85000"/>
    <n v="680000"/>
    <x v="32"/>
    <n v="0.66666666666666663"/>
  </r>
  <r>
    <n v="174"/>
    <x v="7"/>
    <n v="5"/>
    <x v="4"/>
    <s v="Tongerlo"/>
    <s v="Condo"/>
    <n v="85000"/>
    <n v="425000"/>
    <x v="32"/>
    <n v="0.41666666666666669"/>
  </r>
  <r>
    <n v="174"/>
    <x v="8"/>
    <n v="7"/>
    <x v="4"/>
    <s v="Tongerlo"/>
    <s v="Condo"/>
    <n v="85000"/>
    <n v="595000"/>
    <x v="32"/>
    <n v="0.58333333333333337"/>
  </r>
  <r>
    <n v="174"/>
    <x v="9"/>
    <n v="5"/>
    <x v="4"/>
    <s v="Tongerlo"/>
    <s v="Condo"/>
    <n v="85000"/>
    <n v="425000"/>
    <x v="32"/>
    <n v="0.41666666666666669"/>
  </r>
  <r>
    <n v="174"/>
    <x v="10"/>
    <n v="5"/>
    <x v="4"/>
    <s v="Tongerlo"/>
    <s v="Condo"/>
    <n v="85000"/>
    <n v="425000"/>
    <x v="32"/>
    <n v="0.41666666666666669"/>
  </r>
  <r>
    <n v="174"/>
    <x v="11"/>
    <n v="8"/>
    <x v="4"/>
    <s v="Tongerlo"/>
    <s v="Condo"/>
    <n v="85000"/>
    <n v="680000"/>
    <x v="32"/>
    <n v="0.66666666666666663"/>
  </r>
  <r>
    <n v="174"/>
    <x v="12"/>
    <n v="8"/>
    <x v="4"/>
    <s v="Tongerlo"/>
    <s v="Condo"/>
    <n v="85000"/>
    <n v="680000"/>
    <x v="32"/>
    <n v="0.66666666666666663"/>
  </r>
  <r>
    <n v="174"/>
    <x v="13"/>
    <n v="6"/>
    <x v="4"/>
    <s v="Tongerlo"/>
    <s v="Condo"/>
    <n v="85000"/>
    <n v="510000"/>
    <x v="32"/>
    <n v="0.5"/>
  </r>
  <r>
    <n v="174"/>
    <x v="14"/>
    <n v="9"/>
    <x v="4"/>
    <s v="Tongerlo"/>
    <s v="Condo"/>
    <n v="85000"/>
    <n v="765000"/>
    <x v="32"/>
    <n v="0.75"/>
  </r>
  <r>
    <n v="174"/>
    <x v="15"/>
    <n v="5"/>
    <x v="4"/>
    <s v="Tongerlo"/>
    <s v="Condo"/>
    <n v="85000"/>
    <n v="425000"/>
    <x v="32"/>
    <n v="0.41666666666666669"/>
  </r>
  <r>
    <n v="174"/>
    <x v="16"/>
    <n v="5"/>
    <x v="4"/>
    <s v="Tongerlo"/>
    <s v="Condo"/>
    <n v="85000"/>
    <n v="425000"/>
    <x v="32"/>
    <n v="0.41666666666666669"/>
  </r>
  <r>
    <n v="174"/>
    <x v="17"/>
    <n v="12"/>
    <x v="4"/>
    <s v="Tongerlo"/>
    <s v="Condo"/>
    <n v="85000"/>
    <n v="1020000"/>
    <x v="32"/>
    <n v="1"/>
  </r>
  <r>
    <n v="174"/>
    <x v="18"/>
    <n v="9"/>
    <x v="4"/>
    <s v="Tongerlo"/>
    <s v="Condo"/>
    <n v="85000"/>
    <n v="765000"/>
    <x v="32"/>
    <n v="0.75"/>
  </r>
  <r>
    <n v="175"/>
    <x v="0"/>
    <n v="6"/>
    <x v="4"/>
    <s v="Villapark"/>
    <s v="House"/>
    <n v="1440"/>
    <n v="8640"/>
    <x v="10"/>
    <n v="0.5"/>
  </r>
  <r>
    <n v="175"/>
    <x v="1"/>
    <n v="5"/>
    <x v="4"/>
    <s v="Villapark"/>
    <s v="House"/>
    <n v="1440"/>
    <n v="7200"/>
    <x v="10"/>
    <n v="0.41666666666666669"/>
  </r>
  <r>
    <n v="175"/>
    <x v="2"/>
    <n v="3"/>
    <x v="4"/>
    <s v="Villapark"/>
    <s v="House"/>
    <n v="1440"/>
    <n v="4320"/>
    <x v="10"/>
    <n v="0.25"/>
  </r>
  <r>
    <n v="175"/>
    <x v="3"/>
    <n v="3"/>
    <x v="4"/>
    <s v="Villapark"/>
    <s v="House"/>
    <n v="1440"/>
    <n v="4320"/>
    <x v="10"/>
    <n v="0.25"/>
  </r>
  <r>
    <n v="175"/>
    <x v="4"/>
    <n v="5"/>
    <x v="4"/>
    <s v="Villapark"/>
    <s v="House"/>
    <n v="1440"/>
    <n v="7200"/>
    <x v="10"/>
    <n v="0.41666666666666669"/>
  </r>
  <r>
    <n v="175"/>
    <x v="5"/>
    <n v="6"/>
    <x v="4"/>
    <s v="Villapark"/>
    <s v="House"/>
    <n v="1440"/>
    <n v="8640"/>
    <x v="10"/>
    <n v="0.5"/>
  </r>
  <r>
    <n v="175"/>
    <x v="6"/>
    <n v="5"/>
    <x v="4"/>
    <s v="Villapark"/>
    <s v="House"/>
    <n v="1440"/>
    <n v="7200"/>
    <x v="10"/>
    <n v="0.41666666666666669"/>
  </r>
  <r>
    <n v="175"/>
    <x v="7"/>
    <n v="3"/>
    <x v="4"/>
    <s v="Villapark"/>
    <s v="House"/>
    <n v="1440"/>
    <n v="4320"/>
    <x v="10"/>
    <n v="0.25"/>
  </r>
  <r>
    <n v="175"/>
    <x v="8"/>
    <n v="4"/>
    <x v="4"/>
    <s v="Villapark"/>
    <s v="House"/>
    <n v="1440"/>
    <n v="5760"/>
    <x v="10"/>
    <n v="0.33333333333333331"/>
  </r>
  <r>
    <n v="175"/>
    <x v="9"/>
    <n v="4"/>
    <x v="4"/>
    <s v="Villapark"/>
    <s v="House"/>
    <n v="1440"/>
    <n v="5760"/>
    <x v="10"/>
    <n v="0.33333333333333331"/>
  </r>
  <r>
    <n v="175"/>
    <x v="10"/>
    <n v="5"/>
    <x v="4"/>
    <s v="Villapark"/>
    <s v="House"/>
    <n v="1440"/>
    <n v="7200"/>
    <x v="10"/>
    <n v="0.41666666666666669"/>
  </r>
  <r>
    <n v="175"/>
    <x v="11"/>
    <n v="4"/>
    <x v="4"/>
    <s v="Villapark"/>
    <s v="House"/>
    <n v="1440"/>
    <n v="5760"/>
    <x v="10"/>
    <n v="0.33333333333333331"/>
  </r>
  <r>
    <n v="175"/>
    <x v="12"/>
    <n v="6"/>
    <x v="4"/>
    <s v="Villapark"/>
    <s v="House"/>
    <n v="1440"/>
    <n v="8640"/>
    <x v="10"/>
    <n v="0.5"/>
  </r>
  <r>
    <n v="175"/>
    <x v="13"/>
    <n v="7"/>
    <x v="4"/>
    <s v="Villapark"/>
    <s v="House"/>
    <n v="1440"/>
    <n v="10080"/>
    <x v="10"/>
    <n v="0.58333333333333337"/>
  </r>
  <r>
    <n v="175"/>
    <x v="14"/>
    <n v="6"/>
    <x v="4"/>
    <s v="Villapark"/>
    <s v="House"/>
    <n v="1440"/>
    <n v="8640"/>
    <x v="10"/>
    <n v="0.5"/>
  </r>
  <r>
    <n v="175"/>
    <x v="15"/>
    <n v="3"/>
    <x v="4"/>
    <s v="Villapark"/>
    <s v="House"/>
    <n v="1440"/>
    <n v="4320"/>
    <x v="10"/>
    <n v="0.25"/>
  </r>
  <r>
    <n v="175"/>
    <x v="16"/>
    <n v="3"/>
    <x v="4"/>
    <s v="Villapark"/>
    <s v="House"/>
    <n v="1440"/>
    <n v="4320"/>
    <x v="10"/>
    <n v="0.25"/>
  </r>
  <r>
    <n v="176"/>
    <x v="0"/>
    <n v="6"/>
    <x v="4"/>
    <s v="Villapark"/>
    <s v="House"/>
    <n v="1570"/>
    <n v="9420"/>
    <x v="33"/>
    <n v="0.5"/>
  </r>
  <r>
    <n v="176"/>
    <x v="1"/>
    <n v="3"/>
    <x v="4"/>
    <s v="Villapark"/>
    <s v="House"/>
    <n v="1570"/>
    <n v="4710"/>
    <x v="33"/>
    <n v="0.25"/>
  </r>
  <r>
    <n v="176"/>
    <x v="2"/>
    <n v="5"/>
    <x v="4"/>
    <s v="Villapark"/>
    <s v="House"/>
    <n v="1570"/>
    <n v="7850"/>
    <x v="33"/>
    <n v="0.41666666666666669"/>
  </r>
  <r>
    <n v="176"/>
    <x v="3"/>
    <n v="4"/>
    <x v="4"/>
    <s v="Villapark"/>
    <s v="House"/>
    <n v="1570"/>
    <n v="6280"/>
    <x v="33"/>
    <n v="0.33333333333333331"/>
  </r>
  <r>
    <n v="176"/>
    <x v="4"/>
    <n v="7"/>
    <x v="4"/>
    <s v="Villapark"/>
    <s v="House"/>
    <n v="1570"/>
    <n v="10990"/>
    <x v="33"/>
    <n v="0.58333333333333337"/>
  </r>
  <r>
    <n v="176"/>
    <x v="5"/>
    <n v="4"/>
    <x v="4"/>
    <s v="Villapark"/>
    <s v="House"/>
    <n v="1570"/>
    <n v="6280"/>
    <x v="33"/>
    <n v="0.33333333333333331"/>
  </r>
  <r>
    <n v="176"/>
    <x v="6"/>
    <n v="5"/>
    <x v="4"/>
    <s v="Villapark"/>
    <s v="House"/>
    <n v="1570"/>
    <n v="7850"/>
    <x v="33"/>
    <n v="0.41666666666666669"/>
  </r>
  <r>
    <n v="176"/>
    <x v="7"/>
    <n v="4"/>
    <x v="4"/>
    <s v="Villapark"/>
    <s v="House"/>
    <n v="1570"/>
    <n v="6280"/>
    <x v="33"/>
    <n v="0.33333333333333331"/>
  </r>
  <r>
    <n v="176"/>
    <x v="8"/>
    <n v="4"/>
    <x v="4"/>
    <s v="Villapark"/>
    <s v="House"/>
    <n v="1570"/>
    <n v="6280"/>
    <x v="33"/>
    <n v="0.33333333333333331"/>
  </r>
  <r>
    <n v="176"/>
    <x v="9"/>
    <n v="3"/>
    <x v="4"/>
    <s v="Villapark"/>
    <s v="House"/>
    <n v="1570"/>
    <n v="4710"/>
    <x v="33"/>
    <n v="0.25"/>
  </r>
  <r>
    <n v="176"/>
    <x v="10"/>
    <n v="7"/>
    <x v="4"/>
    <s v="Villapark"/>
    <s v="House"/>
    <n v="1570"/>
    <n v="10990"/>
    <x v="33"/>
    <n v="0.58333333333333337"/>
  </r>
  <r>
    <n v="176"/>
    <x v="11"/>
    <n v="7"/>
    <x v="4"/>
    <s v="Villapark"/>
    <s v="House"/>
    <n v="1570"/>
    <n v="10990"/>
    <x v="33"/>
    <n v="0.58333333333333337"/>
  </r>
  <r>
    <n v="176"/>
    <x v="12"/>
    <n v="3"/>
    <x v="4"/>
    <s v="Villapark"/>
    <s v="House"/>
    <n v="1570"/>
    <n v="4710"/>
    <x v="33"/>
    <n v="0.25"/>
  </r>
  <r>
    <n v="176"/>
    <x v="13"/>
    <n v="3"/>
    <x v="4"/>
    <s v="Villapark"/>
    <s v="House"/>
    <n v="1570"/>
    <n v="4710"/>
    <x v="33"/>
    <n v="0.25"/>
  </r>
  <r>
    <n v="176"/>
    <x v="14"/>
    <n v="3"/>
    <x v="4"/>
    <s v="Villapark"/>
    <s v="House"/>
    <n v="1570"/>
    <n v="4710"/>
    <x v="33"/>
    <n v="0.25"/>
  </r>
  <r>
    <n v="176"/>
    <x v="15"/>
    <n v="3"/>
    <x v="4"/>
    <s v="Villapark"/>
    <s v="House"/>
    <n v="1570"/>
    <n v="4710"/>
    <x v="33"/>
    <n v="0.25"/>
  </r>
  <r>
    <n v="176"/>
    <x v="16"/>
    <n v="3"/>
    <x v="4"/>
    <s v="Villapark"/>
    <s v="House"/>
    <n v="1570"/>
    <n v="4710"/>
    <x v="33"/>
    <n v="0.25"/>
  </r>
  <r>
    <n v="177"/>
    <x v="0"/>
    <n v="3"/>
    <x v="4"/>
    <s v="Villapark"/>
    <s v="House"/>
    <n v="1520"/>
    <n v="4560"/>
    <x v="34"/>
    <n v="0.25"/>
  </r>
  <r>
    <n v="177"/>
    <x v="1"/>
    <n v="4"/>
    <x v="4"/>
    <s v="Villapark"/>
    <s v="House"/>
    <n v="1520"/>
    <n v="6080"/>
    <x v="34"/>
    <n v="0.33333333333333331"/>
  </r>
  <r>
    <n v="177"/>
    <x v="2"/>
    <n v="6"/>
    <x v="4"/>
    <s v="Villapark"/>
    <s v="House"/>
    <n v="1520"/>
    <n v="9120"/>
    <x v="34"/>
    <n v="0.5"/>
  </r>
  <r>
    <n v="177"/>
    <x v="3"/>
    <n v="5"/>
    <x v="4"/>
    <s v="Villapark"/>
    <s v="House"/>
    <n v="1520"/>
    <n v="7600"/>
    <x v="34"/>
    <n v="0.41666666666666669"/>
  </r>
  <r>
    <n v="177"/>
    <x v="4"/>
    <n v="5"/>
    <x v="4"/>
    <s v="Villapark"/>
    <s v="House"/>
    <n v="1520"/>
    <n v="7600"/>
    <x v="34"/>
    <n v="0.41666666666666669"/>
  </r>
  <r>
    <n v="177"/>
    <x v="5"/>
    <n v="3"/>
    <x v="4"/>
    <s v="Villapark"/>
    <s v="House"/>
    <n v="1520"/>
    <n v="4560"/>
    <x v="34"/>
    <n v="0.25"/>
  </r>
  <r>
    <n v="177"/>
    <x v="6"/>
    <n v="5"/>
    <x v="4"/>
    <s v="Villapark"/>
    <s v="House"/>
    <n v="1520"/>
    <n v="7600"/>
    <x v="34"/>
    <n v="0.41666666666666669"/>
  </r>
  <r>
    <n v="177"/>
    <x v="7"/>
    <n v="7"/>
    <x v="4"/>
    <s v="Villapark"/>
    <s v="House"/>
    <n v="1520"/>
    <n v="10640"/>
    <x v="34"/>
    <n v="0.58333333333333337"/>
  </r>
  <r>
    <n v="177"/>
    <x v="8"/>
    <n v="6"/>
    <x v="4"/>
    <s v="Villapark"/>
    <s v="House"/>
    <n v="1520"/>
    <n v="9120"/>
    <x v="34"/>
    <n v="0.5"/>
  </r>
  <r>
    <n v="177"/>
    <x v="9"/>
    <n v="6"/>
    <x v="4"/>
    <s v="Villapark"/>
    <s v="House"/>
    <n v="1520"/>
    <n v="9120"/>
    <x v="34"/>
    <n v="0.5"/>
  </r>
  <r>
    <n v="177"/>
    <x v="10"/>
    <n v="7"/>
    <x v="4"/>
    <s v="Villapark"/>
    <s v="House"/>
    <n v="1520"/>
    <n v="10640"/>
    <x v="34"/>
    <n v="0.58333333333333337"/>
  </r>
  <r>
    <n v="177"/>
    <x v="11"/>
    <n v="7"/>
    <x v="4"/>
    <s v="Villapark"/>
    <s v="House"/>
    <n v="1520"/>
    <n v="10640"/>
    <x v="34"/>
    <n v="0.58333333333333337"/>
  </r>
  <r>
    <n v="177"/>
    <x v="12"/>
    <n v="3"/>
    <x v="4"/>
    <s v="Villapark"/>
    <s v="House"/>
    <n v="1520"/>
    <n v="4560"/>
    <x v="34"/>
    <n v="0.25"/>
  </r>
  <r>
    <n v="177"/>
    <x v="13"/>
    <n v="3"/>
    <x v="4"/>
    <s v="Villapark"/>
    <s v="House"/>
    <n v="1520"/>
    <n v="4560"/>
    <x v="34"/>
    <n v="0.25"/>
  </r>
  <r>
    <n v="177"/>
    <x v="14"/>
    <n v="4"/>
    <x v="4"/>
    <s v="Villapark"/>
    <s v="House"/>
    <n v="1520"/>
    <n v="6080"/>
    <x v="34"/>
    <n v="0.33333333333333331"/>
  </r>
  <r>
    <n v="177"/>
    <x v="15"/>
    <n v="5"/>
    <x v="4"/>
    <s v="Villapark"/>
    <s v="House"/>
    <n v="1520"/>
    <n v="7600"/>
    <x v="34"/>
    <n v="0.41666666666666669"/>
  </r>
  <r>
    <n v="177"/>
    <x v="16"/>
    <n v="5"/>
    <x v="4"/>
    <s v="Villapark"/>
    <s v="House"/>
    <n v="1520"/>
    <n v="7600"/>
    <x v="34"/>
    <n v="0.41666666666666669"/>
  </r>
  <r>
    <n v="177"/>
    <x v="17"/>
    <n v="12"/>
    <x v="4"/>
    <s v="Villapark"/>
    <s v="House"/>
    <n v="1520"/>
    <n v="18240"/>
    <x v="34"/>
    <n v="1"/>
  </r>
  <r>
    <n v="177"/>
    <x v="18"/>
    <n v="11"/>
    <x v="4"/>
    <s v="Villapark"/>
    <s v="House"/>
    <n v="1520"/>
    <n v="16720"/>
    <x v="34"/>
    <n v="0.91666666666666663"/>
  </r>
  <r>
    <n v="178"/>
    <x v="0"/>
    <n v="6"/>
    <x v="4"/>
    <s v="Villapark"/>
    <s v="Villa"/>
    <n v="1920"/>
    <n v="11520"/>
    <x v="35"/>
    <n v="0.5"/>
  </r>
  <r>
    <n v="178"/>
    <x v="1"/>
    <n v="7"/>
    <x v="4"/>
    <s v="Villapark"/>
    <s v="Villa"/>
    <n v="1920"/>
    <n v="13440"/>
    <x v="35"/>
    <n v="0.58333333333333337"/>
  </r>
  <r>
    <n v="178"/>
    <x v="2"/>
    <n v="6"/>
    <x v="4"/>
    <s v="Villapark"/>
    <s v="Villa"/>
    <n v="1920"/>
    <n v="11520"/>
    <x v="35"/>
    <n v="0.5"/>
  </r>
  <r>
    <n v="178"/>
    <x v="3"/>
    <n v="3"/>
    <x v="4"/>
    <s v="Villapark"/>
    <s v="Villa"/>
    <n v="1920"/>
    <n v="5760"/>
    <x v="35"/>
    <n v="0.25"/>
  </r>
  <r>
    <n v="178"/>
    <x v="4"/>
    <n v="5"/>
    <x v="4"/>
    <s v="Villapark"/>
    <s v="Villa"/>
    <n v="1920"/>
    <n v="9600"/>
    <x v="35"/>
    <n v="0.41666666666666669"/>
  </r>
  <r>
    <n v="178"/>
    <x v="5"/>
    <n v="5"/>
    <x v="4"/>
    <s v="Villapark"/>
    <s v="Villa"/>
    <n v="1920"/>
    <n v="9600"/>
    <x v="35"/>
    <n v="0.41666666666666669"/>
  </r>
  <r>
    <n v="178"/>
    <x v="6"/>
    <n v="3"/>
    <x v="4"/>
    <s v="Villapark"/>
    <s v="Villa"/>
    <n v="1920"/>
    <n v="5760"/>
    <x v="35"/>
    <n v="0.25"/>
  </r>
  <r>
    <n v="178"/>
    <x v="7"/>
    <n v="7"/>
    <x v="4"/>
    <s v="Villapark"/>
    <s v="Villa"/>
    <n v="1920"/>
    <n v="13440"/>
    <x v="35"/>
    <n v="0.58333333333333337"/>
  </r>
  <r>
    <n v="178"/>
    <x v="8"/>
    <n v="5"/>
    <x v="4"/>
    <s v="Villapark"/>
    <s v="Villa"/>
    <n v="1920"/>
    <n v="9600"/>
    <x v="35"/>
    <n v="0.41666666666666669"/>
  </r>
  <r>
    <n v="178"/>
    <x v="9"/>
    <n v="5"/>
    <x v="4"/>
    <s v="Villapark"/>
    <s v="Villa"/>
    <n v="1920"/>
    <n v="9600"/>
    <x v="35"/>
    <n v="0.41666666666666669"/>
  </r>
  <r>
    <n v="178"/>
    <x v="10"/>
    <n v="4"/>
    <x v="4"/>
    <s v="Villapark"/>
    <s v="Villa"/>
    <n v="1920"/>
    <n v="7680"/>
    <x v="35"/>
    <n v="0.33333333333333331"/>
  </r>
  <r>
    <n v="178"/>
    <x v="11"/>
    <n v="6"/>
    <x v="4"/>
    <s v="Villapark"/>
    <s v="Villa"/>
    <n v="1920"/>
    <n v="11520"/>
    <x v="35"/>
    <n v="0.5"/>
  </r>
  <r>
    <n v="178"/>
    <x v="12"/>
    <n v="6"/>
    <x v="4"/>
    <s v="Villapark"/>
    <s v="Villa"/>
    <n v="1920"/>
    <n v="11520"/>
    <x v="35"/>
    <n v="0.5"/>
  </r>
  <r>
    <n v="178"/>
    <x v="13"/>
    <n v="5"/>
    <x v="4"/>
    <s v="Villapark"/>
    <s v="Villa"/>
    <n v="1920"/>
    <n v="9600"/>
    <x v="35"/>
    <n v="0.41666666666666669"/>
  </r>
  <r>
    <n v="178"/>
    <x v="14"/>
    <n v="7"/>
    <x v="4"/>
    <s v="Villapark"/>
    <s v="Villa"/>
    <n v="1920"/>
    <n v="13440"/>
    <x v="35"/>
    <n v="0.58333333333333337"/>
  </r>
  <r>
    <n v="178"/>
    <x v="15"/>
    <n v="6"/>
    <x v="4"/>
    <s v="Villapark"/>
    <s v="Villa"/>
    <n v="1920"/>
    <n v="11520"/>
    <x v="35"/>
    <n v="0.5"/>
  </r>
  <r>
    <n v="178"/>
    <x v="16"/>
    <n v="6"/>
    <x v="4"/>
    <s v="Villapark"/>
    <s v="Villa"/>
    <n v="1920"/>
    <n v="11520"/>
    <x v="35"/>
    <n v="0.5"/>
  </r>
  <r>
    <n v="178"/>
    <x v="17"/>
    <n v="8"/>
    <x v="4"/>
    <s v="Villapark"/>
    <s v="Villa"/>
    <n v="1920"/>
    <n v="15360"/>
    <x v="35"/>
    <n v="0.66666666666666663"/>
  </r>
  <r>
    <n v="178"/>
    <x v="18"/>
    <n v="3"/>
    <x v="4"/>
    <s v="Villapark"/>
    <s v="Villa"/>
    <n v="1920"/>
    <n v="5760"/>
    <x v="35"/>
    <n v="0.25"/>
  </r>
  <r>
    <n v="179"/>
    <x v="0"/>
    <n v="4"/>
    <x v="4"/>
    <s v="Villapark"/>
    <s v="Villa"/>
    <n v="2000"/>
    <n v="8000"/>
    <x v="36"/>
    <n v="0.33333333333333331"/>
  </r>
  <r>
    <n v="179"/>
    <x v="1"/>
    <n v="6"/>
    <x v="4"/>
    <s v="Villapark"/>
    <s v="Villa"/>
    <n v="2000"/>
    <n v="12000"/>
    <x v="36"/>
    <n v="0.5"/>
  </r>
  <r>
    <n v="179"/>
    <x v="2"/>
    <n v="7"/>
    <x v="4"/>
    <s v="Villapark"/>
    <s v="Villa"/>
    <n v="2000"/>
    <n v="14000"/>
    <x v="36"/>
    <n v="0.58333333333333337"/>
  </r>
  <r>
    <n v="179"/>
    <x v="3"/>
    <n v="6"/>
    <x v="4"/>
    <s v="Villapark"/>
    <s v="Villa"/>
    <n v="2000"/>
    <n v="12000"/>
    <x v="36"/>
    <n v="0.5"/>
  </r>
  <r>
    <n v="179"/>
    <x v="4"/>
    <n v="7"/>
    <x v="4"/>
    <s v="Villapark"/>
    <s v="Villa"/>
    <n v="2000"/>
    <n v="14000"/>
    <x v="36"/>
    <n v="0.58333333333333337"/>
  </r>
  <r>
    <n v="179"/>
    <x v="5"/>
    <n v="7"/>
    <x v="4"/>
    <s v="Villapark"/>
    <s v="Villa"/>
    <n v="2000"/>
    <n v="14000"/>
    <x v="36"/>
    <n v="0.58333333333333337"/>
  </r>
  <r>
    <n v="179"/>
    <x v="6"/>
    <n v="7"/>
    <x v="4"/>
    <s v="Villapark"/>
    <s v="Villa"/>
    <n v="2000"/>
    <n v="14000"/>
    <x v="36"/>
    <n v="0.58333333333333337"/>
  </r>
  <r>
    <n v="179"/>
    <x v="7"/>
    <n v="3"/>
    <x v="4"/>
    <s v="Villapark"/>
    <s v="Villa"/>
    <n v="2000"/>
    <n v="6000"/>
    <x v="36"/>
    <n v="0.25"/>
  </r>
  <r>
    <n v="179"/>
    <x v="8"/>
    <n v="7"/>
    <x v="4"/>
    <s v="Villapark"/>
    <s v="Villa"/>
    <n v="2000"/>
    <n v="14000"/>
    <x v="36"/>
    <n v="0.58333333333333337"/>
  </r>
  <r>
    <n v="179"/>
    <x v="9"/>
    <n v="7"/>
    <x v="4"/>
    <s v="Villapark"/>
    <s v="Villa"/>
    <n v="2000"/>
    <n v="14000"/>
    <x v="36"/>
    <n v="0.58333333333333337"/>
  </r>
  <r>
    <n v="179"/>
    <x v="10"/>
    <n v="3"/>
    <x v="4"/>
    <s v="Villapark"/>
    <s v="Villa"/>
    <n v="2000"/>
    <n v="6000"/>
    <x v="36"/>
    <n v="0.25"/>
  </r>
  <r>
    <n v="179"/>
    <x v="11"/>
    <n v="3"/>
    <x v="4"/>
    <s v="Villapark"/>
    <s v="Villa"/>
    <n v="2000"/>
    <n v="6000"/>
    <x v="36"/>
    <n v="0.25"/>
  </r>
  <r>
    <n v="179"/>
    <x v="12"/>
    <n v="6"/>
    <x v="4"/>
    <s v="Villapark"/>
    <s v="Villa"/>
    <n v="2000"/>
    <n v="12000"/>
    <x v="36"/>
    <n v="0.5"/>
  </r>
  <r>
    <n v="179"/>
    <x v="13"/>
    <n v="7"/>
    <x v="4"/>
    <s v="Villapark"/>
    <s v="Villa"/>
    <n v="2000"/>
    <n v="14000"/>
    <x v="36"/>
    <n v="0.58333333333333337"/>
  </r>
  <r>
    <n v="179"/>
    <x v="14"/>
    <n v="4"/>
    <x v="4"/>
    <s v="Villapark"/>
    <s v="Villa"/>
    <n v="2000"/>
    <n v="8000"/>
    <x v="36"/>
    <n v="0.33333333333333331"/>
  </r>
  <r>
    <n v="179"/>
    <x v="15"/>
    <n v="5"/>
    <x v="4"/>
    <s v="Villapark"/>
    <s v="Villa"/>
    <n v="2000"/>
    <n v="10000"/>
    <x v="36"/>
    <n v="0.41666666666666669"/>
  </r>
  <r>
    <n v="179"/>
    <x v="16"/>
    <n v="5"/>
    <x v="4"/>
    <s v="Villapark"/>
    <s v="Villa"/>
    <n v="2000"/>
    <n v="10000"/>
    <x v="36"/>
    <n v="0.41666666666666669"/>
  </r>
  <r>
    <n v="179"/>
    <x v="17"/>
    <n v="12"/>
    <x v="4"/>
    <s v="Villapark"/>
    <s v="Villa"/>
    <n v="2000"/>
    <n v="24000"/>
    <x v="36"/>
    <n v="1"/>
  </r>
  <r>
    <n v="179"/>
    <x v="18"/>
    <n v="12"/>
    <x v="4"/>
    <s v="Villapark"/>
    <s v="Villa"/>
    <n v="2000"/>
    <n v="24000"/>
    <x v="36"/>
    <n v="1"/>
  </r>
  <r>
    <n v="180"/>
    <x v="0"/>
    <n v="3"/>
    <x v="4"/>
    <s v="Villapark"/>
    <s v="Villa"/>
    <n v="2160"/>
    <n v="6480"/>
    <x v="37"/>
    <n v="0.25"/>
  </r>
  <r>
    <n v="180"/>
    <x v="1"/>
    <n v="5"/>
    <x v="4"/>
    <s v="Villapark"/>
    <s v="Villa"/>
    <n v="2160"/>
    <n v="10800"/>
    <x v="37"/>
    <n v="0.41666666666666669"/>
  </r>
  <r>
    <n v="180"/>
    <x v="2"/>
    <n v="3"/>
    <x v="4"/>
    <s v="Villapark"/>
    <s v="Villa"/>
    <n v="2160"/>
    <n v="6480"/>
    <x v="37"/>
    <n v="0.25"/>
  </r>
  <r>
    <n v="180"/>
    <x v="3"/>
    <n v="3"/>
    <x v="4"/>
    <s v="Villapark"/>
    <s v="Villa"/>
    <n v="2160"/>
    <n v="6480"/>
    <x v="37"/>
    <n v="0.25"/>
  </r>
  <r>
    <n v="180"/>
    <x v="4"/>
    <n v="3"/>
    <x v="4"/>
    <s v="Villapark"/>
    <s v="Villa"/>
    <n v="2160"/>
    <n v="6480"/>
    <x v="37"/>
    <n v="0.25"/>
  </r>
  <r>
    <n v="180"/>
    <x v="5"/>
    <n v="5"/>
    <x v="4"/>
    <s v="Villapark"/>
    <s v="Villa"/>
    <n v="2160"/>
    <n v="10800"/>
    <x v="37"/>
    <n v="0.41666666666666669"/>
  </r>
  <r>
    <n v="180"/>
    <x v="6"/>
    <n v="6"/>
    <x v="4"/>
    <s v="Villapark"/>
    <s v="Villa"/>
    <n v="2160"/>
    <n v="12960"/>
    <x v="37"/>
    <n v="0.5"/>
  </r>
  <r>
    <n v="180"/>
    <x v="7"/>
    <n v="4"/>
    <x v="4"/>
    <s v="Villapark"/>
    <s v="Villa"/>
    <n v="2160"/>
    <n v="8640"/>
    <x v="37"/>
    <n v="0.33333333333333331"/>
  </r>
  <r>
    <n v="180"/>
    <x v="8"/>
    <n v="6"/>
    <x v="4"/>
    <s v="Villapark"/>
    <s v="Villa"/>
    <n v="2160"/>
    <n v="12960"/>
    <x v="37"/>
    <n v="0.5"/>
  </r>
  <r>
    <n v="180"/>
    <x v="9"/>
    <n v="6"/>
    <x v="4"/>
    <s v="Villapark"/>
    <s v="Villa"/>
    <n v="2160"/>
    <n v="12960"/>
    <x v="37"/>
    <n v="0.5"/>
  </r>
  <r>
    <n v="180"/>
    <x v="10"/>
    <n v="4"/>
    <x v="4"/>
    <s v="Villapark"/>
    <s v="Villa"/>
    <n v="2160"/>
    <n v="8640"/>
    <x v="37"/>
    <n v="0.33333333333333331"/>
  </r>
  <r>
    <n v="180"/>
    <x v="11"/>
    <n v="3"/>
    <x v="4"/>
    <s v="Villapark"/>
    <s v="Villa"/>
    <n v="2160"/>
    <n v="6480"/>
    <x v="37"/>
    <n v="0.25"/>
  </r>
  <r>
    <n v="180"/>
    <x v="12"/>
    <n v="6"/>
    <x v="4"/>
    <s v="Villapark"/>
    <s v="Villa"/>
    <n v="2160"/>
    <n v="12960"/>
    <x v="37"/>
    <n v="0.5"/>
  </r>
  <r>
    <n v="180"/>
    <x v="13"/>
    <n v="6"/>
    <x v="4"/>
    <s v="Villapark"/>
    <s v="Villa"/>
    <n v="2160"/>
    <n v="12960"/>
    <x v="37"/>
    <n v="0.5"/>
  </r>
  <r>
    <n v="180"/>
    <x v="14"/>
    <n v="4"/>
    <x v="4"/>
    <s v="Villapark"/>
    <s v="Villa"/>
    <n v="2160"/>
    <n v="8640"/>
    <x v="37"/>
    <n v="0.33333333333333331"/>
  </r>
  <r>
    <n v="180"/>
    <x v="15"/>
    <n v="4"/>
    <x v="4"/>
    <s v="Villapark"/>
    <s v="Villa"/>
    <n v="2160"/>
    <n v="8640"/>
    <x v="37"/>
    <n v="0.33333333333333331"/>
  </r>
  <r>
    <n v="180"/>
    <x v="16"/>
    <n v="4"/>
    <x v="4"/>
    <s v="Villapark"/>
    <s v="Villa"/>
    <n v="2160"/>
    <n v="8640"/>
    <x v="37"/>
    <n v="0.33333333333333331"/>
  </r>
  <r>
    <n v="181"/>
    <x v="0"/>
    <n v="7"/>
    <x v="4"/>
    <s v="Villapark"/>
    <s v="House"/>
    <n v="1395"/>
    <n v="9765"/>
    <x v="38"/>
    <n v="0.58333333333333337"/>
  </r>
  <r>
    <n v="181"/>
    <x v="1"/>
    <n v="5"/>
    <x v="4"/>
    <s v="Villapark"/>
    <s v="House"/>
    <n v="1395"/>
    <n v="6975"/>
    <x v="38"/>
    <n v="0.41666666666666669"/>
  </r>
  <r>
    <n v="181"/>
    <x v="2"/>
    <n v="7"/>
    <x v="4"/>
    <s v="Villapark"/>
    <s v="House"/>
    <n v="1395"/>
    <n v="9765"/>
    <x v="38"/>
    <n v="0.58333333333333337"/>
  </r>
  <r>
    <n v="181"/>
    <x v="3"/>
    <n v="3"/>
    <x v="4"/>
    <s v="Villapark"/>
    <s v="House"/>
    <n v="1395"/>
    <n v="4185"/>
    <x v="38"/>
    <n v="0.25"/>
  </r>
  <r>
    <n v="181"/>
    <x v="4"/>
    <n v="6"/>
    <x v="4"/>
    <s v="Villapark"/>
    <s v="House"/>
    <n v="1395"/>
    <n v="8370"/>
    <x v="38"/>
    <n v="0.5"/>
  </r>
  <r>
    <n v="181"/>
    <x v="5"/>
    <n v="5"/>
    <x v="4"/>
    <s v="Villapark"/>
    <s v="House"/>
    <n v="1395"/>
    <n v="6975"/>
    <x v="38"/>
    <n v="0.41666666666666669"/>
  </r>
  <r>
    <n v="181"/>
    <x v="6"/>
    <n v="7"/>
    <x v="4"/>
    <s v="Villapark"/>
    <s v="House"/>
    <n v="1395"/>
    <n v="9765"/>
    <x v="38"/>
    <n v="0.58333333333333337"/>
  </r>
  <r>
    <n v="181"/>
    <x v="7"/>
    <n v="7"/>
    <x v="4"/>
    <s v="Villapark"/>
    <s v="House"/>
    <n v="1395"/>
    <n v="9765"/>
    <x v="38"/>
    <n v="0.58333333333333337"/>
  </r>
  <r>
    <n v="181"/>
    <x v="8"/>
    <n v="7"/>
    <x v="4"/>
    <s v="Villapark"/>
    <s v="House"/>
    <n v="1395"/>
    <n v="9765"/>
    <x v="38"/>
    <n v="0.58333333333333337"/>
  </r>
  <r>
    <n v="181"/>
    <x v="9"/>
    <n v="7"/>
    <x v="4"/>
    <s v="Villapark"/>
    <s v="House"/>
    <n v="1395"/>
    <n v="9765"/>
    <x v="38"/>
    <n v="0.58333333333333337"/>
  </r>
  <r>
    <n v="181"/>
    <x v="10"/>
    <n v="6"/>
    <x v="4"/>
    <s v="Villapark"/>
    <s v="House"/>
    <n v="1395"/>
    <n v="8370"/>
    <x v="38"/>
    <n v="0.5"/>
  </r>
  <r>
    <n v="181"/>
    <x v="11"/>
    <n v="6"/>
    <x v="4"/>
    <s v="Villapark"/>
    <s v="House"/>
    <n v="1395"/>
    <n v="8370"/>
    <x v="38"/>
    <n v="0.5"/>
  </r>
  <r>
    <n v="181"/>
    <x v="12"/>
    <n v="3"/>
    <x v="4"/>
    <s v="Villapark"/>
    <s v="House"/>
    <n v="1395"/>
    <n v="4185"/>
    <x v="38"/>
    <n v="0.25"/>
  </r>
  <r>
    <n v="181"/>
    <x v="13"/>
    <n v="3"/>
    <x v="4"/>
    <s v="Villapark"/>
    <s v="House"/>
    <n v="1395"/>
    <n v="4185"/>
    <x v="38"/>
    <n v="0.25"/>
  </r>
  <r>
    <n v="181"/>
    <x v="14"/>
    <n v="6"/>
    <x v="4"/>
    <s v="Villapark"/>
    <s v="House"/>
    <n v="1395"/>
    <n v="8370"/>
    <x v="38"/>
    <n v="0.5"/>
  </r>
  <r>
    <n v="181"/>
    <x v="15"/>
    <n v="6"/>
    <x v="4"/>
    <s v="Villapark"/>
    <s v="House"/>
    <n v="1395"/>
    <n v="8370"/>
    <x v="38"/>
    <n v="0.5"/>
  </r>
  <r>
    <n v="181"/>
    <x v="16"/>
    <n v="6"/>
    <x v="4"/>
    <s v="Villapark"/>
    <s v="House"/>
    <n v="1395"/>
    <n v="8370"/>
    <x v="38"/>
    <n v="0.5"/>
  </r>
  <r>
    <n v="181"/>
    <x v="17"/>
    <n v="8"/>
    <x v="4"/>
    <s v="Villapark"/>
    <s v="House"/>
    <n v="1395"/>
    <n v="11160"/>
    <x v="38"/>
    <n v="0.66666666666666663"/>
  </r>
  <r>
    <n v="181"/>
    <x v="18"/>
    <n v="6"/>
    <x v="4"/>
    <s v="Villapark"/>
    <s v="House"/>
    <n v="1395"/>
    <n v="8370"/>
    <x v="38"/>
    <n v="0.5"/>
  </r>
  <r>
    <n v="182"/>
    <x v="0"/>
    <n v="6"/>
    <x v="4"/>
    <s v="Villapark"/>
    <s v="House"/>
    <n v="1120"/>
    <n v="6720"/>
    <x v="39"/>
    <n v="0.5"/>
  </r>
  <r>
    <n v="182"/>
    <x v="1"/>
    <n v="3"/>
    <x v="4"/>
    <s v="Villapark"/>
    <s v="House"/>
    <n v="1120"/>
    <n v="3360"/>
    <x v="39"/>
    <n v="0.25"/>
  </r>
  <r>
    <n v="182"/>
    <x v="2"/>
    <n v="6"/>
    <x v="4"/>
    <s v="Villapark"/>
    <s v="House"/>
    <n v="1120"/>
    <n v="6720"/>
    <x v="39"/>
    <n v="0.5"/>
  </r>
  <r>
    <n v="182"/>
    <x v="3"/>
    <n v="3"/>
    <x v="4"/>
    <s v="Villapark"/>
    <s v="House"/>
    <n v="1120"/>
    <n v="3360"/>
    <x v="39"/>
    <n v="0.25"/>
  </r>
  <r>
    <n v="182"/>
    <x v="4"/>
    <n v="3"/>
    <x v="4"/>
    <s v="Villapark"/>
    <s v="House"/>
    <n v="1120"/>
    <n v="3360"/>
    <x v="39"/>
    <n v="0.25"/>
  </r>
  <r>
    <n v="182"/>
    <x v="5"/>
    <n v="5"/>
    <x v="4"/>
    <s v="Villapark"/>
    <s v="House"/>
    <n v="1120"/>
    <n v="5600"/>
    <x v="39"/>
    <n v="0.41666666666666669"/>
  </r>
  <r>
    <n v="182"/>
    <x v="6"/>
    <n v="6"/>
    <x v="4"/>
    <s v="Villapark"/>
    <s v="House"/>
    <n v="1120"/>
    <n v="6720"/>
    <x v="39"/>
    <n v="0.5"/>
  </r>
  <r>
    <n v="182"/>
    <x v="7"/>
    <n v="3"/>
    <x v="4"/>
    <s v="Villapark"/>
    <s v="House"/>
    <n v="1120"/>
    <n v="3360"/>
    <x v="39"/>
    <n v="0.25"/>
  </r>
  <r>
    <n v="182"/>
    <x v="8"/>
    <n v="4"/>
    <x v="4"/>
    <s v="Villapark"/>
    <s v="House"/>
    <n v="1120"/>
    <n v="4480"/>
    <x v="39"/>
    <n v="0.33333333333333331"/>
  </r>
  <r>
    <n v="182"/>
    <x v="9"/>
    <n v="4"/>
    <x v="4"/>
    <s v="Villapark"/>
    <s v="House"/>
    <n v="1120"/>
    <n v="4480"/>
    <x v="39"/>
    <n v="0.33333333333333331"/>
  </r>
  <r>
    <n v="182"/>
    <x v="10"/>
    <n v="6"/>
    <x v="4"/>
    <s v="Villapark"/>
    <s v="House"/>
    <n v="1120"/>
    <n v="6720"/>
    <x v="39"/>
    <n v="0.5"/>
  </r>
  <r>
    <n v="182"/>
    <x v="11"/>
    <n v="7"/>
    <x v="4"/>
    <s v="Villapark"/>
    <s v="House"/>
    <n v="1120"/>
    <n v="7840"/>
    <x v="39"/>
    <n v="0.58333333333333337"/>
  </r>
  <r>
    <n v="182"/>
    <x v="12"/>
    <n v="7"/>
    <x v="4"/>
    <s v="Villapark"/>
    <s v="House"/>
    <n v="1120"/>
    <n v="7840"/>
    <x v="39"/>
    <n v="0.58333333333333337"/>
  </r>
  <r>
    <n v="182"/>
    <x v="13"/>
    <n v="6"/>
    <x v="4"/>
    <s v="Villapark"/>
    <s v="House"/>
    <n v="1120"/>
    <n v="6720"/>
    <x v="39"/>
    <n v="0.5"/>
  </r>
  <r>
    <n v="182"/>
    <x v="14"/>
    <n v="3"/>
    <x v="4"/>
    <s v="Villapark"/>
    <s v="House"/>
    <n v="1120"/>
    <n v="3360"/>
    <x v="39"/>
    <n v="0.25"/>
  </r>
  <r>
    <n v="182"/>
    <x v="15"/>
    <n v="4"/>
    <x v="4"/>
    <s v="Villapark"/>
    <s v="House"/>
    <n v="1120"/>
    <n v="4480"/>
    <x v="39"/>
    <n v="0.33333333333333331"/>
  </r>
  <r>
    <n v="182"/>
    <x v="16"/>
    <n v="4"/>
    <x v="4"/>
    <s v="Villapark"/>
    <s v="House"/>
    <n v="1120"/>
    <n v="4480"/>
    <x v="39"/>
    <n v="0.33333333333333331"/>
  </r>
  <r>
    <n v="182"/>
    <x v="17"/>
    <n v="9"/>
    <x v="4"/>
    <s v="Villapark"/>
    <s v="House"/>
    <n v="1120"/>
    <n v="10080"/>
    <x v="39"/>
    <n v="0.75"/>
  </r>
  <r>
    <n v="182"/>
    <x v="18"/>
    <n v="5"/>
    <x v="4"/>
    <s v="Villapark"/>
    <s v="House"/>
    <n v="1120"/>
    <n v="5600"/>
    <x v="39"/>
    <n v="0.41666666666666669"/>
  </r>
  <r>
    <n v="183"/>
    <x v="0"/>
    <n v="7"/>
    <x v="4"/>
    <s v="Villapark"/>
    <s v="House"/>
    <n v="1120"/>
    <n v="7840"/>
    <x v="39"/>
    <n v="0.58333333333333337"/>
  </r>
  <r>
    <n v="183"/>
    <x v="1"/>
    <n v="5"/>
    <x v="4"/>
    <s v="Villapark"/>
    <s v="House"/>
    <n v="1120"/>
    <n v="5600"/>
    <x v="39"/>
    <n v="0.41666666666666669"/>
  </r>
  <r>
    <n v="183"/>
    <x v="2"/>
    <n v="7"/>
    <x v="4"/>
    <s v="Villapark"/>
    <s v="House"/>
    <n v="1120"/>
    <n v="7840"/>
    <x v="39"/>
    <n v="0.58333333333333337"/>
  </r>
  <r>
    <n v="183"/>
    <x v="3"/>
    <n v="3"/>
    <x v="4"/>
    <s v="Villapark"/>
    <s v="House"/>
    <n v="1120"/>
    <n v="3360"/>
    <x v="39"/>
    <n v="0.25"/>
  </r>
  <r>
    <n v="183"/>
    <x v="4"/>
    <n v="4"/>
    <x v="4"/>
    <s v="Villapark"/>
    <s v="House"/>
    <n v="1120"/>
    <n v="4480"/>
    <x v="39"/>
    <n v="0.33333333333333331"/>
  </r>
  <r>
    <n v="183"/>
    <x v="5"/>
    <n v="7"/>
    <x v="4"/>
    <s v="Villapark"/>
    <s v="House"/>
    <n v="1120"/>
    <n v="7840"/>
    <x v="39"/>
    <n v="0.58333333333333337"/>
  </r>
  <r>
    <n v="183"/>
    <x v="6"/>
    <n v="6"/>
    <x v="4"/>
    <s v="Villapark"/>
    <s v="House"/>
    <n v="1120"/>
    <n v="6720"/>
    <x v="39"/>
    <n v="0.5"/>
  </r>
  <r>
    <n v="183"/>
    <x v="7"/>
    <n v="4"/>
    <x v="4"/>
    <s v="Villapark"/>
    <s v="House"/>
    <n v="1120"/>
    <n v="4480"/>
    <x v="39"/>
    <n v="0.33333333333333331"/>
  </r>
  <r>
    <n v="183"/>
    <x v="8"/>
    <n v="6"/>
    <x v="4"/>
    <s v="Villapark"/>
    <s v="House"/>
    <n v="1120"/>
    <n v="6720"/>
    <x v="39"/>
    <n v="0.5"/>
  </r>
  <r>
    <n v="183"/>
    <x v="9"/>
    <n v="7"/>
    <x v="4"/>
    <s v="Villapark"/>
    <s v="House"/>
    <n v="1120"/>
    <n v="7840"/>
    <x v="39"/>
    <n v="0.58333333333333337"/>
  </r>
  <r>
    <n v="183"/>
    <x v="10"/>
    <n v="7"/>
    <x v="4"/>
    <s v="Villapark"/>
    <s v="House"/>
    <n v="1120"/>
    <n v="7840"/>
    <x v="39"/>
    <n v="0.58333333333333337"/>
  </r>
  <r>
    <n v="183"/>
    <x v="11"/>
    <n v="7"/>
    <x v="4"/>
    <s v="Villapark"/>
    <s v="House"/>
    <n v="1120"/>
    <n v="7840"/>
    <x v="39"/>
    <n v="0.58333333333333337"/>
  </r>
  <r>
    <n v="183"/>
    <x v="12"/>
    <n v="4"/>
    <x v="4"/>
    <s v="Villapark"/>
    <s v="House"/>
    <n v="1120"/>
    <n v="4480"/>
    <x v="39"/>
    <n v="0.33333333333333331"/>
  </r>
  <r>
    <n v="183"/>
    <x v="13"/>
    <n v="3"/>
    <x v="4"/>
    <s v="Villapark"/>
    <s v="House"/>
    <n v="1120"/>
    <n v="3360"/>
    <x v="39"/>
    <n v="0.25"/>
  </r>
  <r>
    <n v="183"/>
    <x v="14"/>
    <n v="7"/>
    <x v="4"/>
    <s v="Villapark"/>
    <s v="House"/>
    <n v="1120"/>
    <n v="7840"/>
    <x v="39"/>
    <n v="0.58333333333333337"/>
  </r>
  <r>
    <n v="183"/>
    <x v="15"/>
    <n v="6"/>
    <x v="4"/>
    <s v="Villapark"/>
    <s v="House"/>
    <n v="1120"/>
    <n v="6720"/>
    <x v="39"/>
    <n v="0.5"/>
  </r>
  <r>
    <n v="183"/>
    <x v="16"/>
    <n v="6"/>
    <x v="4"/>
    <s v="Villapark"/>
    <s v="House"/>
    <n v="1120"/>
    <n v="6720"/>
    <x v="39"/>
    <n v="0.5"/>
  </r>
  <r>
    <n v="183"/>
    <x v="17"/>
    <n v="11"/>
    <x v="4"/>
    <s v="Villapark"/>
    <s v="House"/>
    <n v="1120"/>
    <n v="12320"/>
    <x v="39"/>
    <n v="0.91666666666666663"/>
  </r>
  <r>
    <n v="183"/>
    <x v="18"/>
    <n v="7"/>
    <x v="4"/>
    <s v="Villapark"/>
    <s v="House"/>
    <n v="1120"/>
    <n v="7840"/>
    <x v="39"/>
    <n v="0.58333333333333337"/>
  </r>
  <r>
    <n v="184"/>
    <x v="0"/>
    <n v="7"/>
    <x v="4"/>
    <s v="Villapark"/>
    <s v="House"/>
    <n v="1345"/>
    <n v="9415"/>
    <x v="40"/>
    <n v="0.58333333333333337"/>
  </r>
  <r>
    <n v="184"/>
    <x v="1"/>
    <n v="6"/>
    <x v="4"/>
    <s v="Villapark"/>
    <s v="House"/>
    <n v="1345"/>
    <n v="8070"/>
    <x v="40"/>
    <n v="0.5"/>
  </r>
  <r>
    <n v="184"/>
    <x v="2"/>
    <n v="4"/>
    <x v="4"/>
    <s v="Villapark"/>
    <s v="House"/>
    <n v="1345"/>
    <n v="5380"/>
    <x v="40"/>
    <n v="0.33333333333333331"/>
  </r>
  <r>
    <n v="184"/>
    <x v="3"/>
    <n v="5"/>
    <x v="4"/>
    <s v="Villapark"/>
    <s v="House"/>
    <n v="1345"/>
    <n v="6725"/>
    <x v="40"/>
    <n v="0.41666666666666669"/>
  </r>
  <r>
    <n v="184"/>
    <x v="4"/>
    <n v="6"/>
    <x v="4"/>
    <s v="Villapark"/>
    <s v="House"/>
    <n v="1345"/>
    <n v="8070"/>
    <x v="40"/>
    <n v="0.5"/>
  </r>
  <r>
    <n v="184"/>
    <x v="5"/>
    <n v="4"/>
    <x v="4"/>
    <s v="Villapark"/>
    <s v="House"/>
    <n v="1345"/>
    <n v="5380"/>
    <x v="40"/>
    <n v="0.33333333333333331"/>
  </r>
  <r>
    <n v="184"/>
    <x v="6"/>
    <n v="4"/>
    <x v="4"/>
    <s v="Villapark"/>
    <s v="House"/>
    <n v="1345"/>
    <n v="5380"/>
    <x v="40"/>
    <n v="0.33333333333333331"/>
  </r>
  <r>
    <n v="184"/>
    <x v="7"/>
    <n v="3"/>
    <x v="4"/>
    <s v="Villapark"/>
    <s v="House"/>
    <n v="1345"/>
    <n v="4035"/>
    <x v="40"/>
    <n v="0.25"/>
  </r>
  <r>
    <n v="184"/>
    <x v="8"/>
    <n v="4"/>
    <x v="4"/>
    <s v="Villapark"/>
    <s v="House"/>
    <n v="1345"/>
    <n v="5380"/>
    <x v="40"/>
    <n v="0.33333333333333331"/>
  </r>
  <r>
    <n v="184"/>
    <x v="9"/>
    <n v="6"/>
    <x v="4"/>
    <s v="Villapark"/>
    <s v="House"/>
    <n v="1345"/>
    <n v="8070"/>
    <x v="40"/>
    <n v="0.5"/>
  </r>
  <r>
    <n v="184"/>
    <x v="10"/>
    <n v="3"/>
    <x v="4"/>
    <s v="Villapark"/>
    <s v="House"/>
    <n v="1345"/>
    <n v="4035"/>
    <x v="40"/>
    <n v="0.25"/>
  </r>
  <r>
    <n v="184"/>
    <x v="11"/>
    <n v="3"/>
    <x v="4"/>
    <s v="Villapark"/>
    <s v="House"/>
    <n v="1345"/>
    <n v="4035"/>
    <x v="40"/>
    <n v="0.25"/>
  </r>
  <r>
    <n v="184"/>
    <x v="12"/>
    <n v="5"/>
    <x v="4"/>
    <s v="Villapark"/>
    <s v="House"/>
    <n v="1345"/>
    <n v="6725"/>
    <x v="40"/>
    <n v="0.41666666666666669"/>
  </r>
  <r>
    <n v="184"/>
    <x v="13"/>
    <n v="5"/>
    <x v="4"/>
    <s v="Villapark"/>
    <s v="House"/>
    <n v="1345"/>
    <n v="6725"/>
    <x v="40"/>
    <n v="0.41666666666666669"/>
  </r>
  <r>
    <n v="184"/>
    <x v="14"/>
    <n v="5"/>
    <x v="4"/>
    <s v="Villapark"/>
    <s v="House"/>
    <n v="1345"/>
    <n v="6725"/>
    <x v="40"/>
    <n v="0.41666666666666669"/>
  </r>
  <r>
    <n v="184"/>
    <x v="15"/>
    <n v="6"/>
    <x v="4"/>
    <s v="Villapark"/>
    <s v="House"/>
    <n v="1345"/>
    <n v="8070"/>
    <x v="40"/>
    <n v="0.5"/>
  </r>
  <r>
    <n v="184"/>
    <x v="16"/>
    <n v="6"/>
    <x v="4"/>
    <s v="Villapark"/>
    <s v="House"/>
    <n v="1345"/>
    <n v="8070"/>
    <x v="40"/>
    <n v="0.5"/>
  </r>
  <r>
    <n v="184"/>
    <x v="17"/>
    <n v="8"/>
    <x v="4"/>
    <s v="Villapark"/>
    <s v="House"/>
    <n v="1345"/>
    <n v="10760"/>
    <x v="40"/>
    <n v="0.66666666666666663"/>
  </r>
  <r>
    <n v="184"/>
    <x v="18"/>
    <n v="4"/>
    <x v="4"/>
    <s v="Villapark"/>
    <s v="House"/>
    <n v="1345"/>
    <n v="5380"/>
    <x v="40"/>
    <n v="0.33333333333333331"/>
  </r>
  <r>
    <n v="185"/>
    <x v="0"/>
    <n v="5"/>
    <x v="4"/>
    <s v="Villapark"/>
    <s v="House"/>
    <n v="1345"/>
    <n v="6725"/>
    <x v="40"/>
    <n v="0.41666666666666669"/>
  </r>
  <r>
    <n v="185"/>
    <x v="1"/>
    <n v="7"/>
    <x v="4"/>
    <s v="Villapark"/>
    <s v="House"/>
    <n v="1345"/>
    <n v="9415"/>
    <x v="40"/>
    <n v="0.58333333333333337"/>
  </r>
  <r>
    <n v="185"/>
    <x v="2"/>
    <n v="6"/>
    <x v="4"/>
    <s v="Villapark"/>
    <s v="House"/>
    <n v="1345"/>
    <n v="8070"/>
    <x v="40"/>
    <n v="0.5"/>
  </r>
  <r>
    <n v="185"/>
    <x v="3"/>
    <n v="5"/>
    <x v="4"/>
    <s v="Villapark"/>
    <s v="House"/>
    <n v="1345"/>
    <n v="6725"/>
    <x v="40"/>
    <n v="0.41666666666666669"/>
  </r>
  <r>
    <n v="185"/>
    <x v="4"/>
    <n v="5"/>
    <x v="4"/>
    <s v="Villapark"/>
    <s v="House"/>
    <n v="1345"/>
    <n v="6725"/>
    <x v="40"/>
    <n v="0.41666666666666669"/>
  </r>
  <r>
    <n v="185"/>
    <x v="5"/>
    <n v="3"/>
    <x v="4"/>
    <s v="Villapark"/>
    <s v="House"/>
    <n v="1345"/>
    <n v="4035"/>
    <x v="40"/>
    <n v="0.25"/>
  </r>
  <r>
    <n v="185"/>
    <x v="6"/>
    <n v="4"/>
    <x v="4"/>
    <s v="Villapark"/>
    <s v="House"/>
    <n v="1345"/>
    <n v="5380"/>
    <x v="40"/>
    <n v="0.33333333333333331"/>
  </r>
  <r>
    <n v="185"/>
    <x v="7"/>
    <n v="5"/>
    <x v="4"/>
    <s v="Villapark"/>
    <s v="House"/>
    <n v="1345"/>
    <n v="6725"/>
    <x v="40"/>
    <n v="0.41666666666666669"/>
  </r>
  <r>
    <n v="185"/>
    <x v="8"/>
    <n v="7"/>
    <x v="4"/>
    <s v="Villapark"/>
    <s v="House"/>
    <n v="1345"/>
    <n v="9415"/>
    <x v="40"/>
    <n v="0.58333333333333337"/>
  </r>
  <r>
    <n v="185"/>
    <x v="9"/>
    <n v="4"/>
    <x v="4"/>
    <s v="Villapark"/>
    <s v="House"/>
    <n v="1345"/>
    <n v="5380"/>
    <x v="40"/>
    <n v="0.33333333333333331"/>
  </r>
  <r>
    <n v="185"/>
    <x v="10"/>
    <n v="3"/>
    <x v="4"/>
    <s v="Villapark"/>
    <s v="House"/>
    <n v="1345"/>
    <n v="4035"/>
    <x v="40"/>
    <n v="0.25"/>
  </r>
  <r>
    <n v="185"/>
    <x v="11"/>
    <n v="12"/>
    <x v="4"/>
    <s v="Villapark"/>
    <s v="House"/>
    <n v="1345"/>
    <n v="16140"/>
    <x v="40"/>
    <n v="1"/>
  </r>
  <r>
    <n v="185"/>
    <x v="12"/>
    <n v="12"/>
    <x v="4"/>
    <s v="Villapark"/>
    <s v="House"/>
    <n v="1345"/>
    <n v="16140"/>
    <x v="40"/>
    <n v="1"/>
  </r>
  <r>
    <n v="185"/>
    <x v="13"/>
    <n v="12"/>
    <x v="4"/>
    <s v="Villapark"/>
    <s v="House"/>
    <n v="1345"/>
    <n v="16140"/>
    <x v="40"/>
    <n v="1"/>
  </r>
  <r>
    <n v="185"/>
    <x v="14"/>
    <n v="7"/>
    <x v="4"/>
    <s v="Villapark"/>
    <s v="House"/>
    <n v="1345"/>
    <n v="9415"/>
    <x v="40"/>
    <n v="0.58333333333333337"/>
  </r>
  <r>
    <n v="185"/>
    <x v="15"/>
    <n v="4"/>
    <x v="4"/>
    <s v="Villapark"/>
    <s v="House"/>
    <n v="1345"/>
    <n v="5380"/>
    <x v="40"/>
    <n v="0.33333333333333331"/>
  </r>
  <r>
    <n v="185"/>
    <x v="16"/>
    <n v="4"/>
    <x v="4"/>
    <s v="Villapark"/>
    <s v="House"/>
    <n v="1345"/>
    <n v="5380"/>
    <x v="40"/>
    <n v="0.33333333333333331"/>
  </r>
  <r>
    <n v="185"/>
    <x v="17"/>
    <n v="11"/>
    <x v="4"/>
    <s v="Villapark"/>
    <s v="House"/>
    <n v="1345"/>
    <n v="14795"/>
    <x v="40"/>
    <n v="0.91666666666666663"/>
  </r>
  <r>
    <n v="185"/>
    <x v="18"/>
    <n v="7"/>
    <x v="4"/>
    <s v="Villapark"/>
    <s v="House"/>
    <n v="1345"/>
    <n v="9415"/>
    <x v="40"/>
    <n v="0.58333333333333337"/>
  </r>
  <r>
    <n v="186"/>
    <x v="0"/>
    <n v="7"/>
    <x v="4"/>
    <s v="Villapark"/>
    <s v="House"/>
    <n v="1345"/>
    <n v="9415"/>
    <x v="40"/>
    <n v="0.58333333333333337"/>
  </r>
  <r>
    <n v="186"/>
    <x v="1"/>
    <n v="5"/>
    <x v="4"/>
    <s v="Villapark"/>
    <s v="House"/>
    <n v="1345"/>
    <n v="6725"/>
    <x v="40"/>
    <n v="0.41666666666666669"/>
  </r>
  <r>
    <n v="186"/>
    <x v="2"/>
    <n v="6"/>
    <x v="4"/>
    <s v="Villapark"/>
    <s v="House"/>
    <n v="1345"/>
    <n v="8070"/>
    <x v="40"/>
    <n v="0.5"/>
  </r>
  <r>
    <n v="186"/>
    <x v="3"/>
    <n v="7"/>
    <x v="4"/>
    <s v="Villapark"/>
    <s v="House"/>
    <n v="1345"/>
    <n v="9415"/>
    <x v="40"/>
    <n v="0.58333333333333337"/>
  </r>
  <r>
    <n v="186"/>
    <x v="4"/>
    <n v="4"/>
    <x v="4"/>
    <s v="Villapark"/>
    <s v="House"/>
    <n v="1345"/>
    <n v="5380"/>
    <x v="40"/>
    <n v="0.33333333333333331"/>
  </r>
  <r>
    <n v="186"/>
    <x v="5"/>
    <n v="3"/>
    <x v="4"/>
    <s v="Villapark"/>
    <s v="House"/>
    <n v="1345"/>
    <n v="4035"/>
    <x v="40"/>
    <n v="0.25"/>
  </r>
  <r>
    <n v="186"/>
    <x v="6"/>
    <n v="3"/>
    <x v="4"/>
    <s v="Villapark"/>
    <s v="House"/>
    <n v="1345"/>
    <n v="4035"/>
    <x v="40"/>
    <n v="0.25"/>
  </r>
  <r>
    <n v="186"/>
    <x v="7"/>
    <n v="7"/>
    <x v="4"/>
    <s v="Villapark"/>
    <s v="House"/>
    <n v="1345"/>
    <n v="9415"/>
    <x v="40"/>
    <n v="0.58333333333333337"/>
  </r>
  <r>
    <n v="186"/>
    <x v="8"/>
    <n v="4"/>
    <x v="4"/>
    <s v="Villapark"/>
    <s v="House"/>
    <n v="1345"/>
    <n v="5380"/>
    <x v="40"/>
    <n v="0.33333333333333331"/>
  </r>
  <r>
    <n v="186"/>
    <x v="9"/>
    <n v="5"/>
    <x v="4"/>
    <s v="Villapark"/>
    <s v="House"/>
    <n v="1345"/>
    <n v="6725"/>
    <x v="40"/>
    <n v="0.41666666666666669"/>
  </r>
  <r>
    <n v="186"/>
    <x v="10"/>
    <n v="6"/>
    <x v="4"/>
    <s v="Villapark"/>
    <s v="House"/>
    <n v="1345"/>
    <n v="8070"/>
    <x v="40"/>
    <n v="0.5"/>
  </r>
  <r>
    <n v="186"/>
    <x v="11"/>
    <n v="6"/>
    <x v="4"/>
    <s v="Villapark"/>
    <s v="House"/>
    <n v="1345"/>
    <n v="8070"/>
    <x v="40"/>
    <n v="0.5"/>
  </r>
  <r>
    <n v="186"/>
    <x v="12"/>
    <n v="5"/>
    <x v="4"/>
    <s v="Villapark"/>
    <s v="House"/>
    <n v="1345"/>
    <n v="6725"/>
    <x v="40"/>
    <n v="0.41666666666666669"/>
  </r>
  <r>
    <n v="186"/>
    <x v="13"/>
    <n v="5"/>
    <x v="4"/>
    <s v="Villapark"/>
    <s v="House"/>
    <n v="1345"/>
    <n v="6725"/>
    <x v="40"/>
    <n v="0.41666666666666669"/>
  </r>
  <r>
    <n v="186"/>
    <x v="14"/>
    <n v="3"/>
    <x v="4"/>
    <s v="Villapark"/>
    <s v="House"/>
    <n v="1345"/>
    <n v="4035"/>
    <x v="40"/>
    <n v="0.25"/>
  </r>
  <r>
    <n v="186"/>
    <x v="15"/>
    <n v="5"/>
    <x v="4"/>
    <s v="Villapark"/>
    <s v="House"/>
    <n v="1345"/>
    <n v="6725"/>
    <x v="40"/>
    <n v="0.41666666666666669"/>
  </r>
  <r>
    <n v="186"/>
    <x v="16"/>
    <n v="5"/>
    <x v="4"/>
    <s v="Villapark"/>
    <s v="House"/>
    <n v="1345"/>
    <n v="6725"/>
    <x v="40"/>
    <n v="0.41666666666666669"/>
  </r>
  <r>
    <n v="186"/>
    <x v="17"/>
    <n v="8"/>
    <x v="4"/>
    <s v="Villapark"/>
    <s v="House"/>
    <n v="1345"/>
    <n v="10760"/>
    <x v="40"/>
    <n v="0.66666666666666663"/>
  </r>
  <r>
    <n v="186"/>
    <x v="18"/>
    <n v="4"/>
    <x v="4"/>
    <s v="Villapark"/>
    <s v="House"/>
    <n v="1345"/>
    <n v="5380"/>
    <x v="40"/>
    <n v="0.33333333333333331"/>
  </r>
  <r>
    <n v="187"/>
    <x v="0"/>
    <n v="4"/>
    <x v="4"/>
    <s v="Villapark"/>
    <s v="Villa"/>
    <n v="1570"/>
    <n v="6280"/>
    <x v="33"/>
    <n v="0.33333333333333331"/>
  </r>
  <r>
    <n v="187"/>
    <x v="1"/>
    <n v="4"/>
    <x v="4"/>
    <s v="Villapark"/>
    <s v="Villa"/>
    <n v="1570"/>
    <n v="6280"/>
    <x v="33"/>
    <n v="0.33333333333333331"/>
  </r>
  <r>
    <n v="187"/>
    <x v="2"/>
    <n v="6"/>
    <x v="4"/>
    <s v="Villapark"/>
    <s v="Villa"/>
    <n v="1570"/>
    <n v="9420"/>
    <x v="33"/>
    <n v="0.5"/>
  </r>
  <r>
    <n v="187"/>
    <x v="3"/>
    <n v="6"/>
    <x v="4"/>
    <s v="Villapark"/>
    <s v="Villa"/>
    <n v="1570"/>
    <n v="9420"/>
    <x v="33"/>
    <n v="0.5"/>
  </r>
  <r>
    <n v="187"/>
    <x v="4"/>
    <n v="6"/>
    <x v="4"/>
    <s v="Villapark"/>
    <s v="Villa"/>
    <n v="1570"/>
    <n v="9420"/>
    <x v="33"/>
    <n v="0.5"/>
  </r>
  <r>
    <n v="187"/>
    <x v="5"/>
    <n v="5"/>
    <x v="4"/>
    <s v="Villapark"/>
    <s v="Villa"/>
    <n v="1570"/>
    <n v="7850"/>
    <x v="33"/>
    <n v="0.41666666666666669"/>
  </r>
  <r>
    <n v="187"/>
    <x v="6"/>
    <n v="3"/>
    <x v="4"/>
    <s v="Villapark"/>
    <s v="Villa"/>
    <n v="1570"/>
    <n v="4710"/>
    <x v="33"/>
    <n v="0.25"/>
  </r>
  <r>
    <n v="187"/>
    <x v="7"/>
    <n v="3"/>
    <x v="4"/>
    <s v="Villapark"/>
    <s v="Villa"/>
    <n v="1570"/>
    <n v="4710"/>
    <x v="33"/>
    <n v="0.25"/>
  </r>
  <r>
    <n v="187"/>
    <x v="8"/>
    <n v="5"/>
    <x v="4"/>
    <s v="Villapark"/>
    <s v="Villa"/>
    <n v="1570"/>
    <n v="7850"/>
    <x v="33"/>
    <n v="0.41666666666666669"/>
  </r>
  <r>
    <n v="187"/>
    <x v="9"/>
    <n v="6"/>
    <x v="4"/>
    <s v="Villapark"/>
    <s v="Villa"/>
    <n v="1570"/>
    <n v="9420"/>
    <x v="33"/>
    <n v="0.5"/>
  </r>
  <r>
    <n v="187"/>
    <x v="10"/>
    <n v="6"/>
    <x v="4"/>
    <s v="Villapark"/>
    <s v="Villa"/>
    <n v="1570"/>
    <n v="9420"/>
    <x v="33"/>
    <n v="0.5"/>
  </r>
  <r>
    <n v="187"/>
    <x v="11"/>
    <n v="3"/>
    <x v="4"/>
    <s v="Villapark"/>
    <s v="Villa"/>
    <n v="1570"/>
    <n v="4710"/>
    <x v="33"/>
    <n v="0.25"/>
  </r>
  <r>
    <n v="187"/>
    <x v="12"/>
    <n v="5"/>
    <x v="4"/>
    <s v="Villapark"/>
    <s v="Villa"/>
    <n v="1570"/>
    <n v="7850"/>
    <x v="33"/>
    <n v="0.41666666666666669"/>
  </r>
  <r>
    <n v="187"/>
    <x v="13"/>
    <n v="7"/>
    <x v="4"/>
    <s v="Villapark"/>
    <s v="Villa"/>
    <n v="1570"/>
    <n v="10990"/>
    <x v="33"/>
    <n v="0.58333333333333337"/>
  </r>
  <r>
    <n v="187"/>
    <x v="14"/>
    <n v="7"/>
    <x v="4"/>
    <s v="Villapark"/>
    <s v="Villa"/>
    <n v="1570"/>
    <n v="10990"/>
    <x v="33"/>
    <n v="0.58333333333333337"/>
  </r>
  <r>
    <n v="187"/>
    <x v="15"/>
    <n v="3"/>
    <x v="4"/>
    <s v="Villapark"/>
    <s v="Villa"/>
    <n v="1570"/>
    <n v="4710"/>
    <x v="33"/>
    <n v="0.25"/>
  </r>
  <r>
    <n v="187"/>
    <x v="16"/>
    <n v="3"/>
    <x v="4"/>
    <s v="Villapark"/>
    <s v="Villa"/>
    <n v="1570"/>
    <n v="4710"/>
    <x v="33"/>
    <n v="0.25"/>
  </r>
  <r>
    <n v="187"/>
    <x v="17"/>
    <n v="5"/>
    <x v="4"/>
    <s v="Villapark"/>
    <s v="Villa"/>
    <n v="1570"/>
    <n v="7850"/>
    <x v="33"/>
    <n v="0.41666666666666669"/>
  </r>
  <r>
    <n v="187"/>
    <x v="18"/>
    <n v="7"/>
    <x v="4"/>
    <s v="Villapark"/>
    <s v="Villa"/>
    <n v="1570"/>
    <n v="10990"/>
    <x v="33"/>
    <n v="0.58333333333333337"/>
  </r>
  <r>
    <n v="188"/>
    <x v="0"/>
    <n v="11"/>
    <x v="4"/>
    <s v="Berckelbosch"/>
    <s v="Small House"/>
    <n v="720"/>
    <n v="7920"/>
    <x v="8"/>
    <n v="0.91666666666666663"/>
  </r>
  <r>
    <n v="188"/>
    <x v="1"/>
    <n v="10"/>
    <x v="4"/>
    <s v="Berckelbosch"/>
    <s v="Small House"/>
    <n v="720"/>
    <n v="7200"/>
    <x v="8"/>
    <n v="0.83333333333333337"/>
  </r>
  <r>
    <n v="188"/>
    <x v="2"/>
    <n v="12"/>
    <x v="4"/>
    <s v="Berckelbosch"/>
    <s v="Small House"/>
    <n v="720"/>
    <n v="8640"/>
    <x v="8"/>
    <n v="1"/>
  </r>
  <r>
    <n v="188"/>
    <x v="3"/>
    <n v="12"/>
    <x v="4"/>
    <s v="Berckelbosch"/>
    <s v="Small House"/>
    <n v="720"/>
    <n v="8640"/>
    <x v="8"/>
    <n v="1"/>
  </r>
  <r>
    <n v="188"/>
    <x v="4"/>
    <n v="12"/>
    <x v="4"/>
    <s v="Berckelbosch"/>
    <s v="Small House"/>
    <n v="720"/>
    <n v="8640"/>
    <x v="8"/>
    <n v="1"/>
  </r>
  <r>
    <n v="188"/>
    <x v="5"/>
    <n v="12"/>
    <x v="4"/>
    <s v="Berckelbosch"/>
    <s v="Small House"/>
    <n v="720"/>
    <n v="8640"/>
    <x v="8"/>
    <n v="1"/>
  </r>
  <r>
    <n v="188"/>
    <x v="6"/>
    <n v="12"/>
    <x v="4"/>
    <s v="Berckelbosch"/>
    <s v="Small House"/>
    <n v="720"/>
    <n v="8640"/>
    <x v="8"/>
    <n v="1"/>
  </r>
  <r>
    <n v="188"/>
    <x v="7"/>
    <n v="11"/>
    <x v="4"/>
    <s v="Berckelbosch"/>
    <s v="Small House"/>
    <n v="720"/>
    <n v="7920"/>
    <x v="8"/>
    <n v="0.91666666666666663"/>
  </r>
  <r>
    <n v="188"/>
    <x v="8"/>
    <n v="11"/>
    <x v="4"/>
    <s v="Berckelbosch"/>
    <s v="Small House"/>
    <n v="720"/>
    <n v="7920"/>
    <x v="8"/>
    <n v="0.91666666666666663"/>
  </r>
  <r>
    <n v="188"/>
    <x v="9"/>
    <n v="12"/>
    <x v="4"/>
    <s v="Berckelbosch"/>
    <s v="Small House"/>
    <n v="720"/>
    <n v="8640"/>
    <x v="8"/>
    <n v="1"/>
  </r>
  <r>
    <n v="188"/>
    <x v="10"/>
    <n v="11"/>
    <x v="4"/>
    <s v="Berckelbosch"/>
    <s v="Small House"/>
    <n v="720"/>
    <n v="7920"/>
    <x v="8"/>
    <n v="0.91666666666666663"/>
  </r>
  <r>
    <n v="188"/>
    <x v="11"/>
    <n v="12"/>
    <x v="4"/>
    <s v="Berckelbosch"/>
    <s v="Small House"/>
    <n v="720"/>
    <n v="8640"/>
    <x v="8"/>
    <n v="1"/>
  </r>
  <r>
    <n v="188"/>
    <x v="12"/>
    <n v="12"/>
    <x v="4"/>
    <s v="Berckelbosch"/>
    <s v="Small House"/>
    <n v="720"/>
    <n v="8640"/>
    <x v="8"/>
    <n v="1"/>
  </r>
  <r>
    <n v="188"/>
    <x v="13"/>
    <n v="12"/>
    <x v="4"/>
    <s v="Berckelbosch"/>
    <s v="Small House"/>
    <n v="720"/>
    <n v="8640"/>
    <x v="8"/>
    <n v="1"/>
  </r>
  <r>
    <n v="188"/>
    <x v="14"/>
    <n v="11"/>
    <x v="4"/>
    <s v="Berckelbosch"/>
    <s v="Small House"/>
    <n v="720"/>
    <n v="7920"/>
    <x v="8"/>
    <n v="0.91666666666666663"/>
  </r>
  <r>
    <n v="188"/>
    <x v="15"/>
    <n v="12"/>
    <x v="4"/>
    <s v="Berckelbosch"/>
    <s v="Small House"/>
    <n v="720"/>
    <n v="8640"/>
    <x v="8"/>
    <n v="1"/>
  </r>
  <r>
    <n v="188"/>
    <x v="16"/>
    <n v="12"/>
    <x v="4"/>
    <s v="Berckelbosch"/>
    <s v="Small House"/>
    <n v="720"/>
    <n v="8640"/>
    <x v="8"/>
    <n v="1"/>
  </r>
  <r>
    <n v="188"/>
    <x v="17"/>
    <n v="12"/>
    <x v="4"/>
    <s v="Berckelbosch"/>
    <s v="Small House"/>
    <n v="720"/>
    <n v="8640"/>
    <x v="8"/>
    <n v="1"/>
  </r>
  <r>
    <n v="188"/>
    <x v="18"/>
    <n v="11"/>
    <x v="4"/>
    <s v="Berckelbosch"/>
    <s v="Small House"/>
    <n v="720"/>
    <n v="7920"/>
    <x v="8"/>
    <n v="0.91666666666666663"/>
  </r>
  <r>
    <n v="189"/>
    <x v="0"/>
    <n v="10"/>
    <x v="4"/>
    <s v="Berckelbosch"/>
    <s v="Small House"/>
    <n v="720"/>
    <n v="7200"/>
    <x v="8"/>
    <n v="0.83333333333333337"/>
  </r>
  <r>
    <n v="189"/>
    <x v="1"/>
    <n v="12"/>
    <x v="4"/>
    <s v="Berckelbosch"/>
    <s v="Small House"/>
    <n v="720"/>
    <n v="8640"/>
    <x v="8"/>
    <n v="1"/>
  </r>
  <r>
    <n v="189"/>
    <x v="2"/>
    <n v="11"/>
    <x v="4"/>
    <s v="Berckelbosch"/>
    <s v="Small House"/>
    <n v="720"/>
    <n v="7920"/>
    <x v="8"/>
    <n v="0.91666666666666663"/>
  </r>
  <r>
    <n v="189"/>
    <x v="3"/>
    <n v="11"/>
    <x v="4"/>
    <s v="Berckelbosch"/>
    <s v="Small House"/>
    <n v="720"/>
    <n v="7920"/>
    <x v="8"/>
    <n v="0.91666666666666663"/>
  </r>
  <r>
    <n v="189"/>
    <x v="4"/>
    <n v="10"/>
    <x v="4"/>
    <s v="Berckelbosch"/>
    <s v="Small House"/>
    <n v="720"/>
    <n v="7200"/>
    <x v="8"/>
    <n v="0.83333333333333337"/>
  </r>
  <r>
    <n v="189"/>
    <x v="5"/>
    <n v="10"/>
    <x v="4"/>
    <s v="Berckelbosch"/>
    <s v="Small House"/>
    <n v="720"/>
    <n v="7200"/>
    <x v="8"/>
    <n v="0.83333333333333337"/>
  </r>
  <r>
    <n v="189"/>
    <x v="6"/>
    <n v="12"/>
    <x v="4"/>
    <s v="Berckelbosch"/>
    <s v="Small House"/>
    <n v="720"/>
    <n v="8640"/>
    <x v="8"/>
    <n v="1"/>
  </r>
  <r>
    <n v="189"/>
    <x v="7"/>
    <n v="12"/>
    <x v="4"/>
    <s v="Berckelbosch"/>
    <s v="Small House"/>
    <n v="720"/>
    <n v="8640"/>
    <x v="8"/>
    <n v="1"/>
  </r>
  <r>
    <n v="189"/>
    <x v="8"/>
    <n v="12"/>
    <x v="4"/>
    <s v="Berckelbosch"/>
    <s v="Small House"/>
    <n v="720"/>
    <n v="8640"/>
    <x v="8"/>
    <n v="1"/>
  </r>
  <r>
    <n v="189"/>
    <x v="9"/>
    <n v="12"/>
    <x v="4"/>
    <s v="Berckelbosch"/>
    <s v="Small House"/>
    <n v="720"/>
    <n v="8640"/>
    <x v="8"/>
    <n v="1"/>
  </r>
  <r>
    <n v="189"/>
    <x v="10"/>
    <n v="12"/>
    <x v="4"/>
    <s v="Berckelbosch"/>
    <s v="Small House"/>
    <n v="720"/>
    <n v="8640"/>
    <x v="8"/>
    <n v="1"/>
  </r>
  <r>
    <n v="189"/>
    <x v="11"/>
    <n v="10"/>
    <x v="4"/>
    <s v="Berckelbosch"/>
    <s v="Small House"/>
    <n v="720"/>
    <n v="7200"/>
    <x v="8"/>
    <n v="0.83333333333333337"/>
  </r>
  <r>
    <n v="189"/>
    <x v="12"/>
    <n v="10"/>
    <x v="4"/>
    <s v="Berckelbosch"/>
    <s v="Small House"/>
    <n v="720"/>
    <n v="7200"/>
    <x v="8"/>
    <n v="0.83333333333333337"/>
  </r>
  <r>
    <n v="189"/>
    <x v="13"/>
    <n v="10"/>
    <x v="4"/>
    <s v="Berckelbosch"/>
    <s v="Small House"/>
    <n v="720"/>
    <n v="7200"/>
    <x v="8"/>
    <n v="0.83333333333333337"/>
  </r>
  <r>
    <n v="189"/>
    <x v="14"/>
    <n v="12"/>
    <x v="4"/>
    <s v="Berckelbosch"/>
    <s v="Small House"/>
    <n v="720"/>
    <n v="8640"/>
    <x v="8"/>
    <n v="1"/>
  </r>
  <r>
    <n v="189"/>
    <x v="15"/>
    <n v="12"/>
    <x v="4"/>
    <s v="Berckelbosch"/>
    <s v="Small House"/>
    <n v="720"/>
    <n v="8640"/>
    <x v="8"/>
    <n v="1"/>
  </r>
  <r>
    <n v="189"/>
    <x v="16"/>
    <n v="12"/>
    <x v="4"/>
    <s v="Berckelbosch"/>
    <s v="Small House"/>
    <n v="720"/>
    <n v="8640"/>
    <x v="8"/>
    <n v="1"/>
  </r>
  <r>
    <n v="189"/>
    <x v="17"/>
    <n v="12"/>
    <x v="4"/>
    <s v="Berckelbosch"/>
    <s v="Small House"/>
    <n v="720"/>
    <n v="8640"/>
    <x v="8"/>
    <n v="1"/>
  </r>
  <r>
    <n v="189"/>
    <x v="18"/>
    <n v="12"/>
    <x v="4"/>
    <s v="Berckelbosch"/>
    <s v="Small House"/>
    <n v="720"/>
    <n v="8640"/>
    <x v="8"/>
    <n v="1"/>
  </r>
  <r>
    <n v="190"/>
    <x v="0"/>
    <n v="10"/>
    <x v="4"/>
    <s v="Berckelbosch"/>
    <s v="Small House"/>
    <n v="720"/>
    <n v="7200"/>
    <x v="8"/>
    <n v="0.83333333333333337"/>
  </r>
  <r>
    <n v="190"/>
    <x v="1"/>
    <n v="12"/>
    <x v="4"/>
    <s v="Berckelbosch"/>
    <s v="Small House"/>
    <n v="720"/>
    <n v="8640"/>
    <x v="8"/>
    <n v="1"/>
  </r>
  <r>
    <n v="190"/>
    <x v="2"/>
    <n v="11"/>
    <x v="4"/>
    <s v="Berckelbosch"/>
    <s v="Small House"/>
    <n v="720"/>
    <n v="7920"/>
    <x v="8"/>
    <n v="0.91666666666666663"/>
  </r>
  <r>
    <n v="190"/>
    <x v="3"/>
    <n v="10"/>
    <x v="4"/>
    <s v="Berckelbosch"/>
    <s v="Small House"/>
    <n v="720"/>
    <n v="7200"/>
    <x v="8"/>
    <n v="0.83333333333333337"/>
  </r>
  <r>
    <n v="190"/>
    <x v="4"/>
    <n v="12"/>
    <x v="4"/>
    <s v="Berckelbosch"/>
    <s v="Small House"/>
    <n v="720"/>
    <n v="8640"/>
    <x v="8"/>
    <n v="1"/>
  </r>
  <r>
    <n v="190"/>
    <x v="5"/>
    <n v="11"/>
    <x v="4"/>
    <s v="Berckelbosch"/>
    <s v="Small House"/>
    <n v="720"/>
    <n v="7920"/>
    <x v="8"/>
    <n v="0.91666666666666663"/>
  </r>
  <r>
    <n v="190"/>
    <x v="6"/>
    <n v="10"/>
    <x v="4"/>
    <s v="Berckelbosch"/>
    <s v="Small House"/>
    <n v="720"/>
    <n v="7200"/>
    <x v="8"/>
    <n v="0.83333333333333337"/>
  </r>
  <r>
    <n v="190"/>
    <x v="7"/>
    <n v="12"/>
    <x v="4"/>
    <s v="Berckelbosch"/>
    <s v="Small House"/>
    <n v="720"/>
    <n v="8640"/>
    <x v="8"/>
    <n v="1"/>
  </r>
  <r>
    <n v="190"/>
    <x v="8"/>
    <n v="12"/>
    <x v="4"/>
    <s v="Berckelbosch"/>
    <s v="Small House"/>
    <n v="720"/>
    <n v="8640"/>
    <x v="8"/>
    <n v="1"/>
  </r>
  <r>
    <n v="190"/>
    <x v="9"/>
    <n v="12"/>
    <x v="4"/>
    <s v="Berckelbosch"/>
    <s v="Small House"/>
    <n v="720"/>
    <n v="8640"/>
    <x v="8"/>
    <n v="1"/>
  </r>
  <r>
    <n v="190"/>
    <x v="10"/>
    <n v="12"/>
    <x v="4"/>
    <s v="Berckelbosch"/>
    <s v="Small House"/>
    <n v="720"/>
    <n v="8640"/>
    <x v="8"/>
    <n v="1"/>
  </r>
  <r>
    <n v="190"/>
    <x v="11"/>
    <n v="10"/>
    <x v="4"/>
    <s v="Berckelbosch"/>
    <s v="Small House"/>
    <n v="720"/>
    <n v="7200"/>
    <x v="8"/>
    <n v="0.83333333333333337"/>
  </r>
  <r>
    <n v="190"/>
    <x v="12"/>
    <n v="10"/>
    <x v="4"/>
    <s v="Berckelbosch"/>
    <s v="Small House"/>
    <n v="720"/>
    <n v="7200"/>
    <x v="8"/>
    <n v="0.83333333333333337"/>
  </r>
  <r>
    <n v="190"/>
    <x v="13"/>
    <n v="12"/>
    <x v="4"/>
    <s v="Berckelbosch"/>
    <s v="Small House"/>
    <n v="720"/>
    <n v="8640"/>
    <x v="8"/>
    <n v="1"/>
  </r>
  <r>
    <n v="190"/>
    <x v="14"/>
    <n v="11"/>
    <x v="4"/>
    <s v="Berckelbosch"/>
    <s v="Small House"/>
    <n v="720"/>
    <n v="7920"/>
    <x v="8"/>
    <n v="0.91666666666666663"/>
  </r>
  <r>
    <n v="190"/>
    <x v="15"/>
    <n v="11"/>
    <x v="4"/>
    <s v="Berckelbosch"/>
    <s v="Small House"/>
    <n v="720"/>
    <n v="7920"/>
    <x v="8"/>
    <n v="0.91666666666666663"/>
  </r>
  <r>
    <n v="190"/>
    <x v="16"/>
    <n v="11"/>
    <x v="4"/>
    <s v="Berckelbosch"/>
    <s v="Small House"/>
    <n v="720"/>
    <n v="7920"/>
    <x v="8"/>
    <n v="0.91666666666666663"/>
  </r>
  <r>
    <n v="190"/>
    <x v="17"/>
    <n v="11"/>
    <x v="4"/>
    <s v="Berckelbosch"/>
    <s v="Small House"/>
    <n v="720"/>
    <n v="7920"/>
    <x v="8"/>
    <n v="0.91666666666666663"/>
  </r>
  <r>
    <n v="190"/>
    <x v="18"/>
    <n v="12"/>
    <x v="4"/>
    <s v="Berckelbosch"/>
    <s v="Small House"/>
    <n v="720"/>
    <n v="8640"/>
    <x v="8"/>
    <n v="1"/>
  </r>
  <r>
    <n v="191"/>
    <x v="0"/>
    <n v="12"/>
    <x v="4"/>
    <s v="Berckelbosch"/>
    <s v="Small House"/>
    <n v="675"/>
    <n v="8100"/>
    <x v="41"/>
    <n v="1"/>
  </r>
  <r>
    <n v="191"/>
    <x v="1"/>
    <n v="10"/>
    <x v="4"/>
    <s v="Berckelbosch"/>
    <s v="Small House"/>
    <n v="675"/>
    <n v="6750"/>
    <x v="41"/>
    <n v="0.83333333333333337"/>
  </r>
  <r>
    <n v="191"/>
    <x v="2"/>
    <n v="12"/>
    <x v="4"/>
    <s v="Berckelbosch"/>
    <s v="Small House"/>
    <n v="675"/>
    <n v="8100"/>
    <x v="41"/>
    <n v="1"/>
  </r>
  <r>
    <n v="191"/>
    <x v="3"/>
    <n v="12"/>
    <x v="4"/>
    <s v="Berckelbosch"/>
    <s v="Small House"/>
    <n v="675"/>
    <n v="8100"/>
    <x v="41"/>
    <n v="1"/>
  </r>
  <r>
    <n v="191"/>
    <x v="4"/>
    <n v="10"/>
    <x v="4"/>
    <s v="Berckelbosch"/>
    <s v="Small House"/>
    <n v="675"/>
    <n v="6750"/>
    <x v="41"/>
    <n v="0.83333333333333337"/>
  </r>
  <r>
    <n v="191"/>
    <x v="5"/>
    <n v="11"/>
    <x v="4"/>
    <s v="Berckelbosch"/>
    <s v="Small House"/>
    <n v="675"/>
    <n v="7425"/>
    <x v="41"/>
    <n v="0.91666666666666663"/>
  </r>
  <r>
    <n v="191"/>
    <x v="6"/>
    <n v="12"/>
    <x v="4"/>
    <s v="Berckelbosch"/>
    <s v="Small House"/>
    <n v="675"/>
    <n v="8100"/>
    <x v="41"/>
    <n v="1"/>
  </r>
  <r>
    <n v="191"/>
    <x v="7"/>
    <n v="12"/>
    <x v="4"/>
    <s v="Berckelbosch"/>
    <s v="Small House"/>
    <n v="675"/>
    <n v="8100"/>
    <x v="41"/>
    <n v="1"/>
  </r>
  <r>
    <n v="191"/>
    <x v="8"/>
    <n v="10"/>
    <x v="4"/>
    <s v="Berckelbosch"/>
    <s v="Small House"/>
    <n v="675"/>
    <n v="6750"/>
    <x v="41"/>
    <n v="0.83333333333333337"/>
  </r>
  <r>
    <n v="191"/>
    <x v="9"/>
    <n v="10"/>
    <x v="4"/>
    <s v="Berckelbosch"/>
    <s v="Small House"/>
    <n v="675"/>
    <n v="6750"/>
    <x v="41"/>
    <n v="0.83333333333333337"/>
  </r>
  <r>
    <n v="191"/>
    <x v="10"/>
    <n v="11"/>
    <x v="4"/>
    <s v="Berckelbosch"/>
    <s v="Small House"/>
    <n v="675"/>
    <n v="7425"/>
    <x v="41"/>
    <n v="0.91666666666666663"/>
  </r>
  <r>
    <n v="191"/>
    <x v="11"/>
    <n v="12"/>
    <x v="4"/>
    <s v="Berckelbosch"/>
    <s v="Small House"/>
    <n v="675"/>
    <n v="8100"/>
    <x v="41"/>
    <n v="1"/>
  </r>
  <r>
    <n v="191"/>
    <x v="12"/>
    <n v="12"/>
    <x v="4"/>
    <s v="Berckelbosch"/>
    <s v="Small House"/>
    <n v="675"/>
    <n v="8100"/>
    <x v="41"/>
    <n v="1"/>
  </r>
  <r>
    <n v="191"/>
    <x v="13"/>
    <n v="12"/>
    <x v="4"/>
    <s v="Berckelbosch"/>
    <s v="Small House"/>
    <n v="675"/>
    <n v="8100"/>
    <x v="41"/>
    <n v="1"/>
  </r>
  <r>
    <n v="191"/>
    <x v="14"/>
    <n v="12"/>
    <x v="4"/>
    <s v="Berckelbosch"/>
    <s v="Small House"/>
    <n v="675"/>
    <n v="8100"/>
    <x v="41"/>
    <n v="1"/>
  </r>
  <r>
    <n v="191"/>
    <x v="15"/>
    <n v="2"/>
    <x v="4"/>
    <s v="Berckelbosch"/>
    <s v="Small House"/>
    <n v="675"/>
    <n v="1350"/>
    <x v="41"/>
    <n v="0.16666666666666666"/>
  </r>
  <r>
    <n v="191"/>
    <x v="16"/>
    <n v="12"/>
    <x v="4"/>
    <s v="Berckelbosch"/>
    <s v="Small House"/>
    <n v="675"/>
    <n v="8100"/>
    <x v="41"/>
    <n v="1"/>
  </r>
  <r>
    <n v="191"/>
    <x v="17"/>
    <n v="12"/>
    <x v="4"/>
    <s v="Berckelbosch"/>
    <s v="Small House"/>
    <n v="675"/>
    <n v="8100"/>
    <x v="41"/>
    <n v="1"/>
  </r>
  <r>
    <n v="191"/>
    <x v="18"/>
    <n v="12"/>
    <x v="4"/>
    <s v="Berckelbosch"/>
    <s v="Small House"/>
    <n v="675"/>
    <n v="8100"/>
    <x v="41"/>
    <n v="1"/>
  </r>
  <r>
    <n v="192"/>
    <x v="0"/>
    <n v="11"/>
    <x v="4"/>
    <s v="Berckelbosch"/>
    <s v="Small House"/>
    <n v="675"/>
    <n v="7425"/>
    <x v="41"/>
    <n v="0.91666666666666663"/>
  </r>
  <r>
    <n v="192"/>
    <x v="1"/>
    <n v="10"/>
    <x v="4"/>
    <s v="Berckelbosch"/>
    <s v="Small House"/>
    <n v="675"/>
    <n v="6750"/>
    <x v="41"/>
    <n v="0.83333333333333337"/>
  </r>
  <r>
    <n v="192"/>
    <x v="2"/>
    <n v="11"/>
    <x v="4"/>
    <s v="Berckelbosch"/>
    <s v="Small House"/>
    <n v="675"/>
    <n v="7425"/>
    <x v="41"/>
    <n v="0.91666666666666663"/>
  </r>
  <r>
    <n v="192"/>
    <x v="3"/>
    <n v="12"/>
    <x v="4"/>
    <s v="Berckelbosch"/>
    <s v="Small House"/>
    <n v="675"/>
    <n v="8100"/>
    <x v="41"/>
    <n v="1"/>
  </r>
  <r>
    <n v="192"/>
    <x v="4"/>
    <n v="12"/>
    <x v="4"/>
    <s v="Berckelbosch"/>
    <s v="Small House"/>
    <n v="675"/>
    <n v="8100"/>
    <x v="41"/>
    <n v="1"/>
  </r>
  <r>
    <n v="192"/>
    <x v="5"/>
    <n v="11"/>
    <x v="4"/>
    <s v="Berckelbosch"/>
    <s v="Small House"/>
    <n v="675"/>
    <n v="7425"/>
    <x v="41"/>
    <n v="0.91666666666666663"/>
  </r>
  <r>
    <n v="192"/>
    <x v="6"/>
    <n v="12"/>
    <x v="4"/>
    <s v="Berckelbosch"/>
    <s v="Small House"/>
    <n v="675"/>
    <n v="8100"/>
    <x v="41"/>
    <n v="1"/>
  </r>
  <r>
    <n v="192"/>
    <x v="7"/>
    <n v="12"/>
    <x v="4"/>
    <s v="Berckelbosch"/>
    <s v="Small House"/>
    <n v="675"/>
    <n v="8100"/>
    <x v="41"/>
    <n v="1"/>
  </r>
  <r>
    <n v="192"/>
    <x v="8"/>
    <n v="12"/>
    <x v="4"/>
    <s v="Berckelbosch"/>
    <s v="Small House"/>
    <n v="675"/>
    <n v="8100"/>
    <x v="41"/>
    <n v="1"/>
  </r>
  <r>
    <n v="192"/>
    <x v="9"/>
    <n v="12"/>
    <x v="4"/>
    <s v="Berckelbosch"/>
    <s v="Small House"/>
    <n v="675"/>
    <n v="8100"/>
    <x v="41"/>
    <n v="1"/>
  </r>
  <r>
    <n v="192"/>
    <x v="10"/>
    <n v="10"/>
    <x v="4"/>
    <s v="Berckelbosch"/>
    <s v="Small House"/>
    <n v="675"/>
    <n v="6750"/>
    <x v="41"/>
    <n v="0.83333333333333337"/>
  </r>
  <r>
    <n v="192"/>
    <x v="11"/>
    <n v="12"/>
    <x v="4"/>
    <s v="Berckelbosch"/>
    <s v="Small House"/>
    <n v="675"/>
    <n v="8100"/>
    <x v="41"/>
    <n v="1"/>
  </r>
  <r>
    <n v="192"/>
    <x v="12"/>
    <n v="10"/>
    <x v="4"/>
    <s v="Berckelbosch"/>
    <s v="Small House"/>
    <n v="675"/>
    <n v="6750"/>
    <x v="41"/>
    <n v="0.83333333333333337"/>
  </r>
  <r>
    <n v="192"/>
    <x v="13"/>
    <n v="12"/>
    <x v="4"/>
    <s v="Berckelbosch"/>
    <s v="Small House"/>
    <n v="675"/>
    <n v="8100"/>
    <x v="41"/>
    <n v="1"/>
  </r>
  <r>
    <n v="192"/>
    <x v="14"/>
    <n v="10"/>
    <x v="4"/>
    <s v="Berckelbosch"/>
    <s v="Small House"/>
    <n v="675"/>
    <n v="6750"/>
    <x v="41"/>
    <n v="0.83333333333333337"/>
  </r>
  <r>
    <n v="192"/>
    <x v="15"/>
    <n v="11"/>
    <x v="4"/>
    <s v="Berckelbosch"/>
    <s v="Small House"/>
    <n v="675"/>
    <n v="7425"/>
    <x v="41"/>
    <n v="0.91666666666666663"/>
  </r>
  <r>
    <n v="192"/>
    <x v="16"/>
    <n v="11"/>
    <x v="4"/>
    <s v="Berckelbosch"/>
    <s v="Small House"/>
    <n v="675"/>
    <n v="7425"/>
    <x v="41"/>
    <n v="0.91666666666666663"/>
  </r>
  <r>
    <n v="192"/>
    <x v="17"/>
    <n v="11"/>
    <x v="4"/>
    <s v="Berckelbosch"/>
    <s v="Small House"/>
    <n v="675"/>
    <n v="7425"/>
    <x v="41"/>
    <n v="0.91666666666666663"/>
  </r>
  <r>
    <n v="192"/>
    <x v="18"/>
    <n v="11"/>
    <x v="4"/>
    <s v="Berckelbosch"/>
    <s v="Small House"/>
    <n v="675"/>
    <n v="7425"/>
    <x v="41"/>
    <n v="0.91666666666666663"/>
  </r>
  <r>
    <n v="193"/>
    <x v="0"/>
    <n v="12"/>
    <x v="4"/>
    <s v="Berckelbosch"/>
    <s v="Small House"/>
    <n v="675"/>
    <n v="8100"/>
    <x v="41"/>
    <n v="1"/>
  </r>
  <r>
    <n v="193"/>
    <x v="1"/>
    <n v="12"/>
    <x v="4"/>
    <s v="Berckelbosch"/>
    <s v="Small House"/>
    <n v="675"/>
    <n v="8100"/>
    <x v="41"/>
    <n v="1"/>
  </r>
  <r>
    <n v="193"/>
    <x v="2"/>
    <n v="12"/>
    <x v="4"/>
    <s v="Berckelbosch"/>
    <s v="Small House"/>
    <n v="675"/>
    <n v="8100"/>
    <x v="41"/>
    <n v="1"/>
  </r>
  <r>
    <n v="193"/>
    <x v="3"/>
    <n v="12"/>
    <x v="4"/>
    <s v="Berckelbosch"/>
    <s v="Small House"/>
    <n v="675"/>
    <n v="8100"/>
    <x v="41"/>
    <n v="1"/>
  </r>
  <r>
    <n v="193"/>
    <x v="4"/>
    <n v="12"/>
    <x v="4"/>
    <s v="Berckelbosch"/>
    <s v="Small House"/>
    <n v="675"/>
    <n v="8100"/>
    <x v="41"/>
    <n v="1"/>
  </r>
  <r>
    <n v="193"/>
    <x v="5"/>
    <n v="10"/>
    <x v="4"/>
    <s v="Berckelbosch"/>
    <s v="Small House"/>
    <n v="675"/>
    <n v="6750"/>
    <x v="41"/>
    <n v="0.83333333333333337"/>
  </r>
  <r>
    <n v="193"/>
    <x v="6"/>
    <n v="10"/>
    <x v="4"/>
    <s v="Berckelbosch"/>
    <s v="Small House"/>
    <n v="675"/>
    <n v="6750"/>
    <x v="41"/>
    <n v="0.83333333333333337"/>
  </r>
  <r>
    <n v="193"/>
    <x v="7"/>
    <n v="11"/>
    <x v="4"/>
    <s v="Berckelbosch"/>
    <s v="Small House"/>
    <n v="675"/>
    <n v="7425"/>
    <x v="41"/>
    <n v="0.91666666666666663"/>
  </r>
  <r>
    <n v="193"/>
    <x v="8"/>
    <n v="12"/>
    <x v="4"/>
    <s v="Berckelbosch"/>
    <s v="Small House"/>
    <n v="675"/>
    <n v="8100"/>
    <x v="41"/>
    <n v="1"/>
  </r>
  <r>
    <n v="193"/>
    <x v="9"/>
    <n v="12"/>
    <x v="4"/>
    <s v="Berckelbosch"/>
    <s v="Small House"/>
    <n v="675"/>
    <n v="8100"/>
    <x v="41"/>
    <n v="1"/>
  </r>
  <r>
    <n v="193"/>
    <x v="10"/>
    <n v="12"/>
    <x v="4"/>
    <s v="Berckelbosch"/>
    <s v="Small House"/>
    <n v="675"/>
    <n v="8100"/>
    <x v="41"/>
    <n v="1"/>
  </r>
  <r>
    <n v="193"/>
    <x v="11"/>
    <n v="10"/>
    <x v="4"/>
    <s v="Berckelbosch"/>
    <s v="Small House"/>
    <n v="675"/>
    <n v="6750"/>
    <x v="41"/>
    <n v="0.83333333333333337"/>
  </r>
  <r>
    <n v="193"/>
    <x v="12"/>
    <n v="12"/>
    <x v="4"/>
    <s v="Berckelbosch"/>
    <s v="Small House"/>
    <n v="675"/>
    <n v="8100"/>
    <x v="41"/>
    <n v="1"/>
  </r>
  <r>
    <n v="193"/>
    <x v="13"/>
    <n v="12"/>
    <x v="4"/>
    <s v="Berckelbosch"/>
    <s v="Small House"/>
    <n v="675"/>
    <n v="8100"/>
    <x v="41"/>
    <n v="1"/>
  </r>
  <r>
    <n v="193"/>
    <x v="14"/>
    <n v="11"/>
    <x v="4"/>
    <s v="Berckelbosch"/>
    <s v="Small House"/>
    <n v="675"/>
    <n v="7425"/>
    <x v="41"/>
    <n v="0.91666666666666663"/>
  </r>
  <r>
    <n v="193"/>
    <x v="15"/>
    <n v="12"/>
    <x v="4"/>
    <s v="Berckelbosch"/>
    <s v="Small House"/>
    <n v="675"/>
    <n v="8100"/>
    <x v="41"/>
    <n v="1"/>
  </r>
  <r>
    <n v="193"/>
    <x v="16"/>
    <n v="12"/>
    <x v="4"/>
    <s v="Berckelbosch"/>
    <s v="Small House"/>
    <n v="675"/>
    <n v="8100"/>
    <x v="41"/>
    <n v="1"/>
  </r>
  <r>
    <n v="193"/>
    <x v="17"/>
    <n v="12"/>
    <x v="4"/>
    <s v="Berckelbosch"/>
    <s v="Small House"/>
    <n v="675"/>
    <n v="8100"/>
    <x v="41"/>
    <n v="1"/>
  </r>
  <r>
    <n v="193"/>
    <x v="18"/>
    <n v="11"/>
    <x v="4"/>
    <s v="Berckelbosch"/>
    <s v="Small House"/>
    <n v="675"/>
    <n v="7425"/>
    <x v="41"/>
    <n v="0.91666666666666663"/>
  </r>
  <r>
    <n v="194"/>
    <x v="0"/>
    <n v="12"/>
    <x v="4"/>
    <s v="Berckelbosch"/>
    <s v="Small House"/>
    <n v="660"/>
    <n v="7920"/>
    <x v="42"/>
    <n v="1"/>
  </r>
  <r>
    <n v="194"/>
    <x v="1"/>
    <n v="11"/>
    <x v="4"/>
    <s v="Berckelbosch"/>
    <s v="Small House"/>
    <n v="660"/>
    <n v="7260"/>
    <x v="42"/>
    <n v="0.91666666666666663"/>
  </r>
  <r>
    <n v="194"/>
    <x v="2"/>
    <n v="12"/>
    <x v="4"/>
    <s v="Berckelbosch"/>
    <s v="Small House"/>
    <n v="660"/>
    <n v="7920"/>
    <x v="42"/>
    <n v="1"/>
  </r>
  <r>
    <n v="194"/>
    <x v="3"/>
    <n v="12"/>
    <x v="4"/>
    <s v="Berckelbosch"/>
    <s v="Small House"/>
    <n v="660"/>
    <n v="7920"/>
    <x v="42"/>
    <n v="1"/>
  </r>
  <r>
    <n v="194"/>
    <x v="4"/>
    <n v="12"/>
    <x v="4"/>
    <s v="Berckelbosch"/>
    <s v="Small House"/>
    <n v="660"/>
    <n v="7920"/>
    <x v="42"/>
    <n v="1"/>
  </r>
  <r>
    <n v="194"/>
    <x v="5"/>
    <n v="11"/>
    <x v="4"/>
    <s v="Berckelbosch"/>
    <s v="Small House"/>
    <n v="660"/>
    <n v="7260"/>
    <x v="42"/>
    <n v="0.91666666666666663"/>
  </r>
  <r>
    <n v="194"/>
    <x v="6"/>
    <n v="12"/>
    <x v="4"/>
    <s v="Berckelbosch"/>
    <s v="Small House"/>
    <n v="660"/>
    <n v="7920"/>
    <x v="42"/>
    <n v="1"/>
  </r>
  <r>
    <n v="194"/>
    <x v="7"/>
    <n v="12"/>
    <x v="4"/>
    <s v="Berckelbosch"/>
    <s v="Small House"/>
    <n v="660"/>
    <n v="7920"/>
    <x v="42"/>
    <n v="1"/>
  </r>
  <r>
    <n v="194"/>
    <x v="8"/>
    <n v="12"/>
    <x v="4"/>
    <s v="Berckelbosch"/>
    <s v="Small House"/>
    <n v="660"/>
    <n v="7920"/>
    <x v="42"/>
    <n v="1"/>
  </r>
  <r>
    <n v="194"/>
    <x v="9"/>
    <n v="11"/>
    <x v="4"/>
    <s v="Berckelbosch"/>
    <s v="Small House"/>
    <n v="660"/>
    <n v="7260"/>
    <x v="42"/>
    <n v="0.91666666666666663"/>
  </r>
  <r>
    <n v="194"/>
    <x v="10"/>
    <n v="10"/>
    <x v="4"/>
    <s v="Berckelbosch"/>
    <s v="Small House"/>
    <n v="660"/>
    <n v="6600"/>
    <x v="42"/>
    <n v="0.83333333333333337"/>
  </r>
  <r>
    <n v="194"/>
    <x v="11"/>
    <n v="12"/>
    <x v="4"/>
    <s v="Berckelbosch"/>
    <s v="Small House"/>
    <n v="660"/>
    <n v="7920"/>
    <x v="42"/>
    <n v="1"/>
  </r>
  <r>
    <n v="194"/>
    <x v="12"/>
    <n v="11"/>
    <x v="4"/>
    <s v="Berckelbosch"/>
    <s v="Small House"/>
    <n v="660"/>
    <n v="7260"/>
    <x v="42"/>
    <n v="0.91666666666666663"/>
  </r>
  <r>
    <n v="194"/>
    <x v="13"/>
    <n v="12"/>
    <x v="4"/>
    <s v="Berckelbosch"/>
    <s v="Small House"/>
    <n v="660"/>
    <n v="7920"/>
    <x v="42"/>
    <n v="1"/>
  </r>
  <r>
    <n v="194"/>
    <x v="14"/>
    <n v="10"/>
    <x v="4"/>
    <s v="Berckelbosch"/>
    <s v="Small House"/>
    <n v="660"/>
    <n v="6600"/>
    <x v="42"/>
    <n v="0.83333333333333337"/>
  </r>
  <r>
    <n v="194"/>
    <x v="15"/>
    <n v="12"/>
    <x v="4"/>
    <s v="Berckelbosch"/>
    <s v="Small House"/>
    <n v="660"/>
    <n v="7920"/>
    <x v="42"/>
    <n v="1"/>
  </r>
  <r>
    <n v="194"/>
    <x v="16"/>
    <n v="12"/>
    <x v="4"/>
    <s v="Berckelbosch"/>
    <s v="Small House"/>
    <n v="660"/>
    <n v="7920"/>
    <x v="42"/>
    <n v="1"/>
  </r>
  <r>
    <n v="194"/>
    <x v="17"/>
    <n v="12"/>
    <x v="4"/>
    <s v="Berckelbosch"/>
    <s v="Small House"/>
    <n v="660"/>
    <n v="7920"/>
    <x v="42"/>
    <n v="1"/>
  </r>
  <r>
    <n v="194"/>
    <x v="18"/>
    <n v="10"/>
    <x v="4"/>
    <s v="Berckelbosch"/>
    <s v="Small House"/>
    <n v="660"/>
    <n v="6600"/>
    <x v="42"/>
    <n v="0.83333333333333337"/>
  </r>
  <r>
    <n v="201"/>
    <x v="0"/>
    <n v="5"/>
    <x v="5"/>
    <s v="Waterrijk"/>
    <s v="Small House"/>
    <n v="625"/>
    <n v="3125"/>
    <x v="43"/>
    <n v="0.41666666666666669"/>
  </r>
  <r>
    <n v="201"/>
    <x v="1"/>
    <n v="6"/>
    <x v="5"/>
    <s v="Waterrijk"/>
    <s v="Small House"/>
    <n v="625"/>
    <n v="3750"/>
    <x v="43"/>
    <n v="0.5"/>
  </r>
  <r>
    <n v="201"/>
    <x v="2"/>
    <n v="4"/>
    <x v="5"/>
    <s v="Waterrijk"/>
    <s v="Small House"/>
    <n v="625"/>
    <n v="2500"/>
    <x v="43"/>
    <n v="0.33333333333333331"/>
  </r>
  <r>
    <n v="201"/>
    <x v="3"/>
    <n v="6"/>
    <x v="5"/>
    <s v="Waterrijk"/>
    <s v="Small House"/>
    <n v="625"/>
    <n v="3750"/>
    <x v="43"/>
    <n v="0.5"/>
  </r>
  <r>
    <n v="201"/>
    <x v="4"/>
    <n v="6"/>
    <x v="5"/>
    <s v="Waterrijk"/>
    <s v="Small House"/>
    <n v="625"/>
    <n v="3750"/>
    <x v="43"/>
    <n v="0.5"/>
  </r>
  <r>
    <n v="201"/>
    <x v="5"/>
    <n v="7"/>
    <x v="5"/>
    <s v="Waterrijk"/>
    <s v="Small House"/>
    <n v="625"/>
    <n v="4375"/>
    <x v="43"/>
    <n v="0.58333333333333337"/>
  </r>
  <r>
    <n v="201"/>
    <x v="6"/>
    <n v="5"/>
    <x v="5"/>
    <s v="Waterrijk"/>
    <s v="Small House"/>
    <n v="625"/>
    <n v="3125"/>
    <x v="43"/>
    <n v="0.41666666666666669"/>
  </r>
  <r>
    <n v="201"/>
    <x v="7"/>
    <n v="7"/>
    <x v="5"/>
    <s v="Waterrijk"/>
    <s v="Small House"/>
    <n v="625"/>
    <n v="4375"/>
    <x v="43"/>
    <n v="0.58333333333333337"/>
  </r>
  <r>
    <n v="201"/>
    <x v="8"/>
    <n v="3"/>
    <x v="5"/>
    <s v="Waterrijk"/>
    <s v="Small House"/>
    <n v="625"/>
    <n v="1875"/>
    <x v="43"/>
    <n v="0.25"/>
  </r>
  <r>
    <n v="201"/>
    <x v="9"/>
    <n v="4"/>
    <x v="5"/>
    <s v="Waterrijk"/>
    <s v="Small House"/>
    <n v="625"/>
    <n v="2500"/>
    <x v="43"/>
    <n v="0.33333333333333331"/>
  </r>
  <r>
    <n v="201"/>
    <x v="10"/>
    <n v="3"/>
    <x v="5"/>
    <s v="Waterrijk"/>
    <s v="Small House"/>
    <n v="625"/>
    <n v="1875"/>
    <x v="43"/>
    <n v="0.25"/>
  </r>
  <r>
    <n v="201"/>
    <x v="11"/>
    <n v="4"/>
    <x v="5"/>
    <s v="Waterrijk"/>
    <s v="Small House"/>
    <n v="625"/>
    <n v="2500"/>
    <x v="43"/>
    <n v="0.33333333333333331"/>
  </r>
  <r>
    <n v="201"/>
    <x v="12"/>
    <n v="3"/>
    <x v="5"/>
    <s v="Waterrijk"/>
    <s v="Small House"/>
    <n v="625"/>
    <n v="1875"/>
    <x v="43"/>
    <n v="0.25"/>
  </r>
  <r>
    <n v="201"/>
    <x v="13"/>
    <n v="3"/>
    <x v="5"/>
    <s v="Waterrijk"/>
    <s v="Small House"/>
    <n v="625"/>
    <n v="1875"/>
    <x v="43"/>
    <n v="0.25"/>
  </r>
  <r>
    <n v="201"/>
    <x v="14"/>
    <n v="4"/>
    <x v="5"/>
    <s v="Waterrijk"/>
    <s v="Small House"/>
    <n v="625"/>
    <n v="2500"/>
    <x v="43"/>
    <n v="0.33333333333333331"/>
  </r>
  <r>
    <n v="201"/>
    <x v="15"/>
    <n v="3"/>
    <x v="5"/>
    <s v="Waterrijk"/>
    <s v="Small House"/>
    <n v="625"/>
    <n v="1875"/>
    <x v="43"/>
    <n v="0.25"/>
  </r>
  <r>
    <n v="201"/>
    <x v="16"/>
    <n v="7"/>
    <x v="5"/>
    <s v="Waterrijk"/>
    <s v="Small House"/>
    <n v="625"/>
    <n v="4375"/>
    <x v="43"/>
    <n v="0.58333333333333337"/>
  </r>
  <r>
    <n v="201"/>
    <x v="17"/>
    <n v="8"/>
    <x v="5"/>
    <s v="Waterrijk"/>
    <s v="Small House"/>
    <n v="625"/>
    <n v="5000"/>
    <x v="43"/>
    <n v="0.66666666666666663"/>
  </r>
  <r>
    <n v="201"/>
    <x v="17"/>
    <n v="10"/>
    <x v="5"/>
    <s v="Waterrijk"/>
    <s v="Small House"/>
    <n v="625"/>
    <n v="6250"/>
    <x v="43"/>
    <n v="0.83333333333333337"/>
  </r>
  <r>
    <n v="201"/>
    <x v="18"/>
    <n v="12"/>
    <x v="5"/>
    <s v="Waterrijk"/>
    <s v="Small House"/>
    <n v="625"/>
    <n v="7500"/>
    <x v="43"/>
    <n v="1"/>
  </r>
  <r>
    <n v="202"/>
    <x v="0"/>
    <n v="4"/>
    <x v="5"/>
    <s v="Waterrijk"/>
    <s v="Small House"/>
    <n v="690"/>
    <n v="2760"/>
    <x v="21"/>
    <n v="0.33333333333333331"/>
  </r>
  <r>
    <n v="202"/>
    <x v="1"/>
    <n v="7"/>
    <x v="5"/>
    <s v="Waterrijk"/>
    <s v="Small House"/>
    <n v="690"/>
    <n v="4830"/>
    <x v="21"/>
    <n v="0.58333333333333337"/>
  </r>
  <r>
    <n v="202"/>
    <x v="2"/>
    <n v="3"/>
    <x v="5"/>
    <s v="Waterrijk"/>
    <s v="Small House"/>
    <n v="690"/>
    <n v="2070"/>
    <x v="21"/>
    <n v="0.25"/>
  </r>
  <r>
    <n v="202"/>
    <x v="3"/>
    <n v="4"/>
    <x v="5"/>
    <s v="Waterrijk"/>
    <s v="Small House"/>
    <n v="690"/>
    <n v="2760"/>
    <x v="21"/>
    <n v="0.33333333333333331"/>
  </r>
  <r>
    <n v="202"/>
    <x v="4"/>
    <n v="3"/>
    <x v="5"/>
    <s v="Waterrijk"/>
    <s v="Small House"/>
    <n v="690"/>
    <n v="2070"/>
    <x v="21"/>
    <n v="0.25"/>
  </r>
  <r>
    <n v="202"/>
    <x v="5"/>
    <n v="4"/>
    <x v="5"/>
    <s v="Waterrijk"/>
    <s v="Small House"/>
    <n v="690"/>
    <n v="2760"/>
    <x v="21"/>
    <n v="0.33333333333333331"/>
  </r>
  <r>
    <n v="202"/>
    <x v="6"/>
    <n v="7"/>
    <x v="5"/>
    <s v="Waterrijk"/>
    <s v="Small House"/>
    <n v="690"/>
    <n v="4830"/>
    <x v="21"/>
    <n v="0.58333333333333337"/>
  </r>
  <r>
    <n v="202"/>
    <x v="7"/>
    <n v="4"/>
    <x v="5"/>
    <s v="Waterrijk"/>
    <s v="Small House"/>
    <n v="690"/>
    <n v="2760"/>
    <x v="21"/>
    <n v="0.33333333333333331"/>
  </r>
  <r>
    <n v="202"/>
    <x v="8"/>
    <n v="6"/>
    <x v="5"/>
    <s v="Waterrijk"/>
    <s v="Small House"/>
    <n v="690"/>
    <n v="4140"/>
    <x v="21"/>
    <n v="0.5"/>
  </r>
  <r>
    <n v="202"/>
    <x v="9"/>
    <n v="7"/>
    <x v="5"/>
    <s v="Waterrijk"/>
    <s v="Small House"/>
    <n v="690"/>
    <n v="4830"/>
    <x v="21"/>
    <n v="0.58333333333333337"/>
  </r>
  <r>
    <n v="202"/>
    <x v="10"/>
    <n v="7"/>
    <x v="5"/>
    <s v="Waterrijk"/>
    <s v="Small House"/>
    <n v="690"/>
    <n v="4830"/>
    <x v="21"/>
    <n v="0.58333333333333337"/>
  </r>
  <r>
    <n v="202"/>
    <x v="11"/>
    <n v="7"/>
    <x v="5"/>
    <s v="Waterrijk"/>
    <s v="Small House"/>
    <n v="690"/>
    <n v="4830"/>
    <x v="21"/>
    <n v="0.58333333333333337"/>
  </r>
  <r>
    <n v="202"/>
    <x v="12"/>
    <n v="4"/>
    <x v="5"/>
    <s v="Waterrijk"/>
    <s v="Small House"/>
    <n v="690"/>
    <n v="2760"/>
    <x v="21"/>
    <n v="0.33333333333333331"/>
  </r>
  <r>
    <n v="202"/>
    <x v="13"/>
    <n v="7"/>
    <x v="5"/>
    <s v="Waterrijk"/>
    <s v="Small House"/>
    <n v="690"/>
    <n v="4830"/>
    <x v="21"/>
    <n v="0.58333333333333337"/>
  </r>
  <r>
    <n v="202"/>
    <x v="13"/>
    <n v="7"/>
    <x v="5"/>
    <s v="Waterrijk"/>
    <s v="Small House"/>
    <n v="690"/>
    <n v="4830"/>
    <x v="21"/>
    <n v="0.58333333333333337"/>
  </r>
  <r>
    <n v="202"/>
    <x v="14"/>
    <n v="6"/>
    <x v="5"/>
    <s v="Waterrijk"/>
    <s v="Small House"/>
    <n v="690"/>
    <n v="4140"/>
    <x v="21"/>
    <n v="0.5"/>
  </r>
  <r>
    <n v="202"/>
    <x v="15"/>
    <n v="3"/>
    <x v="5"/>
    <s v="Waterrijk"/>
    <s v="Small House"/>
    <n v="690"/>
    <n v="2070"/>
    <x v="21"/>
    <n v="0.25"/>
  </r>
  <r>
    <n v="202"/>
    <x v="16"/>
    <n v="6"/>
    <x v="5"/>
    <s v="Waterrijk"/>
    <s v="Small House"/>
    <n v="690"/>
    <n v="4140"/>
    <x v="21"/>
    <n v="0.5"/>
  </r>
  <r>
    <n v="202"/>
    <x v="17"/>
    <n v="9"/>
    <x v="5"/>
    <s v="Waterrijk"/>
    <s v="Small House"/>
    <n v="690"/>
    <n v="6210"/>
    <x v="21"/>
    <n v="0.75"/>
  </r>
  <r>
    <n v="202"/>
    <x v="18"/>
    <n v="4"/>
    <x v="5"/>
    <s v="Waterrijk"/>
    <s v="Small House"/>
    <n v="690"/>
    <n v="2760"/>
    <x v="21"/>
    <n v="0.33333333333333331"/>
  </r>
  <r>
    <n v="203"/>
    <x v="0"/>
    <n v="6"/>
    <x v="5"/>
    <s v="Waterrijk"/>
    <s v="Small House"/>
    <n v="557"/>
    <n v="3342"/>
    <x v="44"/>
    <n v="0.5"/>
  </r>
  <r>
    <n v="203"/>
    <x v="1"/>
    <n v="6"/>
    <x v="5"/>
    <s v="Waterrijk"/>
    <s v="Small House"/>
    <n v="557"/>
    <n v="3342"/>
    <x v="44"/>
    <n v="0.5"/>
  </r>
  <r>
    <n v="203"/>
    <x v="2"/>
    <n v="4"/>
    <x v="5"/>
    <s v="Waterrijk"/>
    <s v="Small House"/>
    <n v="557"/>
    <n v="2228"/>
    <x v="44"/>
    <n v="0.33333333333333331"/>
  </r>
  <r>
    <n v="203"/>
    <x v="3"/>
    <n v="6"/>
    <x v="5"/>
    <s v="Waterrijk"/>
    <s v="Small House"/>
    <n v="557"/>
    <n v="3342"/>
    <x v="44"/>
    <n v="0.5"/>
  </r>
  <r>
    <n v="203"/>
    <x v="4"/>
    <n v="7"/>
    <x v="5"/>
    <s v="Waterrijk"/>
    <s v="Small House"/>
    <n v="557"/>
    <n v="3899"/>
    <x v="44"/>
    <n v="0.58333333333333337"/>
  </r>
  <r>
    <n v="203"/>
    <x v="5"/>
    <n v="3"/>
    <x v="5"/>
    <s v="Waterrijk"/>
    <s v="Small House"/>
    <n v="557"/>
    <n v="1671"/>
    <x v="44"/>
    <n v="0.25"/>
  </r>
  <r>
    <n v="203"/>
    <x v="6"/>
    <n v="4"/>
    <x v="5"/>
    <s v="Waterrijk"/>
    <s v="Small House"/>
    <n v="557"/>
    <n v="2228"/>
    <x v="44"/>
    <n v="0.33333333333333331"/>
  </r>
  <r>
    <n v="203"/>
    <x v="7"/>
    <n v="4"/>
    <x v="5"/>
    <s v="Waterrijk"/>
    <s v="Small House"/>
    <n v="557"/>
    <n v="2228"/>
    <x v="44"/>
    <n v="0.33333333333333331"/>
  </r>
  <r>
    <n v="203"/>
    <x v="8"/>
    <n v="5"/>
    <x v="5"/>
    <s v="Waterrijk"/>
    <s v="Small House"/>
    <n v="557"/>
    <n v="2785"/>
    <x v="44"/>
    <n v="0.41666666666666669"/>
  </r>
  <r>
    <n v="203"/>
    <x v="9"/>
    <n v="4"/>
    <x v="5"/>
    <s v="Waterrijk"/>
    <s v="Small House"/>
    <n v="557"/>
    <n v="2228"/>
    <x v="44"/>
    <n v="0.33333333333333331"/>
  </r>
  <r>
    <n v="203"/>
    <x v="10"/>
    <n v="3"/>
    <x v="5"/>
    <s v="Waterrijk"/>
    <s v="Small House"/>
    <n v="557"/>
    <n v="1671"/>
    <x v="44"/>
    <n v="0.25"/>
  </r>
  <r>
    <n v="203"/>
    <x v="11"/>
    <n v="3"/>
    <x v="5"/>
    <s v="Waterrijk"/>
    <s v="Small House"/>
    <n v="557"/>
    <n v="1671"/>
    <x v="44"/>
    <n v="0.25"/>
  </r>
  <r>
    <n v="203"/>
    <x v="12"/>
    <n v="6"/>
    <x v="5"/>
    <s v="Waterrijk"/>
    <s v="Small House"/>
    <n v="557"/>
    <n v="3342"/>
    <x v="44"/>
    <n v="0.5"/>
  </r>
  <r>
    <n v="203"/>
    <x v="13"/>
    <n v="7"/>
    <x v="5"/>
    <s v="Waterrijk"/>
    <s v="Small House"/>
    <n v="557"/>
    <n v="3899"/>
    <x v="44"/>
    <n v="0.58333333333333337"/>
  </r>
  <r>
    <n v="203"/>
    <x v="13"/>
    <n v="4"/>
    <x v="5"/>
    <s v="Waterrijk"/>
    <s v="Small House"/>
    <n v="557"/>
    <n v="2228"/>
    <x v="44"/>
    <n v="0.33333333333333331"/>
  </r>
  <r>
    <n v="203"/>
    <x v="14"/>
    <n v="6"/>
    <x v="5"/>
    <s v="Waterrijk"/>
    <s v="Small House"/>
    <n v="557"/>
    <n v="3342"/>
    <x v="44"/>
    <n v="0.5"/>
  </r>
  <r>
    <n v="203"/>
    <x v="15"/>
    <n v="7"/>
    <x v="5"/>
    <s v="Waterrijk"/>
    <s v="Small House"/>
    <n v="557"/>
    <n v="3899"/>
    <x v="44"/>
    <n v="0.58333333333333337"/>
  </r>
  <r>
    <n v="203"/>
    <x v="16"/>
    <n v="1"/>
    <x v="5"/>
    <s v="Waterrijk"/>
    <s v="Small House"/>
    <n v="557"/>
    <n v="557"/>
    <x v="44"/>
    <n v="8.3333333333333329E-2"/>
  </r>
  <r>
    <n v="203"/>
    <x v="17"/>
    <n v="7"/>
    <x v="5"/>
    <s v="Waterrijk"/>
    <s v="Small House"/>
    <n v="557"/>
    <n v="3899"/>
    <x v="44"/>
    <n v="0.58333333333333337"/>
  </r>
  <r>
    <n v="203"/>
    <x v="18"/>
    <n v="8"/>
    <x v="5"/>
    <s v="Waterrijk"/>
    <s v="Small House"/>
    <n v="557"/>
    <n v="4456"/>
    <x v="44"/>
    <n v="0.66666666666666663"/>
  </r>
  <r>
    <n v="206"/>
    <x v="0"/>
    <n v="9"/>
    <x v="6"/>
    <s v="Hulst"/>
    <s v="Condo"/>
    <n v="3200"/>
    <n v="28800"/>
    <x v="45"/>
    <n v="0.75"/>
  </r>
  <r>
    <n v="206"/>
    <x v="1"/>
    <n v="7"/>
    <x v="6"/>
    <s v="Hulst"/>
    <s v="Condo"/>
    <n v="3200"/>
    <n v="22400"/>
    <x v="45"/>
    <n v="0.58333333333333337"/>
  </r>
  <r>
    <n v="206"/>
    <x v="2"/>
    <n v="10"/>
    <x v="6"/>
    <s v="Hulst"/>
    <s v="Condo"/>
    <n v="3200"/>
    <n v="32000"/>
    <x v="45"/>
    <n v="0.83333333333333337"/>
  </r>
  <r>
    <n v="206"/>
    <x v="3"/>
    <n v="10"/>
    <x v="6"/>
    <s v="Hulst"/>
    <s v="Condo"/>
    <n v="3200"/>
    <n v="32000"/>
    <x v="45"/>
    <n v="0.83333333333333337"/>
  </r>
  <r>
    <n v="206"/>
    <x v="4"/>
    <n v="7"/>
    <x v="6"/>
    <s v="Hulst"/>
    <s v="Condo"/>
    <n v="3200"/>
    <n v="22400"/>
    <x v="45"/>
    <n v="0.58333333333333337"/>
  </r>
  <r>
    <n v="206"/>
    <x v="5"/>
    <n v="11"/>
    <x v="6"/>
    <s v="Hulst"/>
    <s v="Condo"/>
    <n v="3200"/>
    <n v="35200"/>
    <x v="45"/>
    <n v="0.91666666666666663"/>
  </r>
  <r>
    <n v="206"/>
    <x v="6"/>
    <n v="8"/>
    <x v="6"/>
    <s v="Hulst"/>
    <s v="Condo"/>
    <n v="3200"/>
    <n v="25600"/>
    <x v="45"/>
    <n v="0.66666666666666663"/>
  </r>
  <r>
    <n v="206"/>
    <x v="7"/>
    <n v="7"/>
    <x v="6"/>
    <s v="Hulst"/>
    <s v="Condo"/>
    <n v="3200"/>
    <n v="22400"/>
    <x v="45"/>
    <n v="0.58333333333333337"/>
  </r>
  <r>
    <n v="206"/>
    <x v="8"/>
    <n v="11"/>
    <x v="6"/>
    <s v="Hulst"/>
    <s v="Condo"/>
    <n v="3200"/>
    <n v="35200"/>
    <x v="45"/>
    <n v="0.91666666666666663"/>
  </r>
  <r>
    <n v="206"/>
    <x v="9"/>
    <n v="7"/>
    <x v="6"/>
    <s v="Hulst"/>
    <s v="Condo"/>
    <n v="3200"/>
    <n v="22400"/>
    <x v="45"/>
    <n v="0.58333333333333337"/>
  </r>
  <r>
    <n v="206"/>
    <x v="10"/>
    <n v="8"/>
    <x v="6"/>
    <s v="Hulst"/>
    <s v="Condo"/>
    <n v="3200"/>
    <n v="25600"/>
    <x v="45"/>
    <n v="0.66666666666666663"/>
  </r>
  <r>
    <n v="206"/>
    <x v="11"/>
    <n v="9"/>
    <x v="6"/>
    <s v="Hulst"/>
    <s v="Condo"/>
    <n v="3200"/>
    <n v="28800"/>
    <x v="45"/>
    <n v="0.75"/>
  </r>
  <r>
    <n v="206"/>
    <x v="12"/>
    <n v="9"/>
    <x v="6"/>
    <s v="Hulst"/>
    <s v="Condo"/>
    <n v="3200"/>
    <n v="28800"/>
    <x v="45"/>
    <n v="0.75"/>
  </r>
  <r>
    <n v="206"/>
    <x v="13"/>
    <n v="9"/>
    <x v="6"/>
    <s v="Hulst"/>
    <s v="Condo"/>
    <n v="3200"/>
    <n v="28800"/>
    <x v="45"/>
    <n v="0.75"/>
  </r>
  <r>
    <n v="206"/>
    <x v="13"/>
    <n v="9"/>
    <x v="6"/>
    <s v="Hulst"/>
    <s v="Condo"/>
    <n v="3200"/>
    <n v="28800"/>
    <x v="45"/>
    <n v="0.75"/>
  </r>
  <r>
    <n v="206"/>
    <x v="14"/>
    <n v="9"/>
    <x v="6"/>
    <s v="Hulst"/>
    <s v="Condo"/>
    <n v="3200"/>
    <n v="28800"/>
    <x v="45"/>
    <n v="0.75"/>
  </r>
  <r>
    <n v="206"/>
    <x v="15"/>
    <n v="10"/>
    <x v="6"/>
    <s v="Hulst"/>
    <s v="Condo"/>
    <n v="3200"/>
    <n v="32000"/>
    <x v="45"/>
    <n v="0.83333333333333337"/>
  </r>
  <r>
    <n v="206"/>
    <x v="16"/>
    <n v="9"/>
    <x v="6"/>
    <s v="Hulst"/>
    <s v="Condo"/>
    <n v="3200"/>
    <n v="28800"/>
    <x v="45"/>
    <n v="0.75"/>
  </r>
  <r>
    <n v="206"/>
    <x v="17"/>
    <n v="11"/>
    <x v="6"/>
    <s v="Hulst"/>
    <s v="Condo"/>
    <n v="3200"/>
    <n v="35200"/>
    <x v="45"/>
    <n v="0.91666666666666663"/>
  </r>
  <r>
    <n v="206"/>
    <x v="18"/>
    <n v="11"/>
    <x v="6"/>
    <s v="Hulst"/>
    <s v="Condo"/>
    <n v="3200"/>
    <n v="35200"/>
    <x v="45"/>
    <n v="0.91666666666666663"/>
  </r>
  <r>
    <n v="206"/>
    <x v="18"/>
    <n v="8"/>
    <x v="6"/>
    <s v="Hulst"/>
    <s v="Condo"/>
    <n v="3200"/>
    <n v="25600"/>
    <x v="45"/>
    <n v="0.66666666666666663"/>
  </r>
  <r>
    <n v="207"/>
    <x v="0"/>
    <n v="7"/>
    <x v="6"/>
    <s v="Hulst"/>
    <s v="Condo"/>
    <n v="325"/>
    <n v="2275"/>
    <x v="46"/>
    <n v="0.58333333333333337"/>
  </r>
  <r>
    <n v="207"/>
    <x v="1"/>
    <n v="7"/>
    <x v="6"/>
    <s v="Hulst"/>
    <s v="Condo"/>
    <n v="325"/>
    <n v="2275"/>
    <x v="46"/>
    <n v="0.58333333333333337"/>
  </r>
  <r>
    <n v="207"/>
    <x v="2"/>
    <n v="11"/>
    <x v="6"/>
    <s v="Hulst"/>
    <s v="Condo"/>
    <n v="325"/>
    <n v="3575"/>
    <x v="46"/>
    <n v="0.91666666666666663"/>
  </r>
  <r>
    <n v="207"/>
    <x v="3"/>
    <n v="9"/>
    <x v="6"/>
    <s v="Hulst"/>
    <s v="Condo"/>
    <n v="325"/>
    <n v="2925"/>
    <x v="46"/>
    <n v="0.75"/>
  </r>
  <r>
    <n v="207"/>
    <x v="4"/>
    <n v="9"/>
    <x v="6"/>
    <s v="Hulst"/>
    <s v="Condo"/>
    <n v="325"/>
    <n v="2925"/>
    <x v="46"/>
    <n v="0.75"/>
  </r>
  <r>
    <n v="207"/>
    <x v="5"/>
    <n v="10"/>
    <x v="6"/>
    <s v="Hulst"/>
    <s v="Condo"/>
    <n v="325"/>
    <n v="3250"/>
    <x v="46"/>
    <n v="0.83333333333333337"/>
  </r>
  <r>
    <n v="207"/>
    <x v="6"/>
    <n v="10"/>
    <x v="6"/>
    <s v="Hulst"/>
    <s v="Condo"/>
    <n v="325"/>
    <n v="3250"/>
    <x v="46"/>
    <n v="0.83333333333333337"/>
  </r>
  <r>
    <n v="207"/>
    <x v="7"/>
    <n v="11"/>
    <x v="6"/>
    <s v="Hulst"/>
    <s v="Condo"/>
    <n v="325"/>
    <n v="3575"/>
    <x v="46"/>
    <n v="0.91666666666666663"/>
  </r>
  <r>
    <n v="207"/>
    <x v="8"/>
    <n v="9"/>
    <x v="6"/>
    <s v="Hulst"/>
    <s v="Condo"/>
    <n v="325"/>
    <n v="2925"/>
    <x v="46"/>
    <n v="0.75"/>
  </r>
  <r>
    <n v="207"/>
    <x v="9"/>
    <n v="10"/>
    <x v="6"/>
    <s v="Hulst"/>
    <s v="Condo"/>
    <n v="325"/>
    <n v="3250"/>
    <x v="46"/>
    <n v="0.83333333333333337"/>
  </r>
  <r>
    <n v="207"/>
    <x v="10"/>
    <n v="7"/>
    <x v="6"/>
    <s v="Hulst"/>
    <s v="Condo"/>
    <n v="325"/>
    <n v="2275"/>
    <x v="46"/>
    <n v="0.58333333333333337"/>
  </r>
  <r>
    <n v="207"/>
    <x v="11"/>
    <n v="10"/>
    <x v="6"/>
    <s v="Hulst"/>
    <s v="Condo"/>
    <n v="325"/>
    <n v="3250"/>
    <x v="46"/>
    <n v="0.83333333333333337"/>
  </r>
  <r>
    <n v="207"/>
    <x v="12"/>
    <n v="10"/>
    <x v="6"/>
    <s v="Hulst"/>
    <s v="Condo"/>
    <n v="325"/>
    <n v="3250"/>
    <x v="46"/>
    <n v="0.83333333333333337"/>
  </r>
  <r>
    <n v="207"/>
    <x v="13"/>
    <n v="10"/>
    <x v="6"/>
    <s v="Hulst"/>
    <s v="Condo"/>
    <n v="325"/>
    <n v="3250"/>
    <x v="46"/>
    <n v="0.83333333333333337"/>
  </r>
  <r>
    <n v="207"/>
    <x v="13"/>
    <n v="9"/>
    <x v="6"/>
    <s v="Hulst"/>
    <s v="Condo"/>
    <n v="325"/>
    <n v="2925"/>
    <x v="46"/>
    <n v="0.75"/>
  </r>
  <r>
    <n v="207"/>
    <x v="14"/>
    <n v="10"/>
    <x v="6"/>
    <s v="Hulst"/>
    <s v="Condo"/>
    <n v="325"/>
    <n v="3250"/>
    <x v="46"/>
    <n v="0.83333333333333337"/>
  </r>
  <r>
    <n v="207"/>
    <x v="15"/>
    <n v="10"/>
    <x v="6"/>
    <s v="Hulst"/>
    <s v="Condo"/>
    <n v="325"/>
    <n v="3250"/>
    <x v="46"/>
    <n v="0.83333333333333337"/>
  </r>
  <r>
    <n v="207"/>
    <x v="16"/>
    <n v="10"/>
    <x v="6"/>
    <s v="Hulst"/>
    <s v="Condo"/>
    <n v="325"/>
    <n v="3250"/>
    <x v="46"/>
    <n v="0.83333333333333337"/>
  </r>
  <r>
    <n v="207"/>
    <x v="17"/>
    <n v="10"/>
    <x v="6"/>
    <s v="Hulst"/>
    <s v="Condo"/>
    <n v="325"/>
    <n v="3250"/>
    <x v="46"/>
    <n v="0.83333333333333337"/>
  </r>
  <r>
    <n v="207"/>
    <x v="18"/>
    <n v="10"/>
    <x v="6"/>
    <s v="Hulst"/>
    <s v="Condo"/>
    <n v="325"/>
    <n v="3250"/>
    <x v="46"/>
    <n v="0.83333333333333337"/>
  </r>
  <r>
    <n v="208"/>
    <x v="0"/>
    <n v="11"/>
    <x v="6"/>
    <s v="Hulst"/>
    <s v="Condo"/>
    <n v="320"/>
    <n v="3520"/>
    <x v="47"/>
    <n v="0.91666666666666663"/>
  </r>
  <r>
    <n v="208"/>
    <x v="1"/>
    <n v="7"/>
    <x v="6"/>
    <s v="Hulst"/>
    <s v="Condo"/>
    <n v="320"/>
    <n v="2240"/>
    <x v="47"/>
    <n v="0.58333333333333337"/>
  </r>
  <r>
    <n v="208"/>
    <x v="2"/>
    <n v="10"/>
    <x v="6"/>
    <s v="Hulst"/>
    <s v="Condo"/>
    <n v="320"/>
    <n v="3200"/>
    <x v="47"/>
    <n v="0.83333333333333337"/>
  </r>
  <r>
    <n v="208"/>
    <x v="3"/>
    <n v="11"/>
    <x v="6"/>
    <s v="Hulst"/>
    <s v="Condo"/>
    <n v="320"/>
    <n v="3520"/>
    <x v="47"/>
    <n v="0.91666666666666663"/>
  </r>
  <r>
    <n v="208"/>
    <x v="4"/>
    <n v="9"/>
    <x v="6"/>
    <s v="Hulst"/>
    <s v="Condo"/>
    <n v="320"/>
    <n v="2880"/>
    <x v="47"/>
    <n v="0.75"/>
  </r>
  <r>
    <n v="208"/>
    <x v="5"/>
    <n v="11"/>
    <x v="6"/>
    <s v="Hulst"/>
    <s v="Condo"/>
    <n v="320"/>
    <n v="3520"/>
    <x v="47"/>
    <n v="0.91666666666666663"/>
  </r>
  <r>
    <n v="208"/>
    <x v="6"/>
    <n v="9"/>
    <x v="6"/>
    <s v="Hulst"/>
    <s v="Condo"/>
    <n v="320"/>
    <n v="2880"/>
    <x v="47"/>
    <n v="0.75"/>
  </r>
  <r>
    <n v="208"/>
    <x v="7"/>
    <n v="10"/>
    <x v="6"/>
    <s v="Hulst"/>
    <s v="Condo"/>
    <n v="320"/>
    <n v="3200"/>
    <x v="47"/>
    <n v="0.83333333333333337"/>
  </r>
  <r>
    <n v="208"/>
    <x v="8"/>
    <n v="8"/>
    <x v="6"/>
    <s v="Hulst"/>
    <s v="Condo"/>
    <n v="320"/>
    <n v="2560"/>
    <x v="47"/>
    <n v="0.66666666666666663"/>
  </r>
  <r>
    <n v="208"/>
    <x v="9"/>
    <n v="7"/>
    <x v="6"/>
    <s v="Hulst"/>
    <s v="Condo"/>
    <n v="320"/>
    <n v="2240"/>
    <x v="47"/>
    <n v="0.58333333333333337"/>
  </r>
  <r>
    <n v="208"/>
    <x v="10"/>
    <n v="9"/>
    <x v="6"/>
    <s v="Hulst"/>
    <s v="Condo"/>
    <n v="320"/>
    <n v="2880"/>
    <x v="47"/>
    <n v="0.75"/>
  </r>
  <r>
    <n v="208"/>
    <x v="11"/>
    <n v="7"/>
    <x v="6"/>
    <s v="Hulst"/>
    <s v="Condo"/>
    <n v="320"/>
    <n v="2240"/>
    <x v="47"/>
    <n v="0.58333333333333337"/>
  </r>
  <r>
    <n v="208"/>
    <x v="12"/>
    <n v="10"/>
    <x v="6"/>
    <s v="Hulst"/>
    <s v="Condo"/>
    <n v="320"/>
    <n v="3200"/>
    <x v="47"/>
    <n v="0.83333333333333337"/>
  </r>
  <r>
    <n v="208"/>
    <x v="13"/>
    <n v="10"/>
    <x v="6"/>
    <s v="Hulst"/>
    <s v="Condo"/>
    <n v="320"/>
    <n v="3200"/>
    <x v="47"/>
    <n v="0.83333333333333337"/>
  </r>
  <r>
    <n v="208"/>
    <x v="14"/>
    <n v="9"/>
    <x v="6"/>
    <s v="Hulst"/>
    <s v="Condo"/>
    <n v="320"/>
    <n v="2880"/>
    <x v="47"/>
    <n v="0.75"/>
  </r>
  <r>
    <n v="208"/>
    <x v="15"/>
    <n v="9"/>
    <x v="6"/>
    <s v="Hulst"/>
    <s v="Condo"/>
    <n v="320"/>
    <n v="2880"/>
    <x v="47"/>
    <n v="0.75"/>
  </r>
  <r>
    <n v="208"/>
    <x v="16"/>
    <n v="7"/>
    <x v="6"/>
    <s v="Hulst"/>
    <s v="Condo"/>
    <n v="320"/>
    <n v="2240"/>
    <x v="47"/>
    <n v="0.58333333333333337"/>
  </r>
  <r>
    <n v="208"/>
    <x v="17"/>
    <n v="10"/>
    <x v="6"/>
    <s v="Hulst"/>
    <s v="Condo"/>
    <n v="320"/>
    <n v="3200"/>
    <x v="47"/>
    <n v="0.83333333333333337"/>
  </r>
  <r>
    <n v="208"/>
    <x v="18"/>
    <n v="8"/>
    <x v="6"/>
    <s v="Hulst"/>
    <s v="Condo"/>
    <n v="320"/>
    <n v="2560"/>
    <x v="47"/>
    <n v="0.66666666666666663"/>
  </r>
  <r>
    <n v="209"/>
    <x v="0"/>
    <n v="9"/>
    <x v="6"/>
    <s v="Hulst"/>
    <s v="Condo"/>
    <n v="325"/>
    <n v="2925"/>
    <x v="46"/>
    <n v="0.75"/>
  </r>
  <r>
    <n v="209"/>
    <x v="1"/>
    <n v="11"/>
    <x v="6"/>
    <s v="Hulst"/>
    <s v="Condo"/>
    <n v="325"/>
    <n v="3575"/>
    <x v="46"/>
    <n v="0.91666666666666663"/>
  </r>
  <r>
    <n v="209"/>
    <x v="2"/>
    <n v="10"/>
    <x v="6"/>
    <s v="Hulst"/>
    <s v="Condo"/>
    <n v="325"/>
    <n v="3250"/>
    <x v="46"/>
    <n v="0.83333333333333337"/>
  </r>
  <r>
    <n v="209"/>
    <x v="3"/>
    <n v="9"/>
    <x v="6"/>
    <s v="Hulst"/>
    <s v="Condo"/>
    <n v="325"/>
    <n v="2925"/>
    <x v="46"/>
    <n v="0.75"/>
  </r>
  <r>
    <n v="209"/>
    <x v="4"/>
    <n v="7"/>
    <x v="6"/>
    <s v="Hulst"/>
    <s v="Condo"/>
    <n v="325"/>
    <n v="2275"/>
    <x v="46"/>
    <n v="0.58333333333333337"/>
  </r>
  <r>
    <n v="209"/>
    <x v="5"/>
    <n v="7"/>
    <x v="6"/>
    <s v="Hulst"/>
    <s v="Condo"/>
    <n v="325"/>
    <n v="2275"/>
    <x v="46"/>
    <n v="0.58333333333333337"/>
  </r>
  <r>
    <n v="209"/>
    <x v="6"/>
    <n v="8"/>
    <x v="6"/>
    <s v="Hulst"/>
    <s v="Condo"/>
    <n v="325"/>
    <n v="2600"/>
    <x v="46"/>
    <n v="0.66666666666666663"/>
  </r>
  <r>
    <n v="209"/>
    <x v="7"/>
    <n v="7"/>
    <x v="6"/>
    <s v="Hulst"/>
    <s v="Condo"/>
    <n v="325"/>
    <n v="2275"/>
    <x v="46"/>
    <n v="0.58333333333333337"/>
  </r>
  <r>
    <n v="209"/>
    <x v="8"/>
    <n v="8"/>
    <x v="6"/>
    <s v="Hulst"/>
    <s v="Condo"/>
    <n v="325"/>
    <n v="2600"/>
    <x v="46"/>
    <n v="0.66666666666666663"/>
  </r>
  <r>
    <n v="209"/>
    <x v="9"/>
    <n v="9"/>
    <x v="6"/>
    <s v="Hulst"/>
    <s v="Condo"/>
    <n v="325"/>
    <n v="2925"/>
    <x v="46"/>
    <n v="0.75"/>
  </r>
  <r>
    <n v="209"/>
    <x v="10"/>
    <n v="8"/>
    <x v="6"/>
    <s v="Hulst"/>
    <s v="Condo"/>
    <n v="325"/>
    <n v="2600"/>
    <x v="46"/>
    <n v="0.66666666666666663"/>
  </r>
  <r>
    <n v="209"/>
    <x v="11"/>
    <n v="8"/>
    <x v="6"/>
    <s v="Hulst"/>
    <s v="Condo"/>
    <n v="325"/>
    <n v="2600"/>
    <x v="46"/>
    <n v="0.66666666666666663"/>
  </r>
  <r>
    <n v="209"/>
    <x v="12"/>
    <n v="9"/>
    <x v="6"/>
    <s v="Hulst"/>
    <s v="Condo"/>
    <n v="325"/>
    <n v="2925"/>
    <x v="46"/>
    <n v="0.75"/>
  </r>
  <r>
    <n v="209"/>
    <x v="13"/>
    <n v="9"/>
    <x v="6"/>
    <s v="Hulst"/>
    <s v="Condo"/>
    <n v="325"/>
    <n v="2925"/>
    <x v="46"/>
    <n v="0.75"/>
  </r>
  <r>
    <n v="209"/>
    <x v="14"/>
    <n v="10"/>
    <x v="6"/>
    <s v="Hulst"/>
    <s v="Condo"/>
    <n v="325"/>
    <n v="3250"/>
    <x v="46"/>
    <n v="0.83333333333333337"/>
  </r>
  <r>
    <n v="209"/>
    <x v="15"/>
    <n v="7"/>
    <x v="6"/>
    <s v="Hulst"/>
    <s v="Condo"/>
    <n v="325"/>
    <n v="2275"/>
    <x v="46"/>
    <n v="0.58333333333333337"/>
  </r>
  <r>
    <n v="209"/>
    <x v="16"/>
    <n v="7"/>
    <x v="6"/>
    <s v="Hulst"/>
    <s v="Condo"/>
    <n v="325"/>
    <n v="2275"/>
    <x v="46"/>
    <n v="0.58333333333333337"/>
  </r>
  <r>
    <n v="209"/>
    <x v="17"/>
    <n v="8"/>
    <x v="6"/>
    <s v="Hulst"/>
    <s v="Condo"/>
    <n v="325"/>
    <n v="2600"/>
    <x v="46"/>
    <n v="0.66666666666666663"/>
  </r>
  <r>
    <n v="209"/>
    <x v="18"/>
    <n v="10"/>
    <x v="6"/>
    <s v="Hulst"/>
    <s v="Condo"/>
    <n v="325"/>
    <n v="3250"/>
    <x v="46"/>
    <n v="0.83333333333333337"/>
  </r>
  <r>
    <n v="210"/>
    <x v="0"/>
    <n v="9"/>
    <x v="6"/>
    <s v="Hulst"/>
    <s v="Condo"/>
    <n v="32"/>
    <n v="288"/>
    <x v="48"/>
    <n v="0.75"/>
  </r>
  <r>
    <n v="210"/>
    <x v="1"/>
    <n v="7"/>
    <x v="6"/>
    <s v="Hulst"/>
    <s v="Condo"/>
    <n v="32"/>
    <n v="224"/>
    <x v="48"/>
    <n v="0.58333333333333337"/>
  </r>
  <r>
    <n v="210"/>
    <x v="2"/>
    <n v="8"/>
    <x v="6"/>
    <s v="Hulst"/>
    <s v="Condo"/>
    <n v="32"/>
    <n v="256"/>
    <x v="48"/>
    <n v="0.66666666666666663"/>
  </r>
  <r>
    <n v="210"/>
    <x v="3"/>
    <n v="8"/>
    <x v="6"/>
    <s v="Hulst"/>
    <s v="Condo"/>
    <n v="32"/>
    <n v="256"/>
    <x v="48"/>
    <n v="0.66666666666666663"/>
  </r>
  <r>
    <n v="210"/>
    <x v="4"/>
    <n v="10"/>
    <x v="6"/>
    <s v="Hulst"/>
    <s v="Condo"/>
    <n v="32"/>
    <n v="320"/>
    <x v="48"/>
    <n v="0.83333333333333337"/>
  </r>
  <r>
    <n v="210"/>
    <x v="5"/>
    <n v="9"/>
    <x v="6"/>
    <s v="Hulst"/>
    <s v="Condo"/>
    <n v="32"/>
    <n v="288"/>
    <x v="48"/>
    <n v="0.75"/>
  </r>
  <r>
    <n v="210"/>
    <x v="6"/>
    <n v="9"/>
    <x v="6"/>
    <s v="Hulst"/>
    <s v="Condo"/>
    <n v="32"/>
    <n v="288"/>
    <x v="48"/>
    <n v="0.75"/>
  </r>
  <r>
    <n v="210"/>
    <x v="7"/>
    <n v="8"/>
    <x v="6"/>
    <s v="Hulst"/>
    <s v="Condo"/>
    <n v="32"/>
    <n v="256"/>
    <x v="48"/>
    <n v="0.66666666666666663"/>
  </r>
  <r>
    <n v="210"/>
    <x v="8"/>
    <n v="10"/>
    <x v="6"/>
    <s v="Hulst"/>
    <s v="Condo"/>
    <n v="32"/>
    <n v="320"/>
    <x v="48"/>
    <n v="0.83333333333333337"/>
  </r>
  <r>
    <n v="210"/>
    <x v="9"/>
    <n v="7"/>
    <x v="6"/>
    <s v="Hulst"/>
    <s v="Condo"/>
    <n v="32"/>
    <n v="224"/>
    <x v="48"/>
    <n v="0.58333333333333337"/>
  </r>
  <r>
    <n v="210"/>
    <x v="10"/>
    <n v="10"/>
    <x v="6"/>
    <s v="Hulst"/>
    <s v="Condo"/>
    <n v="32"/>
    <n v="320"/>
    <x v="48"/>
    <n v="0.83333333333333337"/>
  </r>
  <r>
    <n v="210"/>
    <x v="11"/>
    <n v="8"/>
    <x v="6"/>
    <s v="Hulst"/>
    <s v="Condo"/>
    <n v="32"/>
    <n v="256"/>
    <x v="48"/>
    <n v="0.66666666666666663"/>
  </r>
  <r>
    <n v="210"/>
    <x v="12"/>
    <n v="11"/>
    <x v="6"/>
    <s v="Hulst"/>
    <s v="Condo"/>
    <n v="32"/>
    <n v="352"/>
    <x v="48"/>
    <n v="0.91666666666666663"/>
  </r>
  <r>
    <n v="210"/>
    <x v="13"/>
    <n v="10"/>
    <x v="6"/>
    <s v="Hulst"/>
    <s v="Condo"/>
    <n v="32"/>
    <n v="320"/>
    <x v="48"/>
    <n v="0.83333333333333337"/>
  </r>
  <r>
    <n v="210"/>
    <x v="14"/>
    <n v="7"/>
    <x v="6"/>
    <s v="Hulst"/>
    <s v="Condo"/>
    <n v="32"/>
    <n v="224"/>
    <x v="48"/>
    <n v="0.58333333333333337"/>
  </r>
  <r>
    <n v="210"/>
    <x v="15"/>
    <n v="11"/>
    <x v="6"/>
    <s v="Hulst"/>
    <s v="Condo"/>
    <n v="32"/>
    <n v="352"/>
    <x v="48"/>
    <n v="0.91666666666666663"/>
  </r>
  <r>
    <n v="210"/>
    <x v="16"/>
    <n v="8"/>
    <x v="6"/>
    <s v="Hulst"/>
    <s v="Condo"/>
    <n v="32"/>
    <n v="256"/>
    <x v="48"/>
    <n v="0.66666666666666663"/>
  </r>
  <r>
    <n v="210"/>
    <x v="17"/>
    <n v="12"/>
    <x v="6"/>
    <s v="Hulst"/>
    <s v="Condo"/>
    <n v="32"/>
    <n v="384"/>
    <x v="48"/>
    <n v="1"/>
  </r>
  <r>
    <n v="210"/>
    <x v="18"/>
    <n v="11"/>
    <x v="6"/>
    <s v="Hulst"/>
    <s v="Condo"/>
    <n v="32"/>
    <n v="352"/>
    <x v="48"/>
    <n v="0.91666666666666663"/>
  </r>
  <r>
    <n v="211"/>
    <x v="0"/>
    <n v="7"/>
    <x v="6"/>
    <s v="Hulst"/>
    <s v="Condo"/>
    <n v="325"/>
    <n v="2275"/>
    <x v="46"/>
    <n v="0.58333333333333337"/>
  </r>
  <r>
    <n v="211"/>
    <x v="1"/>
    <n v="11"/>
    <x v="6"/>
    <s v="Hulst"/>
    <s v="Condo"/>
    <n v="325"/>
    <n v="3575"/>
    <x v="46"/>
    <n v="0.91666666666666663"/>
  </r>
  <r>
    <n v="211"/>
    <x v="2"/>
    <n v="9"/>
    <x v="6"/>
    <s v="Hulst"/>
    <s v="Condo"/>
    <n v="325"/>
    <n v="2925"/>
    <x v="46"/>
    <n v="0.75"/>
  </r>
  <r>
    <n v="211"/>
    <x v="3"/>
    <n v="10"/>
    <x v="6"/>
    <s v="Hulst"/>
    <s v="Condo"/>
    <n v="325"/>
    <n v="3250"/>
    <x v="46"/>
    <n v="0.83333333333333337"/>
  </r>
  <r>
    <n v="211"/>
    <x v="4"/>
    <n v="8"/>
    <x v="6"/>
    <s v="Hulst"/>
    <s v="Condo"/>
    <n v="325"/>
    <n v="2600"/>
    <x v="46"/>
    <n v="0.66666666666666663"/>
  </r>
  <r>
    <n v="211"/>
    <x v="5"/>
    <n v="11"/>
    <x v="6"/>
    <s v="Hulst"/>
    <s v="Condo"/>
    <n v="325"/>
    <n v="3575"/>
    <x v="46"/>
    <n v="0.91666666666666663"/>
  </r>
  <r>
    <n v="211"/>
    <x v="6"/>
    <n v="9"/>
    <x v="6"/>
    <s v="Hulst"/>
    <s v="Condo"/>
    <n v="325"/>
    <n v="2925"/>
    <x v="46"/>
    <n v="0.75"/>
  </r>
  <r>
    <n v="211"/>
    <x v="7"/>
    <n v="9"/>
    <x v="6"/>
    <s v="Hulst"/>
    <s v="Condo"/>
    <n v="325"/>
    <n v="2925"/>
    <x v="46"/>
    <n v="0.75"/>
  </r>
  <r>
    <n v="211"/>
    <x v="8"/>
    <n v="8"/>
    <x v="6"/>
    <s v="Hulst"/>
    <s v="Condo"/>
    <n v="325"/>
    <n v="2600"/>
    <x v="46"/>
    <n v="0.66666666666666663"/>
  </r>
  <r>
    <n v="211"/>
    <x v="9"/>
    <n v="9"/>
    <x v="6"/>
    <s v="Hulst"/>
    <s v="Condo"/>
    <n v="325"/>
    <n v="2925"/>
    <x v="46"/>
    <n v="0.75"/>
  </r>
  <r>
    <n v="211"/>
    <x v="10"/>
    <n v="8"/>
    <x v="6"/>
    <s v="Hulst"/>
    <s v="Condo"/>
    <n v="325"/>
    <n v="2600"/>
    <x v="46"/>
    <n v="0.66666666666666663"/>
  </r>
  <r>
    <n v="211"/>
    <x v="11"/>
    <n v="7"/>
    <x v="6"/>
    <s v="Hulst"/>
    <s v="Condo"/>
    <n v="325"/>
    <n v="2275"/>
    <x v="46"/>
    <n v="0.58333333333333337"/>
  </r>
  <r>
    <n v="211"/>
    <x v="12"/>
    <n v="11"/>
    <x v="6"/>
    <s v="Hulst"/>
    <s v="Condo"/>
    <n v="325"/>
    <n v="3575"/>
    <x v="46"/>
    <n v="0.91666666666666663"/>
  </r>
  <r>
    <n v="211"/>
    <x v="13"/>
    <n v="7"/>
    <x v="6"/>
    <s v="Hulst"/>
    <s v="Condo"/>
    <n v="325"/>
    <n v="2275"/>
    <x v="46"/>
    <n v="0.58333333333333337"/>
  </r>
  <r>
    <n v="211"/>
    <x v="14"/>
    <n v="11"/>
    <x v="6"/>
    <s v="Hulst"/>
    <s v="Condo"/>
    <n v="325"/>
    <n v="3575"/>
    <x v="46"/>
    <n v="0.91666666666666663"/>
  </r>
  <r>
    <n v="211"/>
    <x v="15"/>
    <n v="10"/>
    <x v="6"/>
    <s v="Hulst"/>
    <s v="Condo"/>
    <n v="325"/>
    <n v="3250"/>
    <x v="46"/>
    <n v="0.83333333333333337"/>
  </r>
  <r>
    <n v="211"/>
    <x v="16"/>
    <n v="10"/>
    <x v="6"/>
    <s v="Hulst"/>
    <s v="Condo"/>
    <n v="325"/>
    <n v="3250"/>
    <x v="46"/>
    <n v="0.83333333333333337"/>
  </r>
  <r>
    <n v="211"/>
    <x v="17"/>
    <n v="10"/>
    <x v="6"/>
    <s v="Hulst"/>
    <s v="Condo"/>
    <n v="325"/>
    <n v="3250"/>
    <x v="46"/>
    <n v="0.83333333333333337"/>
  </r>
  <r>
    <n v="211"/>
    <x v="18"/>
    <n v="8"/>
    <x v="6"/>
    <s v="Hulst"/>
    <s v="Condo"/>
    <n v="325"/>
    <n v="2600"/>
    <x v="46"/>
    <n v="0.66666666666666663"/>
  </r>
  <r>
    <n v="212"/>
    <x v="0"/>
    <n v="8"/>
    <x v="6"/>
    <s v="Hulst"/>
    <s v="Condo"/>
    <n v="320"/>
    <n v="2560"/>
    <x v="47"/>
    <n v="0.66666666666666663"/>
  </r>
  <r>
    <n v="212"/>
    <x v="1"/>
    <n v="11"/>
    <x v="6"/>
    <s v="Hulst"/>
    <s v="Condo"/>
    <n v="320"/>
    <n v="3520"/>
    <x v="47"/>
    <n v="0.91666666666666663"/>
  </r>
  <r>
    <n v="212"/>
    <x v="2"/>
    <n v="8"/>
    <x v="6"/>
    <s v="Hulst"/>
    <s v="Condo"/>
    <n v="320"/>
    <n v="2560"/>
    <x v="47"/>
    <n v="0.66666666666666663"/>
  </r>
  <r>
    <n v="212"/>
    <x v="3"/>
    <n v="10"/>
    <x v="6"/>
    <s v="Hulst"/>
    <s v="Condo"/>
    <n v="320"/>
    <n v="3200"/>
    <x v="47"/>
    <n v="0.83333333333333337"/>
  </r>
  <r>
    <n v="212"/>
    <x v="4"/>
    <n v="11"/>
    <x v="6"/>
    <s v="Hulst"/>
    <s v="Condo"/>
    <n v="320"/>
    <n v="3520"/>
    <x v="47"/>
    <n v="0.91666666666666663"/>
  </r>
  <r>
    <n v="212"/>
    <x v="5"/>
    <n v="11"/>
    <x v="6"/>
    <s v="Hulst"/>
    <s v="Condo"/>
    <n v="320"/>
    <n v="3520"/>
    <x v="47"/>
    <n v="0.91666666666666663"/>
  </r>
  <r>
    <n v="212"/>
    <x v="6"/>
    <n v="8"/>
    <x v="6"/>
    <s v="Hulst"/>
    <s v="Condo"/>
    <n v="320"/>
    <n v="2560"/>
    <x v="47"/>
    <n v="0.66666666666666663"/>
  </r>
  <r>
    <n v="212"/>
    <x v="7"/>
    <n v="8"/>
    <x v="6"/>
    <s v="Hulst"/>
    <s v="Condo"/>
    <n v="320"/>
    <n v="2560"/>
    <x v="47"/>
    <n v="0.66666666666666663"/>
  </r>
  <r>
    <n v="212"/>
    <x v="8"/>
    <n v="8"/>
    <x v="6"/>
    <s v="Hulst"/>
    <s v="Condo"/>
    <n v="320"/>
    <n v="2560"/>
    <x v="47"/>
    <n v="0.66666666666666663"/>
  </r>
  <r>
    <n v="212"/>
    <x v="9"/>
    <n v="11"/>
    <x v="6"/>
    <s v="Hulst"/>
    <s v="Condo"/>
    <n v="320"/>
    <n v="3520"/>
    <x v="47"/>
    <n v="0.91666666666666663"/>
  </r>
  <r>
    <n v="212"/>
    <x v="10"/>
    <n v="11"/>
    <x v="6"/>
    <s v="Hulst"/>
    <s v="Condo"/>
    <n v="320"/>
    <n v="3520"/>
    <x v="47"/>
    <n v="0.91666666666666663"/>
  </r>
  <r>
    <n v="212"/>
    <x v="11"/>
    <n v="11"/>
    <x v="6"/>
    <s v="Hulst"/>
    <s v="Condo"/>
    <n v="320"/>
    <n v="3520"/>
    <x v="47"/>
    <n v="0.91666666666666663"/>
  </r>
  <r>
    <n v="212"/>
    <x v="12"/>
    <n v="8"/>
    <x v="6"/>
    <s v="Hulst"/>
    <s v="Condo"/>
    <n v="320"/>
    <n v="2560"/>
    <x v="47"/>
    <n v="0.66666666666666663"/>
  </r>
  <r>
    <n v="212"/>
    <x v="13"/>
    <n v="7"/>
    <x v="6"/>
    <s v="Hulst"/>
    <s v="Condo"/>
    <n v="320"/>
    <n v="2240"/>
    <x v="47"/>
    <n v="0.58333333333333337"/>
  </r>
  <r>
    <n v="212"/>
    <x v="14"/>
    <n v="9"/>
    <x v="6"/>
    <s v="Hulst"/>
    <s v="Condo"/>
    <n v="320"/>
    <n v="2880"/>
    <x v="47"/>
    <n v="0.75"/>
  </r>
  <r>
    <n v="212"/>
    <x v="15"/>
    <n v="11"/>
    <x v="6"/>
    <s v="Hulst"/>
    <s v="Condo"/>
    <n v="320"/>
    <n v="3520"/>
    <x v="47"/>
    <n v="0.91666666666666663"/>
  </r>
  <r>
    <n v="212"/>
    <x v="16"/>
    <n v="11"/>
    <x v="6"/>
    <s v="Hulst"/>
    <s v="Condo"/>
    <n v="320"/>
    <n v="3520"/>
    <x v="47"/>
    <n v="0.91666666666666663"/>
  </r>
  <r>
    <n v="212"/>
    <x v="17"/>
    <n v="10"/>
    <x v="6"/>
    <s v="Hulst"/>
    <s v="Condo"/>
    <n v="320"/>
    <n v="3200"/>
    <x v="47"/>
    <n v="0.83333333333333337"/>
  </r>
  <r>
    <n v="212"/>
    <x v="18"/>
    <n v="11"/>
    <x v="6"/>
    <s v="Hulst"/>
    <s v="Condo"/>
    <n v="320"/>
    <n v="3520"/>
    <x v="47"/>
    <n v="0.91666666666666663"/>
  </r>
  <r>
    <n v="213"/>
    <x v="0"/>
    <n v="7"/>
    <x v="6"/>
    <s v="Hulst"/>
    <s v="House"/>
    <n v="545"/>
    <n v="3815"/>
    <x v="49"/>
    <n v="0.58333333333333337"/>
  </r>
  <r>
    <n v="213"/>
    <x v="1"/>
    <n v="9"/>
    <x v="6"/>
    <s v="Hulst"/>
    <s v="House"/>
    <n v="545"/>
    <n v="4905"/>
    <x v="49"/>
    <n v="0.75"/>
  </r>
  <r>
    <n v="213"/>
    <x v="2"/>
    <n v="9"/>
    <x v="6"/>
    <s v="Hulst"/>
    <s v="House"/>
    <n v="545"/>
    <n v="4905"/>
    <x v="49"/>
    <n v="0.75"/>
  </r>
  <r>
    <n v="213"/>
    <x v="3"/>
    <n v="11"/>
    <x v="6"/>
    <s v="Hulst"/>
    <s v="House"/>
    <n v="545"/>
    <n v="5995"/>
    <x v="49"/>
    <n v="0.91666666666666663"/>
  </r>
  <r>
    <n v="213"/>
    <x v="4"/>
    <n v="10"/>
    <x v="6"/>
    <s v="Hulst"/>
    <s v="House"/>
    <n v="545"/>
    <n v="5450"/>
    <x v="49"/>
    <n v="0.83333333333333337"/>
  </r>
  <r>
    <n v="213"/>
    <x v="5"/>
    <n v="9"/>
    <x v="6"/>
    <s v="Hulst"/>
    <s v="House"/>
    <n v="545"/>
    <n v="4905"/>
    <x v="49"/>
    <n v="0.75"/>
  </r>
  <r>
    <n v="213"/>
    <x v="6"/>
    <n v="7"/>
    <x v="6"/>
    <s v="Hulst"/>
    <s v="House"/>
    <n v="545"/>
    <n v="3815"/>
    <x v="49"/>
    <n v="0.58333333333333337"/>
  </r>
  <r>
    <n v="213"/>
    <x v="7"/>
    <n v="8"/>
    <x v="6"/>
    <s v="Hulst"/>
    <s v="House"/>
    <n v="545"/>
    <n v="4360"/>
    <x v="49"/>
    <n v="0.66666666666666663"/>
  </r>
  <r>
    <n v="213"/>
    <x v="8"/>
    <n v="9"/>
    <x v="6"/>
    <s v="Hulst"/>
    <s v="House"/>
    <n v="545"/>
    <n v="4905"/>
    <x v="49"/>
    <n v="0.75"/>
  </r>
  <r>
    <n v="213"/>
    <x v="9"/>
    <n v="7"/>
    <x v="6"/>
    <s v="Hulst"/>
    <s v="House"/>
    <n v="545"/>
    <n v="3815"/>
    <x v="49"/>
    <n v="0.58333333333333337"/>
  </r>
  <r>
    <n v="213"/>
    <x v="10"/>
    <n v="9"/>
    <x v="6"/>
    <s v="Hulst"/>
    <s v="House"/>
    <n v="545"/>
    <n v="4905"/>
    <x v="49"/>
    <n v="0.75"/>
  </r>
  <r>
    <n v="213"/>
    <x v="11"/>
    <n v="7"/>
    <x v="6"/>
    <s v="Hulst"/>
    <s v="House"/>
    <n v="545"/>
    <n v="3815"/>
    <x v="49"/>
    <n v="0.58333333333333337"/>
  </r>
  <r>
    <n v="213"/>
    <x v="12"/>
    <n v="10"/>
    <x v="6"/>
    <s v="Hulst"/>
    <s v="House"/>
    <n v="545"/>
    <n v="5450"/>
    <x v="49"/>
    <n v="0.83333333333333337"/>
  </r>
  <r>
    <n v="213"/>
    <x v="13"/>
    <n v="8"/>
    <x v="6"/>
    <s v="Hulst"/>
    <s v="House"/>
    <n v="545"/>
    <n v="4360"/>
    <x v="49"/>
    <n v="0.66666666666666663"/>
  </r>
  <r>
    <n v="213"/>
    <x v="14"/>
    <n v="9"/>
    <x v="6"/>
    <s v="Hulst"/>
    <s v="House"/>
    <n v="545"/>
    <n v="4905"/>
    <x v="49"/>
    <n v="0.75"/>
  </r>
  <r>
    <n v="213"/>
    <x v="15"/>
    <n v="9"/>
    <x v="6"/>
    <s v="Hulst"/>
    <s v="House"/>
    <n v="545"/>
    <n v="4905"/>
    <x v="49"/>
    <n v="0.75"/>
  </r>
  <r>
    <n v="213"/>
    <x v="16"/>
    <n v="11"/>
    <x v="6"/>
    <s v="Hulst"/>
    <s v="House"/>
    <n v="545"/>
    <n v="5995"/>
    <x v="49"/>
    <n v="0.91666666666666663"/>
  </r>
  <r>
    <n v="213"/>
    <x v="17"/>
    <n v="10"/>
    <x v="6"/>
    <s v="Hulst"/>
    <s v="House"/>
    <n v="545"/>
    <n v="5450"/>
    <x v="49"/>
    <n v="0.83333333333333337"/>
  </r>
  <r>
    <n v="213"/>
    <x v="18"/>
    <n v="11"/>
    <x v="6"/>
    <s v="Hulst"/>
    <s v="House"/>
    <n v="545"/>
    <n v="5995"/>
    <x v="49"/>
    <n v="0.91666666666666663"/>
  </r>
  <r>
    <n v="214"/>
    <x v="0"/>
    <n v="9"/>
    <x v="6"/>
    <s v="Hulst"/>
    <s v="House"/>
    <n v="675"/>
    <n v="6075"/>
    <x v="41"/>
    <n v="0.75"/>
  </r>
  <r>
    <n v="214"/>
    <x v="1"/>
    <n v="9"/>
    <x v="6"/>
    <s v="Hulst"/>
    <s v="House"/>
    <n v="675"/>
    <n v="6075"/>
    <x v="41"/>
    <n v="0.75"/>
  </r>
  <r>
    <n v="214"/>
    <x v="2"/>
    <n v="7"/>
    <x v="6"/>
    <s v="Hulst"/>
    <s v="House"/>
    <n v="675"/>
    <n v="4725"/>
    <x v="41"/>
    <n v="0.58333333333333337"/>
  </r>
  <r>
    <n v="214"/>
    <x v="3"/>
    <n v="8"/>
    <x v="6"/>
    <s v="Hulst"/>
    <s v="House"/>
    <n v="675"/>
    <n v="5400"/>
    <x v="41"/>
    <n v="0.66666666666666663"/>
  </r>
  <r>
    <n v="214"/>
    <x v="4"/>
    <n v="8"/>
    <x v="6"/>
    <s v="Hulst"/>
    <s v="House"/>
    <n v="675"/>
    <n v="5400"/>
    <x v="41"/>
    <n v="0.66666666666666663"/>
  </r>
  <r>
    <n v="214"/>
    <x v="5"/>
    <n v="9"/>
    <x v="6"/>
    <s v="Hulst"/>
    <s v="House"/>
    <n v="675"/>
    <n v="6075"/>
    <x v="41"/>
    <n v="0.75"/>
  </r>
  <r>
    <n v="214"/>
    <x v="6"/>
    <n v="8"/>
    <x v="6"/>
    <s v="Hulst"/>
    <s v="House"/>
    <n v="675"/>
    <n v="5400"/>
    <x v="41"/>
    <n v="0.66666666666666663"/>
  </r>
  <r>
    <n v="214"/>
    <x v="7"/>
    <n v="7"/>
    <x v="6"/>
    <s v="Hulst"/>
    <s v="House"/>
    <n v="675"/>
    <n v="4725"/>
    <x v="41"/>
    <n v="0.58333333333333337"/>
  </r>
  <r>
    <n v="214"/>
    <x v="8"/>
    <n v="11"/>
    <x v="6"/>
    <s v="Hulst"/>
    <s v="House"/>
    <n v="675"/>
    <n v="7425"/>
    <x v="41"/>
    <n v="0.91666666666666663"/>
  </r>
  <r>
    <n v="214"/>
    <x v="9"/>
    <n v="8"/>
    <x v="6"/>
    <s v="Hulst"/>
    <s v="House"/>
    <n v="675"/>
    <n v="5400"/>
    <x v="41"/>
    <n v="0.66666666666666663"/>
  </r>
  <r>
    <n v="214"/>
    <x v="10"/>
    <n v="9"/>
    <x v="6"/>
    <s v="Hulst"/>
    <s v="House"/>
    <n v="675"/>
    <n v="6075"/>
    <x v="41"/>
    <n v="0.75"/>
  </r>
  <r>
    <n v="214"/>
    <x v="11"/>
    <n v="8"/>
    <x v="6"/>
    <s v="Hulst"/>
    <s v="House"/>
    <n v="675"/>
    <n v="5400"/>
    <x v="41"/>
    <n v="0.66666666666666663"/>
  </r>
  <r>
    <n v="214"/>
    <x v="12"/>
    <n v="11"/>
    <x v="6"/>
    <s v="Hulst"/>
    <s v="House"/>
    <n v="675"/>
    <n v="7425"/>
    <x v="41"/>
    <n v="0.91666666666666663"/>
  </r>
  <r>
    <n v="214"/>
    <x v="13"/>
    <n v="10"/>
    <x v="6"/>
    <s v="Hulst"/>
    <s v="House"/>
    <n v="675"/>
    <n v="6750"/>
    <x v="41"/>
    <n v="0.83333333333333337"/>
  </r>
  <r>
    <n v="214"/>
    <x v="14"/>
    <n v="10"/>
    <x v="6"/>
    <s v="Hulst"/>
    <s v="House"/>
    <n v="675"/>
    <n v="6750"/>
    <x v="41"/>
    <n v="0.83333333333333337"/>
  </r>
  <r>
    <n v="214"/>
    <x v="15"/>
    <n v="8"/>
    <x v="6"/>
    <s v="Hulst"/>
    <s v="House"/>
    <n v="675"/>
    <n v="5400"/>
    <x v="41"/>
    <n v="0.66666666666666663"/>
  </r>
  <r>
    <n v="214"/>
    <x v="16"/>
    <n v="10"/>
    <x v="6"/>
    <s v="Hulst"/>
    <s v="House"/>
    <n v="675"/>
    <n v="6750"/>
    <x v="41"/>
    <n v="0.83333333333333337"/>
  </r>
  <r>
    <n v="214"/>
    <x v="16"/>
    <n v="10"/>
    <x v="6"/>
    <s v="Hulst"/>
    <s v="House"/>
    <n v="675"/>
    <n v="6750"/>
    <x v="41"/>
    <n v="0.83333333333333337"/>
  </r>
  <r>
    <n v="214"/>
    <x v="16"/>
    <n v="8"/>
    <x v="6"/>
    <s v="Hulst"/>
    <s v="House"/>
    <n v="675"/>
    <n v="5400"/>
    <x v="41"/>
    <n v="0.66666666666666663"/>
  </r>
  <r>
    <n v="214"/>
    <x v="17"/>
    <n v="11"/>
    <x v="6"/>
    <s v="Hulst"/>
    <s v="House"/>
    <n v="675"/>
    <n v="7425"/>
    <x v="41"/>
    <n v="0.91666666666666663"/>
  </r>
  <r>
    <n v="214"/>
    <x v="17"/>
    <n v="8"/>
    <x v="6"/>
    <s v="Hulst"/>
    <s v="House"/>
    <n v="675"/>
    <n v="5400"/>
    <x v="41"/>
    <n v="0.66666666666666663"/>
  </r>
  <r>
    <n v="214"/>
    <x v="18"/>
    <n v="9"/>
    <x v="6"/>
    <s v="Hulst"/>
    <s v="House"/>
    <n v="675"/>
    <n v="6075"/>
    <x v="41"/>
    <n v="0.75"/>
  </r>
  <r>
    <n v="214"/>
    <x v="18"/>
    <n v="12"/>
    <x v="6"/>
    <s v="Hulst"/>
    <s v="House"/>
    <n v="675"/>
    <n v="8100"/>
    <x v="41"/>
    <n v="1"/>
  </r>
  <r>
    <n v="215"/>
    <x v="0"/>
    <n v="7"/>
    <x v="6"/>
    <s v="Hulst"/>
    <s v="House"/>
    <n v="575"/>
    <n v="4025"/>
    <x v="50"/>
    <n v="0.58333333333333337"/>
  </r>
  <r>
    <n v="215"/>
    <x v="1"/>
    <n v="8"/>
    <x v="6"/>
    <s v="Hulst"/>
    <s v="House"/>
    <n v="575"/>
    <n v="4600"/>
    <x v="50"/>
    <n v="0.66666666666666663"/>
  </r>
  <r>
    <n v="215"/>
    <x v="2"/>
    <n v="8"/>
    <x v="6"/>
    <s v="Hulst"/>
    <s v="House"/>
    <n v="575"/>
    <n v="4600"/>
    <x v="50"/>
    <n v="0.66666666666666663"/>
  </r>
  <r>
    <n v="215"/>
    <x v="3"/>
    <n v="10"/>
    <x v="6"/>
    <s v="Hulst"/>
    <s v="House"/>
    <n v="575"/>
    <n v="5750"/>
    <x v="50"/>
    <n v="0.83333333333333337"/>
  </r>
  <r>
    <n v="215"/>
    <x v="4"/>
    <n v="8"/>
    <x v="6"/>
    <s v="Hulst"/>
    <s v="House"/>
    <n v="575"/>
    <n v="4600"/>
    <x v="50"/>
    <n v="0.66666666666666663"/>
  </r>
  <r>
    <n v="215"/>
    <x v="5"/>
    <n v="10"/>
    <x v="6"/>
    <s v="Hulst"/>
    <s v="House"/>
    <n v="575"/>
    <n v="5750"/>
    <x v="50"/>
    <n v="0.83333333333333337"/>
  </r>
  <r>
    <n v="215"/>
    <x v="6"/>
    <n v="9"/>
    <x v="6"/>
    <s v="Hulst"/>
    <s v="House"/>
    <n v="575"/>
    <n v="5175"/>
    <x v="50"/>
    <n v="0.75"/>
  </r>
  <r>
    <n v="215"/>
    <x v="7"/>
    <n v="10"/>
    <x v="6"/>
    <s v="Hulst"/>
    <s v="House"/>
    <n v="575"/>
    <n v="5750"/>
    <x v="50"/>
    <n v="0.83333333333333337"/>
  </r>
  <r>
    <n v="215"/>
    <x v="8"/>
    <n v="10"/>
    <x v="6"/>
    <s v="Hulst"/>
    <s v="House"/>
    <n v="575"/>
    <n v="5750"/>
    <x v="50"/>
    <n v="0.83333333333333337"/>
  </r>
  <r>
    <n v="215"/>
    <x v="9"/>
    <n v="7"/>
    <x v="6"/>
    <s v="Hulst"/>
    <s v="House"/>
    <n v="575"/>
    <n v="4025"/>
    <x v="50"/>
    <n v="0.58333333333333337"/>
  </r>
  <r>
    <n v="215"/>
    <x v="10"/>
    <n v="7"/>
    <x v="6"/>
    <s v="Hulst"/>
    <s v="House"/>
    <n v="575"/>
    <n v="4025"/>
    <x v="50"/>
    <n v="0.58333333333333337"/>
  </r>
  <r>
    <n v="215"/>
    <x v="11"/>
    <n v="11"/>
    <x v="6"/>
    <s v="Hulst"/>
    <s v="House"/>
    <n v="575"/>
    <n v="6325"/>
    <x v="50"/>
    <n v="0.91666666666666663"/>
  </r>
  <r>
    <n v="215"/>
    <x v="12"/>
    <n v="9"/>
    <x v="6"/>
    <s v="Hulst"/>
    <s v="House"/>
    <n v="575"/>
    <n v="5175"/>
    <x v="50"/>
    <n v="0.75"/>
  </r>
  <r>
    <n v="215"/>
    <x v="13"/>
    <n v="8"/>
    <x v="6"/>
    <s v="Hulst"/>
    <s v="House"/>
    <n v="575"/>
    <n v="4600"/>
    <x v="50"/>
    <n v="0.66666666666666663"/>
  </r>
  <r>
    <n v="215"/>
    <x v="14"/>
    <n v="7"/>
    <x v="6"/>
    <s v="Hulst"/>
    <s v="House"/>
    <n v="575"/>
    <n v="4025"/>
    <x v="50"/>
    <n v="0.58333333333333337"/>
  </r>
  <r>
    <n v="215"/>
    <x v="15"/>
    <n v="8"/>
    <x v="6"/>
    <s v="Hulst"/>
    <s v="House"/>
    <n v="575"/>
    <n v="4600"/>
    <x v="50"/>
    <n v="0.66666666666666663"/>
  </r>
  <r>
    <n v="215"/>
    <x v="16"/>
    <n v="10"/>
    <x v="6"/>
    <s v="Hulst"/>
    <s v="House"/>
    <n v="575"/>
    <n v="5750"/>
    <x v="50"/>
    <n v="0.83333333333333337"/>
  </r>
  <r>
    <n v="215"/>
    <x v="16"/>
    <n v="8"/>
    <x v="6"/>
    <s v="Hulst"/>
    <s v="House"/>
    <n v="575"/>
    <n v="4600"/>
    <x v="50"/>
    <n v="0.66666666666666663"/>
  </r>
  <r>
    <n v="215"/>
    <x v="16"/>
    <n v="12"/>
    <x v="6"/>
    <s v="Hulst"/>
    <s v="House"/>
    <n v="575"/>
    <n v="6900"/>
    <x v="50"/>
    <n v="1"/>
  </r>
  <r>
    <n v="215"/>
    <x v="17"/>
    <n v="10"/>
    <x v="6"/>
    <s v="Hulst"/>
    <s v="House"/>
    <n v="575"/>
    <n v="5750"/>
    <x v="50"/>
    <n v="0.83333333333333337"/>
  </r>
  <r>
    <n v="215"/>
    <x v="17"/>
    <n v="12"/>
    <x v="6"/>
    <s v="Hulst"/>
    <s v="House"/>
    <n v="575"/>
    <n v="6900"/>
    <x v="50"/>
    <n v="1"/>
  </r>
  <r>
    <n v="215"/>
    <x v="18"/>
    <n v="8"/>
    <x v="6"/>
    <s v="Hulst"/>
    <s v="House"/>
    <n v="575"/>
    <n v="4600"/>
    <x v="50"/>
    <n v="0.66666666666666663"/>
  </r>
  <r>
    <n v="215"/>
    <x v="18"/>
    <n v="7"/>
    <x v="6"/>
    <s v="Hulst"/>
    <s v="House"/>
    <n v="575"/>
    <n v="4025"/>
    <x v="50"/>
    <n v="0.58333333333333337"/>
  </r>
  <r>
    <n v="216"/>
    <x v="0"/>
    <n v="8"/>
    <x v="6"/>
    <s v="Hulst"/>
    <s v="House"/>
    <n v="590"/>
    <n v="4720"/>
    <x v="51"/>
    <n v="0.66666666666666663"/>
  </r>
  <r>
    <n v="216"/>
    <x v="1"/>
    <n v="10"/>
    <x v="6"/>
    <s v="Hulst"/>
    <s v="House"/>
    <n v="590"/>
    <n v="5900"/>
    <x v="51"/>
    <n v="0.83333333333333337"/>
  </r>
  <r>
    <n v="216"/>
    <x v="2"/>
    <n v="9"/>
    <x v="6"/>
    <s v="Hulst"/>
    <s v="House"/>
    <n v="590"/>
    <n v="5310"/>
    <x v="51"/>
    <n v="0.75"/>
  </r>
  <r>
    <n v="216"/>
    <x v="3"/>
    <n v="10"/>
    <x v="6"/>
    <s v="Hulst"/>
    <s v="House"/>
    <n v="590"/>
    <n v="5900"/>
    <x v="51"/>
    <n v="0.83333333333333337"/>
  </r>
  <r>
    <n v="216"/>
    <x v="4"/>
    <n v="7"/>
    <x v="6"/>
    <s v="Hulst"/>
    <s v="House"/>
    <n v="590"/>
    <n v="4130"/>
    <x v="51"/>
    <n v="0.58333333333333337"/>
  </r>
  <r>
    <n v="216"/>
    <x v="5"/>
    <n v="9"/>
    <x v="6"/>
    <s v="Hulst"/>
    <s v="House"/>
    <n v="590"/>
    <n v="5310"/>
    <x v="51"/>
    <n v="0.75"/>
  </r>
  <r>
    <n v="216"/>
    <x v="6"/>
    <n v="8"/>
    <x v="6"/>
    <s v="Hulst"/>
    <s v="House"/>
    <n v="590"/>
    <n v="4720"/>
    <x v="51"/>
    <n v="0.66666666666666663"/>
  </r>
  <r>
    <n v="216"/>
    <x v="7"/>
    <n v="11"/>
    <x v="6"/>
    <s v="Hulst"/>
    <s v="House"/>
    <n v="590"/>
    <n v="6490"/>
    <x v="51"/>
    <n v="0.91666666666666663"/>
  </r>
  <r>
    <n v="216"/>
    <x v="8"/>
    <n v="7"/>
    <x v="6"/>
    <s v="Hulst"/>
    <s v="House"/>
    <n v="590"/>
    <n v="4130"/>
    <x v="51"/>
    <n v="0.58333333333333337"/>
  </r>
  <r>
    <n v="216"/>
    <x v="9"/>
    <n v="8"/>
    <x v="6"/>
    <s v="Hulst"/>
    <s v="House"/>
    <n v="590"/>
    <n v="4720"/>
    <x v="51"/>
    <n v="0.66666666666666663"/>
  </r>
  <r>
    <n v="216"/>
    <x v="10"/>
    <n v="11"/>
    <x v="6"/>
    <s v="Hulst"/>
    <s v="House"/>
    <n v="590"/>
    <n v="6490"/>
    <x v="51"/>
    <n v="0.91666666666666663"/>
  </r>
  <r>
    <n v="216"/>
    <x v="11"/>
    <n v="9"/>
    <x v="6"/>
    <s v="Hulst"/>
    <s v="House"/>
    <n v="590"/>
    <n v="5310"/>
    <x v="51"/>
    <n v="0.75"/>
  </r>
  <r>
    <n v="216"/>
    <x v="12"/>
    <n v="8"/>
    <x v="6"/>
    <s v="Hulst"/>
    <s v="House"/>
    <n v="590"/>
    <n v="4720"/>
    <x v="51"/>
    <n v="0.66666666666666663"/>
  </r>
  <r>
    <n v="216"/>
    <x v="13"/>
    <n v="10"/>
    <x v="6"/>
    <s v="Hulst"/>
    <s v="House"/>
    <n v="590"/>
    <n v="5900"/>
    <x v="51"/>
    <n v="0.83333333333333337"/>
  </r>
  <r>
    <n v="216"/>
    <x v="14"/>
    <n v="9"/>
    <x v="6"/>
    <s v="Hulst"/>
    <s v="House"/>
    <n v="590"/>
    <n v="5310"/>
    <x v="51"/>
    <n v="0.75"/>
  </r>
  <r>
    <n v="216"/>
    <x v="15"/>
    <n v="7"/>
    <x v="6"/>
    <s v="Hulst"/>
    <s v="House"/>
    <n v="590"/>
    <n v="4130"/>
    <x v="51"/>
    <n v="0.58333333333333337"/>
  </r>
  <r>
    <n v="216"/>
    <x v="16"/>
    <n v="8"/>
    <x v="6"/>
    <s v="Hulst"/>
    <s v="House"/>
    <n v="590"/>
    <n v="4720"/>
    <x v="51"/>
    <n v="0.66666666666666663"/>
  </r>
  <r>
    <n v="216"/>
    <x v="17"/>
    <n v="11"/>
    <x v="6"/>
    <s v="Hulst"/>
    <s v="House"/>
    <n v="590"/>
    <n v="6490"/>
    <x v="51"/>
    <n v="0.91666666666666663"/>
  </r>
  <r>
    <n v="216"/>
    <x v="18"/>
    <n v="9"/>
    <x v="6"/>
    <s v="Hulst"/>
    <s v="House"/>
    <n v="590"/>
    <n v="5310"/>
    <x v="51"/>
    <n v="0.75"/>
  </r>
  <r>
    <n v="217"/>
    <x v="0"/>
    <n v="9"/>
    <x v="6"/>
    <s v="Hulst"/>
    <s v="House"/>
    <n v="550"/>
    <n v="4950"/>
    <x v="23"/>
    <n v="0.75"/>
  </r>
  <r>
    <n v="217"/>
    <x v="1"/>
    <n v="7"/>
    <x v="6"/>
    <s v="Hulst"/>
    <s v="House"/>
    <n v="550"/>
    <n v="3850"/>
    <x v="23"/>
    <n v="0.58333333333333337"/>
  </r>
  <r>
    <n v="217"/>
    <x v="2"/>
    <n v="8"/>
    <x v="6"/>
    <s v="Hulst"/>
    <s v="House"/>
    <n v="550"/>
    <n v="4400"/>
    <x v="23"/>
    <n v="0.66666666666666663"/>
  </r>
  <r>
    <n v="217"/>
    <x v="3"/>
    <n v="10"/>
    <x v="6"/>
    <s v="Hulst"/>
    <s v="House"/>
    <n v="550"/>
    <n v="5500"/>
    <x v="23"/>
    <n v="0.83333333333333337"/>
  </r>
  <r>
    <n v="217"/>
    <x v="4"/>
    <n v="7"/>
    <x v="6"/>
    <s v="Hulst"/>
    <s v="House"/>
    <n v="550"/>
    <n v="3850"/>
    <x v="23"/>
    <n v="0.58333333333333337"/>
  </r>
  <r>
    <n v="217"/>
    <x v="5"/>
    <n v="9"/>
    <x v="6"/>
    <s v="Hulst"/>
    <s v="House"/>
    <n v="550"/>
    <n v="4950"/>
    <x v="23"/>
    <n v="0.75"/>
  </r>
  <r>
    <n v="217"/>
    <x v="6"/>
    <n v="11"/>
    <x v="6"/>
    <s v="Hulst"/>
    <s v="House"/>
    <n v="550"/>
    <n v="6050"/>
    <x v="23"/>
    <n v="0.91666666666666663"/>
  </r>
  <r>
    <n v="217"/>
    <x v="7"/>
    <n v="10"/>
    <x v="6"/>
    <s v="Hulst"/>
    <s v="House"/>
    <n v="550"/>
    <n v="5500"/>
    <x v="23"/>
    <n v="0.83333333333333337"/>
  </r>
  <r>
    <n v="217"/>
    <x v="8"/>
    <n v="9"/>
    <x v="6"/>
    <s v="Hulst"/>
    <s v="House"/>
    <n v="550"/>
    <n v="4950"/>
    <x v="23"/>
    <n v="0.75"/>
  </r>
  <r>
    <n v="217"/>
    <x v="9"/>
    <n v="9"/>
    <x v="6"/>
    <s v="Hulst"/>
    <s v="House"/>
    <n v="550"/>
    <n v="4950"/>
    <x v="23"/>
    <n v="0.75"/>
  </r>
  <r>
    <n v="217"/>
    <x v="10"/>
    <n v="7"/>
    <x v="6"/>
    <s v="Hulst"/>
    <s v="House"/>
    <n v="550"/>
    <n v="3850"/>
    <x v="23"/>
    <n v="0.58333333333333337"/>
  </r>
  <r>
    <n v="217"/>
    <x v="11"/>
    <n v="10"/>
    <x v="6"/>
    <s v="Hulst"/>
    <s v="House"/>
    <n v="550"/>
    <n v="5500"/>
    <x v="23"/>
    <n v="0.83333333333333337"/>
  </r>
  <r>
    <n v="217"/>
    <x v="12"/>
    <n v="10"/>
    <x v="6"/>
    <s v="Hulst"/>
    <s v="House"/>
    <n v="550"/>
    <n v="5500"/>
    <x v="23"/>
    <n v="0.83333333333333337"/>
  </r>
  <r>
    <n v="217"/>
    <x v="13"/>
    <n v="10"/>
    <x v="6"/>
    <s v="Hulst"/>
    <s v="House"/>
    <n v="550"/>
    <n v="5500"/>
    <x v="23"/>
    <n v="0.83333333333333337"/>
  </r>
  <r>
    <n v="217"/>
    <x v="14"/>
    <n v="8"/>
    <x v="6"/>
    <s v="Hulst"/>
    <s v="House"/>
    <n v="550"/>
    <n v="4400"/>
    <x v="23"/>
    <n v="0.66666666666666663"/>
  </r>
  <r>
    <n v="217"/>
    <x v="15"/>
    <n v="7"/>
    <x v="6"/>
    <s v="Hulst"/>
    <s v="House"/>
    <n v="550"/>
    <n v="3850"/>
    <x v="23"/>
    <n v="0.58333333333333337"/>
  </r>
  <r>
    <n v="217"/>
    <x v="16"/>
    <n v="7"/>
    <x v="6"/>
    <s v="Hulst"/>
    <s v="House"/>
    <n v="550"/>
    <n v="3850"/>
    <x v="23"/>
    <n v="0.58333333333333337"/>
  </r>
  <r>
    <n v="217"/>
    <x v="17"/>
    <n v="9"/>
    <x v="6"/>
    <s v="Hulst"/>
    <s v="House"/>
    <n v="550"/>
    <n v="4950"/>
    <x v="23"/>
    <n v="0.75"/>
  </r>
  <r>
    <n v="217"/>
    <x v="18"/>
    <n v="10"/>
    <x v="6"/>
    <s v="Hulst"/>
    <s v="House"/>
    <n v="550"/>
    <n v="5500"/>
    <x v="23"/>
    <n v="0.83333333333333337"/>
  </r>
  <r>
    <n v="218"/>
    <x v="0"/>
    <n v="9"/>
    <x v="6"/>
    <s v="Hulst"/>
    <s v="House"/>
    <n v="575"/>
    <n v="5175"/>
    <x v="50"/>
    <n v="0.75"/>
  </r>
  <r>
    <n v="218"/>
    <x v="1"/>
    <n v="11"/>
    <x v="6"/>
    <s v="Hulst"/>
    <s v="House"/>
    <n v="575"/>
    <n v="6325"/>
    <x v="50"/>
    <n v="0.91666666666666663"/>
  </r>
  <r>
    <n v="218"/>
    <x v="2"/>
    <n v="10"/>
    <x v="6"/>
    <s v="Hulst"/>
    <s v="House"/>
    <n v="575"/>
    <n v="5750"/>
    <x v="50"/>
    <n v="0.83333333333333337"/>
  </r>
  <r>
    <n v="218"/>
    <x v="3"/>
    <n v="10"/>
    <x v="6"/>
    <s v="Hulst"/>
    <s v="House"/>
    <n v="575"/>
    <n v="5750"/>
    <x v="50"/>
    <n v="0.83333333333333337"/>
  </r>
  <r>
    <n v="218"/>
    <x v="4"/>
    <n v="9"/>
    <x v="6"/>
    <s v="Hulst"/>
    <s v="House"/>
    <n v="575"/>
    <n v="5175"/>
    <x v="50"/>
    <n v="0.75"/>
  </r>
  <r>
    <n v="218"/>
    <x v="5"/>
    <n v="7"/>
    <x v="6"/>
    <s v="Hulst"/>
    <s v="House"/>
    <n v="575"/>
    <n v="4025"/>
    <x v="50"/>
    <n v="0.58333333333333337"/>
  </r>
  <r>
    <n v="218"/>
    <x v="6"/>
    <n v="11"/>
    <x v="6"/>
    <s v="Hulst"/>
    <s v="House"/>
    <n v="575"/>
    <n v="6325"/>
    <x v="50"/>
    <n v="0.91666666666666663"/>
  </r>
  <r>
    <n v="218"/>
    <x v="7"/>
    <n v="9"/>
    <x v="6"/>
    <s v="Hulst"/>
    <s v="House"/>
    <n v="575"/>
    <n v="5175"/>
    <x v="50"/>
    <n v="0.75"/>
  </r>
  <r>
    <n v="218"/>
    <x v="8"/>
    <n v="10"/>
    <x v="6"/>
    <s v="Hulst"/>
    <s v="House"/>
    <n v="575"/>
    <n v="5750"/>
    <x v="50"/>
    <n v="0.83333333333333337"/>
  </r>
  <r>
    <n v="218"/>
    <x v="9"/>
    <n v="8"/>
    <x v="6"/>
    <s v="Hulst"/>
    <s v="House"/>
    <n v="575"/>
    <n v="4600"/>
    <x v="50"/>
    <n v="0.66666666666666663"/>
  </r>
  <r>
    <n v="218"/>
    <x v="10"/>
    <n v="9"/>
    <x v="6"/>
    <s v="Hulst"/>
    <s v="House"/>
    <n v="575"/>
    <n v="5175"/>
    <x v="50"/>
    <n v="0.75"/>
  </r>
  <r>
    <n v="218"/>
    <x v="11"/>
    <n v="11"/>
    <x v="6"/>
    <s v="Hulst"/>
    <s v="House"/>
    <n v="575"/>
    <n v="6325"/>
    <x v="50"/>
    <n v="0.91666666666666663"/>
  </r>
  <r>
    <n v="218"/>
    <x v="12"/>
    <n v="9"/>
    <x v="6"/>
    <s v="Hulst"/>
    <s v="House"/>
    <n v="575"/>
    <n v="5175"/>
    <x v="50"/>
    <n v="0.75"/>
  </r>
  <r>
    <n v="218"/>
    <x v="13"/>
    <n v="9"/>
    <x v="6"/>
    <s v="Hulst"/>
    <s v="House"/>
    <n v="575"/>
    <n v="5175"/>
    <x v="50"/>
    <n v="0.75"/>
  </r>
  <r>
    <n v="218"/>
    <x v="14"/>
    <n v="9"/>
    <x v="6"/>
    <s v="Hulst"/>
    <s v="House"/>
    <n v="575"/>
    <n v="5175"/>
    <x v="50"/>
    <n v="0.75"/>
  </r>
  <r>
    <n v="218"/>
    <x v="15"/>
    <n v="9"/>
    <x v="6"/>
    <s v="Hulst"/>
    <s v="House"/>
    <n v="575"/>
    <n v="5175"/>
    <x v="50"/>
    <n v="0.75"/>
  </r>
  <r>
    <n v="218"/>
    <x v="16"/>
    <n v="11"/>
    <x v="6"/>
    <s v="Hulst"/>
    <s v="House"/>
    <n v="575"/>
    <n v="6325"/>
    <x v="50"/>
    <n v="0.91666666666666663"/>
  </r>
  <r>
    <n v="218"/>
    <x v="17"/>
    <n v="11"/>
    <x v="6"/>
    <s v="Hulst"/>
    <s v="House"/>
    <n v="575"/>
    <n v="6325"/>
    <x v="50"/>
    <n v="0.91666666666666663"/>
  </r>
  <r>
    <n v="218"/>
    <x v="18"/>
    <n v="10"/>
    <x v="6"/>
    <s v="Hulst"/>
    <s v="House"/>
    <n v="575"/>
    <n v="5750"/>
    <x v="50"/>
    <n v="0.83333333333333337"/>
  </r>
  <r>
    <n v="219"/>
    <x v="0"/>
    <n v="9"/>
    <x v="6"/>
    <s v="Hulst"/>
    <s v="House"/>
    <n v="715"/>
    <n v="6435"/>
    <x v="52"/>
    <n v="0.75"/>
  </r>
  <r>
    <n v="219"/>
    <x v="1"/>
    <n v="7"/>
    <x v="6"/>
    <s v="Hulst"/>
    <s v="House"/>
    <n v="715"/>
    <n v="5005"/>
    <x v="52"/>
    <n v="0.58333333333333337"/>
  </r>
  <r>
    <n v="219"/>
    <x v="2"/>
    <n v="9"/>
    <x v="6"/>
    <s v="Hulst"/>
    <s v="House"/>
    <n v="715"/>
    <n v="6435"/>
    <x v="52"/>
    <n v="0.75"/>
  </r>
  <r>
    <n v="219"/>
    <x v="3"/>
    <n v="10"/>
    <x v="6"/>
    <s v="Hulst"/>
    <s v="House"/>
    <n v="715"/>
    <n v="7150"/>
    <x v="52"/>
    <n v="0.83333333333333337"/>
  </r>
  <r>
    <n v="219"/>
    <x v="4"/>
    <n v="9"/>
    <x v="6"/>
    <s v="Hulst"/>
    <s v="House"/>
    <n v="715"/>
    <n v="6435"/>
    <x v="52"/>
    <n v="0.75"/>
  </r>
  <r>
    <n v="219"/>
    <x v="5"/>
    <n v="11"/>
    <x v="6"/>
    <s v="Hulst"/>
    <s v="House"/>
    <n v="715"/>
    <n v="7865"/>
    <x v="52"/>
    <n v="0.91666666666666663"/>
  </r>
  <r>
    <n v="219"/>
    <x v="6"/>
    <n v="10"/>
    <x v="6"/>
    <s v="Hulst"/>
    <s v="House"/>
    <n v="715"/>
    <n v="7150"/>
    <x v="52"/>
    <n v="0.83333333333333337"/>
  </r>
  <r>
    <n v="219"/>
    <x v="7"/>
    <n v="8"/>
    <x v="6"/>
    <s v="Hulst"/>
    <s v="House"/>
    <n v="715"/>
    <n v="5720"/>
    <x v="52"/>
    <n v="0.66666666666666663"/>
  </r>
  <r>
    <n v="219"/>
    <x v="8"/>
    <n v="8"/>
    <x v="6"/>
    <s v="Hulst"/>
    <s v="House"/>
    <n v="715"/>
    <n v="5720"/>
    <x v="52"/>
    <n v="0.66666666666666663"/>
  </r>
  <r>
    <n v="219"/>
    <x v="9"/>
    <n v="7"/>
    <x v="6"/>
    <s v="Hulst"/>
    <s v="House"/>
    <n v="715"/>
    <n v="5005"/>
    <x v="52"/>
    <n v="0.58333333333333337"/>
  </r>
  <r>
    <n v="219"/>
    <x v="10"/>
    <n v="7"/>
    <x v="6"/>
    <s v="Hulst"/>
    <s v="House"/>
    <n v="715"/>
    <n v="5005"/>
    <x v="52"/>
    <n v="0.58333333333333337"/>
  </r>
  <r>
    <n v="219"/>
    <x v="11"/>
    <n v="10"/>
    <x v="6"/>
    <s v="Hulst"/>
    <s v="House"/>
    <n v="715"/>
    <n v="7150"/>
    <x v="52"/>
    <n v="0.83333333333333337"/>
  </r>
  <r>
    <n v="219"/>
    <x v="12"/>
    <n v="10"/>
    <x v="6"/>
    <s v="Hulst"/>
    <s v="House"/>
    <n v="715"/>
    <n v="7150"/>
    <x v="52"/>
    <n v="0.83333333333333337"/>
  </r>
  <r>
    <n v="219"/>
    <x v="13"/>
    <n v="10"/>
    <x v="6"/>
    <s v="Hulst"/>
    <s v="House"/>
    <n v="715"/>
    <n v="7150"/>
    <x v="52"/>
    <n v="0.83333333333333337"/>
  </r>
  <r>
    <n v="219"/>
    <x v="14"/>
    <n v="9"/>
    <x v="6"/>
    <s v="Hulst"/>
    <s v="House"/>
    <n v="715"/>
    <n v="6435"/>
    <x v="52"/>
    <n v="0.75"/>
  </r>
  <r>
    <n v="219"/>
    <x v="15"/>
    <n v="7"/>
    <x v="6"/>
    <s v="Hulst"/>
    <s v="House"/>
    <n v="715"/>
    <n v="5005"/>
    <x v="52"/>
    <n v="0.58333333333333337"/>
  </r>
  <r>
    <n v="219"/>
    <x v="16"/>
    <n v="11"/>
    <x v="6"/>
    <s v="Hulst"/>
    <s v="House"/>
    <n v="715"/>
    <n v="7865"/>
    <x v="52"/>
    <n v="0.91666666666666663"/>
  </r>
  <r>
    <n v="219"/>
    <x v="17"/>
    <n v="11"/>
    <x v="6"/>
    <s v="Hulst"/>
    <s v="House"/>
    <n v="715"/>
    <n v="7865"/>
    <x v="52"/>
    <n v="0.91666666666666663"/>
  </r>
  <r>
    <n v="219"/>
    <x v="17"/>
    <n v="10"/>
    <x v="6"/>
    <s v="Hulst"/>
    <s v="House"/>
    <n v="715"/>
    <n v="7150"/>
    <x v="52"/>
    <n v="0.83333333333333337"/>
  </r>
  <r>
    <n v="219"/>
    <x v="18"/>
    <n v="11"/>
    <x v="6"/>
    <s v="Hulst"/>
    <s v="House"/>
    <n v="715"/>
    <n v="7865"/>
    <x v="52"/>
    <n v="0.91666666666666663"/>
  </r>
  <r>
    <n v="220"/>
    <x v="0"/>
    <n v="10"/>
    <x v="6"/>
    <s v="Hulst"/>
    <s v="House"/>
    <n v="635"/>
    <n v="6350"/>
    <x v="53"/>
    <n v="0.83333333333333337"/>
  </r>
  <r>
    <n v="220"/>
    <x v="1"/>
    <n v="9"/>
    <x v="6"/>
    <s v="Hulst"/>
    <s v="House"/>
    <n v="635"/>
    <n v="5715"/>
    <x v="53"/>
    <n v="0.75"/>
  </r>
  <r>
    <n v="220"/>
    <x v="2"/>
    <n v="10"/>
    <x v="6"/>
    <s v="Hulst"/>
    <s v="House"/>
    <n v="635"/>
    <n v="6350"/>
    <x v="53"/>
    <n v="0.83333333333333337"/>
  </r>
  <r>
    <n v="220"/>
    <x v="3"/>
    <n v="8"/>
    <x v="6"/>
    <s v="Hulst"/>
    <s v="House"/>
    <n v="635"/>
    <n v="5080"/>
    <x v="53"/>
    <n v="0.66666666666666663"/>
  </r>
  <r>
    <n v="220"/>
    <x v="4"/>
    <n v="9"/>
    <x v="6"/>
    <s v="Hulst"/>
    <s v="House"/>
    <n v="635"/>
    <n v="5715"/>
    <x v="53"/>
    <n v="0.75"/>
  </r>
  <r>
    <n v="220"/>
    <x v="5"/>
    <n v="8"/>
    <x v="6"/>
    <s v="Hulst"/>
    <s v="House"/>
    <n v="635"/>
    <n v="5080"/>
    <x v="53"/>
    <n v="0.66666666666666663"/>
  </r>
  <r>
    <n v="220"/>
    <x v="6"/>
    <n v="7"/>
    <x v="6"/>
    <s v="Hulst"/>
    <s v="House"/>
    <n v="635"/>
    <n v="4445"/>
    <x v="53"/>
    <n v="0.58333333333333337"/>
  </r>
  <r>
    <n v="220"/>
    <x v="7"/>
    <n v="7"/>
    <x v="6"/>
    <s v="Hulst"/>
    <s v="House"/>
    <n v="635"/>
    <n v="4445"/>
    <x v="53"/>
    <n v="0.58333333333333337"/>
  </r>
  <r>
    <n v="220"/>
    <x v="8"/>
    <n v="8"/>
    <x v="6"/>
    <s v="Hulst"/>
    <s v="House"/>
    <n v="635"/>
    <n v="5080"/>
    <x v="53"/>
    <n v="0.66666666666666663"/>
  </r>
  <r>
    <n v="220"/>
    <x v="9"/>
    <n v="7"/>
    <x v="6"/>
    <s v="Hulst"/>
    <s v="House"/>
    <n v="635"/>
    <n v="4445"/>
    <x v="53"/>
    <n v="0.58333333333333337"/>
  </r>
  <r>
    <n v="220"/>
    <x v="10"/>
    <n v="9"/>
    <x v="6"/>
    <s v="Hulst"/>
    <s v="House"/>
    <n v="635"/>
    <n v="5715"/>
    <x v="53"/>
    <n v="0.75"/>
  </r>
  <r>
    <n v="220"/>
    <x v="11"/>
    <n v="8"/>
    <x v="6"/>
    <s v="Hulst"/>
    <s v="House"/>
    <n v="635"/>
    <n v="5080"/>
    <x v="53"/>
    <n v="0.66666666666666663"/>
  </r>
  <r>
    <n v="220"/>
    <x v="12"/>
    <n v="8"/>
    <x v="6"/>
    <s v="Hulst"/>
    <s v="House"/>
    <n v="635"/>
    <n v="5080"/>
    <x v="53"/>
    <n v="0.66666666666666663"/>
  </r>
  <r>
    <n v="220"/>
    <x v="13"/>
    <n v="9"/>
    <x v="6"/>
    <s v="Hulst"/>
    <s v="House"/>
    <n v="635"/>
    <n v="5715"/>
    <x v="53"/>
    <n v="0.75"/>
  </r>
  <r>
    <n v="220"/>
    <x v="14"/>
    <n v="10"/>
    <x v="6"/>
    <s v="Hulst"/>
    <s v="House"/>
    <n v="635"/>
    <n v="6350"/>
    <x v="53"/>
    <n v="0.83333333333333337"/>
  </r>
  <r>
    <n v="220"/>
    <x v="15"/>
    <n v="9"/>
    <x v="6"/>
    <s v="Hulst"/>
    <s v="House"/>
    <n v="635"/>
    <n v="5715"/>
    <x v="53"/>
    <n v="0.75"/>
  </r>
  <r>
    <n v="220"/>
    <x v="16"/>
    <n v="9"/>
    <x v="6"/>
    <s v="Hulst"/>
    <s v="House"/>
    <n v="635"/>
    <n v="5715"/>
    <x v="53"/>
    <n v="0.75"/>
  </r>
  <r>
    <n v="220"/>
    <x v="17"/>
    <n v="12"/>
    <x v="6"/>
    <s v="Hulst"/>
    <s v="House"/>
    <n v="635"/>
    <n v="7620"/>
    <x v="53"/>
    <n v="1"/>
  </r>
  <r>
    <n v="220"/>
    <x v="18"/>
    <n v="9"/>
    <x v="6"/>
    <s v="Hulst"/>
    <s v="House"/>
    <n v="635"/>
    <n v="5715"/>
    <x v="53"/>
    <n v="0.75"/>
  </r>
  <r>
    <n v="234"/>
    <x v="12"/>
    <n v="2"/>
    <x v="3"/>
    <s v="Woensel-West"/>
    <s v="House"/>
    <n v="700"/>
    <n v="1400"/>
    <x v="13"/>
    <n v="0.16666666666666666"/>
  </r>
  <r>
    <n v="234"/>
    <x v="13"/>
    <n v="4"/>
    <x v="3"/>
    <s v="Woensel-West"/>
    <s v="House"/>
    <n v="700"/>
    <n v="2800"/>
    <x v="13"/>
    <n v="0.33333333333333331"/>
  </r>
  <r>
    <n v="234"/>
    <x v="14"/>
    <n v="4"/>
    <x v="3"/>
    <s v="Woensel-West"/>
    <s v="House"/>
    <n v="700"/>
    <n v="2800"/>
    <x v="13"/>
    <n v="0.33333333333333331"/>
  </r>
  <r>
    <n v="234"/>
    <x v="15"/>
    <n v="6"/>
    <x v="3"/>
    <s v="Woensel-West"/>
    <s v="House"/>
    <n v="700"/>
    <n v="4200"/>
    <x v="13"/>
    <n v="0.5"/>
  </r>
  <r>
    <n v="234"/>
    <x v="16"/>
    <n v="3"/>
    <x v="3"/>
    <s v="Woensel-West"/>
    <s v="House"/>
    <n v="700"/>
    <n v="2100"/>
    <x v="13"/>
    <n v="0.25"/>
  </r>
  <r>
    <n v="234"/>
    <x v="17"/>
    <n v="6"/>
    <x v="3"/>
    <s v="Woensel-West"/>
    <s v="House"/>
    <n v="700"/>
    <n v="4200"/>
    <x v="13"/>
    <n v="0.5"/>
  </r>
  <r>
    <n v="234"/>
    <x v="18"/>
    <n v="12"/>
    <x v="3"/>
    <s v="Woensel-West"/>
    <s v="House"/>
    <n v="700"/>
    <n v="8400"/>
    <x v="13"/>
    <n v="1"/>
  </r>
  <r>
    <n v="235"/>
    <x v="11"/>
    <n v="2"/>
    <x v="3"/>
    <s v="Woensel-West"/>
    <s v="House"/>
    <n v="495"/>
    <n v="990"/>
    <x v="24"/>
    <n v="0.16666666666666666"/>
  </r>
  <r>
    <n v="235"/>
    <x v="12"/>
    <n v="2"/>
    <x v="3"/>
    <s v="Woensel-West"/>
    <s v="House"/>
    <n v="495"/>
    <n v="990"/>
    <x v="24"/>
    <n v="0.16666666666666666"/>
  </r>
  <r>
    <n v="235"/>
    <x v="13"/>
    <n v="2"/>
    <x v="3"/>
    <s v="Woensel-West"/>
    <s v="House"/>
    <n v="495"/>
    <n v="990"/>
    <x v="24"/>
    <n v="0.16666666666666666"/>
  </r>
  <r>
    <n v="235"/>
    <x v="14"/>
    <n v="4"/>
    <x v="3"/>
    <s v="Woensel-West"/>
    <s v="House"/>
    <n v="495"/>
    <n v="1980"/>
    <x v="24"/>
    <n v="0.33333333333333331"/>
  </r>
  <r>
    <n v="235"/>
    <x v="16"/>
    <n v="4"/>
    <x v="3"/>
    <s v="Woensel-West"/>
    <s v="House"/>
    <n v="495"/>
    <n v="1980"/>
    <x v="24"/>
    <n v="0.33333333333333331"/>
  </r>
  <r>
    <n v="235"/>
    <x v="17"/>
    <n v="6"/>
    <x v="3"/>
    <s v="Woensel-West"/>
    <s v="House"/>
    <n v="495"/>
    <n v="2970"/>
    <x v="24"/>
    <n v="0.5"/>
  </r>
  <r>
    <n v="235"/>
    <x v="18"/>
    <n v="12"/>
    <x v="3"/>
    <s v="Woensel-West"/>
    <s v="House"/>
    <n v="495"/>
    <n v="5940"/>
    <x v="24"/>
    <n v="1"/>
  </r>
  <r>
    <n v="236"/>
    <x v="11"/>
    <n v="4"/>
    <x v="3"/>
    <s v="Woensel-West"/>
    <s v="House"/>
    <n v="430"/>
    <n v="1720"/>
    <x v="54"/>
    <n v="0.33333333333333331"/>
  </r>
  <r>
    <n v="236"/>
    <x v="12"/>
    <n v="2"/>
    <x v="3"/>
    <s v="Woensel-West"/>
    <s v="House"/>
    <n v="430"/>
    <n v="860"/>
    <x v="54"/>
    <n v="0.16666666666666666"/>
  </r>
  <r>
    <n v="236"/>
    <x v="13"/>
    <n v="5"/>
    <x v="3"/>
    <s v="Woensel-West"/>
    <s v="House"/>
    <n v="430"/>
    <n v="2150"/>
    <x v="54"/>
    <n v="0.41666666666666669"/>
  </r>
  <r>
    <n v="236"/>
    <x v="14"/>
    <n v="4"/>
    <x v="3"/>
    <s v="Woensel-West"/>
    <s v="House"/>
    <n v="430"/>
    <n v="1720"/>
    <x v="54"/>
    <n v="0.33333333333333331"/>
  </r>
  <r>
    <n v="236"/>
    <x v="15"/>
    <n v="4"/>
    <x v="3"/>
    <s v="Woensel-West"/>
    <s v="House"/>
    <n v="430"/>
    <n v="1720"/>
    <x v="54"/>
    <n v="0.33333333333333331"/>
  </r>
  <r>
    <n v="236"/>
    <x v="16"/>
    <n v="4"/>
    <x v="3"/>
    <s v="Woensel-West"/>
    <s v="House"/>
    <n v="430"/>
    <n v="1720"/>
    <x v="54"/>
    <n v="0.33333333333333331"/>
  </r>
  <r>
    <n v="236"/>
    <x v="17"/>
    <n v="6"/>
    <x v="3"/>
    <s v="Woensel-West"/>
    <s v="House"/>
    <n v="430"/>
    <n v="2580"/>
    <x v="54"/>
    <n v="0.5"/>
  </r>
  <r>
    <n v="236"/>
    <x v="18"/>
    <n v="10"/>
    <x v="3"/>
    <s v="Woensel-West"/>
    <s v="House"/>
    <n v="430"/>
    <n v="4300"/>
    <x v="54"/>
    <n v="0.83333333333333337"/>
  </r>
  <r>
    <n v="237"/>
    <x v="10"/>
    <n v="3"/>
    <x v="3"/>
    <s v="Woensel-West"/>
    <s v="House"/>
    <n v="515"/>
    <n v="1545"/>
    <x v="55"/>
    <n v="0.25"/>
  </r>
  <r>
    <n v="237"/>
    <x v="12"/>
    <n v="2"/>
    <x v="3"/>
    <s v="Woensel-West"/>
    <s v="House"/>
    <n v="515"/>
    <n v="1030"/>
    <x v="55"/>
    <n v="0.16666666666666666"/>
  </r>
  <r>
    <n v="237"/>
    <x v="13"/>
    <n v="4"/>
    <x v="3"/>
    <s v="Woensel-West"/>
    <s v="House"/>
    <n v="515"/>
    <n v="2060"/>
    <x v="55"/>
    <n v="0.33333333333333331"/>
  </r>
  <r>
    <n v="237"/>
    <x v="14"/>
    <n v="2"/>
    <x v="3"/>
    <s v="Woensel-West"/>
    <s v="House"/>
    <n v="515"/>
    <n v="1030"/>
    <x v="55"/>
    <n v="0.16666666666666666"/>
  </r>
  <r>
    <n v="237"/>
    <x v="15"/>
    <n v="12"/>
    <x v="3"/>
    <s v="Woensel-West"/>
    <s v="House"/>
    <n v="515"/>
    <n v="6180"/>
    <x v="55"/>
    <n v="1"/>
  </r>
  <r>
    <n v="237"/>
    <x v="16"/>
    <n v="5"/>
    <x v="3"/>
    <s v="Woensel-West"/>
    <s v="House"/>
    <n v="515"/>
    <n v="2575"/>
    <x v="55"/>
    <n v="0.41666666666666669"/>
  </r>
  <r>
    <n v="237"/>
    <x v="17"/>
    <n v="11"/>
    <x v="3"/>
    <s v="Woensel-West"/>
    <s v="House"/>
    <n v="515"/>
    <n v="5665"/>
    <x v="55"/>
    <n v="0.91666666666666663"/>
  </r>
  <r>
    <n v="237"/>
    <x v="18"/>
    <n v="11"/>
    <x v="3"/>
    <s v="Woensel-West"/>
    <s v="House"/>
    <n v="515"/>
    <n v="5665"/>
    <x v="55"/>
    <n v="0.91666666666666663"/>
  </r>
  <r>
    <n v="238"/>
    <x v="13"/>
    <n v="4"/>
    <x v="3"/>
    <s v="Woensel-West"/>
    <s v="House"/>
    <n v="650"/>
    <n v="2600"/>
    <x v="12"/>
    <n v="0.33333333333333331"/>
  </r>
  <r>
    <n v="238"/>
    <x v="14"/>
    <n v="3"/>
    <x v="3"/>
    <s v="Woensel-West"/>
    <s v="House"/>
    <n v="650"/>
    <n v="1950"/>
    <x v="12"/>
    <n v="0.25"/>
  </r>
  <r>
    <n v="238"/>
    <x v="15"/>
    <n v="6"/>
    <x v="3"/>
    <s v="Woensel-West"/>
    <s v="House"/>
    <n v="650"/>
    <n v="3900"/>
    <x v="12"/>
    <n v="0.5"/>
  </r>
  <r>
    <n v="238"/>
    <x v="16"/>
    <n v="6"/>
    <x v="3"/>
    <s v="Woensel-West"/>
    <s v="House"/>
    <n v="650"/>
    <n v="3900"/>
    <x v="12"/>
    <n v="0.5"/>
  </r>
  <r>
    <n v="238"/>
    <x v="17"/>
    <n v="7"/>
    <x v="3"/>
    <s v="Woensel-West"/>
    <s v="House"/>
    <n v="650"/>
    <n v="4550"/>
    <x v="12"/>
    <n v="0.58333333333333337"/>
  </r>
  <r>
    <n v="238"/>
    <x v="18"/>
    <n v="10"/>
    <x v="3"/>
    <s v="Woensel-West"/>
    <s v="House"/>
    <n v="650"/>
    <n v="6500"/>
    <x v="12"/>
    <n v="0.83333333333333337"/>
  </r>
  <r>
    <n v="239"/>
    <x v="12"/>
    <n v="2"/>
    <x v="3"/>
    <s v="Woensel-West"/>
    <s v="House"/>
    <n v="605"/>
    <n v="1210"/>
    <x v="56"/>
    <n v="0.16666666666666666"/>
  </r>
  <r>
    <n v="239"/>
    <x v="13"/>
    <n v="5"/>
    <x v="3"/>
    <s v="Woensel-West"/>
    <s v="House"/>
    <n v="605"/>
    <n v="3025"/>
    <x v="56"/>
    <n v="0.41666666666666669"/>
  </r>
  <r>
    <n v="239"/>
    <x v="14"/>
    <n v="6"/>
    <x v="3"/>
    <s v="Woensel-West"/>
    <s v="House"/>
    <n v="605"/>
    <n v="3630"/>
    <x v="56"/>
    <n v="0.5"/>
  </r>
  <r>
    <n v="239"/>
    <x v="15"/>
    <n v="4"/>
    <x v="3"/>
    <s v="Woensel-West"/>
    <s v="House"/>
    <n v="605"/>
    <n v="2420"/>
    <x v="56"/>
    <n v="0.33333333333333331"/>
  </r>
  <r>
    <n v="239"/>
    <x v="16"/>
    <n v="2"/>
    <x v="3"/>
    <s v="Woensel-West"/>
    <s v="House"/>
    <n v="605"/>
    <n v="1210"/>
    <x v="56"/>
    <n v="0.16666666666666666"/>
  </r>
  <r>
    <n v="239"/>
    <x v="17"/>
    <n v="5"/>
    <x v="3"/>
    <s v="Woensel-West"/>
    <s v="House"/>
    <n v="605"/>
    <n v="3025"/>
    <x v="56"/>
    <n v="0.41666666666666669"/>
  </r>
  <r>
    <n v="239"/>
    <x v="18"/>
    <n v="6"/>
    <x v="3"/>
    <s v="Woensel-West"/>
    <s v="House"/>
    <n v="605"/>
    <n v="3630"/>
    <x v="56"/>
    <n v="0.5"/>
  </r>
  <r>
    <n v="240"/>
    <x v="12"/>
    <n v="2"/>
    <x v="3"/>
    <s v="Woensel-West"/>
    <s v="House"/>
    <n v="475"/>
    <n v="950"/>
    <x v="57"/>
    <n v="0.16666666666666666"/>
  </r>
  <r>
    <n v="240"/>
    <x v="13"/>
    <n v="4"/>
    <x v="3"/>
    <s v="Woensel-West"/>
    <s v="House"/>
    <n v="475"/>
    <n v="1900"/>
    <x v="57"/>
    <n v="0.33333333333333331"/>
  </r>
  <r>
    <n v="240"/>
    <x v="14"/>
    <n v="3"/>
    <x v="3"/>
    <s v="Woensel-West"/>
    <s v="House"/>
    <n v="475"/>
    <n v="1425"/>
    <x v="57"/>
    <n v="0.25"/>
  </r>
  <r>
    <n v="240"/>
    <x v="15"/>
    <n v="6"/>
    <x v="3"/>
    <s v="Woensel-West"/>
    <s v="House"/>
    <n v="475"/>
    <n v="2850"/>
    <x v="57"/>
    <n v="0.5"/>
  </r>
  <r>
    <n v="240"/>
    <x v="16"/>
    <n v="12"/>
    <x v="3"/>
    <s v="Woensel-West"/>
    <s v="House"/>
    <n v="475"/>
    <n v="5700"/>
    <x v="57"/>
    <n v="1"/>
  </r>
  <r>
    <n v="240"/>
    <x v="17"/>
    <n v="12"/>
    <x v="3"/>
    <s v="Woensel-West"/>
    <s v="House"/>
    <n v="475"/>
    <n v="5700"/>
    <x v="57"/>
    <n v="1"/>
  </r>
  <r>
    <n v="240"/>
    <x v="18"/>
    <n v="12"/>
    <x v="3"/>
    <s v="Woensel-West"/>
    <s v="House"/>
    <n v="475"/>
    <n v="5700"/>
    <x v="57"/>
    <n v="1"/>
  </r>
  <r>
    <n v="241"/>
    <x v="17"/>
    <n v="10"/>
    <x v="5"/>
    <s v="Bos en Zandrijk"/>
    <s v="Small House"/>
    <n v="720"/>
    <n v="7200"/>
    <x v="8"/>
    <n v="0.83333333333333337"/>
  </r>
  <r>
    <n v="241"/>
    <x v="18"/>
    <n v="12"/>
    <x v="5"/>
    <s v="Bos en Zandrijk"/>
    <s v="Small House"/>
    <n v="720"/>
    <n v="8640"/>
    <x v="8"/>
    <n v="1"/>
  </r>
  <r>
    <n v="242"/>
    <x v="17"/>
    <n v="11"/>
    <x v="5"/>
    <s v="Bos en Zandrijk"/>
    <s v="Small House"/>
    <n v="720"/>
    <n v="7920"/>
    <x v="8"/>
    <n v="0.91666666666666663"/>
  </r>
  <r>
    <n v="242"/>
    <x v="18"/>
    <n v="10"/>
    <x v="5"/>
    <s v="Bos en Zandrijk"/>
    <s v="Small House"/>
    <n v="720"/>
    <n v="7200"/>
    <x v="8"/>
    <n v="0.83333333333333337"/>
  </r>
  <r>
    <n v="243"/>
    <x v="17"/>
    <n v="11"/>
    <x v="5"/>
    <s v="Bos en Zandrijk"/>
    <s v="Small House"/>
    <n v="690"/>
    <n v="7590"/>
    <x v="21"/>
    <n v="0.91666666666666663"/>
  </r>
  <r>
    <n v="243"/>
    <x v="18"/>
    <n v="10"/>
    <x v="5"/>
    <s v="Bos en Zandrijk"/>
    <s v="Small House"/>
    <n v="690"/>
    <n v="6900"/>
    <x v="21"/>
    <n v="0.83333333333333337"/>
  </r>
  <r>
    <n v="244"/>
    <x v="17"/>
    <n v="11"/>
    <x v="5"/>
    <s v="Bos en Zandrijk"/>
    <s v="Small House"/>
    <n v="750"/>
    <n v="8250"/>
    <x v="58"/>
    <n v="0.91666666666666663"/>
  </r>
  <r>
    <n v="244"/>
    <x v="18"/>
    <n v="10"/>
    <x v="5"/>
    <s v="Bos en Zandrijk"/>
    <s v="Small House"/>
    <n v="750"/>
    <n v="7500"/>
    <x v="58"/>
    <n v="0.83333333333333337"/>
  </r>
  <r>
    <n v="245"/>
    <x v="17"/>
    <n v="9"/>
    <x v="5"/>
    <s v="Bos en Zandrijk"/>
    <s v="Small House"/>
    <n v="650"/>
    <n v="5850"/>
    <x v="12"/>
    <n v="0.75"/>
  </r>
  <r>
    <n v="245"/>
    <x v="18"/>
    <n v="10"/>
    <x v="5"/>
    <s v="Bos en Zandrijk"/>
    <s v="Small House"/>
    <n v="650"/>
    <n v="6500"/>
    <x v="12"/>
    <n v="0.83333333333333337"/>
  </r>
  <r>
    <n v="246"/>
    <x v="17"/>
    <n v="9"/>
    <x v="7"/>
    <s v="Lakenvelder"/>
    <s v="House"/>
    <n v="950"/>
    <n v="8550"/>
    <x v="59"/>
    <n v="0.75"/>
  </r>
  <r>
    <n v="246"/>
    <x v="18"/>
    <n v="6"/>
    <x v="7"/>
    <s v="Lakenvelder"/>
    <s v="House"/>
    <n v="950"/>
    <n v="5700"/>
    <x v="59"/>
    <n v="0.5"/>
  </r>
  <r>
    <n v="247"/>
    <x v="17"/>
    <n v="11"/>
    <x v="7"/>
    <s v="Lakenvelder"/>
    <s v="House"/>
    <n v="867"/>
    <n v="9537"/>
    <x v="60"/>
    <n v="0.91666666666666663"/>
  </r>
  <r>
    <n v="247"/>
    <x v="18"/>
    <n v="9"/>
    <x v="7"/>
    <s v="Lakenvelder"/>
    <s v="House"/>
    <n v="867"/>
    <n v="7803"/>
    <x v="60"/>
    <n v="0.75"/>
  </r>
  <r>
    <n v="248"/>
    <x v="17"/>
    <n v="11"/>
    <x v="7"/>
    <s v="Lakenvelder"/>
    <s v="Villa"/>
    <n v="1130"/>
    <n v="12430"/>
    <x v="61"/>
    <n v="0.91666666666666663"/>
  </r>
  <r>
    <n v="248"/>
    <x v="18"/>
    <n v="8"/>
    <x v="7"/>
    <s v="Lakenvelder"/>
    <s v="Villa"/>
    <n v="1130"/>
    <n v="9040"/>
    <x v="61"/>
    <n v="0.66666666666666663"/>
  </r>
  <r>
    <n v="249"/>
    <x v="18"/>
    <n v="8"/>
    <x v="7"/>
    <s v="Lakenvelder"/>
    <s v="Villa"/>
    <n v="1170"/>
    <n v="9360"/>
    <x v="62"/>
    <n v="0.66666666666666663"/>
  </r>
  <r>
    <n v="250"/>
    <x v="17"/>
    <n v="10"/>
    <x v="7"/>
    <s v="Lakenvelder"/>
    <s v="Villa"/>
    <n v="1240"/>
    <n v="12400"/>
    <x v="63"/>
    <n v="0.83333333333333337"/>
  </r>
  <r>
    <n v="250"/>
    <x v="18"/>
    <n v="8"/>
    <x v="7"/>
    <s v="Lakenvelder"/>
    <s v="Villa"/>
    <n v="1240"/>
    <n v="9920"/>
    <x v="63"/>
    <n v="0.66666666666666663"/>
  </r>
  <r>
    <n v="251"/>
    <x v="17"/>
    <n v="11"/>
    <x v="7"/>
    <s v="Lakenvelder"/>
    <s v="Villa"/>
    <n v="1510"/>
    <n v="16610"/>
    <x v="64"/>
    <n v="0.91666666666666663"/>
  </r>
  <r>
    <n v="251"/>
    <x v="18"/>
    <n v="7"/>
    <x v="7"/>
    <s v="Lakenvelder"/>
    <s v="Villa"/>
    <n v="1510"/>
    <n v="10570"/>
    <x v="64"/>
    <n v="0.58333333333333337"/>
  </r>
  <r>
    <m/>
    <x v="19"/>
    <m/>
    <x v="8"/>
    <m/>
    <m/>
    <m/>
    <m/>
    <x v="65"/>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5">
  <r>
    <n v="58"/>
    <x v="0"/>
    <s v="Renovation"/>
    <n v="764"/>
    <x v="0"/>
  </r>
  <r>
    <n v="167"/>
    <x v="1"/>
    <s v="Repair"/>
    <n v="1788"/>
    <x v="1"/>
  </r>
  <r>
    <n v="130"/>
    <x v="2"/>
    <s v="Maintanance"/>
    <n v="3904"/>
    <x v="2"/>
  </r>
  <r>
    <n v="36"/>
    <x v="3"/>
    <s v="Renovation"/>
    <n v="2715"/>
    <x v="3"/>
  </r>
  <r>
    <n v="159"/>
    <x v="3"/>
    <s v="Renovation"/>
    <n v="1553"/>
    <x v="1"/>
  </r>
  <r>
    <n v="112"/>
    <x v="4"/>
    <s v="Repair"/>
    <n v="2547"/>
    <x v="2"/>
  </r>
  <r>
    <n v="169"/>
    <x v="5"/>
    <s v="Renovation"/>
    <n v="4522"/>
    <x v="1"/>
  </r>
  <r>
    <n v="161"/>
    <x v="6"/>
    <s v="Renovation"/>
    <n v="3345"/>
    <x v="1"/>
  </r>
  <r>
    <n v="163"/>
    <x v="6"/>
    <s v="Repair"/>
    <n v="1974"/>
    <x v="1"/>
  </r>
  <r>
    <n v="35"/>
    <x v="7"/>
    <s v="Renovation"/>
    <n v="4618"/>
    <x v="3"/>
  </r>
  <r>
    <n v="200"/>
    <x v="7"/>
    <s v="Renovation"/>
    <n v="329"/>
    <x v="4"/>
  </r>
  <r>
    <n v="217"/>
    <x v="7"/>
    <s v="Maintanance"/>
    <n v="415"/>
    <x v="5"/>
  </r>
  <r>
    <n v="105"/>
    <x v="8"/>
    <s v="Maintanance"/>
    <n v="3186"/>
    <x v="2"/>
  </r>
  <r>
    <n v="66"/>
    <x v="9"/>
    <s v="Renovation"/>
    <n v="2016"/>
    <x v="0"/>
  </r>
  <r>
    <n v="106"/>
    <x v="10"/>
    <s v="Repair"/>
    <n v="2692"/>
    <x v="2"/>
  </r>
  <r>
    <n v="80"/>
    <x v="11"/>
    <s v="Maintanance"/>
    <n v="4706"/>
    <x v="2"/>
  </r>
  <r>
    <n v="219"/>
    <x v="12"/>
    <s v="Renovation"/>
    <n v="681"/>
    <x v="5"/>
  </r>
  <r>
    <n v="30"/>
    <x v="13"/>
    <s v="Renovation"/>
    <n v="4887"/>
    <x v="3"/>
  </r>
  <r>
    <n v="120"/>
    <x v="14"/>
    <s v="Repair"/>
    <n v="3353"/>
    <x v="2"/>
  </r>
  <r>
    <n v="164"/>
    <x v="15"/>
    <s v="Renovation"/>
    <n v="380"/>
    <x v="1"/>
  </r>
  <r>
    <n v="166"/>
    <x v="16"/>
    <s v="Renovation"/>
    <n v="1270"/>
    <x v="1"/>
  </r>
  <r>
    <n v="228"/>
    <x v="17"/>
    <s v="Renovation"/>
    <n v="1477"/>
    <x v="6"/>
  </r>
  <r>
    <n v="70"/>
    <x v="18"/>
    <s v="Maintanance"/>
    <n v="605"/>
    <x v="0"/>
  </r>
  <r>
    <n v="126"/>
    <x v="19"/>
    <s v="Maintanance"/>
    <n v="1901"/>
    <x v="2"/>
  </r>
  <r>
    <n v="158"/>
    <x v="19"/>
    <s v="Repair"/>
    <n v="2601"/>
    <x v="1"/>
  </r>
  <r>
    <n v="60"/>
    <x v="20"/>
    <s v="Renovation"/>
    <n v="4844"/>
    <x v="0"/>
  </r>
  <r>
    <n v="224"/>
    <x v="21"/>
    <s v="Repair"/>
    <n v="1457"/>
    <x v="6"/>
  </r>
  <r>
    <n v="6"/>
    <x v="22"/>
    <s v="Repair"/>
    <n v="1602"/>
    <x v="3"/>
  </r>
  <r>
    <n v="74"/>
    <x v="23"/>
    <s v="Renovation"/>
    <n v="4461"/>
    <x v="0"/>
  </r>
  <r>
    <n v="117"/>
    <x v="24"/>
    <s v="Maintanance"/>
    <n v="3240"/>
    <x v="2"/>
  </r>
  <r>
    <n v="146"/>
    <x v="24"/>
    <s v="Repair"/>
    <n v="18"/>
    <x v="1"/>
  </r>
  <r>
    <n v="142"/>
    <x v="25"/>
    <s v="Repair"/>
    <n v="3440"/>
    <x v="1"/>
  </r>
  <r>
    <n v="128"/>
    <x v="26"/>
    <s v="Maintanance"/>
    <n v="4427"/>
    <x v="2"/>
  </r>
  <r>
    <n v="132"/>
    <x v="26"/>
    <s v="Maintanance"/>
    <n v="512"/>
    <x v="2"/>
  </r>
  <r>
    <n v="140"/>
    <x v="27"/>
    <s v="Repair"/>
    <n v="3198"/>
    <x v="1"/>
  </r>
  <r>
    <n v="151"/>
    <x v="28"/>
    <s v="Repair"/>
    <n v="4334"/>
    <x v="1"/>
  </r>
  <r>
    <n v="201"/>
    <x v="28"/>
    <s v="Repair"/>
    <n v="4583"/>
    <x v="7"/>
  </r>
  <r>
    <n v="212"/>
    <x v="29"/>
    <s v="Repair"/>
    <n v="2524"/>
    <x v="5"/>
  </r>
  <r>
    <n v="77"/>
    <x v="30"/>
    <s v="Repair"/>
    <n v="1910"/>
    <x v="2"/>
  </r>
  <r>
    <n v="177"/>
    <x v="30"/>
    <s v="Renovation"/>
    <n v="4368"/>
    <x v="1"/>
  </r>
  <r>
    <n v="87"/>
    <x v="31"/>
    <s v="Renovation"/>
    <n v="4281"/>
    <x v="2"/>
  </r>
  <r>
    <n v="137"/>
    <x v="32"/>
    <s v="Renovation"/>
    <n v="166"/>
    <x v="2"/>
  </r>
  <r>
    <n v="113"/>
    <x v="33"/>
    <s v="Repair"/>
    <n v="3643"/>
    <x v="2"/>
  </r>
  <r>
    <n v="216"/>
    <x v="34"/>
    <s v="Maintanance"/>
    <n v="2326"/>
    <x v="5"/>
  </r>
  <r>
    <n v="222"/>
    <x v="35"/>
    <s v="Maintanance"/>
    <n v="559"/>
    <x v="6"/>
  </r>
  <r>
    <n v="61"/>
    <x v="36"/>
    <s v="Repair"/>
    <n v="3640"/>
    <x v="0"/>
  </r>
  <r>
    <n v="174"/>
    <x v="37"/>
    <s v="Repair"/>
    <n v="2088"/>
    <x v="1"/>
  </r>
  <r>
    <n v="196"/>
    <x v="38"/>
    <s v="Repair"/>
    <n v="274"/>
    <x v="4"/>
  </r>
  <r>
    <n v="32"/>
    <x v="39"/>
    <s v="Maintanance"/>
    <n v="1654"/>
    <x v="3"/>
  </r>
  <r>
    <n v="116"/>
    <x v="40"/>
    <s v="Renovation"/>
    <n v="2541"/>
    <x v="2"/>
  </r>
  <r>
    <n v="123"/>
    <x v="41"/>
    <s v="Maintanance"/>
    <n v="1975"/>
    <x v="2"/>
  </r>
  <r>
    <n v="156"/>
    <x v="42"/>
    <s v="Repair"/>
    <n v="4662"/>
    <x v="1"/>
  </r>
  <r>
    <n v="85"/>
    <x v="43"/>
    <s v="Repair"/>
    <n v="932"/>
    <x v="2"/>
  </r>
  <r>
    <n v="115"/>
    <x v="44"/>
    <s v="Renovation"/>
    <n v="2899"/>
    <x v="2"/>
  </r>
  <r>
    <n v="221"/>
    <x v="44"/>
    <s v="Renovation"/>
    <n v="1140"/>
    <x v="6"/>
  </r>
  <r>
    <n v="197"/>
    <x v="45"/>
    <s v="Repair"/>
    <n v="358"/>
    <x v="4"/>
  </r>
  <r>
    <n v="99"/>
    <x v="46"/>
    <s v="Renovation"/>
    <n v="228"/>
    <x v="2"/>
  </r>
  <r>
    <n v="195"/>
    <x v="47"/>
    <s v="Repair"/>
    <n v="4468"/>
    <x v="4"/>
  </r>
  <r>
    <n v="147"/>
    <x v="48"/>
    <s v="Repair"/>
    <n v="3472"/>
    <x v="1"/>
  </r>
  <r>
    <n v="182"/>
    <x v="49"/>
    <s v="Renovation"/>
    <n v="3085"/>
    <x v="1"/>
  </r>
  <r>
    <n v="139"/>
    <x v="50"/>
    <s v="Maintanance"/>
    <n v="4614"/>
    <x v="1"/>
  </r>
  <r>
    <n v="13"/>
    <x v="51"/>
    <s v="Renovation"/>
    <n v="3382"/>
    <x v="3"/>
  </r>
  <r>
    <n v="95"/>
    <x v="51"/>
    <s v="Renovation"/>
    <n v="1838"/>
    <x v="2"/>
  </r>
  <r>
    <n v="72"/>
    <x v="52"/>
    <s v="Renovation"/>
    <n v="2276"/>
    <x v="0"/>
  </r>
  <r>
    <n v="136"/>
    <x v="53"/>
    <s v="Maintanance"/>
    <n v="4370"/>
    <x v="2"/>
  </r>
  <r>
    <n v="178"/>
    <x v="54"/>
    <s v="Maintanance"/>
    <n v="4128"/>
    <x v="1"/>
  </r>
  <r>
    <n v="162"/>
    <x v="55"/>
    <s v="Renovation"/>
    <n v="942"/>
    <x v="1"/>
  </r>
  <r>
    <n v="230"/>
    <x v="56"/>
    <s v="Maintanance"/>
    <n v="2424"/>
    <x v="6"/>
  </r>
  <r>
    <n v="171"/>
    <x v="57"/>
    <s v="Renovation"/>
    <n v="860"/>
    <x v="1"/>
  </r>
  <r>
    <n v="84"/>
    <x v="58"/>
    <s v="Maintanance"/>
    <n v="875"/>
    <x v="2"/>
  </r>
  <r>
    <n v="134"/>
    <x v="59"/>
    <s v="Maintanance"/>
    <n v="249"/>
    <x v="2"/>
  </r>
  <r>
    <n v="122"/>
    <x v="60"/>
    <s v="Maintanance"/>
    <n v="841"/>
    <x v="2"/>
  </r>
  <r>
    <n v="157"/>
    <x v="61"/>
    <s v="Repair"/>
    <n v="4529"/>
    <x v="1"/>
  </r>
  <r>
    <n v="98"/>
    <x v="62"/>
    <s v="Renovation"/>
    <n v="3259"/>
    <x v="2"/>
  </r>
  <r>
    <n v="121"/>
    <x v="63"/>
    <s v="Maintanance"/>
    <n v="4209"/>
    <x v="2"/>
  </r>
  <r>
    <n v="176"/>
    <x v="64"/>
    <s v="Renovation"/>
    <n v="3352"/>
    <x v="1"/>
  </r>
  <r>
    <n v="124"/>
    <x v="65"/>
    <s v="Repair"/>
    <n v="265"/>
    <x v="2"/>
  </r>
  <r>
    <n v="218"/>
    <x v="66"/>
    <s v="Repair"/>
    <n v="3853"/>
    <x v="5"/>
  </r>
  <r>
    <n v="205"/>
    <x v="67"/>
    <s v="Renovation"/>
    <n v="1843"/>
    <x v="4"/>
  </r>
  <r>
    <n v="198"/>
    <x v="68"/>
    <s v="Maintanance"/>
    <n v="3373"/>
    <x v="4"/>
  </r>
  <r>
    <n v="232"/>
    <x v="69"/>
    <s v="Repair"/>
    <n v="2408"/>
    <x v="6"/>
  </r>
  <r>
    <n v="28"/>
    <x v="70"/>
    <s v="Renovation"/>
    <n v="1290"/>
    <x v="3"/>
  </r>
  <r>
    <n v="101"/>
    <x v="71"/>
    <s v="Maintanance"/>
    <n v="4532"/>
    <x v="2"/>
  </r>
  <r>
    <n v="204"/>
    <x v="71"/>
    <s v="Renovation"/>
    <n v="1998"/>
    <x v="4"/>
  </r>
  <r>
    <n v="173"/>
    <x v="72"/>
    <s v="Repair"/>
    <n v="2097"/>
    <x v="1"/>
  </r>
  <r>
    <n v="26"/>
    <x v="73"/>
    <s v="Maintanance"/>
    <n v="1710"/>
    <x v="3"/>
  </r>
  <r>
    <n v="65"/>
    <x v="74"/>
    <s v="Maintanance"/>
    <n v="2254"/>
    <x v="0"/>
  </r>
  <r>
    <n v="152"/>
    <x v="74"/>
    <s v="Renovation"/>
    <n v="3687"/>
    <x v="1"/>
  </r>
  <r>
    <n v="202"/>
    <x v="75"/>
    <s v="Maintanance"/>
    <n v="2867"/>
    <x v="7"/>
  </r>
  <r>
    <n v="34"/>
    <x v="76"/>
    <s v="Renovation"/>
    <n v="3429"/>
    <x v="3"/>
  </r>
  <r>
    <n v="24"/>
    <x v="77"/>
    <s v="Renovation"/>
    <n v="2073"/>
    <x v="3"/>
  </r>
  <r>
    <n v="89"/>
    <x v="78"/>
    <s v="Maintanance"/>
    <n v="467"/>
    <x v="2"/>
  </r>
  <r>
    <n v="102"/>
    <x v="78"/>
    <s v="Repair"/>
    <n v="1820"/>
    <x v="2"/>
  </r>
  <r>
    <n v="20"/>
    <x v="79"/>
    <s v="Repair"/>
    <n v="275"/>
    <x v="3"/>
  </r>
  <r>
    <n v="129"/>
    <x v="79"/>
    <s v="Repair"/>
    <n v="1733"/>
    <x v="2"/>
  </r>
  <r>
    <n v="220"/>
    <x v="79"/>
    <s v="Maintanance"/>
    <n v="4736"/>
    <x v="5"/>
  </r>
  <r>
    <n v="108"/>
    <x v="80"/>
    <s v="Repair"/>
    <n v="2912"/>
    <x v="2"/>
  </r>
  <r>
    <n v="93"/>
    <x v="81"/>
    <s v="Maintanance"/>
    <n v="586"/>
    <x v="2"/>
  </r>
  <r>
    <n v="69"/>
    <x v="82"/>
    <s v="Renovation"/>
    <n v="2253"/>
    <x v="0"/>
  </r>
  <r>
    <n v="26"/>
    <x v="83"/>
    <s v="Maintanance"/>
    <n v="2191"/>
    <x v="3"/>
  </r>
  <r>
    <n v="165"/>
    <x v="84"/>
    <s v="Maintanance"/>
    <n v="1563"/>
    <x v="1"/>
  </r>
  <r>
    <n v="21"/>
    <x v="85"/>
    <s v="Renovation"/>
    <n v="3464"/>
    <x v="3"/>
  </r>
  <r>
    <n v="161"/>
    <x v="86"/>
    <s v="Renovation"/>
    <n v="4866"/>
    <x v="1"/>
  </r>
  <r>
    <n v="15"/>
    <x v="87"/>
    <s v="Renovation"/>
    <n v="633"/>
    <x v="3"/>
  </r>
  <r>
    <n v="177"/>
    <x v="88"/>
    <s v="Renovation"/>
    <n v="1688"/>
    <x v="1"/>
  </r>
  <r>
    <n v="195"/>
    <x v="88"/>
    <s v="Renovation"/>
    <n v="2796"/>
    <x v="4"/>
  </r>
  <r>
    <n v="213"/>
    <x v="88"/>
    <s v="Maintanance"/>
    <n v="3098"/>
    <x v="5"/>
  </r>
  <r>
    <n v="209"/>
    <x v="89"/>
    <s v="Repair"/>
    <n v="4535"/>
    <x v="5"/>
  </r>
  <r>
    <n v="224"/>
    <x v="90"/>
    <s v="Renovation"/>
    <n v="4494"/>
    <x v="6"/>
  </r>
  <r>
    <n v="62"/>
    <x v="91"/>
    <s v="Maintanance"/>
    <n v="434"/>
    <x v="0"/>
  </r>
  <r>
    <n v="233"/>
    <x v="92"/>
    <s v="Repair"/>
    <n v="2892"/>
    <x v="6"/>
  </r>
  <r>
    <n v="171"/>
    <x v="93"/>
    <s v="Renovation"/>
    <n v="2056"/>
    <x v="1"/>
  </r>
  <r>
    <n v="73"/>
    <x v="94"/>
    <s v="Maintanance"/>
    <n v="158"/>
    <x v="0"/>
  </r>
  <r>
    <n v="136"/>
    <x v="95"/>
    <s v="Renovation"/>
    <n v="4281"/>
    <x v="2"/>
  </r>
  <r>
    <n v="221"/>
    <x v="96"/>
    <s v="Renovation"/>
    <n v="4844"/>
    <x v="6"/>
  </r>
  <r>
    <n v="87"/>
    <x v="97"/>
    <s v="Repair"/>
    <n v="4266"/>
    <x v="2"/>
  </r>
  <r>
    <n v="130"/>
    <x v="97"/>
    <s v="Renovation"/>
    <n v="621"/>
    <x v="2"/>
  </r>
  <r>
    <n v="196"/>
    <x v="97"/>
    <s v="Maintanance"/>
    <n v="1344"/>
    <x v="4"/>
  </r>
  <r>
    <n v="215"/>
    <x v="98"/>
    <s v="Renovation"/>
    <n v="2013"/>
    <x v="5"/>
  </r>
  <r>
    <n v="127"/>
    <x v="99"/>
    <s v="Maintanance"/>
    <n v="3944"/>
    <x v="2"/>
  </r>
  <r>
    <n v="199"/>
    <x v="100"/>
    <s v="Maintanance"/>
    <n v="318"/>
    <x v="4"/>
  </r>
  <r>
    <n v="170"/>
    <x v="101"/>
    <s v="Renovation"/>
    <n v="4899"/>
    <x v="1"/>
  </r>
  <r>
    <n v="20"/>
    <x v="102"/>
    <s v="Repair"/>
    <n v="4914"/>
    <x v="3"/>
  </r>
  <r>
    <n v="180"/>
    <x v="103"/>
    <s v="Maintanance"/>
    <n v="3160"/>
    <x v="1"/>
  </r>
  <r>
    <n v="58"/>
    <x v="104"/>
    <s v="Maintanance"/>
    <n v="4105"/>
    <x v="0"/>
  </r>
  <r>
    <n v="66"/>
    <x v="104"/>
    <s v="Renovation"/>
    <n v="4490"/>
    <x v="0"/>
  </r>
  <r>
    <n v="82"/>
    <x v="105"/>
    <s v="Renovation"/>
    <n v="1296"/>
    <x v="2"/>
  </r>
  <r>
    <n v="203"/>
    <x v="106"/>
    <s v="Renovation"/>
    <n v="859"/>
    <x v="7"/>
  </r>
  <r>
    <n v="36"/>
    <x v="107"/>
    <s v="Maintanance"/>
    <n v="3771"/>
    <x v="3"/>
  </r>
  <r>
    <n v="173"/>
    <x v="107"/>
    <s v="Maintanance"/>
    <n v="1554"/>
    <x v="1"/>
  </r>
  <r>
    <n v="166"/>
    <x v="108"/>
    <s v="Repair"/>
    <n v="3575"/>
    <x v="1"/>
  </r>
  <r>
    <n v="148"/>
    <x v="109"/>
    <s v="Repair"/>
    <n v="2952"/>
    <x v="1"/>
  </r>
  <r>
    <n v="174"/>
    <x v="110"/>
    <s v="Repair"/>
    <n v="2179"/>
    <x v="1"/>
  </r>
  <r>
    <n v="157"/>
    <x v="111"/>
    <s v="Renovation"/>
    <n v="2002"/>
    <x v="1"/>
  </r>
  <r>
    <n v="183"/>
    <x v="112"/>
    <s v="Renovation"/>
    <n v="1746"/>
    <x v="1"/>
  </r>
  <r>
    <n v="33"/>
    <x v="113"/>
    <s v="Renovation"/>
    <n v="4785"/>
    <x v="3"/>
  </r>
  <r>
    <n v="200"/>
    <x v="114"/>
    <s v="Renovation"/>
    <n v="4011"/>
    <x v="4"/>
  </r>
  <r>
    <n v="72"/>
    <x v="115"/>
    <s v="Maintanance"/>
    <n v="1626"/>
    <x v="0"/>
  </r>
  <r>
    <n v="223"/>
    <x v="116"/>
    <s v="Renovation"/>
    <n v="4521"/>
    <x v="6"/>
  </r>
  <r>
    <n v="77"/>
    <x v="117"/>
    <s v="Renovation"/>
    <n v="2826"/>
    <x v="2"/>
  </r>
  <r>
    <n v="83"/>
    <x v="118"/>
    <s v="Renovation"/>
    <n v="3855"/>
    <x v="2"/>
  </r>
  <r>
    <n v="125"/>
    <x v="119"/>
    <s v="Repair"/>
    <n v="4367"/>
    <x v="2"/>
  </r>
  <r>
    <n v="75"/>
    <x v="120"/>
    <s v="Renovation"/>
    <n v="4580"/>
    <x v="0"/>
  </r>
  <r>
    <n v="70"/>
    <x v="121"/>
    <s v="Maintanance"/>
    <n v="2619"/>
    <x v="0"/>
  </r>
  <r>
    <n v="143"/>
    <x v="121"/>
    <s v="Repair"/>
    <n v="1598"/>
    <x v="1"/>
  </r>
  <r>
    <n v="232"/>
    <x v="121"/>
    <s v="Repair"/>
    <n v="1426"/>
    <x v="6"/>
  </r>
  <r>
    <n v="217"/>
    <x v="122"/>
    <s v="Renovation"/>
    <n v="2757"/>
    <x v="5"/>
  </r>
  <r>
    <n v="112"/>
    <x v="123"/>
    <s v="Repair"/>
    <n v="123"/>
    <x v="2"/>
  </r>
  <r>
    <n v="162"/>
    <x v="124"/>
    <s v="Repair"/>
    <n v="3644"/>
    <x v="1"/>
  </r>
  <r>
    <n v="61"/>
    <x v="125"/>
    <s v="Renovation"/>
    <n v="1668"/>
    <x v="0"/>
  </r>
  <r>
    <n v="149"/>
    <x v="125"/>
    <s v="Maintanance"/>
    <n v="2936"/>
    <x v="1"/>
  </r>
  <r>
    <n v="184"/>
    <x v="126"/>
    <s v="Renovation"/>
    <n v="686"/>
    <x v="1"/>
  </r>
  <r>
    <n v="216"/>
    <x v="127"/>
    <s v="Maintanance"/>
    <n v="773"/>
    <x v="5"/>
  </r>
  <r>
    <n v="156"/>
    <x v="128"/>
    <s v="Renovation"/>
    <n v="4557"/>
    <x v="1"/>
  </r>
  <r>
    <n v="90"/>
    <x v="129"/>
    <s v="Maintanance"/>
    <n v="3861"/>
    <x v="2"/>
  </r>
  <r>
    <n v="134"/>
    <x v="130"/>
    <s v="Maintanance"/>
    <n v="3129"/>
    <x v="2"/>
  </r>
  <r>
    <n v="104"/>
    <x v="131"/>
    <s v="Repair"/>
    <n v="2832"/>
    <x v="2"/>
  </r>
  <r>
    <n v="119"/>
    <x v="131"/>
    <s v="Maintanance"/>
    <n v="2092"/>
    <x v="2"/>
  </r>
  <r>
    <n v="24"/>
    <x v="132"/>
    <s v="Renovation"/>
    <n v="2075"/>
    <x v="3"/>
  </r>
  <r>
    <n v="32"/>
    <x v="133"/>
    <s v="Renovation"/>
    <n v="2431"/>
    <x v="3"/>
  </r>
  <r>
    <n v="80"/>
    <x v="133"/>
    <s v="Repair"/>
    <n v="1752"/>
    <x v="2"/>
  </r>
  <r>
    <n v="204"/>
    <x v="134"/>
    <s v="Maintanance"/>
    <n v="2439"/>
    <x v="4"/>
  </r>
  <r>
    <n v="141"/>
    <x v="135"/>
    <s v="Repair"/>
    <n v="1889"/>
    <x v="1"/>
  </r>
  <r>
    <n v="207"/>
    <x v="136"/>
    <s v="Renovation"/>
    <n v="4385"/>
    <x v="5"/>
  </r>
  <r>
    <n v="105"/>
    <x v="137"/>
    <s v="Repair"/>
    <n v="4405"/>
    <x v="2"/>
  </r>
  <r>
    <n v="197"/>
    <x v="138"/>
    <s v="Renovation"/>
    <n v="3580"/>
    <x v="4"/>
  </r>
  <r>
    <n v="201"/>
    <x v="139"/>
    <s v="Maintanance"/>
    <n v="3764"/>
    <x v="7"/>
  </r>
  <r>
    <n v="153"/>
    <x v="140"/>
    <s v="Renovation"/>
    <n v="2073"/>
    <x v="1"/>
  </r>
  <r>
    <n v="155"/>
    <x v="140"/>
    <s v="Renovation"/>
    <n v="1942"/>
    <x v="1"/>
  </r>
  <r>
    <n v="210"/>
    <x v="140"/>
    <s v="Maintanance"/>
    <n v="2145"/>
    <x v="5"/>
  </r>
  <r>
    <n v="5"/>
    <x v="141"/>
    <s v="Renovation"/>
    <n v="38"/>
    <x v="3"/>
  </r>
  <r>
    <n v="146"/>
    <x v="142"/>
    <s v="Maintanance"/>
    <n v="2230"/>
    <x v="1"/>
  </r>
  <r>
    <n v="108"/>
    <x v="143"/>
    <s v="Repair"/>
    <n v="1847"/>
    <x v="2"/>
  </r>
  <r>
    <n v="133"/>
    <x v="144"/>
    <s v="Repair"/>
    <n v="1067"/>
    <x v="2"/>
  </r>
  <r>
    <n v="128"/>
    <x v="145"/>
    <s v="Repair"/>
    <n v="4531"/>
    <x v="2"/>
  </r>
  <r>
    <n v="57"/>
    <x v="146"/>
    <s v="Maintanance"/>
    <n v="3255"/>
    <x v="0"/>
  </r>
  <r>
    <n v="158"/>
    <x v="147"/>
    <s v="Repair"/>
    <n v="126"/>
    <x v="1"/>
  </r>
  <r>
    <n v="79"/>
    <x v="148"/>
    <s v="Renovation"/>
    <n v="2369"/>
    <x v="2"/>
  </r>
  <r>
    <n v="140"/>
    <x v="149"/>
    <s v="Repair"/>
    <n v="886"/>
    <x v="1"/>
  </r>
  <r>
    <n v="129"/>
    <x v="150"/>
    <s v="Repair"/>
    <n v="1829"/>
    <x v="2"/>
  </r>
  <r>
    <n v="94"/>
    <x v="151"/>
    <s v="Maintanance"/>
    <n v="4481"/>
    <x v="2"/>
  </r>
  <r>
    <n v="159"/>
    <x v="152"/>
    <s v="Renovation"/>
    <n v="2316"/>
    <x v="1"/>
  </r>
  <r>
    <n v="2"/>
    <x v="153"/>
    <s v="Renovation"/>
    <n v="1672"/>
    <x v="3"/>
  </r>
  <r>
    <n v="124"/>
    <x v="154"/>
    <s v="Renovation"/>
    <n v="3881"/>
    <x v="2"/>
  </r>
  <r>
    <n v="88"/>
    <x v="155"/>
    <s v="Renovation"/>
    <n v="1235"/>
    <x v="2"/>
  </r>
  <r>
    <n v="172"/>
    <x v="155"/>
    <s v="Maintanance"/>
    <n v="3696"/>
    <x v="1"/>
  </r>
  <r>
    <n v="222"/>
    <x v="156"/>
    <s v="Repair"/>
    <n v="2803"/>
    <x v="6"/>
  </r>
  <r>
    <n v="139"/>
    <x v="157"/>
    <s v="Maintanance"/>
    <n v="1319"/>
    <x v="1"/>
  </r>
  <r>
    <n v="164"/>
    <x v="158"/>
    <s v="Renovation"/>
    <n v="1834"/>
    <x v="1"/>
  </r>
  <r>
    <n v="109"/>
    <x v="159"/>
    <s v="Repair"/>
    <n v="270"/>
    <x v="2"/>
  </r>
  <r>
    <n v="118"/>
    <x v="160"/>
    <s v="Repair"/>
    <n v="3100"/>
    <x v="2"/>
  </r>
  <r>
    <n v="121"/>
    <x v="161"/>
    <s v="Maintanance"/>
    <n v="319"/>
    <x v="2"/>
  </r>
  <r>
    <n v="85"/>
    <x v="162"/>
    <s v="Repair"/>
    <n v="71"/>
    <x v="2"/>
  </r>
  <r>
    <n v="176"/>
    <x v="163"/>
    <s v="Renovation"/>
    <n v="1024"/>
    <x v="1"/>
  </r>
  <r>
    <n v="225"/>
    <x v="164"/>
    <s v="Renovation"/>
    <n v="1994"/>
    <x v="6"/>
  </r>
  <r>
    <n v="206"/>
    <x v="165"/>
    <s v="Repair"/>
    <n v="159"/>
    <x v="5"/>
  </r>
  <r>
    <n v="150"/>
    <x v="166"/>
    <s v="Maintanance"/>
    <n v="4713"/>
    <x v="1"/>
  </r>
  <r>
    <n v="175"/>
    <x v="167"/>
    <s v="Maintanance"/>
    <n v="4774"/>
    <x v="1"/>
  </r>
  <r>
    <n v="163"/>
    <x v="168"/>
    <s v="Renovation"/>
    <n v="2906"/>
    <x v="1"/>
  </r>
  <r>
    <n v="18"/>
    <x v="169"/>
    <s v="Renovation"/>
    <n v="1562"/>
    <x v="3"/>
  </r>
  <r>
    <n v="228"/>
    <x v="169"/>
    <s v="Maintanance"/>
    <n v="1449"/>
    <x v="6"/>
  </r>
  <r>
    <n v="116"/>
    <x v="170"/>
    <s v="Repair"/>
    <n v="316"/>
    <x v="2"/>
  </r>
  <r>
    <n v="152"/>
    <x v="170"/>
    <s v="Renovation"/>
    <n v="4356"/>
    <x v="1"/>
  </r>
  <r>
    <n v="229"/>
    <x v="171"/>
    <s v="Renovation"/>
    <n v="4093"/>
    <x v="6"/>
  </r>
  <r>
    <n v="226"/>
    <x v="172"/>
    <s v="Renovation"/>
    <n v="3316"/>
    <x v="6"/>
  </r>
  <r>
    <n v="111"/>
    <x v="173"/>
    <s v="Repair"/>
    <n v="4689"/>
    <x v="2"/>
  </r>
  <r>
    <n v="96"/>
    <x v="174"/>
    <s v="Renovation"/>
    <n v="1762"/>
    <x v="2"/>
  </r>
  <r>
    <n v="87"/>
    <x v="175"/>
    <s v="Maintanance"/>
    <n v="2621"/>
    <x v="2"/>
  </r>
  <r>
    <n v="141"/>
    <x v="175"/>
    <s v="Maintanance"/>
    <n v="1070"/>
    <x v="1"/>
  </r>
  <r>
    <n v="224"/>
    <x v="176"/>
    <s v="Repair"/>
    <n v="306"/>
    <x v="6"/>
  </r>
  <r>
    <n v="210"/>
    <x v="177"/>
    <s v="Repair"/>
    <n v="2699"/>
    <x v="5"/>
  </r>
  <r>
    <n v="209"/>
    <x v="178"/>
    <s v="Maintanance"/>
    <n v="4342"/>
    <x v="5"/>
  </r>
  <r>
    <n v="30"/>
    <x v="179"/>
    <s v="Maintanance"/>
    <n v="2168"/>
    <x v="3"/>
  </r>
  <r>
    <n v="32"/>
    <x v="180"/>
    <s v="Renovation"/>
    <n v="2948"/>
    <x v="3"/>
  </r>
  <r>
    <n v="129"/>
    <x v="180"/>
    <s v="Maintanance"/>
    <n v="1296"/>
    <x v="2"/>
  </r>
  <r>
    <n v="227"/>
    <x v="181"/>
    <s v="Renovation"/>
    <n v="2857"/>
    <x v="6"/>
  </r>
  <r>
    <n v="123"/>
    <x v="182"/>
    <s v="Repair"/>
    <n v="2773"/>
    <x v="2"/>
  </r>
  <r>
    <n v="133"/>
    <x v="183"/>
    <s v="Repair"/>
    <n v="113"/>
    <x v="2"/>
  </r>
  <r>
    <n v="177"/>
    <x v="183"/>
    <s v="Renovation"/>
    <n v="3783"/>
    <x v="1"/>
  </r>
  <r>
    <n v="158"/>
    <x v="184"/>
    <s v="Renovation"/>
    <n v="2762"/>
    <x v="1"/>
  </r>
  <r>
    <n v="102"/>
    <x v="185"/>
    <s v="Repair"/>
    <n v="544"/>
    <x v="2"/>
  </r>
  <r>
    <n v="175"/>
    <x v="186"/>
    <s v="Renovation"/>
    <n v="171"/>
    <x v="1"/>
  </r>
  <r>
    <n v="13"/>
    <x v="187"/>
    <s v="Repair"/>
    <n v="1099"/>
    <x v="3"/>
  </r>
  <r>
    <n v="83"/>
    <x v="188"/>
    <s v="Renovation"/>
    <n v="4017"/>
    <x v="2"/>
  </r>
  <r>
    <n v="152"/>
    <x v="189"/>
    <s v="Repair"/>
    <n v="2144"/>
    <x v="1"/>
  </r>
  <r>
    <n v="95"/>
    <x v="190"/>
    <s v="Renovation"/>
    <n v="2677"/>
    <x v="2"/>
  </r>
  <r>
    <n v="170"/>
    <x v="191"/>
    <s v="Repair"/>
    <n v="2235"/>
    <x v="1"/>
  </r>
  <r>
    <n v="167"/>
    <x v="192"/>
    <s v="Repair"/>
    <n v="1510"/>
    <x v="1"/>
  </r>
  <r>
    <n v="137"/>
    <x v="193"/>
    <s v="Renovation"/>
    <n v="3273"/>
    <x v="2"/>
  </r>
  <r>
    <n v="62"/>
    <x v="194"/>
    <s v="Renovation"/>
    <n v="2759"/>
    <x v="0"/>
  </r>
  <r>
    <n v="127"/>
    <x v="195"/>
    <s v="Repair"/>
    <n v="348"/>
    <x v="2"/>
  </r>
  <r>
    <n v="155"/>
    <x v="195"/>
    <s v="Renovation"/>
    <n v="2189"/>
    <x v="1"/>
  </r>
  <r>
    <n v="14"/>
    <x v="196"/>
    <s v="Renovation"/>
    <n v="2580"/>
    <x v="3"/>
  </r>
  <r>
    <n v="88"/>
    <x v="196"/>
    <s v="Maintanance"/>
    <n v="1130"/>
    <x v="2"/>
  </r>
  <r>
    <n v="25"/>
    <x v="197"/>
    <s v="Maintanance"/>
    <n v="4641"/>
    <x v="3"/>
  </r>
  <r>
    <n v="150"/>
    <x v="198"/>
    <s v="Repair"/>
    <n v="2325"/>
    <x v="1"/>
  </r>
  <r>
    <n v="185"/>
    <x v="199"/>
    <s v="Maintanance"/>
    <n v="4335"/>
    <x v="1"/>
  </r>
  <r>
    <n v="60"/>
    <x v="200"/>
    <s v="Maintanance"/>
    <n v="4437"/>
    <x v="0"/>
  </r>
  <r>
    <n v="169"/>
    <x v="201"/>
    <s v="Repair"/>
    <n v="656"/>
    <x v="1"/>
  </r>
  <r>
    <n v="196"/>
    <x v="202"/>
    <s v="Repair"/>
    <n v="1910"/>
    <x v="4"/>
  </r>
  <r>
    <n v="104"/>
    <x v="203"/>
    <s v="Repair"/>
    <n v="3892"/>
    <x v="2"/>
  </r>
  <r>
    <n v="71"/>
    <x v="204"/>
    <s v="Renovation"/>
    <n v="171"/>
    <x v="0"/>
  </r>
  <r>
    <n v="140"/>
    <x v="205"/>
    <s v="Repair"/>
    <n v="2957"/>
    <x v="1"/>
  </r>
  <r>
    <n v="153"/>
    <x v="206"/>
    <s v="Repair"/>
    <n v="2279"/>
    <x v="1"/>
  </r>
  <r>
    <n v="216"/>
    <x v="207"/>
    <s v="Repair"/>
    <n v="3471"/>
    <x v="5"/>
  </r>
  <r>
    <n v="21"/>
    <x v="208"/>
    <s v="Repair"/>
    <n v="4452"/>
    <x v="3"/>
  </r>
  <r>
    <n v="135"/>
    <x v="209"/>
    <s v="Repair"/>
    <n v="1787"/>
    <x v="2"/>
  </r>
  <r>
    <n v="5"/>
    <x v="210"/>
    <s v="Repair"/>
    <n v="3392"/>
    <x v="3"/>
  </r>
  <r>
    <n v="33"/>
    <x v="211"/>
    <s v="Renovation"/>
    <n v="4506"/>
    <x v="3"/>
  </r>
  <r>
    <n v="11"/>
    <x v="212"/>
    <s v="Renovation"/>
    <n v="2775"/>
    <x v="3"/>
  </r>
  <r>
    <n v="19"/>
    <x v="213"/>
    <s v="Renovation"/>
    <n v="237"/>
    <x v="3"/>
  </r>
  <r>
    <n v="136"/>
    <x v="214"/>
    <s v="Repair"/>
    <n v="4893"/>
    <x v="2"/>
  </r>
  <r>
    <n v="173"/>
    <x v="215"/>
    <s v="Repair"/>
    <n v="1847"/>
    <x v="1"/>
  </r>
  <r>
    <n v="229"/>
    <x v="216"/>
    <s v="Maintanance"/>
    <n v="3608"/>
    <x v="6"/>
  </r>
  <r>
    <n v="154"/>
    <x v="217"/>
    <s v="Maintanance"/>
    <n v="1908"/>
    <x v="1"/>
  </r>
  <r>
    <n v="231"/>
    <x v="218"/>
    <s v="Renovation"/>
    <n v="448"/>
    <x v="6"/>
  </r>
  <r>
    <n v="182"/>
    <x v="219"/>
    <s v="Maintanance"/>
    <n v="1843"/>
    <x v="1"/>
  </r>
  <r>
    <n v="120"/>
    <x v="220"/>
    <s v="Repair"/>
    <n v="1414"/>
    <x v="2"/>
  </r>
  <r>
    <n v="171"/>
    <x v="221"/>
    <s v="Maintanance"/>
    <n v="3664"/>
    <x v="1"/>
  </r>
  <r>
    <n v="160"/>
    <x v="222"/>
    <s v="Renovation"/>
    <n v="611"/>
    <x v="1"/>
  </r>
  <r>
    <n v="85"/>
    <x v="223"/>
    <s v="Renovation"/>
    <n v="1304"/>
    <x v="2"/>
  </r>
  <r>
    <n v="222"/>
    <x v="223"/>
    <s v="Repair"/>
    <n v="2289"/>
    <x v="6"/>
  </r>
  <r>
    <n v="26"/>
    <x v="224"/>
    <s v="Renovation"/>
    <n v="2751"/>
    <x v="3"/>
  </r>
  <r>
    <n v="74"/>
    <x v="224"/>
    <s v="Maintanance"/>
    <n v="1102"/>
    <x v="0"/>
  </r>
  <r>
    <n v="116"/>
    <x v="225"/>
    <s v="Repair"/>
    <n v="4300"/>
    <x v="2"/>
  </r>
  <r>
    <n v="84"/>
    <x v="226"/>
    <s v="Renovation"/>
    <n v="4498"/>
    <x v="2"/>
  </r>
  <r>
    <n v="218"/>
    <x v="227"/>
    <s v="Renovation"/>
    <n v="3943"/>
    <x v="5"/>
  </r>
  <r>
    <n v="174"/>
    <x v="228"/>
    <s v="Maintanance"/>
    <n v="4255"/>
    <x v="1"/>
  </r>
  <r>
    <n v="89"/>
    <x v="229"/>
    <s v="Renovation"/>
    <n v="2722"/>
    <x v="2"/>
  </r>
  <r>
    <n v="110"/>
    <x v="229"/>
    <s v="Repair"/>
    <n v="3838"/>
    <x v="2"/>
  </r>
  <r>
    <n v="204"/>
    <x v="230"/>
    <s v="Renovation"/>
    <n v="1832"/>
    <x v="4"/>
  </r>
  <r>
    <n v="90"/>
    <x v="231"/>
    <s v="Renovation"/>
    <n v="3812"/>
    <x v="2"/>
  </r>
  <r>
    <n v="106"/>
    <x v="232"/>
    <s v="Repair"/>
    <n v="80"/>
    <x v="2"/>
  </r>
  <r>
    <n v="195"/>
    <x v="233"/>
    <s v="Repair"/>
    <n v="195"/>
    <x v="4"/>
  </r>
  <r>
    <n v="119"/>
    <x v="234"/>
    <s v="Maintanance"/>
    <n v="450"/>
    <x v="2"/>
  </r>
  <r>
    <n v="7"/>
    <x v="235"/>
    <s v="Repair"/>
    <n v="3309"/>
    <x v="3"/>
  </r>
  <r>
    <n v="201"/>
    <x v="236"/>
    <s v="Renovation"/>
    <n v="3217"/>
    <x v="7"/>
  </r>
  <r>
    <n v="217"/>
    <x v="236"/>
    <s v="Maintanance"/>
    <n v="1425"/>
    <x v="5"/>
  </r>
  <r>
    <n v="70"/>
    <x v="237"/>
    <s v="Renovation"/>
    <n v="730"/>
    <x v="0"/>
  </r>
  <r>
    <n v="212"/>
    <x v="237"/>
    <s v="Maintanance"/>
    <n v="3868"/>
    <x v="5"/>
  </r>
  <r>
    <n v="131"/>
    <x v="238"/>
    <s v="Maintanance"/>
    <n v="1905"/>
    <x v="2"/>
  </r>
  <r>
    <n v="199"/>
    <x v="239"/>
    <s v="Renovation"/>
    <n v="4220"/>
    <x v="4"/>
  </r>
  <r>
    <n v="128"/>
    <x v="240"/>
    <s v="Repair"/>
    <n v="2889"/>
    <x v="2"/>
  </r>
  <r>
    <n v="72"/>
    <x v="241"/>
    <s v="Maintanance"/>
    <n v="4067"/>
    <x v="0"/>
  </r>
  <r>
    <n v="82"/>
    <x v="242"/>
    <s v="Renovation"/>
    <n v="2718"/>
    <x v="2"/>
  </r>
  <r>
    <n v="164"/>
    <x v="242"/>
    <s v="Renovation"/>
    <n v="595"/>
    <x v="1"/>
  </r>
  <r>
    <n v="80"/>
    <x v="243"/>
    <s v="Renovation"/>
    <n v="477"/>
    <x v="2"/>
  </r>
  <r>
    <n v="219"/>
    <x v="244"/>
    <s v="Repair"/>
    <n v="507"/>
    <x v="5"/>
  </r>
  <r>
    <n v="228"/>
    <x v="245"/>
    <s v="Renovation"/>
    <n v="3002"/>
    <x v="6"/>
  </r>
  <r>
    <n v="124"/>
    <x v="246"/>
    <s v="Repair"/>
    <n v="84"/>
    <x v="2"/>
  </r>
  <r>
    <n v="108"/>
    <x v="247"/>
    <s v="Repair"/>
    <n v="2439"/>
    <x v="2"/>
  </r>
  <r>
    <n v="151"/>
    <x v="248"/>
    <s v="Repair"/>
    <n v="1498"/>
    <x v="1"/>
  </r>
  <r>
    <n v="17"/>
    <x v="249"/>
    <s v="Renovation"/>
    <n v="4903"/>
    <x v="3"/>
  </r>
  <r>
    <n v="101"/>
    <x v="249"/>
    <s v="Maintanance"/>
    <n v="1445"/>
    <x v="2"/>
  </r>
  <r>
    <n v="58"/>
    <x v="250"/>
    <s v="Renovation"/>
    <n v="4539"/>
    <x v="0"/>
  </r>
  <r>
    <n v="202"/>
    <x v="251"/>
    <s v="Maintanance"/>
    <n v="3902"/>
    <x v="7"/>
  </r>
  <r>
    <n v="125"/>
    <x v="252"/>
    <s v="Maintanance"/>
    <n v="464"/>
    <x v="2"/>
  </r>
  <r>
    <n v="126"/>
    <x v="253"/>
    <s v="Repair"/>
    <n v="1559"/>
    <x v="2"/>
  </r>
  <r>
    <n v="198"/>
    <x v="254"/>
    <s v="Renovation"/>
    <n v="3324"/>
    <x v="4"/>
  </r>
  <r>
    <n v="78"/>
    <x v="255"/>
    <s v="Maintanance"/>
    <n v="1218"/>
    <x v="2"/>
  </r>
  <r>
    <n v="94"/>
    <x v="256"/>
    <s v="Maintanance"/>
    <n v="4233"/>
    <x v="2"/>
  </r>
  <r>
    <n v="96"/>
    <x v="257"/>
    <s v="Renovation"/>
    <n v="1216"/>
    <x v="2"/>
  </r>
  <r>
    <n v="2"/>
    <x v="258"/>
    <s v="Renovation"/>
    <n v="1600"/>
    <x v="3"/>
  </r>
  <r>
    <n v="75"/>
    <x v="259"/>
    <s v="Maintanance"/>
    <n v="2717"/>
    <x v="0"/>
  </r>
  <r>
    <n v="178"/>
    <x v="259"/>
    <s v="Renovation"/>
    <n v="3807"/>
    <x v="1"/>
  </r>
  <r>
    <n v="220"/>
    <x v="260"/>
    <s v="Renovation"/>
    <n v="4230"/>
    <x v="5"/>
  </r>
  <r>
    <n v="226"/>
    <x v="261"/>
    <s v="Renovation"/>
    <n v="2368"/>
    <x v="6"/>
  </r>
  <r>
    <n v="218"/>
    <x v="262"/>
    <s v="Maintanance"/>
    <n v="244"/>
    <x v="5"/>
  </r>
  <r>
    <n v="213"/>
    <x v="263"/>
    <s v="Maintanance"/>
    <n v="2063"/>
    <x v="5"/>
  </r>
  <r>
    <n v="217"/>
    <x v="264"/>
    <s v="Repair"/>
    <n v="2258"/>
    <x v="5"/>
  </r>
  <r>
    <n v="105"/>
    <x v="265"/>
    <s v="Maintanance"/>
    <n v="1966"/>
    <x v="2"/>
  </r>
  <r>
    <n v="214"/>
    <x v="265"/>
    <s v="Maintanance"/>
    <n v="4385"/>
    <x v="5"/>
  </r>
  <r>
    <n v="231"/>
    <x v="266"/>
    <s v="Repair"/>
    <n v="4652"/>
    <x v="6"/>
  </r>
  <r>
    <n v="127"/>
    <x v="267"/>
    <s v="Repair"/>
    <n v="4263"/>
    <x v="2"/>
  </r>
  <r>
    <n v="86"/>
    <x v="268"/>
    <s v="Renovation"/>
    <n v="1775"/>
    <x v="2"/>
  </r>
  <r>
    <n v="126"/>
    <x v="269"/>
    <s v="Maintanance"/>
    <n v="4833"/>
    <x v="2"/>
  </r>
  <r>
    <n v="103"/>
    <x v="270"/>
    <s v="Repair"/>
    <n v="87"/>
    <x v="2"/>
  </r>
  <r>
    <n v="79"/>
    <x v="271"/>
    <s v="Maintanance"/>
    <n v="17"/>
    <x v="2"/>
  </r>
  <r>
    <n v="106"/>
    <x v="271"/>
    <s v="Repair"/>
    <n v="4598"/>
    <x v="2"/>
  </r>
  <r>
    <n v="225"/>
    <x v="271"/>
    <s v="Repair"/>
    <n v="3841"/>
    <x v="6"/>
  </r>
  <r>
    <n v="110"/>
    <x v="272"/>
    <s v="Repair"/>
    <n v="157"/>
    <x v="2"/>
  </r>
  <r>
    <n v="156"/>
    <x v="273"/>
    <s v="Repair"/>
    <n v="1901"/>
    <x v="1"/>
  </r>
  <r>
    <n v="158"/>
    <x v="273"/>
    <s v="Repair"/>
    <n v="1783"/>
    <x v="1"/>
  </r>
  <r>
    <n v="154"/>
    <x v="274"/>
    <s v="Maintanance"/>
    <n v="38"/>
    <x v="1"/>
  </r>
  <r>
    <n v="81"/>
    <x v="275"/>
    <s v="Maintanance"/>
    <n v="1134"/>
    <x v="2"/>
  </r>
  <r>
    <n v="143"/>
    <x v="275"/>
    <s v="Maintanance"/>
    <n v="4966"/>
    <x v="1"/>
  </r>
  <r>
    <n v="179"/>
    <x v="276"/>
    <s v="Maintanance"/>
    <n v="1126"/>
    <x v="1"/>
  </r>
  <r>
    <n v="124"/>
    <x v="277"/>
    <s v="Repair"/>
    <n v="916"/>
    <x v="2"/>
  </r>
  <r>
    <n v="58"/>
    <x v="278"/>
    <s v="Renovation"/>
    <n v="2945"/>
    <x v="0"/>
  </r>
  <r>
    <n v="133"/>
    <x v="278"/>
    <s v="Repair"/>
    <n v="4839"/>
    <x v="2"/>
  </r>
  <r>
    <n v="98"/>
    <x v="279"/>
    <s v="Maintanance"/>
    <n v="2202"/>
    <x v="2"/>
  </r>
  <r>
    <n v="2"/>
    <x v="280"/>
    <s v="Repair"/>
    <n v="1494"/>
    <x v="3"/>
  </r>
  <r>
    <n v="147"/>
    <x v="281"/>
    <s v="Repair"/>
    <n v="1279"/>
    <x v="1"/>
  </r>
  <r>
    <n v="90"/>
    <x v="282"/>
    <s v="Renovation"/>
    <n v="2433"/>
    <x v="2"/>
  </r>
  <r>
    <n v="220"/>
    <x v="283"/>
    <s v="Repair"/>
    <n v="3991"/>
    <x v="5"/>
  </r>
  <r>
    <n v="36"/>
    <x v="284"/>
    <s v="Renovation"/>
    <n v="743"/>
    <x v="3"/>
  </r>
  <r>
    <n v="131"/>
    <x v="285"/>
    <s v="Maintanance"/>
    <n v="2494"/>
    <x v="2"/>
  </r>
  <r>
    <n v="136"/>
    <x v="286"/>
    <s v="Repair"/>
    <n v="3449"/>
    <x v="2"/>
  </r>
  <r>
    <n v="108"/>
    <x v="287"/>
    <s v="Repair"/>
    <n v="1984"/>
    <x v="2"/>
  </r>
  <r>
    <n v="100"/>
    <x v="288"/>
    <s v="Renovation"/>
    <n v="2945"/>
    <x v="2"/>
  </r>
  <r>
    <n v="62"/>
    <x v="289"/>
    <s v="Maintanance"/>
    <n v="567"/>
    <x v="0"/>
  </r>
  <r>
    <n v="91"/>
    <x v="290"/>
    <s v="Maintanance"/>
    <n v="2507"/>
    <x v="2"/>
  </r>
  <r>
    <n v="119"/>
    <x v="291"/>
    <s v="Repair"/>
    <n v="1645"/>
    <x v="2"/>
  </r>
  <r>
    <n v="109"/>
    <x v="292"/>
    <s v="Maintanance"/>
    <n v="299"/>
    <x v="2"/>
  </r>
  <r>
    <n v="184"/>
    <x v="293"/>
    <s v="Renovation"/>
    <n v="2955"/>
    <x v="1"/>
  </r>
  <r>
    <n v="170"/>
    <x v="294"/>
    <s v="Maintanance"/>
    <n v="178"/>
    <x v="1"/>
  </r>
  <r>
    <n v="122"/>
    <x v="295"/>
    <s v="Repair"/>
    <n v="3459"/>
    <x v="2"/>
  </r>
  <r>
    <n v="26"/>
    <x v="296"/>
    <s v="Renovation"/>
    <n v="4064"/>
    <x v="3"/>
  </r>
  <r>
    <n v="207"/>
    <x v="297"/>
    <s v="Repair"/>
    <n v="3425"/>
    <x v="5"/>
  </r>
  <r>
    <n v="92"/>
    <x v="298"/>
    <s v="Renovation"/>
    <n v="1679"/>
    <x v="2"/>
  </r>
  <r>
    <n v="15"/>
    <x v="299"/>
    <s v="Renovation"/>
    <n v="4656"/>
    <x v="3"/>
  </r>
  <r>
    <n v="77"/>
    <x v="300"/>
    <s v="Maintanance"/>
    <n v="3218"/>
    <x v="2"/>
  </r>
  <r>
    <n v="182"/>
    <x v="301"/>
    <s v="Renovation"/>
    <n v="4057"/>
    <x v="1"/>
  </r>
  <r>
    <n v="155"/>
    <x v="302"/>
    <s v="Renovation"/>
    <n v="2179"/>
    <x v="1"/>
  </r>
  <r>
    <n v="195"/>
    <x v="303"/>
    <s v="Renovation"/>
    <n v="58"/>
    <x v="4"/>
  </r>
  <r>
    <n v="151"/>
    <x v="304"/>
    <s v="Maintanance"/>
    <n v="2117"/>
    <x v="1"/>
  </r>
  <r>
    <n v="178"/>
    <x v="304"/>
    <s v="Maintanance"/>
    <n v="3387"/>
    <x v="1"/>
  </r>
  <r>
    <n v="137"/>
    <x v="305"/>
    <s v="Maintanance"/>
    <n v="3567"/>
    <x v="2"/>
  </r>
  <r>
    <n v="197"/>
    <x v="306"/>
    <s v="Maintanance"/>
    <n v="4107"/>
    <x v="4"/>
  </r>
  <r>
    <n v="205"/>
    <x v="307"/>
    <s v="Renovation"/>
    <n v="4954"/>
    <x v="4"/>
  </r>
  <r>
    <n v="169"/>
    <x v="308"/>
    <s v="Maintanance"/>
    <n v="4110"/>
    <x v="1"/>
  </r>
  <r>
    <n v="141"/>
    <x v="309"/>
    <s v="Maintanance"/>
    <n v="879"/>
    <x v="1"/>
  </r>
  <r>
    <n v="202"/>
    <x v="310"/>
    <s v="Renovation"/>
    <n v="593"/>
    <x v="7"/>
  </r>
  <r>
    <n v="175"/>
    <x v="311"/>
    <s v="Renovation"/>
    <n v="3376"/>
    <x v="1"/>
  </r>
  <r>
    <n v="203"/>
    <x v="312"/>
    <s v="Renovation"/>
    <n v="2128"/>
    <x v="7"/>
  </r>
  <r>
    <n v="94"/>
    <x v="313"/>
    <s v="Renovation"/>
    <n v="2349"/>
    <x v="2"/>
  </r>
  <r>
    <n v="3"/>
    <x v="314"/>
    <s v="Repair"/>
    <n v="3620"/>
    <x v="3"/>
  </r>
  <r>
    <n v="64"/>
    <x v="314"/>
    <s v="Maintanance"/>
    <n v="4306"/>
    <x v="0"/>
  </r>
  <r>
    <n v="219"/>
    <x v="315"/>
    <s v="Repair"/>
    <n v="1005"/>
    <x v="5"/>
  </r>
  <r>
    <n v="82"/>
    <x v="316"/>
    <s v="Renovation"/>
    <n v="533"/>
    <x v="2"/>
  </r>
  <r>
    <n v="224"/>
    <x v="317"/>
    <s v="Renovation"/>
    <n v="1161"/>
    <x v="6"/>
  </r>
  <r>
    <n v="34"/>
    <x v="318"/>
    <s v="Renovation"/>
    <n v="404"/>
    <x v="3"/>
  </r>
  <r>
    <n v="67"/>
    <x v="318"/>
    <s v="Renovation"/>
    <n v="2568"/>
    <x v="0"/>
  </r>
  <r>
    <n v="130"/>
    <x v="319"/>
    <s v="Repair"/>
    <n v="3698"/>
    <x v="2"/>
  </r>
  <r>
    <n v="201"/>
    <x v="320"/>
    <s v="Maintanance"/>
    <n v="1839"/>
    <x v="7"/>
  </r>
  <r>
    <n v="211"/>
    <x v="321"/>
    <s v="Maintanance"/>
    <n v="829"/>
    <x v="5"/>
  </r>
  <r>
    <n v="134"/>
    <x v="322"/>
    <s v="Repair"/>
    <n v="77"/>
    <x v="2"/>
  </r>
  <r>
    <n v="226"/>
    <x v="323"/>
    <s v="Renovation"/>
    <n v="3375"/>
    <x v="6"/>
  </r>
  <r>
    <n v="116"/>
    <x v="324"/>
    <s v="Repair"/>
    <n v="962"/>
    <x v="2"/>
  </r>
  <r>
    <n v="32"/>
    <x v="325"/>
    <s v="Renovation"/>
    <n v="2357"/>
    <x v="3"/>
  </r>
  <r>
    <n v="22"/>
    <x v="326"/>
    <s v="Maintanance"/>
    <n v="2836"/>
    <x v="3"/>
  </r>
  <r>
    <n v="157"/>
    <x v="327"/>
    <s v="Maintanance"/>
    <n v="212"/>
    <x v="1"/>
  </r>
  <r>
    <n v="162"/>
    <x v="328"/>
    <s v="Repair"/>
    <n v="3031"/>
    <x v="1"/>
  </r>
  <r>
    <n v="223"/>
    <x v="329"/>
    <s v="Maintanance"/>
    <n v="4020"/>
    <x v="6"/>
  </r>
  <r>
    <n v="150"/>
    <x v="330"/>
    <s v="Repair"/>
    <n v="1601"/>
    <x v="1"/>
  </r>
  <r>
    <n v="84"/>
    <x v="331"/>
    <s v="Maintanance"/>
    <n v="114"/>
    <x v="2"/>
  </r>
  <r>
    <n v="222"/>
    <x v="332"/>
    <s v="Renovation"/>
    <n v="4721"/>
    <x v="6"/>
  </r>
  <r>
    <n v="35"/>
    <x v="333"/>
    <s v="Renovation"/>
    <n v="3046"/>
    <x v="3"/>
  </r>
  <r>
    <n v="200"/>
    <x v="334"/>
    <s v="Renovation"/>
    <n v="3834"/>
    <x v="4"/>
  </r>
  <r>
    <n v="228"/>
    <x v="335"/>
    <s v="Renovation"/>
    <n v="1356"/>
    <x v="6"/>
  </r>
  <r>
    <n v="85"/>
    <x v="336"/>
    <s v="Maintanance"/>
    <n v="2319"/>
    <x v="2"/>
  </r>
  <r>
    <n v="198"/>
    <x v="337"/>
    <s v="Renovation"/>
    <n v="2623"/>
    <x v="4"/>
  </r>
  <r>
    <n v="111"/>
    <x v="338"/>
    <s v="Maintanance"/>
    <n v="2541"/>
    <x v="2"/>
  </r>
  <r>
    <n v="212"/>
    <x v="339"/>
    <s v="Maintanance"/>
    <n v="3246"/>
    <x v="5"/>
  </r>
  <r>
    <n v="166"/>
    <x v="340"/>
    <s v="Repair"/>
    <n v="767"/>
    <x v="1"/>
  </r>
  <r>
    <n v="120"/>
    <x v="341"/>
    <s v="Repair"/>
    <n v="4410"/>
    <x v="2"/>
  </r>
  <r>
    <n v="33"/>
    <x v="342"/>
    <s v="Renovation"/>
    <n v="236"/>
    <x v="3"/>
  </r>
  <r>
    <n v="206"/>
    <x v="342"/>
    <s v="Renovation"/>
    <n v="3427"/>
    <x v="5"/>
  </r>
  <r>
    <n v="163"/>
    <x v="343"/>
    <s v="Repair"/>
    <n v="4671"/>
    <x v="1"/>
  </r>
  <r>
    <n v="181"/>
    <x v="344"/>
    <s v="Renovation"/>
    <n v="1977"/>
    <x v="1"/>
  </r>
  <r>
    <n v="140"/>
    <x v="345"/>
    <s v="Repair"/>
    <n v="867"/>
    <x v="1"/>
  </r>
  <r>
    <n v="176"/>
    <x v="346"/>
    <s v="Renovation"/>
    <n v="679"/>
    <x v="1"/>
  </r>
  <r>
    <n v="229"/>
    <x v="347"/>
    <s v="Repair"/>
    <n v="1322"/>
    <x v="6"/>
  </r>
  <r>
    <n v="13"/>
    <x v="348"/>
    <s v="Renovation"/>
    <n v="2773"/>
    <x v="3"/>
  </r>
  <r>
    <n v="66"/>
    <x v="349"/>
    <s v="Renovation"/>
    <n v="4366"/>
    <x v="0"/>
  </r>
  <r>
    <n v="19"/>
    <x v="350"/>
    <s v="Repair"/>
    <n v="1775"/>
    <x v="3"/>
  </r>
  <r>
    <n v="211"/>
    <x v="351"/>
    <s v="Renovation"/>
    <n v="777"/>
    <x v="5"/>
  </r>
  <r>
    <n v="138"/>
    <x v="352"/>
    <s v="Maintanance"/>
    <n v="4046"/>
    <x v="2"/>
  </r>
  <r>
    <n v="182"/>
    <x v="352"/>
    <s v="Maintanance"/>
    <n v="3311"/>
    <x v="1"/>
  </r>
  <r>
    <n v="68"/>
    <x v="353"/>
    <s v="Renovation"/>
    <n v="2076"/>
    <x v="0"/>
  </r>
  <r>
    <n v="154"/>
    <x v="354"/>
    <s v="Repair"/>
    <n v="2383"/>
    <x v="1"/>
  </r>
  <r>
    <n v="139"/>
    <x v="355"/>
    <s v="Maintanance"/>
    <n v="4188"/>
    <x v="1"/>
  </r>
  <r>
    <n v="162"/>
    <x v="355"/>
    <s v="Maintanance"/>
    <n v="1783"/>
    <x v="1"/>
  </r>
  <r>
    <n v="74"/>
    <x v="356"/>
    <s v="Maintanance"/>
    <n v="3425"/>
    <x v="0"/>
  </r>
  <r>
    <n v="63"/>
    <x v="357"/>
    <s v="Renovation"/>
    <n v="305"/>
    <x v="0"/>
  </r>
  <r>
    <n v="170"/>
    <x v="358"/>
    <s v="Maintanance"/>
    <n v="3975"/>
    <x v="1"/>
  </r>
  <r>
    <n v="17"/>
    <x v="359"/>
    <s v="Renovation"/>
    <n v="537"/>
    <x v="3"/>
  </r>
  <r>
    <n v="30"/>
    <x v="360"/>
    <s v="Renovation"/>
    <n v="3884"/>
    <x v="3"/>
  </r>
  <r>
    <n v="186"/>
    <x v="361"/>
    <s v="Renovation"/>
    <n v="3829"/>
    <x v="1"/>
  </r>
  <r>
    <n v="6"/>
    <x v="362"/>
    <s v="Maintanance"/>
    <n v="2338"/>
    <x v="3"/>
  </r>
  <r>
    <n v="181"/>
    <x v="363"/>
    <s v="Renovation"/>
    <n v="3389"/>
    <x v="1"/>
  </r>
  <r>
    <n v="160"/>
    <x v="364"/>
    <s v="Renovation"/>
    <n v="3907"/>
    <x v="1"/>
  </r>
  <r>
    <n v="86"/>
    <x v="365"/>
    <s v="Renovation"/>
    <n v="407"/>
    <x v="2"/>
  </r>
  <r>
    <n v="128"/>
    <x v="366"/>
    <s v="Renovation"/>
    <n v="2572"/>
    <x v="2"/>
  </r>
  <r>
    <n v="167"/>
    <x v="367"/>
    <s v="Renovation"/>
    <n v="110"/>
    <x v="1"/>
  </r>
  <r>
    <n v="187"/>
    <x v="368"/>
    <s v="Renovation"/>
    <n v="4479"/>
    <x v="1"/>
  </r>
  <r>
    <n v="218"/>
    <x v="369"/>
    <s v="Renovation"/>
    <n v="3472"/>
    <x v="5"/>
  </r>
  <r>
    <n v="217"/>
    <x v="370"/>
    <s v="Renovation"/>
    <n v="3835"/>
    <x v="5"/>
  </r>
  <r>
    <n v="125"/>
    <x v="371"/>
    <s v="Repair"/>
    <n v="4568"/>
    <x v="2"/>
  </r>
  <r>
    <n v="156"/>
    <x v="372"/>
    <s v="Maintanance"/>
    <n v="759"/>
    <x v="1"/>
  </r>
  <r>
    <n v="152"/>
    <x v="373"/>
    <s v="Renovation"/>
    <n v="3039"/>
    <x v="1"/>
  </r>
  <r>
    <n v="199"/>
    <x v="374"/>
    <s v="Maintanance"/>
    <n v="476"/>
    <x v="4"/>
  </r>
  <r>
    <n v="197"/>
    <x v="375"/>
    <s v="Renovation"/>
    <n v="2554"/>
    <x v="4"/>
  </r>
  <r>
    <n v="126"/>
    <x v="376"/>
    <s v="Renovation"/>
    <n v="2737"/>
    <x v="2"/>
  </r>
  <r>
    <n v="231"/>
    <x v="377"/>
    <s v="Renovation"/>
    <n v="555"/>
    <x v="6"/>
  </r>
  <r>
    <n v="222"/>
    <x v="378"/>
    <s v="Renovation"/>
    <n v="4468"/>
    <x v="6"/>
  </r>
  <r>
    <n v="20"/>
    <x v="379"/>
    <s v="Renovation"/>
    <n v="709"/>
    <x v="3"/>
  </r>
  <r>
    <n v="121"/>
    <x v="380"/>
    <s v="Repair"/>
    <n v="1822"/>
    <x v="2"/>
  </r>
  <r>
    <n v="131"/>
    <x v="381"/>
    <s v="Repair"/>
    <n v="4676"/>
    <x v="2"/>
  </r>
  <r>
    <n v="4"/>
    <x v="382"/>
    <s v="Maintanance"/>
    <n v="2032"/>
    <x v="3"/>
  </r>
  <r>
    <n v="117"/>
    <x v="382"/>
    <s v="Maintanance"/>
    <n v="3910"/>
    <x v="2"/>
  </r>
  <r>
    <n v="96"/>
    <x v="383"/>
    <s v="Renovation"/>
    <n v="2196"/>
    <x v="2"/>
  </r>
  <r>
    <n v="220"/>
    <x v="384"/>
    <s v="Renovation"/>
    <n v="1570"/>
    <x v="5"/>
  </r>
  <r>
    <n v="135"/>
    <x v="385"/>
    <s v="Renovation"/>
    <n v="1665"/>
    <x v="2"/>
  </r>
  <r>
    <n v="18"/>
    <x v="386"/>
    <s v="Renovation"/>
    <n v="2180"/>
    <x v="3"/>
  </r>
  <r>
    <n v="35"/>
    <x v="387"/>
    <s v="Renovation"/>
    <n v="3578"/>
    <x v="3"/>
  </r>
  <r>
    <n v="112"/>
    <x v="388"/>
    <s v="Maintanance"/>
    <n v="3760"/>
    <x v="2"/>
  </r>
  <r>
    <n v="143"/>
    <x v="389"/>
    <s v="Repair"/>
    <n v="1080"/>
    <x v="1"/>
  </r>
  <r>
    <n v="26"/>
    <x v="390"/>
    <s v="Maintanance"/>
    <n v="1952"/>
    <x v="3"/>
  </r>
  <r>
    <n v="106"/>
    <x v="391"/>
    <s v="Renovation"/>
    <n v="838"/>
    <x v="2"/>
  </r>
  <r>
    <n v="83"/>
    <x v="392"/>
    <s v="Renovation"/>
    <n v="2403"/>
    <x v="2"/>
  </r>
  <r>
    <n v="229"/>
    <x v="393"/>
    <s v="Maintanance"/>
    <n v="3173"/>
    <x v="6"/>
  </r>
  <r>
    <n v="227"/>
    <x v="394"/>
    <s v="Maintanance"/>
    <n v="579"/>
    <x v="6"/>
  </r>
  <r>
    <n v="226"/>
    <x v="395"/>
    <s v="Maintanance"/>
    <n v="3931"/>
    <x v="6"/>
  </r>
  <r>
    <n v="111"/>
    <x v="396"/>
    <s v="Repair"/>
    <n v="68"/>
    <x v="2"/>
  </r>
  <r>
    <n v="61"/>
    <x v="397"/>
    <s v="Renovation"/>
    <n v="2110"/>
    <x v="0"/>
  </r>
  <r>
    <n v="64"/>
    <x v="398"/>
    <s v="Renovation"/>
    <n v="4135"/>
    <x v="0"/>
  </r>
  <r>
    <n v="205"/>
    <x v="399"/>
    <s v="Renovation"/>
    <n v="401"/>
    <x v="4"/>
  </r>
  <r>
    <n v="201"/>
    <x v="400"/>
    <s v="Renovation"/>
    <n v="3536"/>
    <x v="7"/>
  </r>
  <r>
    <n v="127"/>
    <x v="401"/>
    <s v="Repair"/>
    <n v="2325"/>
    <x v="2"/>
  </r>
  <r>
    <n v="215"/>
    <x v="402"/>
    <s v="Maintanance"/>
    <n v="321"/>
    <x v="5"/>
  </r>
  <r>
    <n v="165"/>
    <x v="403"/>
    <s v="Maintanance"/>
    <n v="1541"/>
    <x v="1"/>
  </r>
  <r>
    <n v="100"/>
    <x v="404"/>
    <s v="Renovation"/>
    <n v="2500"/>
    <x v="2"/>
  </r>
  <r>
    <n v="212"/>
    <x v="405"/>
    <s v="Renovation"/>
    <n v="318"/>
    <x v="5"/>
  </r>
  <r>
    <n v="224"/>
    <x v="406"/>
    <s v="Renovation"/>
    <n v="2262"/>
    <x v="6"/>
  </r>
  <r>
    <n v="196"/>
    <x v="407"/>
    <s v="Maintanance"/>
    <n v="4336"/>
    <x v="4"/>
  </r>
  <r>
    <n v="119"/>
    <x v="408"/>
    <s v="Maintanance"/>
    <n v="2278"/>
    <x v="2"/>
  </r>
  <r>
    <n v="153"/>
    <x v="408"/>
    <s v="Maintanance"/>
    <n v="4153"/>
    <x v="1"/>
  </r>
  <r>
    <n v="233"/>
    <x v="409"/>
    <s v="Repair"/>
    <n v="3925"/>
    <x v="6"/>
  </r>
  <r>
    <n v="84"/>
    <x v="410"/>
    <s v="Renovation"/>
    <n v="939"/>
    <x v="2"/>
  </r>
  <r>
    <n v="94"/>
    <x v="410"/>
    <s v="Renovation"/>
    <n v="932"/>
    <x v="2"/>
  </r>
  <r>
    <n v="103"/>
    <x v="411"/>
    <s v="Maintanance"/>
    <n v="2883"/>
    <x v="2"/>
  </r>
  <r>
    <n v="148"/>
    <x v="412"/>
    <s v="Repair"/>
    <n v="2312"/>
    <x v="1"/>
  </r>
  <r>
    <n v="206"/>
    <x v="412"/>
    <s v="Repair"/>
    <n v="3267"/>
    <x v="5"/>
  </r>
  <r>
    <n v="198"/>
    <x v="413"/>
    <s v="Repair"/>
    <n v="3128"/>
    <x v="4"/>
  </r>
  <r>
    <n v="118"/>
    <x v="414"/>
    <s v="Repair"/>
    <n v="4612"/>
    <x v="2"/>
  </r>
  <r>
    <n v="107"/>
    <x v="415"/>
    <s v="Repair"/>
    <n v="3584"/>
    <x v="2"/>
  </r>
  <r>
    <n v="76"/>
    <x v="416"/>
    <s v="Maintanance"/>
    <n v="4850"/>
    <x v="0"/>
  </r>
  <r>
    <n v="67"/>
    <x v="417"/>
    <s v="Renovation"/>
    <n v="3013"/>
    <x v="0"/>
  </r>
  <r>
    <n v="228"/>
    <x v="418"/>
    <s v="Repair"/>
    <n v="2530"/>
    <x v="6"/>
  </r>
  <r>
    <n v="150"/>
    <x v="419"/>
    <s v="Repair"/>
    <n v="3853"/>
    <x v="1"/>
  </r>
  <r>
    <n v="230"/>
    <x v="419"/>
    <s v="Repair"/>
    <n v="4251"/>
    <x v="6"/>
  </r>
  <r>
    <n v="97"/>
    <x v="420"/>
    <s v="Renovation"/>
    <n v="3537"/>
    <x v="2"/>
  </r>
  <r>
    <n v="225"/>
    <x v="421"/>
    <s v="Renovation"/>
    <n v="1665"/>
    <x v="6"/>
  </r>
  <r>
    <n v="161"/>
    <x v="422"/>
    <s v="Repair"/>
    <n v="3920"/>
    <x v="1"/>
  </r>
  <r>
    <n v="168"/>
    <x v="423"/>
    <s v="Repair"/>
    <n v="2061"/>
    <x v="1"/>
  </r>
  <r>
    <n v="216"/>
    <x v="423"/>
    <s v="Repair"/>
    <n v="2336"/>
    <x v="5"/>
  </r>
  <r>
    <n v="82"/>
    <x v="424"/>
    <s v="Maintanance"/>
    <n v="3026"/>
    <x v="2"/>
  </r>
  <r>
    <n v="151"/>
    <x v="425"/>
    <s v="Maintanance"/>
    <n v="137"/>
    <x v="1"/>
  </r>
  <r>
    <n v="108"/>
    <x v="426"/>
    <s v="Repair"/>
    <n v="4612"/>
    <x v="2"/>
  </r>
  <r>
    <n v="179"/>
    <x v="427"/>
    <s v="Renovation"/>
    <n v="3166"/>
    <x v="1"/>
  </r>
  <r>
    <n v="78"/>
    <x v="428"/>
    <s v="Renovation"/>
    <n v="357"/>
    <x v="2"/>
  </r>
  <r>
    <n v="210"/>
    <x v="429"/>
    <s v="Maintanance"/>
    <n v="1197"/>
    <x v="5"/>
  </r>
  <r>
    <n v="178"/>
    <x v="430"/>
    <s v="Renovation"/>
    <n v="1939"/>
    <x v="1"/>
  </r>
  <r>
    <n v="104"/>
    <x v="431"/>
    <s v="Maintanance"/>
    <n v="2396"/>
    <x v="2"/>
  </r>
  <r>
    <n v="203"/>
    <x v="432"/>
    <s v="Maintanance"/>
    <n v="4079"/>
    <x v="7"/>
  </r>
  <r>
    <n v="120"/>
    <x v="433"/>
    <s v="Repair"/>
    <n v="2908"/>
    <x v="2"/>
  </r>
  <r>
    <n v="113"/>
    <x v="434"/>
    <s v="Repair"/>
    <n v="2609"/>
    <x v="2"/>
  </r>
  <r>
    <n v="164"/>
    <x v="435"/>
    <s v="Maintanance"/>
    <n v="2614"/>
    <x v="1"/>
  </r>
  <r>
    <n v="65"/>
    <x v="436"/>
    <s v="Renovation"/>
    <n v="3019"/>
    <x v="0"/>
  </r>
  <r>
    <n v="71"/>
    <x v="437"/>
    <s v="Renovation"/>
    <n v="71"/>
    <x v="0"/>
  </r>
  <r>
    <n v="200"/>
    <x v="438"/>
    <s v="Repair"/>
    <n v="3166"/>
    <x v="4"/>
  </r>
  <r>
    <n v="80"/>
    <x v="439"/>
    <s v="Maintanance"/>
    <n v="2492"/>
    <x v="2"/>
  </r>
  <r>
    <n v="191"/>
    <x v="440"/>
    <s v="Renovation"/>
    <n v="4167"/>
    <x v="1"/>
  </r>
  <r>
    <n v="171"/>
    <x v="441"/>
    <s v="Repair"/>
    <n v="3613"/>
    <x v="1"/>
  </r>
  <r>
    <n v="11"/>
    <x v="442"/>
    <s v="Renovation"/>
    <n v="4706"/>
    <x v="3"/>
  </r>
  <r>
    <n v="155"/>
    <x v="443"/>
    <s v="Maintanance"/>
    <n v="3764"/>
    <x v="1"/>
  </r>
  <r>
    <n v="195"/>
    <x v="444"/>
    <s v="Repair"/>
    <n v="3510"/>
    <x v="4"/>
  </r>
  <r>
    <n v="117"/>
    <x v="445"/>
    <s v="Repair"/>
    <n v="3217"/>
    <x v="2"/>
  </r>
  <r>
    <n v="77"/>
    <x v="446"/>
    <s v="Renovation"/>
    <n v="4817"/>
    <x v="2"/>
  </r>
  <r>
    <n v="121"/>
    <x v="447"/>
    <s v="Repair"/>
    <n v="4455"/>
    <x v="2"/>
  </r>
  <r>
    <n v="179"/>
    <x v="448"/>
    <s v="Renovation"/>
    <n v="4857"/>
    <x v="1"/>
  </r>
  <r>
    <n v="18"/>
    <x v="449"/>
    <s v="Renovation"/>
    <n v="154"/>
    <x v="3"/>
  </r>
  <r>
    <n v="28"/>
    <x v="449"/>
    <s v="Renovation"/>
    <n v="465"/>
    <x v="3"/>
  </r>
  <r>
    <n v="165"/>
    <x v="449"/>
    <s v="Repair"/>
    <n v="4150"/>
    <x v="1"/>
  </r>
  <r>
    <n v="171"/>
    <x v="450"/>
    <s v="Repair"/>
    <n v="4615"/>
    <x v="1"/>
  </r>
  <r>
    <n v="212"/>
    <x v="451"/>
    <s v="Repair"/>
    <n v="4742"/>
    <x v="5"/>
  </r>
  <r>
    <n v="86"/>
    <x v="452"/>
    <s v="Maintanance"/>
    <n v="61"/>
    <x v="2"/>
  </r>
  <r>
    <n v="208"/>
    <x v="452"/>
    <s v="Maintanance"/>
    <n v="4151"/>
    <x v="5"/>
  </r>
  <r>
    <n v="195"/>
    <x v="453"/>
    <s v="Maintanance"/>
    <n v="32"/>
    <x v="4"/>
  </r>
  <r>
    <n v="176"/>
    <x v="454"/>
    <s v="Renovation"/>
    <n v="4468"/>
    <x v="1"/>
  </r>
  <r>
    <n v="218"/>
    <x v="455"/>
    <s v="Maintanance"/>
    <n v="2368"/>
    <x v="5"/>
  </r>
  <r>
    <n v="105"/>
    <x v="456"/>
    <s v="Repair"/>
    <n v="1473"/>
    <x v="2"/>
  </r>
  <r>
    <n v="120"/>
    <x v="457"/>
    <s v="Repair"/>
    <n v="3458"/>
    <x v="2"/>
  </r>
  <r>
    <n v="214"/>
    <x v="458"/>
    <s v="Maintanance"/>
    <n v="598"/>
    <x v="5"/>
  </r>
  <r>
    <n v="178"/>
    <x v="459"/>
    <s v="Maintanance"/>
    <n v="4640"/>
    <x v="1"/>
  </r>
  <r>
    <n v="146"/>
    <x v="460"/>
    <s v="Repair"/>
    <n v="3015"/>
    <x v="1"/>
  </r>
  <r>
    <n v="70"/>
    <x v="461"/>
    <s v="Maintanance"/>
    <n v="1388"/>
    <x v="0"/>
  </r>
  <r>
    <n v="164"/>
    <x v="462"/>
    <s v="Maintanance"/>
    <n v="4109"/>
    <x v="1"/>
  </r>
  <r>
    <n v="216"/>
    <x v="462"/>
    <s v="Maintanance"/>
    <n v="2815"/>
    <x v="5"/>
  </r>
  <r>
    <n v="187"/>
    <x v="463"/>
    <s v="Maintanance"/>
    <n v="1316"/>
    <x v="1"/>
  </r>
  <r>
    <n v="123"/>
    <x v="464"/>
    <s v="Renovation"/>
    <n v="3969"/>
    <x v="2"/>
  </r>
  <r>
    <n v="150"/>
    <x v="465"/>
    <s v="Maintanance"/>
    <n v="3936"/>
    <x v="1"/>
  </r>
  <r>
    <n v="163"/>
    <x v="466"/>
    <s v="Repair"/>
    <n v="1867"/>
    <x v="1"/>
  </r>
  <r>
    <n v="161"/>
    <x v="467"/>
    <s v="Repair"/>
    <n v="3850"/>
    <x v="1"/>
  </r>
  <r>
    <n v="75"/>
    <x v="468"/>
    <s v="Maintanance"/>
    <n v="1039"/>
    <x v="0"/>
  </r>
  <r>
    <n v="78"/>
    <x v="469"/>
    <s v="Renovation"/>
    <n v="3143"/>
    <x v="2"/>
  </r>
  <r>
    <n v="131"/>
    <x v="470"/>
    <s v="Repair"/>
    <n v="3840"/>
    <x v="2"/>
  </r>
  <r>
    <n v="233"/>
    <x v="471"/>
    <s v="Renovation"/>
    <n v="2703"/>
    <x v="6"/>
  </r>
  <r>
    <n v="200"/>
    <x v="472"/>
    <s v="Maintanance"/>
    <n v="3663"/>
    <x v="4"/>
  </r>
  <r>
    <n v="191"/>
    <x v="473"/>
    <s v="Renovation"/>
    <n v="4061"/>
    <x v="1"/>
  </r>
  <r>
    <n v="206"/>
    <x v="473"/>
    <s v="Renovation"/>
    <n v="660"/>
    <x v="5"/>
  </r>
  <r>
    <n v="94"/>
    <x v="474"/>
    <s v="Renovation"/>
    <n v="70"/>
    <x v="2"/>
  </r>
  <r>
    <n v="172"/>
    <x v="474"/>
    <s v="Renovation"/>
    <n v="3773"/>
    <x v="1"/>
  </r>
  <r>
    <n v="173"/>
    <x v="475"/>
    <s v="Renovation"/>
    <n v="3677"/>
    <x v="1"/>
  </r>
  <r>
    <n v="26"/>
    <x v="476"/>
    <s v="Renovation"/>
    <n v="4554"/>
    <x v="3"/>
  </r>
  <r>
    <n v="14"/>
    <x v="477"/>
    <s v="Maintanance"/>
    <n v="2183"/>
    <x v="3"/>
  </r>
  <r>
    <n v="93"/>
    <x v="478"/>
    <s v="Renovation"/>
    <n v="2645"/>
    <x v="2"/>
  </r>
  <r>
    <n v="162"/>
    <x v="479"/>
    <s v="Renovation"/>
    <n v="3837"/>
    <x v="1"/>
  </r>
  <r>
    <n v="20"/>
    <x v="480"/>
    <s v="Repair"/>
    <n v="2854"/>
    <x v="3"/>
  </r>
  <r>
    <n v="102"/>
    <x v="481"/>
    <s v="Maintanance"/>
    <n v="164"/>
    <x v="2"/>
  </r>
  <r>
    <n v="137"/>
    <x v="481"/>
    <s v="Repair"/>
    <n v="2114"/>
    <x v="2"/>
  </r>
  <r>
    <n v="138"/>
    <x v="482"/>
    <s v="Renovation"/>
    <n v="4178"/>
    <x v="2"/>
  </r>
  <r>
    <n v="230"/>
    <x v="483"/>
    <s v="Renovation"/>
    <n v="454"/>
    <x v="6"/>
  </r>
  <r>
    <n v="97"/>
    <x v="484"/>
    <s v="Renovation"/>
    <n v="2908"/>
    <x v="2"/>
  </r>
  <r>
    <n v="62"/>
    <x v="485"/>
    <s v="Maintanance"/>
    <n v="617"/>
    <x v="0"/>
  </r>
  <r>
    <n v="111"/>
    <x v="486"/>
    <s v="Maintanance"/>
    <n v="2089"/>
    <x v="2"/>
  </r>
  <r>
    <n v="210"/>
    <x v="487"/>
    <s v="Repair"/>
    <n v="2917"/>
    <x v="5"/>
  </r>
  <r>
    <n v="174"/>
    <x v="488"/>
    <s v="Renovation"/>
    <n v="2673"/>
    <x v="1"/>
  </r>
  <r>
    <n v="225"/>
    <x v="489"/>
    <s v="Renovation"/>
    <n v="4304"/>
    <x v="6"/>
  </r>
  <r>
    <n v="109"/>
    <x v="490"/>
    <s v="Repair"/>
    <n v="1796"/>
    <x v="2"/>
  </r>
  <r>
    <n v="147"/>
    <x v="491"/>
    <s v="Repair"/>
    <n v="3865"/>
    <x v="1"/>
  </r>
  <r>
    <n v="204"/>
    <x v="491"/>
    <s v="Repair"/>
    <n v="3071"/>
    <x v="4"/>
  </r>
  <r>
    <n v="222"/>
    <x v="492"/>
    <s v="Maintanance"/>
    <n v="2083"/>
    <x v="6"/>
  </r>
  <r>
    <n v="9"/>
    <x v="493"/>
    <s v="Renovation"/>
    <n v="401"/>
    <x v="3"/>
  </r>
  <r>
    <n v="82"/>
    <x v="494"/>
    <s v="Renovation"/>
    <n v="4041"/>
    <x v="2"/>
  </r>
  <r>
    <n v="87"/>
    <x v="494"/>
    <s v="Maintanance"/>
    <n v="4070"/>
    <x v="2"/>
  </r>
  <r>
    <n v="156"/>
    <x v="495"/>
    <s v="Renovation"/>
    <n v="2498"/>
    <x v="1"/>
  </r>
  <r>
    <n v="133"/>
    <x v="496"/>
    <s v="Repair"/>
    <n v="1821"/>
    <x v="2"/>
  </r>
  <r>
    <n v="92"/>
    <x v="497"/>
    <s v="Renovation"/>
    <n v="1050"/>
    <x v="2"/>
  </r>
  <r>
    <n v="196"/>
    <x v="498"/>
    <s v="Renovation"/>
    <n v="1337"/>
    <x v="4"/>
  </r>
  <r>
    <n v="16"/>
    <x v="499"/>
    <s v="Renovation"/>
    <n v="4477"/>
    <x v="3"/>
  </r>
  <r>
    <n v="5"/>
    <x v="500"/>
    <s v="Repair"/>
    <n v="4366"/>
    <x v="3"/>
  </r>
  <r>
    <n v="115"/>
    <x v="500"/>
    <s v="Repair"/>
    <n v="50"/>
    <x v="2"/>
  </r>
  <r>
    <n v="89"/>
    <x v="501"/>
    <s v="Renovation"/>
    <n v="4450"/>
    <x v="2"/>
  </r>
  <r>
    <n v="149"/>
    <x v="502"/>
    <s v="Repair"/>
    <n v="891"/>
    <x v="1"/>
  </r>
  <r>
    <n v="159"/>
    <x v="502"/>
    <s v="Maintanance"/>
    <n v="4805"/>
    <x v="1"/>
  </r>
  <r>
    <n v="197"/>
    <x v="503"/>
    <s v="Repair"/>
    <n v="2669"/>
    <x v="4"/>
  </r>
  <r>
    <n v="22"/>
    <x v="504"/>
    <s v="Renovation"/>
    <n v="81"/>
    <x v="3"/>
  </r>
  <r>
    <n v="184"/>
    <x v="505"/>
    <s v="Renovation"/>
    <n v="3017"/>
    <x v="1"/>
  </r>
  <r>
    <n v="101"/>
    <x v="506"/>
    <s v="Renovation"/>
    <n v="4818"/>
    <x v="2"/>
  </r>
  <r>
    <n v="168"/>
    <x v="507"/>
    <s v="Repair"/>
    <n v="469"/>
    <x v="1"/>
  </r>
  <r>
    <n v="128"/>
    <x v="508"/>
    <s v="Maintanance"/>
    <n v="847"/>
    <x v="2"/>
  </r>
  <r>
    <n v="202"/>
    <x v="508"/>
    <s v="Maintanance"/>
    <n v="4816"/>
    <x v="7"/>
  </r>
  <r>
    <n v="127"/>
    <x v="509"/>
    <s v="Maintanance"/>
    <n v="2490"/>
    <x v="2"/>
  </r>
  <r>
    <n v="166"/>
    <x v="509"/>
    <s v="Maintanance"/>
    <n v="4717"/>
    <x v="1"/>
  </r>
  <r>
    <n v="221"/>
    <x v="510"/>
    <s v="Repair"/>
    <n v="4366"/>
    <x v="6"/>
  </r>
  <r>
    <n v="129"/>
    <x v="511"/>
    <s v="Renovation"/>
    <n v="2420"/>
    <x v="2"/>
  </r>
  <r>
    <n v="110"/>
    <x v="512"/>
    <s v="Maintanance"/>
    <n v="4053"/>
    <x v="2"/>
  </r>
  <r>
    <n v="220"/>
    <x v="513"/>
    <s v="Repair"/>
    <n v="4334"/>
    <x v="5"/>
  </r>
  <r>
    <n v="104"/>
    <x v="514"/>
    <s v="Maintanance"/>
    <n v="3811"/>
    <x v="2"/>
  </r>
  <r>
    <n v="107"/>
    <x v="515"/>
    <s v="Repair"/>
    <n v="1682"/>
    <x v="2"/>
  </r>
  <r>
    <n v="118"/>
    <x v="516"/>
    <s v="Repair"/>
    <n v="3286"/>
    <x v="2"/>
  </r>
  <r>
    <n v="183"/>
    <x v="516"/>
    <s v="Maintanance"/>
    <n v="4443"/>
    <x v="1"/>
  </r>
  <r>
    <n v="65"/>
    <x v="517"/>
    <s v="Maintanance"/>
    <n v="3247"/>
    <x v="0"/>
  </r>
  <r>
    <n v="6"/>
    <x v="518"/>
    <s v="Maintanance"/>
    <n v="55"/>
    <x v="3"/>
  </r>
  <r>
    <n v="180"/>
    <x v="519"/>
    <s v="Renovation"/>
    <n v="4699"/>
    <x v="1"/>
  </r>
  <r>
    <n v="58"/>
    <x v="520"/>
    <s v="Renovation"/>
    <n v="3598"/>
    <x v="0"/>
  </r>
  <r>
    <n v="181"/>
    <x v="521"/>
    <s v="Renovation"/>
    <n v="2183"/>
    <x v="1"/>
  </r>
  <r>
    <n v="170"/>
    <x v="522"/>
    <s v="Repair"/>
    <n v="2205"/>
    <x v="1"/>
  </r>
  <r>
    <n v="103"/>
    <x v="523"/>
    <s v="Repair"/>
    <n v="715"/>
    <x v="2"/>
  </r>
  <r>
    <n v="139"/>
    <x v="523"/>
    <s v="Repair"/>
    <n v="3098"/>
    <x v="1"/>
  </r>
  <r>
    <n v="229"/>
    <x v="524"/>
    <s v="Renovation"/>
    <n v="1083"/>
    <x v="6"/>
  </r>
  <r>
    <n v="155"/>
    <x v="525"/>
    <s v="Renovation"/>
    <n v="3816"/>
    <x v="1"/>
  </r>
  <r>
    <n v="112"/>
    <x v="526"/>
    <s v="Maintanance"/>
    <n v="1102"/>
    <x v="2"/>
  </r>
  <r>
    <n v="35"/>
    <x v="527"/>
    <s v="Repair"/>
    <n v="2469"/>
    <x v="3"/>
  </r>
  <r>
    <n v="140"/>
    <x v="528"/>
    <s v="Renovation"/>
    <n v="511"/>
    <x v="1"/>
  </r>
  <r>
    <n v="101"/>
    <x v="529"/>
    <s v="Renovation"/>
    <n v="2305"/>
    <x v="2"/>
  </r>
  <r>
    <n v="162"/>
    <x v="530"/>
    <s v="Repair"/>
    <n v="1827"/>
    <x v="1"/>
  </r>
  <r>
    <n v="226"/>
    <x v="531"/>
    <s v="Maintanance"/>
    <n v="608"/>
    <x v="6"/>
  </r>
  <r>
    <n v="100"/>
    <x v="532"/>
    <s v="Repair"/>
    <n v="2303"/>
    <x v="2"/>
  </r>
  <r>
    <n v="92"/>
    <x v="533"/>
    <s v="Maintanance"/>
    <n v="869"/>
    <x v="2"/>
  </r>
  <r>
    <n v="6"/>
    <x v="534"/>
    <s v="Repair"/>
    <n v="1099"/>
    <x v="3"/>
  </r>
  <r>
    <n v="127"/>
    <x v="534"/>
    <s v="Repair"/>
    <n v="3834"/>
    <x v="2"/>
  </r>
  <r>
    <n v="61"/>
    <x v="535"/>
    <s v="Maintanance"/>
    <n v="4904"/>
    <x v="0"/>
  </r>
  <r>
    <n v="117"/>
    <x v="535"/>
    <s v="Repair"/>
    <n v="3829"/>
    <x v="2"/>
  </r>
  <r>
    <n v="207"/>
    <x v="535"/>
    <s v="Repair"/>
    <n v="1375"/>
    <x v="5"/>
  </r>
  <r>
    <n v="135"/>
    <x v="536"/>
    <s v="Maintanance"/>
    <n v="3582"/>
    <x v="2"/>
  </r>
  <r>
    <n v="215"/>
    <x v="536"/>
    <s v="Maintanance"/>
    <n v="4981"/>
    <x v="5"/>
  </r>
  <r>
    <n v="24"/>
    <x v="537"/>
    <s v="Repair"/>
    <n v="1636"/>
    <x v="3"/>
  </r>
  <r>
    <n v="79"/>
    <x v="537"/>
    <s v="Renovation"/>
    <n v="4863"/>
    <x v="2"/>
  </r>
  <r>
    <n v="225"/>
    <x v="538"/>
    <s v="Maintanance"/>
    <n v="1657"/>
    <x v="6"/>
  </r>
  <r>
    <n v="161"/>
    <x v="539"/>
    <s v="Repair"/>
    <n v="2435"/>
    <x v="1"/>
  </r>
  <r>
    <n v="160"/>
    <x v="540"/>
    <s v="Maintanance"/>
    <n v="969"/>
    <x v="1"/>
  </r>
  <r>
    <n v="150"/>
    <x v="541"/>
    <s v="Repair"/>
    <n v="492"/>
    <x v="1"/>
  </r>
  <r>
    <n v="153"/>
    <x v="542"/>
    <s v="Maintanance"/>
    <n v="4443"/>
    <x v="1"/>
  </r>
  <r>
    <n v="227"/>
    <x v="543"/>
    <s v="Renovation"/>
    <n v="1032"/>
    <x v="6"/>
  </r>
  <r>
    <n v="155"/>
    <x v="544"/>
    <s v="Repair"/>
    <n v="1126"/>
    <x v="1"/>
  </r>
  <r>
    <n v="107"/>
    <x v="545"/>
    <s v="Repair"/>
    <n v="3322"/>
    <x v="2"/>
  </r>
  <r>
    <n v="87"/>
    <x v="546"/>
    <s v="Renovation"/>
    <n v="2298"/>
    <x v="2"/>
  </r>
  <r>
    <n v="90"/>
    <x v="547"/>
    <s v="Renovation"/>
    <n v="38"/>
    <x v="2"/>
  </r>
  <r>
    <n v="83"/>
    <x v="548"/>
    <s v="Renovation"/>
    <n v="2003"/>
    <x v="2"/>
  </r>
  <r>
    <n v="59"/>
    <x v="549"/>
    <s v="Renovation"/>
    <n v="873"/>
    <x v="0"/>
  </r>
  <r>
    <n v="216"/>
    <x v="550"/>
    <s v="Repair"/>
    <n v="4186"/>
    <x v="5"/>
  </r>
  <r>
    <n v="89"/>
    <x v="551"/>
    <s v="Renovation"/>
    <n v="4009"/>
    <x v="2"/>
  </r>
  <r>
    <n v="96"/>
    <x v="552"/>
    <s v="Maintanance"/>
    <n v="136"/>
    <x v="2"/>
  </r>
  <r>
    <n v="75"/>
    <x v="553"/>
    <s v="Maintanance"/>
    <n v="3913"/>
    <x v="0"/>
  </r>
  <r>
    <n v="166"/>
    <x v="554"/>
    <s v="Repair"/>
    <n v="1168"/>
    <x v="1"/>
  </r>
  <r>
    <n v="196"/>
    <x v="555"/>
    <s v="Maintanance"/>
    <n v="3871"/>
    <x v="4"/>
  </r>
  <r>
    <n v="137"/>
    <x v="556"/>
    <s v="Renovation"/>
    <n v="2420"/>
    <x v="2"/>
  </r>
  <r>
    <n v="232"/>
    <x v="556"/>
    <s v="Renovation"/>
    <n v="2340"/>
    <x v="6"/>
  </r>
  <r>
    <n v="221"/>
    <x v="557"/>
    <s v="Renovation"/>
    <n v="3935"/>
    <x v="6"/>
  </r>
  <r>
    <n v="103"/>
    <x v="558"/>
    <s v="Repair"/>
    <n v="3144"/>
    <x v="2"/>
  </r>
  <r>
    <n v="178"/>
    <x v="559"/>
    <s v="Maintanance"/>
    <n v="2803"/>
    <x v="1"/>
  </r>
  <r>
    <n v="139"/>
    <x v="560"/>
    <s v="Maintanance"/>
    <n v="243"/>
    <x v="1"/>
  </r>
  <r>
    <n v="222"/>
    <x v="561"/>
    <s v="Repair"/>
    <n v="174"/>
    <x v="6"/>
  </r>
  <r>
    <n v="181"/>
    <x v="562"/>
    <s v="Maintanance"/>
    <n v="1499"/>
    <x v="1"/>
  </r>
  <r>
    <n v="104"/>
    <x v="563"/>
    <s v="Maintanance"/>
    <n v="2285"/>
    <x v="2"/>
  </r>
  <r>
    <n v="77"/>
    <x v="564"/>
    <s v="Maintanance"/>
    <n v="3105"/>
    <x v="2"/>
  </r>
  <r>
    <n v="33"/>
    <x v="565"/>
    <s v="Renovation"/>
    <n v="1445"/>
    <x v="3"/>
  </r>
  <r>
    <n v="123"/>
    <x v="566"/>
    <s v="Repair"/>
    <n v="2785"/>
    <x v="2"/>
  </r>
  <r>
    <n v="136"/>
    <x v="567"/>
    <s v="Maintanance"/>
    <n v="2240"/>
    <x v="2"/>
  </r>
  <r>
    <n v="173"/>
    <x v="568"/>
    <s v="Maintanance"/>
    <n v="2640"/>
    <x v="1"/>
  </r>
  <r>
    <n v="202"/>
    <x v="569"/>
    <s v="Renovation"/>
    <n v="4640"/>
    <x v="7"/>
  </r>
  <r>
    <n v="158"/>
    <x v="570"/>
    <s v="Maintanance"/>
    <n v="533"/>
    <x v="1"/>
  </r>
  <r>
    <n v="205"/>
    <x v="571"/>
    <s v="Repair"/>
    <n v="3154"/>
    <x v="4"/>
  </r>
  <r>
    <n v="210"/>
    <x v="571"/>
    <s v="Maintanance"/>
    <n v="3206"/>
    <x v="5"/>
  </r>
  <r>
    <n v="99"/>
    <x v="572"/>
    <s v="Renovation"/>
    <n v="815"/>
    <x v="2"/>
  </r>
  <r>
    <n v="118"/>
    <x v="573"/>
    <s v="Maintanance"/>
    <n v="4116"/>
    <x v="2"/>
  </r>
  <r>
    <n v="148"/>
    <x v="573"/>
    <s v="Repair"/>
    <n v="464"/>
    <x v="1"/>
  </r>
  <r>
    <n v="105"/>
    <x v="574"/>
    <s v="Repair"/>
    <n v="1020"/>
    <x v="2"/>
  </r>
  <r>
    <n v="67"/>
    <x v="575"/>
    <s v="Renovation"/>
    <n v="1044"/>
    <x v="0"/>
  </r>
  <r>
    <n v="134"/>
    <x v="576"/>
    <s v="Renovation"/>
    <n v="3729"/>
    <x v="2"/>
  </r>
  <r>
    <n v="218"/>
    <x v="577"/>
    <s v="Renovation"/>
    <n v="2164"/>
    <x v="5"/>
  </r>
  <r>
    <n v="195"/>
    <x v="578"/>
    <s v="Renovation"/>
    <n v="921"/>
    <x v="4"/>
  </r>
  <r>
    <n v="176"/>
    <x v="579"/>
    <s v="Maintanance"/>
    <n v="732"/>
    <x v="1"/>
  </r>
  <r>
    <n v="159"/>
    <x v="580"/>
    <s v="Renovation"/>
    <n v="3235"/>
    <x v="1"/>
  </r>
  <r>
    <n v="106"/>
    <x v="581"/>
    <s v="Maintanance"/>
    <n v="324"/>
    <x v="2"/>
  </r>
  <r>
    <n v="20"/>
    <x v="582"/>
    <s v="Repair"/>
    <n v="1798"/>
    <x v="3"/>
  </r>
  <r>
    <n v="102"/>
    <x v="583"/>
    <s v="Repair"/>
    <n v="3341"/>
    <x v="2"/>
  </r>
  <r>
    <n v="212"/>
    <x v="584"/>
    <s v="Renovation"/>
    <n v="2619"/>
    <x v="5"/>
  </r>
  <r>
    <n v="200"/>
    <x v="585"/>
    <s v="Maintanance"/>
    <n v="806"/>
    <x v="4"/>
  </r>
  <r>
    <n v="224"/>
    <x v="585"/>
    <s v="Repair"/>
    <n v="1661"/>
    <x v="6"/>
  </r>
  <r>
    <n v="230"/>
    <x v="586"/>
    <s v="Maintanance"/>
    <n v="1343"/>
    <x v="6"/>
  </r>
  <r>
    <n v="23"/>
    <x v="587"/>
    <s v="Renovation"/>
    <n v="2089"/>
    <x v="3"/>
  </r>
  <r>
    <n v="85"/>
    <x v="588"/>
    <s v="Renovation"/>
    <n v="4287"/>
    <x v="2"/>
  </r>
  <r>
    <n v="138"/>
    <x v="589"/>
    <s v="Repair"/>
    <n v="229"/>
    <x v="2"/>
  </r>
  <r>
    <n v="21"/>
    <x v="590"/>
    <s v="Renovation"/>
    <n v="1256"/>
    <x v="3"/>
  </r>
  <r>
    <n v="204"/>
    <x v="590"/>
    <s v="Repair"/>
    <n v="2118"/>
    <x v="4"/>
  </r>
  <r>
    <n v="108"/>
    <x v="591"/>
    <s v="Repair"/>
    <n v="1308"/>
    <x v="2"/>
  </r>
  <r>
    <n v="213"/>
    <x v="592"/>
    <s v="Renovation"/>
    <n v="1182"/>
    <x v="5"/>
  </r>
  <r>
    <n v="112"/>
    <x v="593"/>
    <s v="Maintanance"/>
    <n v="3533"/>
    <x v="2"/>
  </r>
  <r>
    <n v="169"/>
    <x v="594"/>
    <s v="Repair"/>
    <n v="2022"/>
    <x v="1"/>
  </r>
  <r>
    <n v="71"/>
    <x v="595"/>
    <s v="Maintanance"/>
    <n v="3975"/>
    <x v="0"/>
  </r>
  <r>
    <n v="201"/>
    <x v="595"/>
    <s v="Renovation"/>
    <n v="4484"/>
    <x v="7"/>
  </r>
  <r>
    <n v="164"/>
    <x v="596"/>
    <s v="Renovation"/>
    <n v="3287"/>
    <x v="1"/>
  </r>
  <r>
    <n v="198"/>
    <x v="597"/>
    <s v="Repair"/>
    <n v="2930"/>
    <x v="4"/>
  </r>
  <r>
    <n v="140"/>
    <x v="598"/>
    <s v="Repair"/>
    <n v="3145"/>
    <x v="1"/>
  </r>
  <r>
    <n v="175"/>
    <x v="599"/>
    <s v="Renovation"/>
    <n v="4656"/>
    <x v="1"/>
  </r>
  <r>
    <n v="64"/>
    <x v="600"/>
    <s v="Maintanance"/>
    <n v="2884"/>
    <x v="0"/>
  </r>
  <r>
    <n v="168"/>
    <x v="600"/>
    <s v="Maintanance"/>
    <n v="448"/>
    <x v="1"/>
  </r>
  <r>
    <n v="57"/>
    <x v="601"/>
    <s v="Renovation"/>
    <n v="1888"/>
    <x v="0"/>
  </r>
  <r>
    <n v="197"/>
    <x v="601"/>
    <s v="Maintanance"/>
    <n v="4714"/>
    <x v="4"/>
  </r>
  <r>
    <n v="62"/>
    <x v="602"/>
    <s v="Maintanance"/>
    <n v="1648"/>
    <x v="0"/>
  </r>
  <r>
    <n v="167"/>
    <x v="603"/>
    <s v="Repair"/>
    <n v="2269"/>
    <x v="1"/>
  </r>
  <r>
    <n v="30"/>
    <x v="604"/>
    <s v="Renovation"/>
    <n v="4654"/>
    <x v="3"/>
  </r>
  <r>
    <n v="121"/>
    <x v="604"/>
    <s v="Maintanance"/>
    <n v="1742"/>
    <x v="2"/>
  </r>
  <r>
    <n v="73"/>
    <x v="605"/>
    <s v="Maintanance"/>
    <n v="442"/>
    <x v="0"/>
  </r>
  <r>
    <n v="152"/>
    <x v="606"/>
    <s v="Maintanance"/>
    <n v="1600"/>
    <x v="1"/>
  </r>
  <r>
    <n v="98"/>
    <x v="607"/>
    <s v="Maintanance"/>
    <n v="293"/>
    <x v="2"/>
  </r>
  <r>
    <n v="226"/>
    <x v="608"/>
    <s v="Renovation"/>
    <n v="643"/>
    <x v="6"/>
  </r>
  <r>
    <n v="118"/>
    <x v="609"/>
    <s v="Maintanance"/>
    <n v="654"/>
    <x v="2"/>
  </r>
  <r>
    <n v="138"/>
    <x v="609"/>
    <s v="Renovation"/>
    <n v="3280"/>
    <x v="2"/>
  </r>
  <r>
    <n v="100"/>
    <x v="610"/>
    <s v="Maintanance"/>
    <n v="4695"/>
    <x v="2"/>
  </r>
  <r>
    <n v="172"/>
    <x v="611"/>
    <s v="Repair"/>
    <n v="1110"/>
    <x v="1"/>
  </r>
  <r>
    <n v="215"/>
    <x v="612"/>
    <s v="Repair"/>
    <n v="2290"/>
    <x v="5"/>
  </r>
  <r>
    <n v="228"/>
    <x v="613"/>
    <s v="Renovation"/>
    <n v="270"/>
    <x v="6"/>
  </r>
  <r>
    <n v="113"/>
    <x v="614"/>
    <s v="Maintanance"/>
    <n v="2895"/>
    <x v="2"/>
  </r>
  <r>
    <n v="135"/>
    <x v="614"/>
    <s v="Renovation"/>
    <n v="4727"/>
    <x v="2"/>
  </r>
  <r>
    <n v="26"/>
    <x v="615"/>
    <s v="Maintanance"/>
    <n v="4187"/>
    <x v="3"/>
  </r>
  <r>
    <n v="216"/>
    <x v="616"/>
    <s v="Renovation"/>
    <n v="1891"/>
    <x v="5"/>
  </r>
  <r>
    <n v="119"/>
    <x v="617"/>
    <s v="Repair"/>
    <n v="2411"/>
    <x v="2"/>
  </r>
  <r>
    <n v="169"/>
    <x v="617"/>
    <s v="Repair"/>
    <n v="1669"/>
    <x v="1"/>
  </r>
  <r>
    <n v="88"/>
    <x v="618"/>
    <s v="Maintanance"/>
    <n v="4885"/>
    <x v="2"/>
  </r>
  <r>
    <n v="176"/>
    <x v="618"/>
    <s v="Renovation"/>
    <n v="1231"/>
    <x v="1"/>
  </r>
  <r>
    <n v="197"/>
    <x v="619"/>
    <s v="Maintanance"/>
    <n v="2867"/>
    <x v="4"/>
  </r>
  <r>
    <n v="128"/>
    <x v="620"/>
    <s v="Maintanance"/>
    <n v="3934"/>
    <x v="2"/>
  </r>
  <r>
    <n v="133"/>
    <x v="621"/>
    <s v="Repair"/>
    <n v="4947"/>
    <x v="2"/>
  </r>
  <r>
    <n v="71"/>
    <x v="622"/>
    <s v="Renovation"/>
    <n v="3233"/>
    <x v="0"/>
  </r>
  <r>
    <n v="198"/>
    <x v="622"/>
    <s v="Maintanance"/>
    <n v="4725"/>
    <x v="4"/>
  </r>
  <r>
    <n v="225"/>
    <x v="623"/>
    <s v="Renovation"/>
    <n v="2093"/>
    <x v="6"/>
  </r>
  <r>
    <n v="168"/>
    <x v="624"/>
    <s v="Repair"/>
    <n v="852"/>
    <x v="1"/>
  </r>
  <r>
    <n v="104"/>
    <x v="625"/>
    <s v="Repair"/>
    <n v="3238"/>
    <x v="2"/>
  </r>
  <r>
    <n v="59"/>
    <x v="626"/>
    <s v="Renovation"/>
    <n v="2987"/>
    <x v="0"/>
  </r>
  <r>
    <n v="89"/>
    <x v="627"/>
    <s v="Renovation"/>
    <n v="4772"/>
    <x v="2"/>
  </r>
  <r>
    <n v="170"/>
    <x v="628"/>
    <s v="Renovation"/>
    <n v="2346"/>
    <x v="1"/>
  </r>
  <r>
    <n v="9"/>
    <x v="629"/>
    <s v="Repair"/>
    <n v="190"/>
    <x v="3"/>
  </r>
  <r>
    <n v="94"/>
    <x v="630"/>
    <s v="Renovation"/>
    <n v="3954"/>
    <x v="2"/>
  </r>
  <r>
    <n v="153"/>
    <x v="631"/>
    <s v="Repair"/>
    <n v="258"/>
    <x v="1"/>
  </r>
  <r>
    <n v="210"/>
    <x v="632"/>
    <s v="Maintanance"/>
    <n v="4787"/>
    <x v="5"/>
  </r>
  <r>
    <n v="116"/>
    <x v="633"/>
    <s v="Repair"/>
    <n v="2283"/>
    <x v="2"/>
  </r>
  <r>
    <n v="161"/>
    <x v="634"/>
    <s v="Maintanance"/>
    <n v="1794"/>
    <x v="1"/>
  </r>
  <r>
    <n v="223"/>
    <x v="635"/>
    <s v="Maintanance"/>
    <n v="2462"/>
    <x v="6"/>
  </r>
  <r>
    <n v="14"/>
    <x v="636"/>
    <s v="Renovation"/>
    <n v="3834"/>
    <x v="3"/>
  </r>
  <r>
    <n v="160"/>
    <x v="637"/>
    <s v="Maintanance"/>
    <n v="3601"/>
    <x v="1"/>
  </r>
  <r>
    <n v="154"/>
    <x v="638"/>
    <s v="Repair"/>
    <n v="4196"/>
    <x v="1"/>
  </r>
  <r>
    <n v="82"/>
    <x v="639"/>
    <s v="Maintanance"/>
    <n v="4244"/>
    <x v="2"/>
  </r>
  <r>
    <n v="171"/>
    <x v="640"/>
    <s v="Renovation"/>
    <n v="4068"/>
    <x v="1"/>
  </r>
  <r>
    <n v="60"/>
    <x v="641"/>
    <s v="Maintanance"/>
    <n v="3332"/>
    <x v="0"/>
  </r>
  <r>
    <n v="229"/>
    <x v="642"/>
    <s v="Repair"/>
    <n v="4065"/>
    <x v="6"/>
  </r>
  <r>
    <n v="87"/>
    <x v="643"/>
    <s v="Maintanance"/>
    <n v="1569"/>
    <x v="2"/>
  </r>
  <r>
    <n v="73"/>
    <x v="644"/>
    <s v="Maintanance"/>
    <n v="245"/>
    <x v="0"/>
  </r>
  <r>
    <n v="175"/>
    <x v="645"/>
    <s v="Renovation"/>
    <n v="4077"/>
    <x v="1"/>
  </r>
  <r>
    <n v="173"/>
    <x v="646"/>
    <s v="Repair"/>
    <n v="1666"/>
    <x v="1"/>
  </r>
  <r>
    <n v="174"/>
    <x v="647"/>
    <s v="Repair"/>
    <n v="4866"/>
    <x v="1"/>
  </r>
  <r>
    <n v="209"/>
    <x v="648"/>
    <s v="Renovation"/>
    <n v="1012"/>
    <x v="5"/>
  </r>
  <r>
    <n v="212"/>
    <x v="648"/>
    <s v="Repair"/>
    <n v="1708"/>
    <x v="5"/>
  </r>
  <r>
    <n v="190"/>
    <x v="649"/>
    <s v="Repair"/>
    <n v="4600"/>
    <x v="1"/>
  </r>
  <r>
    <n v="208"/>
    <x v="650"/>
    <s v="Maintanance"/>
    <n v="4035"/>
    <x v="5"/>
  </r>
  <r>
    <n v="75"/>
    <x v="651"/>
    <s v="Maintanance"/>
    <n v="2217"/>
    <x v="0"/>
  </r>
  <r>
    <n v="28"/>
    <x v="652"/>
    <s v="Renovation"/>
    <n v="3434"/>
    <x v="3"/>
  </r>
  <r>
    <n v="101"/>
    <x v="653"/>
    <s v="Maintanance"/>
    <n v="1258"/>
    <x v="2"/>
  </r>
  <r>
    <n v="80"/>
    <x v="654"/>
    <s v="Maintanance"/>
    <n v="1582"/>
    <x v="2"/>
  </r>
  <r>
    <n v="115"/>
    <x v="655"/>
    <s v="Maintanance"/>
    <n v="3881"/>
    <x v="2"/>
  </r>
  <r>
    <n v="221"/>
    <x v="656"/>
    <s v="Renovation"/>
    <n v="1252"/>
    <x v="6"/>
  </r>
  <r>
    <n v="231"/>
    <x v="657"/>
    <s v="Repair"/>
    <n v="964"/>
    <x v="6"/>
  </r>
  <r>
    <n v="196"/>
    <x v="658"/>
    <s v="Repair"/>
    <n v="931"/>
    <x v="4"/>
  </r>
  <r>
    <n v="121"/>
    <x v="659"/>
    <s v="Repair"/>
    <n v="546"/>
    <x v="2"/>
  </r>
  <r>
    <n v="155"/>
    <x v="660"/>
    <s v="Renovation"/>
    <n v="385"/>
    <x v="1"/>
  </r>
  <r>
    <n v="203"/>
    <x v="661"/>
    <s v="Maintanance"/>
    <n v="4397"/>
    <x v="7"/>
  </r>
  <r>
    <n v="144"/>
    <x v="662"/>
    <s v="Maintanance"/>
    <n v="3527"/>
    <x v="1"/>
  </r>
  <r>
    <n v="142"/>
    <x v="663"/>
    <s v="Maintanance"/>
    <n v="4916"/>
    <x v="1"/>
  </r>
  <r>
    <n v="182"/>
    <x v="664"/>
    <s v="Repair"/>
    <n v="4581"/>
    <x v="1"/>
  </r>
  <r>
    <n v="183"/>
    <x v="664"/>
    <s v="Maintanance"/>
    <n v="1049"/>
    <x v="1"/>
  </r>
  <r>
    <n v="232"/>
    <x v="664"/>
    <s v="Renovation"/>
    <n v="3961"/>
    <x v="6"/>
  </r>
  <r>
    <n v="219"/>
    <x v="665"/>
    <s v="Repair"/>
    <n v="34"/>
    <x v="5"/>
  </r>
  <r>
    <n v="181"/>
    <x v="666"/>
    <s v="Repair"/>
    <n v="3449"/>
    <x v="1"/>
  </r>
  <r>
    <n v="32"/>
    <x v="667"/>
    <s v="Renovation"/>
    <n v="968"/>
    <x v="3"/>
  </r>
  <r>
    <n v="178"/>
    <x v="668"/>
    <s v="Renovation"/>
    <n v="1197"/>
    <x v="1"/>
  </r>
  <r>
    <n v="123"/>
    <x v="669"/>
    <s v="Repair"/>
    <n v="25"/>
    <x v="2"/>
  </r>
  <r>
    <n v="33"/>
    <x v="670"/>
    <s v="Renovation"/>
    <n v="4275"/>
    <x v="3"/>
  </r>
  <r>
    <n v="200"/>
    <x v="671"/>
    <s v="Renovation"/>
    <n v="2273"/>
    <x v="4"/>
  </r>
  <r>
    <n v="99"/>
    <x v="672"/>
    <s v="Maintanance"/>
    <n v="4385"/>
    <x v="2"/>
  </r>
  <r>
    <n v="141"/>
    <x v="673"/>
    <s v="Maintanance"/>
    <n v="1459"/>
    <x v="1"/>
  </r>
  <r>
    <n v="156"/>
    <x v="673"/>
    <s v="Renovation"/>
    <n v="2849"/>
    <x v="1"/>
  </r>
  <r>
    <n v="95"/>
    <x v="674"/>
    <s v="Renovation"/>
    <n v="2424"/>
    <x v="2"/>
  </r>
  <r>
    <n v="93"/>
    <x v="675"/>
    <s v="Renovation"/>
    <n v="597"/>
    <x v="2"/>
  </r>
  <r>
    <n v="92"/>
    <x v="676"/>
    <s v="Renovation"/>
    <n v="2897"/>
    <x v="2"/>
  </r>
  <r>
    <n v="186"/>
    <x v="677"/>
    <s v="Maintanance"/>
    <n v="2476"/>
    <x v="1"/>
  </r>
  <r>
    <n v="72"/>
    <x v="678"/>
    <s v="Renovation"/>
    <n v="4533"/>
    <x v="0"/>
  </r>
  <r>
    <n v="129"/>
    <x v="678"/>
    <s v="Repair"/>
    <n v="3629"/>
    <x v="2"/>
  </r>
  <r>
    <n v="105"/>
    <x v="679"/>
    <s v="Repair"/>
    <n v="4162"/>
    <x v="2"/>
  </r>
  <r>
    <n v="164"/>
    <x v="680"/>
    <s v="Repair"/>
    <n v="2773"/>
    <x v="1"/>
  </r>
  <r>
    <n v="204"/>
    <x v="681"/>
    <s v="Maintanance"/>
    <n v="125"/>
    <x v="4"/>
  </r>
  <r>
    <n v="206"/>
    <x v="682"/>
    <s v="Repair"/>
    <n v="2248"/>
    <x v="5"/>
  </r>
  <r>
    <n v="126"/>
    <x v="683"/>
    <s v="Repair"/>
    <n v="4617"/>
    <x v="2"/>
  </r>
  <r>
    <n v="134"/>
    <x v="683"/>
    <s v="Renovation"/>
    <n v="1880"/>
    <x v="2"/>
  </r>
  <r>
    <n v="202"/>
    <x v="684"/>
    <s v="Renovation"/>
    <n v="1452"/>
    <x v="7"/>
  </r>
  <r>
    <n v="159"/>
    <x v="685"/>
    <s v="Maintanance"/>
    <n v="20"/>
    <x v="1"/>
  </r>
  <r>
    <n v="165"/>
    <x v="686"/>
    <s v="Maintanance"/>
    <n v="3388"/>
    <x v="1"/>
  </r>
  <r>
    <n v="205"/>
    <x v="687"/>
    <s v="Maintanance"/>
    <n v="3135"/>
    <x v="4"/>
  </r>
  <r>
    <n v="233"/>
    <x v="688"/>
    <s v="Renovation"/>
    <n v="4109"/>
    <x v="6"/>
  </r>
  <r>
    <n v="167"/>
    <x v="689"/>
    <s v="Repair"/>
    <n v="373"/>
    <x v="1"/>
  </r>
  <r>
    <n v="90"/>
    <x v="690"/>
    <s v="Renovation"/>
    <n v="1628"/>
    <x v="2"/>
  </r>
  <r>
    <n v="17"/>
    <x v="691"/>
    <s v="Renovation"/>
    <n v="2556"/>
    <x v="3"/>
  </r>
  <r>
    <n v="230"/>
    <x v="692"/>
    <s v="Repair"/>
    <n v="1452"/>
    <x v="6"/>
  </r>
  <r>
    <n v="202"/>
    <x v="693"/>
    <s v="Repair"/>
    <n v="2460"/>
    <x v="7"/>
  </r>
  <r>
    <n v="232"/>
    <x v="693"/>
    <s v="Maintanance"/>
    <n v="3447"/>
    <x v="6"/>
  </r>
  <r>
    <n v="3"/>
    <x v="694"/>
    <s v="Renovation"/>
    <n v="2096"/>
    <x v="3"/>
  </r>
  <r>
    <n v="153"/>
    <x v="695"/>
    <s v="Repair"/>
    <n v="3972"/>
    <x v="1"/>
  </r>
  <r>
    <n v="144"/>
    <x v="696"/>
    <s v="Repair"/>
    <n v="3065"/>
    <x v="1"/>
  </r>
  <r>
    <n v="93"/>
    <x v="697"/>
    <s v="Renovation"/>
    <n v="968"/>
    <x v="2"/>
  </r>
  <r>
    <n v="21"/>
    <x v="698"/>
    <s v="Renovation"/>
    <n v="320"/>
    <x v="3"/>
  </r>
  <r>
    <n v="31"/>
    <x v="699"/>
    <s v="Renovation"/>
    <n v="2506"/>
    <x v="3"/>
  </r>
  <r>
    <n v="216"/>
    <x v="700"/>
    <s v="Maintanance"/>
    <n v="4657"/>
    <x v="5"/>
  </r>
  <r>
    <n v="121"/>
    <x v="701"/>
    <s v="Repair"/>
    <n v="594"/>
    <x v="2"/>
  </r>
  <r>
    <n v="198"/>
    <x v="702"/>
    <s v="Renovation"/>
    <n v="3071"/>
    <x v="4"/>
  </r>
  <r>
    <n v="230"/>
    <x v="703"/>
    <s v="Renovation"/>
    <n v="3024"/>
    <x v="6"/>
  </r>
  <r>
    <n v="120"/>
    <x v="704"/>
    <s v="Maintanance"/>
    <n v="2529"/>
    <x v="2"/>
  </r>
  <r>
    <n v="211"/>
    <x v="704"/>
    <s v="Renovation"/>
    <n v="4482"/>
    <x v="5"/>
  </r>
  <r>
    <n v="132"/>
    <x v="705"/>
    <s v="Renovation"/>
    <n v="4528"/>
    <x v="2"/>
  </r>
  <r>
    <n v="112"/>
    <x v="706"/>
    <s v="Repair"/>
    <n v="98"/>
    <x v="2"/>
  </r>
  <r>
    <n v="124"/>
    <x v="707"/>
    <s v="Repair"/>
    <n v="3448"/>
    <x v="2"/>
  </r>
  <r>
    <n v="172"/>
    <x v="708"/>
    <s v="Maintanance"/>
    <n v="4562"/>
    <x v="1"/>
  </r>
  <r>
    <n v="110"/>
    <x v="709"/>
    <s v="Maintanance"/>
    <n v="4189"/>
    <x v="2"/>
  </r>
  <r>
    <n v="212"/>
    <x v="710"/>
    <s v="Maintanance"/>
    <n v="2930"/>
    <x v="5"/>
  </r>
  <r>
    <n v="73"/>
    <x v="711"/>
    <s v="Renovation"/>
    <n v="664"/>
    <x v="0"/>
  </r>
  <r>
    <n v="66"/>
    <x v="712"/>
    <s v="Renovation"/>
    <n v="2020"/>
    <x v="0"/>
  </r>
  <r>
    <n v="104"/>
    <x v="713"/>
    <s v="Maintanance"/>
    <n v="4549"/>
    <x v="2"/>
  </r>
  <r>
    <n v="133"/>
    <x v="714"/>
    <s v="Renovation"/>
    <n v="518"/>
    <x v="2"/>
  </r>
  <r>
    <n v="163"/>
    <x v="715"/>
    <s v="Maintanance"/>
    <n v="988"/>
    <x v="1"/>
  </r>
  <r>
    <n v="233"/>
    <x v="715"/>
    <s v="Repair"/>
    <n v="3657"/>
    <x v="6"/>
  </r>
  <r>
    <n v="119"/>
    <x v="716"/>
    <s v="Maintanance"/>
    <n v="4242"/>
    <x v="2"/>
  </r>
  <r>
    <n v="205"/>
    <x v="717"/>
    <s v="Renovation"/>
    <n v="1995"/>
    <x v="4"/>
  </r>
  <r>
    <n v="143"/>
    <x v="718"/>
    <s v="Repair"/>
    <n v="3017"/>
    <x v="1"/>
  </r>
  <r>
    <n v="214"/>
    <x v="718"/>
    <s v="Maintanance"/>
    <n v="2829"/>
    <x v="5"/>
  </r>
  <r>
    <n v="105"/>
    <x v="719"/>
    <s v="Maintanance"/>
    <n v="2334"/>
    <x v="2"/>
  </r>
  <r>
    <n v="19"/>
    <x v="720"/>
    <s v="Renovation"/>
    <n v="1505"/>
    <x v="3"/>
  </r>
  <r>
    <n v="72"/>
    <x v="721"/>
    <s v="Maintanance"/>
    <n v="3844"/>
    <x v="0"/>
  </r>
  <r>
    <n v="116"/>
    <x v="722"/>
    <s v="Repair"/>
    <n v="1622"/>
    <x v="2"/>
  </r>
  <r>
    <n v="148"/>
    <x v="723"/>
    <s v="Repair"/>
    <n v="173"/>
    <x v="1"/>
  </r>
  <r>
    <n v="209"/>
    <x v="724"/>
    <s v="Repair"/>
    <n v="4185"/>
    <x v="5"/>
  </r>
  <r>
    <n v="160"/>
    <x v="725"/>
    <s v="Repair"/>
    <n v="3019"/>
    <x v="1"/>
  </r>
  <r>
    <n v="11"/>
    <x v="726"/>
    <s v="Renovation"/>
    <n v="1575"/>
    <x v="3"/>
  </r>
  <r>
    <n v="129"/>
    <x v="726"/>
    <s v="Maintanance"/>
    <n v="449"/>
    <x v="2"/>
  </r>
  <r>
    <n v="154"/>
    <x v="726"/>
    <s v="Renovation"/>
    <n v="4287"/>
    <x v="1"/>
  </r>
  <r>
    <n v="8"/>
    <x v="727"/>
    <s v="Renovation"/>
    <n v="4086"/>
    <x v="3"/>
  </r>
  <r>
    <n v="86"/>
    <x v="728"/>
    <s v="Renovation"/>
    <n v="3958"/>
    <x v="2"/>
  </r>
  <r>
    <n v="108"/>
    <x v="729"/>
    <s v="Repair"/>
    <n v="3683"/>
    <x v="2"/>
  </r>
  <r>
    <n v="125"/>
    <x v="729"/>
    <s v="Repair"/>
    <n v="2861"/>
    <x v="2"/>
  </r>
  <r>
    <n v="103"/>
    <x v="730"/>
    <s v="Maintanance"/>
    <n v="4415"/>
    <x v="2"/>
  </r>
  <r>
    <n v="70"/>
    <x v="731"/>
    <s v="Maintanance"/>
    <n v="518"/>
    <x v="0"/>
  </r>
  <r>
    <n v="95"/>
    <x v="732"/>
    <s v="Renovation"/>
    <n v="4570"/>
    <x v="2"/>
  </r>
  <r>
    <n v="75"/>
    <x v="733"/>
    <s v="Renovation"/>
    <n v="1667"/>
    <x v="0"/>
  </r>
  <r>
    <n v="107"/>
    <x v="734"/>
    <s v="Repair"/>
    <n v="609"/>
    <x v="2"/>
  </r>
  <r>
    <n v="118"/>
    <x v="734"/>
    <s v="Repair"/>
    <n v="1677"/>
    <x v="2"/>
  </r>
  <r>
    <n v="170"/>
    <x v="735"/>
    <s v="Maintanance"/>
    <n v="3617"/>
    <x v="1"/>
  </r>
  <r>
    <n v="177"/>
    <x v="736"/>
    <s v="Renovation"/>
    <n v="1271"/>
    <x v="1"/>
  </r>
  <r>
    <n v="208"/>
    <x v="737"/>
    <s v="Repair"/>
    <n v="2878"/>
    <x v="5"/>
  </r>
  <r>
    <n v="173"/>
    <x v="738"/>
    <s v="Renovation"/>
    <n v="122"/>
    <x v="1"/>
  </r>
  <r>
    <n v="1"/>
    <x v="739"/>
    <s v="Repair"/>
    <n v="1854"/>
    <x v="0"/>
  </r>
  <r>
    <n v="220"/>
    <x v="740"/>
    <s v="Renovation"/>
    <n v="3992"/>
    <x v="5"/>
  </r>
  <r>
    <n v="90"/>
    <x v="741"/>
    <s v="Maintanance"/>
    <n v="775"/>
    <x v="2"/>
  </r>
  <r>
    <n v="189"/>
    <x v="742"/>
    <s v="Renovation"/>
    <n v="4394"/>
    <x v="1"/>
  </r>
  <r>
    <n v="131"/>
    <x v="743"/>
    <s v="Renovation"/>
    <n v="1109"/>
    <x v="2"/>
  </r>
  <r>
    <n v="228"/>
    <x v="744"/>
    <s v="Renovation"/>
    <n v="215"/>
    <x v="6"/>
  </r>
  <r>
    <n v="62"/>
    <x v="745"/>
    <s v="Renovation"/>
    <n v="395"/>
    <x v="0"/>
  </r>
  <r>
    <n v="152"/>
    <x v="746"/>
    <s v="Maintanance"/>
    <n v="1171"/>
    <x v="1"/>
  </r>
  <r>
    <n v="213"/>
    <x v="746"/>
    <s v="Renovation"/>
    <n v="390"/>
    <x v="5"/>
  </r>
  <r>
    <n v="231"/>
    <x v="747"/>
    <s v="Maintanance"/>
    <n v="1205"/>
    <x v="6"/>
  </r>
  <r>
    <n v="215"/>
    <x v="748"/>
    <s v="Repair"/>
    <n v="4273"/>
    <x v="5"/>
  </r>
  <r>
    <n v="195"/>
    <x v="749"/>
    <s v="Repair"/>
    <n v="908"/>
    <x v="4"/>
  </r>
  <r>
    <n v="183"/>
    <x v="750"/>
    <s v="Maintanance"/>
    <n v="4034"/>
    <x v="1"/>
  </r>
  <r>
    <n v="61"/>
    <x v="751"/>
    <s v="Renovation"/>
    <n v="2065"/>
    <x v="0"/>
  </r>
  <r>
    <n v="81"/>
    <x v="752"/>
    <s v="Maintanance"/>
    <n v="2599"/>
    <x v="2"/>
  </r>
  <r>
    <n v="126"/>
    <x v="753"/>
    <s v="Renovation"/>
    <n v="601"/>
    <x v="2"/>
  </r>
  <r>
    <n v="138"/>
    <x v="754"/>
    <s v="Repair"/>
    <n v="4292"/>
    <x v="2"/>
  </r>
  <r>
    <n v="30"/>
    <x v="755"/>
    <s v="Renovation"/>
    <n v="2103"/>
    <x v="3"/>
  </r>
  <r>
    <n v="165"/>
    <x v="756"/>
    <s v="Maintanance"/>
    <n v="658"/>
    <x v="1"/>
  </r>
  <r>
    <n v="97"/>
    <x v="757"/>
    <s v="Renovation"/>
    <n v="4927"/>
    <x v="2"/>
  </r>
  <r>
    <n v="179"/>
    <x v="758"/>
    <s v="Renovation"/>
    <n v="2809"/>
    <x v="1"/>
  </r>
  <r>
    <n v="77"/>
    <x v="759"/>
    <s v="Renovation"/>
    <n v="1290"/>
    <x v="2"/>
  </r>
  <r>
    <n v="17"/>
    <x v="760"/>
    <s v="Renovation"/>
    <n v="866"/>
    <x v="3"/>
  </r>
  <r>
    <n v="169"/>
    <x v="761"/>
    <s v="Maintanance"/>
    <n v="654"/>
    <x v="1"/>
  </r>
  <r>
    <n v="161"/>
    <x v="762"/>
    <s v="Repair"/>
    <n v="3342"/>
    <x v="1"/>
  </r>
  <r>
    <n v="68"/>
    <x v="763"/>
    <s v="Maintanance"/>
    <n v="4821"/>
    <x v="0"/>
  </r>
  <r>
    <n v="156"/>
    <x v="764"/>
    <s v="Maintanance"/>
    <n v="4434"/>
    <x v="1"/>
  </r>
  <r>
    <n v="197"/>
    <x v="765"/>
    <s v="Renovation"/>
    <n v="1725"/>
    <x v="4"/>
  </r>
  <r>
    <n v="141"/>
    <x v="766"/>
    <s v="Maintanance"/>
    <n v="2072"/>
    <x v="1"/>
  </r>
  <r>
    <n v="71"/>
    <x v="767"/>
    <s v="Maintanance"/>
    <n v="4257"/>
    <x v="0"/>
  </r>
  <r>
    <n v="180"/>
    <x v="767"/>
    <s v="Maintanance"/>
    <n v="1867"/>
    <x v="1"/>
  </r>
  <r>
    <n v="65"/>
    <x v="768"/>
    <s v="Maintanance"/>
    <n v="1483"/>
    <x v="0"/>
  </r>
  <r>
    <n v="196"/>
    <x v="769"/>
    <s v="Renovation"/>
    <n v="4443"/>
    <x v="4"/>
  </r>
  <r>
    <n v="206"/>
    <x v="770"/>
    <s v="Renovation"/>
    <n v="4032"/>
    <x v="5"/>
  </r>
  <r>
    <n v="229"/>
    <x v="770"/>
    <s v="Repair"/>
    <n v="1187"/>
    <x v="6"/>
  </r>
  <r>
    <n v="178"/>
    <x v="771"/>
    <s v="Renovation"/>
    <n v="1071"/>
    <x v="1"/>
  </r>
  <r>
    <n v="5"/>
    <x v="772"/>
    <s v="Renovation"/>
    <n v="2948"/>
    <x v="3"/>
  </r>
  <r>
    <n v="88"/>
    <x v="773"/>
    <s v="Renovation"/>
    <n v="2063"/>
    <x v="2"/>
  </r>
  <r>
    <n v="218"/>
    <x v="773"/>
    <s v="Maintanance"/>
    <n v="264"/>
    <x v="5"/>
  </r>
  <r>
    <n v="167"/>
    <x v="774"/>
    <s v="Maintanance"/>
    <n v="4453"/>
    <x v="1"/>
  </r>
  <r>
    <n v="174"/>
    <x v="774"/>
    <s v="Renovation"/>
    <n v="2915"/>
    <x v="1"/>
  </r>
  <r>
    <n v="222"/>
    <x v="775"/>
    <s v="Renovation"/>
    <n v="617"/>
    <x v="6"/>
  </r>
  <r>
    <n v="60"/>
    <x v="776"/>
    <s v="Renovation"/>
    <n v="4703"/>
    <x v="0"/>
  </r>
  <r>
    <n v="128"/>
    <x v="777"/>
    <s v="Renovation"/>
    <n v="3780"/>
    <x v="2"/>
  </r>
  <r>
    <n v="226"/>
    <x v="777"/>
    <s v="Maintanance"/>
    <n v="2087"/>
    <x v="6"/>
  </r>
  <r>
    <n v="137"/>
    <x v="778"/>
    <s v="Repair"/>
    <n v="1304"/>
    <x v="2"/>
  </r>
  <r>
    <n v="22"/>
    <x v="779"/>
    <s v="Renovation"/>
    <n v="3046"/>
    <x v="3"/>
  </r>
  <r>
    <n v="57"/>
    <x v="779"/>
    <s v="Maintanance"/>
    <n v="1523"/>
    <x v="0"/>
  </r>
  <r>
    <n v="227"/>
    <x v="780"/>
    <s v="Maintanance"/>
    <n v="1728"/>
    <x v="6"/>
  </r>
  <r>
    <n v="166"/>
    <x v="781"/>
    <s v="Repair"/>
    <n v="1419"/>
    <x v="1"/>
  </r>
  <r>
    <n v="203"/>
    <x v="782"/>
    <s v="Renovation"/>
    <n v="148"/>
    <x v="7"/>
  </r>
  <r>
    <n v="63"/>
    <x v="783"/>
    <s v="Maintanance"/>
    <n v="2975"/>
    <x v="0"/>
  </r>
  <r>
    <n v="171"/>
    <x v="784"/>
    <s v="Maintanance"/>
    <n v="3165"/>
    <x v="1"/>
  </r>
  <r>
    <n v="199"/>
    <x v="785"/>
    <s v="Repair"/>
    <n v="2245"/>
    <x v="4"/>
  </r>
  <r>
    <n v="122"/>
    <x v="786"/>
    <s v="Maintanance"/>
    <n v="295"/>
    <x v="2"/>
  </r>
  <r>
    <n v="134"/>
    <x v="787"/>
    <s v="Repair"/>
    <n v="3287"/>
    <x v="2"/>
  </r>
  <r>
    <n v="136"/>
    <x v="787"/>
    <s v="Maintanance"/>
    <n v="4350"/>
    <x v="2"/>
  </r>
  <r>
    <n v="174"/>
    <x v="788"/>
    <s v="Repair"/>
    <n v="2737"/>
    <x v="1"/>
  </r>
  <r>
    <n v="85"/>
    <x v="789"/>
    <s v="Maintanance"/>
    <n v="4000"/>
    <x v="2"/>
  </r>
  <r>
    <n v="197"/>
    <x v="790"/>
    <s v="Maintanance"/>
    <n v="1586"/>
    <x v="4"/>
  </r>
  <r>
    <n v="75"/>
    <x v="791"/>
    <s v="Renovation"/>
    <n v="3178"/>
    <x v="0"/>
  </r>
  <r>
    <n v="153"/>
    <x v="792"/>
    <s v="Renovation"/>
    <n v="2301"/>
    <x v="1"/>
  </r>
  <r>
    <n v="95"/>
    <x v="793"/>
    <s v="Maintanance"/>
    <n v="1967"/>
    <x v="2"/>
  </r>
  <r>
    <n v="208"/>
    <x v="794"/>
    <s v="Renovation"/>
    <n v="2990"/>
    <x v="5"/>
  </r>
  <r>
    <n v="173"/>
    <x v="795"/>
    <s v="Renovation"/>
    <n v="3670"/>
    <x v="1"/>
  </r>
  <r>
    <n v="237"/>
    <x v="796"/>
    <s v="Maintanance"/>
    <n v="4810"/>
    <x v="2"/>
  </r>
  <r>
    <n v="124"/>
    <x v="797"/>
    <s v="Maintanance"/>
    <n v="2358"/>
    <x v="2"/>
  </r>
  <r>
    <n v="126"/>
    <x v="798"/>
    <s v="Repair"/>
    <n v="4970"/>
    <x v="2"/>
  </r>
  <r>
    <n v="227"/>
    <x v="799"/>
    <s v="Repair"/>
    <n v="384"/>
    <x v="6"/>
  </r>
  <r>
    <n v="209"/>
    <x v="800"/>
    <s v="Maintanance"/>
    <n v="4928"/>
    <x v="5"/>
  </r>
  <r>
    <n v="171"/>
    <x v="801"/>
    <s v="Renovation"/>
    <n v="3557"/>
    <x v="1"/>
  </r>
  <r>
    <n v="16"/>
    <x v="802"/>
    <s v="Renovation"/>
    <n v="4640"/>
    <x v="3"/>
  </r>
  <r>
    <n v="93"/>
    <x v="803"/>
    <s v="Renovation"/>
    <n v="3850"/>
    <x v="2"/>
  </r>
  <r>
    <n v="6"/>
    <x v="804"/>
    <s v="Renovation"/>
    <n v="2454"/>
    <x v="3"/>
  </r>
  <r>
    <n v="216"/>
    <x v="805"/>
    <s v="Renovation"/>
    <n v="4071"/>
    <x v="5"/>
  </r>
  <r>
    <n v="177"/>
    <x v="806"/>
    <s v="Renovation"/>
    <n v="1844"/>
    <x v="1"/>
  </r>
  <r>
    <n v="185"/>
    <x v="807"/>
    <s v="Renovation"/>
    <n v="4260"/>
    <x v="1"/>
  </r>
  <r>
    <n v="207"/>
    <x v="808"/>
    <s v="Renovation"/>
    <n v="3271"/>
    <x v="5"/>
  </r>
  <r>
    <n v="121"/>
    <x v="809"/>
    <s v="Repair"/>
    <n v="2982"/>
    <x v="2"/>
  </r>
  <r>
    <n v="122"/>
    <x v="810"/>
    <s v="Repair"/>
    <n v="978"/>
    <x v="2"/>
  </r>
  <r>
    <n v="57"/>
    <x v="811"/>
    <s v="Renovation"/>
    <n v="1770"/>
    <x v="0"/>
  </r>
  <r>
    <n v="63"/>
    <x v="811"/>
    <s v="Renovation"/>
    <n v="3552"/>
    <x v="0"/>
  </r>
  <r>
    <n v="133"/>
    <x v="812"/>
    <s v="Maintanance"/>
    <n v="3839"/>
    <x v="2"/>
  </r>
  <r>
    <n v="226"/>
    <x v="813"/>
    <s v="Repair"/>
    <n v="9"/>
    <x v="6"/>
  </r>
  <r>
    <n v="168"/>
    <x v="814"/>
    <s v="Renovation"/>
    <n v="2178"/>
    <x v="1"/>
  </r>
  <r>
    <n v="125"/>
    <x v="815"/>
    <s v="Maintanance"/>
    <n v="2070"/>
    <x v="2"/>
  </r>
  <r>
    <n v="220"/>
    <x v="816"/>
    <s v="Maintanance"/>
    <n v="4707"/>
    <x v="5"/>
  </r>
  <r>
    <n v="162"/>
    <x v="817"/>
    <s v="Maintanance"/>
    <n v="2478"/>
    <x v="1"/>
  </r>
  <r>
    <n v="170"/>
    <x v="818"/>
    <s v="Repair"/>
    <n v="1229"/>
    <x v="1"/>
  </r>
  <r>
    <n v="135"/>
    <x v="819"/>
    <s v="Renovation"/>
    <n v="4730"/>
    <x v="2"/>
  </r>
  <r>
    <n v="73"/>
    <x v="820"/>
    <s v="Maintanance"/>
    <n v="4996"/>
    <x v="0"/>
  </r>
  <r>
    <n v="138"/>
    <x v="821"/>
    <s v="Renovation"/>
    <n v="292"/>
    <x v="2"/>
  </r>
  <r>
    <n v="14"/>
    <x v="822"/>
    <s v="Renovation"/>
    <n v="454"/>
    <x v="3"/>
  </r>
  <r>
    <n v="128"/>
    <x v="823"/>
    <s v="Maintanance"/>
    <n v="2572"/>
    <x v="2"/>
  </r>
  <r>
    <n v="33"/>
    <x v="824"/>
    <s v="Renovation"/>
    <n v="1461"/>
    <x v="3"/>
  </r>
  <r>
    <n v="192"/>
    <x v="824"/>
    <s v="Repair"/>
    <n v="145"/>
    <x v="1"/>
  </r>
  <r>
    <n v="78"/>
    <x v="825"/>
    <s v="Renovation"/>
    <n v="607"/>
    <x v="2"/>
  </r>
  <r>
    <n v="145"/>
    <x v="826"/>
    <s v="Maintanance"/>
    <n v="4419"/>
    <x v="1"/>
  </r>
  <r>
    <n v="152"/>
    <x v="826"/>
    <s v="Repair"/>
    <n v="1454"/>
    <x v="1"/>
  </r>
  <r>
    <n v="189"/>
    <x v="827"/>
    <s v="Renovation"/>
    <n v="4775"/>
    <x v="1"/>
  </r>
  <r>
    <n v="77"/>
    <x v="828"/>
    <s v="Maintanance"/>
    <n v="1605"/>
    <x v="2"/>
  </r>
  <r>
    <n v="225"/>
    <x v="828"/>
    <s v="Repair"/>
    <n v="4628"/>
    <x v="6"/>
  </r>
  <r>
    <n v="144"/>
    <x v="829"/>
    <s v="Repair"/>
    <n v="3395"/>
    <x v="1"/>
  </r>
  <r>
    <n v="111"/>
    <x v="830"/>
    <s v="Repair"/>
    <n v="693"/>
    <x v="2"/>
  </r>
  <r>
    <n v="129"/>
    <x v="831"/>
    <s v="Renovation"/>
    <n v="453"/>
    <x v="2"/>
  </r>
  <r>
    <n v="35"/>
    <x v="832"/>
    <s v="Renovation"/>
    <n v="110"/>
    <x v="3"/>
  </r>
  <r>
    <n v="91"/>
    <x v="833"/>
    <s v="Maintanance"/>
    <n v="4504"/>
    <x v="2"/>
  </r>
  <r>
    <n v="27"/>
    <x v="834"/>
    <s v="Renovation"/>
    <n v="199"/>
    <x v="3"/>
  </r>
  <r>
    <n v="148"/>
    <x v="835"/>
    <s v="Maintanance"/>
    <n v="3681"/>
    <x v="1"/>
  </r>
  <r>
    <n v="131"/>
    <x v="836"/>
    <s v="Maintanance"/>
    <n v="4285"/>
    <x v="2"/>
  </r>
  <r>
    <n v="116"/>
    <x v="837"/>
    <s v="Repair"/>
    <n v="4054"/>
    <x v="2"/>
  </r>
  <r>
    <n v="32"/>
    <x v="838"/>
    <s v="Renovation"/>
    <n v="481"/>
    <x v="3"/>
  </r>
  <r>
    <n v="107"/>
    <x v="839"/>
    <s v="Repair"/>
    <n v="3131"/>
    <x v="2"/>
  </r>
  <r>
    <n v="80"/>
    <x v="840"/>
    <s v="Renovation"/>
    <n v="4838"/>
    <x v="2"/>
  </r>
  <r>
    <n v="113"/>
    <x v="841"/>
    <s v="Maintanance"/>
    <n v="928"/>
    <x v="2"/>
  </r>
  <r>
    <n v="112"/>
    <x v="842"/>
    <s v="Repair"/>
    <n v="3816"/>
    <x v="2"/>
  </r>
  <r>
    <n v="2"/>
    <x v="843"/>
    <s v="Renovation"/>
    <n v="780"/>
    <x v="3"/>
  </r>
  <r>
    <n v="127"/>
    <x v="843"/>
    <s v="Repair"/>
    <n v="1621"/>
    <x v="2"/>
  </r>
  <r>
    <n v="228"/>
    <x v="844"/>
    <s v="Renovation"/>
    <n v="1964"/>
    <x v="6"/>
  </r>
  <r>
    <n v="200"/>
    <x v="845"/>
    <s v="Repair"/>
    <n v="193"/>
    <x v="4"/>
  </r>
  <r>
    <n v="100"/>
    <x v="846"/>
    <s v="Maintanance"/>
    <n v="4897"/>
    <x v="2"/>
  </r>
  <r>
    <n v="154"/>
    <x v="846"/>
    <s v="Maintanance"/>
    <n v="2453"/>
    <x v="1"/>
  </r>
  <r>
    <n v="30"/>
    <x v="847"/>
    <s v="Maintanance"/>
    <n v="4178"/>
    <x v="3"/>
  </r>
  <r>
    <n v="81"/>
    <x v="848"/>
    <s v="Maintanance"/>
    <n v="1832"/>
    <x v="2"/>
  </r>
  <r>
    <n v="206"/>
    <x v="849"/>
    <s v="Renovation"/>
    <n v="3497"/>
    <x v="5"/>
  </r>
  <r>
    <n v="60"/>
    <x v="850"/>
    <s v="Maintanance"/>
    <n v="1483"/>
    <x v="0"/>
  </r>
  <r>
    <n v="160"/>
    <x v="851"/>
    <s v="Renovation"/>
    <n v="4834"/>
    <x v="1"/>
  </r>
  <r>
    <n v="74"/>
    <x v="852"/>
    <s v="Renovation"/>
    <n v="2855"/>
    <x v="0"/>
  </r>
  <r>
    <n v="158"/>
    <x v="853"/>
    <s v="Repair"/>
    <n v="3128"/>
    <x v="1"/>
  </r>
  <r>
    <n v="9"/>
    <x v="854"/>
    <s v="Renovation"/>
    <n v="1674"/>
    <x v="3"/>
  </r>
  <r>
    <n v="215"/>
    <x v="855"/>
    <s v="Repair"/>
    <n v="4398"/>
    <x v="5"/>
  </r>
  <r>
    <n v="17"/>
    <x v="856"/>
    <s v="Maintanance"/>
    <n v="4388"/>
    <x v="3"/>
  </r>
  <r>
    <n v="232"/>
    <x v="857"/>
    <s v="Repair"/>
    <n v="4835"/>
    <x v="6"/>
  </r>
  <r>
    <n v="164"/>
    <x v="858"/>
    <s v="Renovation"/>
    <n v="83"/>
    <x v="1"/>
  </r>
  <r>
    <n v="205"/>
    <x v="859"/>
    <s v="Maintanance"/>
    <n v="3136"/>
    <x v="4"/>
  </r>
  <r>
    <n v="84"/>
    <x v="860"/>
    <s v="Maintanance"/>
    <n v="3375"/>
    <x v="2"/>
  </r>
  <r>
    <n v="132"/>
    <x v="861"/>
    <s v="Repair"/>
    <n v="987"/>
    <x v="2"/>
  </r>
  <r>
    <n v="165"/>
    <x v="861"/>
    <s v="Repair"/>
    <n v="4318"/>
    <x v="1"/>
  </r>
  <r>
    <n v="92"/>
    <x v="862"/>
    <s v="Renovation"/>
    <n v="1527"/>
    <x v="2"/>
  </r>
  <r>
    <n v="139"/>
    <x v="863"/>
    <s v="Repair"/>
    <n v="3053"/>
    <x v="1"/>
  </r>
  <r>
    <n v="20"/>
    <x v="864"/>
    <s v="Renovation"/>
    <n v="713"/>
    <x v="3"/>
  </r>
  <r>
    <n v="23"/>
    <x v="865"/>
    <s v="Renovation"/>
    <n v="2471"/>
    <x v="3"/>
  </r>
  <r>
    <n v="134"/>
    <x v="865"/>
    <s v="Repair"/>
    <n v="3266"/>
    <x v="2"/>
  </r>
  <r>
    <n v="5"/>
    <x v="866"/>
    <s v="Maintanance"/>
    <n v="3149"/>
    <x v="3"/>
  </r>
  <r>
    <n v="68"/>
    <x v="866"/>
    <s v="Maintanance"/>
    <n v="406"/>
    <x v="0"/>
  </r>
  <r>
    <n v="172"/>
    <x v="867"/>
    <s v="Repair"/>
    <n v="853"/>
    <x v="1"/>
  </r>
  <r>
    <n v="180"/>
    <x v="868"/>
    <s v="Repair"/>
    <n v="2547"/>
    <x v="1"/>
  </r>
  <r>
    <n v="119"/>
    <x v="869"/>
    <s v="Repair"/>
    <n v="4206"/>
    <x v="2"/>
  </r>
  <r>
    <n v="82"/>
    <x v="870"/>
    <s v="Renovation"/>
    <n v="4794"/>
    <x v="2"/>
  </r>
  <r>
    <n v="176"/>
    <x v="871"/>
    <s v="Maintanance"/>
    <n v="4342"/>
    <x v="1"/>
  </r>
  <r>
    <n v="67"/>
    <x v="872"/>
    <s v="Renovation"/>
    <n v="4436"/>
    <x v="0"/>
  </r>
  <r>
    <n v="178"/>
    <x v="873"/>
    <s v="Renovation"/>
    <n v="3540"/>
    <x v="1"/>
  </r>
  <r>
    <n v="213"/>
    <x v="873"/>
    <s v="Renovation"/>
    <n v="3404"/>
    <x v="5"/>
  </r>
  <r>
    <n v="114"/>
    <x v="874"/>
    <s v="Repair"/>
    <n v="4244"/>
    <x v="2"/>
  </r>
  <r>
    <n v="214"/>
    <x v="875"/>
    <s v="Repair"/>
    <n v="4633"/>
    <x v="5"/>
  </r>
  <r>
    <n v="159"/>
    <x v="876"/>
    <s v="Renovation"/>
    <n v="2192"/>
    <x v="1"/>
  </r>
  <r>
    <n v="142"/>
    <x v="877"/>
    <s v="Repair"/>
    <n v="1114"/>
    <x v="1"/>
  </r>
  <r>
    <n v="64"/>
    <x v="878"/>
    <s v="Maintanance"/>
    <n v="3981"/>
    <x v="0"/>
  </r>
  <r>
    <n v="109"/>
    <x v="879"/>
    <s v="Maintanance"/>
    <n v="2040"/>
    <x v="2"/>
  </r>
  <r>
    <n v="26"/>
    <x v="880"/>
    <s v="Repair"/>
    <n v="1117"/>
    <x v="3"/>
  </r>
  <r>
    <n v="105"/>
    <x v="881"/>
    <s v="Repair"/>
    <n v="708"/>
    <x v="2"/>
  </r>
  <r>
    <n v="184"/>
    <x v="881"/>
    <s v="Repair"/>
    <n v="893"/>
    <x v="1"/>
  </r>
  <r>
    <n v="101"/>
    <x v="882"/>
    <s v="Renovation"/>
    <n v="1147"/>
    <x v="2"/>
  </r>
  <r>
    <n v="130"/>
    <x v="882"/>
    <s v="Maintanance"/>
    <n v="1852"/>
    <x v="2"/>
  </r>
  <r>
    <n v="136"/>
    <x v="882"/>
    <s v="Repair"/>
    <n v="1771"/>
    <x v="2"/>
  </r>
  <r>
    <n v="98"/>
    <x v="883"/>
    <s v="Maintanance"/>
    <n v="3460"/>
    <x v="2"/>
  </r>
  <r>
    <n v="218"/>
    <x v="884"/>
    <s v="Maintanance"/>
    <n v="1344"/>
    <x v="5"/>
  </r>
  <r>
    <n v="224"/>
    <x v="884"/>
    <s v="Repair"/>
    <n v="9"/>
    <x v="6"/>
  </r>
  <r>
    <n v="185"/>
    <x v="885"/>
    <s v="Renovation"/>
    <n v="1311"/>
    <x v="1"/>
  </r>
  <r>
    <n v="149"/>
    <x v="886"/>
    <s v="Maintanance"/>
    <n v="3483"/>
    <x v="1"/>
  </r>
  <r>
    <n v="67"/>
    <x v="887"/>
    <s v="Renovation"/>
    <n v="1115"/>
    <x v="0"/>
  </r>
  <r>
    <n v="216"/>
    <x v="887"/>
    <s v="Renovation"/>
    <n v="3780"/>
    <x v="5"/>
  </r>
  <r>
    <n v="162"/>
    <x v="888"/>
    <s v="Maintanance"/>
    <n v="473"/>
    <x v="1"/>
  </r>
  <r>
    <n v="100"/>
    <x v="889"/>
    <s v="Maintanance"/>
    <n v="3325"/>
    <x v="2"/>
  </r>
  <r>
    <n v="95"/>
    <x v="890"/>
    <s v="Renovation"/>
    <n v="1059"/>
    <x v="2"/>
  </r>
  <r>
    <n v="199"/>
    <x v="891"/>
    <s v="Repair"/>
    <n v="279"/>
    <x v="4"/>
  </r>
  <r>
    <n v="232"/>
    <x v="892"/>
    <s v="Repair"/>
    <n v="2088"/>
    <x v="6"/>
  </r>
  <r>
    <n v="85"/>
    <x v="893"/>
    <s v="Renovation"/>
    <n v="1741"/>
    <x v="2"/>
  </r>
  <r>
    <n v="99"/>
    <x v="894"/>
    <s v="Renovation"/>
    <n v="2816"/>
    <x v="2"/>
  </r>
  <r>
    <n v="135"/>
    <x v="895"/>
    <s v="Renovation"/>
    <n v="3241"/>
    <x v="2"/>
  </r>
  <r>
    <n v="184"/>
    <x v="896"/>
    <s v="Maintanance"/>
    <n v="4287"/>
    <x v="1"/>
  </r>
  <r>
    <n v="208"/>
    <x v="897"/>
    <s v="Repair"/>
    <n v="753"/>
    <x v="5"/>
  </r>
  <r>
    <n v="93"/>
    <x v="898"/>
    <s v="Renovation"/>
    <n v="2638"/>
    <x v="2"/>
  </r>
  <r>
    <n v="145"/>
    <x v="898"/>
    <s v="Repair"/>
    <n v="3403"/>
    <x v="1"/>
  </r>
  <r>
    <n v="84"/>
    <x v="899"/>
    <s v="Renovation"/>
    <n v="4575"/>
    <x v="2"/>
  </r>
  <r>
    <n v="228"/>
    <x v="899"/>
    <s v="Renovation"/>
    <n v="4125"/>
    <x v="6"/>
  </r>
  <r>
    <n v="140"/>
    <x v="900"/>
    <s v="Maintanance"/>
    <n v="357"/>
    <x v="1"/>
  </r>
  <r>
    <n v="173"/>
    <x v="901"/>
    <s v="Repair"/>
    <n v="1136"/>
    <x v="1"/>
  </r>
  <r>
    <n v="129"/>
    <x v="902"/>
    <s v="Repair"/>
    <n v="4233"/>
    <x v="2"/>
  </r>
  <r>
    <n v="141"/>
    <x v="903"/>
    <s v="Maintanance"/>
    <n v="4923"/>
    <x v="1"/>
  </r>
  <r>
    <n v="235"/>
    <x v="903"/>
    <s v="Maintanance"/>
    <n v="3260"/>
    <x v="2"/>
  </r>
  <r>
    <n v="179"/>
    <x v="904"/>
    <s v="Maintanance"/>
    <n v="1295"/>
    <x v="1"/>
  </r>
  <r>
    <n v="25"/>
    <x v="905"/>
    <s v="Repair"/>
    <n v="2642"/>
    <x v="3"/>
  </r>
  <r>
    <n v="181"/>
    <x v="906"/>
    <s v="Maintanance"/>
    <n v="3790"/>
    <x v="1"/>
  </r>
  <r>
    <n v="217"/>
    <x v="907"/>
    <s v="Repair"/>
    <n v="2527"/>
    <x v="5"/>
  </r>
  <r>
    <n v="227"/>
    <x v="908"/>
    <s v="Renovation"/>
    <n v="778"/>
    <x v="6"/>
  </r>
  <r>
    <n v="116"/>
    <x v="909"/>
    <s v="Repair"/>
    <n v="1374"/>
    <x v="2"/>
  </r>
  <r>
    <n v="32"/>
    <x v="910"/>
    <s v="Repair"/>
    <n v="906"/>
    <x v="3"/>
  </r>
  <r>
    <n v="60"/>
    <x v="911"/>
    <s v="Renovation"/>
    <n v="460"/>
    <x v="0"/>
  </r>
  <r>
    <n v="105"/>
    <x v="912"/>
    <s v="Repair"/>
    <n v="1745"/>
    <x v="2"/>
  </r>
  <r>
    <n v="220"/>
    <x v="913"/>
    <s v="Maintanance"/>
    <n v="958"/>
    <x v="5"/>
  </r>
  <r>
    <n v="113"/>
    <x v="914"/>
    <s v="Repair"/>
    <n v="4813"/>
    <x v="2"/>
  </r>
  <r>
    <n v="17"/>
    <x v="915"/>
    <s v="Renovation"/>
    <n v="3649"/>
    <x v="3"/>
  </r>
  <r>
    <n v="101"/>
    <x v="916"/>
    <s v="Maintanance"/>
    <n v="230"/>
    <x v="2"/>
  </r>
  <r>
    <n v="167"/>
    <x v="916"/>
    <s v="Repair"/>
    <n v="442"/>
    <x v="1"/>
  </r>
  <r>
    <n v="83"/>
    <x v="917"/>
    <s v="Maintanance"/>
    <n v="4581"/>
    <x v="2"/>
  </r>
  <r>
    <n v="152"/>
    <x v="918"/>
    <s v="Renovation"/>
    <n v="30"/>
    <x v="1"/>
  </r>
  <r>
    <n v="171"/>
    <x v="919"/>
    <s v="Renovation"/>
    <n v="1925"/>
    <x v="1"/>
  </r>
  <r>
    <n v="213"/>
    <x v="919"/>
    <s v="Maintanance"/>
    <n v="219"/>
    <x v="5"/>
  </r>
  <r>
    <n v="222"/>
    <x v="919"/>
    <s v="Maintanance"/>
    <n v="1168"/>
    <x v="6"/>
  </r>
  <r>
    <n v="5"/>
    <x v="920"/>
    <s v="Repair"/>
    <n v="4029"/>
    <x v="3"/>
  </r>
  <r>
    <n v="231"/>
    <x v="920"/>
    <s v="Renovation"/>
    <n v="2706"/>
    <x v="6"/>
  </r>
  <r>
    <n v="1"/>
    <x v="921"/>
    <s v="Repair"/>
    <n v="494"/>
    <x v="0"/>
  </r>
  <r>
    <n v="117"/>
    <x v="922"/>
    <s v="Repair"/>
    <n v="3213"/>
    <x v="2"/>
  </r>
  <r>
    <n v="112"/>
    <x v="923"/>
    <s v="Repair"/>
    <n v="524"/>
    <x v="2"/>
  </r>
  <r>
    <n v="191"/>
    <x v="924"/>
    <s v="Repair"/>
    <n v="1444"/>
    <x v="1"/>
  </r>
  <r>
    <n v="176"/>
    <x v="925"/>
    <s v="Renovation"/>
    <n v="4352"/>
    <x v="1"/>
  </r>
  <r>
    <n v="68"/>
    <x v="926"/>
    <s v="Renovation"/>
    <n v="4426"/>
    <x v="0"/>
  </r>
  <r>
    <n v="20"/>
    <x v="927"/>
    <s v="Renovation"/>
    <n v="3388"/>
    <x v="3"/>
  </r>
  <r>
    <n v="119"/>
    <x v="928"/>
    <s v="Repair"/>
    <n v="136"/>
    <x v="2"/>
  </r>
  <r>
    <n v="33"/>
    <x v="929"/>
    <s v="Renovation"/>
    <n v="3260"/>
    <x v="3"/>
  </r>
  <r>
    <n v="193"/>
    <x v="930"/>
    <s v="Renovation"/>
    <n v="2811"/>
    <x v="1"/>
  </r>
  <r>
    <n v="159"/>
    <x v="931"/>
    <s v="Renovation"/>
    <n v="1697"/>
    <x v="1"/>
  </r>
  <r>
    <n v="121"/>
    <x v="932"/>
    <s v="Repair"/>
    <n v="3971"/>
    <x v="2"/>
  </r>
  <r>
    <n v="34"/>
    <x v="933"/>
    <s v="Renovation"/>
    <n v="1533"/>
    <x v="3"/>
  </r>
  <r>
    <n v="195"/>
    <x v="934"/>
    <s v="Repair"/>
    <n v="609"/>
    <x v="4"/>
  </r>
  <r>
    <n v="206"/>
    <x v="935"/>
    <s v="Maintanance"/>
    <n v="1146"/>
    <x v="5"/>
  </r>
  <r>
    <n v="134"/>
    <x v="936"/>
    <s v="Renovation"/>
    <n v="3140"/>
    <x v="2"/>
  </r>
  <r>
    <n v="115"/>
    <x v="937"/>
    <s v="Maintanance"/>
    <n v="1977"/>
    <x v="2"/>
  </r>
  <r>
    <n v="153"/>
    <x v="938"/>
    <s v="Maintanance"/>
    <n v="2967"/>
    <x v="1"/>
  </r>
  <r>
    <n v="187"/>
    <x v="938"/>
    <s v="Renovation"/>
    <n v="3613"/>
    <x v="1"/>
  </r>
  <r>
    <n v="175"/>
    <x v="939"/>
    <s v="Renovation"/>
    <n v="2644"/>
    <x v="1"/>
  </r>
  <r>
    <n v="148"/>
    <x v="940"/>
    <s v="Repair"/>
    <n v="2839"/>
    <x v="1"/>
  </r>
  <r>
    <n v="62"/>
    <x v="941"/>
    <s v="Renovation"/>
    <n v="3423"/>
    <x v="0"/>
  </r>
  <r>
    <n v="209"/>
    <x v="942"/>
    <s v="Repair"/>
    <n v="4244"/>
    <x v="5"/>
  </r>
  <r>
    <n v="198"/>
    <x v="943"/>
    <s v="Maintanance"/>
    <n v="4820"/>
    <x v="4"/>
  </r>
  <r>
    <n v="110"/>
    <x v="944"/>
    <s v="Maintanance"/>
    <n v="2017"/>
    <x v="2"/>
  </r>
  <r>
    <n v="166"/>
    <x v="945"/>
    <s v="Renovation"/>
    <n v="4031"/>
    <x v="1"/>
  </r>
  <r>
    <n v="172"/>
    <x v="946"/>
    <s v="Repair"/>
    <n v="688"/>
    <x v="1"/>
  </r>
  <r>
    <n v="223"/>
    <x v="947"/>
    <s v="Repair"/>
    <n v="3708"/>
    <x v="6"/>
  </r>
  <r>
    <n v="81"/>
    <x v="948"/>
    <s v="Maintanance"/>
    <n v="324"/>
    <x v="2"/>
  </r>
  <r>
    <n v="82"/>
    <x v="949"/>
    <s v="Renovation"/>
    <n v="2423"/>
    <x v="2"/>
  </r>
  <r>
    <n v="164"/>
    <x v="950"/>
    <s v="Maintanance"/>
    <n v="1959"/>
    <x v="1"/>
  </r>
  <r>
    <n v="204"/>
    <x v="951"/>
    <s v="Renovation"/>
    <n v="271"/>
    <x v="4"/>
  </r>
  <r>
    <n v="130"/>
    <x v="952"/>
    <s v="Repair"/>
    <n v="3335"/>
    <x v="2"/>
  </r>
  <r>
    <n v="103"/>
    <x v="953"/>
    <s v="Repair"/>
    <n v="4060"/>
    <x v="2"/>
  </r>
  <r>
    <n v="27"/>
    <x v="954"/>
    <s v="Renovation"/>
    <n v="4672"/>
    <x v="3"/>
  </r>
  <r>
    <n v="98"/>
    <x v="954"/>
    <s v="Renovation"/>
    <n v="3322"/>
    <x v="2"/>
  </r>
  <r>
    <n v="200"/>
    <x v="954"/>
    <s v="Renovation"/>
    <n v="1726"/>
    <x v="4"/>
  </r>
  <r>
    <n v="92"/>
    <x v="955"/>
    <s v="Renovation"/>
    <n v="4365"/>
    <x v="2"/>
  </r>
  <r>
    <n v="158"/>
    <x v="956"/>
    <s v="Renovation"/>
    <n v="1608"/>
    <x v="1"/>
  </r>
  <r>
    <n v="63"/>
    <x v="957"/>
    <s v="Renovation"/>
    <n v="3874"/>
    <x v="0"/>
  </r>
  <r>
    <n v="203"/>
    <x v="958"/>
    <s v="Renovation"/>
    <n v="1651"/>
    <x v="7"/>
  </r>
  <r>
    <n v="86"/>
    <x v="959"/>
    <s v="Renovation"/>
    <n v="4534"/>
    <x v="2"/>
  </r>
  <r>
    <n v="10"/>
    <x v="960"/>
    <s v="Renovation"/>
    <n v="368"/>
    <x v="3"/>
  </r>
  <r>
    <n v="4"/>
    <x v="961"/>
    <s v="Renovation"/>
    <n v="223"/>
    <x v="3"/>
  </r>
  <r>
    <n v="109"/>
    <x v="962"/>
    <s v="Maintanance"/>
    <n v="2774"/>
    <x v="2"/>
  </r>
  <r>
    <n v="6"/>
    <x v="963"/>
    <s v="Repair"/>
    <n v="4111"/>
    <x v="3"/>
  </r>
  <r>
    <n v="155"/>
    <x v="963"/>
    <s v="Repair"/>
    <n v="3757"/>
    <x v="1"/>
  </r>
  <r>
    <n v="31"/>
    <x v="964"/>
    <s v="Maintanance"/>
    <n v="856"/>
    <x v="3"/>
  </r>
  <r>
    <n v="210"/>
    <x v="965"/>
    <s v="Repair"/>
    <n v="4427"/>
    <x v="5"/>
  </r>
  <r>
    <n v="125"/>
    <x v="966"/>
    <s v="Maintanance"/>
    <n v="3355"/>
    <x v="2"/>
  </r>
  <r>
    <n v="154"/>
    <x v="967"/>
    <s v="Renovation"/>
    <n v="4058"/>
    <x v="1"/>
  </r>
  <r>
    <n v="58"/>
    <x v="968"/>
    <s v="Renovation"/>
    <n v="4290"/>
    <x v="0"/>
  </r>
  <r>
    <n v="118"/>
    <x v="968"/>
    <s v="Repair"/>
    <n v="699"/>
    <x v="2"/>
  </r>
  <r>
    <n v="36"/>
    <x v="969"/>
    <s v="Renovation"/>
    <n v="567"/>
    <x v="3"/>
  </r>
  <r>
    <n v="133"/>
    <x v="970"/>
    <s v="Repair"/>
    <n v="1510"/>
    <x v="2"/>
  </r>
  <r>
    <n v="22"/>
    <x v="971"/>
    <s v="Renovation"/>
    <n v="3771"/>
    <x v="3"/>
  </r>
  <r>
    <n v="87"/>
    <x v="971"/>
    <s v="Maintanance"/>
    <n v="4632"/>
    <x v="2"/>
  </r>
  <r>
    <n v="182"/>
    <x v="972"/>
    <s v="Maintanance"/>
    <n v="147"/>
    <x v="1"/>
  </r>
  <r>
    <n v="225"/>
    <x v="973"/>
    <s v="Repair"/>
    <n v="1974"/>
    <x v="6"/>
  </r>
  <r>
    <n v="196"/>
    <x v="974"/>
    <s v="Maintanance"/>
    <n v="1567"/>
    <x v="4"/>
  </r>
  <r>
    <n v="212"/>
    <x v="975"/>
    <s v="Maintanance"/>
    <n v="3369"/>
    <x v="5"/>
  </r>
  <r>
    <n v="96"/>
    <x v="976"/>
    <s v="Renovation"/>
    <n v="941"/>
    <x v="2"/>
  </r>
  <r>
    <n v="136"/>
    <x v="976"/>
    <s v="Repair"/>
    <n v="2641"/>
    <x v="2"/>
  </r>
  <r>
    <n v="122"/>
    <x v="977"/>
    <s v="Repair"/>
    <n v="3193"/>
    <x v="2"/>
  </r>
  <r>
    <n v="151"/>
    <x v="978"/>
    <s v="Repair"/>
    <n v="4092"/>
    <x v="1"/>
  </r>
  <r>
    <n v="202"/>
    <x v="979"/>
    <s v="Maintanance"/>
    <n v="1238"/>
    <x v="7"/>
  </r>
  <r>
    <n v="163"/>
    <x v="980"/>
    <s v="Renovation"/>
    <n v="4825"/>
    <x v="1"/>
  </r>
  <r>
    <n v="222"/>
    <x v="981"/>
    <s v="Renovation"/>
    <n v="4961"/>
    <x v="6"/>
  </r>
  <r>
    <n v="221"/>
    <x v="982"/>
    <s v="Repair"/>
    <n v="293"/>
    <x v="6"/>
  </r>
  <r>
    <n v="237"/>
    <x v="983"/>
    <s v="Repair"/>
    <n v="2509"/>
    <x v="2"/>
  </r>
  <r>
    <n v="4"/>
    <x v="984"/>
    <s v="Repair"/>
    <n v="3770"/>
    <x v="3"/>
  </r>
  <r>
    <n v="196"/>
    <x v="985"/>
    <s v="Maintanance"/>
    <n v="2721"/>
    <x v="4"/>
  </r>
  <r>
    <n v="26"/>
    <x v="986"/>
    <s v="Maintanance"/>
    <n v="1989"/>
    <x v="3"/>
  </r>
  <r>
    <n v="148"/>
    <x v="987"/>
    <s v="Maintanance"/>
    <n v="3220"/>
    <x v="1"/>
  </r>
  <r>
    <n v="213"/>
    <x v="988"/>
    <s v="Repair"/>
    <n v="4748"/>
    <x v="5"/>
  </r>
  <r>
    <n v="88"/>
    <x v="989"/>
    <s v="Maintanance"/>
    <n v="4966"/>
    <x v="2"/>
  </r>
  <r>
    <n v="219"/>
    <x v="989"/>
    <s v="Renovation"/>
    <n v="1612"/>
    <x v="5"/>
  </r>
  <r>
    <n v="81"/>
    <x v="990"/>
    <s v="Renovation"/>
    <n v="4607"/>
    <x v="2"/>
  </r>
  <r>
    <n v="136"/>
    <x v="991"/>
    <s v="Renovation"/>
    <n v="2247"/>
    <x v="2"/>
  </r>
  <r>
    <n v="222"/>
    <x v="992"/>
    <s v="Repair"/>
    <n v="4393"/>
    <x v="6"/>
  </r>
  <r>
    <n v="211"/>
    <x v="993"/>
    <s v="Repair"/>
    <n v="2159"/>
    <x v="5"/>
  </r>
  <r>
    <n v="143"/>
    <x v="994"/>
    <s v="Repair"/>
    <n v="3321"/>
    <x v="1"/>
  </r>
  <r>
    <n v="197"/>
    <x v="994"/>
    <s v="Maintanance"/>
    <n v="4660"/>
    <x v="4"/>
  </r>
  <r>
    <n v="199"/>
    <x v="995"/>
    <s v="Maintanance"/>
    <n v="1154"/>
    <x v="4"/>
  </r>
  <r>
    <n v="173"/>
    <x v="996"/>
    <s v="Renovation"/>
    <n v="571"/>
    <x v="1"/>
  </r>
  <r>
    <n v="142"/>
    <x v="997"/>
    <s v="Maintanance"/>
    <n v="605"/>
    <x v="1"/>
  </r>
  <r>
    <n v="72"/>
    <x v="998"/>
    <s v="Renovation"/>
    <n v="1043"/>
    <x v="0"/>
  </r>
  <r>
    <n v="103"/>
    <x v="999"/>
    <s v="Repair"/>
    <n v="3689"/>
    <x v="2"/>
  </r>
  <r>
    <n v="208"/>
    <x v="1000"/>
    <s v="Renovation"/>
    <n v="2936"/>
    <x v="5"/>
  </r>
  <r>
    <n v="204"/>
    <x v="1001"/>
    <s v="Maintanance"/>
    <n v="1480"/>
    <x v="4"/>
  </r>
  <r>
    <n v="110"/>
    <x v="1002"/>
    <s v="Repair"/>
    <n v="338"/>
    <x v="2"/>
  </r>
  <r>
    <n v="214"/>
    <x v="1002"/>
    <s v="Renovation"/>
    <n v="2693"/>
    <x v="5"/>
  </r>
  <r>
    <n v="112"/>
    <x v="1003"/>
    <s v="Repair"/>
    <n v="479"/>
    <x v="2"/>
  </r>
  <r>
    <n v="157"/>
    <x v="1004"/>
    <s v="Maintanance"/>
    <n v="4624"/>
    <x v="1"/>
  </r>
  <r>
    <n v="234"/>
    <x v="1004"/>
    <s v="Maintanance"/>
    <n v="3335"/>
    <x v="2"/>
  </r>
  <r>
    <n v="207"/>
    <x v="1005"/>
    <s v="Renovation"/>
    <n v="1320"/>
    <x v="5"/>
  </r>
  <r>
    <n v="164"/>
    <x v="1006"/>
    <s v="Renovation"/>
    <n v="3226"/>
    <x v="1"/>
  </r>
  <r>
    <n v="138"/>
    <x v="1007"/>
    <s v="Renovation"/>
    <n v="4213"/>
    <x v="2"/>
  </r>
  <r>
    <n v="80"/>
    <x v="1008"/>
    <s v="Maintanance"/>
    <n v="720"/>
    <x v="2"/>
  </r>
  <r>
    <n v="224"/>
    <x v="1008"/>
    <s v="Repair"/>
    <n v="43"/>
    <x v="6"/>
  </r>
  <r>
    <n v="96"/>
    <x v="1009"/>
    <s v="Repair"/>
    <n v="804"/>
    <x v="2"/>
  </r>
  <r>
    <n v="5"/>
    <x v="1010"/>
    <s v="Repair"/>
    <n v="4687"/>
    <x v="3"/>
  </r>
  <r>
    <n v="92"/>
    <x v="1010"/>
    <s v="Maintanance"/>
    <n v="3641"/>
    <x v="2"/>
  </r>
  <r>
    <n v="204"/>
    <x v="1011"/>
    <s v="Maintanance"/>
    <n v="1563"/>
    <x v="4"/>
  </r>
  <r>
    <n v="220"/>
    <x v="1012"/>
    <s v="Renovation"/>
    <n v="2226"/>
    <x v="5"/>
  </r>
  <r>
    <n v="111"/>
    <x v="1013"/>
    <s v="Maintanance"/>
    <n v="609"/>
    <x v="2"/>
  </r>
  <r>
    <n v="168"/>
    <x v="1014"/>
    <s v="Repair"/>
    <n v="889"/>
    <x v="1"/>
  </r>
  <r>
    <n v="129"/>
    <x v="1015"/>
    <s v="Renovation"/>
    <n v="4398"/>
    <x v="2"/>
  </r>
  <r>
    <n v="69"/>
    <x v="1016"/>
    <s v="Maintanance"/>
    <n v="1226"/>
    <x v="0"/>
  </r>
  <r>
    <n v="180"/>
    <x v="1017"/>
    <s v="Renovation"/>
    <n v="4538"/>
    <x v="1"/>
  </r>
  <r>
    <n v="229"/>
    <x v="1018"/>
    <s v="Renovation"/>
    <n v="2037"/>
    <x v="6"/>
  </r>
  <r>
    <n v="184"/>
    <x v="1019"/>
    <s v="Renovation"/>
    <n v="519"/>
    <x v="1"/>
  </r>
  <r>
    <n v="165"/>
    <x v="1020"/>
    <s v="Renovation"/>
    <n v="673"/>
    <x v="1"/>
  </r>
  <r>
    <n v="233"/>
    <x v="1020"/>
    <s v="Renovation"/>
    <n v="3226"/>
    <x v="6"/>
  </r>
  <r>
    <n v="132"/>
    <x v="1021"/>
    <s v="Repair"/>
    <n v="1622"/>
    <x v="2"/>
  </r>
  <r>
    <n v="239"/>
    <x v="1021"/>
    <s v="Maintanance"/>
    <n v="230"/>
    <x v="2"/>
  </r>
  <r>
    <n v="59"/>
    <x v="1022"/>
    <s v="Renovation"/>
    <n v="3594"/>
    <x v="0"/>
  </r>
  <r>
    <n v="225"/>
    <x v="1023"/>
    <s v="Renovation"/>
    <n v="2240"/>
    <x v="6"/>
  </r>
  <r>
    <n v="85"/>
    <x v="1024"/>
    <s v="Maintanance"/>
    <n v="4748"/>
    <x v="2"/>
  </r>
  <r>
    <n v="214"/>
    <x v="1025"/>
    <s v="Repair"/>
    <n v="4004"/>
    <x v="5"/>
  </r>
  <r>
    <n v="210"/>
    <x v="1026"/>
    <s v="Renovation"/>
    <n v="1309"/>
    <x v="5"/>
  </r>
  <r>
    <n v="57"/>
    <x v="1027"/>
    <s v="Maintanance"/>
    <n v="3726"/>
    <x v="0"/>
  </r>
  <r>
    <n v="230"/>
    <x v="1028"/>
    <s v="Renovation"/>
    <n v="2342"/>
    <x v="6"/>
  </r>
  <r>
    <n v="62"/>
    <x v="1029"/>
    <s v="Renovation"/>
    <n v="624"/>
    <x v="0"/>
  </r>
  <r>
    <n v="235"/>
    <x v="1030"/>
    <s v="Maintanance"/>
    <n v="619"/>
    <x v="2"/>
  </r>
  <r>
    <n v="27"/>
    <x v="1031"/>
    <s v="Renovation"/>
    <n v="3246"/>
    <x v="3"/>
  </r>
  <r>
    <n v="178"/>
    <x v="1032"/>
    <s v="Renovation"/>
    <n v="1393"/>
    <x v="1"/>
  </r>
  <r>
    <n v="70"/>
    <x v="1033"/>
    <s v="Maintanance"/>
    <n v="2469"/>
    <x v="0"/>
  </r>
  <r>
    <n v="100"/>
    <x v="1033"/>
    <s v="Renovation"/>
    <n v="3298"/>
    <x v="2"/>
  </r>
  <r>
    <n v="35"/>
    <x v="1034"/>
    <s v="Renovation"/>
    <n v="3367"/>
    <x v="3"/>
  </r>
  <r>
    <n v="34"/>
    <x v="1035"/>
    <s v="Maintanance"/>
    <n v="2181"/>
    <x v="3"/>
  </r>
  <r>
    <n v="193"/>
    <x v="1036"/>
    <s v="Renovation"/>
    <n v="2867"/>
    <x v="1"/>
  </r>
  <r>
    <n v="177"/>
    <x v="1037"/>
    <s v="Renovation"/>
    <n v="4179"/>
    <x v="1"/>
  </r>
  <r>
    <n v="154"/>
    <x v="1038"/>
    <s v="Maintanance"/>
    <n v="2245"/>
    <x v="1"/>
  </r>
  <r>
    <n v="149"/>
    <x v="1039"/>
    <s v="Maintanance"/>
    <n v="2308"/>
    <x v="1"/>
  </r>
  <r>
    <n v="79"/>
    <x v="1040"/>
    <s v="Maintanance"/>
    <n v="4737"/>
    <x v="2"/>
  </r>
  <r>
    <n v="198"/>
    <x v="1041"/>
    <s v="Repair"/>
    <n v="1951"/>
    <x v="4"/>
  </r>
  <r>
    <n v="128"/>
    <x v="1042"/>
    <s v="Maintanance"/>
    <n v="2050"/>
    <x v="2"/>
  </r>
  <r>
    <n v="31"/>
    <x v="1043"/>
    <s v="Maintanance"/>
    <n v="4011"/>
    <x v="3"/>
  </r>
  <r>
    <n v="208"/>
    <x v="1043"/>
    <s v="Repair"/>
    <n v="2749"/>
    <x v="5"/>
  </r>
  <r>
    <n v="227"/>
    <x v="1044"/>
    <s v="Repair"/>
    <n v="2186"/>
    <x v="6"/>
  </r>
  <r>
    <n v="205"/>
    <x v="1045"/>
    <s v="Repair"/>
    <n v="3748"/>
    <x v="4"/>
  </r>
  <r>
    <n v="223"/>
    <x v="1046"/>
    <s v="Renovation"/>
    <n v="2525"/>
    <x v="6"/>
  </r>
  <r>
    <n v="226"/>
    <x v="1047"/>
    <s v="Renovation"/>
    <n v="556"/>
    <x v="6"/>
  </r>
  <r>
    <n v="169"/>
    <x v="1048"/>
    <s v="Renovation"/>
    <n v="2280"/>
    <x v="1"/>
  </r>
  <r>
    <n v="18"/>
    <x v="1049"/>
    <s v="Renovation"/>
    <n v="1798"/>
    <x v="3"/>
  </r>
  <r>
    <n v="119"/>
    <x v="1050"/>
    <s v="Maintanance"/>
    <n v="4804"/>
    <x v="2"/>
  </r>
  <r>
    <n v="102"/>
    <x v="1051"/>
    <s v="Maintanance"/>
    <n v="2294"/>
    <x v="2"/>
  </r>
  <r>
    <n v="216"/>
    <x v="1051"/>
    <s v="Maintanance"/>
    <n v="981"/>
    <x v="5"/>
  </r>
  <r>
    <n v="209"/>
    <x v="1052"/>
    <s v="Maintanance"/>
    <n v="433"/>
    <x v="5"/>
  </r>
  <r>
    <n v="134"/>
    <x v="1053"/>
    <s v="Repair"/>
    <n v="3666"/>
    <x v="2"/>
  </r>
  <r>
    <n v="77"/>
    <x v="1054"/>
    <s v="Renovation"/>
    <n v="4442"/>
    <x v="2"/>
  </r>
  <r>
    <n v="115"/>
    <x v="1055"/>
    <s v="Maintanance"/>
    <n v="3612"/>
    <x v="2"/>
  </r>
  <r>
    <n v="160"/>
    <x v="1056"/>
    <s v="Repair"/>
    <n v="1092"/>
    <x v="1"/>
  </r>
  <r>
    <n v="17"/>
    <x v="1057"/>
    <s v="Renovation"/>
    <n v="515"/>
    <x v="3"/>
  </r>
  <r>
    <n v="232"/>
    <x v="1058"/>
    <s v="Repair"/>
    <n v="2424"/>
    <x v="6"/>
  </r>
  <r>
    <n v="167"/>
    <x v="1059"/>
    <s v="Renovation"/>
    <n v="2347"/>
    <x v="1"/>
  </r>
  <r>
    <n v="36"/>
    <x v="1060"/>
    <s v="Renovation"/>
    <n v="2184"/>
    <x v="3"/>
  </r>
  <r>
    <n v="131"/>
    <x v="1061"/>
    <s v="Renovation"/>
    <n v="4977"/>
    <x v="2"/>
  </r>
  <r>
    <n v="20"/>
    <x v="1062"/>
    <s v="Renovation"/>
    <n v="4313"/>
    <x v="3"/>
  </r>
  <r>
    <n v="231"/>
    <x v="1062"/>
    <s v="Renovation"/>
    <n v="4545"/>
    <x v="6"/>
  </r>
  <r>
    <n v="210"/>
    <x v="1063"/>
    <s v="Maintanance"/>
    <n v="2"/>
    <x v="5"/>
  </r>
  <r>
    <n v="232"/>
    <x v="1063"/>
    <s v="Repair"/>
    <n v="722"/>
    <x v="6"/>
  </r>
  <r>
    <n v="186"/>
    <x v="1064"/>
    <s v="Renovation"/>
    <n v="1214"/>
    <x v="1"/>
  </r>
  <r>
    <n v="153"/>
    <x v="1065"/>
    <s v="Repair"/>
    <n v="4924"/>
    <x v="1"/>
  </r>
  <r>
    <n v="90"/>
    <x v="1066"/>
    <s v="Maintanance"/>
    <n v="4953"/>
    <x v="2"/>
  </r>
  <r>
    <n v="152"/>
    <x v="1067"/>
    <s v="Renovation"/>
    <n v="378"/>
    <x v="1"/>
  </r>
  <r>
    <n v="182"/>
    <x v="1068"/>
    <s v="Maintanance"/>
    <n v="1093"/>
    <x v="1"/>
  </r>
  <r>
    <n v="60"/>
    <x v="1069"/>
    <s v="Renovation"/>
    <n v="1185"/>
    <x v="0"/>
  </r>
  <r>
    <n v="84"/>
    <x v="1070"/>
    <s v="Maintanance"/>
    <n v="2172"/>
    <x v="2"/>
  </r>
  <r>
    <n v="212"/>
    <x v="1071"/>
    <s v="Repair"/>
    <n v="4118"/>
    <x v="5"/>
  </r>
  <r>
    <n v="181"/>
    <x v="1072"/>
    <s v="Renovation"/>
    <n v="4348"/>
    <x v="1"/>
  </r>
  <r>
    <n v="220"/>
    <x v="1073"/>
    <s v="Renovation"/>
    <n v="4818"/>
    <x v="5"/>
  </r>
  <r>
    <n v="95"/>
    <x v="1074"/>
    <s v="Maintanance"/>
    <n v="2533"/>
    <x v="2"/>
  </r>
  <r>
    <n v="120"/>
    <x v="1075"/>
    <s v="Repair"/>
    <n v="881"/>
    <x v="2"/>
  </r>
  <r>
    <n v="66"/>
    <x v="1076"/>
    <s v="Maintanance"/>
    <n v="3483"/>
    <x v="0"/>
  </r>
  <r>
    <n v="150"/>
    <x v="1077"/>
    <s v="Maintanance"/>
    <n v="2489"/>
    <x v="1"/>
  </r>
  <r>
    <n v="228"/>
    <x v="1077"/>
    <s v="Repair"/>
    <n v="4989"/>
    <x v="6"/>
  </r>
  <r>
    <n v="32"/>
    <x v="1078"/>
    <s v="Repair"/>
    <n v="4537"/>
    <x v="3"/>
  </r>
  <r>
    <n v="211"/>
    <x v="1079"/>
    <s v="Maintanance"/>
    <n v="4678"/>
    <x v="5"/>
  </r>
  <r>
    <n v="225"/>
    <x v="1080"/>
    <s v="Repair"/>
    <n v="4848"/>
    <x v="6"/>
  </r>
  <r>
    <n v="127"/>
    <x v="1081"/>
    <s v="Maintanance"/>
    <n v="1277"/>
    <x v="2"/>
  </r>
  <r>
    <n v="2"/>
    <x v="1082"/>
    <s v="Repair"/>
    <n v="543"/>
    <x v="3"/>
  </r>
  <r>
    <n v="114"/>
    <x v="1082"/>
    <s v="Maintanance"/>
    <n v="466"/>
    <x v="2"/>
  </r>
  <r>
    <n v="166"/>
    <x v="1083"/>
    <s v="Renovation"/>
    <n v="3814"/>
    <x v="1"/>
  </r>
  <r>
    <n v="170"/>
    <x v="1084"/>
    <s v="Repair"/>
    <n v="1256"/>
    <x v="1"/>
  </r>
  <r>
    <n v="223"/>
    <x v="1084"/>
    <s v="Renovation"/>
    <n v="1697"/>
    <x v="6"/>
  </r>
  <r>
    <n v="228"/>
    <x v="1085"/>
    <s v="Maintanance"/>
    <n v="4203"/>
    <x v="6"/>
  </r>
  <r>
    <n v="91"/>
    <x v="1086"/>
    <s v="Renovation"/>
    <n v="836"/>
    <x v="2"/>
  </r>
  <r>
    <n v="20"/>
    <x v="1087"/>
    <s v="Renovation"/>
    <n v="4236"/>
    <x v="3"/>
  </r>
  <r>
    <n v="199"/>
    <x v="1087"/>
    <s v="Renovation"/>
    <n v="3698"/>
    <x v="4"/>
  </r>
  <r>
    <n v="106"/>
    <x v="1088"/>
    <s v="Repair"/>
    <n v="4102"/>
    <x v="2"/>
  </r>
  <r>
    <n v="152"/>
    <x v="1088"/>
    <s v="Renovation"/>
    <n v="3350"/>
    <x v="1"/>
  </r>
  <r>
    <n v="220"/>
    <x v="1089"/>
    <s v="Renovation"/>
    <n v="1477"/>
    <x v="5"/>
  </r>
  <r>
    <n v="26"/>
    <x v="1090"/>
    <s v="Maintanance"/>
    <n v="4111"/>
    <x v="3"/>
  </r>
  <r>
    <n v="227"/>
    <x v="1091"/>
    <s v="Maintanance"/>
    <n v="1806"/>
    <x v="6"/>
  </r>
  <r>
    <n v="133"/>
    <x v="1092"/>
    <s v="Repair"/>
    <n v="4045"/>
    <x v="2"/>
  </r>
  <r>
    <n v="187"/>
    <x v="1092"/>
    <s v="Maintanance"/>
    <n v="13"/>
    <x v="1"/>
  </r>
  <r>
    <n v="232"/>
    <x v="1092"/>
    <s v="Renovation"/>
    <n v="2982"/>
    <x v="6"/>
  </r>
  <r>
    <n v="228"/>
    <x v="1093"/>
    <s v="Repair"/>
    <n v="4596"/>
    <x v="6"/>
  </r>
  <r>
    <n v="207"/>
    <x v="1094"/>
    <s v="Maintanance"/>
    <n v="3824"/>
    <x v="5"/>
  </r>
  <r>
    <n v="67"/>
    <x v="1095"/>
    <s v="Repair"/>
    <n v="4190"/>
    <x v="0"/>
  </r>
  <r>
    <n v="122"/>
    <x v="1096"/>
    <s v="Repair"/>
    <n v="2057"/>
    <x v="2"/>
  </r>
  <r>
    <n v="231"/>
    <x v="1097"/>
    <s v="Renovation"/>
    <n v="4777"/>
    <x v="6"/>
  </r>
  <r>
    <n v="63"/>
    <x v="1098"/>
    <s v="Maintanance"/>
    <n v="187"/>
    <x v="0"/>
  </r>
  <r>
    <n v="204"/>
    <x v="1099"/>
    <s v="Repair"/>
    <n v="3392"/>
    <x v="4"/>
  </r>
  <r>
    <n v="215"/>
    <x v="1100"/>
    <s v="Renovation"/>
    <n v="300"/>
    <x v="5"/>
  </r>
  <r>
    <n v="112"/>
    <x v="1101"/>
    <s v="Maintanance"/>
    <n v="2533"/>
    <x v="2"/>
  </r>
  <r>
    <n v="198"/>
    <x v="1101"/>
    <s v="Maintanance"/>
    <n v="1443"/>
    <x v="4"/>
  </r>
  <r>
    <n v="66"/>
    <x v="1102"/>
    <s v="Maintanance"/>
    <n v="3111"/>
    <x v="0"/>
  </r>
  <r>
    <n v="222"/>
    <x v="1102"/>
    <s v="Renovation"/>
    <n v="4118"/>
    <x v="6"/>
  </r>
  <r>
    <n v="221"/>
    <x v="1103"/>
    <s v="Maintanance"/>
    <n v="1756"/>
    <x v="6"/>
  </r>
  <r>
    <n v="100"/>
    <x v="1104"/>
    <s v="Maintanance"/>
    <n v="3588"/>
    <x v="2"/>
  </r>
  <r>
    <n v="22"/>
    <x v="1105"/>
    <s v="Renovation"/>
    <n v="732"/>
    <x v="3"/>
  </r>
  <r>
    <n v="103"/>
    <x v="1105"/>
    <s v="Repair"/>
    <n v="418"/>
    <x v="2"/>
  </r>
  <r>
    <n v="210"/>
    <x v="1106"/>
    <s v="Renovation"/>
    <n v="4630"/>
    <x v="5"/>
  </r>
  <r>
    <n v="226"/>
    <x v="1106"/>
    <s v="Renovation"/>
    <n v="2613"/>
    <x v="6"/>
  </r>
  <r>
    <n v="155"/>
    <x v="1107"/>
    <s v="Repair"/>
    <n v="186"/>
    <x v="1"/>
  </r>
  <r>
    <n v="170"/>
    <x v="1108"/>
    <s v="Maintanance"/>
    <n v="787"/>
    <x v="1"/>
  </r>
  <r>
    <n v="59"/>
    <x v="1109"/>
    <s v="Renovation"/>
    <n v="118"/>
    <x v="0"/>
  </r>
  <r>
    <n v="171"/>
    <x v="1109"/>
    <s v="Repair"/>
    <n v="3780"/>
    <x v="1"/>
  </r>
  <r>
    <n v="212"/>
    <x v="1110"/>
    <s v="Renovation"/>
    <n v="204"/>
    <x v="5"/>
  </r>
  <r>
    <n v="203"/>
    <x v="1111"/>
    <s v="Renovation"/>
    <n v="639"/>
    <x v="7"/>
  </r>
  <r>
    <n v="102"/>
    <x v="1112"/>
    <s v="Renovation"/>
    <n v="2364"/>
    <x v="2"/>
  </r>
  <r>
    <n v="90"/>
    <x v="1113"/>
    <s v="Maintanance"/>
    <n v="3852"/>
    <x v="2"/>
  </r>
  <r>
    <n v="118"/>
    <x v="1114"/>
    <s v="Repair"/>
    <n v="775"/>
    <x v="2"/>
  </r>
  <r>
    <n v="225"/>
    <x v="1115"/>
    <s v="Maintanance"/>
    <n v="3636"/>
    <x v="6"/>
  </r>
  <r>
    <n v="233"/>
    <x v="1115"/>
    <s v="Repair"/>
    <n v="38"/>
    <x v="6"/>
  </r>
  <r>
    <n v="71"/>
    <x v="1116"/>
    <s v="Renovation"/>
    <n v="1077"/>
    <x v="0"/>
  </r>
  <r>
    <n v="206"/>
    <x v="1116"/>
    <s v="Repair"/>
    <n v="1860"/>
    <x v="5"/>
  </r>
  <r>
    <n v="158"/>
    <x v="1117"/>
    <s v="Renovation"/>
    <n v="605"/>
    <x v="1"/>
  </r>
  <r>
    <n v="6"/>
    <x v="1118"/>
    <s v="Repair"/>
    <n v="4074"/>
    <x v="3"/>
  </r>
  <r>
    <n v="227"/>
    <x v="1119"/>
    <s v="Renovation"/>
    <n v="1846"/>
    <x v="6"/>
  </r>
  <r>
    <n v="89"/>
    <x v="1120"/>
    <s v="Maintanance"/>
    <n v="419"/>
    <x v="2"/>
  </r>
  <r>
    <n v="72"/>
    <x v="1121"/>
    <s v="Renovation"/>
    <n v="1754"/>
    <x v="0"/>
  </r>
  <r>
    <n v="239"/>
    <x v="1121"/>
    <s v="Repair"/>
    <n v="2055"/>
    <x v="2"/>
  </r>
  <r>
    <n v="206"/>
    <x v="1122"/>
    <s v="Renovation"/>
    <n v="3206"/>
    <x v="5"/>
  </r>
  <r>
    <n v="238"/>
    <x v="1122"/>
    <s v="Repair"/>
    <n v="656"/>
    <x v="2"/>
  </r>
  <r>
    <n v="73"/>
    <x v="1123"/>
    <s v="Maintanance"/>
    <n v="3053"/>
    <x v="0"/>
  </r>
  <r>
    <n v="203"/>
    <x v="1123"/>
    <s v="Renovation"/>
    <n v="831"/>
    <x v="7"/>
  </r>
  <r>
    <n v="79"/>
    <x v="1124"/>
    <s v="Maintanance"/>
    <n v="3692"/>
    <x v="2"/>
  </r>
  <r>
    <n v="134"/>
    <x v="1124"/>
    <s v="Renovation"/>
    <n v="2325"/>
    <x v="2"/>
  </r>
  <r>
    <n v="101"/>
    <x v="1125"/>
    <s v="Renovation"/>
    <n v="920"/>
    <x v="2"/>
  </r>
  <r>
    <n v="127"/>
    <x v="1126"/>
    <s v="Repair"/>
    <n v="4736"/>
    <x v="2"/>
  </r>
  <r>
    <n v="208"/>
    <x v="1127"/>
    <s v="Renovation"/>
    <n v="4750"/>
    <x v="5"/>
  </r>
  <r>
    <n v="211"/>
    <x v="1128"/>
    <s v="Renovation"/>
    <n v="4537"/>
    <x v="5"/>
  </r>
  <r>
    <n v="121"/>
    <x v="1129"/>
    <s v="Maintanance"/>
    <n v="1670"/>
    <x v="2"/>
  </r>
  <r>
    <n v="142"/>
    <x v="1130"/>
    <s v="Maintanance"/>
    <n v="727"/>
    <x v="1"/>
  </r>
  <r>
    <n v="163"/>
    <x v="1131"/>
    <s v="Renovation"/>
    <n v="838"/>
    <x v="1"/>
  </r>
  <r>
    <n v="4"/>
    <x v="1132"/>
    <s v="Maintanance"/>
    <n v="1428"/>
    <x v="3"/>
  </r>
  <r>
    <n v="213"/>
    <x v="1132"/>
    <s v="Renovation"/>
    <n v="61"/>
    <x v="5"/>
  </r>
  <r>
    <n v="229"/>
    <x v="1132"/>
    <s v="Maintanance"/>
    <n v="3058"/>
    <x v="6"/>
  </r>
  <r>
    <n v="179"/>
    <x v="1133"/>
    <s v="Maintanance"/>
    <n v="3171"/>
    <x v="1"/>
  </r>
  <r>
    <n v="167"/>
    <x v="1134"/>
    <s v="Maintanance"/>
    <n v="905"/>
    <x v="1"/>
  </r>
  <r>
    <n v="207"/>
    <x v="1135"/>
    <s v="Repair"/>
    <n v="3294"/>
    <x v="5"/>
  </r>
  <r>
    <n v="30"/>
    <x v="1136"/>
    <s v="Maintanance"/>
    <n v="10"/>
    <x v="3"/>
  </r>
  <r>
    <n v="231"/>
    <x v="1137"/>
    <s v="Maintanance"/>
    <n v="2312"/>
    <x v="6"/>
  </r>
  <r>
    <n v="76"/>
    <x v="1138"/>
    <s v="Maintanance"/>
    <n v="4067"/>
    <x v="0"/>
  </r>
  <r>
    <n v="184"/>
    <x v="1139"/>
    <s v="Renovation"/>
    <n v="2969"/>
    <x v="1"/>
  </r>
  <r>
    <n v="197"/>
    <x v="1139"/>
    <s v="Repair"/>
    <n v="1379"/>
    <x v="4"/>
  </r>
  <r>
    <n v="75"/>
    <x v="1140"/>
    <s v="Renovation"/>
    <n v="3659"/>
    <x v="0"/>
  </r>
  <r>
    <n v="93"/>
    <x v="1141"/>
    <s v="Maintanance"/>
    <n v="4983"/>
    <x v="2"/>
  </r>
  <r>
    <n v="173"/>
    <x v="1141"/>
    <s v="Renovation"/>
    <n v="2226"/>
    <x v="1"/>
  </r>
  <r>
    <n v="177"/>
    <x v="1142"/>
    <s v="Maintanance"/>
    <n v="2928"/>
    <x v="1"/>
  </r>
  <r>
    <n v="129"/>
    <x v="1143"/>
    <s v="Repair"/>
    <n v="2518"/>
    <x v="2"/>
  </r>
  <r>
    <n v="145"/>
    <x v="1144"/>
    <s v="Repair"/>
    <n v="1575"/>
    <x v="1"/>
  </r>
  <r>
    <n v="216"/>
    <x v="1145"/>
    <s v="Repair"/>
    <n v="981"/>
    <x v="5"/>
  </r>
  <r>
    <n v="208"/>
    <x v="1146"/>
    <s v="Maintanance"/>
    <n v="410"/>
    <x v="5"/>
  </r>
  <r>
    <n v="113"/>
    <x v="1147"/>
    <s v="Repair"/>
    <n v="2674"/>
    <x v="2"/>
  </r>
  <r>
    <n v="109"/>
    <x v="1148"/>
    <s v="Repair"/>
    <n v="2416"/>
    <x v="2"/>
  </r>
  <r>
    <n v="210"/>
    <x v="1149"/>
    <s v="Repair"/>
    <n v="512"/>
    <x v="5"/>
  </r>
  <r>
    <n v="228"/>
    <x v="1150"/>
    <s v="Maintanance"/>
    <n v="2844"/>
    <x v="6"/>
  </r>
  <r>
    <n v="138"/>
    <x v="1151"/>
    <s v="Maintanance"/>
    <n v="846"/>
    <x v="2"/>
  </r>
  <r>
    <n v="181"/>
    <x v="1152"/>
    <s v="Renovation"/>
    <n v="1879"/>
    <x v="1"/>
  </r>
  <r>
    <n v="185"/>
    <x v="1153"/>
    <s v="Maintanance"/>
    <n v="3440"/>
    <x v="1"/>
  </r>
  <r>
    <n v="104"/>
    <x v="1154"/>
    <s v="Maintanance"/>
    <n v="2856"/>
    <x v="2"/>
  </r>
  <r>
    <n v="110"/>
    <x v="1155"/>
    <s v="Maintanance"/>
    <n v="1656"/>
    <x v="2"/>
  </r>
  <r>
    <n v="223"/>
    <x v="1156"/>
    <s v="Renovation"/>
    <n v="2852"/>
    <x v="6"/>
  </r>
  <r>
    <n v="218"/>
    <x v="1157"/>
    <s v="Maintanance"/>
    <n v="661"/>
    <x v="5"/>
  </r>
  <r>
    <n v="15"/>
    <x v="1158"/>
    <s v="Renovation"/>
    <n v="4621"/>
    <x v="3"/>
  </r>
  <r>
    <n v="139"/>
    <x v="1158"/>
    <s v="Maintanance"/>
    <n v="4056"/>
    <x v="1"/>
  </r>
  <r>
    <n v="128"/>
    <x v="1159"/>
    <s v="Renovation"/>
    <n v="287"/>
    <x v="2"/>
  </r>
  <r>
    <n v="147"/>
    <x v="1160"/>
    <s v="Maintanance"/>
    <n v="2410"/>
    <x v="1"/>
  </r>
  <r>
    <n v="222"/>
    <x v="1161"/>
    <s v="Renovation"/>
    <n v="4948"/>
    <x v="6"/>
  </r>
  <r>
    <n v="13"/>
    <x v="1162"/>
    <s v="Repair"/>
    <n v="4694"/>
    <x v="3"/>
  </r>
  <r>
    <n v="183"/>
    <x v="1163"/>
    <s v="Maintanance"/>
    <n v="2853"/>
    <x v="1"/>
  </r>
  <r>
    <n v="214"/>
    <x v="1163"/>
    <s v="Renovation"/>
    <n v="3630"/>
    <x v="5"/>
  </r>
  <r>
    <n v="64"/>
    <x v="1164"/>
    <s v="Maintanance"/>
    <n v="1466"/>
    <x v="0"/>
  </r>
  <r>
    <n v="130"/>
    <x v="1165"/>
    <s v="Maintanance"/>
    <n v="4647"/>
    <x v="2"/>
  </r>
  <r>
    <n v="82"/>
    <x v="1166"/>
    <s v="Renovation"/>
    <n v="3122"/>
    <x v="2"/>
  </r>
  <r>
    <n v="77"/>
    <x v="1167"/>
    <s v="Renovation"/>
    <n v="2446"/>
    <x v="2"/>
  </r>
  <r>
    <n v="224"/>
    <x v="1167"/>
    <s v="Maintanance"/>
    <n v="3702"/>
    <x v="6"/>
  </r>
  <r>
    <n v="161"/>
    <x v="1168"/>
    <s v="Renovation"/>
    <n v="1028"/>
    <x v="1"/>
  </r>
  <r>
    <n v="117"/>
    <x v="1169"/>
    <s v="Repair"/>
    <n v="4629"/>
    <x v="2"/>
  </r>
  <r>
    <n v="157"/>
    <x v="1170"/>
    <s v="Renovation"/>
    <n v="3222"/>
    <x v="1"/>
  </r>
  <r>
    <n v="230"/>
    <x v="1171"/>
    <s v="Repair"/>
    <n v="3723"/>
    <x v="6"/>
  </r>
  <r>
    <n v="58"/>
    <x v="1172"/>
    <s v="Renovation"/>
    <n v="3533"/>
    <x v="0"/>
  </r>
  <r>
    <n v="148"/>
    <x v="1173"/>
    <s v="Repair"/>
    <n v="123"/>
    <x v="1"/>
  </r>
  <r>
    <n v="174"/>
    <x v="1174"/>
    <s v="Repair"/>
    <n v="391"/>
    <x v="1"/>
  </r>
  <r>
    <n v="225"/>
    <x v="1175"/>
    <s v="Repair"/>
    <n v="4855"/>
    <x v="6"/>
  </r>
  <r>
    <n v="240"/>
    <x v="1176"/>
    <s v="Repair"/>
    <n v="226"/>
    <x v="2"/>
  </r>
  <r>
    <n v="165"/>
    <x v="1177"/>
    <s v="Renovation"/>
    <n v="871"/>
    <x v="1"/>
  </r>
  <r>
    <n v="234"/>
    <x v="1178"/>
    <s v="Repair"/>
    <n v="3649"/>
    <x v="2"/>
  </r>
  <r>
    <n v="32"/>
    <x v="1179"/>
    <s v="Renovation"/>
    <n v="4344"/>
    <x v="3"/>
  </r>
  <r>
    <n v="162"/>
    <x v="1180"/>
    <s v="Renovation"/>
    <n v="3160"/>
    <x v="1"/>
  </r>
  <r>
    <n v="137"/>
    <x v="1181"/>
    <s v="Renovation"/>
    <n v="4232"/>
    <x v="2"/>
  </r>
  <r>
    <n v="27"/>
    <x v="1182"/>
    <s v="Maintanance"/>
    <n v="716"/>
    <x v="3"/>
  </r>
  <r>
    <n v="200"/>
    <x v="1183"/>
    <s v="Maintanance"/>
    <n v="483"/>
    <x v="4"/>
  </r>
  <r>
    <n v="141"/>
    <x v="1184"/>
    <s v="Maintanance"/>
    <n v="3488"/>
    <x v="1"/>
  </r>
  <r>
    <n v="125"/>
    <x v="1185"/>
    <s v="Maintanance"/>
    <n v="3554"/>
    <x v="2"/>
  </r>
  <r>
    <n v="126"/>
    <x v="1186"/>
    <s v="Repair"/>
    <n v="2366"/>
    <x v="2"/>
  </r>
  <r>
    <n v="68"/>
    <x v="1187"/>
    <s v="Maintanance"/>
    <n v="44"/>
    <x v="0"/>
  </r>
  <r>
    <n v="195"/>
    <x v="1188"/>
    <s v="Maintanance"/>
    <n v="3801"/>
    <x v="4"/>
  </r>
  <r>
    <n v="97"/>
    <x v="1189"/>
    <s v="Renovation"/>
    <n v="1567"/>
    <x v="2"/>
  </r>
  <r>
    <n v="209"/>
    <x v="1190"/>
    <s v="Repair"/>
    <n v="2042"/>
    <x v="5"/>
  </r>
  <r>
    <n v="202"/>
    <x v="1191"/>
    <s v="Renovation"/>
    <n v="3408"/>
    <x v="7"/>
  </r>
  <r>
    <n v="180"/>
    <x v="1192"/>
    <s v="Maintanance"/>
    <n v="2244"/>
    <x v="1"/>
  </r>
  <r>
    <n v="83"/>
    <x v="1193"/>
    <s v="Maintanance"/>
    <n v="4273"/>
    <x v="2"/>
  </r>
  <r>
    <n v="135"/>
    <x v="1194"/>
    <s v="Renovation"/>
    <n v="3185"/>
    <x v="2"/>
  </r>
  <r>
    <n v="213"/>
    <x v="1194"/>
    <s v="Renovation"/>
    <n v="1672"/>
    <x v="5"/>
  </r>
  <r>
    <n v="235"/>
    <x v="1195"/>
    <s v="Repair"/>
    <n v="2716"/>
    <x v="2"/>
  </r>
  <r>
    <n v="81"/>
    <x v="1196"/>
    <s v="Renovation"/>
    <n v="3048"/>
    <x v="2"/>
  </r>
  <r>
    <n v="108"/>
    <x v="1197"/>
    <s v="Repair"/>
    <n v="1935"/>
    <x v="2"/>
  </r>
  <r>
    <n v="178"/>
    <x v="1198"/>
    <s v="Renovation"/>
    <n v="3478"/>
    <x v="1"/>
  </r>
  <r>
    <n v="202"/>
    <x v="1198"/>
    <s v="Renovation"/>
    <n v="4988"/>
    <x v="7"/>
  </r>
  <r>
    <n v="211"/>
    <x v="1199"/>
    <s v="Renovation"/>
    <n v="4364"/>
    <x v="5"/>
  </r>
  <r>
    <n v="231"/>
    <x v="1200"/>
    <s v="Repair"/>
    <n v="55"/>
    <x v="6"/>
  </r>
  <r>
    <n v="60"/>
    <x v="1201"/>
    <s v="Maintanance"/>
    <n v="834"/>
    <x v="0"/>
  </r>
  <r>
    <n v="19"/>
    <x v="1202"/>
    <s v="Renovation"/>
    <n v="3910"/>
    <x v="3"/>
  </r>
  <r>
    <n v="77"/>
    <x v="1202"/>
    <s v="Renovation"/>
    <n v="2696"/>
    <x v="2"/>
  </r>
  <r>
    <n v="159"/>
    <x v="1202"/>
    <s v="Repair"/>
    <n v="1541"/>
    <x v="1"/>
  </r>
  <r>
    <n v="215"/>
    <x v="1202"/>
    <s v="Renovation"/>
    <n v="1498"/>
    <x v="5"/>
  </r>
  <r>
    <n v="216"/>
    <x v="1203"/>
    <s v="Renovation"/>
    <n v="2744"/>
    <x v="5"/>
  </r>
  <r>
    <n v="233"/>
    <x v="1204"/>
    <s v="Renovation"/>
    <n v="3902"/>
    <x v="6"/>
  </r>
  <r>
    <n v="216"/>
    <x v="1205"/>
    <s v="Repair"/>
    <n v="1141"/>
    <x v="5"/>
  </r>
  <r>
    <n v="195"/>
    <x v="1206"/>
    <s v="Maintanance"/>
    <n v="1043"/>
    <x v="4"/>
  </r>
  <r>
    <n v="2"/>
    <x v="1207"/>
    <s v="Maintanance"/>
    <n v="2029"/>
    <x v="3"/>
  </r>
  <r>
    <n v="113"/>
    <x v="1208"/>
    <s v="Repair"/>
    <n v="3425"/>
    <x v="2"/>
  </r>
  <r>
    <n v="131"/>
    <x v="1209"/>
    <s v="Repair"/>
    <n v="1926"/>
    <x v="2"/>
  </r>
  <r>
    <n v="185"/>
    <x v="1209"/>
    <s v="Maintanance"/>
    <n v="3155"/>
    <x v="1"/>
  </r>
  <r>
    <n v="236"/>
    <x v="1210"/>
    <s v="Repair"/>
    <n v="718"/>
    <x v="2"/>
  </r>
  <r>
    <n v="214"/>
    <x v="1211"/>
    <s v="Renovation"/>
    <n v="3873"/>
    <x v="5"/>
  </r>
  <r>
    <n v="150"/>
    <x v="1212"/>
    <s v="Maintanance"/>
    <n v="2089"/>
    <x v="1"/>
  </r>
  <r>
    <n v="87"/>
    <x v="1213"/>
    <s v="Renovation"/>
    <n v="1389"/>
    <x v="2"/>
  </r>
  <r>
    <n v="173"/>
    <x v="1214"/>
    <s v="Repair"/>
    <n v="3896"/>
    <x v="1"/>
  </r>
  <r>
    <n v="123"/>
    <x v="1215"/>
    <s v="Maintanance"/>
    <n v="3808"/>
    <x v="2"/>
  </r>
  <r>
    <n v="5"/>
    <x v="1216"/>
    <s v="Renovation"/>
    <n v="4721"/>
    <x v="3"/>
  </r>
  <r>
    <n v="134"/>
    <x v="1217"/>
    <s v="Renovation"/>
    <n v="444"/>
    <x v="2"/>
  </r>
  <r>
    <n v="99"/>
    <x v="1218"/>
    <s v="Renovation"/>
    <n v="734"/>
    <x v="2"/>
  </r>
  <r>
    <n v="207"/>
    <x v="1219"/>
    <s v="Renovation"/>
    <n v="923"/>
    <x v="5"/>
  </r>
  <r>
    <n v="18"/>
    <x v="1220"/>
    <s v="Renovation"/>
    <n v="2229"/>
    <x v="3"/>
  </r>
  <r>
    <n v="145"/>
    <x v="1220"/>
    <s v="Repair"/>
    <n v="600"/>
    <x v="1"/>
  </r>
  <r>
    <n v="158"/>
    <x v="1221"/>
    <s v="Maintanance"/>
    <n v="2114"/>
    <x v="1"/>
  </r>
  <r>
    <n v="226"/>
    <x v="1221"/>
    <s v="Repair"/>
    <n v="2811"/>
    <x v="6"/>
  </r>
  <r>
    <n v="84"/>
    <x v="1222"/>
    <s v="Renovation"/>
    <n v="666"/>
    <x v="2"/>
  </r>
  <r>
    <n v="201"/>
    <x v="1222"/>
    <s v="Renovation"/>
    <n v="4488"/>
    <x v="7"/>
  </r>
  <r>
    <n v="210"/>
    <x v="1223"/>
    <s v="Renovation"/>
    <n v="3411"/>
    <x v="5"/>
  </r>
  <r>
    <n v="210"/>
    <x v="1224"/>
    <s v="Repair"/>
    <n v="2217"/>
    <x v="5"/>
  </r>
  <r>
    <n v="142"/>
    <x v="1225"/>
    <s v="Repair"/>
    <n v="395"/>
    <x v="1"/>
  </r>
  <r>
    <n v="213"/>
    <x v="1226"/>
    <s v="Renovation"/>
    <n v="2497"/>
    <x v="5"/>
  </r>
  <r>
    <n v="227"/>
    <x v="1227"/>
    <s v="Repair"/>
    <n v="1096"/>
    <x v="6"/>
  </r>
  <r>
    <n v="228"/>
    <x v="1228"/>
    <s v="Maintanance"/>
    <n v="1812"/>
    <x v="6"/>
  </r>
  <r>
    <n v="203"/>
    <x v="1229"/>
    <s v="Renovation"/>
    <n v="2092"/>
    <x v="7"/>
  </r>
  <r>
    <n v="63"/>
    <x v="1230"/>
    <s v="Renovation"/>
    <n v="4129"/>
    <x v="0"/>
  </r>
  <r>
    <n v="169"/>
    <x v="1231"/>
    <s v="Maintanance"/>
    <n v="3438"/>
    <x v="1"/>
  </r>
  <r>
    <n v="239"/>
    <x v="1232"/>
    <s v="Repair"/>
    <n v="2647"/>
    <x v="2"/>
  </r>
  <r>
    <n v="226"/>
    <x v="1233"/>
    <s v="Maintanance"/>
    <n v="3914"/>
    <x v="6"/>
  </r>
  <r>
    <n v="148"/>
    <x v="1234"/>
    <s v="Repair"/>
    <n v="2311"/>
    <x v="1"/>
  </r>
  <r>
    <n v="75"/>
    <x v="1235"/>
    <s v="Renovation"/>
    <n v="194"/>
    <x v="0"/>
  </r>
  <r>
    <n v="135"/>
    <x v="1236"/>
    <s v="Repair"/>
    <n v="1012"/>
    <x v="2"/>
  </r>
  <r>
    <n v="208"/>
    <x v="1237"/>
    <s v="Maintanance"/>
    <n v="2050"/>
    <x v="5"/>
  </r>
  <r>
    <n v="204"/>
    <x v="1238"/>
    <s v="Repair"/>
    <n v="1002"/>
    <x v="4"/>
  </r>
  <r>
    <n v="23"/>
    <x v="1239"/>
    <s v="Repair"/>
    <n v="1400"/>
    <x v="3"/>
  </r>
  <r>
    <n v="139"/>
    <x v="1240"/>
    <s v="Repair"/>
    <n v="603"/>
    <x v="1"/>
  </r>
  <r>
    <n v="200"/>
    <x v="1240"/>
    <s v="Repair"/>
    <n v="4116"/>
    <x v="4"/>
  </r>
  <r>
    <n v="227"/>
    <x v="1241"/>
    <s v="Renovation"/>
    <n v="2066"/>
    <x v="6"/>
  </r>
  <r>
    <n v="101"/>
    <x v="1242"/>
    <s v="Renovation"/>
    <n v="577"/>
    <x v="2"/>
  </r>
  <r>
    <n v="64"/>
    <x v="1243"/>
    <s v="Renovation"/>
    <n v="3603"/>
    <x v="0"/>
  </r>
  <r>
    <n v="155"/>
    <x v="1244"/>
    <s v="Maintanance"/>
    <n v="3610"/>
    <x v="1"/>
  </r>
  <r>
    <n v="128"/>
    <x v="1245"/>
    <s v="Renovation"/>
    <n v="4279"/>
    <x v="2"/>
  </r>
  <r>
    <n v="80"/>
    <x v="1246"/>
    <s v="Maintanance"/>
    <n v="1755"/>
    <x v="2"/>
  </r>
  <r>
    <n v="118"/>
    <x v="1247"/>
    <s v="Renovation"/>
    <n v="751"/>
    <x v="2"/>
  </r>
  <r>
    <n v="74"/>
    <x v="1248"/>
    <s v="Maintanance"/>
    <n v="234"/>
    <x v="0"/>
  </r>
  <r>
    <n v="225"/>
    <x v="1248"/>
    <s v="Renovation"/>
    <n v="1261"/>
    <x v="6"/>
  </r>
  <r>
    <n v="10"/>
    <x v="1249"/>
    <s v="Repair"/>
    <n v="28"/>
    <x v="3"/>
  </r>
  <r>
    <n v="119"/>
    <x v="1250"/>
    <s v="Repair"/>
    <n v="3088"/>
    <x v="2"/>
  </r>
  <r>
    <n v="153"/>
    <x v="1251"/>
    <s v="Renovation"/>
    <n v="2429"/>
    <x v="1"/>
  </r>
  <r>
    <n v="197"/>
    <x v="1252"/>
    <s v="Maintanance"/>
    <n v="1004"/>
    <x v="4"/>
  </r>
  <r>
    <n v="187"/>
    <x v="1253"/>
    <s v="Renovation"/>
    <n v="2646"/>
    <x v="1"/>
  </r>
  <r>
    <n v="204"/>
    <x v="1254"/>
    <s v="Renovation"/>
    <n v="1314"/>
    <x v="4"/>
  </r>
  <r>
    <n v="231"/>
    <x v="1255"/>
    <s v="Repair"/>
    <n v="4870"/>
    <x v="6"/>
  </r>
  <r>
    <n v="22"/>
    <x v="1256"/>
    <s v="Repair"/>
    <n v="2302"/>
    <x v="3"/>
  </r>
  <r>
    <n v="196"/>
    <x v="1256"/>
    <s v="Maintanance"/>
    <n v="1012"/>
    <x v="4"/>
  </r>
  <r>
    <n v="172"/>
    <x v="1257"/>
    <s v="Maintanance"/>
    <n v="572"/>
    <x v="1"/>
  </r>
  <r>
    <n v="177"/>
    <x v="1258"/>
    <s v="Maintanance"/>
    <n v="395"/>
    <x v="1"/>
  </r>
  <r>
    <n v="217"/>
    <x v="1259"/>
    <s v="Repair"/>
    <n v="4238"/>
    <x v="5"/>
  </r>
  <r>
    <n v="164"/>
    <x v="1260"/>
    <s v="Repair"/>
    <n v="3008"/>
    <x v="1"/>
  </r>
  <r>
    <n v="211"/>
    <x v="1261"/>
    <s v="Repair"/>
    <n v="1387"/>
    <x v="5"/>
  </r>
  <r>
    <n v="26"/>
    <x v="1262"/>
    <s v="Repair"/>
    <n v="2314"/>
    <x v="3"/>
  </r>
  <r>
    <n v="127"/>
    <x v="1262"/>
    <s v="Renovation"/>
    <n v="3137"/>
    <x v="2"/>
  </r>
  <r>
    <n v="218"/>
    <x v="1263"/>
    <s v="Renovation"/>
    <n v="1567"/>
    <x v="5"/>
  </r>
  <r>
    <n v="138"/>
    <x v="1264"/>
    <s v="Maintanance"/>
    <n v="2522"/>
    <x v="2"/>
  </r>
  <r>
    <n v="205"/>
    <x v="1265"/>
    <s v="Repair"/>
    <n v="679"/>
    <x v="4"/>
  </r>
  <r>
    <n v="93"/>
    <x v="1266"/>
    <s v="Renovation"/>
    <n v="1393"/>
    <x v="2"/>
  </r>
  <r>
    <n v="219"/>
    <x v="1266"/>
    <s v="Maintanance"/>
    <n v="3484"/>
    <x v="5"/>
  </r>
  <r>
    <n v="222"/>
    <x v="1266"/>
    <s v="Maintanance"/>
    <n v="4879"/>
    <x v="6"/>
  </r>
  <r>
    <n v="97"/>
    <x v="1267"/>
    <s v="Renovation"/>
    <n v="452"/>
    <x v="2"/>
  </r>
  <r>
    <n v="20"/>
    <x v="1268"/>
    <s v="Maintanance"/>
    <n v="2196"/>
    <x v="3"/>
  </r>
  <r>
    <n v="85"/>
    <x v="1269"/>
    <s v="Renovation"/>
    <n v="1468"/>
    <x v="2"/>
  </r>
  <r>
    <n v="215"/>
    <x v="1270"/>
    <s v="Maintanance"/>
    <n v="4626"/>
    <x v="5"/>
  </r>
  <r>
    <n v="100"/>
    <x v="1271"/>
    <s v="Maintanance"/>
    <n v="2873"/>
    <x v="2"/>
  </r>
  <r>
    <n v="91"/>
    <x v="1272"/>
    <s v="Maintanance"/>
    <n v="796"/>
    <x v="2"/>
  </r>
  <r>
    <n v="209"/>
    <x v="1272"/>
    <s v="Renovation"/>
    <n v="3750"/>
    <x v="5"/>
  </r>
  <r>
    <n v="132"/>
    <x v="1273"/>
    <s v="Renovation"/>
    <n v="4166"/>
    <x v="2"/>
  </r>
  <r>
    <n v="120"/>
    <x v="1274"/>
    <s v="Maintanance"/>
    <n v="4733"/>
    <x v="2"/>
  </r>
  <r>
    <n v="223"/>
    <x v="1274"/>
    <s v="Repair"/>
    <n v="2028"/>
    <x v="6"/>
  </r>
  <r>
    <n v="163"/>
    <x v="1275"/>
    <s v="Repair"/>
    <n v="273"/>
    <x v="1"/>
  </r>
  <r>
    <n v="105"/>
    <x v="1276"/>
    <s v="Maintanance"/>
    <n v="2114"/>
    <x v="2"/>
  </r>
  <r>
    <n v="92"/>
    <x v="1277"/>
    <s v="Maintanance"/>
    <n v="4619"/>
    <x v="2"/>
  </r>
  <r>
    <n v="212"/>
    <x v="1278"/>
    <s v="Repair"/>
    <n v="812"/>
    <x v="5"/>
  </r>
  <r>
    <n v="205"/>
    <x v="1279"/>
    <s v="Repair"/>
    <n v="1693"/>
    <x v="4"/>
  </r>
  <r>
    <n v="136"/>
    <x v="1280"/>
    <s v="Repair"/>
    <n v="92"/>
    <x v="2"/>
  </r>
  <r>
    <n v="221"/>
    <x v="1280"/>
    <s v="Maintanance"/>
    <n v="3095"/>
    <x v="6"/>
  </r>
  <r>
    <n v="79"/>
    <x v="1281"/>
    <s v="Renovation"/>
    <n v="4443"/>
    <x v="2"/>
  </r>
  <r>
    <n v="157"/>
    <x v="1281"/>
    <s v="Renovation"/>
    <n v="2611"/>
    <x v="1"/>
  </r>
  <r>
    <n v="147"/>
    <x v="1282"/>
    <s v="Repair"/>
    <n v="4307"/>
    <x v="1"/>
  </r>
  <r>
    <n v="199"/>
    <x v="1282"/>
    <s v="Repair"/>
    <n v="665"/>
    <x v="4"/>
  </r>
  <r>
    <n v="62"/>
    <x v="1283"/>
    <s v="Renovation"/>
    <n v="3872"/>
    <x v="0"/>
  </r>
  <r>
    <n v="202"/>
    <x v="1283"/>
    <s v="Maintanance"/>
    <n v="258"/>
    <x v="7"/>
  </r>
  <r>
    <n v="224"/>
    <x v="1284"/>
    <s v="Renovation"/>
    <n v="1778"/>
    <x v="6"/>
  </r>
  <r>
    <n v="122"/>
    <x v="1285"/>
    <s v="Repair"/>
    <n v="4993"/>
    <x v="2"/>
  </r>
  <r>
    <n v="207"/>
    <x v="1286"/>
    <s v="Renovation"/>
    <n v="4571"/>
    <x v="5"/>
  </r>
  <r>
    <n v="151"/>
    <x v="1287"/>
    <s v="Repair"/>
    <n v="3029"/>
    <x v="1"/>
  </r>
  <r>
    <n v="104"/>
    <x v="1288"/>
    <s v="Maintanance"/>
    <n v="3361"/>
    <x v="2"/>
  </r>
  <r>
    <n v="224"/>
    <x v="1289"/>
    <s v="Renovation"/>
    <n v="3995"/>
    <x v="6"/>
  </r>
  <r>
    <n v="170"/>
    <x v="1290"/>
    <s v="Maintanance"/>
    <n v="3429"/>
    <x v="1"/>
  </r>
  <r>
    <n v="228"/>
    <x v="1291"/>
    <s v="Renovation"/>
    <n v="2436"/>
    <x v="6"/>
  </r>
  <r>
    <n v="121"/>
    <x v="1292"/>
    <s v="Maintanance"/>
    <n v="1575"/>
    <x v="2"/>
  </r>
  <r>
    <n v="162"/>
    <x v="1293"/>
    <s v="Repair"/>
    <n v="4954"/>
    <x v="1"/>
  </r>
  <r>
    <n v="206"/>
    <x v="1294"/>
    <s v="Maintanance"/>
    <n v="2871"/>
    <x v="5"/>
  </r>
  <r>
    <n v="156"/>
    <x v="1295"/>
    <s v="Repair"/>
    <n v="60"/>
    <x v="1"/>
  </r>
  <r>
    <n v="206"/>
    <x v="1296"/>
    <s v="Renovation"/>
    <n v="4859"/>
    <x v="5"/>
  </r>
  <r>
    <n v="95"/>
    <x v="1297"/>
    <s v="Renovation"/>
    <n v="4003"/>
    <x v="2"/>
  </r>
  <r>
    <n v="129"/>
    <x v="1298"/>
    <s v="Repair"/>
    <n v="3569"/>
    <x v="2"/>
  </r>
  <r>
    <n v="175"/>
    <x v="1299"/>
    <s v="Repair"/>
    <n v="3578"/>
    <x v="1"/>
  </r>
  <r>
    <n v="82"/>
    <x v="1300"/>
    <s v="Renovation"/>
    <n v="4609"/>
    <x v="2"/>
  </r>
  <r>
    <n v="194"/>
    <x v="1300"/>
    <s v="Repair"/>
    <n v="4129"/>
    <x v="1"/>
  </r>
  <r>
    <n v="208"/>
    <x v="1301"/>
    <s v="Renovation"/>
    <n v="251"/>
    <x v="5"/>
  </r>
  <r>
    <n v="188"/>
    <x v="1302"/>
    <s v="Repair"/>
    <n v="1434"/>
    <x v="1"/>
  </r>
  <r>
    <n v="14"/>
    <x v="1303"/>
    <s v="Renovation"/>
    <n v="3045"/>
    <x v="3"/>
  </r>
  <r>
    <n v="229"/>
    <x v="1304"/>
    <s v="Renovation"/>
    <n v="967"/>
    <x v="6"/>
  </r>
  <r>
    <n v="83"/>
    <x v="1305"/>
    <s v="Renovation"/>
    <n v="4162"/>
    <x v="2"/>
  </r>
  <r>
    <n v="172"/>
    <x v="1306"/>
    <s v="Repair"/>
    <n v="1607"/>
    <x v="1"/>
  </r>
  <r>
    <n v="6"/>
    <x v="1307"/>
    <s v="Renovation"/>
    <n v="2121"/>
    <x v="3"/>
  </r>
  <r>
    <n v="164"/>
    <x v="1308"/>
    <s v="Maintanance"/>
    <n v="2281"/>
    <x v="1"/>
  </r>
  <r>
    <n v="176"/>
    <x v="1309"/>
    <s v="Renovation"/>
    <n v="2155"/>
    <x v="1"/>
  </r>
  <r>
    <n v="204"/>
    <x v="1310"/>
    <s v="Renovation"/>
    <n v="993"/>
    <x v="4"/>
  </r>
  <r>
    <n v="121"/>
    <x v="1311"/>
    <s v="Maintanance"/>
    <n v="3191"/>
    <x v="2"/>
  </r>
  <r>
    <n v="136"/>
    <x v="1311"/>
    <s v="Renovation"/>
    <n v="2402"/>
    <x v="2"/>
  </r>
  <r>
    <n v="93"/>
    <x v="1312"/>
    <s v="Maintanance"/>
    <n v="4234"/>
    <x v="2"/>
  </r>
  <r>
    <n v="159"/>
    <x v="1312"/>
    <s v="Renovation"/>
    <n v="1556"/>
    <x v="1"/>
  </r>
  <r>
    <n v="100"/>
    <x v="1313"/>
    <s v="Maintanance"/>
    <n v="2536"/>
    <x v="2"/>
  </r>
  <r>
    <n v="135"/>
    <x v="1313"/>
    <s v="Renovation"/>
    <n v="4131"/>
    <x v="2"/>
  </r>
  <r>
    <n v="4"/>
    <x v="1314"/>
    <s v="Renovation"/>
    <n v="2323"/>
    <x v="3"/>
  </r>
  <r>
    <n v="117"/>
    <x v="1314"/>
    <s v="Maintanance"/>
    <n v="3817"/>
    <x v="2"/>
  </r>
  <r>
    <n v="166"/>
    <x v="1315"/>
    <s v="Renovation"/>
    <n v="1621"/>
    <x v="1"/>
  </r>
  <r>
    <n v="78"/>
    <x v="1316"/>
    <s v="Renovation"/>
    <n v="2775"/>
    <x v="2"/>
  </r>
  <r>
    <n v="131"/>
    <x v="1317"/>
    <s v="Renovation"/>
    <n v="2064"/>
    <x v="2"/>
  </r>
  <r>
    <n v="156"/>
    <x v="1318"/>
    <s v="Renovation"/>
    <n v="3586"/>
    <x v="1"/>
  </r>
  <r>
    <n v="222"/>
    <x v="1318"/>
    <s v="Renovation"/>
    <n v="1331"/>
    <x v="6"/>
  </r>
  <r>
    <n v="220"/>
    <x v="1319"/>
    <s v="Renovation"/>
    <n v="2938"/>
    <x v="5"/>
  </r>
  <r>
    <n v="225"/>
    <x v="1319"/>
    <s v="Repair"/>
    <n v="2223"/>
    <x v="6"/>
  </r>
  <r>
    <n v="199"/>
    <x v="1320"/>
    <s v="Renovation"/>
    <n v="3780"/>
    <x v="4"/>
  </r>
  <r>
    <n v="223"/>
    <x v="1320"/>
    <s v="Repair"/>
    <n v="1283"/>
    <x v="6"/>
  </r>
  <r>
    <n v="120"/>
    <x v="1321"/>
    <s v="Repair"/>
    <n v="1691"/>
    <x v="2"/>
  </r>
  <r>
    <n v="214"/>
    <x v="1322"/>
    <s v="Maintanance"/>
    <n v="2202"/>
    <x v="5"/>
  </r>
  <r>
    <n v="158"/>
    <x v="1323"/>
    <s v="Renovation"/>
    <n v="282"/>
    <x v="1"/>
  </r>
  <r>
    <n v="142"/>
    <x v="1324"/>
    <s v="Maintanance"/>
    <n v="2792"/>
    <x v="1"/>
  </r>
  <r>
    <n v="179"/>
    <x v="1325"/>
    <s v="Maintanance"/>
    <n v="4943"/>
    <x v="1"/>
  </r>
  <r>
    <n v="3"/>
    <x v="1326"/>
    <s v="Repair"/>
    <n v="3557"/>
    <x v="3"/>
  </r>
  <r>
    <n v="226"/>
    <x v="1327"/>
    <s v="Repair"/>
    <n v="3737"/>
    <x v="6"/>
  </r>
  <r>
    <n v="219"/>
    <x v="1328"/>
    <s v="Repair"/>
    <n v="4960"/>
    <x v="5"/>
  </r>
  <r>
    <n v="87"/>
    <x v="1329"/>
    <s v="Maintanance"/>
    <n v="3240"/>
    <x v="2"/>
  </r>
  <r>
    <n v="155"/>
    <x v="1329"/>
    <s v="Repair"/>
    <n v="533"/>
    <x v="1"/>
  </r>
  <r>
    <n v="232"/>
    <x v="1330"/>
    <s v="Renovation"/>
    <n v="4225"/>
    <x v="6"/>
  </r>
  <r>
    <n v="183"/>
    <x v="1331"/>
    <s v="Renovation"/>
    <n v="3107"/>
    <x v="1"/>
  </r>
  <r>
    <n v="195"/>
    <x v="1332"/>
    <s v="Repair"/>
    <n v="2045"/>
    <x v="4"/>
  </r>
  <r>
    <n v="233"/>
    <x v="1332"/>
    <s v="Repair"/>
    <n v="2446"/>
    <x v="6"/>
  </r>
  <r>
    <n v="95"/>
    <x v="1333"/>
    <s v="Maintanance"/>
    <n v="2353"/>
    <x v="2"/>
  </r>
  <r>
    <n v="202"/>
    <x v="1333"/>
    <s v="Renovation"/>
    <n v="2347"/>
    <x v="7"/>
  </r>
  <r>
    <n v="35"/>
    <x v="1334"/>
    <s v="Renovation"/>
    <n v="305"/>
    <x v="3"/>
  </r>
  <r>
    <n v="232"/>
    <x v="1334"/>
    <s v="Maintanance"/>
    <n v="3147"/>
    <x v="6"/>
  </r>
  <r>
    <n v="207"/>
    <x v="1335"/>
    <s v="Renovation"/>
    <n v="911"/>
    <x v="5"/>
  </r>
  <r>
    <n v="163"/>
    <x v="1336"/>
    <s v="Repair"/>
    <n v="1145"/>
    <x v="1"/>
  </r>
  <r>
    <n v="160"/>
    <x v="1337"/>
    <s v="Renovation"/>
    <n v="3722"/>
    <x v="1"/>
  </r>
  <r>
    <n v="180"/>
    <x v="1338"/>
    <s v="Renovation"/>
    <n v="4285"/>
    <x v="1"/>
  </r>
  <r>
    <n v="205"/>
    <x v="1338"/>
    <s v="Maintanance"/>
    <n v="3787"/>
    <x v="4"/>
  </r>
  <r>
    <n v="233"/>
    <x v="1338"/>
    <s v="Repair"/>
    <n v="3935"/>
    <x v="6"/>
  </r>
  <r>
    <n v="114"/>
    <x v="1339"/>
    <s v="Repair"/>
    <n v="1162"/>
    <x v="2"/>
  </r>
  <r>
    <n v="235"/>
    <x v="1340"/>
    <s v="Repair"/>
    <n v="343"/>
    <x v="2"/>
  </r>
  <r>
    <n v="203"/>
    <x v="1341"/>
    <s v="Renovation"/>
    <n v="249"/>
    <x v="7"/>
  </r>
  <r>
    <n v="234"/>
    <x v="1342"/>
    <s v="Repair"/>
    <n v="3715"/>
    <x v="2"/>
  </r>
  <r>
    <n v="119"/>
    <x v="1343"/>
    <s v="Maintanance"/>
    <n v="3108"/>
    <x v="2"/>
  </r>
  <r>
    <n v="217"/>
    <x v="1344"/>
    <s v="Maintanance"/>
    <n v="2839"/>
    <x v="5"/>
  </r>
  <r>
    <n v="153"/>
    <x v="1345"/>
    <s v="Maintanance"/>
    <n v="258"/>
    <x v="1"/>
  </r>
  <r>
    <n v="208"/>
    <x v="1346"/>
    <s v="Repair"/>
    <n v="3969"/>
    <x v="5"/>
  </r>
  <r>
    <n v="230"/>
    <x v="1347"/>
    <s v="Maintanance"/>
    <n v="3817"/>
    <x v="6"/>
  </r>
  <r>
    <n v="122"/>
    <x v="1348"/>
    <s v="Repair"/>
    <n v="1826"/>
    <x v="2"/>
  </r>
  <r>
    <n v="140"/>
    <x v="1349"/>
    <s v="Repair"/>
    <n v="4379"/>
    <x v="1"/>
  </r>
  <r>
    <n v="175"/>
    <x v="1350"/>
    <s v="Repair"/>
    <n v="1855"/>
    <x v="1"/>
  </r>
  <r>
    <n v="58"/>
    <x v="1351"/>
    <s v="Renovation"/>
    <n v="1933"/>
    <x v="0"/>
  </r>
  <r>
    <n v="240"/>
    <x v="1352"/>
    <s v="Maintanance"/>
    <n v="2134"/>
    <x v="2"/>
  </r>
  <r>
    <n v="212"/>
    <x v="1353"/>
    <s v="Repair"/>
    <n v="2975"/>
    <x v="5"/>
  </r>
  <r>
    <n v="90"/>
    <x v="1354"/>
    <s v="Renovation"/>
    <n v="3481"/>
    <x v="2"/>
  </r>
  <r>
    <n v="126"/>
    <x v="1355"/>
    <s v="Maintanance"/>
    <n v="1301"/>
    <x v="2"/>
  </r>
  <r>
    <n v="219"/>
    <x v="1356"/>
    <s v="Renovation"/>
    <n v="1233"/>
    <x v="5"/>
  </r>
  <r>
    <n v="110"/>
    <x v="1357"/>
    <s v="Maintanance"/>
    <n v="3925"/>
    <x v="2"/>
  </r>
  <r>
    <n v="68"/>
    <x v="1358"/>
    <s v="Renovation"/>
    <n v="3216"/>
    <x v="0"/>
  </r>
  <r>
    <n v="196"/>
    <x v="1359"/>
    <s v="Renovation"/>
    <n v="1828"/>
    <x v="4"/>
  </r>
  <r>
    <n v="84"/>
    <x v="1360"/>
    <s v="Renovation"/>
    <n v="2692"/>
    <x v="2"/>
  </r>
  <r>
    <n v="194"/>
    <x v="1360"/>
    <s v="Renovation"/>
    <n v="3735"/>
    <x v="1"/>
  </r>
  <r>
    <n v="206"/>
    <x v="1360"/>
    <s v="Renovation"/>
    <n v="4561"/>
    <x v="5"/>
  </r>
  <r>
    <n v="197"/>
    <x v="1361"/>
    <s v="Maintanance"/>
    <n v="376"/>
    <x v="4"/>
  </r>
  <r>
    <n v="225"/>
    <x v="1362"/>
    <s v="Maintanance"/>
    <n v="2160"/>
    <x v="6"/>
  </r>
  <r>
    <n v="209"/>
    <x v="1363"/>
    <s v="Maintanance"/>
    <n v="4498"/>
    <x v="5"/>
  </r>
  <r>
    <n v="239"/>
    <x v="1364"/>
    <s v="Renovation"/>
    <n v="2584"/>
    <x v="2"/>
  </r>
  <r>
    <n v="231"/>
    <x v="1365"/>
    <s v="Renovation"/>
    <n v="3407"/>
    <x v="6"/>
  </r>
  <r>
    <n v="63"/>
    <x v="1366"/>
    <s v="Maintanance"/>
    <n v="4091"/>
    <x v="0"/>
  </r>
  <r>
    <n v="154"/>
    <x v="1367"/>
    <s v="Repair"/>
    <n v="3930"/>
    <x v="1"/>
  </r>
  <r>
    <n v="174"/>
    <x v="1368"/>
    <s v="Renovation"/>
    <n v="304"/>
    <x v="1"/>
  </r>
  <r>
    <n v="230"/>
    <x v="1368"/>
    <s v="Renovation"/>
    <n v="4054"/>
    <x v="6"/>
  </r>
  <r>
    <n v="75"/>
    <x v="1369"/>
    <s v="Renovation"/>
    <n v="25"/>
    <x v="0"/>
  </r>
  <r>
    <n v="198"/>
    <x v="1370"/>
    <s v="Maintanance"/>
    <n v="3502"/>
    <x v="4"/>
  </r>
  <r>
    <n v="99"/>
    <x v="1371"/>
    <s v="Maintanance"/>
    <n v="4953"/>
    <x v="2"/>
  </r>
  <r>
    <n v="200"/>
    <x v="1372"/>
    <s v="Renovation"/>
    <n v="1747"/>
    <x v="4"/>
  </r>
  <r>
    <n v="26"/>
    <x v="1373"/>
    <s v="Renovation"/>
    <n v="4508"/>
    <x v="3"/>
  </r>
  <r>
    <n v="20"/>
    <x v="1374"/>
    <s v="Renovation"/>
    <n v="921"/>
    <x v="3"/>
  </r>
  <r>
    <n v="165"/>
    <x v="1375"/>
    <s v="Repair"/>
    <n v="421"/>
    <x v="1"/>
  </r>
  <r>
    <n v="210"/>
    <x v="1376"/>
    <s v="Renovation"/>
    <n v="2463"/>
    <x v="5"/>
  </r>
  <r>
    <n v="170"/>
    <x v="1377"/>
    <s v="Repair"/>
    <n v="974"/>
    <x v="1"/>
  </r>
  <r>
    <n v="124"/>
    <x v="1378"/>
    <s v="Repair"/>
    <n v="970"/>
    <x v="2"/>
  </r>
  <r>
    <n v="228"/>
    <x v="1378"/>
    <s v="Maintanance"/>
    <n v="2677"/>
    <x v="6"/>
  </r>
  <r>
    <n v="73"/>
    <x v="1379"/>
    <s v="Renovation"/>
    <n v="2417"/>
    <x v="0"/>
  </r>
  <r>
    <n v="162"/>
    <x v="1380"/>
    <s v="Renovation"/>
    <n v="887"/>
    <x v="1"/>
  </r>
  <r>
    <n v="132"/>
    <x v="1381"/>
    <s v="Maintanance"/>
    <n v="1361"/>
    <x v="2"/>
  </r>
  <r>
    <n v="109"/>
    <x v="1382"/>
    <s v="Maintanance"/>
    <n v="1821"/>
    <x v="2"/>
  </r>
  <r>
    <n v="181"/>
    <x v="1383"/>
    <s v="Renovation"/>
    <n v="3429"/>
    <x v="1"/>
  </r>
  <r>
    <n v="105"/>
    <x v="1384"/>
    <s v="Maintanance"/>
    <n v="2987"/>
    <x v="2"/>
  </r>
  <r>
    <n v="227"/>
    <x v="1384"/>
    <s v="Maintanance"/>
    <n v="4598"/>
    <x v="6"/>
  </r>
  <r>
    <n v="238"/>
    <x v="1384"/>
    <s v="Repair"/>
    <n v="870"/>
    <x v="2"/>
  </r>
  <r>
    <n v="204"/>
    <x v="1385"/>
    <s v="Repair"/>
    <n v="4161"/>
    <x v="4"/>
  </r>
  <r>
    <n v="128"/>
    <x v="1386"/>
    <s v="Renovation"/>
    <n v="57"/>
    <x v="2"/>
  </r>
  <r>
    <n v="209"/>
    <x v="1387"/>
    <s v="Repair"/>
    <n v="2335"/>
    <x v="5"/>
  </r>
  <r>
    <n v="57"/>
    <x v="1388"/>
    <s v="Renovation"/>
    <n v="2071"/>
    <x v="0"/>
  </r>
  <r>
    <n v="168"/>
    <x v="1389"/>
    <s v="Maintanance"/>
    <n v="3881"/>
    <x v="1"/>
  </r>
  <r>
    <n v="125"/>
    <x v="1390"/>
    <s v="Repair"/>
    <n v="961"/>
    <x v="2"/>
  </r>
  <r>
    <n v="220"/>
    <x v="1391"/>
    <s v="Maintanance"/>
    <n v="1135"/>
    <x v="5"/>
  </r>
  <r>
    <n v="161"/>
    <x v="1392"/>
    <s v="Repair"/>
    <n v="405"/>
    <x v="1"/>
  </r>
  <r>
    <n v="111"/>
    <x v="1393"/>
    <s v="Repair"/>
    <n v="3558"/>
    <x v="2"/>
  </r>
  <r>
    <n v="169"/>
    <x v="1393"/>
    <s v="Maintanance"/>
    <n v="2419"/>
    <x v="1"/>
  </r>
  <r>
    <n v="149"/>
    <x v="1394"/>
    <s v="Maintanance"/>
    <n v="3468"/>
    <x v="1"/>
  </r>
  <r>
    <n v="167"/>
    <x v="1395"/>
    <s v="Maintanance"/>
    <n v="1688"/>
    <x v="1"/>
  </r>
  <r>
    <n v="138"/>
    <x v="1396"/>
    <s v="Renovation"/>
    <n v="2679"/>
    <x v="2"/>
  </r>
  <r>
    <n v="221"/>
    <x v="1397"/>
    <s v="Renovation"/>
    <n v="3812"/>
    <x v="6"/>
  </r>
  <r>
    <n v="32"/>
    <x v="1398"/>
    <s v="Repair"/>
    <n v="4558"/>
    <x v="3"/>
  </r>
  <r>
    <n v="104"/>
    <x v="1399"/>
    <s v="Maintanance"/>
    <n v="141"/>
    <x v="2"/>
  </r>
  <r>
    <n v="224"/>
    <x v="1400"/>
    <s v="Repair"/>
    <n v="1624"/>
    <x v="6"/>
  </r>
  <r>
    <n v="89"/>
    <x v="1401"/>
    <s v="Maintanance"/>
    <n v="1432"/>
    <x v="2"/>
  </r>
  <r>
    <n v="216"/>
    <x v="1402"/>
    <s v="Renovation"/>
    <n v="1246"/>
    <x v="5"/>
  </r>
  <r>
    <n v="152"/>
    <x v="1403"/>
    <s v="Repair"/>
    <n v="302"/>
    <x v="1"/>
  </r>
  <r>
    <n v="67"/>
    <x v="1404"/>
    <s v="Renovation"/>
    <n v="2475"/>
    <x v="0"/>
  </r>
  <r>
    <n v="145"/>
    <x v="1404"/>
    <s v="Repair"/>
    <n v="2456"/>
    <x v="1"/>
  </r>
  <r>
    <n v="202"/>
    <x v="1404"/>
    <s v="Renovation"/>
    <n v="4931"/>
    <x v="7"/>
  </r>
  <r>
    <n v="147"/>
    <x v="1405"/>
    <s v="Maintanance"/>
    <n v="497"/>
    <x v="1"/>
  </r>
  <r>
    <n v="211"/>
    <x v="1406"/>
    <s v="Maintanance"/>
    <n v="4889"/>
    <x v="5"/>
  </r>
  <r>
    <n v="223"/>
    <x v="1407"/>
    <s v="Maintanance"/>
    <n v="4966"/>
    <x v="6"/>
  </r>
  <r>
    <n v="118"/>
    <x v="1408"/>
    <s v="Maintanance"/>
    <n v="4306"/>
    <x v="2"/>
  </r>
  <r>
    <n v="216"/>
    <x v="1409"/>
    <s v="Maintanance"/>
    <n v="781"/>
    <x v="5"/>
  </r>
  <r>
    <n v="210"/>
    <x v="1410"/>
    <s v="Repair"/>
    <n v="3981"/>
    <x v="5"/>
  </r>
  <r>
    <n v="229"/>
    <x v="1411"/>
    <s v="Renovation"/>
    <n v="967"/>
    <x v="6"/>
  </r>
  <r>
    <n v="83"/>
    <x v="1412"/>
    <s v="Repair"/>
    <n v="1162"/>
    <x v="2"/>
  </r>
  <r>
    <n v="172"/>
    <x v="1413"/>
    <s v="Repair"/>
    <n v="1607"/>
    <x v="1"/>
  </r>
  <r>
    <n v="2"/>
    <x v="1414"/>
    <s v="Repair"/>
    <n v="357"/>
    <x v="3"/>
  </r>
  <r>
    <n v="5"/>
    <x v="1414"/>
    <s v="Repair"/>
    <n v="2121"/>
    <x v="3"/>
  </r>
  <r>
    <n v="164"/>
    <x v="1415"/>
    <s v="Maintanance"/>
    <n v="2281"/>
    <x v="1"/>
  </r>
  <r>
    <n v="176"/>
    <x v="1416"/>
    <s v="Renovation"/>
    <n v="2155"/>
    <x v="1"/>
  </r>
  <r>
    <n v="204"/>
    <x v="1417"/>
    <s v="Renovation"/>
    <n v="993"/>
    <x v="4"/>
  </r>
  <r>
    <n v="121"/>
    <x v="1418"/>
    <s v="Maintanance"/>
    <n v="3191"/>
    <x v="2"/>
  </r>
  <r>
    <n v="136"/>
    <x v="1418"/>
    <s v="Renovation"/>
    <n v="2402"/>
    <x v="2"/>
  </r>
  <r>
    <n v="159"/>
    <x v="1419"/>
    <s v="Maintanance"/>
    <n v="556"/>
    <x v="1"/>
  </r>
  <r>
    <n v="135"/>
    <x v="1420"/>
    <s v="Renovation"/>
    <n v="4131"/>
    <x v="2"/>
  </r>
  <r>
    <n v="117"/>
    <x v="1421"/>
    <s v="Maintanance"/>
    <n v="3817"/>
    <x v="2"/>
  </r>
  <r>
    <n v="4"/>
    <x v="1422"/>
    <s v="Renovation"/>
    <n v="2323"/>
    <x v="3"/>
  </r>
  <r>
    <n v="166"/>
    <x v="1423"/>
    <s v="Renovation"/>
    <n v="1621"/>
    <x v="1"/>
  </r>
  <r>
    <n v="131"/>
    <x v="1424"/>
    <s v="Renovation"/>
    <n v="2064"/>
    <x v="2"/>
  </r>
  <r>
    <n v="156"/>
    <x v="1425"/>
    <s v="Renovation"/>
    <n v="3586"/>
    <x v="1"/>
  </r>
  <r>
    <n v="222"/>
    <x v="1425"/>
    <s v="Renovation"/>
    <n v="1331"/>
    <x v="6"/>
  </r>
  <r>
    <n v="220"/>
    <x v="1426"/>
    <s v="Renovation"/>
    <n v="2938"/>
    <x v="5"/>
  </r>
  <r>
    <n v="225"/>
    <x v="1426"/>
    <s v="Repair"/>
    <n v="2223"/>
    <x v="6"/>
  </r>
  <r>
    <n v="199"/>
    <x v="1427"/>
    <s v="Renovation"/>
    <n v="3780"/>
    <x v="4"/>
  </r>
  <r>
    <n v="223"/>
    <x v="1427"/>
    <s v="Repair"/>
    <n v="1283"/>
    <x v="6"/>
  </r>
  <r>
    <n v="120"/>
    <x v="1428"/>
    <s v="Repair"/>
    <n v="1691"/>
    <x v="2"/>
  </r>
  <r>
    <n v="214"/>
    <x v="1429"/>
    <s v="Maintanance"/>
    <n v="2202"/>
    <x v="5"/>
  </r>
  <r>
    <n v="142"/>
    <x v="1430"/>
    <s v="Maintanance"/>
    <n v="2792"/>
    <x v="1"/>
  </r>
  <r>
    <n v="179"/>
    <x v="1431"/>
    <s v="Maintanance"/>
    <n v="4943"/>
    <x v="1"/>
  </r>
  <r>
    <n v="226"/>
    <x v="1432"/>
    <s v="Repair"/>
    <n v="3737"/>
    <x v="6"/>
  </r>
  <r>
    <n v="219"/>
    <x v="1433"/>
    <s v="Repair"/>
    <n v="4960"/>
    <x v="5"/>
  </r>
  <r>
    <n v="84"/>
    <x v="1434"/>
    <s v="Maintanance"/>
    <n v="50"/>
    <x v="2"/>
  </r>
  <r>
    <n v="155"/>
    <x v="1434"/>
    <s v="Repair"/>
    <n v="533"/>
    <x v="1"/>
  </r>
  <r>
    <n v="232"/>
    <x v="1435"/>
    <s v="Renovation"/>
    <n v="4225"/>
    <x v="6"/>
  </r>
  <r>
    <n v="183"/>
    <x v="1436"/>
    <s v="Renovation"/>
    <n v="3107"/>
    <x v="1"/>
  </r>
  <r>
    <n v="195"/>
    <x v="1437"/>
    <s v="Repair"/>
    <n v="2045"/>
    <x v="4"/>
  </r>
  <r>
    <n v="233"/>
    <x v="1437"/>
    <s v="Repair"/>
    <n v="2446"/>
    <x v="6"/>
  </r>
  <r>
    <n v="95"/>
    <x v="1438"/>
    <s v="Maintanance"/>
    <n v="2353"/>
    <x v="2"/>
  </r>
  <r>
    <n v="35"/>
    <x v="1439"/>
    <s v="Repair"/>
    <n v="305"/>
    <x v="3"/>
  </r>
  <r>
    <n v="78"/>
    <x v="1439"/>
    <s v="Renovation"/>
    <n v="2775"/>
    <x v="2"/>
  </r>
  <r>
    <n v="232"/>
    <x v="1439"/>
    <s v="Maintanance"/>
    <n v="3147"/>
    <x v="6"/>
  </r>
  <r>
    <n v="231"/>
    <x v="1440"/>
    <s v="Repair"/>
    <n v="307"/>
    <x v="6"/>
  </r>
  <r>
    <n v="207"/>
    <x v="1441"/>
    <s v="Renovation"/>
    <n v="911"/>
    <x v="5"/>
  </r>
  <r>
    <n v="163"/>
    <x v="1442"/>
    <s v="Repair"/>
    <n v="1145"/>
    <x v="1"/>
  </r>
  <r>
    <n v="160"/>
    <x v="1443"/>
    <s v="Repair"/>
    <n v="3722"/>
    <x v="1"/>
  </r>
  <r>
    <n v="158"/>
    <x v="1444"/>
    <s v="Renovation"/>
    <n v="282"/>
    <x v="1"/>
  </r>
  <r>
    <n v="180"/>
    <x v="1445"/>
    <s v="Repair"/>
    <n v="1257"/>
    <x v="1"/>
  </r>
  <r>
    <n v="205"/>
    <x v="1445"/>
    <s v="Maintanance"/>
    <n v="3787"/>
    <x v="4"/>
  </r>
  <r>
    <n v="233"/>
    <x v="1445"/>
    <s v="Repair"/>
    <n v="3935"/>
    <x v="6"/>
  </r>
  <r>
    <n v="114"/>
    <x v="1446"/>
    <s v="Repair"/>
    <n v="162"/>
    <x v="2"/>
  </r>
  <r>
    <n v="202"/>
    <x v="1447"/>
    <s v="Repair"/>
    <n v="2347"/>
    <x v="7"/>
  </r>
  <r>
    <n v="235"/>
    <x v="1448"/>
    <s v="Repair"/>
    <n v="343"/>
    <x v="2"/>
  </r>
  <r>
    <n v="203"/>
    <x v="1449"/>
    <s v="Renovation"/>
    <n v="249"/>
    <x v="7"/>
  </r>
  <r>
    <n v="93"/>
    <x v="1450"/>
    <s v="Maintanance"/>
    <n v="768"/>
    <x v="2"/>
  </r>
  <r>
    <n v="181"/>
    <x v="1451"/>
    <s v="Repair"/>
    <n v="3429"/>
    <x v="1"/>
  </r>
  <r>
    <n v="217"/>
    <x v="1452"/>
    <s v="Maintanance"/>
    <n v="2839"/>
    <x v="5"/>
  </r>
  <r>
    <n v="153"/>
    <x v="1453"/>
    <s v="Maintanance"/>
    <n v="258"/>
    <x v="1"/>
  </r>
  <r>
    <n v="208"/>
    <x v="1454"/>
    <s v="Repair"/>
    <n v="3969"/>
    <x v="5"/>
  </r>
  <r>
    <n v="230"/>
    <x v="1455"/>
    <s v="Maintanance"/>
    <n v="3817"/>
    <x v="6"/>
  </r>
  <r>
    <n v="122"/>
    <x v="1456"/>
    <s v="Repair"/>
    <n v="1826"/>
    <x v="2"/>
  </r>
  <r>
    <n v="140"/>
    <x v="1457"/>
    <s v="Repair"/>
    <n v="4379"/>
    <x v="1"/>
  </r>
  <r>
    <n v="175"/>
    <x v="1458"/>
    <s v="Repair"/>
    <n v="1855"/>
    <x v="1"/>
  </r>
  <r>
    <n v="58"/>
    <x v="1459"/>
    <s v="Maintanance"/>
    <n v="1933"/>
    <x v="0"/>
  </r>
  <r>
    <n v="240"/>
    <x v="1460"/>
    <s v="Maintanance"/>
    <n v="2134"/>
    <x v="2"/>
  </r>
  <r>
    <n v="212"/>
    <x v="1461"/>
    <s v="Repair"/>
    <n v="2975"/>
    <x v="5"/>
  </r>
  <r>
    <n v="90"/>
    <x v="1462"/>
    <s v="Renovation"/>
    <n v="3481"/>
    <x v="2"/>
  </r>
  <r>
    <n v="126"/>
    <x v="1463"/>
    <s v="Maintanance"/>
    <n v="1301"/>
    <x v="2"/>
  </r>
  <r>
    <n v="219"/>
    <x v="1464"/>
    <s v="Renovation"/>
    <n v="1233"/>
    <x v="5"/>
  </r>
  <r>
    <n v="110"/>
    <x v="1465"/>
    <s v="Maintanance"/>
    <n v="3925"/>
    <x v="2"/>
  </r>
  <r>
    <n v="68"/>
    <x v="1466"/>
    <s v="Maintanance"/>
    <n v="320"/>
    <x v="0"/>
  </r>
  <r>
    <n v="196"/>
    <x v="1467"/>
    <s v="Maintanance"/>
    <n v="1828"/>
    <x v="4"/>
  </r>
  <r>
    <n v="84"/>
    <x v="1468"/>
    <s v="Renovation"/>
    <n v="2692"/>
    <x v="2"/>
  </r>
  <r>
    <n v="194"/>
    <x v="1468"/>
    <s v="Renovation"/>
    <n v="3735"/>
    <x v="1"/>
  </r>
  <r>
    <n v="206"/>
    <x v="1468"/>
    <s v="Renovation"/>
    <n v="4561"/>
    <x v="5"/>
  </r>
  <r>
    <n v="197"/>
    <x v="1469"/>
    <s v="Maintanance"/>
    <n v="376"/>
    <x v="4"/>
  </r>
  <r>
    <n v="225"/>
    <x v="1470"/>
    <s v="Maintanance"/>
    <n v="2160"/>
    <x v="6"/>
  </r>
  <r>
    <n v="26"/>
    <x v="1471"/>
    <s v="Repair"/>
    <n v="122"/>
    <x v="3"/>
  </r>
  <r>
    <n v="209"/>
    <x v="1472"/>
    <s v="Maintanance"/>
    <n v="4498"/>
    <x v="5"/>
  </r>
  <r>
    <n v="75"/>
    <x v="1473"/>
    <s v="Maintanance"/>
    <n v="25"/>
    <x v="0"/>
  </r>
  <r>
    <n v="239"/>
    <x v="1474"/>
    <s v="Renovation"/>
    <n v="2584"/>
    <x v="2"/>
  </r>
  <r>
    <n v="63"/>
    <x v="1475"/>
    <s v="Maintanance"/>
    <n v="4091"/>
    <x v="0"/>
  </r>
  <r>
    <n v="147"/>
    <x v="1475"/>
    <s v="Repair"/>
    <n v="497"/>
    <x v="1"/>
  </r>
  <r>
    <n v="154"/>
    <x v="1476"/>
    <s v="Repair"/>
    <n v="3930"/>
    <x v="1"/>
  </r>
  <r>
    <n v="174"/>
    <x v="1477"/>
    <s v="Renovation"/>
    <n v="304"/>
    <x v="1"/>
  </r>
  <r>
    <n v="230"/>
    <x v="1477"/>
    <s v="Renovation"/>
    <n v="4054"/>
    <x v="6"/>
  </r>
  <r>
    <n v="198"/>
    <x v="1478"/>
    <s v="Maintanance"/>
    <n v="3502"/>
    <x v="4"/>
  </r>
  <r>
    <n v="99"/>
    <x v="1479"/>
    <s v="Repair"/>
    <n v="953"/>
    <x v="2"/>
  </r>
  <r>
    <n v="119"/>
    <x v="1480"/>
    <s v="Repair"/>
    <n v="322"/>
    <x v="2"/>
  </r>
  <r>
    <n v="200"/>
    <x v="1481"/>
    <s v="Renovation"/>
    <n v="1747"/>
    <x v="4"/>
  </r>
  <r>
    <n v="20"/>
    <x v="1482"/>
    <s v="Repair"/>
    <n v="921"/>
    <x v="3"/>
  </r>
  <r>
    <n v="165"/>
    <x v="1483"/>
    <s v="Repair"/>
    <n v="421"/>
    <x v="1"/>
  </r>
  <r>
    <n v="210"/>
    <x v="1484"/>
    <s v="Renovation"/>
    <n v="2463"/>
    <x v="5"/>
  </r>
  <r>
    <n v="170"/>
    <x v="1485"/>
    <s v="Repair"/>
    <n v="974"/>
    <x v="1"/>
  </r>
  <r>
    <n v="124"/>
    <x v="1486"/>
    <s v="Repair"/>
    <n v="970"/>
    <x v="2"/>
  </r>
  <r>
    <n v="228"/>
    <x v="1486"/>
    <s v="Maintanance"/>
    <n v="2677"/>
    <x v="6"/>
  </r>
  <r>
    <n v="73"/>
    <x v="1487"/>
    <s v="Renovation"/>
    <n v="2417"/>
    <x v="0"/>
  </r>
  <r>
    <n v="162"/>
    <x v="1488"/>
    <s v="Renovation"/>
    <n v="887"/>
    <x v="1"/>
  </r>
  <r>
    <n v="132"/>
    <x v="1489"/>
    <s v="Maintanance"/>
    <n v="1361"/>
    <x v="2"/>
  </r>
  <r>
    <n v="234"/>
    <x v="1490"/>
    <s v="Maintanance"/>
    <n v="777"/>
    <x v="2"/>
  </r>
  <r>
    <n v="109"/>
    <x v="1491"/>
    <s v="Maintanance"/>
    <n v="1821"/>
    <x v="2"/>
  </r>
  <r>
    <n v="105"/>
    <x v="1492"/>
    <s v="Maintanance"/>
    <n v="298"/>
    <x v="2"/>
  </r>
  <r>
    <n v="227"/>
    <x v="1492"/>
    <s v="Maintanance"/>
    <n v="4598"/>
    <x v="6"/>
  </r>
  <r>
    <n v="100"/>
    <x v="1493"/>
    <s v="Maintanance"/>
    <n v="2536"/>
    <x v="2"/>
  </r>
  <r>
    <n v="204"/>
    <x v="1494"/>
    <s v="Repair"/>
    <n v="4161"/>
    <x v="4"/>
  </r>
  <r>
    <n v="128"/>
    <x v="1495"/>
    <s v="Renovation"/>
    <n v="57"/>
    <x v="2"/>
  </r>
  <r>
    <n v="145"/>
    <x v="1496"/>
    <s v="Repair"/>
    <n v="2456"/>
    <x v="1"/>
  </r>
  <r>
    <n v="209"/>
    <x v="1497"/>
    <s v="Repair"/>
    <n v="2335"/>
    <x v="5"/>
  </r>
  <r>
    <n v="57"/>
    <x v="1498"/>
    <s v="Renovation"/>
    <n v="2071"/>
    <x v="0"/>
  </r>
  <r>
    <n v="168"/>
    <x v="1499"/>
    <s v="Maintanance"/>
    <n v="3881"/>
    <x v="1"/>
  </r>
  <r>
    <n v="125"/>
    <x v="1500"/>
    <s v="Repair"/>
    <n v="961"/>
    <x v="2"/>
  </r>
  <r>
    <n v="220"/>
    <x v="1501"/>
    <s v="Maintanance"/>
    <n v="1135"/>
    <x v="5"/>
  </r>
  <r>
    <n v="161"/>
    <x v="1502"/>
    <s v="Repair"/>
    <n v="405"/>
    <x v="1"/>
  </r>
  <r>
    <n v="111"/>
    <x v="1503"/>
    <s v="Repair"/>
    <n v="3558"/>
    <x v="2"/>
  </r>
  <r>
    <n v="169"/>
    <x v="1503"/>
    <s v="Maintanance"/>
    <n v="2419"/>
    <x v="1"/>
  </r>
  <r>
    <n v="149"/>
    <x v="1504"/>
    <s v="Maintanance"/>
    <n v="3468"/>
    <x v="1"/>
  </r>
  <r>
    <n v="167"/>
    <x v="1505"/>
    <s v="Maintanance"/>
    <n v="1688"/>
    <x v="1"/>
  </r>
  <r>
    <n v="138"/>
    <x v="1506"/>
    <s v="Renovation"/>
    <n v="2679"/>
    <x v="2"/>
  </r>
  <r>
    <n v="221"/>
    <x v="1507"/>
    <s v="Renovation"/>
    <n v="3812"/>
    <x v="6"/>
  </r>
  <r>
    <n v="32"/>
    <x v="1508"/>
    <s v="Renovation"/>
    <n v="4558"/>
    <x v="3"/>
  </r>
  <r>
    <n v="118"/>
    <x v="1509"/>
    <s v="Renovation"/>
    <n v="4306"/>
    <x v="2"/>
  </r>
  <r>
    <n v="238"/>
    <x v="1510"/>
    <s v="Repair"/>
    <n v="870"/>
    <x v="2"/>
  </r>
  <r>
    <n v="104"/>
    <x v="1511"/>
    <s v="Maintanance"/>
    <n v="141"/>
    <x v="2"/>
  </r>
  <r>
    <n v="224"/>
    <x v="1512"/>
    <s v="Repair"/>
    <n v="1624"/>
    <x v="6"/>
  </r>
  <r>
    <n v="84"/>
    <x v="1513"/>
    <s v="Maintanance"/>
    <n v="120"/>
    <x v="2"/>
  </r>
  <r>
    <n v="216"/>
    <x v="1514"/>
    <s v="Renovation"/>
    <n v="1246"/>
    <x v="5"/>
  </r>
  <r>
    <n v="152"/>
    <x v="1515"/>
    <s v="Repair"/>
    <n v="302"/>
    <x v="1"/>
  </r>
  <r>
    <n v="67"/>
    <x v="1516"/>
    <s v="Renovation"/>
    <n v="2475"/>
    <x v="0"/>
  </r>
  <r>
    <n v="202"/>
    <x v="1516"/>
    <s v="Renovation"/>
    <n v="4931"/>
    <x v="7"/>
  </r>
  <r>
    <n v="211"/>
    <x v="1517"/>
    <s v="Maintanance"/>
    <n v="4889"/>
    <x v="5"/>
  </r>
  <r>
    <n v="223"/>
    <x v="1518"/>
    <s v="Maintanance"/>
    <n v="4966"/>
    <x v="6"/>
  </r>
  <r>
    <n v="216"/>
    <x v="1519"/>
    <s v="Maintanance"/>
    <n v="781"/>
    <x v="5"/>
  </r>
  <r>
    <n v="185"/>
    <x v="1520"/>
    <s v="Maintanance"/>
    <n v="3709"/>
    <x v="1"/>
  </r>
  <r>
    <n v="197"/>
    <x v="1521"/>
    <s v="Repair"/>
    <n v="464"/>
    <x v="4"/>
  </r>
  <r>
    <n v="210"/>
    <x v="1522"/>
    <s v="Repair"/>
    <n v="3981"/>
    <x v="5"/>
  </r>
  <r>
    <n v="76"/>
    <x v="1523"/>
    <s v="Repair"/>
    <n v="312"/>
    <x v="0"/>
  </r>
  <r>
    <n v="32"/>
    <x v="1524"/>
    <s v="Maintanance"/>
    <n v="328"/>
    <x v="3"/>
  </r>
  <r>
    <n v="182"/>
    <x v="1525"/>
    <s v="Repair"/>
    <n v="258"/>
    <x v="1"/>
  </r>
  <r>
    <n v="8"/>
    <x v="1526"/>
    <s v="Repair"/>
    <n v="123"/>
    <x v="3"/>
  </r>
  <r>
    <n v="197"/>
    <x v="1526"/>
    <s v="Repair"/>
    <n v="464"/>
    <x v="4"/>
  </r>
  <r>
    <n v="123"/>
    <x v="1527"/>
    <s v="Renovation"/>
    <n v="2601"/>
    <x v="2"/>
  </r>
  <r>
    <n v="157"/>
    <x v="1528"/>
    <s v="Repair"/>
    <n v="148"/>
    <x v="1"/>
  </r>
  <r>
    <n v="2"/>
    <x v="1529"/>
    <s v="Maintanance"/>
    <n v="616"/>
    <x v="3"/>
  </r>
  <r>
    <n v="95"/>
    <x v="1530"/>
    <s v="Renovation"/>
    <n v="2792"/>
    <x v="2"/>
  </r>
  <r>
    <n v="140"/>
    <x v="1531"/>
    <s v="Maintanance"/>
    <n v="2597"/>
    <x v="1"/>
  </r>
  <r>
    <n v="74"/>
    <x v="1532"/>
    <s v="Repair"/>
    <n v="416"/>
    <x v="0"/>
  </r>
  <r>
    <n v="10"/>
    <x v="1533"/>
    <s v="Repair"/>
    <n v="490"/>
    <x v="3"/>
  </r>
  <r>
    <n v="35"/>
    <x v="1533"/>
    <s v="Repair"/>
    <n v="490"/>
    <x v="3"/>
  </r>
  <r>
    <n v="72"/>
    <x v="1534"/>
    <s v="Repair"/>
    <n v="2000"/>
    <x v="0"/>
  </r>
  <r>
    <n v="220"/>
    <x v="1535"/>
    <s v="Maintanance"/>
    <n v="469"/>
    <x v="5"/>
  </r>
  <r>
    <n v="211"/>
    <x v="1536"/>
    <s v="Repair"/>
    <n v="50"/>
    <x v="5"/>
  </r>
  <r>
    <n v="201"/>
    <x v="1537"/>
    <s v="Repair"/>
    <n v="189"/>
    <x v="7"/>
  </r>
  <r>
    <n v="17"/>
    <x v="1538"/>
    <s v="Repair"/>
    <n v="193"/>
    <x v="3"/>
  </r>
  <r>
    <n v="21"/>
    <x v="1539"/>
    <s v="Repair"/>
    <n v="618"/>
    <x v="3"/>
  </r>
  <r>
    <n v="238"/>
    <x v="1540"/>
    <s v="Repair"/>
    <n v="104"/>
    <x v="2"/>
  </r>
  <r>
    <n v="26"/>
    <x v="1541"/>
    <s v="Renovation"/>
    <n v="2507"/>
    <x v="3"/>
  </r>
  <r>
    <n v="226"/>
    <x v="1542"/>
    <s v="Repair"/>
    <n v="294"/>
    <x v="6"/>
  </r>
  <r>
    <n v="140"/>
    <x v="1543"/>
    <s v="Repair"/>
    <n v="271"/>
    <x v="1"/>
  </r>
  <r>
    <n v="65"/>
    <x v="1544"/>
    <s v="Maintanance"/>
    <n v="3835"/>
    <x v="0"/>
  </r>
  <r>
    <n v="210"/>
    <x v="1544"/>
    <s v="Repair"/>
    <n v="3981"/>
    <x v="5"/>
  </r>
  <r>
    <n v="100"/>
    <x v="1545"/>
    <s v="Renovation"/>
    <n v="3700"/>
    <x v="2"/>
  </r>
  <r>
    <n v="188"/>
    <x v="1546"/>
    <s v="Repair"/>
    <n v="271"/>
    <x v="1"/>
  </r>
  <r>
    <n v="109"/>
    <x v="1547"/>
    <s v="Renovation"/>
    <n v="3086"/>
    <x v="2"/>
  </r>
  <r>
    <n v="222"/>
    <x v="1548"/>
    <s v="Renovation"/>
    <n v="1631"/>
    <x v="6"/>
  </r>
  <r>
    <n v="142"/>
    <x v="1549"/>
    <s v="Renovation"/>
    <n v="1751"/>
    <x v="1"/>
  </r>
  <r>
    <n v="78"/>
    <x v="1550"/>
    <s v="Maintanance"/>
    <n v="2062"/>
    <x v="2"/>
  </r>
  <r>
    <n v="231"/>
    <x v="1551"/>
    <s v="Maintanance"/>
    <n v="1902"/>
    <x v="6"/>
  </r>
  <r>
    <n v="141"/>
    <x v="1552"/>
    <s v="Renovation"/>
    <n v="2859"/>
    <x v="1"/>
  </r>
  <r>
    <n v="4"/>
    <x v="1553"/>
    <s v="Renovation"/>
    <n v="1865"/>
    <x v="3"/>
  </r>
  <r>
    <n v="191"/>
    <x v="1554"/>
    <s v="Renovation"/>
    <n v="3515"/>
    <x v="1"/>
  </r>
  <r>
    <n v="5"/>
    <x v="1555"/>
    <s v="Repair"/>
    <n v="193"/>
    <x v="3"/>
  </r>
  <r>
    <n v="181"/>
    <x v="1555"/>
    <s v="Maintanance"/>
    <n v="3697"/>
    <x v="1"/>
  </r>
  <r>
    <n v="175"/>
    <x v="1556"/>
    <s v="Renovation"/>
    <n v="3953"/>
    <x v="1"/>
  </r>
  <r>
    <n v="79"/>
    <x v="1557"/>
    <s v="Maintanance"/>
    <n v="1696"/>
    <x v="2"/>
  </r>
  <r>
    <n v="80"/>
    <x v="1558"/>
    <s v="Repair"/>
    <n v="312"/>
    <x v="2"/>
  </r>
  <r>
    <n v="202"/>
    <x v="1559"/>
    <s v="Maintanance"/>
    <n v="357"/>
    <x v="7"/>
  </r>
  <r>
    <n v="118"/>
    <x v="1560"/>
    <s v="Maintanance"/>
    <n v="2539"/>
    <x v="2"/>
  </r>
  <r>
    <n v="122"/>
    <x v="1561"/>
    <s v="Renovation"/>
    <n v="2527"/>
    <x v="2"/>
  </r>
  <r>
    <n v="58"/>
    <x v="1562"/>
    <s v="Renovation"/>
    <n v="3290"/>
    <x v="0"/>
  </r>
  <r>
    <n v="83"/>
    <x v="1563"/>
    <s v="Repair"/>
    <n v="3361"/>
    <x v="2"/>
  </r>
  <r>
    <n v="203"/>
    <x v="1564"/>
    <s v="Maintanance"/>
    <n v="3517"/>
    <x v="7"/>
  </r>
  <r>
    <n v="23"/>
    <x v="1565"/>
    <s v="Renovation"/>
    <n v="1587"/>
    <x v="3"/>
  </r>
  <r>
    <n v="193"/>
    <x v="1566"/>
    <s v="Renovation"/>
    <n v="2904"/>
    <x v="1"/>
  </r>
  <r>
    <n v="214"/>
    <x v="1567"/>
    <s v="Maintanance"/>
    <n v="2772"/>
    <x v="5"/>
  </r>
  <r>
    <n v="121"/>
    <x v="1568"/>
    <s v="Renovation"/>
    <n v="2055"/>
    <x v="2"/>
  </r>
  <r>
    <n v="86"/>
    <x v="1569"/>
    <s v="Repair"/>
    <n v="451"/>
    <x v="2"/>
  </r>
  <r>
    <n v="60"/>
    <x v="1570"/>
    <s v="Repair"/>
    <n v="383"/>
    <x v="0"/>
  </r>
  <r>
    <n v="204"/>
    <x v="1571"/>
    <s v="Renovation"/>
    <n v="3258"/>
    <x v="4"/>
  </r>
  <r>
    <n v="186"/>
    <x v="1572"/>
    <s v="Repair"/>
    <n v="328"/>
    <x v="1"/>
  </r>
  <r>
    <n v="213"/>
    <x v="1573"/>
    <s v="Repair"/>
    <n v="220"/>
    <x v="5"/>
  </r>
  <r>
    <n v="5"/>
    <x v="1574"/>
    <s v="Maintanance"/>
    <n v="1793"/>
    <x v="3"/>
  </r>
  <r>
    <n v="132"/>
    <x v="1575"/>
    <s v="Maintanance"/>
    <n v="3986"/>
    <x v="2"/>
  </r>
  <r>
    <n v="105"/>
    <x v="1576"/>
    <s v="Maintanance"/>
    <n v="3895"/>
    <x v="2"/>
  </r>
  <r>
    <n v="153"/>
    <x v="1577"/>
    <s v="Maintanance"/>
    <n v="911"/>
    <x v="1"/>
  </r>
  <r>
    <n v="138"/>
    <x v="1578"/>
    <s v="Repair"/>
    <n v="154"/>
    <x v="2"/>
  </r>
  <r>
    <n v="151"/>
    <x v="1579"/>
    <s v="Maintanance"/>
    <n v="865"/>
    <x v="1"/>
  </r>
  <r>
    <n v="224"/>
    <x v="1580"/>
    <s v="Maintanance"/>
    <n v="3966"/>
    <x v="6"/>
  </r>
  <r>
    <n v="112"/>
    <x v="1581"/>
    <s v="Repair"/>
    <n v="2650"/>
    <x v="2"/>
  </r>
  <r>
    <n v="167"/>
    <x v="1582"/>
    <s v="Maintanance"/>
    <n v="2820"/>
    <x v="1"/>
  </r>
  <r>
    <n v="25"/>
    <x v="1583"/>
    <s v="Repair"/>
    <n v="1580"/>
    <x v="3"/>
  </r>
  <r>
    <n v="61"/>
    <x v="1584"/>
    <s v="Repair"/>
    <n v="444"/>
    <x v="0"/>
  </r>
  <r>
    <n v="218"/>
    <x v="1585"/>
    <s v="Renovation"/>
    <n v="2106"/>
    <x v="5"/>
  </r>
  <r>
    <n v="98"/>
    <x v="1586"/>
    <s v="Repair"/>
    <n v="86"/>
    <x v="2"/>
  </r>
  <r>
    <n v="110"/>
    <x v="1587"/>
    <s v="Maintanance"/>
    <n v="2380"/>
    <x v="2"/>
  </r>
  <r>
    <n v="179"/>
    <x v="1588"/>
    <s v="Repair"/>
    <n v="186"/>
    <x v="1"/>
  </r>
  <r>
    <n v="154"/>
    <x v="1589"/>
    <s v="Maintanance"/>
    <n v="331"/>
    <x v="1"/>
  </r>
  <r>
    <n v="7"/>
    <x v="1590"/>
    <s v="Maintanance"/>
    <n v="286"/>
    <x v="3"/>
  </r>
  <r>
    <n v="181"/>
    <x v="1591"/>
    <s v="Maintanance"/>
    <n v="439"/>
    <x v="1"/>
  </r>
  <r>
    <n v="162"/>
    <x v="1592"/>
    <s v="Maintanance"/>
    <n v="738"/>
    <x v="1"/>
  </r>
  <r>
    <n v="115"/>
    <x v="1593"/>
    <s v="Maintanance"/>
    <n v="3985"/>
    <x v="2"/>
  </r>
  <r>
    <n v="225"/>
    <x v="1594"/>
    <s v="Maintanance"/>
    <n v="575"/>
    <x v="6"/>
  </r>
  <r>
    <n v="139"/>
    <x v="1595"/>
    <s v="Renovation"/>
    <n v="2080"/>
    <x v="1"/>
  </r>
  <r>
    <n v="18"/>
    <x v="1596"/>
    <s v="Maintanance"/>
    <n v="442"/>
    <x v="3"/>
  </r>
  <r>
    <n v="13"/>
    <x v="1597"/>
    <s v="Maintanance"/>
    <n v="372"/>
    <x v="3"/>
  </r>
  <r>
    <n v="88"/>
    <x v="1598"/>
    <s v="Maintanance"/>
    <n v="288"/>
    <x v="2"/>
  </r>
  <r>
    <n v="217"/>
    <x v="1599"/>
    <s v="Repair"/>
    <n v="156"/>
    <x v="5"/>
  </r>
  <r>
    <n v="178"/>
    <x v="1600"/>
    <s v="Repair"/>
    <n v="3135"/>
    <x v="1"/>
  </r>
  <r>
    <n v="190"/>
    <x v="1601"/>
    <s v="Repair"/>
    <n v="369"/>
    <x v="1"/>
  </r>
  <r>
    <n v="118"/>
    <x v="1602"/>
    <s v="Repair"/>
    <n v="448"/>
    <x v="2"/>
  </r>
  <r>
    <n v="137"/>
    <x v="1603"/>
    <s v="Renovation"/>
    <n v="3932"/>
    <x v="2"/>
  </r>
  <r>
    <n v="208"/>
    <x v="1604"/>
    <s v="Maintanance"/>
    <n v="418"/>
    <x v="5"/>
  </r>
  <r>
    <n v="149"/>
    <x v="1605"/>
    <s v="Maintanance"/>
    <n v="2454"/>
    <x v="1"/>
  </r>
  <r>
    <n v="229"/>
    <x v="1606"/>
    <s v="Maintanance"/>
    <n v="3043"/>
    <x v="6"/>
  </r>
  <r>
    <n v="12"/>
    <x v="1607"/>
    <s v="Repair"/>
    <n v="2006"/>
    <x v="3"/>
  </r>
  <r>
    <n v="184"/>
    <x v="1608"/>
    <s v="Renovation"/>
    <n v="2176"/>
    <x v="1"/>
  </r>
  <r>
    <n v="27"/>
    <x v="1609"/>
    <s v="Maintanance"/>
    <n v="689"/>
    <x v="3"/>
  </r>
  <r>
    <n v="207"/>
    <x v="1610"/>
    <s v="Maintanance"/>
    <n v="3274"/>
    <x v="5"/>
  </r>
  <r>
    <n v="62"/>
    <x v="1611"/>
    <s v="Maintanance"/>
    <n v="585"/>
    <x v="0"/>
  </r>
  <r>
    <n v="126"/>
    <x v="1612"/>
    <s v="Maintanance"/>
    <n v="298"/>
    <x v="2"/>
  </r>
  <r>
    <n v="106"/>
    <x v="1613"/>
    <s v="Repair"/>
    <n v="484"/>
    <x v="2"/>
  </r>
  <r>
    <n v="73"/>
    <x v="1614"/>
    <s v="Maintanance"/>
    <n v="797"/>
    <x v="0"/>
  </r>
  <r>
    <n v="15"/>
    <x v="1615"/>
    <s v="Renovation"/>
    <n v="2978"/>
    <x v="3"/>
  </r>
  <r>
    <n v="70"/>
    <x v="1616"/>
    <s v="Repair"/>
    <n v="3045"/>
    <x v="0"/>
  </r>
  <r>
    <n v="215"/>
    <x v="1617"/>
    <s v="Repair"/>
    <n v="1404"/>
    <x v="5"/>
  </r>
  <r>
    <n v="133"/>
    <x v="1618"/>
    <s v="Renovation"/>
    <n v="2598"/>
    <x v="2"/>
  </r>
  <r>
    <n v="119"/>
    <x v="1619"/>
    <s v="Repair"/>
    <n v="171"/>
    <x v="2"/>
  </r>
  <r>
    <n v="237"/>
    <x v="1620"/>
    <s v="Repair"/>
    <n v="354"/>
    <x v="2"/>
  </r>
  <r>
    <n v="31"/>
    <x v="1621"/>
    <s v="Repair"/>
    <n v="2813"/>
    <x v="3"/>
  </r>
  <r>
    <n v="234"/>
    <x v="1622"/>
    <s v="Repair"/>
    <n v="429"/>
    <x v="2"/>
  </r>
  <r>
    <n v="234"/>
    <x v="1622"/>
    <s v="Repair"/>
    <n v="429"/>
    <x v="2"/>
  </r>
  <r>
    <n v="208"/>
    <x v="1623"/>
    <s v="Maintanance"/>
    <n v="3530"/>
    <x v="5"/>
  </r>
  <r>
    <n v="196"/>
    <x v="1624"/>
    <s v="Renovation"/>
    <n v="1647"/>
    <x v="4"/>
  </r>
  <r>
    <n v="171"/>
    <x v="1625"/>
    <s v="Renovation"/>
    <n v="2560"/>
    <x v="1"/>
  </r>
  <r>
    <n v="161"/>
    <x v="1626"/>
    <s v="Renovation"/>
    <n v="1634"/>
    <x v="1"/>
  </r>
  <r>
    <n v="14"/>
    <x v="1627"/>
    <s v="Renovation"/>
    <n v="2401"/>
    <x v="3"/>
  </r>
  <r>
    <n v="99"/>
    <x v="1628"/>
    <s v="Maintanance"/>
    <n v="2766"/>
    <x v="2"/>
  </r>
  <r>
    <n v="131"/>
    <x v="1629"/>
    <s v="Renovation"/>
    <n v="1752"/>
    <x v="2"/>
  </r>
  <r>
    <n v="63"/>
    <x v="1630"/>
    <s v="Maintanance"/>
    <n v="952"/>
    <x v="0"/>
  </r>
  <r>
    <n v="236"/>
    <x v="1631"/>
    <s v="Renovation"/>
    <n v="3109"/>
    <x v="2"/>
  </r>
  <r>
    <n v="96"/>
    <x v="1632"/>
    <s v="Repair"/>
    <n v="3984"/>
    <x v="2"/>
  </r>
  <r>
    <n v="3"/>
    <x v="1633"/>
    <s v="Renovation"/>
    <n v="3180"/>
    <x v="3"/>
  </r>
  <r>
    <n v="75"/>
    <x v="1634"/>
    <s v="Maintanance"/>
    <n v="1732"/>
    <x v="0"/>
  </r>
  <r>
    <n v="91"/>
    <x v="1635"/>
    <s v="Repair"/>
    <n v="2834"/>
    <x v="2"/>
  </r>
  <r>
    <n v="125"/>
    <x v="1636"/>
    <s v="Repair"/>
    <n v="117"/>
    <x v="2"/>
  </r>
  <r>
    <n v="152"/>
    <x v="1637"/>
    <s v="Maintanance"/>
    <n v="813"/>
    <x v="1"/>
  </r>
  <r>
    <n v="201"/>
    <x v="1637"/>
    <s v="Repair"/>
    <n v="189"/>
    <x v="7"/>
  </r>
  <r>
    <n v="29"/>
    <x v="1638"/>
    <s v="Maintanance"/>
    <n v="616"/>
    <x v="3"/>
  </r>
  <r>
    <n v="1"/>
    <x v="1639"/>
    <s v="Repair"/>
    <n v="209"/>
    <x v="0"/>
  </r>
  <r>
    <n v="85"/>
    <x v="1639"/>
    <s v="Repair"/>
    <n v="3496"/>
    <x v="2"/>
  </r>
  <r>
    <n v="154"/>
    <x v="1640"/>
    <s v="Repair"/>
    <n v="2728"/>
    <x v="1"/>
  </r>
  <r>
    <n v="220"/>
    <x v="1640"/>
    <s v="Renovation"/>
    <n v="1797"/>
    <x v="5"/>
  </r>
  <r>
    <n v="241"/>
    <x v="1641"/>
    <s v="Renovation"/>
    <n v="3636"/>
    <x v="7"/>
  </r>
  <r>
    <n v="87"/>
    <x v="1642"/>
    <s v="Renovation"/>
    <n v="3281"/>
    <x v="2"/>
  </r>
  <r>
    <n v="187"/>
    <x v="1643"/>
    <s v="Maintanance"/>
    <n v="366"/>
    <x v="1"/>
  </r>
  <r>
    <n v="130"/>
    <x v="1644"/>
    <s v="Maintanance"/>
    <n v="3889"/>
    <x v="2"/>
  </r>
  <r>
    <n v="104"/>
    <x v="1645"/>
    <s v="Repair"/>
    <n v="1825"/>
    <x v="2"/>
  </r>
  <r>
    <n v="62"/>
    <x v="1646"/>
    <s v="Repair"/>
    <n v="1250"/>
    <x v="0"/>
  </r>
  <r>
    <n v="217"/>
    <x v="1647"/>
    <s v="Maintanance"/>
    <n v="250"/>
    <x v="5"/>
  </r>
  <r>
    <n v="189"/>
    <x v="1648"/>
    <s v="Renovation"/>
    <n v="2441"/>
    <x v="1"/>
  </r>
  <r>
    <n v="89"/>
    <x v="1649"/>
    <s v="Renovation"/>
    <n v="1684"/>
    <x v="2"/>
  </r>
  <r>
    <n v="81"/>
    <x v="1650"/>
    <s v="Repair"/>
    <n v="3155"/>
    <x v="2"/>
  </r>
  <r>
    <n v="124"/>
    <x v="1651"/>
    <s v="Repair"/>
    <n v="303"/>
    <x v="2"/>
  </r>
  <r>
    <n v="226"/>
    <x v="1652"/>
    <s v="Repair"/>
    <n v="1294"/>
    <x v="6"/>
  </r>
  <r>
    <n v="230"/>
    <x v="1653"/>
    <s v="Maintanance"/>
    <n v="3892"/>
    <x v="6"/>
  </r>
  <r>
    <n v="233"/>
    <x v="1654"/>
    <s v="Maintanance"/>
    <n v="3674"/>
    <x v="6"/>
  </r>
  <r>
    <n v="116"/>
    <x v="1655"/>
    <s v="Maintanance"/>
    <n v="863"/>
    <x v="2"/>
  </r>
  <r>
    <n v="127"/>
    <x v="1656"/>
    <s v="Maintanance"/>
    <n v="640"/>
    <x v="2"/>
  </r>
  <r>
    <n v="30"/>
    <x v="1657"/>
    <s v="Maintanance"/>
    <n v="606"/>
    <x v="3"/>
  </r>
  <r>
    <n v="90"/>
    <x v="1658"/>
    <s v="Maintanance"/>
    <n v="1919"/>
    <x v="2"/>
  </r>
  <r>
    <n v="36"/>
    <x v="1659"/>
    <s v="Maintanance"/>
    <n v="1524"/>
    <x v="3"/>
  </r>
  <r>
    <n v="209"/>
    <x v="1660"/>
    <s v="Maintanance"/>
    <n v="3813"/>
    <x v="5"/>
  </r>
  <r>
    <n v="198"/>
    <x v="1661"/>
    <s v="Maintanance"/>
    <n v="2484"/>
    <x v="4"/>
  </r>
  <r>
    <n v="210"/>
    <x v="1662"/>
    <s v="Maintanance"/>
    <n v="3427"/>
    <x v="5"/>
  </r>
  <r>
    <n v="168"/>
    <x v="1663"/>
    <s v="Maintanance"/>
    <n v="727"/>
    <x v="1"/>
  </r>
  <r>
    <n v="183"/>
    <x v="1664"/>
    <s v="Repair"/>
    <n v="3589"/>
    <x v="1"/>
  </r>
  <r>
    <n v="120"/>
    <x v="1665"/>
    <s v="Maintanance"/>
    <n v="2561"/>
    <x v="2"/>
  </r>
  <r>
    <n v="117"/>
    <x v="1666"/>
    <s v="Repair"/>
    <n v="3931"/>
    <x v="2"/>
  </r>
  <r>
    <n v="134"/>
    <x v="1667"/>
    <s v="Maintanance"/>
    <n v="350"/>
    <x v="2"/>
  </r>
  <r>
    <n v="80"/>
    <x v="1668"/>
    <s v="Maintanance"/>
    <n v="787"/>
    <x v="2"/>
  </r>
  <r>
    <n v="120"/>
    <x v="1668"/>
    <s v="Repair"/>
    <n v="4774"/>
    <x v="2"/>
  </r>
  <r>
    <n v="128"/>
    <x v="1668"/>
    <s v="Repair"/>
    <n v="2117"/>
    <x v="2"/>
  </r>
  <r>
    <n v="165"/>
    <x v="1669"/>
    <s v="Repair"/>
    <n v="323"/>
    <x v="1"/>
  </r>
  <r>
    <n v="113"/>
    <x v="1670"/>
    <s v="Repair"/>
    <n v="2730"/>
    <x v="2"/>
  </r>
  <r>
    <n v="182"/>
    <x v="1671"/>
    <s v="Repair"/>
    <n v="1258"/>
    <x v="1"/>
  </r>
  <r>
    <n v="178"/>
    <x v="1672"/>
    <s v="Maintanance"/>
    <n v="777"/>
    <x v="1"/>
  </r>
  <r>
    <n v="191"/>
    <x v="1672"/>
    <s v="Renovation"/>
    <n v="2684"/>
    <x v="1"/>
  </r>
  <r>
    <n v="1"/>
    <x v="1673"/>
    <s v="Repair"/>
    <n v="56"/>
    <x v="0"/>
  </r>
  <r>
    <n v="157"/>
    <x v="1674"/>
    <s v="Repair"/>
    <n v="148"/>
    <x v="1"/>
  </r>
  <r>
    <n v="142"/>
    <x v="1675"/>
    <s v="Repair"/>
    <n v="489"/>
    <x v="1"/>
  </r>
  <r>
    <n v="211"/>
    <x v="1676"/>
    <s v="Repair"/>
    <n v="50"/>
    <x v="5"/>
  </r>
  <r>
    <n v="134"/>
    <x v="1677"/>
    <s v="Repair"/>
    <n v="253"/>
    <x v="2"/>
  </r>
  <r>
    <n v="210"/>
    <x v="1678"/>
    <s v="Repair"/>
    <n v="3581"/>
    <x v="5"/>
  </r>
  <r>
    <n v="233"/>
    <x v="1679"/>
    <s v="Maintanance"/>
    <n v="808"/>
    <x v="6"/>
  </r>
  <r>
    <n v="165"/>
    <x v="1680"/>
    <s v="Repair"/>
    <n v="4232"/>
    <x v="1"/>
  </r>
  <r>
    <n v="238"/>
    <x v="1681"/>
    <s v="Repair"/>
    <n v="104"/>
    <x v="2"/>
  </r>
  <r>
    <n v="245"/>
    <x v="1682"/>
    <s v="Renovation"/>
    <n v="7505"/>
    <x v="7"/>
  </r>
  <r>
    <n v="140"/>
    <x v="1683"/>
    <s v="Repair"/>
    <n v="2050"/>
    <x v="1"/>
  </r>
  <r>
    <n v="75"/>
    <x v="1684"/>
    <s v="Maintanance"/>
    <n v="4277"/>
    <x v="0"/>
  </r>
  <r>
    <n v="136"/>
    <x v="1685"/>
    <s v="Repair"/>
    <n v="1622"/>
    <x v="2"/>
  </r>
  <r>
    <n v="209"/>
    <x v="1686"/>
    <s v="Repair"/>
    <n v="3902"/>
    <x v="5"/>
  </r>
  <r>
    <n v="182"/>
    <x v="1687"/>
    <s v="Renovation"/>
    <n v="1792"/>
    <x v="1"/>
  </r>
  <r>
    <n v="199"/>
    <x v="1688"/>
    <s v="Renovation"/>
    <n v="2148"/>
    <x v="4"/>
  </r>
  <r>
    <n v="161"/>
    <x v="1689"/>
    <s v="Maintanance"/>
    <n v="4499"/>
    <x v="1"/>
  </r>
  <r>
    <n v="6"/>
    <x v="1690"/>
    <s v="Renovation"/>
    <n v="3433"/>
    <x v="3"/>
  </r>
  <r>
    <n v="10"/>
    <x v="1691"/>
    <s v="Renovation"/>
    <n v="3057"/>
    <x v="3"/>
  </r>
  <r>
    <n v="127"/>
    <x v="1692"/>
    <s v="Repair"/>
    <n v="2803"/>
    <x v="2"/>
  </r>
  <r>
    <n v="167"/>
    <x v="1692"/>
    <s v="Maintanance"/>
    <n v="2618"/>
    <x v="1"/>
  </r>
  <r>
    <n v="222"/>
    <x v="1693"/>
    <s v="Renovation"/>
    <n v="2147"/>
    <x v="6"/>
  </r>
  <r>
    <n v="19"/>
    <x v="1694"/>
    <s v="Renovation"/>
    <n v="3492"/>
    <x v="3"/>
  </r>
  <r>
    <n v="188"/>
    <x v="1695"/>
    <s v="Maintanance"/>
    <n v="3400"/>
    <x v="1"/>
  </r>
  <r>
    <n v="189"/>
    <x v="1695"/>
    <s v="Maintanance"/>
    <n v="3400"/>
    <x v="1"/>
  </r>
  <r>
    <n v="190"/>
    <x v="1695"/>
    <s v="Maintanance"/>
    <n v="3400"/>
    <x v="1"/>
  </r>
  <r>
    <n v="231"/>
    <x v="1696"/>
    <s v="Repair"/>
    <n v="222"/>
    <x v="6"/>
  </r>
  <r>
    <n v="77"/>
    <x v="1697"/>
    <s v="Maintanance"/>
    <n v="3637"/>
    <x v="2"/>
  </r>
  <r>
    <n v="232"/>
    <x v="1698"/>
    <s v="Maintanance"/>
    <n v="4401"/>
    <x v="6"/>
  </r>
  <r>
    <n v="152"/>
    <x v="1699"/>
    <s v="Maintanance"/>
    <n v="1227"/>
    <x v="1"/>
  </r>
  <r>
    <n v="144"/>
    <x v="1700"/>
    <s v="Repair"/>
    <n v="492"/>
    <x v="1"/>
  </r>
  <r>
    <n v="241"/>
    <x v="1700"/>
    <s v="Renovation"/>
    <n v="3585"/>
    <x v="7"/>
  </r>
  <r>
    <n v="200"/>
    <x v="1701"/>
    <s v="Repair"/>
    <n v="451"/>
    <x v="4"/>
  </r>
  <r>
    <n v="14"/>
    <x v="1702"/>
    <s v="Repair"/>
    <n v="383"/>
    <x v="3"/>
  </r>
  <r>
    <n v="223"/>
    <x v="1703"/>
    <s v="Maintanance"/>
    <n v="201"/>
    <x v="6"/>
  </r>
  <r>
    <n v="186"/>
    <x v="1704"/>
    <s v="Repair"/>
    <n v="328"/>
    <x v="1"/>
  </r>
  <r>
    <n v="160"/>
    <x v="1705"/>
    <s v="Maintanance"/>
    <n v="1652"/>
    <x v="1"/>
  </r>
  <r>
    <n v="107"/>
    <x v="1706"/>
    <s v="Maintanance"/>
    <n v="607"/>
    <x v="2"/>
  </r>
  <r>
    <n v="86"/>
    <x v="1707"/>
    <s v="Repair"/>
    <n v="4326"/>
    <x v="2"/>
  </r>
  <r>
    <n v="130"/>
    <x v="1708"/>
    <s v="Repair"/>
    <n v="154"/>
    <x v="2"/>
  </r>
  <r>
    <n v="141"/>
    <x v="1708"/>
    <s v="Repair"/>
    <n v="684"/>
    <x v="1"/>
  </r>
  <r>
    <n v="158"/>
    <x v="1709"/>
    <s v="Repair"/>
    <n v="2594"/>
    <x v="1"/>
  </r>
  <r>
    <n v="140"/>
    <x v="1710"/>
    <s v="Repair"/>
    <n v="608"/>
    <x v="1"/>
  </r>
  <r>
    <n v="217"/>
    <x v="1711"/>
    <s v="Renovation"/>
    <n v="3576"/>
    <x v="5"/>
  </r>
  <r>
    <n v="195"/>
    <x v="1712"/>
    <s v="Maintanance"/>
    <n v="479"/>
    <x v="4"/>
  </r>
  <r>
    <n v="19"/>
    <x v="1713"/>
    <s v="Repair"/>
    <n v="444"/>
    <x v="3"/>
  </r>
  <r>
    <n v="32"/>
    <x v="1714"/>
    <s v="Renovation"/>
    <n v="4414"/>
    <x v="3"/>
  </r>
  <r>
    <n v="92"/>
    <x v="1715"/>
    <s v="Repair"/>
    <n v="86"/>
    <x v="2"/>
  </r>
  <r>
    <n v="101"/>
    <x v="1716"/>
    <s v="Renovation"/>
    <n v="1980"/>
    <x v="2"/>
  </r>
  <r>
    <n v="116"/>
    <x v="1716"/>
    <s v="Maintanance"/>
    <n v="895"/>
    <x v="2"/>
  </r>
  <r>
    <n v="179"/>
    <x v="1717"/>
    <s v="Repair"/>
    <n v="186"/>
    <x v="1"/>
  </r>
  <r>
    <n v="139"/>
    <x v="1718"/>
    <s v="Repair"/>
    <n v="4607"/>
    <x v="1"/>
  </r>
  <r>
    <n v="191"/>
    <x v="1719"/>
    <s v="Maintanance"/>
    <n v="3600"/>
    <x v="1"/>
  </r>
  <r>
    <n v="192"/>
    <x v="1719"/>
    <s v="Maintanance"/>
    <n v="3600"/>
    <x v="1"/>
  </r>
  <r>
    <n v="193"/>
    <x v="1719"/>
    <s v="Maintanance"/>
    <n v="3600"/>
    <x v="1"/>
  </r>
  <r>
    <n v="217"/>
    <x v="1719"/>
    <s v="Repair"/>
    <n v="156"/>
    <x v="5"/>
  </r>
  <r>
    <n v="179"/>
    <x v="1720"/>
    <s v="Maintanance"/>
    <n v="983"/>
    <x v="1"/>
  </r>
  <r>
    <n v="190"/>
    <x v="1721"/>
    <s v="Repair"/>
    <n v="1369"/>
    <x v="1"/>
  </r>
  <r>
    <n v="248"/>
    <x v="1721"/>
    <s v="Renovation"/>
    <n v="6505"/>
    <x v="8"/>
  </r>
  <r>
    <n v="26"/>
    <x v="1722"/>
    <s v="Maintanance"/>
    <n v="4333"/>
    <x v="3"/>
  </r>
  <r>
    <n v="61"/>
    <x v="1722"/>
    <s v="Maintanance"/>
    <n v="3653"/>
    <x v="0"/>
  </r>
  <r>
    <n v="219"/>
    <x v="1723"/>
    <s v="Renovation"/>
    <n v="4941"/>
    <x v="5"/>
  </r>
  <r>
    <n v="117"/>
    <x v="1724"/>
    <s v="Maintanance"/>
    <n v="3927"/>
    <x v="2"/>
  </r>
  <r>
    <n v="205"/>
    <x v="1724"/>
    <s v="Repair"/>
    <n v="278"/>
    <x v="4"/>
  </r>
  <r>
    <n v="63"/>
    <x v="1725"/>
    <s v="Maintanance"/>
    <n v="4919"/>
    <x v="0"/>
  </r>
  <r>
    <n v="29"/>
    <x v="1726"/>
    <s v="Renovation"/>
    <n v="1189"/>
    <x v="3"/>
  </r>
  <r>
    <n v="105"/>
    <x v="1727"/>
    <s v="Repair"/>
    <n v="324"/>
    <x v="2"/>
  </r>
  <r>
    <n v="85"/>
    <x v="1728"/>
    <s v="Renovation"/>
    <n v="3926"/>
    <x v="2"/>
  </r>
  <r>
    <n v="123"/>
    <x v="1729"/>
    <s v="Repair"/>
    <n v="303"/>
    <x v="2"/>
  </r>
  <r>
    <n v="57"/>
    <x v="1730"/>
    <s v="Maintanance"/>
    <n v="1750"/>
    <x v="0"/>
  </r>
  <r>
    <n v="218"/>
    <x v="1731"/>
    <s v="Maintanance"/>
    <n v="1294"/>
    <x v="5"/>
  </r>
  <r>
    <n v="62"/>
    <x v="1732"/>
    <s v="Maintanance"/>
    <n v="4082"/>
    <x v="0"/>
  </r>
  <r>
    <n v="132"/>
    <x v="1732"/>
    <s v="Maintanance"/>
    <n v="500"/>
    <x v="2"/>
  </r>
  <r>
    <n v="206"/>
    <x v="1732"/>
    <s v="Renovation"/>
    <n v="3010"/>
    <x v="5"/>
  </r>
  <r>
    <n v="171"/>
    <x v="1733"/>
    <s v="Renovation"/>
    <n v="3887"/>
    <x v="1"/>
  </r>
  <r>
    <n v="31"/>
    <x v="1734"/>
    <s v="Repair"/>
    <n v="3641"/>
    <x v="3"/>
  </r>
  <r>
    <n v="101"/>
    <x v="1735"/>
    <s v="Repair"/>
    <n v="543"/>
    <x v="2"/>
  </r>
  <r>
    <n v="5"/>
    <x v="1736"/>
    <s v="Repair"/>
    <n v="416"/>
    <x v="3"/>
  </r>
  <r>
    <n v="197"/>
    <x v="1737"/>
    <s v="Maintanance"/>
    <n v="2914"/>
    <x v="4"/>
  </r>
  <r>
    <n v="198"/>
    <x v="1738"/>
    <s v="Repair"/>
    <n v="4502"/>
    <x v="4"/>
  </r>
  <r>
    <n v="27"/>
    <x v="1739"/>
    <s v="Repair"/>
    <n v="257"/>
    <x v="3"/>
  </r>
  <r>
    <n v="28"/>
    <x v="1740"/>
    <s v="Repair"/>
    <n v="1479"/>
    <x v="3"/>
  </r>
  <r>
    <n v="166"/>
    <x v="1741"/>
    <s v="Renovation"/>
    <n v="1691"/>
    <x v="1"/>
  </r>
  <r>
    <n v="188"/>
    <x v="1742"/>
    <s v="Repair"/>
    <n v="271"/>
    <x v="1"/>
  </r>
  <r>
    <n v="135"/>
    <x v="1743"/>
    <s v="Repair"/>
    <n v="247"/>
    <x v="2"/>
  </r>
  <r>
    <n v="91"/>
    <x v="1744"/>
    <s v="Renovation"/>
    <n v="3301"/>
    <x v="2"/>
  </r>
  <r>
    <n v="224"/>
    <x v="1744"/>
    <s v="Maintanance"/>
    <n v="3069"/>
    <x v="6"/>
  </r>
  <r>
    <n v="59"/>
    <x v="1745"/>
    <s v="Maintanance"/>
    <n v="2369"/>
    <x v="0"/>
  </r>
  <r>
    <n v="155"/>
    <x v="1746"/>
    <s v="Renovation"/>
    <n v="2240"/>
    <x v="1"/>
  </r>
  <r>
    <n v="111"/>
    <x v="1747"/>
    <s v="Repair"/>
    <n v="1956"/>
    <x v="2"/>
  </r>
  <r>
    <n v="105"/>
    <x v="1748"/>
    <s v="Maintanance"/>
    <n v="2306"/>
    <x v="2"/>
  </r>
  <r>
    <n v="221"/>
    <x v="1749"/>
    <s v="Renovation"/>
    <n v="1627"/>
    <x v="6"/>
  </r>
  <r>
    <n v="226"/>
    <x v="1750"/>
    <s v="Maintanance"/>
    <n v="554"/>
    <x v="6"/>
  </r>
  <r>
    <n v="227"/>
    <x v="1750"/>
    <s v="Maintanance"/>
    <n v="3505"/>
    <x v="6"/>
  </r>
  <r>
    <n v="230"/>
    <x v="1751"/>
    <s v="Maintanance"/>
    <n v="4701"/>
    <x v="6"/>
  </r>
  <r>
    <n v="143"/>
    <x v="1752"/>
    <s v="Maintanance"/>
    <n v="612"/>
    <x v="1"/>
  </r>
  <r>
    <n v="199"/>
    <x v="1753"/>
    <s v="Maintanance"/>
    <n v="2473"/>
    <x v="4"/>
  </r>
  <r>
    <n v="68"/>
    <x v="1754"/>
    <s v="Repair"/>
    <n v="99"/>
    <x v="0"/>
  </r>
  <r>
    <n v="73"/>
    <x v="1755"/>
    <s v="Renovation"/>
    <n v="1680"/>
    <x v="0"/>
  </r>
  <r>
    <n v="65"/>
    <x v="1756"/>
    <s v="Maintanance"/>
    <n v="4623"/>
    <x v="0"/>
  </r>
  <r>
    <n v="229"/>
    <x v="1756"/>
    <s v="Maintanance"/>
    <n v="3097"/>
    <x v="6"/>
  </r>
  <r>
    <n v="123"/>
    <x v="1757"/>
    <s v="Repair"/>
    <n v="2052"/>
    <x v="2"/>
  </r>
  <r>
    <n v="80"/>
    <x v="1758"/>
    <s v="Maintanance"/>
    <n v="2039"/>
    <x v="2"/>
  </r>
  <r>
    <n v="114"/>
    <x v="1759"/>
    <s v="Repair"/>
    <n v="3713"/>
    <x v="2"/>
  </r>
  <r>
    <n v="196"/>
    <x v="1760"/>
    <s v="Repair"/>
    <n v="1039"/>
    <x v="4"/>
  </r>
  <r>
    <n v="130"/>
    <x v="1761"/>
    <s v="Repair"/>
    <n v="4680"/>
    <x v="2"/>
  </r>
  <r>
    <n v="207"/>
    <x v="1762"/>
    <s v="Repair"/>
    <n v="3404"/>
    <x v="5"/>
  </r>
  <r>
    <n v="3"/>
    <x v="1763"/>
    <s v="Renovation"/>
    <n v="2977"/>
    <x v="3"/>
  </r>
  <r>
    <n v="71"/>
    <x v="1764"/>
    <s v="Maintanance"/>
    <n v="4570"/>
    <x v="0"/>
  </r>
  <r>
    <n v="115"/>
    <x v="1765"/>
    <s v="Maintanance"/>
    <n v="4810"/>
    <x v="2"/>
  </r>
  <r>
    <n v="214"/>
    <x v="1765"/>
    <s v="Repair"/>
    <n v="342"/>
    <x v="5"/>
  </r>
  <r>
    <n v="152"/>
    <x v="1766"/>
    <s v="Repair"/>
    <n v="320"/>
    <x v="1"/>
  </r>
  <r>
    <n v="64"/>
    <x v="1767"/>
    <s v="Maintanance"/>
    <n v="2430"/>
    <x v="0"/>
  </r>
  <r>
    <n v="76"/>
    <x v="1768"/>
    <s v="Renovation"/>
    <n v="4524"/>
    <x v="0"/>
  </r>
  <r>
    <n v="153"/>
    <x v="1768"/>
    <s v="Maintanance"/>
    <n v="2600"/>
    <x v="1"/>
  </r>
  <r>
    <n v="156"/>
    <x v="1768"/>
    <s v="Maintanance"/>
    <n v="970"/>
    <x v="1"/>
  </r>
  <r>
    <n v="157"/>
    <x v="1768"/>
    <s v="Maintanance"/>
    <n v="1200"/>
    <x v="1"/>
  </r>
  <r>
    <n v="159"/>
    <x v="1768"/>
    <s v="Maintanance"/>
    <n v="950"/>
    <x v="1"/>
  </r>
  <r>
    <n v="160"/>
    <x v="1768"/>
    <s v="Maintanance"/>
    <n v="3400"/>
    <x v="1"/>
  </r>
  <r>
    <n v="164"/>
    <x v="1768"/>
    <s v="Maintanance"/>
    <n v="1200"/>
    <x v="1"/>
  </r>
  <r>
    <n v="168"/>
    <x v="1768"/>
    <s v="Maintanance"/>
    <n v="989"/>
    <x v="1"/>
  </r>
  <r>
    <n v="204"/>
    <x v="1769"/>
    <s v="Maintanance"/>
    <n v="76"/>
    <x v="4"/>
  </r>
  <r>
    <n v="119"/>
    <x v="1770"/>
    <s v="Maintanance"/>
    <n v="1115"/>
    <x v="2"/>
  </r>
  <r>
    <n v="87"/>
    <x v="1771"/>
    <s v="Maintanance"/>
    <n v="882"/>
    <x v="2"/>
  </r>
  <r>
    <n v="220"/>
    <x v="1772"/>
    <s v="Maintanance"/>
    <n v="2091"/>
    <x v="5"/>
  </r>
  <r>
    <n v="110"/>
    <x v="1773"/>
    <s v="Repair"/>
    <n v="87"/>
    <x v="2"/>
  </r>
  <r>
    <n v="35"/>
    <x v="1774"/>
    <s v="Renovation"/>
    <n v="2012"/>
    <x v="3"/>
  </r>
  <r>
    <n v="108"/>
    <x v="1775"/>
    <s v="Repair"/>
    <n v="1766"/>
    <x v="2"/>
  </r>
  <r>
    <n v="58"/>
    <x v="1776"/>
    <s v="Renovation"/>
    <n v="2201"/>
    <x v="0"/>
  </r>
  <r>
    <n v="72"/>
    <x v="1776"/>
    <s v="Maintanance"/>
    <n v="4848"/>
    <x v="0"/>
  </r>
  <r>
    <n v="183"/>
    <x v="1777"/>
    <s v="Maintanance"/>
    <n v="1033"/>
    <x v="1"/>
  </r>
  <r>
    <m/>
    <x v="1778"/>
    <m/>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041157-54C0-4974-AC8A-DFCF9264E6A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Year">
  <location ref="A3:B9" firstHeaderRow="1" firstDataRow="1" firstDataCol="1"/>
  <pivotFields count="3">
    <pivotField dataField="1" subtotalTop="0" showAll="0" defaultSubtotal="0"/>
    <pivotField axis="axisRow"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Average of Occupancy_rate" fld="0" subtotal="average" baseField="0" baseItem="0" numFmtId="9"/>
  </dataFields>
  <formats count="1">
    <format dxfId="102">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nt].[Districts].&amp;[Eindhoven-Zuid]"/>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Occupancy_rat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108 Change &amp; IT (version 1).xlsb!Rent">
        <x15:activeTabTopLevelEntity name="[R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147C7E-1BCC-429F-972E-430907C0031D}"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Estate Type">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Occupancy_rate" fld="1" subtotal="average" baseField="0" baseItem="0" numFmtId="9"/>
  </dataFields>
  <formats count="1">
    <format dxfId="101">
      <pivotArea outline="0" collapsedLevelsAreSubtotals="1" fieldPosition="0"/>
    </format>
  </format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nt].[Year].&amp;[2001-01-01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Occupancy_rat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108 Change &amp; IT (version 1).xlsb!Rent">
        <x15:activeTabTopLevelEntity name="[R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E1279D-385F-4A6A-AF29-A042C9CA767E}"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Districts">
  <location ref="A3:B11"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Average of Occupancy_rate" fld="1" subtotal="average" baseField="0" baseItem="0" numFmtId="9"/>
  </dataFields>
  <formats count="1">
    <format dxfId="100">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nt].[Year].&amp;[2002-01-01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nt].[Occupancy_rate].&amp;[3.333333333333333E-1]"/>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Occupancy_rat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108 Change &amp; IT (version 1).xlsb!Rent">
        <x15:activeTabTopLevelEntity name="[R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AE165-B27D-4A7B-A1B7-7ADACDF28377}"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2">
    <field x="0"/>
    <field x="1"/>
  </rowFields>
  <rowItems count="10">
    <i>
      <x/>
    </i>
    <i r="1">
      <x/>
    </i>
    <i r="1">
      <x v="1"/>
    </i>
    <i r="1">
      <x v="2"/>
    </i>
    <i r="1">
      <x v="3"/>
    </i>
    <i r="1">
      <x v="4"/>
    </i>
    <i r="1">
      <x v="5"/>
    </i>
    <i r="1">
      <x v="6"/>
    </i>
    <i r="1">
      <x v="7"/>
    </i>
    <i t="grand">
      <x/>
    </i>
  </rowItems>
  <colItems count="1">
    <i/>
  </colItems>
  <dataFields count="1">
    <dataField name="Count of Activity"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108 Change &amp; IT.xlsx!Maintenance_and_repair">
        <x15:activeTabTopLevelEntity name="[Maintenance_and_repai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649720-7A8C-42BE-8987-CD2B81EA1A8E}"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3" firstHeaderRow="1" firstDataRow="1" firstDataCol="1"/>
  <pivotFields count="7">
    <pivotField showAll="0"/>
    <pivotField axis="axisRow" numFmtId="14" showAll="0">
      <items count="15">
        <item x="0"/>
        <item x="1"/>
        <item x="2"/>
        <item x="3"/>
        <item x="4"/>
        <item x="5"/>
        <item x="6"/>
        <item x="7"/>
        <item x="8"/>
        <item x="9"/>
        <item x="10"/>
        <item x="11"/>
        <item x="12"/>
        <item x="13"/>
        <item t="default"/>
      </items>
    </pivotField>
    <pivotField axis="axisRow" dataField="1" showAll="0">
      <items count="4">
        <item h="1" x="2"/>
        <item h="1" x="0"/>
        <item x="1"/>
        <item t="default"/>
      </items>
    </pivotField>
    <pivotField numFmtId="164" showAll="0"/>
    <pivotField showAll="0"/>
    <pivotField axis="axisRow" showAll="0">
      <items count="7">
        <item sd="0" x="0"/>
        <item sd="0" x="1"/>
        <item sd="0" x="2"/>
        <item sd="0" x="3"/>
        <item sd="0" x="4"/>
        <item sd="0" x="5"/>
        <item t="default"/>
      </items>
    </pivotField>
    <pivotField axis="axisRow" showAl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t="default"/>
      </items>
    </pivotField>
  </pivotFields>
  <rowFields count="4">
    <field x="2"/>
    <field x="6"/>
    <field x="5"/>
    <field x="1"/>
  </rowFields>
  <rowItems count="20">
    <i>
      <x v="2"/>
    </i>
    <i r="1">
      <x v="1"/>
    </i>
    <i r="1">
      <x v="2"/>
    </i>
    <i r="1">
      <x v="3"/>
    </i>
    <i r="1">
      <x v="4"/>
    </i>
    <i r="1">
      <x v="5"/>
    </i>
    <i r="1">
      <x v="6"/>
    </i>
    <i r="1">
      <x v="7"/>
    </i>
    <i r="1">
      <x v="8"/>
    </i>
    <i r="1">
      <x v="9"/>
    </i>
    <i r="1">
      <x v="11"/>
    </i>
    <i r="1">
      <x v="12"/>
    </i>
    <i r="1">
      <x v="13"/>
    </i>
    <i r="1">
      <x v="14"/>
    </i>
    <i r="1">
      <x v="15"/>
    </i>
    <i r="1">
      <x v="16"/>
    </i>
    <i r="1">
      <x v="17"/>
    </i>
    <i r="1">
      <x v="18"/>
    </i>
    <i r="1">
      <x v="19"/>
    </i>
    <i t="grand">
      <x/>
    </i>
  </rowItems>
  <colItems count="1">
    <i/>
  </colItems>
  <dataFields count="1">
    <dataField name="Count of Activity"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F52C82-C349-459E-BAE6-E64691F371FB}"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Year">
  <location ref="A3:B9" firstHeaderRow="1" firstDataRow="1" firstDataCol="1"/>
  <pivotFields count="12">
    <pivotField showAll="0"/>
    <pivotField axis="axisRow" showAll="0">
      <items count="15">
        <item x="0"/>
        <item x="1"/>
        <item x="2"/>
        <item x="3"/>
        <item x="4"/>
        <item x="5"/>
        <item x="6"/>
        <item x="7"/>
        <item x="8"/>
        <item x="9"/>
        <item x="10"/>
        <item x="11"/>
        <item x="12"/>
        <item x="13"/>
        <item t="default"/>
      </items>
    </pivotField>
    <pivotField showAll="0"/>
    <pivotField showAll="0">
      <items count="10">
        <item h="1" x="2"/>
        <item h="1" x="0"/>
        <item h="1" x="4"/>
        <item x="3"/>
        <item h="1" x="1"/>
        <item h="1" x="6"/>
        <item h="1" x="5"/>
        <item h="1" x="7"/>
        <item h="1" x="8"/>
        <item t="default"/>
      </items>
    </pivotField>
    <pivotField showAll="0"/>
    <pivotField showAll="0"/>
    <pivotField showAll="0"/>
    <pivotField dataField="1" showAll="0"/>
    <pivotField showAll="0">
      <items count="67">
        <item x="48"/>
        <item x="31"/>
        <item x="27"/>
        <item x="22"/>
        <item x="5"/>
        <item x="47"/>
        <item x="46"/>
        <item x="0"/>
        <item x="17"/>
        <item x="28"/>
        <item x="18"/>
        <item x="29"/>
        <item x="30"/>
        <item x="25"/>
        <item x="11"/>
        <item x="3"/>
        <item x="54"/>
        <item x="57"/>
        <item x="6"/>
        <item x="15"/>
        <item x="24"/>
        <item x="55"/>
        <item x="2"/>
        <item x="49"/>
        <item x="23"/>
        <item x="44"/>
        <item x="9"/>
        <item x="50"/>
        <item x="51"/>
        <item x="1"/>
        <item x="56"/>
        <item x="43"/>
        <item x="14"/>
        <item x="53"/>
        <item x="12"/>
        <item x="42"/>
        <item x="41"/>
        <item x="21"/>
        <item x="13"/>
        <item x="52"/>
        <item x="8"/>
        <item x="58"/>
        <item x="7"/>
        <item x="19"/>
        <item x="60"/>
        <item x="59"/>
        <item x="20"/>
        <item x="26"/>
        <item x="4"/>
        <item x="39"/>
        <item x="61"/>
        <item x="62"/>
        <item x="63"/>
        <item x="16"/>
        <item x="40"/>
        <item x="38"/>
        <item x="10"/>
        <item x="64"/>
        <item x="34"/>
        <item x="33"/>
        <item x="35"/>
        <item x="36"/>
        <item x="37"/>
        <item x="45"/>
        <item x="32"/>
        <item x="65"/>
        <item t="default"/>
      </items>
    </pivotField>
    <pivotField showAll="0"/>
    <pivotField axis="axisRow" showAll="0">
      <items count="7">
        <item sd="0" x="0"/>
        <item sd="0" x="1"/>
        <item sd="0" x="2"/>
        <item sd="0" x="3"/>
        <item sd="0" x="4"/>
        <item sd="0" x="5"/>
        <item t="default"/>
      </items>
    </pivotField>
    <pivotField axis="axisRow" showAll="0">
      <items count="22">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h="1" sd="0" x="20"/>
        <item t="default"/>
      </items>
    </pivotField>
  </pivotFields>
  <rowFields count="3">
    <field x="11"/>
    <field x="10"/>
    <field x="1"/>
  </rowFields>
  <rowItems count="6">
    <i>
      <x v="15"/>
    </i>
    <i>
      <x v="16"/>
    </i>
    <i>
      <x v="17"/>
    </i>
    <i>
      <x v="18"/>
    </i>
    <i>
      <x v="19"/>
    </i>
    <i t="grand">
      <x/>
    </i>
  </rowItems>
  <colItems count="1">
    <i/>
  </colItems>
  <dataFields count="1">
    <dataField name="Sum of Actual_Rent" fld="7" baseField="0" baseItem="0"/>
  </dataFields>
  <formats count="20">
    <format dxfId="95">
      <pivotArea collapsedLevelsAreSubtotals="1" fieldPosition="0">
        <references count="1">
          <reference field="11" count="1">
            <x v="1"/>
          </reference>
        </references>
      </pivotArea>
    </format>
    <format dxfId="94">
      <pivotArea collapsedLevelsAreSubtotals="1" fieldPosition="0">
        <references count="1">
          <reference field="11" count="1">
            <x v="2"/>
          </reference>
        </references>
      </pivotArea>
    </format>
    <format dxfId="93">
      <pivotArea collapsedLevelsAreSubtotals="1" fieldPosition="0">
        <references count="1">
          <reference field="11" count="1">
            <x v="3"/>
          </reference>
        </references>
      </pivotArea>
    </format>
    <format dxfId="92">
      <pivotArea collapsedLevelsAreSubtotals="1" fieldPosition="0">
        <references count="1">
          <reference field="11" count="1">
            <x v="4"/>
          </reference>
        </references>
      </pivotArea>
    </format>
    <format dxfId="91">
      <pivotArea collapsedLevelsAreSubtotals="1" fieldPosition="0">
        <references count="1">
          <reference field="11" count="1">
            <x v="5"/>
          </reference>
        </references>
      </pivotArea>
    </format>
    <format dxfId="90">
      <pivotArea collapsedLevelsAreSubtotals="1" fieldPosition="0">
        <references count="1">
          <reference field="11" count="1">
            <x v="6"/>
          </reference>
        </references>
      </pivotArea>
    </format>
    <format dxfId="89">
      <pivotArea collapsedLevelsAreSubtotals="1" fieldPosition="0">
        <references count="1">
          <reference field="11" count="1">
            <x v="7"/>
          </reference>
        </references>
      </pivotArea>
    </format>
    <format dxfId="88">
      <pivotArea collapsedLevelsAreSubtotals="1" fieldPosition="0">
        <references count="1">
          <reference field="11" count="1">
            <x v="8"/>
          </reference>
        </references>
      </pivotArea>
    </format>
    <format dxfId="87">
      <pivotArea collapsedLevelsAreSubtotals="1" fieldPosition="0">
        <references count="1">
          <reference field="11" count="1">
            <x v="9"/>
          </reference>
        </references>
      </pivotArea>
    </format>
    <format dxfId="86">
      <pivotArea collapsedLevelsAreSubtotals="1" fieldPosition="0">
        <references count="1">
          <reference field="11" count="1">
            <x v="10"/>
          </reference>
        </references>
      </pivotArea>
    </format>
    <format dxfId="85">
      <pivotArea collapsedLevelsAreSubtotals="1" fieldPosition="0">
        <references count="1">
          <reference field="11" count="1">
            <x v="11"/>
          </reference>
        </references>
      </pivotArea>
    </format>
    <format dxfId="84">
      <pivotArea collapsedLevelsAreSubtotals="1" fieldPosition="0">
        <references count="1">
          <reference field="11" count="1">
            <x v="12"/>
          </reference>
        </references>
      </pivotArea>
    </format>
    <format dxfId="83">
      <pivotArea collapsedLevelsAreSubtotals="1" fieldPosition="0">
        <references count="1">
          <reference field="11" count="1">
            <x v="13"/>
          </reference>
        </references>
      </pivotArea>
    </format>
    <format dxfId="82">
      <pivotArea collapsedLevelsAreSubtotals="1" fieldPosition="0">
        <references count="1">
          <reference field="11" count="1">
            <x v="14"/>
          </reference>
        </references>
      </pivotArea>
    </format>
    <format dxfId="81">
      <pivotArea collapsedLevelsAreSubtotals="1" fieldPosition="0">
        <references count="1">
          <reference field="11" count="1">
            <x v="15"/>
          </reference>
        </references>
      </pivotArea>
    </format>
    <format dxfId="80">
      <pivotArea collapsedLevelsAreSubtotals="1" fieldPosition="0">
        <references count="1">
          <reference field="11" count="1">
            <x v="16"/>
          </reference>
        </references>
      </pivotArea>
    </format>
    <format dxfId="79">
      <pivotArea collapsedLevelsAreSubtotals="1" fieldPosition="0">
        <references count="1">
          <reference field="11" count="1">
            <x v="17"/>
          </reference>
        </references>
      </pivotArea>
    </format>
    <format dxfId="78">
      <pivotArea collapsedLevelsAreSubtotals="1" fieldPosition="0">
        <references count="1">
          <reference field="11" count="1">
            <x v="18"/>
          </reference>
        </references>
      </pivotArea>
    </format>
    <format dxfId="77">
      <pivotArea collapsedLevelsAreSubtotals="1" fieldPosition="0">
        <references count="1">
          <reference field="11" count="1">
            <x v="19"/>
          </reference>
        </references>
      </pivotArea>
    </format>
    <format dxfId="76">
      <pivotArea grandRow="1"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0D6383-33E8-4266-B769-A403498AF822}" name="PivotTable1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Districts">
  <location ref="A20:B29" firstHeaderRow="1" firstDataRow="1" firstDataCol="1"/>
  <pivotFields count="12">
    <pivotField showAll="0"/>
    <pivotField showAll="0">
      <items count="15">
        <item x="0"/>
        <item x="1"/>
        <item x="2"/>
        <item x="3"/>
        <item x="4"/>
        <item x="5"/>
        <item x="6"/>
        <item x="7"/>
        <item x="8"/>
        <item x="9"/>
        <item x="10"/>
        <item x="11"/>
        <item x="12"/>
        <item x="13"/>
        <item t="default"/>
      </items>
    </pivotField>
    <pivotField showAll="0"/>
    <pivotField axis="axisRow" showAll="0">
      <items count="10">
        <item x="2"/>
        <item x="0"/>
        <item x="4"/>
        <item x="3"/>
        <item x="1"/>
        <item x="6"/>
        <item x="5"/>
        <item x="7"/>
        <item h="1" x="8"/>
        <item t="default"/>
      </items>
    </pivotField>
    <pivotField showAll="0"/>
    <pivotField showAll="0"/>
    <pivotField showAll="0"/>
    <pivotField dataField="1" showAll="0"/>
    <pivotField showAll="0"/>
    <pivotField showAll="0"/>
    <pivotField showAll="0" defaultSubtotal="0"/>
    <pivotField showAll="0" defaultSubtotal="0">
      <items count="21">
        <item h="1" x="0"/>
        <item h="1" x="1"/>
        <item h="1" x="2"/>
        <item x="3"/>
        <item h="1" x="4"/>
        <item h="1" x="5"/>
        <item h="1" x="6"/>
        <item h="1" x="7"/>
        <item h="1" x="8"/>
        <item h="1" x="9"/>
        <item h="1" x="10"/>
        <item h="1" x="11"/>
        <item h="1" x="12"/>
        <item h="1" x="13"/>
        <item h="1" x="14"/>
        <item h="1" x="15"/>
        <item h="1" x="16"/>
        <item h="1" x="17"/>
        <item h="1" x="18"/>
        <item h="1" x="19"/>
        <item h="1" x="20"/>
      </items>
    </pivotField>
  </pivotFields>
  <rowFields count="1">
    <field x="3"/>
  </rowFields>
  <rowItems count="9">
    <i>
      <x/>
    </i>
    <i>
      <x v="1"/>
    </i>
    <i>
      <x v="2"/>
    </i>
    <i>
      <x v="3"/>
    </i>
    <i>
      <x v="4"/>
    </i>
    <i>
      <x v="5"/>
    </i>
    <i>
      <x v="6"/>
    </i>
    <i>
      <x v="7"/>
    </i>
    <i t="grand">
      <x/>
    </i>
  </rowItems>
  <colItems count="1">
    <i/>
  </colItems>
  <dataFields count="1">
    <dataField name="Sum of Actual_Rent" fld="7" baseField="0" baseItem="0" numFmtId="164"/>
  </dataFields>
  <formats count="1">
    <format dxfId="96">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85266C-7569-4FDC-872F-03F6BDE54929}"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istricts">
  <location ref="A3:B13" firstHeaderRow="1" firstDataRow="1" firstDataCol="1"/>
  <pivotFields count="7">
    <pivotField showAll="0"/>
    <pivotField showAll="0"/>
    <pivotField showAll="0"/>
    <pivotField dataField="1" showAll="0"/>
    <pivotField axis="axisRow" showAll="0">
      <items count="11">
        <item x="4"/>
        <item x="0"/>
        <item x="1"/>
        <item x="2"/>
        <item x="3"/>
        <item x="5"/>
        <item x="6"/>
        <item x="7"/>
        <item x="8"/>
        <item h="1" x="9"/>
        <item t="default"/>
      </items>
    </pivotField>
    <pivotField showAll="0" defaultSubtotal="0"/>
    <pivotField showAll="0" defaultSubtotal="0"/>
  </pivotFields>
  <rowFields count="1">
    <field x="4"/>
  </rowFields>
  <rowItems count="10">
    <i>
      <x/>
    </i>
    <i>
      <x v="1"/>
    </i>
    <i>
      <x v="2"/>
    </i>
    <i>
      <x v="3"/>
    </i>
    <i>
      <x v="4"/>
    </i>
    <i>
      <x v="5"/>
    </i>
    <i>
      <x v="6"/>
    </i>
    <i>
      <x v="7"/>
    </i>
    <i>
      <x v="8"/>
    </i>
    <i t="grand">
      <x/>
    </i>
  </rowItems>
  <colItems count="1">
    <i/>
  </colItems>
  <dataFields count="1">
    <dataField name="Sum of Cost" fld="3" baseField="0" baseItem="0" numFmtId="164"/>
  </dataFields>
  <formats count="6">
    <format dxfId="74">
      <pivotArea type="all" dataOnly="0" outline="0" fieldPosition="0"/>
    </format>
    <format dxfId="73">
      <pivotArea outline="0" collapsedLevelsAreSubtotals="1" fieldPosition="0"/>
    </format>
    <format dxfId="72">
      <pivotArea field="4" type="button" dataOnly="0" labelOnly="1" outline="0" axis="axisRow" fieldPosition="0"/>
    </format>
    <format dxfId="71">
      <pivotArea dataOnly="0" labelOnly="1" fieldPosition="0">
        <references count="1">
          <reference field="4" count="0"/>
        </references>
      </pivotArea>
    </format>
    <format dxfId="70">
      <pivotArea dataOnly="0" labelOnly="1" grandRow="1" outline="0" fieldPosition="0"/>
    </format>
    <format dxfId="69">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19A9B1-1C42-4E6C-B35B-3A1F941316D6}"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Years">
  <location ref="A22:B28" firstHeaderRow="1" firstDataRow="1" firstDataCol="1"/>
  <pivotFields count="7">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axis="axisRow" showAll="0">
      <items count="7">
        <item sd="0" x="0"/>
        <item sd="0" x="1"/>
        <item sd="0" x="2"/>
        <item sd="0" x="3"/>
        <item sd="0" x="4"/>
        <item sd="0" x="5"/>
        <item t="default"/>
      </items>
    </pivotField>
    <pivotField axis="axisRow" showAll="0">
      <items count="22">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h="1" sd="0" x="20"/>
        <item t="default"/>
      </items>
    </pivotField>
  </pivotFields>
  <rowFields count="3">
    <field x="6"/>
    <field x="5"/>
    <field x="1"/>
  </rowFields>
  <rowItems count="6">
    <i>
      <x v="15"/>
    </i>
    <i>
      <x v="16"/>
    </i>
    <i>
      <x v="17"/>
    </i>
    <i>
      <x v="18"/>
    </i>
    <i>
      <x v="19"/>
    </i>
    <i t="grand">
      <x/>
    </i>
  </rowItems>
  <colItems count="1">
    <i/>
  </colItems>
  <dataFields count="1">
    <dataField name="Sum of Cost" fld="3" baseField="0" baseItem="0" numFmtId="164"/>
  </dataFields>
  <formats count="1">
    <format dxfId="75">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D54B96-194E-4F6E-A31F-E120EF6E1A1C}"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Year">
  <location ref="A2:B22" firstHeaderRow="1" firstDataRow="1" firstDataCol="1"/>
  <pivotFields count="12">
    <pivotField showAll="0"/>
    <pivotField axis="axisRow" showAll="0">
      <items count="15">
        <item x="0"/>
        <item x="1"/>
        <item x="2"/>
        <item x="3"/>
        <item x="4"/>
        <item x="5"/>
        <item x="6"/>
        <item x="7"/>
        <item x="8"/>
        <item x="9"/>
        <item x="10"/>
        <item x="11"/>
        <item x="12"/>
        <item x="13"/>
        <item t="default"/>
      </items>
    </pivotField>
    <pivotField showAll="0"/>
    <pivotField showAll="0">
      <items count="10">
        <item h="1" x="2"/>
        <item h="1" x="0"/>
        <item h="1" x="4"/>
        <item x="3"/>
        <item h="1" x="1"/>
        <item h="1" x="6"/>
        <item h="1" x="5"/>
        <item h="1" x="7"/>
        <item h="1" x="8"/>
        <item t="default"/>
      </items>
    </pivotField>
    <pivotField showAll="0"/>
    <pivotField showAll="0"/>
    <pivotField showAll="0"/>
    <pivotField dataField="1" showAll="0"/>
    <pivotField showAll="0">
      <items count="67">
        <item x="48"/>
        <item x="31"/>
        <item x="27"/>
        <item x="22"/>
        <item x="5"/>
        <item x="47"/>
        <item x="46"/>
        <item x="0"/>
        <item x="17"/>
        <item x="28"/>
        <item x="18"/>
        <item x="29"/>
        <item x="30"/>
        <item x="25"/>
        <item x="11"/>
        <item x="3"/>
        <item x="54"/>
        <item x="57"/>
        <item x="6"/>
        <item x="15"/>
        <item x="24"/>
        <item x="55"/>
        <item x="2"/>
        <item x="49"/>
        <item x="23"/>
        <item x="44"/>
        <item x="9"/>
        <item x="50"/>
        <item x="51"/>
        <item x="1"/>
        <item x="56"/>
        <item x="43"/>
        <item x="14"/>
        <item x="53"/>
        <item x="12"/>
        <item x="42"/>
        <item x="41"/>
        <item x="21"/>
        <item x="13"/>
        <item x="52"/>
        <item x="8"/>
        <item x="58"/>
        <item x="7"/>
        <item x="19"/>
        <item x="60"/>
        <item x="59"/>
        <item x="20"/>
        <item x="26"/>
        <item x="4"/>
        <item x="39"/>
        <item x="61"/>
        <item x="62"/>
        <item x="63"/>
        <item x="16"/>
        <item x="40"/>
        <item x="38"/>
        <item x="10"/>
        <item x="64"/>
        <item x="34"/>
        <item x="33"/>
        <item x="35"/>
        <item x="36"/>
        <item x="37"/>
        <item x="45"/>
        <item x="32"/>
        <item x="65"/>
        <item t="default"/>
      </items>
    </pivotField>
    <pivotField showAll="0"/>
    <pivotField axis="axisRow" showAll="0">
      <items count="7">
        <item sd="0" x="0"/>
        <item sd="0" x="1"/>
        <item sd="0" x="2"/>
        <item sd="0" x="3"/>
        <item sd="0" x="4"/>
        <item sd="0" x="5"/>
        <item t="default"/>
      </items>
    </pivotField>
    <pivotField axis="axisRow" showAll="0">
      <items count="22">
        <item h="1" sd="0" x="0"/>
        <item sd="0" x="1"/>
        <item sd="0" x="2"/>
        <item sd="0" x="3"/>
        <item sd="0" x="4"/>
        <item sd="0" x="5"/>
        <item sd="0" x="6"/>
        <item sd="0" x="7"/>
        <item sd="0" x="8"/>
        <item sd="0" x="9"/>
        <item sd="0" x="10"/>
        <item sd="0" x="11"/>
        <item sd="0" x="12"/>
        <item sd="0" x="13"/>
        <item sd="0" x="14"/>
        <item sd="0" x="15"/>
        <item sd="0" x="16"/>
        <item sd="0" x="17"/>
        <item sd="0" x="18"/>
        <item sd="0" x="19"/>
        <item h="1" sd="0" x="20"/>
        <item t="default"/>
      </items>
    </pivotField>
  </pivotFields>
  <rowFields count="3">
    <field x="11"/>
    <field x="10"/>
    <field x="1"/>
  </rowFields>
  <rowItems count="20">
    <i>
      <x v="1"/>
    </i>
    <i>
      <x v="2"/>
    </i>
    <i>
      <x v="3"/>
    </i>
    <i>
      <x v="4"/>
    </i>
    <i>
      <x v="5"/>
    </i>
    <i>
      <x v="6"/>
    </i>
    <i>
      <x v="7"/>
    </i>
    <i>
      <x v="8"/>
    </i>
    <i>
      <x v="9"/>
    </i>
    <i>
      <x v="10"/>
    </i>
    <i>
      <x v="11"/>
    </i>
    <i>
      <x v="12"/>
    </i>
    <i>
      <x v="13"/>
    </i>
    <i>
      <x v="14"/>
    </i>
    <i>
      <x v="15"/>
    </i>
    <i>
      <x v="16"/>
    </i>
    <i>
      <x v="17"/>
    </i>
    <i>
      <x v="18"/>
    </i>
    <i>
      <x v="19"/>
    </i>
    <i t="grand">
      <x/>
    </i>
  </rowItems>
  <colItems count="1">
    <i/>
  </colItems>
  <dataFields count="1">
    <dataField name="Sum of Actual_Rent" fld="7" baseField="0" baseItem="0"/>
  </dataFields>
  <formats count="20">
    <format dxfId="67">
      <pivotArea collapsedLevelsAreSubtotals="1" fieldPosition="0">
        <references count="1">
          <reference field="11" count="1">
            <x v="1"/>
          </reference>
        </references>
      </pivotArea>
    </format>
    <format dxfId="66">
      <pivotArea collapsedLevelsAreSubtotals="1" fieldPosition="0">
        <references count="1">
          <reference field="11" count="1">
            <x v="2"/>
          </reference>
        </references>
      </pivotArea>
    </format>
    <format dxfId="65">
      <pivotArea collapsedLevelsAreSubtotals="1" fieldPosition="0">
        <references count="1">
          <reference field="11" count="1">
            <x v="3"/>
          </reference>
        </references>
      </pivotArea>
    </format>
    <format dxfId="64">
      <pivotArea collapsedLevelsAreSubtotals="1" fieldPosition="0">
        <references count="1">
          <reference field="11" count="1">
            <x v="4"/>
          </reference>
        </references>
      </pivotArea>
    </format>
    <format dxfId="63">
      <pivotArea collapsedLevelsAreSubtotals="1" fieldPosition="0">
        <references count="1">
          <reference field="11" count="1">
            <x v="5"/>
          </reference>
        </references>
      </pivotArea>
    </format>
    <format dxfId="62">
      <pivotArea collapsedLevelsAreSubtotals="1" fieldPosition="0">
        <references count="1">
          <reference field="11" count="1">
            <x v="6"/>
          </reference>
        </references>
      </pivotArea>
    </format>
    <format dxfId="61">
      <pivotArea collapsedLevelsAreSubtotals="1" fieldPosition="0">
        <references count="1">
          <reference field="11" count="1">
            <x v="7"/>
          </reference>
        </references>
      </pivotArea>
    </format>
    <format dxfId="60">
      <pivotArea collapsedLevelsAreSubtotals="1" fieldPosition="0">
        <references count="1">
          <reference field="11" count="1">
            <x v="8"/>
          </reference>
        </references>
      </pivotArea>
    </format>
    <format dxfId="59">
      <pivotArea collapsedLevelsAreSubtotals="1" fieldPosition="0">
        <references count="1">
          <reference field="11" count="1">
            <x v="9"/>
          </reference>
        </references>
      </pivotArea>
    </format>
    <format dxfId="58">
      <pivotArea collapsedLevelsAreSubtotals="1" fieldPosition="0">
        <references count="1">
          <reference field="11" count="1">
            <x v="10"/>
          </reference>
        </references>
      </pivotArea>
    </format>
    <format dxfId="57">
      <pivotArea collapsedLevelsAreSubtotals="1" fieldPosition="0">
        <references count="1">
          <reference field="11" count="1">
            <x v="11"/>
          </reference>
        </references>
      </pivotArea>
    </format>
    <format dxfId="56">
      <pivotArea collapsedLevelsAreSubtotals="1" fieldPosition="0">
        <references count="1">
          <reference field="11" count="1">
            <x v="12"/>
          </reference>
        </references>
      </pivotArea>
    </format>
    <format dxfId="55">
      <pivotArea collapsedLevelsAreSubtotals="1" fieldPosition="0">
        <references count="1">
          <reference field="11" count="1">
            <x v="13"/>
          </reference>
        </references>
      </pivotArea>
    </format>
    <format dxfId="54">
      <pivotArea collapsedLevelsAreSubtotals="1" fieldPosition="0">
        <references count="1">
          <reference field="11" count="1">
            <x v="14"/>
          </reference>
        </references>
      </pivotArea>
    </format>
    <format dxfId="53">
      <pivotArea collapsedLevelsAreSubtotals="1" fieldPosition="0">
        <references count="1">
          <reference field="11" count="1">
            <x v="15"/>
          </reference>
        </references>
      </pivotArea>
    </format>
    <format dxfId="52">
      <pivotArea collapsedLevelsAreSubtotals="1" fieldPosition="0">
        <references count="1">
          <reference field="11" count="1">
            <x v="16"/>
          </reference>
        </references>
      </pivotArea>
    </format>
    <format dxfId="51">
      <pivotArea collapsedLevelsAreSubtotals="1" fieldPosition="0">
        <references count="1">
          <reference field="11" count="1">
            <x v="17"/>
          </reference>
        </references>
      </pivotArea>
    </format>
    <format dxfId="50">
      <pivotArea collapsedLevelsAreSubtotals="1" fieldPosition="0">
        <references count="1">
          <reference field="11" count="1">
            <x v="18"/>
          </reference>
        </references>
      </pivotArea>
    </format>
    <format dxfId="49">
      <pivotArea collapsedLevelsAreSubtotals="1" fieldPosition="0">
        <references count="1">
          <reference field="11" count="1">
            <x v="19"/>
          </reference>
        </references>
      </pivotArea>
    </format>
    <format dxfId="48">
      <pivotArea grandRow="1"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A1342D-B348-4D69-A860-4681B2FEC2A2}"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Years">
  <location ref="C2:D21" firstHeaderRow="1" firstDataRow="1" firstDataCol="1"/>
  <pivotFields count="7">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axis="axisRow" showAll="0">
      <items count="7">
        <item sd="0" x="0"/>
        <item sd="0" x="1"/>
        <item sd="0" x="2"/>
        <item sd="0" x="3"/>
        <item sd="0" x="4"/>
        <item sd="0" x="5"/>
        <item t="default"/>
      </items>
    </pivotField>
    <pivotField axis="axisRow" showAll="0">
      <items count="22">
        <item h="1" sd="0" x="0"/>
        <item sd="0" x="1"/>
        <item sd="0" x="2"/>
        <item sd="0" x="3"/>
        <item sd="0" x="4"/>
        <item sd="0" x="5"/>
        <item sd="0" x="6"/>
        <item sd="0" x="7"/>
        <item sd="0" x="8"/>
        <item sd="0" x="9"/>
        <item sd="0" x="10"/>
        <item sd="0" x="11"/>
        <item sd="0" x="12"/>
        <item sd="0" x="13"/>
        <item sd="0" x="14"/>
        <item sd="0" x="15"/>
        <item sd="0" x="16"/>
        <item sd="0" x="17"/>
        <item sd="0" x="18"/>
        <item sd="0" x="19"/>
        <item h="1" sd="0" x="20"/>
        <item t="default"/>
      </items>
    </pivotField>
  </pivotFields>
  <rowFields count="3">
    <field x="6"/>
    <field x="5"/>
    <field x="1"/>
  </rowFields>
  <rowItems count="19">
    <i>
      <x v="1"/>
    </i>
    <i>
      <x v="2"/>
    </i>
    <i>
      <x v="3"/>
    </i>
    <i>
      <x v="4"/>
    </i>
    <i>
      <x v="5"/>
    </i>
    <i>
      <x v="6"/>
    </i>
    <i>
      <x v="7"/>
    </i>
    <i>
      <x v="8"/>
    </i>
    <i>
      <x v="9"/>
    </i>
    <i>
      <x v="11"/>
    </i>
    <i>
      <x v="12"/>
    </i>
    <i>
      <x v="13"/>
    </i>
    <i>
      <x v="14"/>
    </i>
    <i>
      <x v="15"/>
    </i>
    <i>
      <x v="16"/>
    </i>
    <i>
      <x v="17"/>
    </i>
    <i>
      <x v="18"/>
    </i>
    <i>
      <x v="19"/>
    </i>
    <i t="grand">
      <x/>
    </i>
  </rowItems>
  <colItems count="1">
    <i/>
  </colItems>
  <dataFields count="1">
    <dataField name="Sum of Cost" fld="3" baseField="0" baseItem="0" numFmtId="164"/>
  </dataFields>
  <formats count="1">
    <format dxfId="6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A22872-C60F-4393-9000-D73E0DD850F5}"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istricts">
  <location ref="D3:E13" firstHeaderRow="1" firstDataRow="1" firstDataCol="1"/>
  <pivotFields count="7">
    <pivotField showAll="0"/>
    <pivotField showAll="0"/>
    <pivotField showAll="0"/>
    <pivotField dataField="1" showAll="0"/>
    <pivotField axis="axisRow" showAll="0">
      <items count="11">
        <item x="4"/>
        <item x="0"/>
        <item x="1"/>
        <item x="2"/>
        <item x="3"/>
        <item x="5"/>
        <item x="6"/>
        <item x="7"/>
        <item x="8"/>
        <item h="1" x="9"/>
        <item t="default"/>
      </items>
    </pivotField>
    <pivotField showAll="0" defaultSubtotal="0"/>
    <pivotField showAll="0" defaultSubtotal="0"/>
  </pivotFields>
  <rowFields count="1">
    <field x="4"/>
  </rowFields>
  <rowItems count="10">
    <i>
      <x/>
    </i>
    <i>
      <x v="1"/>
    </i>
    <i>
      <x v="2"/>
    </i>
    <i>
      <x v="3"/>
    </i>
    <i>
      <x v="4"/>
    </i>
    <i>
      <x v="5"/>
    </i>
    <i>
      <x v="6"/>
    </i>
    <i>
      <x v="7"/>
    </i>
    <i>
      <x v="8"/>
    </i>
    <i t="grand">
      <x/>
    </i>
  </rowItems>
  <colItems count="1">
    <i/>
  </colItems>
  <dataFields count="1">
    <dataField name="Sum of Cost" fld="3" baseField="0" baseItem="0" numFmtId="164"/>
  </dataFields>
  <formats count="6">
    <format dxfId="40">
      <pivotArea type="all" dataOnly="0" outline="0" fieldPosition="0"/>
    </format>
    <format dxfId="39">
      <pivotArea outline="0" collapsedLevelsAreSubtotals="1" fieldPosition="0"/>
    </format>
    <format dxfId="38">
      <pivotArea field="4" type="button" dataOnly="0" labelOnly="1" outline="0" axis="axisRow" fieldPosition="0"/>
    </format>
    <format dxfId="37">
      <pivotArea dataOnly="0" labelOnly="1" fieldPosition="0">
        <references count="1">
          <reference field="4" count="0"/>
        </references>
      </pivotArea>
    </format>
    <format dxfId="36">
      <pivotArea dataOnly="0" labelOnly="1" grandRow="1" outline="0" fieldPosition="0"/>
    </format>
    <format dxfId="35">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A8766B-E101-4103-938A-84A55363E2D5}"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Districts">
  <location ref="A3:B12" firstHeaderRow="1" firstDataRow="1" firstDataCol="1"/>
  <pivotFields count="12">
    <pivotField showAll="0"/>
    <pivotField showAll="0">
      <items count="15">
        <item x="0"/>
        <item x="1"/>
        <item x="2"/>
        <item x="3"/>
        <item x="4"/>
        <item x="5"/>
        <item x="6"/>
        <item x="7"/>
        <item x="8"/>
        <item x="9"/>
        <item x="10"/>
        <item x="11"/>
        <item x="12"/>
        <item x="13"/>
        <item t="default"/>
      </items>
    </pivotField>
    <pivotField showAll="0"/>
    <pivotField axis="axisRow" showAll="0">
      <items count="10">
        <item x="2"/>
        <item x="0"/>
        <item x="4"/>
        <item x="3"/>
        <item x="1"/>
        <item x="6"/>
        <item x="5"/>
        <item x="7"/>
        <item h="1" x="8"/>
        <item t="default"/>
      </items>
    </pivotField>
    <pivotField showAll="0"/>
    <pivotField showAll="0"/>
    <pivotField showAll="0"/>
    <pivotField dataField="1" showAll="0"/>
    <pivotField showAll="0"/>
    <pivotField showAll="0"/>
    <pivotField showAll="0" defaultSubtotal="0"/>
    <pivotField showAll="0" defaultSubtotal="0">
      <items count="21">
        <item h="1" x="0"/>
        <item h="1" x="1"/>
        <item h="1" x="2"/>
        <item x="3"/>
        <item h="1" x="4"/>
        <item h="1" x="5"/>
        <item h="1" x="6"/>
        <item h="1" x="7"/>
        <item h="1" x="8"/>
        <item h="1" x="9"/>
        <item h="1" x="10"/>
        <item h="1" x="11"/>
        <item h="1" x="12"/>
        <item h="1" x="13"/>
        <item h="1" x="14"/>
        <item h="1" x="15"/>
        <item h="1" x="16"/>
        <item h="1" x="17"/>
        <item h="1" x="18"/>
        <item h="1" x="19"/>
        <item h="1" x="20"/>
      </items>
    </pivotField>
  </pivotFields>
  <rowFields count="1">
    <field x="3"/>
  </rowFields>
  <rowItems count="9">
    <i>
      <x/>
    </i>
    <i>
      <x v="1"/>
    </i>
    <i>
      <x v="2"/>
    </i>
    <i>
      <x v="3"/>
    </i>
    <i>
      <x v="4"/>
    </i>
    <i>
      <x v="5"/>
    </i>
    <i>
      <x v="6"/>
    </i>
    <i>
      <x v="7"/>
    </i>
    <i t="grand">
      <x/>
    </i>
  </rowItems>
  <colItems count="1">
    <i/>
  </colItems>
  <dataFields count="1">
    <dataField name="Sum of Actual_Rent" fld="7" baseField="0" baseItem="0" numFmtId="164"/>
  </dataFields>
  <formats count="1">
    <format dxfId="41">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A17C5A-20F1-43AF-8E05-8EEFEED97702}"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Year">
  <location ref="A2:B22" firstHeaderRow="1" firstDataRow="1" firstDataCol="1"/>
  <pivotFields count="12">
    <pivotField showAll="0"/>
    <pivotField axis="axisRow" showAll="0">
      <items count="15">
        <item x="0"/>
        <item x="1"/>
        <item x="2"/>
        <item x="3"/>
        <item x="4"/>
        <item x="5"/>
        <item x="6"/>
        <item x="7"/>
        <item x="8"/>
        <item x="9"/>
        <item x="10"/>
        <item x="11"/>
        <item x="12"/>
        <item x="13"/>
        <item t="default"/>
      </items>
    </pivotField>
    <pivotField showAll="0"/>
    <pivotField showAll="0">
      <items count="10">
        <item h="1" x="2"/>
        <item h="1" x="0"/>
        <item h="1" x="4"/>
        <item x="3"/>
        <item h="1" x="1"/>
        <item h="1" x="6"/>
        <item h="1" x="5"/>
        <item h="1" x="7"/>
        <item h="1" x="8"/>
        <item t="default"/>
      </items>
    </pivotField>
    <pivotField showAll="0"/>
    <pivotField showAll="0"/>
    <pivotField showAll="0"/>
    <pivotField dataField="1" showAll="0"/>
    <pivotField showAll="0">
      <items count="67">
        <item x="48"/>
        <item x="31"/>
        <item x="27"/>
        <item x="22"/>
        <item x="5"/>
        <item x="47"/>
        <item x="46"/>
        <item x="0"/>
        <item x="17"/>
        <item x="28"/>
        <item x="18"/>
        <item x="29"/>
        <item x="30"/>
        <item x="25"/>
        <item x="11"/>
        <item x="3"/>
        <item x="54"/>
        <item x="57"/>
        <item x="6"/>
        <item x="15"/>
        <item x="24"/>
        <item x="55"/>
        <item x="2"/>
        <item x="49"/>
        <item x="23"/>
        <item x="44"/>
        <item x="9"/>
        <item x="50"/>
        <item x="51"/>
        <item x="1"/>
        <item x="56"/>
        <item x="43"/>
        <item x="14"/>
        <item x="53"/>
        <item x="12"/>
        <item x="42"/>
        <item x="41"/>
        <item x="21"/>
        <item x="13"/>
        <item x="52"/>
        <item x="8"/>
        <item x="58"/>
        <item x="7"/>
        <item x="19"/>
        <item x="60"/>
        <item x="59"/>
        <item x="20"/>
        <item x="26"/>
        <item x="4"/>
        <item x="39"/>
        <item x="61"/>
        <item x="62"/>
        <item x="63"/>
        <item x="16"/>
        <item x="40"/>
        <item x="38"/>
        <item x="10"/>
        <item x="64"/>
        <item x="34"/>
        <item x="33"/>
        <item x="35"/>
        <item x="36"/>
        <item x="37"/>
        <item x="45"/>
        <item x="32"/>
        <item x="65"/>
        <item t="default"/>
      </items>
    </pivotField>
    <pivotField showAll="0"/>
    <pivotField axis="axisRow" showAll="0">
      <items count="7">
        <item sd="0" x="0"/>
        <item sd="0" x="1"/>
        <item sd="0" x="2"/>
        <item sd="0" x="3"/>
        <item sd="0" x="4"/>
        <item sd="0" x="5"/>
        <item t="default"/>
      </items>
    </pivotField>
    <pivotField axis="axisRow" showAll="0">
      <items count="22">
        <item h="1" sd="0" x="0"/>
        <item sd="0" x="1"/>
        <item sd="0" x="2"/>
        <item sd="0" x="3"/>
        <item sd="0" x="4"/>
        <item sd="0" x="5"/>
        <item sd="0" x="6"/>
        <item sd="0" x="7"/>
        <item sd="0" x="8"/>
        <item sd="0" x="9"/>
        <item sd="0" x="10"/>
        <item sd="0" x="11"/>
        <item sd="0" x="12"/>
        <item sd="0" x="13"/>
        <item sd="0" x="14"/>
        <item sd="0" x="15"/>
        <item sd="0" x="16"/>
        <item sd="0" x="17"/>
        <item sd="0" x="18"/>
        <item sd="0" x="19"/>
        <item h="1" sd="0" x="20"/>
        <item t="default"/>
      </items>
    </pivotField>
  </pivotFields>
  <rowFields count="3">
    <field x="11"/>
    <field x="10"/>
    <field x="1"/>
  </rowFields>
  <rowItems count="20">
    <i>
      <x v="1"/>
    </i>
    <i>
      <x v="2"/>
    </i>
    <i>
      <x v="3"/>
    </i>
    <i>
      <x v="4"/>
    </i>
    <i>
      <x v="5"/>
    </i>
    <i>
      <x v="6"/>
    </i>
    <i>
      <x v="7"/>
    </i>
    <i>
      <x v="8"/>
    </i>
    <i>
      <x v="9"/>
    </i>
    <i>
      <x v="10"/>
    </i>
    <i>
      <x v="11"/>
    </i>
    <i>
      <x v="12"/>
    </i>
    <i>
      <x v="13"/>
    </i>
    <i>
      <x v="14"/>
    </i>
    <i>
      <x v="15"/>
    </i>
    <i>
      <x v="16"/>
    </i>
    <i>
      <x v="17"/>
    </i>
    <i>
      <x v="18"/>
    </i>
    <i>
      <x v="19"/>
    </i>
    <i t="grand">
      <x/>
    </i>
  </rowItems>
  <colItems count="1">
    <i/>
  </colItems>
  <dataFields count="1">
    <dataField name="Sum of Actual_Rent" fld="7" baseField="0" baseItem="0"/>
  </dataFields>
  <formats count="20">
    <format dxfId="30">
      <pivotArea collapsedLevelsAreSubtotals="1" fieldPosition="0">
        <references count="1">
          <reference field="11" count="1">
            <x v="1"/>
          </reference>
        </references>
      </pivotArea>
    </format>
    <format dxfId="29">
      <pivotArea collapsedLevelsAreSubtotals="1" fieldPosition="0">
        <references count="1">
          <reference field="11" count="1">
            <x v="2"/>
          </reference>
        </references>
      </pivotArea>
    </format>
    <format dxfId="28">
      <pivotArea collapsedLevelsAreSubtotals="1" fieldPosition="0">
        <references count="1">
          <reference field="11" count="1">
            <x v="3"/>
          </reference>
        </references>
      </pivotArea>
    </format>
    <format dxfId="27">
      <pivotArea collapsedLevelsAreSubtotals="1" fieldPosition="0">
        <references count="1">
          <reference field="11" count="1">
            <x v="4"/>
          </reference>
        </references>
      </pivotArea>
    </format>
    <format dxfId="26">
      <pivotArea collapsedLevelsAreSubtotals="1" fieldPosition="0">
        <references count="1">
          <reference field="11" count="1">
            <x v="5"/>
          </reference>
        </references>
      </pivotArea>
    </format>
    <format dxfId="25">
      <pivotArea collapsedLevelsAreSubtotals="1" fieldPosition="0">
        <references count="1">
          <reference field="11" count="1">
            <x v="6"/>
          </reference>
        </references>
      </pivotArea>
    </format>
    <format dxfId="24">
      <pivotArea collapsedLevelsAreSubtotals="1" fieldPosition="0">
        <references count="1">
          <reference field="11" count="1">
            <x v="7"/>
          </reference>
        </references>
      </pivotArea>
    </format>
    <format dxfId="23">
      <pivotArea collapsedLevelsAreSubtotals="1" fieldPosition="0">
        <references count="1">
          <reference field="11" count="1">
            <x v="8"/>
          </reference>
        </references>
      </pivotArea>
    </format>
    <format dxfId="22">
      <pivotArea collapsedLevelsAreSubtotals="1" fieldPosition="0">
        <references count="1">
          <reference field="11" count="1">
            <x v="9"/>
          </reference>
        </references>
      </pivotArea>
    </format>
    <format dxfId="21">
      <pivotArea collapsedLevelsAreSubtotals="1" fieldPosition="0">
        <references count="1">
          <reference field="11" count="1">
            <x v="10"/>
          </reference>
        </references>
      </pivotArea>
    </format>
    <format dxfId="20">
      <pivotArea collapsedLevelsAreSubtotals="1" fieldPosition="0">
        <references count="1">
          <reference field="11" count="1">
            <x v="11"/>
          </reference>
        </references>
      </pivotArea>
    </format>
    <format dxfId="19">
      <pivotArea collapsedLevelsAreSubtotals="1" fieldPosition="0">
        <references count="1">
          <reference field="11" count="1">
            <x v="12"/>
          </reference>
        </references>
      </pivotArea>
    </format>
    <format dxfId="18">
      <pivotArea collapsedLevelsAreSubtotals="1" fieldPosition="0">
        <references count="1">
          <reference field="11" count="1">
            <x v="13"/>
          </reference>
        </references>
      </pivotArea>
    </format>
    <format dxfId="17">
      <pivotArea collapsedLevelsAreSubtotals="1" fieldPosition="0">
        <references count="1">
          <reference field="11" count="1">
            <x v="14"/>
          </reference>
        </references>
      </pivotArea>
    </format>
    <format dxfId="16">
      <pivotArea collapsedLevelsAreSubtotals="1" fieldPosition="0">
        <references count="1">
          <reference field="11" count="1">
            <x v="15"/>
          </reference>
        </references>
      </pivotArea>
    </format>
    <format dxfId="15">
      <pivotArea collapsedLevelsAreSubtotals="1" fieldPosition="0">
        <references count="1">
          <reference field="11" count="1">
            <x v="16"/>
          </reference>
        </references>
      </pivotArea>
    </format>
    <format dxfId="14">
      <pivotArea collapsedLevelsAreSubtotals="1" fieldPosition="0">
        <references count="1">
          <reference field="11" count="1">
            <x v="17"/>
          </reference>
        </references>
      </pivotArea>
    </format>
    <format dxfId="13">
      <pivotArea collapsedLevelsAreSubtotals="1" fieldPosition="0">
        <references count="1">
          <reference field="11" count="1">
            <x v="18"/>
          </reference>
        </references>
      </pivotArea>
    </format>
    <format dxfId="12">
      <pivotArea collapsedLevelsAreSubtotals="1" fieldPosition="0">
        <references count="1">
          <reference field="11" count="1">
            <x v="19"/>
          </reference>
        </references>
      </pivotArea>
    </format>
    <format dxfId="11">
      <pivotArea grandRow="1"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809DAB-9864-405F-8E62-A23E1AB0E6C6}"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Year">
  <location ref="D2:E21" firstHeaderRow="1" firstDataRow="1" firstDataCol="1"/>
  <pivotFields count="7">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axis="axisRow" showAll="0">
      <items count="7">
        <item sd="0" x="0"/>
        <item sd="0" x="1"/>
        <item sd="0" x="2"/>
        <item sd="0" x="3"/>
        <item sd="0" x="4"/>
        <item sd="0" x="5"/>
        <item t="default"/>
      </items>
    </pivotField>
    <pivotField axis="axisRow" showAll="0">
      <items count="22">
        <item h="1" sd="0" x="0"/>
        <item sd="0" x="1"/>
        <item sd="0" x="2"/>
        <item sd="0" x="3"/>
        <item sd="0" x="4"/>
        <item sd="0" x="5"/>
        <item sd="0" x="6"/>
        <item sd="0" x="7"/>
        <item sd="0" x="8"/>
        <item sd="0" x="9"/>
        <item sd="0" x="10"/>
        <item sd="0" x="11"/>
        <item sd="0" x="12"/>
        <item sd="0" x="13"/>
        <item sd="0" x="14"/>
        <item sd="0" x="15"/>
        <item sd="0" x="16"/>
        <item sd="0" x="17"/>
        <item sd="0" x="18"/>
        <item sd="0" x="19"/>
        <item h="1" sd="0" x="20"/>
        <item t="default"/>
      </items>
    </pivotField>
  </pivotFields>
  <rowFields count="3">
    <field x="6"/>
    <field x="5"/>
    <field x="1"/>
  </rowFields>
  <rowItems count="19">
    <i>
      <x v="1"/>
    </i>
    <i>
      <x v="2"/>
    </i>
    <i>
      <x v="3"/>
    </i>
    <i>
      <x v="4"/>
    </i>
    <i>
      <x v="5"/>
    </i>
    <i>
      <x v="6"/>
    </i>
    <i>
      <x v="7"/>
    </i>
    <i>
      <x v="8"/>
    </i>
    <i>
      <x v="9"/>
    </i>
    <i>
      <x v="11"/>
    </i>
    <i>
      <x v="12"/>
    </i>
    <i>
      <x v="13"/>
    </i>
    <i>
      <x v="14"/>
    </i>
    <i>
      <x v="15"/>
    </i>
    <i>
      <x v="16"/>
    </i>
    <i>
      <x v="17"/>
    </i>
    <i>
      <x v="18"/>
    </i>
    <i>
      <x v="19"/>
    </i>
    <i t="grand">
      <x/>
    </i>
  </rowItems>
  <colItems count="1">
    <i/>
  </colItems>
  <dataFields count="1">
    <dataField name="Sum of Cost" fld="3" baseField="0" baseItem="0" numFmtId="164"/>
  </dataFields>
  <formats count="1">
    <format dxfId="31">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6E45B6-96B3-43D7-A724-089BB006B19A}"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Districts">
  <location ref="A2:B11" firstHeaderRow="1" firstDataRow="1" firstDataCol="1"/>
  <pivotFields count="12">
    <pivotField showAll="0"/>
    <pivotField showAll="0">
      <items count="15">
        <item x="0"/>
        <item x="1"/>
        <item x="2"/>
        <item x="3"/>
        <item x="4"/>
        <item x="5"/>
        <item x="6"/>
        <item x="7"/>
        <item x="8"/>
        <item x="9"/>
        <item x="10"/>
        <item x="11"/>
        <item x="12"/>
        <item x="13"/>
        <item t="default"/>
      </items>
    </pivotField>
    <pivotField showAll="0"/>
    <pivotField axis="axisRow" showAll="0">
      <items count="10">
        <item x="2"/>
        <item x="0"/>
        <item x="4"/>
        <item x="3"/>
        <item x="1"/>
        <item x="6"/>
        <item x="5"/>
        <item x="7"/>
        <item h="1" x="8"/>
        <item t="default"/>
      </items>
    </pivotField>
    <pivotField showAll="0"/>
    <pivotField showAll="0"/>
    <pivotField showAll="0"/>
    <pivotField dataField="1" showAll="0"/>
    <pivotField showAll="0"/>
    <pivotField showAll="0"/>
    <pivotField showAll="0" defaultSubtotal="0"/>
    <pivotField showAll="0" defaultSubtotal="0">
      <items count="21">
        <item h="1" x="0"/>
        <item h="1" x="1"/>
        <item h="1" x="2"/>
        <item x="3"/>
        <item h="1" x="4"/>
        <item h="1" x="5"/>
        <item h="1" x="6"/>
        <item h="1" x="7"/>
        <item h="1" x="8"/>
        <item h="1" x="9"/>
        <item h="1" x="10"/>
        <item h="1" x="11"/>
        <item h="1" x="12"/>
        <item h="1" x="13"/>
        <item h="1" x="14"/>
        <item h="1" x="15"/>
        <item h="1" x="16"/>
        <item h="1" x="17"/>
        <item h="1" x="18"/>
        <item h="1" x="19"/>
        <item h="1" x="20"/>
      </items>
    </pivotField>
  </pivotFields>
  <rowFields count="1">
    <field x="3"/>
  </rowFields>
  <rowItems count="9">
    <i>
      <x/>
    </i>
    <i>
      <x v="1"/>
    </i>
    <i>
      <x v="2"/>
    </i>
    <i>
      <x v="3"/>
    </i>
    <i>
      <x v="4"/>
    </i>
    <i>
      <x v="5"/>
    </i>
    <i>
      <x v="6"/>
    </i>
    <i>
      <x v="7"/>
    </i>
    <i t="grand">
      <x/>
    </i>
  </rowItems>
  <colItems count="1">
    <i/>
  </colItems>
  <dataFields count="1">
    <dataField name="Sum of Actual_Rent" fld="7" baseField="0" baseItem="0" numFmtId="164"/>
  </dataFields>
  <formats count="1">
    <format dxfId="0">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F96C027-4E27-4F03-8319-FB46B57B936B}" name="PivotTable1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istricts">
  <location ref="D2:E12" firstHeaderRow="1" firstDataRow="1" firstDataCol="1"/>
  <pivotFields count="7">
    <pivotField showAll="0"/>
    <pivotField showAll="0"/>
    <pivotField showAll="0"/>
    <pivotField dataField="1" showAll="0"/>
    <pivotField axis="axisRow" showAll="0">
      <items count="11">
        <item x="4"/>
        <item x="0"/>
        <item x="1"/>
        <item x="2"/>
        <item x="3"/>
        <item x="5"/>
        <item x="6"/>
        <item x="7"/>
        <item x="8"/>
        <item h="1" x="9"/>
        <item t="default"/>
      </items>
    </pivotField>
    <pivotField showAll="0" defaultSubtotal="0"/>
    <pivotField showAll="0" defaultSubtotal="0"/>
  </pivotFields>
  <rowFields count="1">
    <field x="4"/>
  </rowFields>
  <rowItems count="10">
    <i>
      <x/>
    </i>
    <i>
      <x v="1"/>
    </i>
    <i>
      <x v="2"/>
    </i>
    <i>
      <x v="3"/>
    </i>
    <i>
      <x v="4"/>
    </i>
    <i>
      <x v="5"/>
    </i>
    <i>
      <x v="6"/>
    </i>
    <i>
      <x v="7"/>
    </i>
    <i>
      <x v="8"/>
    </i>
    <i t="grand">
      <x/>
    </i>
  </rowItems>
  <colItems count="1">
    <i/>
  </colItems>
  <dataFields count="1">
    <dataField name="Sum of Cost" fld="3" baseField="0" baseItem="0" numFmtId="164"/>
  </dataFields>
  <formats count="6">
    <format dxfId="6">
      <pivotArea type="all" dataOnly="0" outline="0" fieldPosition="0"/>
    </format>
    <format dxfId="5">
      <pivotArea outline="0" collapsedLevelsAreSubtotals="1"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 dxfId="1">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837608AF-FD49-418F-8717-523AC14843A4}" autoFormatId="16" applyNumberFormats="0" applyBorderFormats="0" applyFontFormats="0" applyPatternFormats="0" applyAlignmentFormats="0" applyWidthHeightFormats="0">
  <queryTableRefresh nextId="7" unboundColumnsRight="2">
    <queryTableFields count="6">
      <queryTableField id="1" name="Real_estate" tableColumnId="1"/>
      <queryTableField id="2" name="Year" tableColumnId="2"/>
      <queryTableField id="3" name="Activity" tableColumnId="3"/>
      <queryTableField id="4" name="Cost" tableColumnId="4"/>
      <queryTableField id="5" dataBound="0"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21549AE-2A59-484E-AA67-FACC30384F81}" autoFormatId="16" applyNumberFormats="0" applyBorderFormats="0" applyFontFormats="0" applyPatternFormats="0" applyAlignmentFormats="0" applyWidthHeightFormats="0">
  <queryTableRefresh nextId="8">
    <queryTableFields count="7">
      <queryTableField id="1" name="Real_estate_item" tableColumnId="1"/>
      <queryTableField id="2" name="District" tableColumnId="2"/>
      <queryTableField id="3" name="City_Quarter" tableColumnId="3"/>
      <queryTableField id="4" name="Address" tableColumnId="4"/>
      <queryTableField id="5" name="City" tableColumnId="5"/>
      <queryTableField id="6" name="Real_estate_type" tableColumnId="6"/>
      <queryTableField id="7" name="Rental_pric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F5B96E48-67F5-4969-BAAB-24BCB32DA5C9}" autoFormatId="16" applyNumberFormats="0" applyBorderFormats="0" applyFontFormats="0" applyPatternFormats="0" applyAlignmentFormats="0" applyWidthHeightFormats="0">
  <queryTableRefresh nextId="17" unboundColumnsRight="7">
    <queryTableFields count="10">
      <queryTableField id="1" name="Real_estate_Item" tableColumnId="1"/>
      <queryTableField id="2" name="Year" tableColumnId="2"/>
      <queryTableField id="3" name="number of months in which rent received" tableColumnId="3"/>
      <queryTableField id="4" dataBound="0" tableColumnId="4"/>
      <queryTableField id="5" dataBound="0" tableColumnId="5"/>
      <queryTableField id="6" dataBound="0" tableColumnId="6"/>
      <queryTableField id="11" dataBound="0" tableColumnId="11"/>
      <queryTableField id="12" dataBound="0"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s" xr10:uid="{F7A3F60E-D72C-4008-9A72-07BE53F88D86}" sourceName="[Rent].[Districts]">
  <pivotTables>
    <pivotTable tabId="40" name="PivotTable8"/>
  </pivotTables>
  <data>
    <olap pivotCacheId="177538489">
      <levels count="2">
        <level uniqueName="[Rent].[Districts].[(All)]" sourceCaption="(All)" count="0"/>
        <level uniqueName="[Rent].[Districts].[Districts]" sourceCaption="Districts" count="8">
          <ranges>
            <range startItem="0">
              <i n="[Rent].[Districts].&amp;[Eindhoven-Centrum]" c="Eindhoven-Centrum"/>
              <i n="[Rent].[Districts].&amp;[Eindhoven-Noord]" c="Eindhoven-Noord"/>
              <i n="[Rent].[Districts].&amp;[Eindhoven-Oost]" c="Eindhoven-Oost"/>
              <i n="[Rent].[Districts].&amp;[Eindhoven-West]" c="Eindhoven-West"/>
              <i n="[Rent].[Districts].&amp;[Eindhoven-Zuid]" c="Eindhoven-Zuid"/>
              <i n="[Rent].[Districts].&amp;[Geldrop]" c="Geldrop"/>
              <i n="[Rent].[Districts].&amp;[Veldhoven-Noord]" c="Veldhoven-Noord"/>
              <i n="[Rent].[Districts].&amp;[Veldhoven-West]" c="Veldhoven-West"/>
            </range>
          </ranges>
        </level>
      </levels>
      <selections count="1">
        <selection n="[Rent].[Districts].&amp;[Eindhoven-Zui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A76714-4F3C-425F-A889-C7CE8C30FE98}" sourceName="[Rent].[Year]">
  <pivotTables>
    <pivotTable tabId="35" name="PivotTable5"/>
  </pivotTables>
  <data>
    <olap pivotCacheId="177538489">
      <levels count="2">
        <level uniqueName="[Rent].[Year].[(All)]" sourceCaption="(All)" count="0"/>
        <level uniqueName="[Rent].[Year].[Year]" sourceCaption="Year" count="19">
          <ranges>
            <range startItem="0">
              <i n="[Rent].[Year].&amp;[2001-01-01T00:00:00]" c="1/1/2001"/>
              <i n="[Rent].[Year].&amp;[2002-01-01T00:00:00]" c="1/1/2002"/>
              <i n="[Rent].[Year].&amp;[2003-01-01T00:00:00]" c="1/1/2003"/>
              <i n="[Rent].[Year].&amp;[2004-01-01T00:00:00]" c="1/1/2004"/>
              <i n="[Rent].[Year].&amp;[2005-01-01T00:00:00]" c="1/1/2005"/>
              <i n="[Rent].[Year].&amp;[2006-01-01T00:00:00]" c="1/1/2006"/>
              <i n="[Rent].[Year].&amp;[2007-01-01T00:00:00]" c="1/1/2007"/>
              <i n="[Rent].[Year].&amp;[2008-01-01T00:00:00]" c="1/1/2008"/>
              <i n="[Rent].[Year].&amp;[2009-01-01T00:00:00]" c="1/1/2009"/>
              <i n="[Rent].[Year].&amp;[2010-01-01T00:00:00]" c="1/1/2010"/>
              <i n="[Rent].[Year].&amp;[2011-01-01T00:00:00]" c="1/1/2011"/>
              <i n="[Rent].[Year].&amp;[2012-01-01T00:00:00]" c="1/1/2012"/>
              <i n="[Rent].[Year].&amp;[2013-01-01T00:00:00]" c="1/1/2013"/>
              <i n="[Rent].[Year].&amp;[2014-01-01T00:00:00]" c="1/1/2014"/>
              <i n="[Rent].[Year].&amp;[2015-01-01T00:00:00]" c="1/1/2015"/>
              <i n="[Rent].[Year].&amp;[2016-01-01T00:00:00]" c="1/1/2016"/>
              <i n="[Rent].[Year].&amp;[2017-01-01T00:00:00]" c="1/1/2017"/>
              <i n="[Rent].[Year].&amp;[2018-01-01T00:00:00]" c="1/1/2018"/>
              <i n="[Rent].[Year].&amp;[2019-01-01T00:00:00]" c="1/1/2019"/>
            </range>
          </ranges>
        </level>
      </levels>
      <selections count="1">
        <selection n="[Rent].[Year].&amp;[2002-01-01T00:00:00]"/>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507C9B3-836C-4946-B716-1BC3231EA605}" sourceName="[Rent].[Year]">
  <pivotTables>
    <pivotTable tabId="39" name="PivotTable7"/>
  </pivotTables>
  <data>
    <olap pivotCacheId="177538489">
      <levels count="2">
        <level uniqueName="[Rent].[Year].[(All)]" sourceCaption="(All)" count="0"/>
        <level uniqueName="[Rent].[Year].[Year]" sourceCaption="Year" count="19">
          <ranges>
            <range startItem="0">
              <i n="[Rent].[Year].&amp;[2001-01-01T00:00:00]" c="1/1/2001"/>
              <i n="[Rent].[Year].&amp;[2002-01-01T00:00:00]" c="1/1/2002"/>
              <i n="[Rent].[Year].&amp;[2003-01-01T00:00:00]" c="1/1/2003"/>
              <i n="[Rent].[Year].&amp;[2004-01-01T00:00:00]" c="1/1/2004"/>
              <i n="[Rent].[Year].&amp;[2005-01-01T00:00:00]" c="1/1/2005"/>
              <i n="[Rent].[Year].&amp;[2006-01-01T00:00:00]" c="1/1/2006"/>
              <i n="[Rent].[Year].&amp;[2007-01-01T00:00:00]" c="1/1/2007"/>
              <i n="[Rent].[Year].&amp;[2008-01-01T00:00:00]" c="1/1/2008"/>
              <i n="[Rent].[Year].&amp;[2009-01-01T00:00:00]" c="1/1/2009"/>
              <i n="[Rent].[Year].&amp;[2010-01-01T00:00:00]" c="1/1/2010"/>
              <i n="[Rent].[Year].&amp;[2011-01-01T00:00:00]" c="1/1/2011"/>
              <i n="[Rent].[Year].&amp;[2012-01-01T00:00:00]" c="1/1/2012"/>
              <i n="[Rent].[Year].&amp;[2013-01-01T00:00:00]" c="1/1/2013"/>
              <i n="[Rent].[Year].&amp;[2014-01-01T00:00:00]" c="1/1/2014"/>
              <i n="[Rent].[Year].&amp;[2015-01-01T00:00:00]" c="1/1/2015"/>
              <i n="[Rent].[Year].&amp;[2016-01-01T00:00:00]" c="1/1/2016"/>
              <i n="[Rent].[Year].&amp;[2017-01-01T00:00:00]" c="1/1/2017"/>
              <i n="[Rent].[Year].&amp;[2018-01-01T00:00:00]" c="1/1/2018"/>
              <i n="[Rent].[Year].&amp;[2019-01-01T00:00:00]" c="1/1/2019"/>
            </range>
          </ranges>
        </level>
      </levels>
      <selections count="1">
        <selection n="[Rent].[Year].&amp;[2001-01-01T00:00:0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s" xr10:uid="{7D635C85-A469-4940-8D70-82E606E49521}" cache="Slicer_Districts" caption="District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3083729-760A-4922-A89E-3D112812B0BF}" cache="Slicer_Year1" caption="Year"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D1622F7-C164-4A20-B6C0-BAE92CB9D4C7}" cache="Slicer_Year" caption="Year"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s 1" xr10:uid="{0BB5223E-B8F1-40D3-A3F0-68FF9E1E6259}" cache="Slicer_Districts" caption="Districts" level="1" rowHeight="241300"/>
  <slicer name="Year 2" xr10:uid="{C1B3AE1E-D4BA-415E-90EE-9440FB2A08DD}" cache="Slicer_Year" caption="Year" level="1" rowHeight="241300"/>
  <slicer name="Year 3" xr10:uid="{197CD915-EABE-4BB9-9778-2F7D01CB9CC3}" cache="Slicer_Year1" caption="Yea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098504-0206-4D21-BD5D-788E66C6C8C1}" name="Maintenance_and_repair" displayName="Maintenance_and_repair" ref="A1:F2065" tableType="queryTable" totalsRowShown="0">
  <autoFilter ref="A1:F2065" xr:uid="{8E0B4ACC-3537-4539-9D2F-0087AA0A8B82}"/>
  <tableColumns count="6">
    <tableColumn id="1" xr3:uid="{1180064A-FA54-4F75-8349-DD7FB17060AA}" uniqueName="1" name="Real_estate" queryTableFieldId="1"/>
    <tableColumn id="2" xr3:uid="{FCD08146-F0AC-44E9-891F-4A1F6E6F0B76}" uniqueName="2" name="Year" queryTableFieldId="2" dataDxfId="121"/>
    <tableColumn id="3" xr3:uid="{53EE0DB8-71C4-4581-B8DB-42C35EB44112}" uniqueName="3" name="Activity" queryTableFieldId="3" dataDxfId="120"/>
    <tableColumn id="4" xr3:uid="{2C9A899F-C0B1-4738-B5AE-46687D7FA119}" uniqueName="4" name="Cost" queryTableFieldId="4" dataDxfId="119"/>
    <tableColumn id="5" xr3:uid="{EC964F05-F65B-42EB-871D-C5268F2C6566}" uniqueName="5" name="Districts" queryTableFieldId="5" dataDxfId="118">
      <calculatedColumnFormula>VLOOKUP(Maintenance_and_repair[[#This Row],[Real_estate]],Houses[#All],2)</calculatedColumnFormula>
    </tableColumn>
    <tableColumn id="6" xr3:uid="{E315D2D2-2331-4F72-959B-678877C00522}" uniqueName="6" name="Real estate type" queryTableFieldId="6" dataDxfId="117">
      <calculatedColumnFormula>VLOOKUP(Maintenance_and_repair[[#This Row],[Real_estate]],Houses[],6)</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235993-3D6D-4149-A872-E70662C4EBEC}" name="Houses" displayName="Houses" ref="A1:G252" tableType="queryTable" totalsRowShown="0">
  <autoFilter ref="A1:G252" xr:uid="{CC43A407-E7A6-4F05-8579-D3DFC9F17574}"/>
  <tableColumns count="7">
    <tableColumn id="1" xr3:uid="{4BFE13DA-C2A4-436D-88AF-86A2BFBA40F0}" uniqueName="1" name="Real_estate_item" queryTableFieldId="1"/>
    <tableColumn id="2" xr3:uid="{D5C6D6A5-6D7A-478A-8F51-D1E82A83CFA6}" uniqueName="2" name="District" queryTableFieldId="2" dataDxfId="116"/>
    <tableColumn id="3" xr3:uid="{08A47349-F3FD-4E19-9428-64E45D021433}" uniqueName="3" name="City_Quarter" queryTableFieldId="3" dataDxfId="115"/>
    <tableColumn id="4" xr3:uid="{195B734E-2940-4959-93E8-13AADDB4461A}" uniqueName="4" name="Address" queryTableFieldId="4" dataDxfId="114"/>
    <tableColumn id="5" xr3:uid="{E27E2E87-3DBA-4D37-B291-7E1A18D158C5}" uniqueName="5" name="City" queryTableFieldId="5" dataDxfId="113"/>
    <tableColumn id="6" xr3:uid="{C37153E0-5586-494D-8D43-BC14A29B4D3F}" uniqueName="6" name="Real_estate_type" queryTableFieldId="6" dataDxfId="112"/>
    <tableColumn id="7" xr3:uid="{63960B37-E785-4EC0-8C9D-7DC2C3CB60C1}" uniqueName="7" name="Rental_price" queryTableFieldId="7" dataDxfId="1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62A0E1-2A48-4007-BCD2-6864FA2A6182}" name="Rent" displayName="Rent" ref="A1:J4108" tableType="queryTable" totalsRowShown="0">
  <autoFilter ref="A1:J4108" xr:uid="{37AC55DC-1490-495C-82AA-FC818FA0A319}"/>
  <tableColumns count="10">
    <tableColumn id="1" xr3:uid="{DCF6DD17-BD3F-4D4E-BD01-6ECEFFF5EBD1}" uniqueName="1" name="Real_estate_Item" queryTableFieldId="1"/>
    <tableColumn id="2" xr3:uid="{23ADB9EB-E8F5-479D-9C8A-8C1631CE2777}" uniqueName="2" name="Year" queryTableFieldId="2" dataDxfId="110"/>
    <tableColumn id="3" xr3:uid="{C8421BD5-2A43-4094-A0CB-5EA24CF57F8B}" uniqueName="3" name="number of months in which rent received" queryTableFieldId="3"/>
    <tableColumn id="4" xr3:uid="{32EEB380-3D34-443E-BC89-6E4F41AA4BDA}" uniqueName="4" name="Districts" queryTableFieldId="4" dataDxfId="109">
      <calculatedColumnFormula>VLOOKUP(Rent[[#This Row],[Real_estate_Item]],Houses[#All],2)</calculatedColumnFormula>
    </tableColumn>
    <tableColumn id="5" xr3:uid="{1372E469-C807-44B2-9826-105709D82B90}" uniqueName="5" name="City_Quaters" queryTableFieldId="5" dataDxfId="108">
      <calculatedColumnFormula>VLOOKUP(Rent[[#This Row],[Real_estate_Item]],Houses[#All],3)</calculatedColumnFormula>
    </tableColumn>
    <tableColumn id="6" xr3:uid="{E679D1AB-8AAF-4614-8360-1912C5501D5B}" uniqueName="6" name="Real_Estate_Type" queryTableFieldId="6" dataDxfId="107">
      <calculatedColumnFormula>VLOOKUP(Rent[[#This Row],[Real_estate_Item]],Houses[#All],6)</calculatedColumnFormula>
    </tableColumn>
    <tableColumn id="11" xr3:uid="{EDF3B0C3-F969-4544-B287-FD7A4D99BAA8}" uniqueName="11" name="Rental_Price" queryTableFieldId="11" dataDxfId="106">
      <calculatedColumnFormula>VLOOKUP(Rent[[#This Row],[Real_estate_Item]],Houses[#All],7)</calculatedColumnFormula>
    </tableColumn>
    <tableColumn id="12" xr3:uid="{84FDC917-D32B-402E-A9AE-405527C6015B}" uniqueName="12" name="Actual_Rent" queryTableFieldId="12" dataDxfId="105">
      <calculatedColumnFormula>C2*G2</calculatedColumnFormula>
    </tableColumn>
    <tableColumn id="13" xr3:uid="{593C63F4-3A47-41B3-8830-BDC5B5DC0670}" uniqueName="13" name="Planned_rent" queryTableFieldId="13" dataDxfId="104">
      <calculatedColumnFormula>$C$2*G2</calculatedColumnFormula>
    </tableColumn>
    <tableColumn id="14" xr3:uid="{C25CADB2-0C95-44DE-AF40-2B7B8F3A5AD2}" uniqueName="14" name="Occupancy_rate" queryTableFieldId="14" dataDxfId="103">
      <calculatedColumnFormula>Rent[[#This Row],[Actual_Rent]]/Rent[[#This Row],[Planned_rent]]</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F6DA650-D640-4A4D-BAC1-34D65C7D9B8C}" name="Table13" displayName="Table13" ref="D4:E12" totalsRowShown="0">
  <autoFilter ref="D4:E12" xr:uid="{7CBAA1FD-31BB-4A12-8776-B803AB50F14F}"/>
  <tableColumns count="2">
    <tableColumn id="1" xr3:uid="{914E2351-A518-42DC-8C89-BBC431C06F89}" name="Districts" dataDxfId="99"/>
    <tableColumn id="2" xr3:uid="{D940A196-9E3F-4FC0-8B0A-9B16D692EDA1}" name="Customers satisfaction" dataDxfId="9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63761B2-F0DA-4F41-B535-BF1862CD0995}" name="Table14" displayName="Table14" ref="D4:E22" totalsRowShown="0">
  <autoFilter ref="D4:E22" xr:uid="{F8708920-EE4C-4131-9404-AFC8BEB8B966}">
    <filterColumn colId="0">
      <filters>
        <filter val="2015"/>
        <filter val="2016"/>
        <filter val="2017"/>
        <filter val="2018"/>
        <filter val="2019"/>
      </filters>
    </filterColumn>
  </autoFilter>
  <tableColumns count="2">
    <tableColumn id="1" xr3:uid="{8ED64C9A-D6AF-4B43-8E74-BF16E465346F}" name="Years" dataDxfId="97"/>
    <tableColumn id="2" xr3:uid="{3830C0EC-3EEF-4B47-9DCB-B2D9887133DC}" name="Customers Satisfaction"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DA5C3DC-929F-46F3-8AA1-CBB457427354}" name="Table5" displayName="Table5" ref="F2:H21" totalsRowShown="0" headerRowDxfId="47" headerRowBorderDxfId="46" tableBorderDxfId="45">
  <autoFilter ref="F2:H21" xr:uid="{9D7C145C-E319-47DA-A602-CDE1183B0866}">
    <filterColumn colId="0">
      <filters>
        <filter val="2015"/>
        <filter val="2016"/>
        <filter val="2017"/>
        <filter val="2018"/>
        <filter val="2019"/>
      </filters>
    </filterColumn>
  </autoFilter>
  <tableColumns count="3">
    <tableColumn id="1" xr3:uid="{6BD3CCD5-830E-4BDA-8089-AFEEB5F28510}" name="Year" dataDxfId="44"/>
    <tableColumn id="2" xr3:uid="{85073D4B-2189-43FA-A170-49DE2A111871}" name="Sum of Actual_Rent" dataDxfId="43"/>
    <tableColumn id="3" xr3:uid="{E17242E7-8BEA-4957-8E19-076440D7955C}" name="Sum of Cost" dataDxfId="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570E10-6058-4549-A04D-B2211570CFB8}" name="Table6" displayName="Table6" ref="A15:C24" totalsRowShown="0">
  <autoFilter ref="A15:C24" xr:uid="{30898403-F97F-403F-8F04-EE579968E3EC}"/>
  <tableColumns count="3">
    <tableColumn id="1" xr3:uid="{600EAFB4-39C2-46DB-96FD-960253210D84}" name="Districts" dataDxfId="34"/>
    <tableColumn id="2" xr3:uid="{C5E44F98-F572-477E-8792-6B023545F002}" name="Actual rent" dataDxfId="33"/>
    <tableColumn id="3" xr3:uid="{0FAE19B9-9BB0-4E01-BC8B-5006FAAE781A}" name="Cost" dataDxfId="3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0FCEE2-CB72-40C2-8144-8B97518D5C7B}" name="Table4" displayName="Table4" ref="A24:B44" totalsRowCount="1">
  <autoFilter ref="A24:B43" xr:uid="{CCFD398E-82C1-4EFE-B0C1-26667FD6FF0D}">
    <filterColumn colId="0">
      <filters>
        <filter val="2015"/>
        <filter val="2016"/>
        <filter val="2017"/>
        <filter val="2018"/>
        <filter val="2019"/>
      </filters>
    </filterColumn>
  </autoFilter>
  <tableColumns count="2">
    <tableColumn id="1" xr3:uid="{D265A0FF-6729-427E-AC96-C361CFB8E043}" name="Year" totalsRowLabel="Grand Total" dataDxfId="10" totalsRowDxfId="9"/>
    <tableColumn id="2" xr3:uid="{9AECA8CD-FDC3-4A55-9733-80CC3D8AF661}" name="Operating result" totalsRowFunction="custom" dataDxfId="8" totalsRowDxfId="7">
      <totalsRowFormula>SUM(Table4[Operating result])</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table" Target="../tables/table8.xml"/><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BB919-4955-4A2A-86F3-82C648EB33F1}">
  <dimension ref="A1:F2065"/>
  <sheetViews>
    <sheetView topLeftCell="A2" workbookViewId="0">
      <selection activeCell="H6" sqref="H6"/>
    </sheetView>
  </sheetViews>
  <sheetFormatPr defaultRowHeight="15" x14ac:dyDescent="0.25"/>
  <cols>
    <col min="1" max="1" width="15.85546875" customWidth="1"/>
    <col min="2" max="2" width="13.85546875" customWidth="1"/>
    <col min="3" max="3" width="15.28515625" customWidth="1"/>
    <col min="4" max="4" width="11.28515625" customWidth="1"/>
    <col min="5" max="5" width="23" customWidth="1"/>
    <col min="6" max="6" width="18.42578125" customWidth="1"/>
  </cols>
  <sheetData>
    <row r="1" spans="1:6" x14ac:dyDescent="0.25">
      <c r="A1" t="s">
        <v>0</v>
      </c>
      <c r="B1" t="s">
        <v>1</v>
      </c>
      <c r="C1" t="s">
        <v>2</v>
      </c>
      <c r="D1" t="s">
        <v>3</v>
      </c>
      <c r="E1" t="s">
        <v>301</v>
      </c>
      <c r="F1" t="s">
        <v>338</v>
      </c>
    </row>
    <row r="2" spans="1:6" x14ac:dyDescent="0.25">
      <c r="A2">
        <v>58</v>
      </c>
      <c r="B2" s="1">
        <v>36892</v>
      </c>
      <c r="C2" s="2" t="s">
        <v>4</v>
      </c>
      <c r="D2" s="3">
        <v>764</v>
      </c>
      <c r="E2" t="str">
        <f>VLOOKUP(Maintenance_and_repair[[#This Row],[Real_estate]],Houses[#All],2)</f>
        <v>Eindhoven-Noord</v>
      </c>
      <c r="F2" t="str">
        <f>VLOOKUP(Maintenance_and_repair[[#This Row],[Real_estate]],Houses[],6)</f>
        <v>Apartment</v>
      </c>
    </row>
    <row r="3" spans="1:6" x14ac:dyDescent="0.25">
      <c r="A3">
        <v>167</v>
      </c>
      <c r="B3" s="1">
        <v>36894</v>
      </c>
      <c r="C3" s="2" t="s">
        <v>5</v>
      </c>
      <c r="D3" s="3">
        <v>1788</v>
      </c>
      <c r="E3" t="str">
        <f>VLOOKUP(Maintenance_and_repair[[#This Row],[Real_estate]],Houses[#All],2)</f>
        <v>Eindhoven-Oost</v>
      </c>
      <c r="F3" t="str">
        <f>VLOOKUP(Maintenance_and_repair[[#This Row],[Real_estate]],Houses[],6)</f>
        <v>Condo</v>
      </c>
    </row>
    <row r="4" spans="1:6" x14ac:dyDescent="0.25">
      <c r="A4">
        <v>130</v>
      </c>
      <c r="B4" s="1">
        <v>36897</v>
      </c>
      <c r="C4" s="2" t="s">
        <v>6</v>
      </c>
      <c r="D4" s="3">
        <v>3904</v>
      </c>
      <c r="E4" t="str">
        <f>VLOOKUP(Maintenance_and_repair[[#This Row],[Real_estate]],Houses[#All],2)</f>
        <v>Eindhoven-West</v>
      </c>
      <c r="F4" t="str">
        <f>VLOOKUP(Maintenance_and_repair[[#This Row],[Real_estate]],Houses[],6)</f>
        <v>Apartment</v>
      </c>
    </row>
    <row r="5" spans="1:6" x14ac:dyDescent="0.25">
      <c r="A5">
        <v>36</v>
      </c>
      <c r="B5" s="1">
        <v>36898</v>
      </c>
      <c r="C5" s="2" t="s">
        <v>4</v>
      </c>
      <c r="D5" s="3">
        <v>2715</v>
      </c>
      <c r="E5" t="str">
        <f>VLOOKUP(Maintenance_and_repair[[#This Row],[Real_estate]],Houses[#All],2)</f>
        <v>Eindhoven-Zuid</v>
      </c>
      <c r="F5" t="str">
        <f>VLOOKUP(Maintenance_and_repair[[#This Row],[Real_estate]],Houses[],6)</f>
        <v>Condo</v>
      </c>
    </row>
    <row r="6" spans="1:6" x14ac:dyDescent="0.25">
      <c r="A6">
        <v>159</v>
      </c>
      <c r="B6" s="1">
        <v>36898</v>
      </c>
      <c r="C6" s="2" t="s">
        <v>4</v>
      </c>
      <c r="D6" s="3">
        <v>1553</v>
      </c>
      <c r="E6" t="str">
        <f>VLOOKUP(Maintenance_and_repair[[#This Row],[Real_estate]],Houses[#All],2)</f>
        <v>Eindhoven-Oost</v>
      </c>
      <c r="F6" t="str">
        <f>VLOOKUP(Maintenance_and_repair[[#This Row],[Real_estate]],Houses[],6)</f>
        <v>Apartment</v>
      </c>
    </row>
    <row r="7" spans="1:6" x14ac:dyDescent="0.25">
      <c r="A7">
        <v>112</v>
      </c>
      <c r="B7" s="1">
        <v>36900</v>
      </c>
      <c r="C7" s="2" t="s">
        <v>5</v>
      </c>
      <c r="D7" s="3">
        <v>2547</v>
      </c>
      <c r="E7" t="str">
        <f>VLOOKUP(Maintenance_and_repair[[#This Row],[Real_estate]],Houses[#All],2)</f>
        <v>Eindhoven-West</v>
      </c>
      <c r="F7" t="str">
        <f>VLOOKUP(Maintenance_and_repair[[#This Row],[Real_estate]],Houses[],6)</f>
        <v>Apartment</v>
      </c>
    </row>
    <row r="8" spans="1:6" x14ac:dyDescent="0.25">
      <c r="A8">
        <v>169</v>
      </c>
      <c r="B8" s="1">
        <v>36903</v>
      </c>
      <c r="C8" s="2" t="s">
        <v>4</v>
      </c>
      <c r="D8" s="3">
        <v>4522</v>
      </c>
      <c r="E8" t="str">
        <f>VLOOKUP(Maintenance_and_repair[[#This Row],[Real_estate]],Houses[#All],2)</f>
        <v>Eindhoven-Oost</v>
      </c>
      <c r="F8" t="str">
        <f>VLOOKUP(Maintenance_and_repair[[#This Row],[Real_estate]],Houses[],6)</f>
        <v>Condo</v>
      </c>
    </row>
    <row r="9" spans="1:6" x14ac:dyDescent="0.25">
      <c r="A9">
        <v>161</v>
      </c>
      <c r="B9" s="1">
        <v>36908</v>
      </c>
      <c r="C9" s="2" t="s">
        <v>4</v>
      </c>
      <c r="D9" s="3">
        <v>3345</v>
      </c>
      <c r="E9" t="str">
        <f>VLOOKUP(Maintenance_and_repair[[#This Row],[Real_estate]],Houses[#All],2)</f>
        <v>Eindhoven-Oost</v>
      </c>
      <c r="F9" t="str">
        <f>VLOOKUP(Maintenance_and_repair[[#This Row],[Real_estate]],Houses[],6)</f>
        <v>Apartment</v>
      </c>
    </row>
    <row r="10" spans="1:6" x14ac:dyDescent="0.25">
      <c r="A10">
        <v>163</v>
      </c>
      <c r="B10" s="1">
        <v>36908</v>
      </c>
      <c r="C10" s="2" t="s">
        <v>5</v>
      </c>
      <c r="D10" s="3">
        <v>1974</v>
      </c>
      <c r="E10" t="str">
        <f>VLOOKUP(Maintenance_and_repair[[#This Row],[Real_estate]],Houses[#All],2)</f>
        <v>Eindhoven-Oost</v>
      </c>
      <c r="F10" t="str">
        <f>VLOOKUP(Maintenance_and_repair[[#This Row],[Real_estate]],Houses[],6)</f>
        <v>Apartment</v>
      </c>
    </row>
    <row r="11" spans="1:6" x14ac:dyDescent="0.25">
      <c r="A11">
        <v>35</v>
      </c>
      <c r="B11" s="1">
        <v>36911</v>
      </c>
      <c r="C11" s="2" t="s">
        <v>4</v>
      </c>
      <c r="D11" s="3">
        <v>4618</v>
      </c>
      <c r="E11" t="str">
        <f>VLOOKUP(Maintenance_and_repair[[#This Row],[Real_estate]],Houses[#All],2)</f>
        <v>Eindhoven-Zuid</v>
      </c>
      <c r="F11" t="str">
        <f>VLOOKUP(Maintenance_and_repair[[#This Row],[Real_estate]],Houses[],6)</f>
        <v>Villa</v>
      </c>
    </row>
    <row r="12" spans="1:6" x14ac:dyDescent="0.25">
      <c r="A12">
        <v>200</v>
      </c>
      <c r="B12" s="1">
        <v>36911</v>
      </c>
      <c r="C12" s="2" t="s">
        <v>4</v>
      </c>
      <c r="D12" s="3">
        <v>329</v>
      </c>
      <c r="E12" t="str">
        <f>VLOOKUP(Maintenance_and_repair[[#This Row],[Real_estate]],Houses[#All],2)</f>
        <v>Best</v>
      </c>
      <c r="F12" t="str">
        <f>VLOOKUP(Maintenance_and_repair[[#This Row],[Real_estate]],Houses[],6)</f>
        <v>Apartment</v>
      </c>
    </row>
    <row r="13" spans="1:6" x14ac:dyDescent="0.25">
      <c r="A13">
        <v>217</v>
      </c>
      <c r="B13" s="1">
        <v>36911</v>
      </c>
      <c r="C13" s="2" t="s">
        <v>6</v>
      </c>
      <c r="D13" s="3">
        <v>415</v>
      </c>
      <c r="E13" t="str">
        <f>VLOOKUP(Maintenance_and_repair[[#This Row],[Real_estate]],Houses[#All],2)</f>
        <v>Geldrop</v>
      </c>
      <c r="F13" t="str">
        <f>VLOOKUP(Maintenance_and_repair[[#This Row],[Real_estate]],Houses[],6)</f>
        <v>House</v>
      </c>
    </row>
    <row r="14" spans="1:6" x14ac:dyDescent="0.25">
      <c r="A14">
        <v>105</v>
      </c>
      <c r="B14" s="1">
        <v>36913</v>
      </c>
      <c r="C14" s="2" t="s">
        <v>6</v>
      </c>
      <c r="D14" s="3">
        <v>3186</v>
      </c>
      <c r="E14" t="str">
        <f>VLOOKUP(Maintenance_and_repair[[#This Row],[Real_estate]],Houses[#All],2)</f>
        <v>Eindhoven-West</v>
      </c>
      <c r="F14" t="str">
        <f>VLOOKUP(Maintenance_and_repair[[#This Row],[Real_estate]],Houses[],6)</f>
        <v>Small House</v>
      </c>
    </row>
    <row r="15" spans="1:6" x14ac:dyDescent="0.25">
      <c r="A15">
        <v>66</v>
      </c>
      <c r="B15" s="1">
        <v>36914</v>
      </c>
      <c r="C15" s="2" t="s">
        <v>4</v>
      </c>
      <c r="D15" s="3">
        <v>2016</v>
      </c>
      <c r="E15" t="str">
        <f>VLOOKUP(Maintenance_and_repair[[#This Row],[Real_estate]],Houses[#All],2)</f>
        <v>Eindhoven-Noord</v>
      </c>
      <c r="F15" t="str">
        <f>VLOOKUP(Maintenance_and_repair[[#This Row],[Real_estate]],Houses[],6)</f>
        <v>Condo</v>
      </c>
    </row>
    <row r="16" spans="1:6" x14ac:dyDescent="0.25">
      <c r="A16">
        <v>106</v>
      </c>
      <c r="B16" s="1">
        <v>36933</v>
      </c>
      <c r="C16" s="2" t="s">
        <v>5</v>
      </c>
      <c r="D16" s="3">
        <v>2692</v>
      </c>
      <c r="E16" t="str">
        <f>VLOOKUP(Maintenance_and_repair[[#This Row],[Real_estate]],Houses[#All],2)</f>
        <v>Eindhoven-West</v>
      </c>
      <c r="F16" t="str">
        <f>VLOOKUP(Maintenance_and_repair[[#This Row],[Real_estate]],Houses[],6)</f>
        <v>Apartment</v>
      </c>
    </row>
    <row r="17" spans="1:6" x14ac:dyDescent="0.25">
      <c r="A17">
        <v>80</v>
      </c>
      <c r="B17" s="1">
        <v>36935</v>
      </c>
      <c r="C17" s="2" t="s">
        <v>6</v>
      </c>
      <c r="D17" s="3">
        <v>4706</v>
      </c>
      <c r="E17" t="str">
        <f>VLOOKUP(Maintenance_and_repair[[#This Row],[Real_estate]],Houses[#All],2)</f>
        <v>Eindhoven-West</v>
      </c>
      <c r="F17" t="str">
        <f>VLOOKUP(Maintenance_and_repair[[#This Row],[Real_estate]],Houses[],6)</f>
        <v>Small House</v>
      </c>
    </row>
    <row r="18" spans="1:6" x14ac:dyDescent="0.25">
      <c r="A18">
        <v>219</v>
      </c>
      <c r="B18" s="1">
        <v>36947</v>
      </c>
      <c r="C18" s="2" t="s">
        <v>4</v>
      </c>
      <c r="D18" s="3">
        <v>681</v>
      </c>
      <c r="E18" t="str">
        <f>VLOOKUP(Maintenance_and_repair[[#This Row],[Real_estate]],Houses[#All],2)</f>
        <v>Geldrop</v>
      </c>
      <c r="F18" t="str">
        <f>VLOOKUP(Maintenance_and_repair[[#This Row],[Real_estate]],Houses[],6)</f>
        <v>House</v>
      </c>
    </row>
    <row r="19" spans="1:6" x14ac:dyDescent="0.25">
      <c r="A19">
        <v>30</v>
      </c>
      <c r="B19" s="1">
        <v>36951</v>
      </c>
      <c r="C19" s="2" t="s">
        <v>4</v>
      </c>
      <c r="D19" s="3">
        <v>4887</v>
      </c>
      <c r="E19" t="str">
        <f>VLOOKUP(Maintenance_and_repair[[#This Row],[Real_estate]],Houses[#All],2)</f>
        <v>Eindhoven-Zuid</v>
      </c>
      <c r="F19" t="str">
        <f>VLOOKUP(Maintenance_and_repair[[#This Row],[Real_estate]],Houses[],6)</f>
        <v>Condo</v>
      </c>
    </row>
    <row r="20" spans="1:6" x14ac:dyDescent="0.25">
      <c r="A20">
        <v>120</v>
      </c>
      <c r="B20" s="1">
        <v>36953</v>
      </c>
      <c r="C20" s="2" t="s">
        <v>5</v>
      </c>
      <c r="D20" s="3">
        <v>3353</v>
      </c>
      <c r="E20" t="str">
        <f>VLOOKUP(Maintenance_and_repair[[#This Row],[Real_estate]],Houses[#All],2)</f>
        <v>Eindhoven-West</v>
      </c>
      <c r="F20" t="str">
        <f>VLOOKUP(Maintenance_and_repair[[#This Row],[Real_estate]],Houses[],6)</f>
        <v>Apartment</v>
      </c>
    </row>
    <row r="21" spans="1:6" x14ac:dyDescent="0.25">
      <c r="A21">
        <v>164</v>
      </c>
      <c r="B21" s="1">
        <v>36955</v>
      </c>
      <c r="C21" s="2" t="s">
        <v>4</v>
      </c>
      <c r="D21" s="3">
        <v>380</v>
      </c>
      <c r="E21" t="str">
        <f>VLOOKUP(Maintenance_and_repair[[#This Row],[Real_estate]],Houses[#All],2)</f>
        <v>Eindhoven-Oost</v>
      </c>
      <c r="F21" t="str">
        <f>VLOOKUP(Maintenance_and_repair[[#This Row],[Real_estate]],Houses[],6)</f>
        <v>Condo</v>
      </c>
    </row>
    <row r="22" spans="1:6" x14ac:dyDescent="0.25">
      <c r="A22">
        <v>166</v>
      </c>
      <c r="B22" s="1">
        <v>36956</v>
      </c>
      <c r="C22" s="2" t="s">
        <v>4</v>
      </c>
      <c r="D22" s="3">
        <v>1270</v>
      </c>
      <c r="E22" t="str">
        <f>VLOOKUP(Maintenance_and_repair[[#This Row],[Real_estate]],Houses[#All],2)</f>
        <v>Eindhoven-Oost</v>
      </c>
      <c r="F22" t="str">
        <f>VLOOKUP(Maintenance_and_repair[[#This Row],[Real_estate]],Houses[],6)</f>
        <v>Condo</v>
      </c>
    </row>
    <row r="23" spans="1:6" x14ac:dyDescent="0.25">
      <c r="A23">
        <v>228</v>
      </c>
      <c r="B23" s="1">
        <v>36958</v>
      </c>
      <c r="C23" s="2" t="s">
        <v>4</v>
      </c>
      <c r="D23" s="3">
        <v>1477</v>
      </c>
      <c r="E23" t="str">
        <f>VLOOKUP(Maintenance_and_repair[[#This Row],[Real_estate]],Houses[#All],2)</f>
        <v>Son en Breugel</v>
      </c>
      <c r="F23" t="str">
        <f>VLOOKUP(Maintenance_and_repair[[#This Row],[Real_estate]],Houses[],6)</f>
        <v>Apartment</v>
      </c>
    </row>
    <row r="24" spans="1:6" x14ac:dyDescent="0.25">
      <c r="A24">
        <v>70</v>
      </c>
      <c r="B24" s="1">
        <v>36959</v>
      </c>
      <c r="C24" s="2" t="s">
        <v>6</v>
      </c>
      <c r="D24" s="3">
        <v>605</v>
      </c>
      <c r="E24" t="str">
        <f>VLOOKUP(Maintenance_and_repair[[#This Row],[Real_estate]],Houses[#All],2)</f>
        <v>Eindhoven-Noord</v>
      </c>
      <c r="F24" t="str">
        <f>VLOOKUP(Maintenance_and_repair[[#This Row],[Real_estate]],Houses[],6)</f>
        <v>Apartment</v>
      </c>
    </row>
    <row r="25" spans="1:6" x14ac:dyDescent="0.25">
      <c r="A25">
        <v>126</v>
      </c>
      <c r="B25" s="1">
        <v>36960</v>
      </c>
      <c r="C25" s="2" t="s">
        <v>6</v>
      </c>
      <c r="D25" s="3">
        <v>1901</v>
      </c>
      <c r="E25" t="str">
        <f>VLOOKUP(Maintenance_and_repair[[#This Row],[Real_estate]],Houses[#All],2)</f>
        <v>Eindhoven-West</v>
      </c>
      <c r="F25" t="str">
        <f>VLOOKUP(Maintenance_and_repair[[#This Row],[Real_estate]],Houses[],6)</f>
        <v>Condo</v>
      </c>
    </row>
    <row r="26" spans="1:6" x14ac:dyDescent="0.25">
      <c r="A26">
        <v>158</v>
      </c>
      <c r="B26" s="1">
        <v>36960</v>
      </c>
      <c r="C26" s="2" t="s">
        <v>5</v>
      </c>
      <c r="D26" s="3">
        <v>2601</v>
      </c>
      <c r="E26" t="str">
        <f>VLOOKUP(Maintenance_and_repair[[#This Row],[Real_estate]],Houses[#All],2)</f>
        <v>Eindhoven-Oost</v>
      </c>
      <c r="F26" t="str">
        <f>VLOOKUP(Maintenance_and_repair[[#This Row],[Real_estate]],Houses[],6)</f>
        <v>Apartment</v>
      </c>
    </row>
    <row r="27" spans="1:6" x14ac:dyDescent="0.25">
      <c r="A27">
        <v>60</v>
      </c>
      <c r="B27" s="1">
        <v>36980</v>
      </c>
      <c r="C27" s="2" t="s">
        <v>4</v>
      </c>
      <c r="D27" s="3">
        <v>4844</v>
      </c>
      <c r="E27" t="str">
        <f>VLOOKUP(Maintenance_and_repair[[#This Row],[Real_estate]],Houses[#All],2)</f>
        <v>Eindhoven-Noord</v>
      </c>
      <c r="F27" t="str">
        <f>VLOOKUP(Maintenance_and_repair[[#This Row],[Real_estate]],Houses[],6)</f>
        <v>Condo</v>
      </c>
    </row>
    <row r="28" spans="1:6" x14ac:dyDescent="0.25">
      <c r="A28">
        <v>224</v>
      </c>
      <c r="B28" s="1">
        <v>36982</v>
      </c>
      <c r="C28" s="2" t="s">
        <v>5</v>
      </c>
      <c r="D28" s="3">
        <v>1457</v>
      </c>
      <c r="E28" t="str">
        <f>VLOOKUP(Maintenance_and_repair[[#This Row],[Real_estate]],Houses[#All],2)</f>
        <v>Son en Breugel</v>
      </c>
      <c r="F28" t="str">
        <f>VLOOKUP(Maintenance_and_repair[[#This Row],[Real_estate]],Houses[],6)</f>
        <v>Apartment</v>
      </c>
    </row>
    <row r="29" spans="1:6" x14ac:dyDescent="0.25">
      <c r="A29">
        <v>6</v>
      </c>
      <c r="B29" s="1">
        <v>36983</v>
      </c>
      <c r="C29" s="2" t="s">
        <v>5</v>
      </c>
      <c r="D29" s="3">
        <v>1602</v>
      </c>
      <c r="E29" t="str">
        <f>VLOOKUP(Maintenance_and_repair[[#This Row],[Real_estate]],Houses[#All],2)</f>
        <v>Eindhoven-Zuid</v>
      </c>
      <c r="F29" t="str">
        <f>VLOOKUP(Maintenance_and_repair[[#This Row],[Real_estate]],Houses[],6)</f>
        <v>Condo</v>
      </c>
    </row>
    <row r="30" spans="1:6" x14ac:dyDescent="0.25">
      <c r="A30">
        <v>74</v>
      </c>
      <c r="B30" s="1">
        <v>36986</v>
      </c>
      <c r="C30" s="2" t="s">
        <v>4</v>
      </c>
      <c r="D30" s="3">
        <v>4461</v>
      </c>
      <c r="E30" t="str">
        <f>VLOOKUP(Maintenance_and_repair[[#This Row],[Real_estate]],Houses[#All],2)</f>
        <v>Eindhoven-Noord</v>
      </c>
      <c r="F30" t="str">
        <f>VLOOKUP(Maintenance_and_repair[[#This Row],[Real_estate]],Houses[],6)</f>
        <v>House</v>
      </c>
    </row>
    <row r="31" spans="1:6" x14ac:dyDescent="0.25">
      <c r="A31">
        <v>117</v>
      </c>
      <c r="B31" s="1">
        <v>36989</v>
      </c>
      <c r="C31" s="2" t="s">
        <v>6</v>
      </c>
      <c r="D31" s="3">
        <v>3240</v>
      </c>
      <c r="E31" t="str">
        <f>VLOOKUP(Maintenance_and_repair[[#This Row],[Real_estate]],Houses[#All],2)</f>
        <v>Eindhoven-West</v>
      </c>
      <c r="F31" t="str">
        <f>VLOOKUP(Maintenance_and_repair[[#This Row],[Real_estate]],Houses[],6)</f>
        <v>Small House</v>
      </c>
    </row>
    <row r="32" spans="1:6" x14ac:dyDescent="0.25">
      <c r="A32">
        <v>146</v>
      </c>
      <c r="B32" s="1">
        <v>36989</v>
      </c>
      <c r="C32" s="2" t="s">
        <v>5</v>
      </c>
      <c r="D32" s="3">
        <v>18</v>
      </c>
      <c r="E32" t="str">
        <f>VLOOKUP(Maintenance_and_repair[[#This Row],[Real_estate]],Houses[#All],2)</f>
        <v>Eindhoven-Oost</v>
      </c>
      <c r="F32" t="str">
        <f>VLOOKUP(Maintenance_and_repair[[#This Row],[Real_estate]],Houses[],6)</f>
        <v>House</v>
      </c>
    </row>
    <row r="33" spans="1:6" x14ac:dyDescent="0.25">
      <c r="A33">
        <v>142</v>
      </c>
      <c r="B33" s="1">
        <v>36990</v>
      </c>
      <c r="C33" s="2" t="s">
        <v>5</v>
      </c>
      <c r="D33" s="3">
        <v>3440</v>
      </c>
      <c r="E33" t="str">
        <f>VLOOKUP(Maintenance_and_repair[[#This Row],[Real_estate]],Houses[#All],2)</f>
        <v>Eindhoven-Oost</v>
      </c>
      <c r="F33" t="str">
        <f>VLOOKUP(Maintenance_and_repair[[#This Row],[Real_estate]],Houses[],6)</f>
        <v>Apartment</v>
      </c>
    </row>
    <row r="34" spans="1:6" x14ac:dyDescent="0.25">
      <c r="A34">
        <v>128</v>
      </c>
      <c r="B34" s="1">
        <v>36991</v>
      </c>
      <c r="C34" s="2" t="s">
        <v>6</v>
      </c>
      <c r="D34" s="3">
        <v>4427</v>
      </c>
      <c r="E34" t="str">
        <f>VLOOKUP(Maintenance_and_repair[[#This Row],[Real_estate]],Houses[#All],2)</f>
        <v>Eindhoven-West</v>
      </c>
      <c r="F34" t="str">
        <f>VLOOKUP(Maintenance_and_repair[[#This Row],[Real_estate]],Houses[],6)</f>
        <v>House</v>
      </c>
    </row>
    <row r="35" spans="1:6" x14ac:dyDescent="0.25">
      <c r="A35">
        <v>132</v>
      </c>
      <c r="B35" s="1">
        <v>36991</v>
      </c>
      <c r="C35" s="2" t="s">
        <v>6</v>
      </c>
      <c r="D35" s="3">
        <v>512</v>
      </c>
      <c r="E35" t="str">
        <f>VLOOKUP(Maintenance_and_repair[[#This Row],[Real_estate]],Houses[#All],2)</f>
        <v>Eindhoven-West</v>
      </c>
      <c r="F35" t="str">
        <f>VLOOKUP(Maintenance_and_repair[[#This Row],[Real_estate]],Houses[],6)</f>
        <v>Condo</v>
      </c>
    </row>
    <row r="36" spans="1:6" x14ac:dyDescent="0.25">
      <c r="A36">
        <v>140</v>
      </c>
      <c r="B36" s="1">
        <v>36992</v>
      </c>
      <c r="C36" s="2" t="s">
        <v>5</v>
      </c>
      <c r="D36" s="3">
        <v>3198</v>
      </c>
      <c r="E36" t="str">
        <f>VLOOKUP(Maintenance_and_repair[[#This Row],[Real_estate]],Houses[#All],2)</f>
        <v>Eindhoven-Oost</v>
      </c>
      <c r="F36" t="str">
        <f>VLOOKUP(Maintenance_and_repair[[#This Row],[Real_estate]],Houses[],6)</f>
        <v>House</v>
      </c>
    </row>
    <row r="37" spans="1:6" x14ac:dyDescent="0.25">
      <c r="A37">
        <v>151</v>
      </c>
      <c r="B37" s="1">
        <v>36997</v>
      </c>
      <c r="C37" s="2" t="s">
        <v>5</v>
      </c>
      <c r="D37" s="3">
        <v>4334</v>
      </c>
      <c r="E37" t="str">
        <f>VLOOKUP(Maintenance_and_repair[[#This Row],[Real_estate]],Houses[#All],2)</f>
        <v>Eindhoven-Oost</v>
      </c>
      <c r="F37" t="str">
        <f>VLOOKUP(Maintenance_and_repair[[#This Row],[Real_estate]],Houses[],6)</f>
        <v>Condo</v>
      </c>
    </row>
    <row r="38" spans="1:6" x14ac:dyDescent="0.25">
      <c r="A38">
        <v>201</v>
      </c>
      <c r="B38" s="1">
        <v>36997</v>
      </c>
      <c r="C38" s="2" t="s">
        <v>5</v>
      </c>
      <c r="D38" s="3">
        <v>4583</v>
      </c>
      <c r="E38" t="str">
        <f>VLOOKUP(Maintenance_and_repair[[#This Row],[Real_estate]],Houses[#All],2)</f>
        <v>Veldhoven-Noord</v>
      </c>
      <c r="F38" t="str">
        <f>VLOOKUP(Maintenance_and_repair[[#This Row],[Real_estate]],Houses[],6)</f>
        <v>Small House</v>
      </c>
    </row>
    <row r="39" spans="1:6" x14ac:dyDescent="0.25">
      <c r="A39">
        <v>212</v>
      </c>
      <c r="B39" s="1">
        <v>37003</v>
      </c>
      <c r="C39" s="2" t="s">
        <v>5</v>
      </c>
      <c r="D39" s="3">
        <v>2524</v>
      </c>
      <c r="E39" t="str">
        <f>VLOOKUP(Maintenance_and_repair[[#This Row],[Real_estate]],Houses[#All],2)</f>
        <v>Geldrop</v>
      </c>
      <c r="F39" t="str">
        <f>VLOOKUP(Maintenance_and_repair[[#This Row],[Real_estate]],Houses[],6)</f>
        <v>Condo</v>
      </c>
    </row>
    <row r="40" spans="1:6" x14ac:dyDescent="0.25">
      <c r="A40">
        <v>77</v>
      </c>
      <c r="B40" s="1">
        <v>37006</v>
      </c>
      <c r="C40" s="2" t="s">
        <v>5</v>
      </c>
      <c r="D40" s="3">
        <v>1910</v>
      </c>
      <c r="E40" t="str">
        <f>VLOOKUP(Maintenance_and_repair[[#This Row],[Real_estate]],Houses[#All],2)</f>
        <v>Eindhoven-West</v>
      </c>
      <c r="F40" t="str">
        <f>VLOOKUP(Maintenance_and_repair[[#This Row],[Real_estate]],Houses[],6)</f>
        <v>Small House</v>
      </c>
    </row>
    <row r="41" spans="1:6" x14ac:dyDescent="0.25">
      <c r="A41">
        <v>177</v>
      </c>
      <c r="B41" s="1">
        <v>37006</v>
      </c>
      <c r="C41" s="2" t="s">
        <v>4</v>
      </c>
      <c r="D41" s="3">
        <v>4368</v>
      </c>
      <c r="E41" t="str">
        <f>VLOOKUP(Maintenance_and_repair[[#This Row],[Real_estate]],Houses[#All],2)</f>
        <v>Eindhoven-Oost</v>
      </c>
      <c r="F41" t="str">
        <f>VLOOKUP(Maintenance_and_repair[[#This Row],[Real_estate]],Houses[],6)</f>
        <v>House</v>
      </c>
    </row>
    <row r="42" spans="1:6" x14ac:dyDescent="0.25">
      <c r="A42">
        <v>87</v>
      </c>
      <c r="B42" s="1">
        <v>37010</v>
      </c>
      <c r="C42" s="2" t="s">
        <v>4</v>
      </c>
      <c r="D42" s="3">
        <v>4281</v>
      </c>
      <c r="E42" t="str">
        <f>VLOOKUP(Maintenance_and_repair[[#This Row],[Real_estate]],Houses[#All],2)</f>
        <v>Eindhoven-West</v>
      </c>
      <c r="F42" t="str">
        <f>VLOOKUP(Maintenance_and_repair[[#This Row],[Real_estate]],Houses[],6)</f>
        <v>Small House</v>
      </c>
    </row>
    <row r="43" spans="1:6" x14ac:dyDescent="0.25">
      <c r="A43">
        <v>137</v>
      </c>
      <c r="B43" s="1">
        <v>37012</v>
      </c>
      <c r="C43" s="2" t="s">
        <v>4</v>
      </c>
      <c r="D43" s="3">
        <v>166</v>
      </c>
      <c r="E43" t="str">
        <f>VLOOKUP(Maintenance_and_repair[[#This Row],[Real_estate]],Houses[#All],2)</f>
        <v>Eindhoven-West</v>
      </c>
      <c r="F43" t="str">
        <f>VLOOKUP(Maintenance_and_repair[[#This Row],[Real_estate]],Houses[],6)</f>
        <v>Villa</v>
      </c>
    </row>
    <row r="44" spans="1:6" x14ac:dyDescent="0.25">
      <c r="A44">
        <v>113</v>
      </c>
      <c r="B44" s="1">
        <v>37013</v>
      </c>
      <c r="C44" s="2" t="s">
        <v>5</v>
      </c>
      <c r="D44" s="3">
        <v>3643</v>
      </c>
      <c r="E44" t="str">
        <f>VLOOKUP(Maintenance_and_repair[[#This Row],[Real_estate]],Houses[#All],2)</f>
        <v>Eindhoven-West</v>
      </c>
      <c r="F44" t="str">
        <f>VLOOKUP(Maintenance_and_repair[[#This Row],[Real_estate]],Houses[],6)</f>
        <v>Small House</v>
      </c>
    </row>
    <row r="45" spans="1:6" x14ac:dyDescent="0.25">
      <c r="A45">
        <v>216</v>
      </c>
      <c r="B45" s="1">
        <v>37014</v>
      </c>
      <c r="C45" s="2" t="s">
        <v>6</v>
      </c>
      <c r="D45" s="3">
        <v>2326</v>
      </c>
      <c r="E45" t="str">
        <f>VLOOKUP(Maintenance_and_repair[[#This Row],[Real_estate]],Houses[#All],2)</f>
        <v>Geldrop</v>
      </c>
      <c r="F45" t="str">
        <f>VLOOKUP(Maintenance_and_repair[[#This Row],[Real_estate]],Houses[],6)</f>
        <v>House</v>
      </c>
    </row>
    <row r="46" spans="1:6" x14ac:dyDescent="0.25">
      <c r="A46">
        <v>222</v>
      </c>
      <c r="B46" s="1">
        <v>37017</v>
      </c>
      <c r="C46" s="2" t="s">
        <v>6</v>
      </c>
      <c r="D46" s="3">
        <v>559</v>
      </c>
      <c r="E46" t="str">
        <f>VLOOKUP(Maintenance_and_repair[[#This Row],[Real_estate]],Houses[#All],2)</f>
        <v>Son en Breugel</v>
      </c>
      <c r="F46" t="str">
        <f>VLOOKUP(Maintenance_and_repair[[#This Row],[Real_estate]],Houses[],6)</f>
        <v>Apartment</v>
      </c>
    </row>
    <row r="47" spans="1:6" x14ac:dyDescent="0.25">
      <c r="A47">
        <v>61</v>
      </c>
      <c r="B47" s="1">
        <v>37021</v>
      </c>
      <c r="C47" s="2" t="s">
        <v>5</v>
      </c>
      <c r="D47" s="3">
        <v>3640</v>
      </c>
      <c r="E47" t="str">
        <f>VLOOKUP(Maintenance_and_repair[[#This Row],[Real_estate]],Houses[#All],2)</f>
        <v>Eindhoven-Noord</v>
      </c>
      <c r="F47" t="str">
        <f>VLOOKUP(Maintenance_and_repair[[#This Row],[Real_estate]],Houses[],6)</f>
        <v>Apartment</v>
      </c>
    </row>
    <row r="48" spans="1:6" x14ac:dyDescent="0.25">
      <c r="A48">
        <v>174</v>
      </c>
      <c r="B48" s="1">
        <v>37027</v>
      </c>
      <c r="C48" s="2" t="s">
        <v>5</v>
      </c>
      <c r="D48" s="3">
        <v>2088</v>
      </c>
      <c r="E48" t="str">
        <f>VLOOKUP(Maintenance_and_repair[[#This Row],[Real_estate]],Houses[#All],2)</f>
        <v>Eindhoven-Oost</v>
      </c>
      <c r="F48" t="str">
        <f>VLOOKUP(Maintenance_and_repair[[#This Row],[Real_estate]],Houses[],6)</f>
        <v>Condo</v>
      </c>
    </row>
    <row r="49" spans="1:6" x14ac:dyDescent="0.25">
      <c r="A49">
        <v>196</v>
      </c>
      <c r="B49" s="1">
        <v>37029</v>
      </c>
      <c r="C49" s="2" t="s">
        <v>5</v>
      </c>
      <c r="D49" s="3">
        <v>274</v>
      </c>
      <c r="E49" t="str">
        <f>VLOOKUP(Maintenance_and_repair[[#This Row],[Real_estate]],Houses[#All],2)</f>
        <v>Best</v>
      </c>
      <c r="F49" t="str">
        <f>VLOOKUP(Maintenance_and_repair[[#This Row],[Real_estate]],Houses[],6)</f>
        <v>House</v>
      </c>
    </row>
    <row r="50" spans="1:6" x14ac:dyDescent="0.25">
      <c r="A50">
        <v>32</v>
      </c>
      <c r="B50" s="1">
        <v>37030</v>
      </c>
      <c r="C50" s="2" t="s">
        <v>6</v>
      </c>
      <c r="D50" s="3">
        <v>1654</v>
      </c>
      <c r="E50" t="str">
        <f>VLOOKUP(Maintenance_and_repair[[#This Row],[Real_estate]],Houses[#All],2)</f>
        <v>Eindhoven-Zuid</v>
      </c>
      <c r="F50" t="str">
        <f>VLOOKUP(Maintenance_and_repair[[#This Row],[Real_estate]],Houses[],6)</f>
        <v>House</v>
      </c>
    </row>
    <row r="51" spans="1:6" x14ac:dyDescent="0.25">
      <c r="A51">
        <v>116</v>
      </c>
      <c r="B51" s="1">
        <v>37034</v>
      </c>
      <c r="C51" s="2" t="s">
        <v>4</v>
      </c>
      <c r="D51" s="3">
        <v>2541</v>
      </c>
      <c r="E51" t="str">
        <f>VLOOKUP(Maintenance_and_repair[[#This Row],[Real_estate]],Houses[#All],2)</f>
        <v>Eindhoven-West</v>
      </c>
      <c r="F51" t="str">
        <f>VLOOKUP(Maintenance_and_repair[[#This Row],[Real_estate]],Houses[],6)</f>
        <v>House</v>
      </c>
    </row>
    <row r="52" spans="1:6" x14ac:dyDescent="0.25">
      <c r="A52">
        <v>123</v>
      </c>
      <c r="B52" s="1">
        <v>37036</v>
      </c>
      <c r="C52" s="2" t="s">
        <v>6</v>
      </c>
      <c r="D52" s="3">
        <v>1975</v>
      </c>
      <c r="E52" t="str">
        <f>VLOOKUP(Maintenance_and_repair[[#This Row],[Real_estate]],Houses[#All],2)</f>
        <v>Eindhoven-West</v>
      </c>
      <c r="F52" t="str">
        <f>VLOOKUP(Maintenance_and_repair[[#This Row],[Real_estate]],Houses[],6)</f>
        <v>Small House</v>
      </c>
    </row>
    <row r="53" spans="1:6" x14ac:dyDescent="0.25">
      <c r="A53">
        <v>156</v>
      </c>
      <c r="B53" s="1">
        <v>37040</v>
      </c>
      <c r="C53" s="2" t="s">
        <v>5</v>
      </c>
      <c r="D53" s="3">
        <v>4662</v>
      </c>
      <c r="E53" t="str">
        <f>VLOOKUP(Maintenance_and_repair[[#This Row],[Real_estate]],Houses[#All],2)</f>
        <v>Eindhoven-Oost</v>
      </c>
      <c r="F53" t="str">
        <f>VLOOKUP(Maintenance_and_repair[[#This Row],[Real_estate]],Houses[],6)</f>
        <v>Apartment</v>
      </c>
    </row>
    <row r="54" spans="1:6" x14ac:dyDescent="0.25">
      <c r="A54">
        <v>85</v>
      </c>
      <c r="B54" s="1">
        <v>37047</v>
      </c>
      <c r="C54" s="2" t="s">
        <v>5</v>
      </c>
      <c r="D54" s="3">
        <v>932</v>
      </c>
      <c r="E54" t="str">
        <f>VLOOKUP(Maintenance_and_repair[[#This Row],[Real_estate]],Houses[#All],2)</f>
        <v>Eindhoven-West</v>
      </c>
      <c r="F54" t="str">
        <f>VLOOKUP(Maintenance_and_repair[[#This Row],[Real_estate]],Houses[],6)</f>
        <v>Apartment</v>
      </c>
    </row>
    <row r="55" spans="1:6" x14ac:dyDescent="0.25">
      <c r="A55">
        <v>115</v>
      </c>
      <c r="B55" s="1">
        <v>37050</v>
      </c>
      <c r="C55" s="2" t="s">
        <v>4</v>
      </c>
      <c r="D55" s="3">
        <v>2899</v>
      </c>
      <c r="E55" t="str">
        <f>VLOOKUP(Maintenance_and_repair[[#This Row],[Real_estate]],Houses[#All],2)</f>
        <v>Eindhoven-West</v>
      </c>
      <c r="F55" t="str">
        <f>VLOOKUP(Maintenance_and_repair[[#This Row],[Real_estate]],Houses[],6)</f>
        <v>Apartment</v>
      </c>
    </row>
    <row r="56" spans="1:6" x14ac:dyDescent="0.25">
      <c r="A56">
        <v>221</v>
      </c>
      <c r="B56" s="1">
        <v>37050</v>
      </c>
      <c r="C56" s="2" t="s">
        <v>4</v>
      </c>
      <c r="D56" s="3">
        <v>1140</v>
      </c>
      <c r="E56" t="str">
        <f>VLOOKUP(Maintenance_and_repair[[#This Row],[Real_estate]],Houses[#All],2)</f>
        <v>Son en Breugel</v>
      </c>
      <c r="F56" t="str">
        <f>VLOOKUP(Maintenance_and_repair[[#This Row],[Real_estate]],Houses[],6)</f>
        <v>Apartment</v>
      </c>
    </row>
    <row r="57" spans="1:6" x14ac:dyDescent="0.25">
      <c r="A57">
        <v>197</v>
      </c>
      <c r="B57" s="1">
        <v>37054</v>
      </c>
      <c r="C57" s="2" t="s">
        <v>5</v>
      </c>
      <c r="D57" s="3">
        <v>358</v>
      </c>
      <c r="E57" t="str">
        <f>VLOOKUP(Maintenance_and_repair[[#This Row],[Real_estate]],Houses[#All],2)</f>
        <v>Best</v>
      </c>
      <c r="F57" t="str">
        <f>VLOOKUP(Maintenance_and_repair[[#This Row],[Real_estate]],Houses[],6)</f>
        <v>House</v>
      </c>
    </row>
    <row r="58" spans="1:6" x14ac:dyDescent="0.25">
      <c r="A58">
        <v>99</v>
      </c>
      <c r="B58" s="1">
        <v>37057</v>
      </c>
      <c r="C58" s="2" t="s">
        <v>4</v>
      </c>
      <c r="D58" s="3">
        <v>228</v>
      </c>
      <c r="E58" t="str">
        <f>VLOOKUP(Maintenance_and_repair[[#This Row],[Real_estate]],Houses[#All],2)</f>
        <v>Eindhoven-West</v>
      </c>
      <c r="F58" t="str">
        <f>VLOOKUP(Maintenance_and_repair[[#This Row],[Real_estate]],Houses[],6)</f>
        <v>Small House</v>
      </c>
    </row>
    <row r="59" spans="1:6" x14ac:dyDescent="0.25">
      <c r="A59">
        <v>195</v>
      </c>
      <c r="B59" s="1">
        <v>37061</v>
      </c>
      <c r="C59" s="2" t="s">
        <v>5</v>
      </c>
      <c r="D59" s="3">
        <v>4468</v>
      </c>
      <c r="E59" t="str">
        <f>VLOOKUP(Maintenance_and_repair[[#This Row],[Real_estate]],Houses[#All],2)</f>
        <v>Best</v>
      </c>
      <c r="F59" t="str">
        <f>VLOOKUP(Maintenance_and_repair[[#This Row],[Real_estate]],Houses[],6)</f>
        <v>House</v>
      </c>
    </row>
    <row r="60" spans="1:6" x14ac:dyDescent="0.25">
      <c r="A60">
        <v>147</v>
      </c>
      <c r="B60" s="1">
        <v>37066</v>
      </c>
      <c r="C60" s="2" t="s">
        <v>5</v>
      </c>
      <c r="D60" s="3">
        <v>3472</v>
      </c>
      <c r="E60" t="str">
        <f>VLOOKUP(Maintenance_and_repair[[#This Row],[Real_estate]],Houses[#All],2)</f>
        <v>Eindhoven-Oost</v>
      </c>
      <c r="F60" t="str">
        <f>VLOOKUP(Maintenance_and_repair[[#This Row],[Real_estate]],Houses[],6)</f>
        <v>Small House</v>
      </c>
    </row>
    <row r="61" spans="1:6" x14ac:dyDescent="0.25">
      <c r="A61">
        <v>182</v>
      </c>
      <c r="B61" s="1">
        <v>37070</v>
      </c>
      <c r="C61" s="2" t="s">
        <v>4</v>
      </c>
      <c r="D61" s="3">
        <v>3085</v>
      </c>
      <c r="E61" t="str">
        <f>VLOOKUP(Maintenance_and_repair[[#This Row],[Real_estate]],Houses[#All],2)</f>
        <v>Eindhoven-Oost</v>
      </c>
      <c r="F61" t="str">
        <f>VLOOKUP(Maintenance_and_repair[[#This Row],[Real_estate]],Houses[],6)</f>
        <v>House</v>
      </c>
    </row>
    <row r="62" spans="1:6" x14ac:dyDescent="0.25">
      <c r="A62">
        <v>139</v>
      </c>
      <c r="B62" s="1">
        <v>37071</v>
      </c>
      <c r="C62" s="2" t="s">
        <v>6</v>
      </c>
      <c r="D62" s="3">
        <v>4614</v>
      </c>
      <c r="E62" t="str">
        <f>VLOOKUP(Maintenance_and_repair[[#This Row],[Real_estate]],Houses[#All],2)</f>
        <v>Eindhoven-Oost</v>
      </c>
      <c r="F62" t="str">
        <f>VLOOKUP(Maintenance_and_repair[[#This Row],[Real_estate]],Houses[],6)</f>
        <v>Apartment</v>
      </c>
    </row>
    <row r="63" spans="1:6" x14ac:dyDescent="0.25">
      <c r="A63">
        <v>13</v>
      </c>
      <c r="B63" s="1">
        <v>37072</v>
      </c>
      <c r="C63" s="2" t="s">
        <v>4</v>
      </c>
      <c r="D63" s="3">
        <v>3382</v>
      </c>
      <c r="E63" t="str">
        <f>VLOOKUP(Maintenance_and_repair[[#This Row],[Real_estate]],Houses[#All],2)</f>
        <v>Eindhoven-Zuid</v>
      </c>
      <c r="F63" t="str">
        <f>VLOOKUP(Maintenance_and_repair[[#This Row],[Real_estate]],Houses[],6)</f>
        <v>Apartment</v>
      </c>
    </row>
    <row r="64" spans="1:6" x14ac:dyDescent="0.25">
      <c r="A64">
        <v>95</v>
      </c>
      <c r="B64" s="1">
        <v>37072</v>
      </c>
      <c r="C64" s="2" t="s">
        <v>4</v>
      </c>
      <c r="D64" s="3">
        <v>1838</v>
      </c>
      <c r="E64" t="str">
        <f>VLOOKUP(Maintenance_and_repair[[#This Row],[Real_estate]],Houses[#All],2)</f>
        <v>Eindhoven-West</v>
      </c>
      <c r="F64" t="str">
        <f>VLOOKUP(Maintenance_and_repair[[#This Row],[Real_estate]],Houses[],6)</f>
        <v>House</v>
      </c>
    </row>
    <row r="65" spans="1:6" x14ac:dyDescent="0.25">
      <c r="A65">
        <v>72</v>
      </c>
      <c r="B65" s="1">
        <v>37079</v>
      </c>
      <c r="C65" s="2" t="s">
        <v>4</v>
      </c>
      <c r="D65" s="3">
        <v>2276</v>
      </c>
      <c r="E65" t="str">
        <f>VLOOKUP(Maintenance_and_repair[[#This Row],[Real_estate]],Houses[#All],2)</f>
        <v>Eindhoven-Noord</v>
      </c>
      <c r="F65" t="str">
        <f>VLOOKUP(Maintenance_and_repair[[#This Row],[Real_estate]],Houses[],6)</f>
        <v>Condo</v>
      </c>
    </row>
    <row r="66" spans="1:6" x14ac:dyDescent="0.25">
      <c r="A66">
        <v>136</v>
      </c>
      <c r="B66" s="1">
        <v>37084</v>
      </c>
      <c r="C66" s="2" t="s">
        <v>6</v>
      </c>
      <c r="D66" s="3">
        <v>4370</v>
      </c>
      <c r="E66" t="str">
        <f>VLOOKUP(Maintenance_and_repair[[#This Row],[Real_estate]],Houses[#All],2)</f>
        <v>Eindhoven-West</v>
      </c>
      <c r="F66" t="str">
        <f>VLOOKUP(Maintenance_and_repair[[#This Row],[Real_estate]],Houses[],6)</f>
        <v>Apartment</v>
      </c>
    </row>
    <row r="67" spans="1:6" x14ac:dyDescent="0.25">
      <c r="A67">
        <v>178</v>
      </c>
      <c r="B67" s="1">
        <v>37092</v>
      </c>
      <c r="C67" s="2" t="s">
        <v>6</v>
      </c>
      <c r="D67" s="3">
        <v>4128</v>
      </c>
      <c r="E67" t="str">
        <f>VLOOKUP(Maintenance_and_repair[[#This Row],[Real_estate]],Houses[#All],2)</f>
        <v>Eindhoven-Oost</v>
      </c>
      <c r="F67" t="str">
        <f>VLOOKUP(Maintenance_and_repair[[#This Row],[Real_estate]],Houses[],6)</f>
        <v>Villa</v>
      </c>
    </row>
    <row r="68" spans="1:6" x14ac:dyDescent="0.25">
      <c r="A68">
        <v>162</v>
      </c>
      <c r="B68" s="1">
        <v>37095</v>
      </c>
      <c r="C68" s="2" t="s">
        <v>4</v>
      </c>
      <c r="D68" s="3">
        <v>942</v>
      </c>
      <c r="E68" t="str">
        <f>VLOOKUP(Maintenance_and_repair[[#This Row],[Real_estate]],Houses[#All],2)</f>
        <v>Eindhoven-Oost</v>
      </c>
      <c r="F68" t="str">
        <f>VLOOKUP(Maintenance_and_repair[[#This Row],[Real_estate]],Houses[],6)</f>
        <v>Apartment</v>
      </c>
    </row>
    <row r="69" spans="1:6" x14ac:dyDescent="0.25">
      <c r="A69">
        <v>230</v>
      </c>
      <c r="B69" s="1">
        <v>37101</v>
      </c>
      <c r="C69" s="2" t="s">
        <v>6</v>
      </c>
      <c r="D69" s="3">
        <v>2424</v>
      </c>
      <c r="E69" t="str">
        <f>VLOOKUP(Maintenance_and_repair[[#This Row],[Real_estate]],Houses[#All],2)</f>
        <v>Son en Breugel</v>
      </c>
      <c r="F69" t="str">
        <f>VLOOKUP(Maintenance_and_repair[[#This Row],[Real_estate]],Houses[],6)</f>
        <v>Apartment</v>
      </c>
    </row>
    <row r="70" spans="1:6" x14ac:dyDescent="0.25">
      <c r="A70">
        <v>171</v>
      </c>
      <c r="B70" s="1">
        <v>37104</v>
      </c>
      <c r="C70" s="2" t="s">
        <v>4</v>
      </c>
      <c r="D70" s="3">
        <v>860</v>
      </c>
      <c r="E70" t="str">
        <f>VLOOKUP(Maintenance_and_repair[[#This Row],[Real_estate]],Houses[#All],2)</f>
        <v>Eindhoven-Oost</v>
      </c>
      <c r="F70" t="str">
        <f>VLOOKUP(Maintenance_and_repair[[#This Row],[Real_estate]],Houses[],6)</f>
        <v>Condo</v>
      </c>
    </row>
    <row r="71" spans="1:6" x14ac:dyDescent="0.25">
      <c r="A71">
        <v>84</v>
      </c>
      <c r="B71" s="1">
        <v>37108</v>
      </c>
      <c r="C71" s="2" t="s">
        <v>6</v>
      </c>
      <c r="D71" s="3">
        <v>875</v>
      </c>
      <c r="E71" t="str">
        <f>VLOOKUP(Maintenance_and_repair[[#This Row],[Real_estate]],Houses[#All],2)</f>
        <v>Eindhoven-West</v>
      </c>
      <c r="F71" t="str">
        <f>VLOOKUP(Maintenance_and_repair[[#This Row],[Real_estate]],Houses[],6)</f>
        <v>Small House</v>
      </c>
    </row>
    <row r="72" spans="1:6" x14ac:dyDescent="0.25">
      <c r="A72">
        <v>134</v>
      </c>
      <c r="B72" s="1">
        <v>37124</v>
      </c>
      <c r="C72" s="2" t="s">
        <v>6</v>
      </c>
      <c r="D72" s="3">
        <v>249</v>
      </c>
      <c r="E72" t="str">
        <f>VLOOKUP(Maintenance_and_repair[[#This Row],[Real_estate]],Houses[#All],2)</f>
        <v>Eindhoven-West</v>
      </c>
      <c r="F72" t="str">
        <f>VLOOKUP(Maintenance_and_repair[[#This Row],[Real_estate]],Houses[],6)</f>
        <v>House</v>
      </c>
    </row>
    <row r="73" spans="1:6" x14ac:dyDescent="0.25">
      <c r="A73">
        <v>122</v>
      </c>
      <c r="B73" s="1">
        <v>37127</v>
      </c>
      <c r="C73" s="2" t="s">
        <v>6</v>
      </c>
      <c r="D73" s="3">
        <v>841</v>
      </c>
      <c r="E73" t="str">
        <f>VLOOKUP(Maintenance_and_repair[[#This Row],[Real_estate]],Houses[#All],2)</f>
        <v>Eindhoven-West</v>
      </c>
      <c r="F73" t="str">
        <f>VLOOKUP(Maintenance_and_repair[[#This Row],[Real_estate]],Houses[],6)</f>
        <v>House</v>
      </c>
    </row>
    <row r="74" spans="1:6" x14ac:dyDescent="0.25">
      <c r="A74">
        <v>157</v>
      </c>
      <c r="B74" s="1">
        <v>37129</v>
      </c>
      <c r="C74" s="2" t="s">
        <v>5</v>
      </c>
      <c r="D74" s="3">
        <v>4529</v>
      </c>
      <c r="E74" t="str">
        <f>VLOOKUP(Maintenance_and_repair[[#This Row],[Real_estate]],Houses[#All],2)</f>
        <v>Eindhoven-Oost</v>
      </c>
      <c r="F74" t="str">
        <f>VLOOKUP(Maintenance_and_repair[[#This Row],[Real_estate]],Houses[],6)</f>
        <v>Apartment</v>
      </c>
    </row>
    <row r="75" spans="1:6" x14ac:dyDescent="0.25">
      <c r="A75">
        <v>98</v>
      </c>
      <c r="B75" s="1">
        <v>37134</v>
      </c>
      <c r="C75" s="2" t="s">
        <v>4</v>
      </c>
      <c r="D75" s="3">
        <v>3259</v>
      </c>
      <c r="E75" t="str">
        <f>VLOOKUP(Maintenance_and_repair[[#This Row],[Real_estate]],Houses[#All],2)</f>
        <v>Eindhoven-West</v>
      </c>
      <c r="F75" t="str">
        <f>VLOOKUP(Maintenance_and_repair[[#This Row],[Real_estate]],Houses[],6)</f>
        <v>House</v>
      </c>
    </row>
    <row r="76" spans="1:6" x14ac:dyDescent="0.25">
      <c r="A76">
        <v>121</v>
      </c>
      <c r="B76" s="1">
        <v>37147</v>
      </c>
      <c r="C76" s="2" t="s">
        <v>6</v>
      </c>
      <c r="D76" s="3">
        <v>4209</v>
      </c>
      <c r="E76" t="str">
        <f>VLOOKUP(Maintenance_and_repair[[#This Row],[Real_estate]],Houses[#All],2)</f>
        <v>Eindhoven-West</v>
      </c>
      <c r="F76" t="str">
        <f>VLOOKUP(Maintenance_and_repair[[#This Row],[Real_estate]],Houses[],6)</f>
        <v>Apartment</v>
      </c>
    </row>
    <row r="77" spans="1:6" x14ac:dyDescent="0.25">
      <c r="A77">
        <v>176</v>
      </c>
      <c r="B77" s="1">
        <v>37149</v>
      </c>
      <c r="C77" s="2" t="s">
        <v>4</v>
      </c>
      <c r="D77" s="3">
        <v>3352</v>
      </c>
      <c r="E77" t="str">
        <f>VLOOKUP(Maintenance_and_repair[[#This Row],[Real_estate]],Houses[#All],2)</f>
        <v>Eindhoven-Oost</v>
      </c>
      <c r="F77" t="str">
        <f>VLOOKUP(Maintenance_and_repair[[#This Row],[Real_estate]],Houses[],6)</f>
        <v>House</v>
      </c>
    </row>
    <row r="78" spans="1:6" x14ac:dyDescent="0.25">
      <c r="A78">
        <v>124</v>
      </c>
      <c r="B78" s="1">
        <v>37151</v>
      </c>
      <c r="C78" s="2" t="s">
        <v>5</v>
      </c>
      <c r="D78" s="3">
        <v>265</v>
      </c>
      <c r="E78" t="str">
        <f>VLOOKUP(Maintenance_and_repair[[#This Row],[Real_estate]],Houses[#All],2)</f>
        <v>Eindhoven-West</v>
      </c>
      <c r="F78" t="str">
        <f>VLOOKUP(Maintenance_and_repair[[#This Row],[Real_estate]],Houses[],6)</f>
        <v>Apartment</v>
      </c>
    </row>
    <row r="79" spans="1:6" x14ac:dyDescent="0.25">
      <c r="A79">
        <v>218</v>
      </c>
      <c r="B79" s="1">
        <v>37153</v>
      </c>
      <c r="C79" s="2" t="s">
        <v>5</v>
      </c>
      <c r="D79" s="3">
        <v>3853</v>
      </c>
      <c r="E79" t="str">
        <f>VLOOKUP(Maintenance_and_repair[[#This Row],[Real_estate]],Houses[#All],2)</f>
        <v>Geldrop</v>
      </c>
      <c r="F79" t="str">
        <f>VLOOKUP(Maintenance_and_repair[[#This Row],[Real_estate]],Houses[],6)</f>
        <v>House</v>
      </c>
    </row>
    <row r="80" spans="1:6" x14ac:dyDescent="0.25">
      <c r="A80">
        <v>205</v>
      </c>
      <c r="B80" s="1">
        <v>37160</v>
      </c>
      <c r="C80" s="2" t="s">
        <v>4</v>
      </c>
      <c r="D80" s="3">
        <v>1843</v>
      </c>
      <c r="E80" t="str">
        <f>VLOOKUP(Maintenance_and_repair[[#This Row],[Real_estate]],Houses[#All],2)</f>
        <v>Best</v>
      </c>
      <c r="F80" t="str">
        <f>VLOOKUP(Maintenance_and_repair[[#This Row],[Real_estate]],Houses[],6)</f>
        <v>Small House</v>
      </c>
    </row>
    <row r="81" spans="1:6" x14ac:dyDescent="0.25">
      <c r="A81">
        <v>198</v>
      </c>
      <c r="B81" s="1">
        <v>37163</v>
      </c>
      <c r="C81" s="2" t="s">
        <v>6</v>
      </c>
      <c r="D81" s="3">
        <v>3373</v>
      </c>
      <c r="E81" t="str">
        <f>VLOOKUP(Maintenance_and_repair[[#This Row],[Real_estate]],Houses[#All],2)</f>
        <v>Best</v>
      </c>
      <c r="F81" t="str">
        <f>VLOOKUP(Maintenance_and_repair[[#This Row],[Real_estate]],Houses[],6)</f>
        <v>Apartment</v>
      </c>
    </row>
    <row r="82" spans="1:6" x14ac:dyDescent="0.25">
      <c r="A82">
        <v>232</v>
      </c>
      <c r="B82" s="1">
        <v>37167</v>
      </c>
      <c r="C82" s="2" t="s">
        <v>5</v>
      </c>
      <c r="D82" s="3">
        <v>2408</v>
      </c>
      <c r="E82" t="str">
        <f>VLOOKUP(Maintenance_and_repair[[#This Row],[Real_estate]],Houses[#All],2)</f>
        <v>Son en Breugel</v>
      </c>
      <c r="F82" t="str">
        <f>VLOOKUP(Maintenance_and_repair[[#This Row],[Real_estate]],Houses[],6)</f>
        <v>Villa</v>
      </c>
    </row>
    <row r="83" spans="1:6" x14ac:dyDescent="0.25">
      <c r="A83">
        <v>28</v>
      </c>
      <c r="B83" s="1">
        <v>37172</v>
      </c>
      <c r="C83" s="2" t="s">
        <v>4</v>
      </c>
      <c r="D83" s="3">
        <v>1290</v>
      </c>
      <c r="E83" t="str">
        <f>VLOOKUP(Maintenance_and_repair[[#This Row],[Real_estate]],Houses[#All],2)</f>
        <v>Eindhoven-Zuid</v>
      </c>
      <c r="F83" t="str">
        <f>VLOOKUP(Maintenance_and_repair[[#This Row],[Real_estate]],Houses[],6)</f>
        <v>Apartment</v>
      </c>
    </row>
    <row r="84" spans="1:6" x14ac:dyDescent="0.25">
      <c r="A84">
        <v>101</v>
      </c>
      <c r="B84" s="1">
        <v>37185</v>
      </c>
      <c r="C84" s="2" t="s">
        <v>6</v>
      </c>
      <c r="D84" s="3">
        <v>4532</v>
      </c>
      <c r="E84" t="str">
        <f>VLOOKUP(Maintenance_and_repair[[#This Row],[Real_estate]],Houses[#All],2)</f>
        <v>Eindhoven-West</v>
      </c>
      <c r="F84" t="str">
        <f>VLOOKUP(Maintenance_and_repair[[#This Row],[Real_estate]],Houses[],6)</f>
        <v>Small House</v>
      </c>
    </row>
    <row r="85" spans="1:6" x14ac:dyDescent="0.25">
      <c r="A85">
        <v>204</v>
      </c>
      <c r="B85" s="1">
        <v>37185</v>
      </c>
      <c r="C85" s="2" t="s">
        <v>4</v>
      </c>
      <c r="D85" s="3">
        <v>1998</v>
      </c>
      <c r="E85" t="str">
        <f>VLOOKUP(Maintenance_and_repair[[#This Row],[Real_estate]],Houses[#All],2)</f>
        <v>Best</v>
      </c>
      <c r="F85" t="str">
        <f>VLOOKUP(Maintenance_and_repair[[#This Row],[Real_estate]],Houses[],6)</f>
        <v>Small House</v>
      </c>
    </row>
    <row r="86" spans="1:6" x14ac:dyDescent="0.25">
      <c r="A86">
        <v>173</v>
      </c>
      <c r="B86" s="1">
        <v>37188</v>
      </c>
      <c r="C86" s="2" t="s">
        <v>5</v>
      </c>
      <c r="D86" s="3">
        <v>2097</v>
      </c>
      <c r="E86" t="str">
        <f>VLOOKUP(Maintenance_and_repair[[#This Row],[Real_estate]],Houses[#All],2)</f>
        <v>Eindhoven-Oost</v>
      </c>
      <c r="F86" t="str">
        <f>VLOOKUP(Maintenance_and_repair[[#This Row],[Real_estate]],Houses[],6)</f>
        <v>Condo</v>
      </c>
    </row>
    <row r="87" spans="1:6" x14ac:dyDescent="0.25">
      <c r="A87">
        <v>26</v>
      </c>
      <c r="B87" s="1">
        <v>37193</v>
      </c>
      <c r="C87" s="2" t="s">
        <v>6</v>
      </c>
      <c r="D87" s="3">
        <v>1710</v>
      </c>
      <c r="E87" t="str">
        <f>VLOOKUP(Maintenance_and_repair[[#This Row],[Real_estate]],Houses[#All],2)</f>
        <v>Eindhoven-Zuid</v>
      </c>
      <c r="F87" t="str">
        <f>VLOOKUP(Maintenance_and_repair[[#This Row],[Real_estate]],Houses[],6)</f>
        <v>House</v>
      </c>
    </row>
    <row r="88" spans="1:6" x14ac:dyDescent="0.25">
      <c r="A88">
        <v>65</v>
      </c>
      <c r="B88" s="1">
        <v>37197</v>
      </c>
      <c r="C88" s="2" t="s">
        <v>6</v>
      </c>
      <c r="D88" s="3">
        <v>2254</v>
      </c>
      <c r="E88" t="str">
        <f>VLOOKUP(Maintenance_and_repair[[#This Row],[Real_estate]],Houses[#All],2)</f>
        <v>Eindhoven-Noord</v>
      </c>
      <c r="F88" t="str">
        <f>VLOOKUP(Maintenance_and_repair[[#This Row],[Real_estate]],Houses[],6)</f>
        <v>Villa</v>
      </c>
    </row>
    <row r="89" spans="1:6" x14ac:dyDescent="0.25">
      <c r="A89">
        <v>152</v>
      </c>
      <c r="B89" s="1">
        <v>37197</v>
      </c>
      <c r="C89" s="2" t="s">
        <v>4</v>
      </c>
      <c r="D89" s="3">
        <v>3687</v>
      </c>
      <c r="E89" t="str">
        <f>VLOOKUP(Maintenance_and_repair[[#This Row],[Real_estate]],Houses[#All],2)</f>
        <v>Eindhoven-Oost</v>
      </c>
      <c r="F89" t="str">
        <f>VLOOKUP(Maintenance_and_repair[[#This Row],[Real_estate]],Houses[],6)</f>
        <v>Apartment</v>
      </c>
    </row>
    <row r="90" spans="1:6" x14ac:dyDescent="0.25">
      <c r="A90">
        <v>202</v>
      </c>
      <c r="B90" s="1">
        <v>37208</v>
      </c>
      <c r="C90" s="2" t="s">
        <v>6</v>
      </c>
      <c r="D90" s="3">
        <v>2867</v>
      </c>
      <c r="E90" t="str">
        <f>VLOOKUP(Maintenance_and_repair[[#This Row],[Real_estate]],Houses[#All],2)</f>
        <v>Veldhoven-Noord</v>
      </c>
      <c r="F90" t="str">
        <f>VLOOKUP(Maintenance_and_repair[[#This Row],[Real_estate]],Houses[],6)</f>
        <v>Small House</v>
      </c>
    </row>
    <row r="91" spans="1:6" x14ac:dyDescent="0.25">
      <c r="A91">
        <v>34</v>
      </c>
      <c r="B91" s="1">
        <v>37212</v>
      </c>
      <c r="C91" s="2" t="s">
        <v>4</v>
      </c>
      <c r="D91" s="3">
        <v>3429</v>
      </c>
      <c r="E91" t="str">
        <f>VLOOKUP(Maintenance_and_repair[[#This Row],[Real_estate]],Houses[#All],2)</f>
        <v>Eindhoven-Zuid</v>
      </c>
      <c r="F91" t="str">
        <f>VLOOKUP(Maintenance_and_repair[[#This Row],[Real_estate]],Houses[],6)</f>
        <v>Apartment</v>
      </c>
    </row>
    <row r="92" spans="1:6" x14ac:dyDescent="0.25">
      <c r="A92">
        <v>24</v>
      </c>
      <c r="B92" s="1">
        <v>37217</v>
      </c>
      <c r="C92" s="2" t="s">
        <v>4</v>
      </c>
      <c r="D92" s="3">
        <v>2073</v>
      </c>
      <c r="E92" t="str">
        <f>VLOOKUP(Maintenance_and_repair[[#This Row],[Real_estate]],Houses[#All],2)</f>
        <v>Eindhoven-Zuid</v>
      </c>
      <c r="F92" t="str">
        <f>VLOOKUP(Maintenance_and_repair[[#This Row],[Real_estate]],Houses[],6)</f>
        <v>Condo</v>
      </c>
    </row>
    <row r="93" spans="1:6" x14ac:dyDescent="0.25">
      <c r="A93">
        <v>89</v>
      </c>
      <c r="B93" s="1">
        <v>37227</v>
      </c>
      <c r="C93" s="2" t="s">
        <v>6</v>
      </c>
      <c r="D93" s="3">
        <v>467</v>
      </c>
      <c r="E93" t="str">
        <f>VLOOKUP(Maintenance_and_repair[[#This Row],[Real_estate]],Houses[#All],2)</f>
        <v>Eindhoven-West</v>
      </c>
      <c r="F93" t="str">
        <f>VLOOKUP(Maintenance_and_repair[[#This Row],[Real_estate]],Houses[],6)</f>
        <v>Apartment</v>
      </c>
    </row>
    <row r="94" spans="1:6" x14ac:dyDescent="0.25">
      <c r="A94">
        <v>102</v>
      </c>
      <c r="B94" s="1">
        <v>37227</v>
      </c>
      <c r="C94" s="2" t="s">
        <v>5</v>
      </c>
      <c r="D94" s="3">
        <v>1820</v>
      </c>
      <c r="E94" t="str">
        <f>VLOOKUP(Maintenance_and_repair[[#This Row],[Real_estate]],Houses[#All],2)</f>
        <v>Eindhoven-West</v>
      </c>
      <c r="F94" t="str">
        <f>VLOOKUP(Maintenance_and_repair[[#This Row],[Real_estate]],Houses[],6)</f>
        <v>Small House</v>
      </c>
    </row>
    <row r="95" spans="1:6" x14ac:dyDescent="0.25">
      <c r="A95">
        <v>20</v>
      </c>
      <c r="B95" s="1">
        <v>37231</v>
      </c>
      <c r="C95" s="2" t="s">
        <v>5</v>
      </c>
      <c r="D95" s="3">
        <v>275</v>
      </c>
      <c r="E95" t="str">
        <f>VLOOKUP(Maintenance_and_repair[[#This Row],[Real_estate]],Houses[#All],2)</f>
        <v>Eindhoven-Zuid</v>
      </c>
      <c r="F95" t="str">
        <f>VLOOKUP(Maintenance_and_repair[[#This Row],[Real_estate]],Houses[],6)</f>
        <v>House</v>
      </c>
    </row>
    <row r="96" spans="1:6" x14ac:dyDescent="0.25">
      <c r="A96">
        <v>129</v>
      </c>
      <c r="B96" s="1">
        <v>37231</v>
      </c>
      <c r="C96" s="2" t="s">
        <v>5</v>
      </c>
      <c r="D96" s="3">
        <v>1733</v>
      </c>
      <c r="E96" t="str">
        <f>VLOOKUP(Maintenance_and_repair[[#This Row],[Real_estate]],Houses[#All],2)</f>
        <v>Eindhoven-West</v>
      </c>
      <c r="F96" t="str">
        <f>VLOOKUP(Maintenance_and_repair[[#This Row],[Real_estate]],Houses[],6)</f>
        <v>Small House</v>
      </c>
    </row>
    <row r="97" spans="1:6" x14ac:dyDescent="0.25">
      <c r="A97">
        <v>220</v>
      </c>
      <c r="B97" s="1">
        <v>37231</v>
      </c>
      <c r="C97" s="2" t="s">
        <v>6</v>
      </c>
      <c r="D97" s="3">
        <v>4736</v>
      </c>
      <c r="E97" t="str">
        <f>VLOOKUP(Maintenance_and_repair[[#This Row],[Real_estate]],Houses[#All],2)</f>
        <v>Geldrop</v>
      </c>
      <c r="F97" t="str">
        <f>VLOOKUP(Maintenance_and_repair[[#This Row],[Real_estate]],Houses[],6)</f>
        <v>House</v>
      </c>
    </row>
    <row r="98" spans="1:6" x14ac:dyDescent="0.25">
      <c r="A98">
        <v>108</v>
      </c>
      <c r="B98" s="1">
        <v>37237</v>
      </c>
      <c r="C98" s="2" t="s">
        <v>5</v>
      </c>
      <c r="D98" s="3">
        <v>2912</v>
      </c>
      <c r="E98" t="str">
        <f>VLOOKUP(Maintenance_and_repair[[#This Row],[Real_estate]],Houses[#All],2)</f>
        <v>Eindhoven-West</v>
      </c>
      <c r="F98" t="str">
        <f>VLOOKUP(Maintenance_and_repair[[#This Row],[Real_estate]],Houses[],6)</f>
        <v>Apartment</v>
      </c>
    </row>
    <row r="99" spans="1:6" x14ac:dyDescent="0.25">
      <c r="A99">
        <v>93</v>
      </c>
      <c r="B99" s="1">
        <v>37253</v>
      </c>
      <c r="C99" s="2" t="s">
        <v>6</v>
      </c>
      <c r="D99" s="3">
        <v>586</v>
      </c>
      <c r="E99" t="str">
        <f>VLOOKUP(Maintenance_and_repair[[#This Row],[Real_estate]],Houses[#All],2)</f>
        <v>Eindhoven-West</v>
      </c>
      <c r="F99" t="str">
        <f>VLOOKUP(Maintenance_and_repair[[#This Row],[Real_estate]],Houses[],6)</f>
        <v>Small House</v>
      </c>
    </row>
    <row r="100" spans="1:6" x14ac:dyDescent="0.25">
      <c r="A100">
        <v>69</v>
      </c>
      <c r="B100" s="1">
        <v>37259</v>
      </c>
      <c r="C100" s="2" t="s">
        <v>4</v>
      </c>
      <c r="D100" s="3">
        <v>2253</v>
      </c>
      <c r="E100" t="str">
        <f>VLOOKUP(Maintenance_and_repair[[#This Row],[Real_estate]],Houses[#All],2)</f>
        <v>Eindhoven-Noord</v>
      </c>
      <c r="F100" t="str">
        <f>VLOOKUP(Maintenance_and_repair[[#This Row],[Real_estate]],Houses[],6)</f>
        <v>Small House</v>
      </c>
    </row>
    <row r="101" spans="1:6" x14ac:dyDescent="0.25">
      <c r="A101">
        <v>26</v>
      </c>
      <c r="B101" s="1">
        <v>37262</v>
      </c>
      <c r="C101" s="2" t="s">
        <v>6</v>
      </c>
      <c r="D101" s="3">
        <v>2191</v>
      </c>
      <c r="E101" t="str">
        <f>VLOOKUP(Maintenance_and_repair[[#This Row],[Real_estate]],Houses[#All],2)</f>
        <v>Eindhoven-Zuid</v>
      </c>
      <c r="F101" t="str">
        <f>VLOOKUP(Maintenance_and_repair[[#This Row],[Real_estate]],Houses[],6)</f>
        <v>House</v>
      </c>
    </row>
    <row r="102" spans="1:6" x14ac:dyDescent="0.25">
      <c r="A102">
        <v>165</v>
      </c>
      <c r="B102" s="1">
        <v>37267</v>
      </c>
      <c r="C102" s="2" t="s">
        <v>6</v>
      </c>
      <c r="D102" s="3">
        <v>1563</v>
      </c>
      <c r="E102" t="str">
        <f>VLOOKUP(Maintenance_and_repair[[#This Row],[Real_estate]],Houses[#All],2)</f>
        <v>Eindhoven-Oost</v>
      </c>
      <c r="F102" t="str">
        <f>VLOOKUP(Maintenance_and_repair[[#This Row],[Real_estate]],Houses[],6)</f>
        <v>Condo</v>
      </c>
    </row>
    <row r="103" spans="1:6" x14ac:dyDescent="0.25">
      <c r="A103">
        <v>21</v>
      </c>
      <c r="B103" s="1">
        <v>37270</v>
      </c>
      <c r="C103" s="2" t="s">
        <v>4</v>
      </c>
      <c r="D103" s="3">
        <v>3464</v>
      </c>
      <c r="E103" t="str">
        <f>VLOOKUP(Maintenance_and_repair[[#This Row],[Real_estate]],Houses[#All],2)</f>
        <v>Eindhoven-Zuid</v>
      </c>
      <c r="F103" t="str">
        <f>VLOOKUP(Maintenance_and_repair[[#This Row],[Real_estate]],Houses[],6)</f>
        <v>Small House</v>
      </c>
    </row>
    <row r="104" spans="1:6" x14ac:dyDescent="0.25">
      <c r="A104">
        <v>161</v>
      </c>
      <c r="B104" s="1">
        <v>37274</v>
      </c>
      <c r="C104" s="2" t="s">
        <v>4</v>
      </c>
      <c r="D104" s="3">
        <v>4866</v>
      </c>
      <c r="E104" t="str">
        <f>VLOOKUP(Maintenance_and_repair[[#This Row],[Real_estate]],Houses[#All],2)</f>
        <v>Eindhoven-Oost</v>
      </c>
      <c r="F104" t="str">
        <f>VLOOKUP(Maintenance_and_repair[[#This Row],[Real_estate]],Houses[],6)</f>
        <v>Apartment</v>
      </c>
    </row>
    <row r="105" spans="1:6" x14ac:dyDescent="0.25">
      <c r="A105">
        <v>15</v>
      </c>
      <c r="B105" s="1">
        <v>37277</v>
      </c>
      <c r="C105" s="2" t="s">
        <v>4</v>
      </c>
      <c r="D105" s="3">
        <v>633</v>
      </c>
      <c r="E105" t="str">
        <f>VLOOKUP(Maintenance_and_repair[[#This Row],[Real_estate]],Houses[#All],2)</f>
        <v>Eindhoven-Zuid</v>
      </c>
      <c r="F105" t="str">
        <f>VLOOKUP(Maintenance_and_repair[[#This Row],[Real_estate]],Houses[],6)</f>
        <v>Small House</v>
      </c>
    </row>
    <row r="106" spans="1:6" x14ac:dyDescent="0.25">
      <c r="A106">
        <v>177</v>
      </c>
      <c r="B106" s="1">
        <v>37282</v>
      </c>
      <c r="C106" s="2" t="s">
        <v>4</v>
      </c>
      <c r="D106" s="3">
        <v>1688</v>
      </c>
      <c r="E106" t="str">
        <f>VLOOKUP(Maintenance_and_repair[[#This Row],[Real_estate]],Houses[#All],2)</f>
        <v>Eindhoven-Oost</v>
      </c>
      <c r="F106" t="str">
        <f>VLOOKUP(Maintenance_and_repair[[#This Row],[Real_estate]],Houses[],6)</f>
        <v>House</v>
      </c>
    </row>
    <row r="107" spans="1:6" x14ac:dyDescent="0.25">
      <c r="A107">
        <v>195</v>
      </c>
      <c r="B107" s="1">
        <v>37282</v>
      </c>
      <c r="C107" s="2" t="s">
        <v>4</v>
      </c>
      <c r="D107" s="3">
        <v>2796</v>
      </c>
      <c r="E107" t="str">
        <f>VLOOKUP(Maintenance_and_repair[[#This Row],[Real_estate]],Houses[#All],2)</f>
        <v>Best</v>
      </c>
      <c r="F107" t="str">
        <f>VLOOKUP(Maintenance_and_repair[[#This Row],[Real_estate]],Houses[],6)</f>
        <v>House</v>
      </c>
    </row>
    <row r="108" spans="1:6" x14ac:dyDescent="0.25">
      <c r="A108">
        <v>213</v>
      </c>
      <c r="B108" s="1">
        <v>37282</v>
      </c>
      <c r="C108" s="2" t="s">
        <v>6</v>
      </c>
      <c r="D108" s="3">
        <v>3098</v>
      </c>
      <c r="E108" t="str">
        <f>VLOOKUP(Maintenance_and_repair[[#This Row],[Real_estate]],Houses[#All],2)</f>
        <v>Geldrop</v>
      </c>
      <c r="F108" t="str">
        <f>VLOOKUP(Maintenance_and_repair[[#This Row],[Real_estate]],Houses[],6)</f>
        <v>House</v>
      </c>
    </row>
    <row r="109" spans="1:6" x14ac:dyDescent="0.25">
      <c r="A109">
        <v>209</v>
      </c>
      <c r="B109" s="1">
        <v>37287</v>
      </c>
      <c r="C109" s="2" t="s">
        <v>5</v>
      </c>
      <c r="D109" s="3">
        <v>4535</v>
      </c>
      <c r="E109" t="str">
        <f>VLOOKUP(Maintenance_and_repair[[#This Row],[Real_estate]],Houses[#All],2)</f>
        <v>Geldrop</v>
      </c>
      <c r="F109" t="str">
        <f>VLOOKUP(Maintenance_and_repair[[#This Row],[Real_estate]],Houses[],6)</f>
        <v>Condo</v>
      </c>
    </row>
    <row r="110" spans="1:6" x14ac:dyDescent="0.25">
      <c r="A110">
        <v>224</v>
      </c>
      <c r="B110" s="1">
        <v>37288</v>
      </c>
      <c r="C110" s="2" t="s">
        <v>4</v>
      </c>
      <c r="D110" s="3">
        <v>4494</v>
      </c>
      <c r="E110" t="str">
        <f>VLOOKUP(Maintenance_and_repair[[#This Row],[Real_estate]],Houses[#All],2)</f>
        <v>Son en Breugel</v>
      </c>
      <c r="F110" t="str">
        <f>VLOOKUP(Maintenance_and_repair[[#This Row],[Real_estate]],Houses[],6)</f>
        <v>Apartment</v>
      </c>
    </row>
    <row r="111" spans="1:6" x14ac:dyDescent="0.25">
      <c r="A111">
        <v>62</v>
      </c>
      <c r="B111" s="1">
        <v>37292</v>
      </c>
      <c r="C111" s="2" t="s">
        <v>6</v>
      </c>
      <c r="D111" s="3">
        <v>434</v>
      </c>
      <c r="E111" t="str">
        <f>VLOOKUP(Maintenance_and_repair[[#This Row],[Real_estate]],Houses[#All],2)</f>
        <v>Eindhoven-Noord</v>
      </c>
      <c r="F111" t="str">
        <f>VLOOKUP(Maintenance_and_repair[[#This Row],[Real_estate]],Houses[],6)</f>
        <v>House</v>
      </c>
    </row>
    <row r="112" spans="1:6" x14ac:dyDescent="0.25">
      <c r="A112">
        <v>233</v>
      </c>
      <c r="B112" s="1">
        <v>37293</v>
      </c>
      <c r="C112" s="2" t="s">
        <v>5</v>
      </c>
      <c r="D112" s="3">
        <v>2892</v>
      </c>
      <c r="E112" t="str">
        <f>VLOOKUP(Maintenance_and_repair[[#This Row],[Real_estate]],Houses[#All],2)</f>
        <v>Son en Breugel</v>
      </c>
      <c r="F112" t="str">
        <f>VLOOKUP(Maintenance_and_repair[[#This Row],[Real_estate]],Houses[],6)</f>
        <v>Villa</v>
      </c>
    </row>
    <row r="113" spans="1:6" x14ac:dyDescent="0.25">
      <c r="A113">
        <v>171</v>
      </c>
      <c r="B113" s="1">
        <v>37294</v>
      </c>
      <c r="C113" s="2" t="s">
        <v>4</v>
      </c>
      <c r="D113" s="3">
        <v>2056</v>
      </c>
      <c r="E113" t="str">
        <f>VLOOKUP(Maintenance_and_repair[[#This Row],[Real_estate]],Houses[#All],2)</f>
        <v>Eindhoven-Oost</v>
      </c>
      <c r="F113" t="str">
        <f>VLOOKUP(Maintenance_and_repair[[#This Row],[Real_estate]],Houses[],6)</f>
        <v>Condo</v>
      </c>
    </row>
    <row r="114" spans="1:6" x14ac:dyDescent="0.25">
      <c r="A114">
        <v>73</v>
      </c>
      <c r="B114" s="1">
        <v>37302</v>
      </c>
      <c r="C114" s="2" t="s">
        <v>6</v>
      </c>
      <c r="D114" s="3">
        <v>158</v>
      </c>
      <c r="E114" t="str">
        <f>VLOOKUP(Maintenance_and_repair[[#This Row],[Real_estate]],Houses[#All],2)</f>
        <v>Eindhoven-Noord</v>
      </c>
      <c r="F114" t="str">
        <f>VLOOKUP(Maintenance_and_repair[[#This Row],[Real_estate]],Houses[],6)</f>
        <v>Apartment</v>
      </c>
    </row>
    <row r="115" spans="1:6" x14ac:dyDescent="0.25">
      <c r="A115">
        <v>136</v>
      </c>
      <c r="B115" s="1">
        <v>37307</v>
      </c>
      <c r="C115" s="2" t="s">
        <v>4</v>
      </c>
      <c r="D115" s="3">
        <v>4281</v>
      </c>
      <c r="E115" t="str">
        <f>VLOOKUP(Maintenance_and_repair[[#This Row],[Real_estate]],Houses[#All],2)</f>
        <v>Eindhoven-West</v>
      </c>
      <c r="F115" t="str">
        <f>VLOOKUP(Maintenance_and_repair[[#This Row],[Real_estate]],Houses[],6)</f>
        <v>Apartment</v>
      </c>
    </row>
    <row r="116" spans="1:6" x14ac:dyDescent="0.25">
      <c r="A116">
        <v>221</v>
      </c>
      <c r="B116" s="1">
        <v>37311</v>
      </c>
      <c r="C116" s="2" t="s">
        <v>4</v>
      </c>
      <c r="D116" s="3">
        <v>4844</v>
      </c>
      <c r="E116" t="str">
        <f>VLOOKUP(Maintenance_and_repair[[#This Row],[Real_estate]],Houses[#All],2)</f>
        <v>Son en Breugel</v>
      </c>
      <c r="F116" t="str">
        <f>VLOOKUP(Maintenance_and_repair[[#This Row],[Real_estate]],Houses[],6)</f>
        <v>Apartment</v>
      </c>
    </row>
    <row r="117" spans="1:6" x14ac:dyDescent="0.25">
      <c r="A117">
        <v>87</v>
      </c>
      <c r="B117" s="1">
        <v>37321</v>
      </c>
      <c r="C117" s="2" t="s">
        <v>5</v>
      </c>
      <c r="D117" s="3">
        <v>4266</v>
      </c>
      <c r="E117" t="str">
        <f>VLOOKUP(Maintenance_and_repair[[#This Row],[Real_estate]],Houses[#All],2)</f>
        <v>Eindhoven-West</v>
      </c>
      <c r="F117" t="str">
        <f>VLOOKUP(Maintenance_and_repair[[#This Row],[Real_estate]],Houses[],6)</f>
        <v>Small House</v>
      </c>
    </row>
    <row r="118" spans="1:6" x14ac:dyDescent="0.25">
      <c r="A118">
        <v>130</v>
      </c>
      <c r="B118" s="1">
        <v>37321</v>
      </c>
      <c r="C118" s="2" t="s">
        <v>4</v>
      </c>
      <c r="D118" s="3">
        <v>621</v>
      </c>
      <c r="E118" t="str">
        <f>VLOOKUP(Maintenance_and_repair[[#This Row],[Real_estate]],Houses[#All],2)</f>
        <v>Eindhoven-West</v>
      </c>
      <c r="F118" t="str">
        <f>VLOOKUP(Maintenance_and_repair[[#This Row],[Real_estate]],Houses[],6)</f>
        <v>Apartment</v>
      </c>
    </row>
    <row r="119" spans="1:6" x14ac:dyDescent="0.25">
      <c r="A119">
        <v>196</v>
      </c>
      <c r="B119" s="1">
        <v>37321</v>
      </c>
      <c r="C119" s="2" t="s">
        <v>6</v>
      </c>
      <c r="D119" s="3">
        <v>1344</v>
      </c>
      <c r="E119" t="str">
        <f>VLOOKUP(Maintenance_and_repair[[#This Row],[Real_estate]],Houses[#All],2)</f>
        <v>Best</v>
      </c>
      <c r="F119" t="str">
        <f>VLOOKUP(Maintenance_and_repair[[#This Row],[Real_estate]],Houses[],6)</f>
        <v>House</v>
      </c>
    </row>
    <row r="120" spans="1:6" x14ac:dyDescent="0.25">
      <c r="A120">
        <v>215</v>
      </c>
      <c r="B120" s="1">
        <v>37328</v>
      </c>
      <c r="C120" s="2" t="s">
        <v>4</v>
      </c>
      <c r="D120" s="3">
        <v>2013</v>
      </c>
      <c r="E120" t="str">
        <f>VLOOKUP(Maintenance_and_repair[[#This Row],[Real_estate]],Houses[#All],2)</f>
        <v>Geldrop</v>
      </c>
      <c r="F120" t="str">
        <f>VLOOKUP(Maintenance_and_repair[[#This Row],[Real_estate]],Houses[],6)</f>
        <v>House</v>
      </c>
    </row>
    <row r="121" spans="1:6" x14ac:dyDescent="0.25">
      <c r="A121">
        <v>127</v>
      </c>
      <c r="B121" s="1">
        <v>37330</v>
      </c>
      <c r="C121" s="2" t="s">
        <v>6</v>
      </c>
      <c r="D121" s="3">
        <v>3944</v>
      </c>
      <c r="E121" t="str">
        <f>VLOOKUP(Maintenance_and_repair[[#This Row],[Real_estate]],Houses[#All],2)</f>
        <v>Eindhoven-West</v>
      </c>
      <c r="F121" t="str">
        <f>VLOOKUP(Maintenance_and_repair[[#This Row],[Real_estate]],Houses[],6)</f>
        <v>Apartment</v>
      </c>
    </row>
    <row r="122" spans="1:6" x14ac:dyDescent="0.25">
      <c r="A122">
        <v>199</v>
      </c>
      <c r="B122" s="1">
        <v>37332</v>
      </c>
      <c r="C122" s="2" t="s">
        <v>6</v>
      </c>
      <c r="D122" s="3">
        <v>318</v>
      </c>
      <c r="E122" t="str">
        <f>VLOOKUP(Maintenance_and_repair[[#This Row],[Real_estate]],Houses[#All],2)</f>
        <v>Best</v>
      </c>
      <c r="F122" t="str">
        <f>VLOOKUP(Maintenance_and_repair[[#This Row],[Real_estate]],Houses[],6)</f>
        <v>Apartment</v>
      </c>
    </row>
    <row r="123" spans="1:6" x14ac:dyDescent="0.25">
      <c r="A123">
        <v>170</v>
      </c>
      <c r="B123" s="1">
        <v>37334</v>
      </c>
      <c r="C123" s="2" t="s">
        <v>4</v>
      </c>
      <c r="D123" s="3">
        <v>4899</v>
      </c>
      <c r="E123" t="str">
        <f>VLOOKUP(Maintenance_and_repair[[#This Row],[Real_estate]],Houses[#All],2)</f>
        <v>Eindhoven-Oost</v>
      </c>
      <c r="F123" t="str">
        <f>VLOOKUP(Maintenance_and_repair[[#This Row],[Real_estate]],Houses[],6)</f>
        <v>Condo</v>
      </c>
    </row>
    <row r="124" spans="1:6" x14ac:dyDescent="0.25">
      <c r="A124">
        <v>20</v>
      </c>
      <c r="B124" s="1">
        <v>37344</v>
      </c>
      <c r="C124" s="2" t="s">
        <v>5</v>
      </c>
      <c r="D124" s="3">
        <v>4914</v>
      </c>
      <c r="E124" t="str">
        <f>VLOOKUP(Maintenance_and_repair[[#This Row],[Real_estate]],Houses[#All],2)</f>
        <v>Eindhoven-Zuid</v>
      </c>
      <c r="F124" t="str">
        <f>VLOOKUP(Maintenance_and_repair[[#This Row],[Real_estate]],Houses[],6)</f>
        <v>House</v>
      </c>
    </row>
    <row r="125" spans="1:6" x14ac:dyDescent="0.25">
      <c r="A125">
        <v>180</v>
      </c>
      <c r="B125" s="1">
        <v>37345</v>
      </c>
      <c r="C125" s="2" t="s">
        <v>6</v>
      </c>
      <c r="D125" s="3">
        <v>3160</v>
      </c>
      <c r="E125" t="str">
        <f>VLOOKUP(Maintenance_and_repair[[#This Row],[Real_estate]],Houses[#All],2)</f>
        <v>Eindhoven-Oost</v>
      </c>
      <c r="F125" t="str">
        <f>VLOOKUP(Maintenance_and_repair[[#This Row],[Real_estate]],Houses[],6)</f>
        <v>Villa</v>
      </c>
    </row>
    <row r="126" spans="1:6" x14ac:dyDescent="0.25">
      <c r="A126">
        <v>58</v>
      </c>
      <c r="B126" s="1">
        <v>37348</v>
      </c>
      <c r="C126" s="2" t="s">
        <v>6</v>
      </c>
      <c r="D126" s="3">
        <v>4105</v>
      </c>
      <c r="E126" t="str">
        <f>VLOOKUP(Maintenance_and_repair[[#This Row],[Real_estate]],Houses[#All],2)</f>
        <v>Eindhoven-Noord</v>
      </c>
      <c r="F126" t="str">
        <f>VLOOKUP(Maintenance_and_repair[[#This Row],[Real_estate]],Houses[],6)</f>
        <v>Apartment</v>
      </c>
    </row>
    <row r="127" spans="1:6" x14ac:dyDescent="0.25">
      <c r="A127">
        <v>66</v>
      </c>
      <c r="B127" s="1">
        <v>37348</v>
      </c>
      <c r="C127" s="2" t="s">
        <v>4</v>
      </c>
      <c r="D127" s="3">
        <v>4490</v>
      </c>
      <c r="E127" t="str">
        <f>VLOOKUP(Maintenance_and_repair[[#This Row],[Real_estate]],Houses[#All],2)</f>
        <v>Eindhoven-Noord</v>
      </c>
      <c r="F127" t="str">
        <f>VLOOKUP(Maintenance_and_repair[[#This Row],[Real_estate]],Houses[],6)</f>
        <v>Condo</v>
      </c>
    </row>
    <row r="128" spans="1:6" x14ac:dyDescent="0.25">
      <c r="A128">
        <v>82</v>
      </c>
      <c r="B128" s="1">
        <v>37354</v>
      </c>
      <c r="C128" s="2" t="s">
        <v>4</v>
      </c>
      <c r="D128" s="3">
        <v>1296</v>
      </c>
      <c r="E128" t="str">
        <f>VLOOKUP(Maintenance_and_repair[[#This Row],[Real_estate]],Houses[#All],2)</f>
        <v>Eindhoven-West</v>
      </c>
      <c r="F128" t="str">
        <f>VLOOKUP(Maintenance_and_repair[[#This Row],[Real_estate]],Houses[],6)</f>
        <v>Apartment</v>
      </c>
    </row>
    <row r="129" spans="1:6" x14ac:dyDescent="0.25">
      <c r="A129">
        <v>203</v>
      </c>
      <c r="B129" s="1">
        <v>37356</v>
      </c>
      <c r="C129" s="2" t="s">
        <v>4</v>
      </c>
      <c r="D129" s="3">
        <v>859</v>
      </c>
      <c r="E129" t="str">
        <f>VLOOKUP(Maintenance_and_repair[[#This Row],[Real_estate]],Houses[#All],2)</f>
        <v>Veldhoven-Noord</v>
      </c>
      <c r="F129" t="str">
        <f>VLOOKUP(Maintenance_and_repair[[#This Row],[Real_estate]],Houses[],6)</f>
        <v>Small House</v>
      </c>
    </row>
    <row r="130" spans="1:6" x14ac:dyDescent="0.25">
      <c r="A130">
        <v>36</v>
      </c>
      <c r="B130" s="1">
        <v>37357</v>
      </c>
      <c r="C130" s="2" t="s">
        <v>6</v>
      </c>
      <c r="D130" s="3">
        <v>3771</v>
      </c>
      <c r="E130" t="str">
        <f>VLOOKUP(Maintenance_and_repair[[#This Row],[Real_estate]],Houses[#All],2)</f>
        <v>Eindhoven-Zuid</v>
      </c>
      <c r="F130" t="str">
        <f>VLOOKUP(Maintenance_and_repair[[#This Row],[Real_estate]],Houses[],6)</f>
        <v>Condo</v>
      </c>
    </row>
    <row r="131" spans="1:6" x14ac:dyDescent="0.25">
      <c r="A131">
        <v>173</v>
      </c>
      <c r="B131" s="1">
        <v>37357</v>
      </c>
      <c r="C131" s="2" t="s">
        <v>6</v>
      </c>
      <c r="D131" s="3">
        <v>1554</v>
      </c>
      <c r="E131" t="str">
        <f>VLOOKUP(Maintenance_and_repair[[#This Row],[Real_estate]],Houses[#All],2)</f>
        <v>Eindhoven-Oost</v>
      </c>
      <c r="F131" t="str">
        <f>VLOOKUP(Maintenance_and_repair[[#This Row],[Real_estate]],Houses[],6)</f>
        <v>Condo</v>
      </c>
    </row>
    <row r="132" spans="1:6" x14ac:dyDescent="0.25">
      <c r="A132">
        <v>166</v>
      </c>
      <c r="B132" s="1">
        <v>37359</v>
      </c>
      <c r="C132" s="2" t="s">
        <v>5</v>
      </c>
      <c r="D132" s="3">
        <v>3575</v>
      </c>
      <c r="E132" t="str">
        <f>VLOOKUP(Maintenance_and_repair[[#This Row],[Real_estate]],Houses[#All],2)</f>
        <v>Eindhoven-Oost</v>
      </c>
      <c r="F132" t="str">
        <f>VLOOKUP(Maintenance_and_repair[[#This Row],[Real_estate]],Houses[],6)</f>
        <v>Condo</v>
      </c>
    </row>
    <row r="133" spans="1:6" x14ac:dyDescent="0.25">
      <c r="A133">
        <v>148</v>
      </c>
      <c r="B133" s="1">
        <v>37362</v>
      </c>
      <c r="C133" s="2" t="s">
        <v>5</v>
      </c>
      <c r="D133" s="3">
        <v>2952</v>
      </c>
      <c r="E133" t="str">
        <f>VLOOKUP(Maintenance_and_repair[[#This Row],[Real_estate]],Houses[#All],2)</f>
        <v>Eindhoven-Oost</v>
      </c>
      <c r="F133" t="str">
        <f>VLOOKUP(Maintenance_and_repair[[#This Row],[Real_estate]],Houses[],6)</f>
        <v>Apartment</v>
      </c>
    </row>
    <row r="134" spans="1:6" x14ac:dyDescent="0.25">
      <c r="A134">
        <v>174</v>
      </c>
      <c r="B134" s="1">
        <v>37364</v>
      </c>
      <c r="C134" s="2" t="s">
        <v>5</v>
      </c>
      <c r="D134" s="3">
        <v>2179</v>
      </c>
      <c r="E134" t="str">
        <f>VLOOKUP(Maintenance_and_repair[[#This Row],[Real_estate]],Houses[#All],2)</f>
        <v>Eindhoven-Oost</v>
      </c>
      <c r="F134" t="str">
        <f>VLOOKUP(Maintenance_and_repair[[#This Row],[Real_estate]],Houses[],6)</f>
        <v>Condo</v>
      </c>
    </row>
    <row r="135" spans="1:6" x14ac:dyDescent="0.25">
      <c r="A135">
        <v>157</v>
      </c>
      <c r="B135" s="1">
        <v>37367</v>
      </c>
      <c r="C135" s="2" t="s">
        <v>4</v>
      </c>
      <c r="D135" s="3">
        <v>2002</v>
      </c>
      <c r="E135" t="str">
        <f>VLOOKUP(Maintenance_and_repair[[#This Row],[Real_estate]],Houses[#All],2)</f>
        <v>Eindhoven-Oost</v>
      </c>
      <c r="F135" t="str">
        <f>VLOOKUP(Maintenance_and_repair[[#This Row],[Real_estate]],Houses[],6)</f>
        <v>Apartment</v>
      </c>
    </row>
    <row r="136" spans="1:6" x14ac:dyDescent="0.25">
      <c r="A136">
        <v>183</v>
      </c>
      <c r="B136" s="1">
        <v>37371</v>
      </c>
      <c r="C136" s="2" t="s">
        <v>4</v>
      </c>
      <c r="D136" s="3">
        <v>1746</v>
      </c>
      <c r="E136" t="str">
        <f>VLOOKUP(Maintenance_and_repair[[#This Row],[Real_estate]],Houses[#All],2)</f>
        <v>Eindhoven-Oost</v>
      </c>
      <c r="F136" t="str">
        <f>VLOOKUP(Maintenance_and_repair[[#This Row],[Real_estate]],Houses[],6)</f>
        <v>House</v>
      </c>
    </row>
    <row r="137" spans="1:6" x14ac:dyDescent="0.25">
      <c r="A137">
        <v>33</v>
      </c>
      <c r="B137" s="1">
        <v>37373</v>
      </c>
      <c r="C137" s="2" t="s">
        <v>4</v>
      </c>
      <c r="D137" s="3">
        <v>4785</v>
      </c>
      <c r="E137" t="str">
        <f>VLOOKUP(Maintenance_and_repair[[#This Row],[Real_estate]],Houses[#All],2)</f>
        <v>Eindhoven-Zuid</v>
      </c>
      <c r="F137" t="str">
        <f>VLOOKUP(Maintenance_and_repair[[#This Row],[Real_estate]],Houses[],6)</f>
        <v>Small House</v>
      </c>
    </row>
    <row r="138" spans="1:6" x14ac:dyDescent="0.25">
      <c r="A138">
        <v>200</v>
      </c>
      <c r="B138" s="1">
        <v>37382</v>
      </c>
      <c r="C138" s="2" t="s">
        <v>4</v>
      </c>
      <c r="D138" s="3">
        <v>4011</v>
      </c>
      <c r="E138" t="str">
        <f>VLOOKUP(Maintenance_and_repair[[#This Row],[Real_estate]],Houses[#All],2)</f>
        <v>Best</v>
      </c>
      <c r="F138" t="str">
        <f>VLOOKUP(Maintenance_and_repair[[#This Row],[Real_estate]],Houses[],6)</f>
        <v>Apartment</v>
      </c>
    </row>
    <row r="139" spans="1:6" x14ac:dyDescent="0.25">
      <c r="A139">
        <v>72</v>
      </c>
      <c r="B139" s="1">
        <v>37383</v>
      </c>
      <c r="C139" s="2" t="s">
        <v>6</v>
      </c>
      <c r="D139" s="3">
        <v>1626</v>
      </c>
      <c r="E139" t="str">
        <f>VLOOKUP(Maintenance_and_repair[[#This Row],[Real_estate]],Houses[#All],2)</f>
        <v>Eindhoven-Noord</v>
      </c>
      <c r="F139" t="str">
        <f>VLOOKUP(Maintenance_and_repair[[#This Row],[Real_estate]],Houses[],6)</f>
        <v>Condo</v>
      </c>
    </row>
    <row r="140" spans="1:6" x14ac:dyDescent="0.25">
      <c r="A140">
        <v>223</v>
      </c>
      <c r="B140" s="1">
        <v>37391</v>
      </c>
      <c r="C140" s="2" t="s">
        <v>4</v>
      </c>
      <c r="D140" s="3">
        <v>4521</v>
      </c>
      <c r="E140" t="str">
        <f>VLOOKUP(Maintenance_and_repair[[#This Row],[Real_estate]],Houses[#All],2)</f>
        <v>Son en Breugel</v>
      </c>
      <c r="F140" t="str">
        <f>VLOOKUP(Maintenance_and_repair[[#This Row],[Real_estate]],Houses[],6)</f>
        <v>Apartment</v>
      </c>
    </row>
    <row r="141" spans="1:6" x14ac:dyDescent="0.25">
      <c r="A141">
        <v>77</v>
      </c>
      <c r="B141" s="1">
        <v>37395</v>
      </c>
      <c r="C141" s="2" t="s">
        <v>4</v>
      </c>
      <c r="D141" s="3">
        <v>2826</v>
      </c>
      <c r="E141" t="str">
        <f>VLOOKUP(Maintenance_and_repair[[#This Row],[Real_estate]],Houses[#All],2)</f>
        <v>Eindhoven-West</v>
      </c>
      <c r="F141" t="str">
        <f>VLOOKUP(Maintenance_and_repair[[#This Row],[Real_estate]],Houses[],6)</f>
        <v>Small House</v>
      </c>
    </row>
    <row r="142" spans="1:6" x14ac:dyDescent="0.25">
      <c r="A142">
        <v>83</v>
      </c>
      <c r="B142" s="1">
        <v>37398</v>
      </c>
      <c r="C142" s="2" t="s">
        <v>4</v>
      </c>
      <c r="D142" s="3">
        <v>3855</v>
      </c>
      <c r="E142" t="str">
        <f>VLOOKUP(Maintenance_and_repair[[#This Row],[Real_estate]],Houses[#All],2)</f>
        <v>Eindhoven-West</v>
      </c>
      <c r="F142" t="str">
        <f>VLOOKUP(Maintenance_and_repair[[#This Row],[Real_estate]],Houses[],6)</f>
        <v>Small House</v>
      </c>
    </row>
    <row r="143" spans="1:6" x14ac:dyDescent="0.25">
      <c r="A143">
        <v>125</v>
      </c>
      <c r="B143" s="1">
        <v>37401</v>
      </c>
      <c r="C143" s="2" t="s">
        <v>5</v>
      </c>
      <c r="D143" s="3">
        <v>4367</v>
      </c>
      <c r="E143" t="str">
        <f>VLOOKUP(Maintenance_and_repair[[#This Row],[Real_estate]],Houses[#All],2)</f>
        <v>Eindhoven-West</v>
      </c>
      <c r="F143" t="str">
        <f>VLOOKUP(Maintenance_and_repair[[#This Row],[Real_estate]],Houses[],6)</f>
        <v>Villa</v>
      </c>
    </row>
    <row r="144" spans="1:6" x14ac:dyDescent="0.25">
      <c r="A144">
        <v>75</v>
      </c>
      <c r="B144" s="1">
        <v>37402</v>
      </c>
      <c r="C144" s="2" t="s">
        <v>4</v>
      </c>
      <c r="D144" s="3">
        <v>4580</v>
      </c>
      <c r="E144" t="str">
        <f>VLOOKUP(Maintenance_and_repair[[#This Row],[Real_estate]],Houses[#All],2)</f>
        <v>Eindhoven-Noord</v>
      </c>
      <c r="F144" t="str">
        <f>VLOOKUP(Maintenance_and_repair[[#This Row],[Real_estate]],Houses[],6)</f>
        <v>Small House</v>
      </c>
    </row>
    <row r="145" spans="1:6" x14ac:dyDescent="0.25">
      <c r="A145">
        <v>70</v>
      </c>
      <c r="B145" s="1">
        <v>37410</v>
      </c>
      <c r="C145" s="2" t="s">
        <v>6</v>
      </c>
      <c r="D145" s="3">
        <v>2619</v>
      </c>
      <c r="E145" t="str">
        <f>VLOOKUP(Maintenance_and_repair[[#This Row],[Real_estate]],Houses[#All],2)</f>
        <v>Eindhoven-Noord</v>
      </c>
      <c r="F145" t="str">
        <f>VLOOKUP(Maintenance_and_repair[[#This Row],[Real_estate]],Houses[],6)</f>
        <v>Apartment</v>
      </c>
    </row>
    <row r="146" spans="1:6" x14ac:dyDescent="0.25">
      <c r="A146">
        <v>143</v>
      </c>
      <c r="B146" s="1">
        <v>37410</v>
      </c>
      <c r="C146" s="2" t="s">
        <v>5</v>
      </c>
      <c r="D146" s="3">
        <v>1598</v>
      </c>
      <c r="E146" t="str">
        <f>VLOOKUP(Maintenance_and_repair[[#This Row],[Real_estate]],Houses[#All],2)</f>
        <v>Eindhoven-Oost</v>
      </c>
      <c r="F146" t="str">
        <f>VLOOKUP(Maintenance_and_repair[[#This Row],[Real_estate]],Houses[],6)</f>
        <v>Villa</v>
      </c>
    </row>
    <row r="147" spans="1:6" x14ac:dyDescent="0.25">
      <c r="A147">
        <v>232</v>
      </c>
      <c r="B147" s="1">
        <v>37410</v>
      </c>
      <c r="C147" s="2" t="s">
        <v>5</v>
      </c>
      <c r="D147" s="3">
        <v>1426</v>
      </c>
      <c r="E147" t="str">
        <f>VLOOKUP(Maintenance_and_repair[[#This Row],[Real_estate]],Houses[#All],2)</f>
        <v>Son en Breugel</v>
      </c>
      <c r="F147" t="str">
        <f>VLOOKUP(Maintenance_and_repair[[#This Row],[Real_estate]],Houses[],6)</f>
        <v>Villa</v>
      </c>
    </row>
    <row r="148" spans="1:6" x14ac:dyDescent="0.25">
      <c r="A148">
        <v>217</v>
      </c>
      <c r="B148" s="1">
        <v>37412</v>
      </c>
      <c r="C148" s="2" t="s">
        <v>4</v>
      </c>
      <c r="D148" s="3">
        <v>2757</v>
      </c>
      <c r="E148" t="str">
        <f>VLOOKUP(Maintenance_and_repair[[#This Row],[Real_estate]],Houses[#All],2)</f>
        <v>Geldrop</v>
      </c>
      <c r="F148" t="str">
        <f>VLOOKUP(Maintenance_and_repair[[#This Row],[Real_estate]],Houses[],6)</f>
        <v>House</v>
      </c>
    </row>
    <row r="149" spans="1:6" x14ac:dyDescent="0.25">
      <c r="A149">
        <v>112</v>
      </c>
      <c r="B149" s="1">
        <v>37415</v>
      </c>
      <c r="C149" s="2" t="s">
        <v>5</v>
      </c>
      <c r="D149" s="3">
        <v>123</v>
      </c>
      <c r="E149" t="str">
        <f>VLOOKUP(Maintenance_and_repair[[#This Row],[Real_estate]],Houses[#All],2)</f>
        <v>Eindhoven-West</v>
      </c>
      <c r="F149" t="str">
        <f>VLOOKUP(Maintenance_and_repair[[#This Row],[Real_estate]],Houses[],6)</f>
        <v>Apartment</v>
      </c>
    </row>
    <row r="150" spans="1:6" x14ac:dyDescent="0.25">
      <c r="A150">
        <v>162</v>
      </c>
      <c r="B150" s="1">
        <v>37416</v>
      </c>
      <c r="C150" s="2" t="s">
        <v>5</v>
      </c>
      <c r="D150" s="3">
        <v>3644</v>
      </c>
      <c r="E150" t="str">
        <f>VLOOKUP(Maintenance_and_repair[[#This Row],[Real_estate]],Houses[#All],2)</f>
        <v>Eindhoven-Oost</v>
      </c>
      <c r="F150" t="str">
        <f>VLOOKUP(Maintenance_and_repair[[#This Row],[Real_estate]],Houses[],6)</f>
        <v>Apartment</v>
      </c>
    </row>
    <row r="151" spans="1:6" x14ac:dyDescent="0.25">
      <c r="A151">
        <v>61</v>
      </c>
      <c r="B151" s="1">
        <v>37417</v>
      </c>
      <c r="C151" s="2" t="s">
        <v>4</v>
      </c>
      <c r="D151" s="3">
        <v>1668</v>
      </c>
      <c r="E151" t="str">
        <f>VLOOKUP(Maintenance_and_repair[[#This Row],[Real_estate]],Houses[#All],2)</f>
        <v>Eindhoven-Noord</v>
      </c>
      <c r="F151" t="str">
        <f>VLOOKUP(Maintenance_and_repair[[#This Row],[Real_estate]],Houses[],6)</f>
        <v>Apartment</v>
      </c>
    </row>
    <row r="152" spans="1:6" x14ac:dyDescent="0.25">
      <c r="A152">
        <v>149</v>
      </c>
      <c r="B152" s="1">
        <v>37417</v>
      </c>
      <c r="C152" s="2" t="s">
        <v>6</v>
      </c>
      <c r="D152" s="3">
        <v>2936</v>
      </c>
      <c r="E152" t="str">
        <f>VLOOKUP(Maintenance_and_repair[[#This Row],[Real_estate]],Houses[#All],2)</f>
        <v>Eindhoven-Oost</v>
      </c>
      <c r="F152" t="str">
        <f>VLOOKUP(Maintenance_and_repair[[#This Row],[Real_estate]],Houses[],6)</f>
        <v>Villa</v>
      </c>
    </row>
    <row r="153" spans="1:6" x14ac:dyDescent="0.25">
      <c r="A153">
        <v>184</v>
      </c>
      <c r="B153" s="1">
        <v>37418</v>
      </c>
      <c r="C153" s="2" t="s">
        <v>4</v>
      </c>
      <c r="D153" s="3">
        <v>686</v>
      </c>
      <c r="E153" t="str">
        <f>VLOOKUP(Maintenance_and_repair[[#This Row],[Real_estate]],Houses[#All],2)</f>
        <v>Eindhoven-Oost</v>
      </c>
      <c r="F153" t="str">
        <f>VLOOKUP(Maintenance_and_repair[[#This Row],[Real_estate]],Houses[],6)</f>
        <v>House</v>
      </c>
    </row>
    <row r="154" spans="1:6" x14ac:dyDescent="0.25">
      <c r="A154">
        <v>216</v>
      </c>
      <c r="B154" s="1">
        <v>37422</v>
      </c>
      <c r="C154" s="2" t="s">
        <v>6</v>
      </c>
      <c r="D154" s="3">
        <v>773</v>
      </c>
      <c r="E154" t="str">
        <f>VLOOKUP(Maintenance_and_repair[[#This Row],[Real_estate]],Houses[#All],2)</f>
        <v>Geldrop</v>
      </c>
      <c r="F154" t="str">
        <f>VLOOKUP(Maintenance_and_repair[[#This Row],[Real_estate]],Houses[],6)</f>
        <v>House</v>
      </c>
    </row>
    <row r="155" spans="1:6" x14ac:dyDescent="0.25">
      <c r="A155">
        <v>156</v>
      </c>
      <c r="B155" s="1">
        <v>37431</v>
      </c>
      <c r="C155" s="2" t="s">
        <v>4</v>
      </c>
      <c r="D155" s="3">
        <v>4557</v>
      </c>
      <c r="E155" t="str">
        <f>VLOOKUP(Maintenance_and_repair[[#This Row],[Real_estate]],Houses[#All],2)</f>
        <v>Eindhoven-Oost</v>
      </c>
      <c r="F155" t="str">
        <f>VLOOKUP(Maintenance_and_repair[[#This Row],[Real_estate]],Houses[],6)</f>
        <v>Apartment</v>
      </c>
    </row>
    <row r="156" spans="1:6" x14ac:dyDescent="0.25">
      <c r="A156">
        <v>90</v>
      </c>
      <c r="B156" s="1">
        <v>37432</v>
      </c>
      <c r="C156" s="2" t="s">
        <v>6</v>
      </c>
      <c r="D156" s="3">
        <v>3861</v>
      </c>
      <c r="E156" t="str">
        <f>VLOOKUP(Maintenance_and_repair[[#This Row],[Real_estate]],Houses[#All],2)</f>
        <v>Eindhoven-West</v>
      </c>
      <c r="F156" t="str">
        <f>VLOOKUP(Maintenance_and_repair[[#This Row],[Real_estate]],Houses[],6)</f>
        <v>Condo</v>
      </c>
    </row>
    <row r="157" spans="1:6" x14ac:dyDescent="0.25">
      <c r="A157">
        <v>134</v>
      </c>
      <c r="B157" s="1">
        <v>37434</v>
      </c>
      <c r="C157" s="2" t="s">
        <v>6</v>
      </c>
      <c r="D157" s="3">
        <v>3129</v>
      </c>
      <c r="E157" t="str">
        <f>VLOOKUP(Maintenance_and_repair[[#This Row],[Real_estate]],Houses[#All],2)</f>
        <v>Eindhoven-West</v>
      </c>
      <c r="F157" t="str">
        <f>VLOOKUP(Maintenance_and_repair[[#This Row],[Real_estate]],Houses[],6)</f>
        <v>House</v>
      </c>
    </row>
    <row r="158" spans="1:6" x14ac:dyDescent="0.25">
      <c r="A158">
        <v>104</v>
      </c>
      <c r="B158" s="1">
        <v>37443</v>
      </c>
      <c r="C158" s="2" t="s">
        <v>5</v>
      </c>
      <c r="D158" s="3">
        <v>2832</v>
      </c>
      <c r="E158" t="str">
        <f>VLOOKUP(Maintenance_and_repair[[#This Row],[Real_estate]],Houses[#All],2)</f>
        <v>Eindhoven-West</v>
      </c>
      <c r="F158" t="str">
        <f>VLOOKUP(Maintenance_and_repair[[#This Row],[Real_estate]],Houses[],6)</f>
        <v>House</v>
      </c>
    </row>
    <row r="159" spans="1:6" x14ac:dyDescent="0.25">
      <c r="A159">
        <v>119</v>
      </c>
      <c r="B159" s="1">
        <v>37443</v>
      </c>
      <c r="C159" s="2" t="s">
        <v>6</v>
      </c>
      <c r="D159" s="3">
        <v>2092</v>
      </c>
      <c r="E159" t="str">
        <f>VLOOKUP(Maintenance_and_repair[[#This Row],[Real_estate]],Houses[#All],2)</f>
        <v>Eindhoven-West</v>
      </c>
      <c r="F159" t="str">
        <f>VLOOKUP(Maintenance_and_repair[[#This Row],[Real_estate]],Houses[],6)</f>
        <v>House</v>
      </c>
    </row>
    <row r="160" spans="1:6" x14ac:dyDescent="0.25">
      <c r="A160">
        <v>24</v>
      </c>
      <c r="B160" s="1">
        <v>37446</v>
      </c>
      <c r="C160" s="2" t="s">
        <v>4</v>
      </c>
      <c r="D160" s="3">
        <v>2075</v>
      </c>
      <c r="E160" t="str">
        <f>VLOOKUP(Maintenance_and_repair[[#This Row],[Real_estate]],Houses[#All],2)</f>
        <v>Eindhoven-Zuid</v>
      </c>
      <c r="F160" t="str">
        <f>VLOOKUP(Maintenance_and_repair[[#This Row],[Real_estate]],Houses[],6)</f>
        <v>Condo</v>
      </c>
    </row>
    <row r="161" spans="1:6" x14ac:dyDescent="0.25">
      <c r="A161">
        <v>32</v>
      </c>
      <c r="B161" s="1">
        <v>37452</v>
      </c>
      <c r="C161" s="2" t="s">
        <v>4</v>
      </c>
      <c r="D161" s="3">
        <v>2431</v>
      </c>
      <c r="E161" t="str">
        <f>VLOOKUP(Maintenance_and_repair[[#This Row],[Real_estate]],Houses[#All],2)</f>
        <v>Eindhoven-Zuid</v>
      </c>
      <c r="F161" t="str">
        <f>VLOOKUP(Maintenance_and_repair[[#This Row],[Real_estate]],Houses[],6)</f>
        <v>House</v>
      </c>
    </row>
    <row r="162" spans="1:6" x14ac:dyDescent="0.25">
      <c r="A162">
        <v>80</v>
      </c>
      <c r="B162" s="1">
        <v>37452</v>
      </c>
      <c r="C162" s="2" t="s">
        <v>5</v>
      </c>
      <c r="D162" s="3">
        <v>1752</v>
      </c>
      <c r="E162" t="str">
        <f>VLOOKUP(Maintenance_and_repair[[#This Row],[Real_estate]],Houses[#All],2)</f>
        <v>Eindhoven-West</v>
      </c>
      <c r="F162" t="str">
        <f>VLOOKUP(Maintenance_and_repair[[#This Row],[Real_estate]],Houses[],6)</f>
        <v>Small House</v>
      </c>
    </row>
    <row r="163" spans="1:6" x14ac:dyDescent="0.25">
      <c r="A163">
        <v>204</v>
      </c>
      <c r="B163" s="1">
        <v>37456</v>
      </c>
      <c r="C163" s="2" t="s">
        <v>6</v>
      </c>
      <c r="D163" s="3">
        <v>2439</v>
      </c>
      <c r="E163" t="str">
        <f>VLOOKUP(Maintenance_and_repair[[#This Row],[Real_estate]],Houses[#All],2)</f>
        <v>Best</v>
      </c>
      <c r="F163" t="str">
        <f>VLOOKUP(Maintenance_and_repair[[#This Row],[Real_estate]],Houses[],6)</f>
        <v>Small House</v>
      </c>
    </row>
    <row r="164" spans="1:6" x14ac:dyDescent="0.25">
      <c r="A164">
        <v>141</v>
      </c>
      <c r="B164" s="1">
        <v>37472</v>
      </c>
      <c r="C164" s="2" t="s">
        <v>5</v>
      </c>
      <c r="D164" s="3">
        <v>1889</v>
      </c>
      <c r="E164" t="str">
        <f>VLOOKUP(Maintenance_and_repair[[#This Row],[Real_estate]],Houses[#All],2)</f>
        <v>Eindhoven-Oost</v>
      </c>
      <c r="F164" t="str">
        <f>VLOOKUP(Maintenance_and_repair[[#This Row],[Real_estate]],Houses[],6)</f>
        <v>Small House</v>
      </c>
    </row>
    <row r="165" spans="1:6" x14ac:dyDescent="0.25">
      <c r="A165">
        <v>207</v>
      </c>
      <c r="B165" s="1">
        <v>37473</v>
      </c>
      <c r="C165" s="2" t="s">
        <v>4</v>
      </c>
      <c r="D165" s="3">
        <v>4385</v>
      </c>
      <c r="E165" t="str">
        <f>VLOOKUP(Maintenance_and_repair[[#This Row],[Real_estate]],Houses[#All],2)</f>
        <v>Geldrop</v>
      </c>
      <c r="F165" t="str">
        <f>VLOOKUP(Maintenance_and_repair[[#This Row],[Real_estate]],Houses[],6)</f>
        <v>Condo</v>
      </c>
    </row>
    <row r="166" spans="1:6" x14ac:dyDescent="0.25">
      <c r="A166">
        <v>105</v>
      </c>
      <c r="B166" s="1">
        <v>37478</v>
      </c>
      <c r="C166" s="2" t="s">
        <v>5</v>
      </c>
      <c r="D166" s="3">
        <v>4405</v>
      </c>
      <c r="E166" t="str">
        <f>VLOOKUP(Maintenance_and_repair[[#This Row],[Real_estate]],Houses[#All],2)</f>
        <v>Eindhoven-West</v>
      </c>
      <c r="F166" t="str">
        <f>VLOOKUP(Maintenance_and_repair[[#This Row],[Real_estate]],Houses[],6)</f>
        <v>Small House</v>
      </c>
    </row>
    <row r="167" spans="1:6" x14ac:dyDescent="0.25">
      <c r="A167">
        <v>197</v>
      </c>
      <c r="B167" s="1">
        <v>37481</v>
      </c>
      <c r="C167" s="2" t="s">
        <v>4</v>
      </c>
      <c r="D167" s="3">
        <v>3580</v>
      </c>
      <c r="E167" t="str">
        <f>VLOOKUP(Maintenance_and_repair[[#This Row],[Real_estate]],Houses[#All],2)</f>
        <v>Best</v>
      </c>
      <c r="F167" t="str">
        <f>VLOOKUP(Maintenance_and_repair[[#This Row],[Real_estate]],Houses[],6)</f>
        <v>House</v>
      </c>
    </row>
    <row r="168" spans="1:6" x14ac:dyDescent="0.25">
      <c r="A168">
        <v>201</v>
      </c>
      <c r="B168" s="1">
        <v>37483</v>
      </c>
      <c r="C168" s="2" t="s">
        <v>6</v>
      </c>
      <c r="D168" s="3">
        <v>3764</v>
      </c>
      <c r="E168" t="str">
        <f>VLOOKUP(Maintenance_and_repair[[#This Row],[Real_estate]],Houses[#All],2)</f>
        <v>Veldhoven-Noord</v>
      </c>
      <c r="F168" t="str">
        <f>VLOOKUP(Maintenance_and_repair[[#This Row],[Real_estate]],Houses[],6)</f>
        <v>Small House</v>
      </c>
    </row>
    <row r="169" spans="1:6" x14ac:dyDescent="0.25">
      <c r="A169">
        <v>153</v>
      </c>
      <c r="B169" s="1">
        <v>37491</v>
      </c>
      <c r="C169" s="2" t="s">
        <v>4</v>
      </c>
      <c r="D169" s="3">
        <v>2073</v>
      </c>
      <c r="E169" t="str">
        <f>VLOOKUP(Maintenance_and_repair[[#This Row],[Real_estate]],Houses[#All],2)</f>
        <v>Eindhoven-Oost</v>
      </c>
      <c r="F169" t="str">
        <f>VLOOKUP(Maintenance_and_repair[[#This Row],[Real_estate]],Houses[],6)</f>
        <v>Apartment</v>
      </c>
    </row>
    <row r="170" spans="1:6" x14ac:dyDescent="0.25">
      <c r="A170">
        <v>155</v>
      </c>
      <c r="B170" s="1">
        <v>37491</v>
      </c>
      <c r="C170" s="2" t="s">
        <v>4</v>
      </c>
      <c r="D170" s="3">
        <v>1942</v>
      </c>
      <c r="E170" t="str">
        <f>VLOOKUP(Maintenance_and_repair[[#This Row],[Real_estate]],Houses[#All],2)</f>
        <v>Eindhoven-Oost</v>
      </c>
      <c r="F170" t="str">
        <f>VLOOKUP(Maintenance_and_repair[[#This Row],[Real_estate]],Houses[],6)</f>
        <v>Apartment</v>
      </c>
    </row>
    <row r="171" spans="1:6" x14ac:dyDescent="0.25">
      <c r="A171">
        <v>210</v>
      </c>
      <c r="B171" s="1">
        <v>37491</v>
      </c>
      <c r="C171" s="2" t="s">
        <v>6</v>
      </c>
      <c r="D171" s="3">
        <v>2145</v>
      </c>
      <c r="E171" t="str">
        <f>VLOOKUP(Maintenance_and_repair[[#This Row],[Real_estate]],Houses[#All],2)</f>
        <v>Geldrop</v>
      </c>
      <c r="F171" t="str">
        <f>VLOOKUP(Maintenance_and_repair[[#This Row],[Real_estate]],Houses[],6)</f>
        <v>Condo</v>
      </c>
    </row>
    <row r="172" spans="1:6" x14ac:dyDescent="0.25">
      <c r="A172">
        <v>5</v>
      </c>
      <c r="B172" s="1">
        <v>37494</v>
      </c>
      <c r="C172" s="2" t="s">
        <v>4</v>
      </c>
      <c r="D172" s="3">
        <v>38</v>
      </c>
      <c r="E172" t="str">
        <f>VLOOKUP(Maintenance_and_repair[[#This Row],[Real_estate]],Houses[#All],2)</f>
        <v>Eindhoven-Zuid</v>
      </c>
      <c r="F172" t="str">
        <f>VLOOKUP(Maintenance_and_repair[[#This Row],[Real_estate]],Houses[],6)</f>
        <v>Villa</v>
      </c>
    </row>
    <row r="173" spans="1:6" x14ac:dyDescent="0.25">
      <c r="A173">
        <v>146</v>
      </c>
      <c r="B173" s="1">
        <v>37495</v>
      </c>
      <c r="C173" s="2" t="s">
        <v>6</v>
      </c>
      <c r="D173" s="3">
        <v>2230</v>
      </c>
      <c r="E173" t="str">
        <f>VLOOKUP(Maintenance_and_repair[[#This Row],[Real_estate]],Houses[#All],2)</f>
        <v>Eindhoven-Oost</v>
      </c>
      <c r="F173" t="str">
        <f>VLOOKUP(Maintenance_and_repair[[#This Row],[Real_estate]],Houses[],6)</f>
        <v>House</v>
      </c>
    </row>
    <row r="174" spans="1:6" x14ac:dyDescent="0.25">
      <c r="A174">
        <v>108</v>
      </c>
      <c r="B174" s="1">
        <v>37496</v>
      </c>
      <c r="C174" s="2" t="s">
        <v>5</v>
      </c>
      <c r="D174" s="3">
        <v>1847</v>
      </c>
      <c r="E174" t="str">
        <f>VLOOKUP(Maintenance_and_repair[[#This Row],[Real_estate]],Houses[#All],2)</f>
        <v>Eindhoven-West</v>
      </c>
      <c r="F174" t="str">
        <f>VLOOKUP(Maintenance_and_repair[[#This Row],[Real_estate]],Houses[],6)</f>
        <v>Apartment</v>
      </c>
    </row>
    <row r="175" spans="1:6" x14ac:dyDescent="0.25">
      <c r="A175">
        <v>133</v>
      </c>
      <c r="B175" s="1">
        <v>37499</v>
      </c>
      <c r="C175" s="2" t="s">
        <v>5</v>
      </c>
      <c r="D175" s="3">
        <v>1067</v>
      </c>
      <c r="E175" t="str">
        <f>VLOOKUP(Maintenance_and_repair[[#This Row],[Real_estate]],Houses[#All],2)</f>
        <v>Eindhoven-West</v>
      </c>
      <c r="F175" t="str">
        <f>VLOOKUP(Maintenance_and_repair[[#This Row],[Real_estate]],Houses[],6)</f>
        <v>Apartment</v>
      </c>
    </row>
    <row r="176" spans="1:6" x14ac:dyDescent="0.25">
      <c r="A176">
        <v>128</v>
      </c>
      <c r="B176" s="1">
        <v>37503</v>
      </c>
      <c r="C176" s="2" t="s">
        <v>5</v>
      </c>
      <c r="D176" s="3">
        <v>4531</v>
      </c>
      <c r="E176" t="str">
        <f>VLOOKUP(Maintenance_and_repair[[#This Row],[Real_estate]],Houses[#All],2)</f>
        <v>Eindhoven-West</v>
      </c>
      <c r="F176" t="str">
        <f>VLOOKUP(Maintenance_and_repair[[#This Row],[Real_estate]],Houses[],6)</f>
        <v>House</v>
      </c>
    </row>
    <row r="177" spans="1:6" x14ac:dyDescent="0.25">
      <c r="A177">
        <v>57</v>
      </c>
      <c r="B177" s="1">
        <v>37506</v>
      </c>
      <c r="C177" s="2" t="s">
        <v>6</v>
      </c>
      <c r="D177" s="3">
        <v>3255</v>
      </c>
      <c r="E177" t="str">
        <f>VLOOKUP(Maintenance_and_repair[[#This Row],[Real_estate]],Houses[#All],2)</f>
        <v>Eindhoven-Noord</v>
      </c>
      <c r="F177" t="str">
        <f>VLOOKUP(Maintenance_and_repair[[#This Row],[Real_estate]],Houses[],6)</f>
        <v>Small House</v>
      </c>
    </row>
    <row r="178" spans="1:6" x14ac:dyDescent="0.25">
      <c r="A178">
        <v>158</v>
      </c>
      <c r="B178" s="1">
        <v>37507</v>
      </c>
      <c r="C178" s="2" t="s">
        <v>5</v>
      </c>
      <c r="D178" s="3">
        <v>126</v>
      </c>
      <c r="E178" t="str">
        <f>VLOOKUP(Maintenance_and_repair[[#This Row],[Real_estate]],Houses[#All],2)</f>
        <v>Eindhoven-Oost</v>
      </c>
      <c r="F178" t="str">
        <f>VLOOKUP(Maintenance_and_repair[[#This Row],[Real_estate]],Houses[],6)</f>
        <v>Apartment</v>
      </c>
    </row>
    <row r="179" spans="1:6" x14ac:dyDescent="0.25">
      <c r="A179">
        <v>79</v>
      </c>
      <c r="B179" s="1">
        <v>37508</v>
      </c>
      <c r="C179" s="2" t="s">
        <v>4</v>
      </c>
      <c r="D179" s="3">
        <v>2369</v>
      </c>
      <c r="E179" t="str">
        <f>VLOOKUP(Maintenance_and_repair[[#This Row],[Real_estate]],Houses[#All],2)</f>
        <v>Eindhoven-West</v>
      </c>
      <c r="F179" t="str">
        <f>VLOOKUP(Maintenance_and_repair[[#This Row],[Real_estate]],Houses[],6)</f>
        <v>Apartment</v>
      </c>
    </row>
    <row r="180" spans="1:6" x14ac:dyDescent="0.25">
      <c r="A180">
        <v>140</v>
      </c>
      <c r="B180" s="1">
        <v>37518</v>
      </c>
      <c r="C180" s="2" t="s">
        <v>5</v>
      </c>
      <c r="D180" s="3">
        <v>886</v>
      </c>
      <c r="E180" t="str">
        <f>VLOOKUP(Maintenance_and_repair[[#This Row],[Real_estate]],Houses[#All],2)</f>
        <v>Eindhoven-Oost</v>
      </c>
      <c r="F180" t="str">
        <f>VLOOKUP(Maintenance_and_repair[[#This Row],[Real_estate]],Houses[],6)</f>
        <v>House</v>
      </c>
    </row>
    <row r="181" spans="1:6" x14ac:dyDescent="0.25">
      <c r="A181">
        <v>129</v>
      </c>
      <c r="B181" s="1">
        <v>37521</v>
      </c>
      <c r="C181" s="2" t="s">
        <v>5</v>
      </c>
      <c r="D181" s="3">
        <v>1829</v>
      </c>
      <c r="E181" t="str">
        <f>VLOOKUP(Maintenance_and_repair[[#This Row],[Real_estate]],Houses[#All],2)</f>
        <v>Eindhoven-West</v>
      </c>
      <c r="F181" t="str">
        <f>VLOOKUP(Maintenance_and_repair[[#This Row],[Real_estate]],Houses[],6)</f>
        <v>Small House</v>
      </c>
    </row>
    <row r="182" spans="1:6" x14ac:dyDescent="0.25">
      <c r="A182">
        <v>94</v>
      </c>
      <c r="B182" s="1">
        <v>37529</v>
      </c>
      <c r="C182" s="2" t="s">
        <v>6</v>
      </c>
      <c r="D182" s="3">
        <v>4481</v>
      </c>
      <c r="E182" t="str">
        <f>VLOOKUP(Maintenance_and_repair[[#This Row],[Real_estate]],Houses[#All],2)</f>
        <v>Eindhoven-West</v>
      </c>
      <c r="F182" t="str">
        <f>VLOOKUP(Maintenance_and_repair[[#This Row],[Real_estate]],Houses[],6)</f>
        <v>House</v>
      </c>
    </row>
    <row r="183" spans="1:6" x14ac:dyDescent="0.25">
      <c r="A183">
        <v>159</v>
      </c>
      <c r="B183" s="1">
        <v>37531</v>
      </c>
      <c r="C183" s="2" t="s">
        <v>4</v>
      </c>
      <c r="D183" s="3">
        <v>2316</v>
      </c>
      <c r="E183" t="str">
        <f>VLOOKUP(Maintenance_and_repair[[#This Row],[Real_estate]],Houses[#All],2)</f>
        <v>Eindhoven-Oost</v>
      </c>
      <c r="F183" t="str">
        <f>VLOOKUP(Maintenance_and_repair[[#This Row],[Real_estate]],Houses[],6)</f>
        <v>Apartment</v>
      </c>
    </row>
    <row r="184" spans="1:6" x14ac:dyDescent="0.25">
      <c r="A184">
        <v>2</v>
      </c>
      <c r="B184" s="1">
        <v>37544</v>
      </c>
      <c r="C184" s="2" t="s">
        <v>4</v>
      </c>
      <c r="D184" s="3">
        <v>1672</v>
      </c>
      <c r="E184" t="str">
        <f>VLOOKUP(Maintenance_and_repair[[#This Row],[Real_estate]],Houses[#All],2)</f>
        <v>Eindhoven-Zuid</v>
      </c>
      <c r="F184" t="str">
        <f>VLOOKUP(Maintenance_and_repair[[#This Row],[Real_estate]],Houses[],6)</f>
        <v>House</v>
      </c>
    </row>
    <row r="185" spans="1:6" x14ac:dyDescent="0.25">
      <c r="A185">
        <v>124</v>
      </c>
      <c r="B185" s="1">
        <v>37548</v>
      </c>
      <c r="C185" s="2" t="s">
        <v>4</v>
      </c>
      <c r="D185" s="3">
        <v>3881</v>
      </c>
      <c r="E185" t="str">
        <f>VLOOKUP(Maintenance_and_repair[[#This Row],[Real_estate]],Houses[#All],2)</f>
        <v>Eindhoven-West</v>
      </c>
      <c r="F185" t="str">
        <f>VLOOKUP(Maintenance_and_repair[[#This Row],[Real_estate]],Houses[],6)</f>
        <v>Apartment</v>
      </c>
    </row>
    <row r="186" spans="1:6" x14ac:dyDescent="0.25">
      <c r="A186">
        <v>88</v>
      </c>
      <c r="B186" s="1">
        <v>37549</v>
      </c>
      <c r="C186" s="2" t="s">
        <v>4</v>
      </c>
      <c r="D186" s="3">
        <v>1235</v>
      </c>
      <c r="E186" t="str">
        <f>VLOOKUP(Maintenance_and_repair[[#This Row],[Real_estate]],Houses[#All],2)</f>
        <v>Eindhoven-West</v>
      </c>
      <c r="F186" t="str">
        <f>VLOOKUP(Maintenance_and_repair[[#This Row],[Real_estate]],Houses[],6)</f>
        <v>Apartment</v>
      </c>
    </row>
    <row r="187" spans="1:6" x14ac:dyDescent="0.25">
      <c r="A187">
        <v>172</v>
      </c>
      <c r="B187" s="1">
        <v>37549</v>
      </c>
      <c r="C187" s="2" t="s">
        <v>6</v>
      </c>
      <c r="D187" s="3">
        <v>3696</v>
      </c>
      <c r="E187" t="str">
        <f>VLOOKUP(Maintenance_and_repair[[#This Row],[Real_estate]],Houses[#All],2)</f>
        <v>Eindhoven-Oost</v>
      </c>
      <c r="F187" t="str">
        <f>VLOOKUP(Maintenance_and_repair[[#This Row],[Real_estate]],Houses[],6)</f>
        <v>Condo</v>
      </c>
    </row>
    <row r="188" spans="1:6" x14ac:dyDescent="0.25">
      <c r="A188">
        <v>222</v>
      </c>
      <c r="B188" s="1">
        <v>37550</v>
      </c>
      <c r="C188" s="2" t="s">
        <v>5</v>
      </c>
      <c r="D188" s="3">
        <v>2803</v>
      </c>
      <c r="E188" t="str">
        <f>VLOOKUP(Maintenance_and_repair[[#This Row],[Real_estate]],Houses[#All],2)</f>
        <v>Son en Breugel</v>
      </c>
      <c r="F188" t="str">
        <f>VLOOKUP(Maintenance_and_repair[[#This Row],[Real_estate]],Houses[],6)</f>
        <v>Apartment</v>
      </c>
    </row>
    <row r="189" spans="1:6" x14ac:dyDescent="0.25">
      <c r="A189">
        <v>139</v>
      </c>
      <c r="B189" s="1">
        <v>37554</v>
      </c>
      <c r="C189" s="2" t="s">
        <v>6</v>
      </c>
      <c r="D189" s="3">
        <v>1319</v>
      </c>
      <c r="E189" t="str">
        <f>VLOOKUP(Maintenance_and_repair[[#This Row],[Real_estate]],Houses[#All],2)</f>
        <v>Eindhoven-Oost</v>
      </c>
      <c r="F189" t="str">
        <f>VLOOKUP(Maintenance_and_repair[[#This Row],[Real_estate]],Houses[],6)</f>
        <v>Apartment</v>
      </c>
    </row>
    <row r="190" spans="1:6" x14ac:dyDescent="0.25">
      <c r="A190">
        <v>164</v>
      </c>
      <c r="B190" s="1">
        <v>37556</v>
      </c>
      <c r="C190" s="2" t="s">
        <v>4</v>
      </c>
      <c r="D190" s="3">
        <v>1834</v>
      </c>
      <c r="E190" t="str">
        <f>VLOOKUP(Maintenance_and_repair[[#This Row],[Real_estate]],Houses[#All],2)</f>
        <v>Eindhoven-Oost</v>
      </c>
      <c r="F190" t="str">
        <f>VLOOKUP(Maintenance_and_repair[[#This Row],[Real_estate]],Houses[],6)</f>
        <v>Condo</v>
      </c>
    </row>
    <row r="191" spans="1:6" x14ac:dyDescent="0.25">
      <c r="A191">
        <v>109</v>
      </c>
      <c r="B191" s="1">
        <v>37558</v>
      </c>
      <c r="C191" s="2" t="s">
        <v>5</v>
      </c>
      <c r="D191" s="3">
        <v>270</v>
      </c>
      <c r="E191" t="str">
        <f>VLOOKUP(Maintenance_and_repair[[#This Row],[Real_estate]],Houses[#All],2)</f>
        <v>Eindhoven-West</v>
      </c>
      <c r="F191" t="str">
        <f>VLOOKUP(Maintenance_and_repair[[#This Row],[Real_estate]],Houses[],6)</f>
        <v>Apartment</v>
      </c>
    </row>
    <row r="192" spans="1:6" x14ac:dyDescent="0.25">
      <c r="A192">
        <v>118</v>
      </c>
      <c r="B192" s="1">
        <v>37560</v>
      </c>
      <c r="C192" s="2" t="s">
        <v>5</v>
      </c>
      <c r="D192" s="3">
        <v>3100</v>
      </c>
      <c r="E192" t="str">
        <f>VLOOKUP(Maintenance_and_repair[[#This Row],[Real_estate]],Houses[#All],2)</f>
        <v>Eindhoven-West</v>
      </c>
      <c r="F192" t="str">
        <f>VLOOKUP(Maintenance_and_repair[[#This Row],[Real_estate]],Houses[],6)</f>
        <v>Apartment</v>
      </c>
    </row>
    <row r="193" spans="1:6" x14ac:dyDescent="0.25">
      <c r="A193">
        <v>121</v>
      </c>
      <c r="B193" s="1">
        <v>37566</v>
      </c>
      <c r="C193" s="2" t="s">
        <v>6</v>
      </c>
      <c r="D193" s="3">
        <v>319</v>
      </c>
      <c r="E193" t="str">
        <f>VLOOKUP(Maintenance_and_repair[[#This Row],[Real_estate]],Houses[#All],2)</f>
        <v>Eindhoven-West</v>
      </c>
      <c r="F193" t="str">
        <f>VLOOKUP(Maintenance_and_repair[[#This Row],[Real_estate]],Houses[],6)</f>
        <v>Apartment</v>
      </c>
    </row>
    <row r="194" spans="1:6" x14ac:dyDescent="0.25">
      <c r="A194">
        <v>85</v>
      </c>
      <c r="B194" s="1">
        <v>37578</v>
      </c>
      <c r="C194" s="2" t="s">
        <v>5</v>
      </c>
      <c r="D194" s="3">
        <v>71</v>
      </c>
      <c r="E194" t="str">
        <f>VLOOKUP(Maintenance_and_repair[[#This Row],[Real_estate]],Houses[#All],2)</f>
        <v>Eindhoven-West</v>
      </c>
      <c r="F194" t="str">
        <f>VLOOKUP(Maintenance_and_repair[[#This Row],[Real_estate]],Houses[],6)</f>
        <v>Apartment</v>
      </c>
    </row>
    <row r="195" spans="1:6" x14ac:dyDescent="0.25">
      <c r="A195">
        <v>176</v>
      </c>
      <c r="B195" s="1">
        <v>37579</v>
      </c>
      <c r="C195" s="2" t="s">
        <v>4</v>
      </c>
      <c r="D195" s="3">
        <v>1024</v>
      </c>
      <c r="E195" t="str">
        <f>VLOOKUP(Maintenance_and_repair[[#This Row],[Real_estate]],Houses[#All],2)</f>
        <v>Eindhoven-Oost</v>
      </c>
      <c r="F195" t="str">
        <f>VLOOKUP(Maintenance_and_repair[[#This Row],[Real_estate]],Houses[],6)</f>
        <v>House</v>
      </c>
    </row>
    <row r="196" spans="1:6" x14ac:dyDescent="0.25">
      <c r="A196">
        <v>225</v>
      </c>
      <c r="B196" s="1">
        <v>37586</v>
      </c>
      <c r="C196" s="2" t="s">
        <v>4</v>
      </c>
      <c r="D196" s="3">
        <v>1994</v>
      </c>
      <c r="E196" t="str">
        <f>VLOOKUP(Maintenance_and_repair[[#This Row],[Real_estate]],Houses[#All],2)</f>
        <v>Son en Breugel</v>
      </c>
      <c r="F196" t="str">
        <f>VLOOKUP(Maintenance_and_repair[[#This Row],[Real_estate]],Houses[],6)</f>
        <v>Apartment</v>
      </c>
    </row>
    <row r="197" spans="1:6" x14ac:dyDescent="0.25">
      <c r="A197">
        <v>206</v>
      </c>
      <c r="B197" s="1">
        <v>37589</v>
      </c>
      <c r="C197" s="2" t="s">
        <v>5</v>
      </c>
      <c r="D197" s="3">
        <v>159</v>
      </c>
      <c r="E197" t="str">
        <f>VLOOKUP(Maintenance_and_repair[[#This Row],[Real_estate]],Houses[#All],2)</f>
        <v>Geldrop</v>
      </c>
      <c r="F197" t="str">
        <f>VLOOKUP(Maintenance_and_repair[[#This Row],[Real_estate]],Houses[],6)</f>
        <v>Condo</v>
      </c>
    </row>
    <row r="198" spans="1:6" x14ac:dyDescent="0.25">
      <c r="A198">
        <v>150</v>
      </c>
      <c r="B198" s="1">
        <v>37590</v>
      </c>
      <c r="C198" s="2" t="s">
        <v>6</v>
      </c>
      <c r="D198" s="3">
        <v>4713</v>
      </c>
      <c r="E198" t="str">
        <f>VLOOKUP(Maintenance_and_repair[[#This Row],[Real_estate]],Houses[#All],2)</f>
        <v>Eindhoven-Oost</v>
      </c>
      <c r="F198" t="str">
        <f>VLOOKUP(Maintenance_and_repair[[#This Row],[Real_estate]],Houses[],6)</f>
        <v>Condo</v>
      </c>
    </row>
    <row r="199" spans="1:6" x14ac:dyDescent="0.25">
      <c r="A199">
        <v>175</v>
      </c>
      <c r="B199" s="1">
        <v>37591</v>
      </c>
      <c r="C199" s="2" t="s">
        <v>6</v>
      </c>
      <c r="D199" s="3">
        <v>4774</v>
      </c>
      <c r="E199" t="str">
        <f>VLOOKUP(Maintenance_and_repair[[#This Row],[Real_estate]],Houses[#All],2)</f>
        <v>Eindhoven-Oost</v>
      </c>
      <c r="F199" t="str">
        <f>VLOOKUP(Maintenance_and_repair[[#This Row],[Real_estate]],Houses[],6)</f>
        <v>House</v>
      </c>
    </row>
    <row r="200" spans="1:6" x14ac:dyDescent="0.25">
      <c r="A200">
        <v>163</v>
      </c>
      <c r="B200" s="1">
        <v>37593</v>
      </c>
      <c r="C200" s="2" t="s">
        <v>4</v>
      </c>
      <c r="D200" s="3">
        <v>2906</v>
      </c>
      <c r="E200" t="str">
        <f>VLOOKUP(Maintenance_and_repair[[#This Row],[Real_estate]],Houses[#All],2)</f>
        <v>Eindhoven-Oost</v>
      </c>
      <c r="F200" t="str">
        <f>VLOOKUP(Maintenance_and_repair[[#This Row],[Real_estate]],Houses[],6)</f>
        <v>Apartment</v>
      </c>
    </row>
    <row r="201" spans="1:6" x14ac:dyDescent="0.25">
      <c r="A201">
        <v>18</v>
      </c>
      <c r="B201" s="1">
        <v>37596</v>
      </c>
      <c r="C201" s="2" t="s">
        <v>4</v>
      </c>
      <c r="D201" s="3">
        <v>1562</v>
      </c>
      <c r="E201" t="str">
        <f>VLOOKUP(Maintenance_and_repair[[#This Row],[Real_estate]],Houses[#All],2)</f>
        <v>Eindhoven-Zuid</v>
      </c>
      <c r="F201" t="str">
        <f>VLOOKUP(Maintenance_and_repair[[#This Row],[Real_estate]],Houses[],6)</f>
        <v>Condo</v>
      </c>
    </row>
    <row r="202" spans="1:6" x14ac:dyDescent="0.25">
      <c r="A202">
        <v>228</v>
      </c>
      <c r="B202" s="1">
        <v>37596</v>
      </c>
      <c r="C202" s="2" t="s">
        <v>6</v>
      </c>
      <c r="D202" s="3">
        <v>1449</v>
      </c>
      <c r="E202" t="str">
        <f>VLOOKUP(Maintenance_and_repair[[#This Row],[Real_estate]],Houses[#All],2)</f>
        <v>Son en Breugel</v>
      </c>
      <c r="F202" t="str">
        <f>VLOOKUP(Maintenance_and_repair[[#This Row],[Real_estate]],Houses[],6)</f>
        <v>Apartment</v>
      </c>
    </row>
    <row r="203" spans="1:6" x14ac:dyDescent="0.25">
      <c r="A203">
        <v>116</v>
      </c>
      <c r="B203" s="1">
        <v>37605</v>
      </c>
      <c r="C203" s="2" t="s">
        <v>5</v>
      </c>
      <c r="D203" s="3">
        <v>316</v>
      </c>
      <c r="E203" t="str">
        <f>VLOOKUP(Maintenance_and_repair[[#This Row],[Real_estate]],Houses[#All],2)</f>
        <v>Eindhoven-West</v>
      </c>
      <c r="F203" t="str">
        <f>VLOOKUP(Maintenance_and_repair[[#This Row],[Real_estate]],Houses[],6)</f>
        <v>House</v>
      </c>
    </row>
    <row r="204" spans="1:6" x14ac:dyDescent="0.25">
      <c r="A204">
        <v>152</v>
      </c>
      <c r="B204" s="1">
        <v>37605</v>
      </c>
      <c r="C204" s="2" t="s">
        <v>4</v>
      </c>
      <c r="D204" s="3">
        <v>4356</v>
      </c>
      <c r="E204" t="str">
        <f>VLOOKUP(Maintenance_and_repair[[#This Row],[Real_estate]],Houses[#All],2)</f>
        <v>Eindhoven-Oost</v>
      </c>
      <c r="F204" t="str">
        <f>VLOOKUP(Maintenance_and_repair[[#This Row],[Real_estate]],Houses[],6)</f>
        <v>Apartment</v>
      </c>
    </row>
    <row r="205" spans="1:6" x14ac:dyDescent="0.25">
      <c r="A205">
        <v>229</v>
      </c>
      <c r="B205" s="1">
        <v>37606</v>
      </c>
      <c r="C205" s="2" t="s">
        <v>4</v>
      </c>
      <c r="D205" s="3">
        <v>4093</v>
      </c>
      <c r="E205" t="str">
        <f>VLOOKUP(Maintenance_and_repair[[#This Row],[Real_estate]],Houses[#All],2)</f>
        <v>Son en Breugel</v>
      </c>
      <c r="F205" t="str">
        <f>VLOOKUP(Maintenance_and_repair[[#This Row],[Real_estate]],Houses[],6)</f>
        <v>Apartment</v>
      </c>
    </row>
    <row r="206" spans="1:6" x14ac:dyDescent="0.25">
      <c r="A206">
        <v>226</v>
      </c>
      <c r="B206" s="1">
        <v>37614</v>
      </c>
      <c r="C206" s="2" t="s">
        <v>4</v>
      </c>
      <c r="D206" s="3">
        <v>3316</v>
      </c>
      <c r="E206" t="str">
        <f>VLOOKUP(Maintenance_and_repair[[#This Row],[Real_estate]],Houses[#All],2)</f>
        <v>Son en Breugel</v>
      </c>
      <c r="F206" t="str">
        <f>VLOOKUP(Maintenance_and_repair[[#This Row],[Real_estate]],Houses[],6)</f>
        <v>Apartment</v>
      </c>
    </row>
    <row r="207" spans="1:6" x14ac:dyDescent="0.25">
      <c r="A207">
        <v>111</v>
      </c>
      <c r="B207" s="1">
        <v>37616</v>
      </c>
      <c r="C207" s="2" t="s">
        <v>5</v>
      </c>
      <c r="D207" s="3">
        <v>4689</v>
      </c>
      <c r="E207" t="str">
        <f>VLOOKUP(Maintenance_and_repair[[#This Row],[Real_estate]],Houses[#All],2)</f>
        <v>Eindhoven-West</v>
      </c>
      <c r="F207" t="str">
        <f>VLOOKUP(Maintenance_and_repair[[#This Row],[Real_estate]],Houses[],6)</f>
        <v>Small House</v>
      </c>
    </row>
    <row r="208" spans="1:6" x14ac:dyDescent="0.25">
      <c r="A208">
        <v>96</v>
      </c>
      <c r="B208" s="1">
        <v>37620</v>
      </c>
      <c r="C208" s="2" t="s">
        <v>4</v>
      </c>
      <c r="D208" s="3">
        <v>1762</v>
      </c>
      <c r="E208" t="str">
        <f>VLOOKUP(Maintenance_and_repair[[#This Row],[Real_estate]],Houses[#All],2)</f>
        <v>Eindhoven-West</v>
      </c>
      <c r="F208" t="str">
        <f>VLOOKUP(Maintenance_and_repair[[#This Row],[Real_estate]],Houses[],6)</f>
        <v>House</v>
      </c>
    </row>
    <row r="209" spans="1:6" x14ac:dyDescent="0.25">
      <c r="A209">
        <v>87</v>
      </c>
      <c r="B209" s="1">
        <v>37624</v>
      </c>
      <c r="C209" s="2" t="s">
        <v>6</v>
      </c>
      <c r="D209" s="3">
        <v>2621</v>
      </c>
      <c r="E209" t="str">
        <f>VLOOKUP(Maintenance_and_repair[[#This Row],[Real_estate]],Houses[#All],2)</f>
        <v>Eindhoven-West</v>
      </c>
      <c r="F209" t="str">
        <f>VLOOKUP(Maintenance_and_repair[[#This Row],[Real_estate]],Houses[],6)</f>
        <v>Small House</v>
      </c>
    </row>
    <row r="210" spans="1:6" x14ac:dyDescent="0.25">
      <c r="A210">
        <v>141</v>
      </c>
      <c r="B210" s="1">
        <v>37624</v>
      </c>
      <c r="C210" s="2" t="s">
        <v>6</v>
      </c>
      <c r="D210" s="3">
        <v>1070</v>
      </c>
      <c r="E210" t="str">
        <f>VLOOKUP(Maintenance_and_repair[[#This Row],[Real_estate]],Houses[#All],2)</f>
        <v>Eindhoven-Oost</v>
      </c>
      <c r="F210" t="str">
        <f>VLOOKUP(Maintenance_and_repair[[#This Row],[Real_estate]],Houses[],6)</f>
        <v>Small House</v>
      </c>
    </row>
    <row r="211" spans="1:6" x14ac:dyDescent="0.25">
      <c r="A211">
        <v>224</v>
      </c>
      <c r="B211" s="1">
        <v>37626</v>
      </c>
      <c r="C211" s="2" t="s">
        <v>5</v>
      </c>
      <c r="D211" s="3">
        <v>306</v>
      </c>
      <c r="E211" t="str">
        <f>VLOOKUP(Maintenance_and_repair[[#This Row],[Real_estate]],Houses[#All],2)</f>
        <v>Son en Breugel</v>
      </c>
      <c r="F211" t="str">
        <f>VLOOKUP(Maintenance_and_repair[[#This Row],[Real_estate]],Houses[],6)</f>
        <v>Apartment</v>
      </c>
    </row>
    <row r="212" spans="1:6" x14ac:dyDescent="0.25">
      <c r="A212">
        <v>210</v>
      </c>
      <c r="B212" s="1">
        <v>37627</v>
      </c>
      <c r="C212" s="2" t="s">
        <v>5</v>
      </c>
      <c r="D212" s="3">
        <v>2699</v>
      </c>
      <c r="E212" t="str">
        <f>VLOOKUP(Maintenance_and_repair[[#This Row],[Real_estate]],Houses[#All],2)</f>
        <v>Geldrop</v>
      </c>
      <c r="F212" t="str">
        <f>VLOOKUP(Maintenance_and_repair[[#This Row],[Real_estate]],Houses[],6)</f>
        <v>Condo</v>
      </c>
    </row>
    <row r="213" spans="1:6" x14ac:dyDescent="0.25">
      <c r="A213">
        <v>209</v>
      </c>
      <c r="B213" s="1">
        <v>37633</v>
      </c>
      <c r="C213" s="2" t="s">
        <v>6</v>
      </c>
      <c r="D213" s="3">
        <v>4342</v>
      </c>
      <c r="E213" t="str">
        <f>VLOOKUP(Maintenance_and_repair[[#This Row],[Real_estate]],Houses[#All],2)</f>
        <v>Geldrop</v>
      </c>
      <c r="F213" t="str">
        <f>VLOOKUP(Maintenance_and_repair[[#This Row],[Real_estate]],Houses[],6)</f>
        <v>Condo</v>
      </c>
    </row>
    <row r="214" spans="1:6" x14ac:dyDescent="0.25">
      <c r="A214">
        <v>30</v>
      </c>
      <c r="B214" s="1">
        <v>37638</v>
      </c>
      <c r="C214" s="2" t="s">
        <v>6</v>
      </c>
      <c r="D214" s="3">
        <v>2168</v>
      </c>
      <c r="E214" t="str">
        <f>VLOOKUP(Maintenance_and_repair[[#This Row],[Real_estate]],Houses[#All],2)</f>
        <v>Eindhoven-Zuid</v>
      </c>
      <c r="F214" t="str">
        <f>VLOOKUP(Maintenance_and_repair[[#This Row],[Real_estate]],Houses[],6)</f>
        <v>Condo</v>
      </c>
    </row>
    <row r="215" spans="1:6" x14ac:dyDescent="0.25">
      <c r="A215">
        <v>32</v>
      </c>
      <c r="B215" s="1">
        <v>37640</v>
      </c>
      <c r="C215" s="2" t="s">
        <v>4</v>
      </c>
      <c r="D215" s="3">
        <v>2948</v>
      </c>
      <c r="E215" t="str">
        <f>VLOOKUP(Maintenance_and_repair[[#This Row],[Real_estate]],Houses[#All],2)</f>
        <v>Eindhoven-Zuid</v>
      </c>
      <c r="F215" t="str">
        <f>VLOOKUP(Maintenance_and_repair[[#This Row],[Real_estate]],Houses[],6)</f>
        <v>House</v>
      </c>
    </row>
    <row r="216" spans="1:6" x14ac:dyDescent="0.25">
      <c r="A216">
        <v>129</v>
      </c>
      <c r="B216" s="1">
        <v>37640</v>
      </c>
      <c r="C216" s="2" t="s">
        <v>6</v>
      </c>
      <c r="D216" s="3">
        <v>1296</v>
      </c>
      <c r="E216" t="str">
        <f>VLOOKUP(Maintenance_and_repair[[#This Row],[Real_estate]],Houses[#All],2)</f>
        <v>Eindhoven-West</v>
      </c>
      <c r="F216" t="str">
        <f>VLOOKUP(Maintenance_and_repair[[#This Row],[Real_estate]],Houses[],6)</f>
        <v>Small House</v>
      </c>
    </row>
    <row r="217" spans="1:6" x14ac:dyDescent="0.25">
      <c r="A217">
        <v>227</v>
      </c>
      <c r="B217" s="1">
        <v>37641</v>
      </c>
      <c r="C217" s="2" t="s">
        <v>4</v>
      </c>
      <c r="D217" s="3">
        <v>2857</v>
      </c>
      <c r="E217" t="str">
        <f>VLOOKUP(Maintenance_and_repair[[#This Row],[Real_estate]],Houses[#All],2)</f>
        <v>Son en Breugel</v>
      </c>
      <c r="F217" t="str">
        <f>VLOOKUP(Maintenance_and_repair[[#This Row],[Real_estate]],Houses[],6)</f>
        <v>Apartment</v>
      </c>
    </row>
    <row r="218" spans="1:6" x14ac:dyDescent="0.25">
      <c r="A218">
        <v>123</v>
      </c>
      <c r="B218" s="1">
        <v>37651</v>
      </c>
      <c r="C218" s="2" t="s">
        <v>5</v>
      </c>
      <c r="D218" s="3">
        <v>2773</v>
      </c>
      <c r="E218" t="str">
        <f>VLOOKUP(Maintenance_and_repair[[#This Row],[Real_estate]],Houses[#All],2)</f>
        <v>Eindhoven-West</v>
      </c>
      <c r="F218" t="str">
        <f>VLOOKUP(Maintenance_and_repair[[#This Row],[Real_estate]],Houses[],6)</f>
        <v>Small House</v>
      </c>
    </row>
    <row r="219" spans="1:6" x14ac:dyDescent="0.25">
      <c r="A219">
        <v>133</v>
      </c>
      <c r="B219" s="1">
        <v>37655</v>
      </c>
      <c r="C219" s="2" t="s">
        <v>5</v>
      </c>
      <c r="D219" s="3">
        <v>113</v>
      </c>
      <c r="E219" t="str">
        <f>VLOOKUP(Maintenance_and_repair[[#This Row],[Real_estate]],Houses[#All],2)</f>
        <v>Eindhoven-West</v>
      </c>
      <c r="F219" t="str">
        <f>VLOOKUP(Maintenance_and_repair[[#This Row],[Real_estate]],Houses[],6)</f>
        <v>Apartment</v>
      </c>
    </row>
    <row r="220" spans="1:6" x14ac:dyDescent="0.25">
      <c r="A220">
        <v>177</v>
      </c>
      <c r="B220" s="1">
        <v>37655</v>
      </c>
      <c r="C220" s="2" t="s">
        <v>4</v>
      </c>
      <c r="D220" s="3">
        <v>3783</v>
      </c>
      <c r="E220" t="str">
        <f>VLOOKUP(Maintenance_and_repair[[#This Row],[Real_estate]],Houses[#All],2)</f>
        <v>Eindhoven-Oost</v>
      </c>
      <c r="F220" t="str">
        <f>VLOOKUP(Maintenance_and_repair[[#This Row],[Real_estate]],Houses[],6)</f>
        <v>House</v>
      </c>
    </row>
    <row r="221" spans="1:6" x14ac:dyDescent="0.25">
      <c r="A221">
        <v>158</v>
      </c>
      <c r="B221" s="1">
        <v>37656</v>
      </c>
      <c r="C221" s="2" t="s">
        <v>4</v>
      </c>
      <c r="D221" s="3">
        <v>2762</v>
      </c>
      <c r="E221" t="str">
        <f>VLOOKUP(Maintenance_and_repair[[#This Row],[Real_estate]],Houses[#All],2)</f>
        <v>Eindhoven-Oost</v>
      </c>
      <c r="F221" t="str">
        <f>VLOOKUP(Maintenance_and_repair[[#This Row],[Real_estate]],Houses[],6)</f>
        <v>Apartment</v>
      </c>
    </row>
    <row r="222" spans="1:6" x14ac:dyDescent="0.25">
      <c r="A222">
        <v>102</v>
      </c>
      <c r="B222" s="1">
        <v>37662</v>
      </c>
      <c r="C222" s="2" t="s">
        <v>5</v>
      </c>
      <c r="D222" s="3">
        <v>544</v>
      </c>
      <c r="E222" t="str">
        <f>VLOOKUP(Maintenance_and_repair[[#This Row],[Real_estate]],Houses[#All],2)</f>
        <v>Eindhoven-West</v>
      </c>
      <c r="F222" t="str">
        <f>VLOOKUP(Maintenance_and_repair[[#This Row],[Real_estate]],Houses[],6)</f>
        <v>Small House</v>
      </c>
    </row>
    <row r="223" spans="1:6" x14ac:dyDescent="0.25">
      <c r="A223">
        <v>175</v>
      </c>
      <c r="B223" s="1">
        <v>37663</v>
      </c>
      <c r="C223" s="2" t="s">
        <v>4</v>
      </c>
      <c r="D223" s="3">
        <v>171</v>
      </c>
      <c r="E223" t="str">
        <f>VLOOKUP(Maintenance_and_repair[[#This Row],[Real_estate]],Houses[#All],2)</f>
        <v>Eindhoven-Oost</v>
      </c>
      <c r="F223" t="str">
        <f>VLOOKUP(Maintenance_and_repair[[#This Row],[Real_estate]],Houses[],6)</f>
        <v>House</v>
      </c>
    </row>
    <row r="224" spans="1:6" x14ac:dyDescent="0.25">
      <c r="A224">
        <v>13</v>
      </c>
      <c r="B224" s="1">
        <v>37669</v>
      </c>
      <c r="C224" s="2" t="s">
        <v>5</v>
      </c>
      <c r="D224" s="3">
        <v>1099</v>
      </c>
      <c r="E224" t="str">
        <f>VLOOKUP(Maintenance_and_repair[[#This Row],[Real_estate]],Houses[#All],2)</f>
        <v>Eindhoven-Zuid</v>
      </c>
      <c r="F224" t="str">
        <f>VLOOKUP(Maintenance_and_repair[[#This Row],[Real_estate]],Houses[],6)</f>
        <v>Apartment</v>
      </c>
    </row>
    <row r="225" spans="1:6" x14ac:dyDescent="0.25">
      <c r="A225">
        <v>83</v>
      </c>
      <c r="B225" s="1">
        <v>37670</v>
      </c>
      <c r="C225" s="2" t="s">
        <v>4</v>
      </c>
      <c r="D225" s="3">
        <v>4017</v>
      </c>
      <c r="E225" t="str">
        <f>VLOOKUP(Maintenance_and_repair[[#This Row],[Real_estate]],Houses[#All],2)</f>
        <v>Eindhoven-West</v>
      </c>
      <c r="F225" t="str">
        <f>VLOOKUP(Maintenance_and_repair[[#This Row],[Real_estate]],Houses[],6)</f>
        <v>Small House</v>
      </c>
    </row>
    <row r="226" spans="1:6" x14ac:dyDescent="0.25">
      <c r="A226">
        <v>152</v>
      </c>
      <c r="B226" s="1">
        <v>37671</v>
      </c>
      <c r="C226" s="2" t="s">
        <v>5</v>
      </c>
      <c r="D226" s="3">
        <v>2144</v>
      </c>
      <c r="E226" t="str">
        <f>VLOOKUP(Maintenance_and_repair[[#This Row],[Real_estate]],Houses[#All],2)</f>
        <v>Eindhoven-Oost</v>
      </c>
      <c r="F226" t="str">
        <f>VLOOKUP(Maintenance_and_repair[[#This Row],[Real_estate]],Houses[],6)</f>
        <v>Apartment</v>
      </c>
    </row>
    <row r="227" spans="1:6" x14ac:dyDescent="0.25">
      <c r="A227">
        <v>95</v>
      </c>
      <c r="B227" s="1">
        <v>37674</v>
      </c>
      <c r="C227" s="2" t="s">
        <v>4</v>
      </c>
      <c r="D227" s="3">
        <v>2677</v>
      </c>
      <c r="E227" t="str">
        <f>VLOOKUP(Maintenance_and_repair[[#This Row],[Real_estate]],Houses[#All],2)</f>
        <v>Eindhoven-West</v>
      </c>
      <c r="F227" t="str">
        <f>VLOOKUP(Maintenance_and_repair[[#This Row],[Real_estate]],Houses[],6)</f>
        <v>House</v>
      </c>
    </row>
    <row r="228" spans="1:6" x14ac:dyDescent="0.25">
      <c r="A228">
        <v>170</v>
      </c>
      <c r="B228" s="1">
        <v>37676</v>
      </c>
      <c r="C228" s="2" t="s">
        <v>5</v>
      </c>
      <c r="D228" s="3">
        <v>2235</v>
      </c>
      <c r="E228" t="str">
        <f>VLOOKUP(Maintenance_and_repair[[#This Row],[Real_estate]],Houses[#All],2)</f>
        <v>Eindhoven-Oost</v>
      </c>
      <c r="F228" t="str">
        <f>VLOOKUP(Maintenance_and_repair[[#This Row],[Real_estate]],Houses[],6)</f>
        <v>Condo</v>
      </c>
    </row>
    <row r="229" spans="1:6" x14ac:dyDescent="0.25">
      <c r="A229">
        <v>167</v>
      </c>
      <c r="B229" s="1">
        <v>37694</v>
      </c>
      <c r="C229" s="2" t="s">
        <v>5</v>
      </c>
      <c r="D229" s="3">
        <v>1510</v>
      </c>
      <c r="E229" t="str">
        <f>VLOOKUP(Maintenance_and_repair[[#This Row],[Real_estate]],Houses[#All],2)</f>
        <v>Eindhoven-Oost</v>
      </c>
      <c r="F229" t="str">
        <f>VLOOKUP(Maintenance_and_repair[[#This Row],[Real_estate]],Houses[],6)</f>
        <v>Condo</v>
      </c>
    </row>
    <row r="230" spans="1:6" x14ac:dyDescent="0.25">
      <c r="A230">
        <v>137</v>
      </c>
      <c r="B230" s="1">
        <v>37695</v>
      </c>
      <c r="C230" s="2" t="s">
        <v>4</v>
      </c>
      <c r="D230" s="3">
        <v>3273</v>
      </c>
      <c r="E230" t="str">
        <f>VLOOKUP(Maintenance_and_repair[[#This Row],[Real_estate]],Houses[#All],2)</f>
        <v>Eindhoven-West</v>
      </c>
      <c r="F230" t="str">
        <f>VLOOKUP(Maintenance_and_repair[[#This Row],[Real_estate]],Houses[],6)</f>
        <v>Villa</v>
      </c>
    </row>
    <row r="231" spans="1:6" x14ac:dyDescent="0.25">
      <c r="A231">
        <v>62</v>
      </c>
      <c r="B231" s="1">
        <v>37698</v>
      </c>
      <c r="C231" s="2" t="s">
        <v>4</v>
      </c>
      <c r="D231" s="3">
        <v>2759</v>
      </c>
      <c r="E231" t="str">
        <f>VLOOKUP(Maintenance_and_repair[[#This Row],[Real_estate]],Houses[#All],2)</f>
        <v>Eindhoven-Noord</v>
      </c>
      <c r="F231" t="str">
        <f>VLOOKUP(Maintenance_and_repair[[#This Row],[Real_estate]],Houses[],6)</f>
        <v>House</v>
      </c>
    </row>
    <row r="232" spans="1:6" x14ac:dyDescent="0.25">
      <c r="A232">
        <v>127</v>
      </c>
      <c r="B232" s="1">
        <v>37701</v>
      </c>
      <c r="C232" s="2" t="s">
        <v>5</v>
      </c>
      <c r="D232" s="3">
        <v>348</v>
      </c>
      <c r="E232" t="str">
        <f>VLOOKUP(Maintenance_and_repair[[#This Row],[Real_estate]],Houses[#All],2)</f>
        <v>Eindhoven-West</v>
      </c>
      <c r="F232" t="str">
        <f>VLOOKUP(Maintenance_and_repair[[#This Row],[Real_estate]],Houses[],6)</f>
        <v>Apartment</v>
      </c>
    </row>
    <row r="233" spans="1:6" x14ac:dyDescent="0.25">
      <c r="A233">
        <v>155</v>
      </c>
      <c r="B233" s="1">
        <v>37701</v>
      </c>
      <c r="C233" s="2" t="s">
        <v>4</v>
      </c>
      <c r="D233" s="3">
        <v>2189</v>
      </c>
      <c r="E233" t="str">
        <f>VLOOKUP(Maintenance_and_repair[[#This Row],[Real_estate]],Houses[#All],2)</f>
        <v>Eindhoven-Oost</v>
      </c>
      <c r="F233" t="str">
        <f>VLOOKUP(Maintenance_and_repair[[#This Row],[Real_estate]],Houses[],6)</f>
        <v>Apartment</v>
      </c>
    </row>
    <row r="234" spans="1:6" x14ac:dyDescent="0.25">
      <c r="A234">
        <v>14</v>
      </c>
      <c r="B234" s="1">
        <v>37703</v>
      </c>
      <c r="C234" s="2" t="s">
        <v>4</v>
      </c>
      <c r="D234" s="3">
        <v>2580</v>
      </c>
      <c r="E234" t="str">
        <f>VLOOKUP(Maintenance_and_repair[[#This Row],[Real_estate]],Houses[#All],2)</f>
        <v>Eindhoven-Zuid</v>
      </c>
      <c r="F234" t="str">
        <f>VLOOKUP(Maintenance_and_repair[[#This Row],[Real_estate]],Houses[],6)</f>
        <v>House</v>
      </c>
    </row>
    <row r="235" spans="1:6" x14ac:dyDescent="0.25">
      <c r="A235">
        <v>88</v>
      </c>
      <c r="B235" s="1">
        <v>37703</v>
      </c>
      <c r="C235" s="2" t="s">
        <v>6</v>
      </c>
      <c r="D235" s="3">
        <v>1130</v>
      </c>
      <c r="E235" t="str">
        <f>VLOOKUP(Maintenance_and_repair[[#This Row],[Real_estate]],Houses[#All],2)</f>
        <v>Eindhoven-West</v>
      </c>
      <c r="F235" t="str">
        <f>VLOOKUP(Maintenance_and_repair[[#This Row],[Real_estate]],Houses[],6)</f>
        <v>Apartment</v>
      </c>
    </row>
    <row r="236" spans="1:6" x14ac:dyDescent="0.25">
      <c r="A236">
        <v>25</v>
      </c>
      <c r="B236" s="1">
        <v>37706</v>
      </c>
      <c r="C236" s="2" t="s">
        <v>6</v>
      </c>
      <c r="D236" s="3">
        <v>4641</v>
      </c>
      <c r="E236" t="str">
        <f>VLOOKUP(Maintenance_and_repair[[#This Row],[Real_estate]],Houses[#All],2)</f>
        <v>Eindhoven-Zuid</v>
      </c>
      <c r="F236" t="str">
        <f>VLOOKUP(Maintenance_and_repair[[#This Row],[Real_estate]],Houses[],6)</f>
        <v>Apartment</v>
      </c>
    </row>
    <row r="237" spans="1:6" x14ac:dyDescent="0.25">
      <c r="A237">
        <v>150</v>
      </c>
      <c r="B237" s="1">
        <v>37711</v>
      </c>
      <c r="C237" s="2" t="s">
        <v>5</v>
      </c>
      <c r="D237" s="3">
        <v>2325</v>
      </c>
      <c r="E237" t="str">
        <f>VLOOKUP(Maintenance_and_repair[[#This Row],[Real_estate]],Houses[#All],2)</f>
        <v>Eindhoven-Oost</v>
      </c>
      <c r="F237" t="str">
        <f>VLOOKUP(Maintenance_and_repair[[#This Row],[Real_estate]],Houses[],6)</f>
        <v>Condo</v>
      </c>
    </row>
    <row r="238" spans="1:6" x14ac:dyDescent="0.25">
      <c r="A238">
        <v>185</v>
      </c>
      <c r="B238" s="1">
        <v>37712</v>
      </c>
      <c r="C238" s="2" t="s">
        <v>6</v>
      </c>
      <c r="D238" s="3">
        <v>4335</v>
      </c>
      <c r="E238" t="str">
        <f>VLOOKUP(Maintenance_and_repair[[#This Row],[Real_estate]],Houses[#All],2)</f>
        <v>Eindhoven-Oost</v>
      </c>
      <c r="F238" t="str">
        <f>VLOOKUP(Maintenance_and_repair[[#This Row],[Real_estate]],Houses[],6)</f>
        <v>House</v>
      </c>
    </row>
    <row r="239" spans="1:6" x14ac:dyDescent="0.25">
      <c r="A239">
        <v>60</v>
      </c>
      <c r="B239" s="1">
        <v>37714</v>
      </c>
      <c r="C239" s="2" t="s">
        <v>6</v>
      </c>
      <c r="D239" s="3">
        <v>4437</v>
      </c>
      <c r="E239" t="str">
        <f>VLOOKUP(Maintenance_and_repair[[#This Row],[Real_estate]],Houses[#All],2)</f>
        <v>Eindhoven-Noord</v>
      </c>
      <c r="F239" t="str">
        <f>VLOOKUP(Maintenance_and_repair[[#This Row],[Real_estate]],Houses[],6)</f>
        <v>Condo</v>
      </c>
    </row>
    <row r="240" spans="1:6" x14ac:dyDescent="0.25">
      <c r="A240">
        <v>169</v>
      </c>
      <c r="B240" s="1">
        <v>37718</v>
      </c>
      <c r="C240" s="2" t="s">
        <v>5</v>
      </c>
      <c r="D240" s="3">
        <v>656</v>
      </c>
      <c r="E240" t="str">
        <f>VLOOKUP(Maintenance_and_repair[[#This Row],[Real_estate]],Houses[#All],2)</f>
        <v>Eindhoven-Oost</v>
      </c>
      <c r="F240" t="str">
        <f>VLOOKUP(Maintenance_and_repair[[#This Row],[Real_estate]],Houses[],6)</f>
        <v>Condo</v>
      </c>
    </row>
    <row r="241" spans="1:6" x14ac:dyDescent="0.25">
      <c r="A241">
        <v>196</v>
      </c>
      <c r="B241" s="1">
        <v>37719</v>
      </c>
      <c r="C241" s="2" t="s">
        <v>5</v>
      </c>
      <c r="D241" s="3">
        <v>1910</v>
      </c>
      <c r="E241" t="str">
        <f>VLOOKUP(Maintenance_and_repair[[#This Row],[Real_estate]],Houses[#All],2)</f>
        <v>Best</v>
      </c>
      <c r="F241" t="str">
        <f>VLOOKUP(Maintenance_and_repair[[#This Row],[Real_estate]],Houses[],6)</f>
        <v>House</v>
      </c>
    </row>
    <row r="242" spans="1:6" x14ac:dyDescent="0.25">
      <c r="A242">
        <v>104</v>
      </c>
      <c r="B242" s="1">
        <v>37735</v>
      </c>
      <c r="C242" s="2" t="s">
        <v>5</v>
      </c>
      <c r="D242" s="3">
        <v>3892</v>
      </c>
      <c r="E242" t="str">
        <f>VLOOKUP(Maintenance_and_repair[[#This Row],[Real_estate]],Houses[#All],2)</f>
        <v>Eindhoven-West</v>
      </c>
      <c r="F242" t="str">
        <f>VLOOKUP(Maintenance_and_repair[[#This Row],[Real_estate]],Houses[],6)</f>
        <v>House</v>
      </c>
    </row>
    <row r="243" spans="1:6" x14ac:dyDescent="0.25">
      <c r="A243">
        <v>71</v>
      </c>
      <c r="B243" s="1">
        <v>37737</v>
      </c>
      <c r="C243" s="2" t="s">
        <v>4</v>
      </c>
      <c r="D243" s="3">
        <v>171</v>
      </c>
      <c r="E243" t="str">
        <f>VLOOKUP(Maintenance_and_repair[[#This Row],[Real_estate]],Houses[#All],2)</f>
        <v>Eindhoven-Noord</v>
      </c>
      <c r="F243" t="str">
        <f>VLOOKUP(Maintenance_and_repair[[#This Row],[Real_estate]],Houses[],6)</f>
        <v>Villa</v>
      </c>
    </row>
    <row r="244" spans="1:6" x14ac:dyDescent="0.25">
      <c r="A244">
        <v>140</v>
      </c>
      <c r="B244" s="1">
        <v>37741</v>
      </c>
      <c r="C244" s="2" t="s">
        <v>5</v>
      </c>
      <c r="D244" s="3">
        <v>2957</v>
      </c>
      <c r="E244" t="str">
        <f>VLOOKUP(Maintenance_and_repair[[#This Row],[Real_estate]],Houses[#All],2)</f>
        <v>Eindhoven-Oost</v>
      </c>
      <c r="F244" t="str">
        <f>VLOOKUP(Maintenance_and_repair[[#This Row],[Real_estate]],Houses[],6)</f>
        <v>House</v>
      </c>
    </row>
    <row r="245" spans="1:6" x14ac:dyDescent="0.25">
      <c r="A245">
        <v>153</v>
      </c>
      <c r="B245" s="1">
        <v>37744</v>
      </c>
      <c r="C245" s="2" t="s">
        <v>5</v>
      </c>
      <c r="D245" s="3">
        <v>2279</v>
      </c>
      <c r="E245" t="str">
        <f>VLOOKUP(Maintenance_and_repair[[#This Row],[Real_estate]],Houses[#All],2)</f>
        <v>Eindhoven-Oost</v>
      </c>
      <c r="F245" t="str">
        <f>VLOOKUP(Maintenance_and_repair[[#This Row],[Real_estate]],Houses[],6)</f>
        <v>Apartment</v>
      </c>
    </row>
    <row r="246" spans="1:6" x14ac:dyDescent="0.25">
      <c r="A246">
        <v>216</v>
      </c>
      <c r="B246" s="1">
        <v>37763</v>
      </c>
      <c r="C246" s="2" t="s">
        <v>5</v>
      </c>
      <c r="D246" s="3">
        <v>3471</v>
      </c>
      <c r="E246" t="str">
        <f>VLOOKUP(Maintenance_and_repair[[#This Row],[Real_estate]],Houses[#All],2)</f>
        <v>Geldrop</v>
      </c>
      <c r="F246" t="str">
        <f>VLOOKUP(Maintenance_and_repair[[#This Row],[Real_estate]],Houses[],6)</f>
        <v>House</v>
      </c>
    </row>
    <row r="247" spans="1:6" x14ac:dyDescent="0.25">
      <c r="A247">
        <v>21</v>
      </c>
      <c r="B247" s="1">
        <v>37764</v>
      </c>
      <c r="C247" s="2" t="s">
        <v>5</v>
      </c>
      <c r="D247" s="3">
        <v>4452</v>
      </c>
      <c r="E247" t="str">
        <f>VLOOKUP(Maintenance_and_repair[[#This Row],[Real_estate]],Houses[#All],2)</f>
        <v>Eindhoven-Zuid</v>
      </c>
      <c r="F247" t="str">
        <f>VLOOKUP(Maintenance_and_repair[[#This Row],[Real_estate]],Houses[],6)</f>
        <v>Small House</v>
      </c>
    </row>
    <row r="248" spans="1:6" x14ac:dyDescent="0.25">
      <c r="A248">
        <v>135</v>
      </c>
      <c r="B248" s="1">
        <v>37780</v>
      </c>
      <c r="C248" s="2" t="s">
        <v>5</v>
      </c>
      <c r="D248" s="3">
        <v>1787</v>
      </c>
      <c r="E248" t="str">
        <f>VLOOKUP(Maintenance_and_repair[[#This Row],[Real_estate]],Houses[#All],2)</f>
        <v>Eindhoven-West</v>
      </c>
      <c r="F248" t="str">
        <f>VLOOKUP(Maintenance_and_repair[[#This Row],[Real_estate]],Houses[],6)</f>
        <v>Small House</v>
      </c>
    </row>
    <row r="249" spans="1:6" x14ac:dyDescent="0.25">
      <c r="A249">
        <v>5</v>
      </c>
      <c r="B249" s="1">
        <v>37782</v>
      </c>
      <c r="C249" s="2" t="s">
        <v>5</v>
      </c>
      <c r="D249" s="3">
        <v>3392</v>
      </c>
      <c r="E249" t="str">
        <f>VLOOKUP(Maintenance_and_repair[[#This Row],[Real_estate]],Houses[#All],2)</f>
        <v>Eindhoven-Zuid</v>
      </c>
      <c r="F249" t="str">
        <f>VLOOKUP(Maintenance_and_repair[[#This Row],[Real_estate]],Houses[],6)</f>
        <v>Villa</v>
      </c>
    </row>
    <row r="250" spans="1:6" x14ac:dyDescent="0.25">
      <c r="A250">
        <v>33</v>
      </c>
      <c r="B250" s="1">
        <v>37783</v>
      </c>
      <c r="C250" s="2" t="s">
        <v>4</v>
      </c>
      <c r="D250" s="3">
        <v>4506</v>
      </c>
      <c r="E250" t="str">
        <f>VLOOKUP(Maintenance_and_repair[[#This Row],[Real_estate]],Houses[#All],2)</f>
        <v>Eindhoven-Zuid</v>
      </c>
      <c r="F250" t="str">
        <f>VLOOKUP(Maintenance_and_repair[[#This Row],[Real_estate]],Houses[],6)</f>
        <v>Small House</v>
      </c>
    </row>
    <row r="251" spans="1:6" x14ac:dyDescent="0.25">
      <c r="A251">
        <v>11</v>
      </c>
      <c r="B251" s="1">
        <v>37788</v>
      </c>
      <c r="C251" s="2" t="s">
        <v>4</v>
      </c>
      <c r="D251" s="3">
        <v>2775</v>
      </c>
      <c r="E251" t="str">
        <f>VLOOKUP(Maintenance_and_repair[[#This Row],[Real_estate]],Houses[#All],2)</f>
        <v>Eindhoven-Zuid</v>
      </c>
      <c r="F251" t="str">
        <f>VLOOKUP(Maintenance_and_repair[[#This Row],[Real_estate]],Houses[],6)</f>
        <v>Villa</v>
      </c>
    </row>
    <row r="252" spans="1:6" x14ac:dyDescent="0.25">
      <c r="A252">
        <v>19</v>
      </c>
      <c r="B252" s="1">
        <v>37789</v>
      </c>
      <c r="C252" s="2" t="s">
        <v>4</v>
      </c>
      <c r="D252" s="3">
        <v>237</v>
      </c>
      <c r="E252" t="str">
        <f>VLOOKUP(Maintenance_and_repair[[#This Row],[Real_estate]],Houses[#All],2)</f>
        <v>Eindhoven-Zuid</v>
      </c>
      <c r="F252" t="str">
        <f>VLOOKUP(Maintenance_and_repair[[#This Row],[Real_estate]],Houses[],6)</f>
        <v>Apartment</v>
      </c>
    </row>
    <row r="253" spans="1:6" x14ac:dyDescent="0.25">
      <c r="A253">
        <v>136</v>
      </c>
      <c r="B253" s="1">
        <v>37798</v>
      </c>
      <c r="C253" s="2" t="s">
        <v>5</v>
      </c>
      <c r="D253" s="3">
        <v>4893</v>
      </c>
      <c r="E253" t="str">
        <f>VLOOKUP(Maintenance_and_repair[[#This Row],[Real_estate]],Houses[#All],2)</f>
        <v>Eindhoven-West</v>
      </c>
      <c r="F253" t="str">
        <f>VLOOKUP(Maintenance_and_repair[[#This Row],[Real_estate]],Houses[],6)</f>
        <v>Apartment</v>
      </c>
    </row>
    <row r="254" spans="1:6" x14ac:dyDescent="0.25">
      <c r="A254">
        <v>173</v>
      </c>
      <c r="B254" s="1">
        <v>37799</v>
      </c>
      <c r="C254" s="2" t="s">
        <v>5</v>
      </c>
      <c r="D254" s="3">
        <v>1847</v>
      </c>
      <c r="E254" t="str">
        <f>VLOOKUP(Maintenance_and_repair[[#This Row],[Real_estate]],Houses[#All],2)</f>
        <v>Eindhoven-Oost</v>
      </c>
      <c r="F254" t="str">
        <f>VLOOKUP(Maintenance_and_repair[[#This Row],[Real_estate]],Houses[],6)</f>
        <v>Condo</v>
      </c>
    </row>
    <row r="255" spans="1:6" x14ac:dyDescent="0.25">
      <c r="A255">
        <v>229</v>
      </c>
      <c r="B255" s="1">
        <v>37802</v>
      </c>
      <c r="C255" s="2" t="s">
        <v>6</v>
      </c>
      <c r="D255" s="3">
        <v>3608</v>
      </c>
      <c r="E255" t="str">
        <f>VLOOKUP(Maintenance_and_repair[[#This Row],[Real_estate]],Houses[#All],2)</f>
        <v>Son en Breugel</v>
      </c>
      <c r="F255" t="str">
        <f>VLOOKUP(Maintenance_and_repair[[#This Row],[Real_estate]],Houses[],6)</f>
        <v>Apartment</v>
      </c>
    </row>
    <row r="256" spans="1:6" x14ac:dyDescent="0.25">
      <c r="A256">
        <v>154</v>
      </c>
      <c r="B256" s="1">
        <v>37806</v>
      </c>
      <c r="C256" s="2" t="s">
        <v>6</v>
      </c>
      <c r="D256" s="3">
        <v>1908</v>
      </c>
      <c r="E256" t="str">
        <f>VLOOKUP(Maintenance_and_repair[[#This Row],[Real_estate]],Houses[#All],2)</f>
        <v>Eindhoven-Oost</v>
      </c>
      <c r="F256" t="str">
        <f>VLOOKUP(Maintenance_and_repair[[#This Row],[Real_estate]],Houses[],6)</f>
        <v>Apartment</v>
      </c>
    </row>
    <row r="257" spans="1:6" x14ac:dyDescent="0.25">
      <c r="A257">
        <v>231</v>
      </c>
      <c r="B257" s="1">
        <v>37814</v>
      </c>
      <c r="C257" s="2" t="s">
        <v>4</v>
      </c>
      <c r="D257" s="3">
        <v>448</v>
      </c>
      <c r="E257" t="str">
        <f>VLOOKUP(Maintenance_and_repair[[#This Row],[Real_estate]],Houses[#All],2)</f>
        <v>Son en Breugel</v>
      </c>
      <c r="F257" t="str">
        <f>VLOOKUP(Maintenance_and_repair[[#This Row],[Real_estate]],Houses[],6)</f>
        <v>Villa</v>
      </c>
    </row>
    <row r="258" spans="1:6" x14ac:dyDescent="0.25">
      <c r="A258">
        <v>182</v>
      </c>
      <c r="B258" s="1">
        <v>37816</v>
      </c>
      <c r="C258" s="2" t="s">
        <v>6</v>
      </c>
      <c r="D258" s="3">
        <v>1843</v>
      </c>
      <c r="E258" t="str">
        <f>VLOOKUP(Maintenance_and_repair[[#This Row],[Real_estate]],Houses[#All],2)</f>
        <v>Eindhoven-Oost</v>
      </c>
      <c r="F258" t="str">
        <f>VLOOKUP(Maintenance_and_repair[[#This Row],[Real_estate]],Houses[],6)</f>
        <v>House</v>
      </c>
    </row>
    <row r="259" spans="1:6" x14ac:dyDescent="0.25">
      <c r="A259">
        <v>120</v>
      </c>
      <c r="B259" s="1">
        <v>37819</v>
      </c>
      <c r="C259" s="2" t="s">
        <v>5</v>
      </c>
      <c r="D259" s="3">
        <v>1414</v>
      </c>
      <c r="E259" t="str">
        <f>VLOOKUP(Maintenance_and_repair[[#This Row],[Real_estate]],Houses[#All],2)</f>
        <v>Eindhoven-West</v>
      </c>
      <c r="F259" t="str">
        <f>VLOOKUP(Maintenance_and_repair[[#This Row],[Real_estate]],Houses[],6)</f>
        <v>Apartment</v>
      </c>
    </row>
    <row r="260" spans="1:6" x14ac:dyDescent="0.25">
      <c r="A260">
        <v>171</v>
      </c>
      <c r="B260" s="1">
        <v>37828</v>
      </c>
      <c r="C260" s="2" t="s">
        <v>6</v>
      </c>
      <c r="D260" s="3">
        <v>3664</v>
      </c>
      <c r="E260" t="str">
        <f>VLOOKUP(Maintenance_and_repair[[#This Row],[Real_estate]],Houses[#All],2)</f>
        <v>Eindhoven-Oost</v>
      </c>
      <c r="F260" t="str">
        <f>VLOOKUP(Maintenance_and_repair[[#This Row],[Real_estate]],Houses[],6)</f>
        <v>Condo</v>
      </c>
    </row>
    <row r="261" spans="1:6" x14ac:dyDescent="0.25">
      <c r="A261">
        <v>160</v>
      </c>
      <c r="B261" s="1">
        <v>37830</v>
      </c>
      <c r="C261" s="2" t="s">
        <v>4</v>
      </c>
      <c r="D261" s="3">
        <v>611</v>
      </c>
      <c r="E261" t="str">
        <f>VLOOKUP(Maintenance_and_repair[[#This Row],[Real_estate]],Houses[#All],2)</f>
        <v>Eindhoven-Oost</v>
      </c>
      <c r="F261" t="str">
        <f>VLOOKUP(Maintenance_and_repair[[#This Row],[Real_estate]],Houses[],6)</f>
        <v>Apartment</v>
      </c>
    </row>
    <row r="262" spans="1:6" x14ac:dyDescent="0.25">
      <c r="A262">
        <v>85</v>
      </c>
      <c r="B262" s="1">
        <v>37831</v>
      </c>
      <c r="C262" s="2" t="s">
        <v>4</v>
      </c>
      <c r="D262" s="3">
        <v>1304</v>
      </c>
      <c r="E262" t="str">
        <f>VLOOKUP(Maintenance_and_repair[[#This Row],[Real_estate]],Houses[#All],2)</f>
        <v>Eindhoven-West</v>
      </c>
      <c r="F262" t="str">
        <f>VLOOKUP(Maintenance_and_repair[[#This Row],[Real_estate]],Houses[],6)</f>
        <v>Apartment</v>
      </c>
    </row>
    <row r="263" spans="1:6" x14ac:dyDescent="0.25">
      <c r="A263">
        <v>222</v>
      </c>
      <c r="B263" s="1">
        <v>37831</v>
      </c>
      <c r="C263" s="2" t="s">
        <v>5</v>
      </c>
      <c r="D263" s="3">
        <v>2289</v>
      </c>
      <c r="E263" t="str">
        <f>VLOOKUP(Maintenance_and_repair[[#This Row],[Real_estate]],Houses[#All],2)</f>
        <v>Son en Breugel</v>
      </c>
      <c r="F263" t="str">
        <f>VLOOKUP(Maintenance_and_repair[[#This Row],[Real_estate]],Houses[],6)</f>
        <v>Apartment</v>
      </c>
    </row>
    <row r="264" spans="1:6" x14ac:dyDescent="0.25">
      <c r="A264">
        <v>26</v>
      </c>
      <c r="B264" s="1">
        <v>37837</v>
      </c>
      <c r="C264" s="2" t="s">
        <v>4</v>
      </c>
      <c r="D264" s="3">
        <v>2751</v>
      </c>
      <c r="E264" t="str">
        <f>VLOOKUP(Maintenance_and_repair[[#This Row],[Real_estate]],Houses[#All],2)</f>
        <v>Eindhoven-Zuid</v>
      </c>
      <c r="F264" t="str">
        <f>VLOOKUP(Maintenance_and_repair[[#This Row],[Real_estate]],Houses[],6)</f>
        <v>House</v>
      </c>
    </row>
    <row r="265" spans="1:6" x14ac:dyDescent="0.25">
      <c r="A265">
        <v>74</v>
      </c>
      <c r="B265" s="1">
        <v>37837</v>
      </c>
      <c r="C265" s="2" t="s">
        <v>6</v>
      </c>
      <c r="D265" s="3">
        <v>1102</v>
      </c>
      <c r="E265" t="str">
        <f>VLOOKUP(Maintenance_and_repair[[#This Row],[Real_estate]],Houses[#All],2)</f>
        <v>Eindhoven-Noord</v>
      </c>
      <c r="F265" t="str">
        <f>VLOOKUP(Maintenance_and_repair[[#This Row],[Real_estate]],Houses[],6)</f>
        <v>House</v>
      </c>
    </row>
    <row r="266" spans="1:6" x14ac:dyDescent="0.25">
      <c r="A266">
        <v>116</v>
      </c>
      <c r="B266" s="1">
        <v>37840</v>
      </c>
      <c r="C266" s="2" t="s">
        <v>5</v>
      </c>
      <c r="D266" s="3">
        <v>4300</v>
      </c>
      <c r="E266" t="str">
        <f>VLOOKUP(Maintenance_and_repair[[#This Row],[Real_estate]],Houses[#All],2)</f>
        <v>Eindhoven-West</v>
      </c>
      <c r="F266" t="str">
        <f>VLOOKUP(Maintenance_and_repair[[#This Row],[Real_estate]],Houses[],6)</f>
        <v>House</v>
      </c>
    </row>
    <row r="267" spans="1:6" x14ac:dyDescent="0.25">
      <c r="A267">
        <v>84</v>
      </c>
      <c r="B267" s="1">
        <v>37842</v>
      </c>
      <c r="C267" s="2" t="s">
        <v>4</v>
      </c>
      <c r="D267" s="3">
        <v>4498</v>
      </c>
      <c r="E267" t="str">
        <f>VLOOKUP(Maintenance_and_repair[[#This Row],[Real_estate]],Houses[#All],2)</f>
        <v>Eindhoven-West</v>
      </c>
      <c r="F267" t="str">
        <f>VLOOKUP(Maintenance_and_repair[[#This Row],[Real_estate]],Houses[],6)</f>
        <v>Small House</v>
      </c>
    </row>
    <row r="268" spans="1:6" x14ac:dyDescent="0.25">
      <c r="A268">
        <v>218</v>
      </c>
      <c r="B268" s="1">
        <v>37848</v>
      </c>
      <c r="C268" s="2" t="s">
        <v>4</v>
      </c>
      <c r="D268" s="3">
        <v>3943</v>
      </c>
      <c r="E268" t="str">
        <f>VLOOKUP(Maintenance_and_repair[[#This Row],[Real_estate]],Houses[#All],2)</f>
        <v>Geldrop</v>
      </c>
      <c r="F268" t="str">
        <f>VLOOKUP(Maintenance_and_repair[[#This Row],[Real_estate]],Houses[],6)</f>
        <v>House</v>
      </c>
    </row>
    <row r="269" spans="1:6" x14ac:dyDescent="0.25">
      <c r="A269">
        <v>174</v>
      </c>
      <c r="B269" s="1">
        <v>37849</v>
      </c>
      <c r="C269" s="2" t="s">
        <v>6</v>
      </c>
      <c r="D269" s="3">
        <v>4255</v>
      </c>
      <c r="E269" t="str">
        <f>VLOOKUP(Maintenance_and_repair[[#This Row],[Real_estate]],Houses[#All],2)</f>
        <v>Eindhoven-Oost</v>
      </c>
      <c r="F269" t="str">
        <f>VLOOKUP(Maintenance_and_repair[[#This Row],[Real_estate]],Houses[],6)</f>
        <v>Condo</v>
      </c>
    </row>
    <row r="270" spans="1:6" x14ac:dyDescent="0.25">
      <c r="A270">
        <v>89</v>
      </c>
      <c r="B270" s="1">
        <v>37860</v>
      </c>
      <c r="C270" s="2" t="s">
        <v>4</v>
      </c>
      <c r="D270" s="3">
        <v>2722</v>
      </c>
      <c r="E270" t="str">
        <f>VLOOKUP(Maintenance_and_repair[[#This Row],[Real_estate]],Houses[#All],2)</f>
        <v>Eindhoven-West</v>
      </c>
      <c r="F270" t="str">
        <f>VLOOKUP(Maintenance_and_repair[[#This Row],[Real_estate]],Houses[],6)</f>
        <v>Apartment</v>
      </c>
    </row>
    <row r="271" spans="1:6" x14ac:dyDescent="0.25">
      <c r="A271">
        <v>110</v>
      </c>
      <c r="B271" s="1">
        <v>37860</v>
      </c>
      <c r="C271" s="2" t="s">
        <v>5</v>
      </c>
      <c r="D271" s="3">
        <v>3838</v>
      </c>
      <c r="E271" t="str">
        <f>VLOOKUP(Maintenance_and_repair[[#This Row],[Real_estate]],Houses[#All],2)</f>
        <v>Eindhoven-West</v>
      </c>
      <c r="F271" t="str">
        <f>VLOOKUP(Maintenance_and_repair[[#This Row],[Real_estate]],Houses[],6)</f>
        <v>House</v>
      </c>
    </row>
    <row r="272" spans="1:6" x14ac:dyDescent="0.25">
      <c r="A272">
        <v>204</v>
      </c>
      <c r="B272" s="1">
        <v>37864</v>
      </c>
      <c r="C272" s="2" t="s">
        <v>4</v>
      </c>
      <c r="D272" s="3">
        <v>1832</v>
      </c>
      <c r="E272" t="str">
        <f>VLOOKUP(Maintenance_and_repair[[#This Row],[Real_estate]],Houses[#All],2)</f>
        <v>Best</v>
      </c>
      <c r="F272" t="str">
        <f>VLOOKUP(Maintenance_and_repair[[#This Row],[Real_estate]],Houses[],6)</f>
        <v>Small House</v>
      </c>
    </row>
    <row r="273" spans="1:6" x14ac:dyDescent="0.25">
      <c r="A273">
        <v>90</v>
      </c>
      <c r="B273" s="1">
        <v>37876</v>
      </c>
      <c r="C273" s="2" t="s">
        <v>4</v>
      </c>
      <c r="D273" s="3">
        <v>3812</v>
      </c>
      <c r="E273" t="str">
        <f>VLOOKUP(Maintenance_and_repair[[#This Row],[Real_estate]],Houses[#All],2)</f>
        <v>Eindhoven-West</v>
      </c>
      <c r="F273" t="str">
        <f>VLOOKUP(Maintenance_and_repair[[#This Row],[Real_estate]],Houses[],6)</f>
        <v>Condo</v>
      </c>
    </row>
    <row r="274" spans="1:6" x14ac:dyDescent="0.25">
      <c r="A274">
        <v>106</v>
      </c>
      <c r="B274" s="1">
        <v>37884</v>
      </c>
      <c r="C274" s="2" t="s">
        <v>5</v>
      </c>
      <c r="D274" s="3">
        <v>80</v>
      </c>
      <c r="E274" t="str">
        <f>VLOOKUP(Maintenance_and_repair[[#This Row],[Real_estate]],Houses[#All],2)</f>
        <v>Eindhoven-West</v>
      </c>
      <c r="F274" t="str">
        <f>VLOOKUP(Maintenance_and_repair[[#This Row],[Real_estate]],Houses[],6)</f>
        <v>Apartment</v>
      </c>
    </row>
    <row r="275" spans="1:6" x14ac:dyDescent="0.25">
      <c r="A275">
        <v>195</v>
      </c>
      <c r="B275" s="1">
        <v>37889</v>
      </c>
      <c r="C275" s="2" t="s">
        <v>5</v>
      </c>
      <c r="D275" s="3">
        <v>195</v>
      </c>
      <c r="E275" t="str">
        <f>VLOOKUP(Maintenance_and_repair[[#This Row],[Real_estate]],Houses[#All],2)</f>
        <v>Best</v>
      </c>
      <c r="F275" t="str">
        <f>VLOOKUP(Maintenance_and_repair[[#This Row],[Real_estate]],Houses[],6)</f>
        <v>House</v>
      </c>
    </row>
    <row r="276" spans="1:6" x14ac:dyDescent="0.25">
      <c r="A276">
        <v>119</v>
      </c>
      <c r="B276" s="1">
        <v>37895</v>
      </c>
      <c r="C276" s="2" t="s">
        <v>6</v>
      </c>
      <c r="D276" s="3">
        <v>450</v>
      </c>
      <c r="E276" t="str">
        <f>VLOOKUP(Maintenance_and_repair[[#This Row],[Real_estate]],Houses[#All],2)</f>
        <v>Eindhoven-West</v>
      </c>
      <c r="F276" t="str">
        <f>VLOOKUP(Maintenance_and_repair[[#This Row],[Real_estate]],Houses[],6)</f>
        <v>House</v>
      </c>
    </row>
    <row r="277" spans="1:6" x14ac:dyDescent="0.25">
      <c r="A277">
        <v>7</v>
      </c>
      <c r="B277" s="1">
        <v>37897</v>
      </c>
      <c r="C277" s="2" t="s">
        <v>5</v>
      </c>
      <c r="D277" s="3">
        <v>3309</v>
      </c>
      <c r="E277" t="str">
        <f>VLOOKUP(Maintenance_and_repair[[#This Row],[Real_estate]],Houses[#All],2)</f>
        <v>Eindhoven-Zuid</v>
      </c>
      <c r="F277" t="str">
        <f>VLOOKUP(Maintenance_and_repair[[#This Row],[Real_estate]],Houses[],6)</f>
        <v>Apartment</v>
      </c>
    </row>
    <row r="278" spans="1:6" x14ac:dyDescent="0.25">
      <c r="A278">
        <v>201</v>
      </c>
      <c r="B278" s="1">
        <v>37900</v>
      </c>
      <c r="C278" s="2" t="s">
        <v>4</v>
      </c>
      <c r="D278" s="3">
        <v>3217</v>
      </c>
      <c r="E278" t="str">
        <f>VLOOKUP(Maintenance_and_repair[[#This Row],[Real_estate]],Houses[#All],2)</f>
        <v>Veldhoven-Noord</v>
      </c>
      <c r="F278" t="str">
        <f>VLOOKUP(Maintenance_and_repair[[#This Row],[Real_estate]],Houses[],6)</f>
        <v>Small House</v>
      </c>
    </row>
    <row r="279" spans="1:6" x14ac:dyDescent="0.25">
      <c r="A279">
        <v>217</v>
      </c>
      <c r="B279" s="1">
        <v>37900</v>
      </c>
      <c r="C279" s="2" t="s">
        <v>6</v>
      </c>
      <c r="D279" s="3">
        <v>1425</v>
      </c>
      <c r="E279" t="str">
        <f>VLOOKUP(Maintenance_and_repair[[#This Row],[Real_estate]],Houses[#All],2)</f>
        <v>Geldrop</v>
      </c>
      <c r="F279" t="str">
        <f>VLOOKUP(Maintenance_and_repair[[#This Row],[Real_estate]],Houses[],6)</f>
        <v>House</v>
      </c>
    </row>
    <row r="280" spans="1:6" x14ac:dyDescent="0.25">
      <c r="A280">
        <v>70</v>
      </c>
      <c r="B280" s="1">
        <v>37901</v>
      </c>
      <c r="C280" s="2" t="s">
        <v>4</v>
      </c>
      <c r="D280" s="3">
        <v>730</v>
      </c>
      <c r="E280" t="str">
        <f>VLOOKUP(Maintenance_and_repair[[#This Row],[Real_estate]],Houses[#All],2)</f>
        <v>Eindhoven-Noord</v>
      </c>
      <c r="F280" t="str">
        <f>VLOOKUP(Maintenance_and_repair[[#This Row],[Real_estate]],Houses[],6)</f>
        <v>Apartment</v>
      </c>
    </row>
    <row r="281" spans="1:6" x14ac:dyDescent="0.25">
      <c r="A281">
        <v>212</v>
      </c>
      <c r="B281" s="1">
        <v>37901</v>
      </c>
      <c r="C281" s="2" t="s">
        <v>6</v>
      </c>
      <c r="D281" s="3">
        <v>3868</v>
      </c>
      <c r="E281" t="str">
        <f>VLOOKUP(Maintenance_and_repair[[#This Row],[Real_estate]],Houses[#All],2)</f>
        <v>Geldrop</v>
      </c>
      <c r="F281" t="str">
        <f>VLOOKUP(Maintenance_and_repair[[#This Row],[Real_estate]],Houses[],6)</f>
        <v>Condo</v>
      </c>
    </row>
    <row r="282" spans="1:6" x14ac:dyDescent="0.25">
      <c r="A282">
        <v>131</v>
      </c>
      <c r="B282" s="1">
        <v>37904</v>
      </c>
      <c r="C282" s="2" t="s">
        <v>6</v>
      </c>
      <c r="D282" s="3">
        <v>1905</v>
      </c>
      <c r="E282" t="str">
        <f>VLOOKUP(Maintenance_and_repair[[#This Row],[Real_estate]],Houses[#All],2)</f>
        <v>Eindhoven-West</v>
      </c>
      <c r="F282" t="str">
        <f>VLOOKUP(Maintenance_and_repair[[#This Row],[Real_estate]],Houses[],6)</f>
        <v>Villa</v>
      </c>
    </row>
    <row r="283" spans="1:6" x14ac:dyDescent="0.25">
      <c r="A283">
        <v>199</v>
      </c>
      <c r="B283" s="1">
        <v>37906</v>
      </c>
      <c r="C283" s="2" t="s">
        <v>4</v>
      </c>
      <c r="D283" s="3">
        <v>4220</v>
      </c>
      <c r="E283" t="str">
        <f>VLOOKUP(Maintenance_and_repair[[#This Row],[Real_estate]],Houses[#All],2)</f>
        <v>Best</v>
      </c>
      <c r="F283" t="str">
        <f>VLOOKUP(Maintenance_and_repair[[#This Row],[Real_estate]],Houses[],6)</f>
        <v>Apartment</v>
      </c>
    </row>
    <row r="284" spans="1:6" x14ac:dyDescent="0.25">
      <c r="A284">
        <v>128</v>
      </c>
      <c r="B284" s="1">
        <v>37914</v>
      </c>
      <c r="C284" s="2" t="s">
        <v>5</v>
      </c>
      <c r="D284" s="3">
        <v>2889</v>
      </c>
      <c r="E284" t="str">
        <f>VLOOKUP(Maintenance_and_repair[[#This Row],[Real_estate]],Houses[#All],2)</f>
        <v>Eindhoven-West</v>
      </c>
      <c r="F284" t="str">
        <f>VLOOKUP(Maintenance_and_repair[[#This Row],[Real_estate]],Houses[],6)</f>
        <v>House</v>
      </c>
    </row>
    <row r="285" spans="1:6" x14ac:dyDescent="0.25">
      <c r="A285">
        <v>72</v>
      </c>
      <c r="B285" s="1">
        <v>37915</v>
      </c>
      <c r="C285" s="2" t="s">
        <v>6</v>
      </c>
      <c r="D285" s="3">
        <v>4067</v>
      </c>
      <c r="E285" t="str">
        <f>VLOOKUP(Maintenance_and_repair[[#This Row],[Real_estate]],Houses[#All],2)</f>
        <v>Eindhoven-Noord</v>
      </c>
      <c r="F285" t="str">
        <f>VLOOKUP(Maintenance_and_repair[[#This Row],[Real_estate]],Houses[],6)</f>
        <v>Condo</v>
      </c>
    </row>
    <row r="286" spans="1:6" x14ac:dyDescent="0.25">
      <c r="A286">
        <v>82</v>
      </c>
      <c r="B286" s="1">
        <v>37917</v>
      </c>
      <c r="C286" s="2" t="s">
        <v>4</v>
      </c>
      <c r="D286" s="3">
        <v>2718</v>
      </c>
      <c r="E286" t="str">
        <f>VLOOKUP(Maintenance_and_repair[[#This Row],[Real_estate]],Houses[#All],2)</f>
        <v>Eindhoven-West</v>
      </c>
      <c r="F286" t="str">
        <f>VLOOKUP(Maintenance_and_repair[[#This Row],[Real_estate]],Houses[],6)</f>
        <v>Apartment</v>
      </c>
    </row>
    <row r="287" spans="1:6" x14ac:dyDescent="0.25">
      <c r="A287">
        <v>164</v>
      </c>
      <c r="B287" s="1">
        <v>37917</v>
      </c>
      <c r="C287" s="2" t="s">
        <v>4</v>
      </c>
      <c r="D287" s="3">
        <v>595</v>
      </c>
      <c r="E287" t="str">
        <f>VLOOKUP(Maintenance_and_repair[[#This Row],[Real_estate]],Houses[#All],2)</f>
        <v>Eindhoven-Oost</v>
      </c>
      <c r="F287" t="str">
        <f>VLOOKUP(Maintenance_and_repair[[#This Row],[Real_estate]],Houses[],6)</f>
        <v>Condo</v>
      </c>
    </row>
    <row r="288" spans="1:6" x14ac:dyDescent="0.25">
      <c r="A288">
        <v>80</v>
      </c>
      <c r="B288" s="1">
        <v>37921</v>
      </c>
      <c r="C288" s="2" t="s">
        <v>4</v>
      </c>
      <c r="D288" s="3">
        <v>477</v>
      </c>
      <c r="E288" t="str">
        <f>VLOOKUP(Maintenance_and_repair[[#This Row],[Real_estate]],Houses[#All],2)</f>
        <v>Eindhoven-West</v>
      </c>
      <c r="F288" t="str">
        <f>VLOOKUP(Maintenance_and_repair[[#This Row],[Real_estate]],Houses[],6)</f>
        <v>Small House</v>
      </c>
    </row>
    <row r="289" spans="1:6" x14ac:dyDescent="0.25">
      <c r="A289">
        <v>219</v>
      </c>
      <c r="B289" s="1">
        <v>37923</v>
      </c>
      <c r="C289" s="2" t="s">
        <v>5</v>
      </c>
      <c r="D289" s="3">
        <v>507</v>
      </c>
      <c r="E289" t="str">
        <f>VLOOKUP(Maintenance_and_repair[[#This Row],[Real_estate]],Houses[#All],2)</f>
        <v>Geldrop</v>
      </c>
      <c r="F289" t="str">
        <f>VLOOKUP(Maintenance_and_repair[[#This Row],[Real_estate]],Houses[],6)</f>
        <v>House</v>
      </c>
    </row>
    <row r="290" spans="1:6" x14ac:dyDescent="0.25">
      <c r="A290">
        <v>228</v>
      </c>
      <c r="B290" s="1">
        <v>37924</v>
      </c>
      <c r="C290" s="2" t="s">
        <v>4</v>
      </c>
      <c r="D290" s="3">
        <v>3002</v>
      </c>
      <c r="E290" t="str">
        <f>VLOOKUP(Maintenance_and_repair[[#This Row],[Real_estate]],Houses[#All],2)</f>
        <v>Son en Breugel</v>
      </c>
      <c r="F290" t="str">
        <f>VLOOKUP(Maintenance_and_repair[[#This Row],[Real_estate]],Houses[],6)</f>
        <v>Apartment</v>
      </c>
    </row>
    <row r="291" spans="1:6" x14ac:dyDescent="0.25">
      <c r="A291">
        <v>124</v>
      </c>
      <c r="B291" s="1">
        <v>37925</v>
      </c>
      <c r="C291" s="2" t="s">
        <v>5</v>
      </c>
      <c r="D291" s="3">
        <v>84</v>
      </c>
      <c r="E291" t="str">
        <f>VLOOKUP(Maintenance_and_repair[[#This Row],[Real_estate]],Houses[#All],2)</f>
        <v>Eindhoven-West</v>
      </c>
      <c r="F291" t="str">
        <f>VLOOKUP(Maintenance_and_repair[[#This Row],[Real_estate]],Houses[],6)</f>
        <v>Apartment</v>
      </c>
    </row>
    <row r="292" spans="1:6" x14ac:dyDescent="0.25">
      <c r="A292">
        <v>108</v>
      </c>
      <c r="B292" s="1">
        <v>37929</v>
      </c>
      <c r="C292" s="2" t="s">
        <v>5</v>
      </c>
      <c r="D292" s="3">
        <v>2439</v>
      </c>
      <c r="E292" t="str">
        <f>VLOOKUP(Maintenance_and_repair[[#This Row],[Real_estate]],Houses[#All],2)</f>
        <v>Eindhoven-West</v>
      </c>
      <c r="F292" t="str">
        <f>VLOOKUP(Maintenance_and_repair[[#This Row],[Real_estate]],Houses[],6)</f>
        <v>Apartment</v>
      </c>
    </row>
    <row r="293" spans="1:6" x14ac:dyDescent="0.25">
      <c r="A293">
        <v>151</v>
      </c>
      <c r="B293" s="1">
        <v>37934</v>
      </c>
      <c r="C293" s="2" t="s">
        <v>5</v>
      </c>
      <c r="D293" s="3">
        <v>1498</v>
      </c>
      <c r="E293" t="str">
        <f>VLOOKUP(Maintenance_and_repair[[#This Row],[Real_estate]],Houses[#All],2)</f>
        <v>Eindhoven-Oost</v>
      </c>
      <c r="F293" t="str">
        <f>VLOOKUP(Maintenance_and_repair[[#This Row],[Real_estate]],Houses[],6)</f>
        <v>Condo</v>
      </c>
    </row>
    <row r="294" spans="1:6" x14ac:dyDescent="0.25">
      <c r="A294">
        <v>17</v>
      </c>
      <c r="B294" s="1">
        <v>37940</v>
      </c>
      <c r="C294" s="2" t="s">
        <v>4</v>
      </c>
      <c r="D294" s="3">
        <v>4903</v>
      </c>
      <c r="E294" t="str">
        <f>VLOOKUP(Maintenance_and_repair[[#This Row],[Real_estate]],Houses[#All],2)</f>
        <v>Eindhoven-Zuid</v>
      </c>
      <c r="F294" t="str">
        <f>VLOOKUP(Maintenance_and_repair[[#This Row],[Real_estate]],Houses[],6)</f>
        <v>Villa</v>
      </c>
    </row>
    <row r="295" spans="1:6" x14ac:dyDescent="0.25">
      <c r="A295">
        <v>101</v>
      </c>
      <c r="B295" s="1">
        <v>37940</v>
      </c>
      <c r="C295" s="2" t="s">
        <v>6</v>
      </c>
      <c r="D295" s="3">
        <v>1445</v>
      </c>
      <c r="E295" t="str">
        <f>VLOOKUP(Maintenance_and_repair[[#This Row],[Real_estate]],Houses[#All],2)</f>
        <v>Eindhoven-West</v>
      </c>
      <c r="F295" t="str">
        <f>VLOOKUP(Maintenance_and_repair[[#This Row],[Real_estate]],Houses[],6)</f>
        <v>Small House</v>
      </c>
    </row>
    <row r="296" spans="1:6" x14ac:dyDescent="0.25">
      <c r="A296">
        <v>58</v>
      </c>
      <c r="B296" s="1">
        <v>37941</v>
      </c>
      <c r="C296" s="2" t="s">
        <v>4</v>
      </c>
      <c r="D296" s="3">
        <v>4539</v>
      </c>
      <c r="E296" t="str">
        <f>VLOOKUP(Maintenance_and_repair[[#This Row],[Real_estate]],Houses[#All],2)</f>
        <v>Eindhoven-Noord</v>
      </c>
      <c r="F296" t="str">
        <f>VLOOKUP(Maintenance_and_repair[[#This Row],[Real_estate]],Houses[],6)</f>
        <v>Apartment</v>
      </c>
    </row>
    <row r="297" spans="1:6" x14ac:dyDescent="0.25">
      <c r="A297">
        <v>202</v>
      </c>
      <c r="B297" s="1">
        <v>37944</v>
      </c>
      <c r="C297" s="2" t="s">
        <v>6</v>
      </c>
      <c r="D297" s="3">
        <v>3902</v>
      </c>
      <c r="E297" t="str">
        <f>VLOOKUP(Maintenance_and_repair[[#This Row],[Real_estate]],Houses[#All],2)</f>
        <v>Veldhoven-Noord</v>
      </c>
      <c r="F297" t="str">
        <f>VLOOKUP(Maintenance_and_repair[[#This Row],[Real_estate]],Houses[],6)</f>
        <v>Small House</v>
      </c>
    </row>
    <row r="298" spans="1:6" x14ac:dyDescent="0.25">
      <c r="A298">
        <v>125</v>
      </c>
      <c r="B298" s="1">
        <v>37947</v>
      </c>
      <c r="C298" s="2" t="s">
        <v>6</v>
      </c>
      <c r="D298" s="3">
        <v>464</v>
      </c>
      <c r="E298" t="str">
        <f>VLOOKUP(Maintenance_and_repair[[#This Row],[Real_estate]],Houses[#All],2)</f>
        <v>Eindhoven-West</v>
      </c>
      <c r="F298" t="str">
        <f>VLOOKUP(Maintenance_and_repair[[#This Row],[Real_estate]],Houses[],6)</f>
        <v>Villa</v>
      </c>
    </row>
    <row r="299" spans="1:6" x14ac:dyDescent="0.25">
      <c r="A299">
        <v>126</v>
      </c>
      <c r="B299" s="1">
        <v>37948</v>
      </c>
      <c r="C299" s="2" t="s">
        <v>5</v>
      </c>
      <c r="D299" s="3">
        <v>1559</v>
      </c>
      <c r="E299" t="str">
        <f>VLOOKUP(Maintenance_and_repair[[#This Row],[Real_estate]],Houses[#All],2)</f>
        <v>Eindhoven-West</v>
      </c>
      <c r="F299" t="str">
        <f>VLOOKUP(Maintenance_and_repair[[#This Row],[Real_estate]],Houses[],6)</f>
        <v>Condo</v>
      </c>
    </row>
    <row r="300" spans="1:6" x14ac:dyDescent="0.25">
      <c r="A300">
        <v>198</v>
      </c>
      <c r="B300" s="1">
        <v>37949</v>
      </c>
      <c r="C300" s="2" t="s">
        <v>4</v>
      </c>
      <c r="D300" s="3">
        <v>3324</v>
      </c>
      <c r="E300" t="str">
        <f>VLOOKUP(Maintenance_and_repair[[#This Row],[Real_estate]],Houses[#All],2)</f>
        <v>Best</v>
      </c>
      <c r="F300" t="str">
        <f>VLOOKUP(Maintenance_and_repair[[#This Row],[Real_estate]],Houses[],6)</f>
        <v>Apartment</v>
      </c>
    </row>
    <row r="301" spans="1:6" x14ac:dyDescent="0.25">
      <c r="A301">
        <v>78</v>
      </c>
      <c r="B301" s="1">
        <v>37956</v>
      </c>
      <c r="C301" s="2" t="s">
        <v>6</v>
      </c>
      <c r="D301" s="3">
        <v>1218</v>
      </c>
      <c r="E301" t="str">
        <f>VLOOKUP(Maintenance_and_repair[[#This Row],[Real_estate]],Houses[#All],2)</f>
        <v>Eindhoven-West</v>
      </c>
      <c r="F301" t="str">
        <f>VLOOKUP(Maintenance_and_repair[[#This Row],[Real_estate]],Houses[],6)</f>
        <v>Small House</v>
      </c>
    </row>
    <row r="302" spans="1:6" x14ac:dyDescent="0.25">
      <c r="A302">
        <v>94</v>
      </c>
      <c r="B302" s="1">
        <v>37960</v>
      </c>
      <c r="C302" s="2" t="s">
        <v>6</v>
      </c>
      <c r="D302" s="3">
        <v>4233</v>
      </c>
      <c r="E302" t="str">
        <f>VLOOKUP(Maintenance_and_repair[[#This Row],[Real_estate]],Houses[#All],2)</f>
        <v>Eindhoven-West</v>
      </c>
      <c r="F302" t="str">
        <f>VLOOKUP(Maintenance_and_repair[[#This Row],[Real_estate]],Houses[],6)</f>
        <v>House</v>
      </c>
    </row>
    <row r="303" spans="1:6" x14ac:dyDescent="0.25">
      <c r="A303">
        <v>96</v>
      </c>
      <c r="B303" s="1">
        <v>37968</v>
      </c>
      <c r="C303" s="2" t="s">
        <v>4</v>
      </c>
      <c r="D303" s="3">
        <v>1216</v>
      </c>
      <c r="E303" t="str">
        <f>VLOOKUP(Maintenance_and_repair[[#This Row],[Real_estate]],Houses[#All],2)</f>
        <v>Eindhoven-West</v>
      </c>
      <c r="F303" t="str">
        <f>VLOOKUP(Maintenance_and_repair[[#This Row],[Real_estate]],Houses[],6)</f>
        <v>House</v>
      </c>
    </row>
    <row r="304" spans="1:6" x14ac:dyDescent="0.25">
      <c r="A304">
        <v>2</v>
      </c>
      <c r="B304" s="1">
        <v>37971</v>
      </c>
      <c r="C304" s="2" t="s">
        <v>4</v>
      </c>
      <c r="D304" s="3">
        <v>1600</v>
      </c>
      <c r="E304" t="str">
        <f>VLOOKUP(Maintenance_and_repair[[#This Row],[Real_estate]],Houses[#All],2)</f>
        <v>Eindhoven-Zuid</v>
      </c>
      <c r="F304" t="str">
        <f>VLOOKUP(Maintenance_and_repair[[#This Row],[Real_estate]],Houses[],6)</f>
        <v>House</v>
      </c>
    </row>
    <row r="305" spans="1:6" x14ac:dyDescent="0.25">
      <c r="A305">
        <v>75</v>
      </c>
      <c r="B305" s="1">
        <v>37972</v>
      </c>
      <c r="C305" s="2" t="s">
        <v>6</v>
      </c>
      <c r="D305" s="3">
        <v>2717</v>
      </c>
      <c r="E305" t="str">
        <f>VLOOKUP(Maintenance_and_repair[[#This Row],[Real_estate]],Houses[#All],2)</f>
        <v>Eindhoven-Noord</v>
      </c>
      <c r="F305" t="str">
        <f>VLOOKUP(Maintenance_and_repair[[#This Row],[Real_estate]],Houses[],6)</f>
        <v>Small House</v>
      </c>
    </row>
    <row r="306" spans="1:6" x14ac:dyDescent="0.25">
      <c r="A306">
        <v>178</v>
      </c>
      <c r="B306" s="1">
        <v>37972</v>
      </c>
      <c r="C306" s="2" t="s">
        <v>4</v>
      </c>
      <c r="D306" s="3">
        <v>3807</v>
      </c>
      <c r="E306" t="str">
        <f>VLOOKUP(Maintenance_and_repair[[#This Row],[Real_estate]],Houses[#All],2)</f>
        <v>Eindhoven-Oost</v>
      </c>
      <c r="F306" t="str">
        <f>VLOOKUP(Maintenance_and_repair[[#This Row],[Real_estate]],Houses[],6)</f>
        <v>Villa</v>
      </c>
    </row>
    <row r="307" spans="1:6" x14ac:dyDescent="0.25">
      <c r="A307">
        <v>220</v>
      </c>
      <c r="B307" s="1">
        <v>37973</v>
      </c>
      <c r="C307" s="2" t="s">
        <v>4</v>
      </c>
      <c r="D307" s="3">
        <v>4230</v>
      </c>
      <c r="E307" t="str">
        <f>VLOOKUP(Maintenance_and_repair[[#This Row],[Real_estate]],Houses[#All],2)</f>
        <v>Geldrop</v>
      </c>
      <c r="F307" t="str">
        <f>VLOOKUP(Maintenance_and_repair[[#This Row],[Real_estate]],Houses[],6)</f>
        <v>House</v>
      </c>
    </row>
    <row r="308" spans="1:6" x14ac:dyDescent="0.25">
      <c r="A308">
        <v>226</v>
      </c>
      <c r="B308" s="1">
        <v>37977</v>
      </c>
      <c r="C308" s="2" t="s">
        <v>4</v>
      </c>
      <c r="D308" s="3">
        <v>2368</v>
      </c>
      <c r="E308" t="str">
        <f>VLOOKUP(Maintenance_and_repair[[#This Row],[Real_estate]],Houses[#All],2)</f>
        <v>Son en Breugel</v>
      </c>
      <c r="F308" t="str">
        <f>VLOOKUP(Maintenance_and_repair[[#This Row],[Real_estate]],Houses[],6)</f>
        <v>Apartment</v>
      </c>
    </row>
    <row r="309" spans="1:6" x14ac:dyDescent="0.25">
      <c r="A309">
        <v>218</v>
      </c>
      <c r="B309" s="1">
        <v>37991</v>
      </c>
      <c r="C309" s="2" t="s">
        <v>6</v>
      </c>
      <c r="D309" s="3">
        <v>244</v>
      </c>
      <c r="E309" t="str">
        <f>VLOOKUP(Maintenance_and_repair[[#This Row],[Real_estate]],Houses[#All],2)</f>
        <v>Geldrop</v>
      </c>
      <c r="F309" t="str">
        <f>VLOOKUP(Maintenance_and_repair[[#This Row],[Real_estate]],Houses[],6)</f>
        <v>House</v>
      </c>
    </row>
    <row r="310" spans="1:6" x14ac:dyDescent="0.25">
      <c r="A310">
        <v>213</v>
      </c>
      <c r="B310" s="1">
        <v>37992</v>
      </c>
      <c r="C310" s="2" t="s">
        <v>6</v>
      </c>
      <c r="D310" s="3">
        <v>2063</v>
      </c>
      <c r="E310" t="str">
        <f>VLOOKUP(Maintenance_and_repair[[#This Row],[Real_estate]],Houses[#All],2)</f>
        <v>Geldrop</v>
      </c>
      <c r="F310" t="str">
        <f>VLOOKUP(Maintenance_and_repair[[#This Row],[Real_estate]],Houses[],6)</f>
        <v>House</v>
      </c>
    </row>
    <row r="311" spans="1:6" x14ac:dyDescent="0.25">
      <c r="A311">
        <v>217</v>
      </c>
      <c r="B311" s="1">
        <v>37994</v>
      </c>
      <c r="C311" s="2" t="s">
        <v>5</v>
      </c>
      <c r="D311" s="3">
        <v>2258</v>
      </c>
      <c r="E311" t="str">
        <f>VLOOKUP(Maintenance_and_repair[[#This Row],[Real_estate]],Houses[#All],2)</f>
        <v>Geldrop</v>
      </c>
      <c r="F311" t="str">
        <f>VLOOKUP(Maintenance_and_repair[[#This Row],[Real_estate]],Houses[],6)</f>
        <v>House</v>
      </c>
    </row>
    <row r="312" spans="1:6" x14ac:dyDescent="0.25">
      <c r="A312">
        <v>105</v>
      </c>
      <c r="B312" s="1">
        <v>37997</v>
      </c>
      <c r="C312" s="2" t="s">
        <v>6</v>
      </c>
      <c r="D312" s="3">
        <v>1966</v>
      </c>
      <c r="E312" t="str">
        <f>VLOOKUP(Maintenance_and_repair[[#This Row],[Real_estate]],Houses[#All],2)</f>
        <v>Eindhoven-West</v>
      </c>
      <c r="F312" t="str">
        <f>VLOOKUP(Maintenance_and_repair[[#This Row],[Real_estate]],Houses[],6)</f>
        <v>Small House</v>
      </c>
    </row>
    <row r="313" spans="1:6" x14ac:dyDescent="0.25">
      <c r="A313">
        <v>214</v>
      </c>
      <c r="B313" s="1">
        <v>37997</v>
      </c>
      <c r="C313" s="2" t="s">
        <v>6</v>
      </c>
      <c r="D313" s="3">
        <v>4385</v>
      </c>
      <c r="E313" t="str">
        <f>VLOOKUP(Maintenance_and_repair[[#This Row],[Real_estate]],Houses[#All],2)</f>
        <v>Geldrop</v>
      </c>
      <c r="F313" t="str">
        <f>VLOOKUP(Maintenance_and_repair[[#This Row],[Real_estate]],Houses[],6)</f>
        <v>House</v>
      </c>
    </row>
    <row r="314" spans="1:6" x14ac:dyDescent="0.25">
      <c r="A314">
        <v>231</v>
      </c>
      <c r="B314" s="1">
        <v>37998</v>
      </c>
      <c r="C314" s="2" t="s">
        <v>5</v>
      </c>
      <c r="D314" s="3">
        <v>4652</v>
      </c>
      <c r="E314" t="str">
        <f>VLOOKUP(Maintenance_and_repair[[#This Row],[Real_estate]],Houses[#All],2)</f>
        <v>Son en Breugel</v>
      </c>
      <c r="F314" t="str">
        <f>VLOOKUP(Maintenance_and_repair[[#This Row],[Real_estate]],Houses[],6)</f>
        <v>Villa</v>
      </c>
    </row>
    <row r="315" spans="1:6" x14ac:dyDescent="0.25">
      <c r="A315">
        <v>127</v>
      </c>
      <c r="B315" s="1">
        <v>38007</v>
      </c>
      <c r="C315" s="2" t="s">
        <v>5</v>
      </c>
      <c r="D315" s="3">
        <v>4263</v>
      </c>
      <c r="E315" t="str">
        <f>VLOOKUP(Maintenance_and_repair[[#This Row],[Real_estate]],Houses[#All],2)</f>
        <v>Eindhoven-West</v>
      </c>
      <c r="F315" t="str">
        <f>VLOOKUP(Maintenance_and_repair[[#This Row],[Real_estate]],Houses[],6)</f>
        <v>Apartment</v>
      </c>
    </row>
    <row r="316" spans="1:6" x14ac:dyDescent="0.25">
      <c r="A316">
        <v>86</v>
      </c>
      <c r="B316" s="1">
        <v>38008</v>
      </c>
      <c r="C316" s="2" t="s">
        <v>4</v>
      </c>
      <c r="D316" s="3">
        <v>1775</v>
      </c>
      <c r="E316" t="str">
        <f>VLOOKUP(Maintenance_and_repair[[#This Row],[Real_estate]],Houses[#All],2)</f>
        <v>Eindhoven-West</v>
      </c>
      <c r="F316" t="str">
        <f>VLOOKUP(Maintenance_and_repair[[#This Row],[Real_estate]],Houses[],6)</f>
        <v>Small House</v>
      </c>
    </row>
    <row r="317" spans="1:6" x14ac:dyDescent="0.25">
      <c r="A317">
        <v>126</v>
      </c>
      <c r="B317" s="1">
        <v>38010</v>
      </c>
      <c r="C317" s="2" t="s">
        <v>6</v>
      </c>
      <c r="D317" s="3">
        <v>4833</v>
      </c>
      <c r="E317" t="str">
        <f>VLOOKUP(Maintenance_and_repair[[#This Row],[Real_estate]],Houses[#All],2)</f>
        <v>Eindhoven-West</v>
      </c>
      <c r="F317" t="str">
        <f>VLOOKUP(Maintenance_and_repair[[#This Row],[Real_estate]],Houses[],6)</f>
        <v>Condo</v>
      </c>
    </row>
    <row r="318" spans="1:6" x14ac:dyDescent="0.25">
      <c r="A318">
        <v>103</v>
      </c>
      <c r="B318" s="1">
        <v>38011</v>
      </c>
      <c r="C318" s="2" t="s">
        <v>5</v>
      </c>
      <c r="D318" s="3">
        <v>87</v>
      </c>
      <c r="E318" t="str">
        <f>VLOOKUP(Maintenance_and_repair[[#This Row],[Real_estate]],Houses[#All],2)</f>
        <v>Eindhoven-West</v>
      </c>
      <c r="F318" t="str">
        <f>VLOOKUP(Maintenance_and_repair[[#This Row],[Real_estate]],Houses[],6)</f>
        <v>Apartment</v>
      </c>
    </row>
    <row r="319" spans="1:6" x14ac:dyDescent="0.25">
      <c r="A319">
        <v>79</v>
      </c>
      <c r="B319" s="1">
        <v>38013</v>
      </c>
      <c r="C319" s="2" t="s">
        <v>6</v>
      </c>
      <c r="D319" s="3">
        <v>17</v>
      </c>
      <c r="E319" t="str">
        <f>VLOOKUP(Maintenance_and_repair[[#This Row],[Real_estate]],Houses[#All],2)</f>
        <v>Eindhoven-West</v>
      </c>
      <c r="F319" t="str">
        <f>VLOOKUP(Maintenance_and_repair[[#This Row],[Real_estate]],Houses[],6)</f>
        <v>Apartment</v>
      </c>
    </row>
    <row r="320" spans="1:6" x14ac:dyDescent="0.25">
      <c r="A320">
        <v>106</v>
      </c>
      <c r="B320" s="1">
        <v>38013</v>
      </c>
      <c r="C320" s="2" t="s">
        <v>5</v>
      </c>
      <c r="D320" s="3">
        <v>4598</v>
      </c>
      <c r="E320" t="str">
        <f>VLOOKUP(Maintenance_and_repair[[#This Row],[Real_estate]],Houses[#All],2)</f>
        <v>Eindhoven-West</v>
      </c>
      <c r="F320" t="str">
        <f>VLOOKUP(Maintenance_and_repair[[#This Row],[Real_estate]],Houses[],6)</f>
        <v>Apartment</v>
      </c>
    </row>
    <row r="321" spans="1:6" x14ac:dyDescent="0.25">
      <c r="A321">
        <v>225</v>
      </c>
      <c r="B321" s="1">
        <v>38013</v>
      </c>
      <c r="C321" s="2" t="s">
        <v>5</v>
      </c>
      <c r="D321" s="3">
        <v>3841</v>
      </c>
      <c r="E321" t="str">
        <f>VLOOKUP(Maintenance_and_repair[[#This Row],[Real_estate]],Houses[#All],2)</f>
        <v>Son en Breugel</v>
      </c>
      <c r="F321" t="str">
        <f>VLOOKUP(Maintenance_and_repair[[#This Row],[Real_estate]],Houses[],6)</f>
        <v>Apartment</v>
      </c>
    </row>
    <row r="322" spans="1:6" x14ac:dyDescent="0.25">
      <c r="A322">
        <v>110</v>
      </c>
      <c r="B322" s="1">
        <v>38020</v>
      </c>
      <c r="C322" s="2" t="s">
        <v>5</v>
      </c>
      <c r="D322" s="3">
        <v>157</v>
      </c>
      <c r="E322" t="str">
        <f>VLOOKUP(Maintenance_and_repair[[#This Row],[Real_estate]],Houses[#All],2)</f>
        <v>Eindhoven-West</v>
      </c>
      <c r="F322" t="str">
        <f>VLOOKUP(Maintenance_and_repair[[#This Row],[Real_estate]],Houses[],6)</f>
        <v>House</v>
      </c>
    </row>
    <row r="323" spans="1:6" x14ac:dyDescent="0.25">
      <c r="A323">
        <v>156</v>
      </c>
      <c r="B323" s="1">
        <v>38021</v>
      </c>
      <c r="C323" s="2" t="s">
        <v>5</v>
      </c>
      <c r="D323" s="3">
        <v>1901</v>
      </c>
      <c r="E323" t="str">
        <f>VLOOKUP(Maintenance_and_repair[[#This Row],[Real_estate]],Houses[#All],2)</f>
        <v>Eindhoven-Oost</v>
      </c>
      <c r="F323" t="str">
        <f>VLOOKUP(Maintenance_and_repair[[#This Row],[Real_estate]],Houses[],6)</f>
        <v>Apartment</v>
      </c>
    </row>
    <row r="324" spans="1:6" x14ac:dyDescent="0.25">
      <c r="A324">
        <v>158</v>
      </c>
      <c r="B324" s="1">
        <v>38021</v>
      </c>
      <c r="C324" s="2" t="s">
        <v>5</v>
      </c>
      <c r="D324" s="3">
        <v>1783</v>
      </c>
      <c r="E324" t="str">
        <f>VLOOKUP(Maintenance_and_repair[[#This Row],[Real_estate]],Houses[#All],2)</f>
        <v>Eindhoven-Oost</v>
      </c>
      <c r="F324" t="str">
        <f>VLOOKUP(Maintenance_and_repair[[#This Row],[Real_estate]],Houses[],6)</f>
        <v>Apartment</v>
      </c>
    </row>
    <row r="325" spans="1:6" x14ac:dyDescent="0.25">
      <c r="A325">
        <v>154</v>
      </c>
      <c r="B325" s="1">
        <v>38037</v>
      </c>
      <c r="C325" s="2" t="s">
        <v>6</v>
      </c>
      <c r="D325" s="3">
        <v>38</v>
      </c>
      <c r="E325" t="str">
        <f>VLOOKUP(Maintenance_and_repair[[#This Row],[Real_estate]],Houses[#All],2)</f>
        <v>Eindhoven-Oost</v>
      </c>
      <c r="F325" t="str">
        <f>VLOOKUP(Maintenance_and_repair[[#This Row],[Real_estate]],Houses[],6)</f>
        <v>Apartment</v>
      </c>
    </row>
    <row r="326" spans="1:6" x14ac:dyDescent="0.25">
      <c r="A326">
        <v>81</v>
      </c>
      <c r="B326" s="1">
        <v>38039</v>
      </c>
      <c r="C326" s="2" t="s">
        <v>6</v>
      </c>
      <c r="D326" s="3">
        <v>1134</v>
      </c>
      <c r="E326" t="str">
        <f>VLOOKUP(Maintenance_and_repair[[#This Row],[Real_estate]],Houses[#All],2)</f>
        <v>Eindhoven-West</v>
      </c>
      <c r="F326" t="str">
        <f>VLOOKUP(Maintenance_and_repair[[#This Row],[Real_estate]],Houses[],6)</f>
        <v>Small House</v>
      </c>
    </row>
    <row r="327" spans="1:6" x14ac:dyDescent="0.25">
      <c r="A327">
        <v>143</v>
      </c>
      <c r="B327" s="1">
        <v>38039</v>
      </c>
      <c r="C327" s="2" t="s">
        <v>6</v>
      </c>
      <c r="D327" s="3">
        <v>4966</v>
      </c>
      <c r="E327" t="str">
        <f>VLOOKUP(Maintenance_and_repair[[#This Row],[Real_estate]],Houses[#All],2)</f>
        <v>Eindhoven-Oost</v>
      </c>
      <c r="F327" t="str">
        <f>VLOOKUP(Maintenance_and_repair[[#This Row],[Real_estate]],Houses[],6)</f>
        <v>Villa</v>
      </c>
    </row>
    <row r="328" spans="1:6" x14ac:dyDescent="0.25">
      <c r="A328">
        <v>179</v>
      </c>
      <c r="B328" s="1">
        <v>38041</v>
      </c>
      <c r="C328" s="2" t="s">
        <v>6</v>
      </c>
      <c r="D328" s="3">
        <v>1126</v>
      </c>
      <c r="E328" t="str">
        <f>VLOOKUP(Maintenance_and_repair[[#This Row],[Real_estate]],Houses[#All],2)</f>
        <v>Eindhoven-Oost</v>
      </c>
      <c r="F328" t="str">
        <f>VLOOKUP(Maintenance_and_repair[[#This Row],[Real_estate]],Houses[],6)</f>
        <v>Villa</v>
      </c>
    </row>
    <row r="329" spans="1:6" x14ac:dyDescent="0.25">
      <c r="A329">
        <v>124</v>
      </c>
      <c r="B329" s="1">
        <v>38053</v>
      </c>
      <c r="C329" s="2" t="s">
        <v>5</v>
      </c>
      <c r="D329" s="3">
        <v>916</v>
      </c>
      <c r="E329" t="str">
        <f>VLOOKUP(Maintenance_and_repair[[#This Row],[Real_estate]],Houses[#All],2)</f>
        <v>Eindhoven-West</v>
      </c>
      <c r="F329" t="str">
        <f>VLOOKUP(Maintenance_and_repair[[#This Row],[Real_estate]],Houses[],6)</f>
        <v>Apartment</v>
      </c>
    </row>
    <row r="330" spans="1:6" x14ac:dyDescent="0.25">
      <c r="A330">
        <v>58</v>
      </c>
      <c r="B330" s="1">
        <v>38054</v>
      </c>
      <c r="C330" s="2" t="s">
        <v>4</v>
      </c>
      <c r="D330" s="3">
        <v>2945</v>
      </c>
      <c r="E330" t="str">
        <f>VLOOKUP(Maintenance_and_repair[[#This Row],[Real_estate]],Houses[#All],2)</f>
        <v>Eindhoven-Noord</v>
      </c>
      <c r="F330" t="str">
        <f>VLOOKUP(Maintenance_and_repair[[#This Row],[Real_estate]],Houses[],6)</f>
        <v>Apartment</v>
      </c>
    </row>
    <row r="331" spans="1:6" x14ac:dyDescent="0.25">
      <c r="A331">
        <v>133</v>
      </c>
      <c r="B331" s="1">
        <v>38054</v>
      </c>
      <c r="C331" s="2" t="s">
        <v>5</v>
      </c>
      <c r="D331" s="3">
        <v>4839</v>
      </c>
      <c r="E331" t="str">
        <f>VLOOKUP(Maintenance_and_repair[[#This Row],[Real_estate]],Houses[#All],2)</f>
        <v>Eindhoven-West</v>
      </c>
      <c r="F331" t="str">
        <f>VLOOKUP(Maintenance_and_repair[[#This Row],[Real_estate]],Houses[],6)</f>
        <v>Apartment</v>
      </c>
    </row>
    <row r="332" spans="1:6" x14ac:dyDescent="0.25">
      <c r="A332">
        <v>98</v>
      </c>
      <c r="B332" s="1">
        <v>38062</v>
      </c>
      <c r="C332" s="2" t="s">
        <v>6</v>
      </c>
      <c r="D332" s="3">
        <v>2202</v>
      </c>
      <c r="E332" t="str">
        <f>VLOOKUP(Maintenance_and_repair[[#This Row],[Real_estate]],Houses[#All],2)</f>
        <v>Eindhoven-West</v>
      </c>
      <c r="F332" t="str">
        <f>VLOOKUP(Maintenance_and_repair[[#This Row],[Real_estate]],Houses[],6)</f>
        <v>House</v>
      </c>
    </row>
    <row r="333" spans="1:6" x14ac:dyDescent="0.25">
      <c r="A333">
        <v>2</v>
      </c>
      <c r="B333" s="1">
        <v>38067</v>
      </c>
      <c r="C333" s="2" t="s">
        <v>5</v>
      </c>
      <c r="D333" s="3">
        <v>1494</v>
      </c>
      <c r="E333" t="str">
        <f>VLOOKUP(Maintenance_and_repair[[#This Row],[Real_estate]],Houses[#All],2)</f>
        <v>Eindhoven-Zuid</v>
      </c>
      <c r="F333" t="str">
        <f>VLOOKUP(Maintenance_and_repair[[#This Row],[Real_estate]],Houses[],6)</f>
        <v>House</v>
      </c>
    </row>
    <row r="334" spans="1:6" x14ac:dyDescent="0.25">
      <c r="A334">
        <v>147</v>
      </c>
      <c r="B334" s="1">
        <v>38075</v>
      </c>
      <c r="C334" s="2" t="s">
        <v>5</v>
      </c>
      <c r="D334" s="3">
        <v>1279</v>
      </c>
      <c r="E334" t="str">
        <f>VLOOKUP(Maintenance_and_repair[[#This Row],[Real_estate]],Houses[#All],2)</f>
        <v>Eindhoven-Oost</v>
      </c>
      <c r="F334" t="str">
        <f>VLOOKUP(Maintenance_and_repair[[#This Row],[Real_estate]],Houses[],6)</f>
        <v>Small House</v>
      </c>
    </row>
    <row r="335" spans="1:6" x14ac:dyDescent="0.25">
      <c r="A335">
        <v>90</v>
      </c>
      <c r="B335" s="1">
        <v>38081</v>
      </c>
      <c r="C335" s="2" t="s">
        <v>4</v>
      </c>
      <c r="D335" s="3">
        <v>2433</v>
      </c>
      <c r="E335" t="str">
        <f>VLOOKUP(Maintenance_and_repair[[#This Row],[Real_estate]],Houses[#All],2)</f>
        <v>Eindhoven-West</v>
      </c>
      <c r="F335" t="str">
        <f>VLOOKUP(Maintenance_and_repair[[#This Row],[Real_estate]],Houses[],6)</f>
        <v>Condo</v>
      </c>
    </row>
    <row r="336" spans="1:6" x14ac:dyDescent="0.25">
      <c r="A336">
        <v>220</v>
      </c>
      <c r="B336" s="1">
        <v>38085</v>
      </c>
      <c r="C336" s="2" t="s">
        <v>5</v>
      </c>
      <c r="D336" s="3">
        <v>3991</v>
      </c>
      <c r="E336" t="str">
        <f>VLOOKUP(Maintenance_and_repair[[#This Row],[Real_estate]],Houses[#All],2)</f>
        <v>Geldrop</v>
      </c>
      <c r="F336" t="str">
        <f>VLOOKUP(Maintenance_and_repair[[#This Row],[Real_estate]],Houses[],6)</f>
        <v>House</v>
      </c>
    </row>
    <row r="337" spans="1:6" x14ac:dyDescent="0.25">
      <c r="A337">
        <v>36</v>
      </c>
      <c r="B337" s="1">
        <v>38087</v>
      </c>
      <c r="C337" s="2" t="s">
        <v>4</v>
      </c>
      <c r="D337" s="3">
        <v>743</v>
      </c>
      <c r="E337" t="str">
        <f>VLOOKUP(Maintenance_and_repair[[#This Row],[Real_estate]],Houses[#All],2)</f>
        <v>Eindhoven-Zuid</v>
      </c>
      <c r="F337" t="str">
        <f>VLOOKUP(Maintenance_and_repair[[#This Row],[Real_estate]],Houses[],6)</f>
        <v>Condo</v>
      </c>
    </row>
    <row r="338" spans="1:6" x14ac:dyDescent="0.25">
      <c r="A338">
        <v>131</v>
      </c>
      <c r="B338" s="1">
        <v>38090</v>
      </c>
      <c r="C338" s="2" t="s">
        <v>6</v>
      </c>
      <c r="D338" s="3">
        <v>2494</v>
      </c>
      <c r="E338" t="str">
        <f>VLOOKUP(Maintenance_and_repair[[#This Row],[Real_estate]],Houses[#All],2)</f>
        <v>Eindhoven-West</v>
      </c>
      <c r="F338" t="str">
        <f>VLOOKUP(Maintenance_and_repair[[#This Row],[Real_estate]],Houses[],6)</f>
        <v>Villa</v>
      </c>
    </row>
    <row r="339" spans="1:6" x14ac:dyDescent="0.25">
      <c r="A339">
        <v>136</v>
      </c>
      <c r="B339" s="1">
        <v>38096</v>
      </c>
      <c r="C339" s="2" t="s">
        <v>5</v>
      </c>
      <c r="D339" s="3">
        <v>3449</v>
      </c>
      <c r="E339" t="str">
        <f>VLOOKUP(Maintenance_and_repair[[#This Row],[Real_estate]],Houses[#All],2)</f>
        <v>Eindhoven-West</v>
      </c>
      <c r="F339" t="str">
        <f>VLOOKUP(Maintenance_and_repair[[#This Row],[Real_estate]],Houses[],6)</f>
        <v>Apartment</v>
      </c>
    </row>
    <row r="340" spans="1:6" x14ac:dyDescent="0.25">
      <c r="A340">
        <v>108</v>
      </c>
      <c r="B340" s="1">
        <v>38098</v>
      </c>
      <c r="C340" s="2" t="s">
        <v>5</v>
      </c>
      <c r="D340" s="3">
        <v>1984</v>
      </c>
      <c r="E340" t="str">
        <f>VLOOKUP(Maintenance_and_repair[[#This Row],[Real_estate]],Houses[#All],2)</f>
        <v>Eindhoven-West</v>
      </c>
      <c r="F340" t="str">
        <f>VLOOKUP(Maintenance_and_repair[[#This Row],[Real_estate]],Houses[],6)</f>
        <v>Apartment</v>
      </c>
    </row>
    <row r="341" spans="1:6" x14ac:dyDescent="0.25">
      <c r="A341">
        <v>100</v>
      </c>
      <c r="B341" s="1">
        <v>38099</v>
      </c>
      <c r="C341" s="2" t="s">
        <v>4</v>
      </c>
      <c r="D341" s="3">
        <v>2945</v>
      </c>
      <c r="E341" t="str">
        <f>VLOOKUP(Maintenance_and_repair[[#This Row],[Real_estate]],Houses[#All],2)</f>
        <v>Eindhoven-West</v>
      </c>
      <c r="F341" t="str">
        <f>VLOOKUP(Maintenance_and_repair[[#This Row],[Real_estate]],Houses[],6)</f>
        <v>Apartment</v>
      </c>
    </row>
    <row r="342" spans="1:6" x14ac:dyDescent="0.25">
      <c r="A342">
        <v>62</v>
      </c>
      <c r="B342" s="1">
        <v>38103</v>
      </c>
      <c r="C342" s="2" t="s">
        <v>6</v>
      </c>
      <c r="D342" s="3">
        <v>567</v>
      </c>
      <c r="E342" t="str">
        <f>VLOOKUP(Maintenance_and_repair[[#This Row],[Real_estate]],Houses[#All],2)</f>
        <v>Eindhoven-Noord</v>
      </c>
      <c r="F342" t="str">
        <f>VLOOKUP(Maintenance_and_repair[[#This Row],[Real_estate]],Houses[],6)</f>
        <v>House</v>
      </c>
    </row>
    <row r="343" spans="1:6" x14ac:dyDescent="0.25">
      <c r="A343">
        <v>91</v>
      </c>
      <c r="B343" s="1">
        <v>38109</v>
      </c>
      <c r="C343" s="2" t="s">
        <v>6</v>
      </c>
      <c r="D343" s="3">
        <v>2507</v>
      </c>
      <c r="E343" t="str">
        <f>VLOOKUP(Maintenance_and_repair[[#This Row],[Real_estate]],Houses[#All],2)</f>
        <v>Eindhoven-West</v>
      </c>
      <c r="F343" t="str">
        <f>VLOOKUP(Maintenance_and_repair[[#This Row],[Real_estate]],Houses[],6)</f>
        <v>Apartment</v>
      </c>
    </row>
    <row r="344" spans="1:6" x14ac:dyDescent="0.25">
      <c r="A344">
        <v>119</v>
      </c>
      <c r="B344" s="1">
        <v>38113</v>
      </c>
      <c r="C344" s="2" t="s">
        <v>5</v>
      </c>
      <c r="D344" s="3">
        <v>1645</v>
      </c>
      <c r="E344" t="str">
        <f>VLOOKUP(Maintenance_and_repair[[#This Row],[Real_estate]],Houses[#All],2)</f>
        <v>Eindhoven-West</v>
      </c>
      <c r="F344" t="str">
        <f>VLOOKUP(Maintenance_and_repair[[#This Row],[Real_estate]],Houses[],6)</f>
        <v>House</v>
      </c>
    </row>
    <row r="345" spans="1:6" x14ac:dyDescent="0.25">
      <c r="A345">
        <v>109</v>
      </c>
      <c r="B345" s="1">
        <v>38118</v>
      </c>
      <c r="C345" s="2" t="s">
        <v>6</v>
      </c>
      <c r="D345" s="3">
        <v>299</v>
      </c>
      <c r="E345" t="str">
        <f>VLOOKUP(Maintenance_and_repair[[#This Row],[Real_estate]],Houses[#All],2)</f>
        <v>Eindhoven-West</v>
      </c>
      <c r="F345" t="str">
        <f>VLOOKUP(Maintenance_and_repair[[#This Row],[Real_estate]],Houses[],6)</f>
        <v>Apartment</v>
      </c>
    </row>
    <row r="346" spans="1:6" x14ac:dyDescent="0.25">
      <c r="A346">
        <v>184</v>
      </c>
      <c r="B346" s="1">
        <v>38123</v>
      </c>
      <c r="C346" s="2" t="s">
        <v>4</v>
      </c>
      <c r="D346" s="3">
        <v>2955</v>
      </c>
      <c r="E346" t="str">
        <f>VLOOKUP(Maintenance_and_repair[[#This Row],[Real_estate]],Houses[#All],2)</f>
        <v>Eindhoven-Oost</v>
      </c>
      <c r="F346" t="str">
        <f>VLOOKUP(Maintenance_and_repair[[#This Row],[Real_estate]],Houses[],6)</f>
        <v>House</v>
      </c>
    </row>
    <row r="347" spans="1:6" x14ac:dyDescent="0.25">
      <c r="A347">
        <v>170</v>
      </c>
      <c r="B347" s="1">
        <v>38124</v>
      </c>
      <c r="C347" s="2" t="s">
        <v>6</v>
      </c>
      <c r="D347" s="3">
        <v>178</v>
      </c>
      <c r="E347" t="str">
        <f>VLOOKUP(Maintenance_and_repair[[#This Row],[Real_estate]],Houses[#All],2)</f>
        <v>Eindhoven-Oost</v>
      </c>
      <c r="F347" t="str">
        <f>VLOOKUP(Maintenance_and_repair[[#This Row],[Real_estate]],Houses[],6)</f>
        <v>Condo</v>
      </c>
    </row>
    <row r="348" spans="1:6" x14ac:dyDescent="0.25">
      <c r="A348">
        <v>122</v>
      </c>
      <c r="B348" s="1">
        <v>38126</v>
      </c>
      <c r="C348" s="2" t="s">
        <v>5</v>
      </c>
      <c r="D348" s="3">
        <v>3459</v>
      </c>
      <c r="E348" t="str">
        <f>VLOOKUP(Maintenance_and_repair[[#This Row],[Real_estate]],Houses[#All],2)</f>
        <v>Eindhoven-West</v>
      </c>
      <c r="F348" t="str">
        <f>VLOOKUP(Maintenance_and_repair[[#This Row],[Real_estate]],Houses[],6)</f>
        <v>House</v>
      </c>
    </row>
    <row r="349" spans="1:6" x14ac:dyDescent="0.25">
      <c r="A349">
        <v>26</v>
      </c>
      <c r="B349" s="1">
        <v>38131</v>
      </c>
      <c r="C349" s="2" t="s">
        <v>4</v>
      </c>
      <c r="D349" s="3">
        <v>4064</v>
      </c>
      <c r="E349" t="str">
        <f>VLOOKUP(Maintenance_and_repair[[#This Row],[Real_estate]],Houses[#All],2)</f>
        <v>Eindhoven-Zuid</v>
      </c>
      <c r="F349" t="str">
        <f>VLOOKUP(Maintenance_and_repair[[#This Row],[Real_estate]],Houses[],6)</f>
        <v>House</v>
      </c>
    </row>
    <row r="350" spans="1:6" x14ac:dyDescent="0.25">
      <c r="A350">
        <v>207</v>
      </c>
      <c r="B350" s="1">
        <v>38135</v>
      </c>
      <c r="C350" s="2" t="s">
        <v>5</v>
      </c>
      <c r="D350" s="3">
        <v>3425</v>
      </c>
      <c r="E350" t="str">
        <f>VLOOKUP(Maintenance_and_repair[[#This Row],[Real_estate]],Houses[#All],2)</f>
        <v>Geldrop</v>
      </c>
      <c r="F350" t="str">
        <f>VLOOKUP(Maintenance_and_repair[[#This Row],[Real_estate]],Houses[],6)</f>
        <v>Condo</v>
      </c>
    </row>
    <row r="351" spans="1:6" x14ac:dyDescent="0.25">
      <c r="A351">
        <v>92</v>
      </c>
      <c r="B351" s="1">
        <v>38142</v>
      </c>
      <c r="C351" s="2" t="s">
        <v>4</v>
      </c>
      <c r="D351" s="3">
        <v>1679</v>
      </c>
      <c r="E351" t="str">
        <f>VLOOKUP(Maintenance_and_repair[[#This Row],[Real_estate]],Houses[#All],2)</f>
        <v>Eindhoven-West</v>
      </c>
      <c r="F351" t="str">
        <f>VLOOKUP(Maintenance_and_repair[[#This Row],[Real_estate]],Houses[],6)</f>
        <v>House</v>
      </c>
    </row>
    <row r="352" spans="1:6" x14ac:dyDescent="0.25">
      <c r="A352">
        <v>15</v>
      </c>
      <c r="B352" s="1">
        <v>38143</v>
      </c>
      <c r="C352" s="2" t="s">
        <v>4</v>
      </c>
      <c r="D352" s="3">
        <v>4656</v>
      </c>
      <c r="E352" t="str">
        <f>VLOOKUP(Maintenance_and_repair[[#This Row],[Real_estate]],Houses[#All],2)</f>
        <v>Eindhoven-Zuid</v>
      </c>
      <c r="F352" t="str">
        <f>VLOOKUP(Maintenance_and_repair[[#This Row],[Real_estate]],Houses[],6)</f>
        <v>Small House</v>
      </c>
    </row>
    <row r="353" spans="1:6" x14ac:dyDescent="0.25">
      <c r="A353">
        <v>77</v>
      </c>
      <c r="B353" s="1">
        <v>38144</v>
      </c>
      <c r="C353" s="2" t="s">
        <v>6</v>
      </c>
      <c r="D353" s="3">
        <v>3218</v>
      </c>
      <c r="E353" t="str">
        <f>VLOOKUP(Maintenance_and_repair[[#This Row],[Real_estate]],Houses[#All],2)</f>
        <v>Eindhoven-West</v>
      </c>
      <c r="F353" t="str">
        <f>VLOOKUP(Maintenance_and_repair[[#This Row],[Real_estate]],Houses[],6)</f>
        <v>Small House</v>
      </c>
    </row>
    <row r="354" spans="1:6" x14ac:dyDescent="0.25">
      <c r="A354">
        <v>182</v>
      </c>
      <c r="B354" s="1">
        <v>38147</v>
      </c>
      <c r="C354" s="2" t="s">
        <v>4</v>
      </c>
      <c r="D354" s="3">
        <v>4057</v>
      </c>
      <c r="E354" t="str">
        <f>VLOOKUP(Maintenance_and_repair[[#This Row],[Real_estate]],Houses[#All],2)</f>
        <v>Eindhoven-Oost</v>
      </c>
      <c r="F354" t="str">
        <f>VLOOKUP(Maintenance_and_repair[[#This Row],[Real_estate]],Houses[],6)</f>
        <v>House</v>
      </c>
    </row>
    <row r="355" spans="1:6" x14ac:dyDescent="0.25">
      <c r="A355">
        <v>155</v>
      </c>
      <c r="B355" s="1">
        <v>38150</v>
      </c>
      <c r="C355" s="2" t="s">
        <v>4</v>
      </c>
      <c r="D355" s="3">
        <v>2179</v>
      </c>
      <c r="E355" t="str">
        <f>VLOOKUP(Maintenance_and_repair[[#This Row],[Real_estate]],Houses[#All],2)</f>
        <v>Eindhoven-Oost</v>
      </c>
      <c r="F355" t="str">
        <f>VLOOKUP(Maintenance_and_repair[[#This Row],[Real_estate]],Houses[],6)</f>
        <v>Apartment</v>
      </c>
    </row>
    <row r="356" spans="1:6" x14ac:dyDescent="0.25">
      <c r="A356">
        <v>195</v>
      </c>
      <c r="B356" s="1">
        <v>38156</v>
      </c>
      <c r="C356" s="2" t="s">
        <v>4</v>
      </c>
      <c r="D356" s="3">
        <v>58</v>
      </c>
      <c r="E356" t="str">
        <f>VLOOKUP(Maintenance_and_repair[[#This Row],[Real_estate]],Houses[#All],2)</f>
        <v>Best</v>
      </c>
      <c r="F356" t="str">
        <f>VLOOKUP(Maintenance_and_repair[[#This Row],[Real_estate]],Houses[],6)</f>
        <v>House</v>
      </c>
    </row>
    <row r="357" spans="1:6" x14ac:dyDescent="0.25">
      <c r="A357">
        <v>151</v>
      </c>
      <c r="B357" s="1">
        <v>38160</v>
      </c>
      <c r="C357" s="2" t="s">
        <v>6</v>
      </c>
      <c r="D357" s="3">
        <v>2117</v>
      </c>
      <c r="E357" t="str">
        <f>VLOOKUP(Maintenance_and_repair[[#This Row],[Real_estate]],Houses[#All],2)</f>
        <v>Eindhoven-Oost</v>
      </c>
      <c r="F357" t="str">
        <f>VLOOKUP(Maintenance_and_repair[[#This Row],[Real_estate]],Houses[],6)</f>
        <v>Condo</v>
      </c>
    </row>
    <row r="358" spans="1:6" x14ac:dyDescent="0.25">
      <c r="A358">
        <v>178</v>
      </c>
      <c r="B358" s="1">
        <v>38160</v>
      </c>
      <c r="C358" s="2" t="s">
        <v>6</v>
      </c>
      <c r="D358" s="3">
        <v>3387</v>
      </c>
      <c r="E358" t="str">
        <f>VLOOKUP(Maintenance_and_repair[[#This Row],[Real_estate]],Houses[#All],2)</f>
        <v>Eindhoven-Oost</v>
      </c>
      <c r="F358" t="str">
        <f>VLOOKUP(Maintenance_and_repair[[#This Row],[Real_estate]],Houses[],6)</f>
        <v>Villa</v>
      </c>
    </row>
    <row r="359" spans="1:6" x14ac:dyDescent="0.25">
      <c r="A359">
        <v>137</v>
      </c>
      <c r="B359" s="1">
        <v>38164</v>
      </c>
      <c r="C359" s="2" t="s">
        <v>6</v>
      </c>
      <c r="D359" s="3">
        <v>3567</v>
      </c>
      <c r="E359" t="str">
        <f>VLOOKUP(Maintenance_and_repair[[#This Row],[Real_estate]],Houses[#All],2)</f>
        <v>Eindhoven-West</v>
      </c>
      <c r="F359" t="str">
        <f>VLOOKUP(Maintenance_and_repair[[#This Row],[Real_estate]],Houses[],6)</f>
        <v>Villa</v>
      </c>
    </row>
    <row r="360" spans="1:6" x14ac:dyDescent="0.25">
      <c r="A360">
        <v>197</v>
      </c>
      <c r="B360" s="1">
        <v>38172</v>
      </c>
      <c r="C360" s="2" t="s">
        <v>6</v>
      </c>
      <c r="D360" s="3">
        <v>4107</v>
      </c>
      <c r="E360" t="str">
        <f>VLOOKUP(Maintenance_and_repair[[#This Row],[Real_estate]],Houses[#All],2)</f>
        <v>Best</v>
      </c>
      <c r="F360" t="str">
        <f>VLOOKUP(Maintenance_and_repair[[#This Row],[Real_estate]],Houses[],6)</f>
        <v>House</v>
      </c>
    </row>
    <row r="361" spans="1:6" x14ac:dyDescent="0.25">
      <c r="A361">
        <v>205</v>
      </c>
      <c r="B361" s="1">
        <v>38173</v>
      </c>
      <c r="C361" s="2" t="s">
        <v>4</v>
      </c>
      <c r="D361" s="3">
        <v>4954</v>
      </c>
      <c r="E361" t="str">
        <f>VLOOKUP(Maintenance_and_repair[[#This Row],[Real_estate]],Houses[#All],2)</f>
        <v>Best</v>
      </c>
      <c r="F361" t="str">
        <f>VLOOKUP(Maintenance_and_repair[[#This Row],[Real_estate]],Houses[],6)</f>
        <v>Small House</v>
      </c>
    </row>
    <row r="362" spans="1:6" x14ac:dyDescent="0.25">
      <c r="A362">
        <v>169</v>
      </c>
      <c r="B362" s="1">
        <v>38178</v>
      </c>
      <c r="C362" s="2" t="s">
        <v>6</v>
      </c>
      <c r="D362" s="3">
        <v>4110</v>
      </c>
      <c r="E362" t="str">
        <f>VLOOKUP(Maintenance_and_repair[[#This Row],[Real_estate]],Houses[#All],2)</f>
        <v>Eindhoven-Oost</v>
      </c>
      <c r="F362" t="str">
        <f>VLOOKUP(Maintenance_and_repair[[#This Row],[Real_estate]],Houses[],6)</f>
        <v>Condo</v>
      </c>
    </row>
    <row r="363" spans="1:6" x14ac:dyDescent="0.25">
      <c r="A363">
        <v>141</v>
      </c>
      <c r="B363" s="1">
        <v>38180</v>
      </c>
      <c r="C363" s="2" t="s">
        <v>6</v>
      </c>
      <c r="D363" s="3">
        <v>879</v>
      </c>
      <c r="E363" t="str">
        <f>VLOOKUP(Maintenance_and_repair[[#This Row],[Real_estate]],Houses[#All],2)</f>
        <v>Eindhoven-Oost</v>
      </c>
      <c r="F363" t="str">
        <f>VLOOKUP(Maintenance_and_repair[[#This Row],[Real_estate]],Houses[],6)</f>
        <v>Small House</v>
      </c>
    </row>
    <row r="364" spans="1:6" x14ac:dyDescent="0.25">
      <c r="A364">
        <v>202</v>
      </c>
      <c r="B364" s="1">
        <v>38196</v>
      </c>
      <c r="C364" s="2" t="s">
        <v>4</v>
      </c>
      <c r="D364" s="3">
        <v>593</v>
      </c>
      <c r="E364" t="str">
        <f>VLOOKUP(Maintenance_and_repair[[#This Row],[Real_estate]],Houses[#All],2)</f>
        <v>Veldhoven-Noord</v>
      </c>
      <c r="F364" t="str">
        <f>VLOOKUP(Maintenance_and_repair[[#This Row],[Real_estate]],Houses[],6)</f>
        <v>Small House</v>
      </c>
    </row>
    <row r="365" spans="1:6" x14ac:dyDescent="0.25">
      <c r="A365">
        <v>175</v>
      </c>
      <c r="B365" s="1">
        <v>38197</v>
      </c>
      <c r="C365" s="2" t="s">
        <v>4</v>
      </c>
      <c r="D365" s="3">
        <v>3376</v>
      </c>
      <c r="E365" t="str">
        <f>VLOOKUP(Maintenance_and_repair[[#This Row],[Real_estate]],Houses[#All],2)</f>
        <v>Eindhoven-Oost</v>
      </c>
      <c r="F365" t="str">
        <f>VLOOKUP(Maintenance_and_repair[[#This Row],[Real_estate]],Houses[],6)</f>
        <v>House</v>
      </c>
    </row>
    <row r="366" spans="1:6" x14ac:dyDescent="0.25">
      <c r="A366">
        <v>203</v>
      </c>
      <c r="B366" s="1">
        <v>38199</v>
      </c>
      <c r="C366" s="2" t="s">
        <v>4</v>
      </c>
      <c r="D366" s="3">
        <v>2128</v>
      </c>
      <c r="E366" t="str">
        <f>VLOOKUP(Maintenance_and_repair[[#This Row],[Real_estate]],Houses[#All],2)</f>
        <v>Veldhoven-Noord</v>
      </c>
      <c r="F366" t="str">
        <f>VLOOKUP(Maintenance_and_repair[[#This Row],[Real_estate]],Houses[],6)</f>
        <v>Small House</v>
      </c>
    </row>
    <row r="367" spans="1:6" x14ac:dyDescent="0.25">
      <c r="A367">
        <v>94</v>
      </c>
      <c r="B367" s="1">
        <v>38201</v>
      </c>
      <c r="C367" s="2" t="s">
        <v>4</v>
      </c>
      <c r="D367" s="3">
        <v>2349</v>
      </c>
      <c r="E367" t="str">
        <f>VLOOKUP(Maintenance_and_repair[[#This Row],[Real_estate]],Houses[#All],2)</f>
        <v>Eindhoven-West</v>
      </c>
      <c r="F367" t="str">
        <f>VLOOKUP(Maintenance_and_repair[[#This Row],[Real_estate]],Houses[],6)</f>
        <v>House</v>
      </c>
    </row>
    <row r="368" spans="1:6" x14ac:dyDescent="0.25">
      <c r="A368">
        <v>3</v>
      </c>
      <c r="B368" s="1">
        <v>38210</v>
      </c>
      <c r="C368" s="2" t="s">
        <v>5</v>
      </c>
      <c r="D368" s="3">
        <v>3620</v>
      </c>
      <c r="E368" t="str">
        <f>VLOOKUP(Maintenance_and_repair[[#This Row],[Real_estate]],Houses[#All],2)</f>
        <v>Eindhoven-Zuid</v>
      </c>
      <c r="F368" t="str">
        <f>VLOOKUP(Maintenance_and_repair[[#This Row],[Real_estate]],Houses[],6)</f>
        <v>Small House</v>
      </c>
    </row>
    <row r="369" spans="1:6" x14ac:dyDescent="0.25">
      <c r="A369">
        <v>64</v>
      </c>
      <c r="B369" s="1">
        <v>38210</v>
      </c>
      <c r="C369" s="2" t="s">
        <v>6</v>
      </c>
      <c r="D369" s="3">
        <v>4306</v>
      </c>
      <c r="E369" t="str">
        <f>VLOOKUP(Maintenance_and_repair[[#This Row],[Real_estate]],Houses[#All],2)</f>
        <v>Eindhoven-Noord</v>
      </c>
      <c r="F369" t="str">
        <f>VLOOKUP(Maintenance_and_repair[[#This Row],[Real_estate]],Houses[],6)</f>
        <v>Apartment</v>
      </c>
    </row>
    <row r="370" spans="1:6" x14ac:dyDescent="0.25">
      <c r="A370">
        <v>219</v>
      </c>
      <c r="B370" s="1">
        <v>38212</v>
      </c>
      <c r="C370" s="2" t="s">
        <v>5</v>
      </c>
      <c r="D370" s="3">
        <v>1005</v>
      </c>
      <c r="E370" t="str">
        <f>VLOOKUP(Maintenance_and_repair[[#This Row],[Real_estate]],Houses[#All],2)</f>
        <v>Geldrop</v>
      </c>
      <c r="F370" t="str">
        <f>VLOOKUP(Maintenance_and_repair[[#This Row],[Real_estate]],Houses[],6)</f>
        <v>House</v>
      </c>
    </row>
    <row r="371" spans="1:6" x14ac:dyDescent="0.25">
      <c r="A371">
        <v>82</v>
      </c>
      <c r="B371" s="1">
        <v>38216</v>
      </c>
      <c r="C371" s="2" t="s">
        <v>4</v>
      </c>
      <c r="D371" s="3">
        <v>533</v>
      </c>
      <c r="E371" t="str">
        <f>VLOOKUP(Maintenance_and_repair[[#This Row],[Real_estate]],Houses[#All],2)</f>
        <v>Eindhoven-West</v>
      </c>
      <c r="F371" t="str">
        <f>VLOOKUP(Maintenance_and_repair[[#This Row],[Real_estate]],Houses[],6)</f>
        <v>Apartment</v>
      </c>
    </row>
    <row r="372" spans="1:6" x14ac:dyDescent="0.25">
      <c r="A372">
        <v>224</v>
      </c>
      <c r="B372" s="1">
        <v>38219</v>
      </c>
      <c r="C372" s="2" t="s">
        <v>4</v>
      </c>
      <c r="D372" s="3">
        <v>1161</v>
      </c>
      <c r="E372" t="str">
        <f>VLOOKUP(Maintenance_and_repair[[#This Row],[Real_estate]],Houses[#All],2)</f>
        <v>Son en Breugel</v>
      </c>
      <c r="F372" t="str">
        <f>VLOOKUP(Maintenance_and_repair[[#This Row],[Real_estate]],Houses[],6)</f>
        <v>Apartment</v>
      </c>
    </row>
    <row r="373" spans="1:6" x14ac:dyDescent="0.25">
      <c r="A373">
        <v>34</v>
      </c>
      <c r="B373" s="1">
        <v>38231</v>
      </c>
      <c r="C373" s="2" t="s">
        <v>4</v>
      </c>
      <c r="D373" s="3">
        <v>404</v>
      </c>
      <c r="E373" t="str">
        <f>VLOOKUP(Maintenance_and_repair[[#This Row],[Real_estate]],Houses[#All],2)</f>
        <v>Eindhoven-Zuid</v>
      </c>
      <c r="F373" t="str">
        <f>VLOOKUP(Maintenance_and_repair[[#This Row],[Real_estate]],Houses[],6)</f>
        <v>Apartment</v>
      </c>
    </row>
    <row r="374" spans="1:6" x14ac:dyDescent="0.25">
      <c r="A374">
        <v>67</v>
      </c>
      <c r="B374" s="1">
        <v>38231</v>
      </c>
      <c r="C374" s="2" t="s">
        <v>4</v>
      </c>
      <c r="D374" s="3">
        <v>2568</v>
      </c>
      <c r="E374" t="str">
        <f>VLOOKUP(Maintenance_and_repair[[#This Row],[Real_estate]],Houses[#All],2)</f>
        <v>Eindhoven-Noord</v>
      </c>
      <c r="F374" t="str">
        <f>VLOOKUP(Maintenance_and_repair[[#This Row],[Real_estate]],Houses[],6)</f>
        <v>Apartment</v>
      </c>
    </row>
    <row r="375" spans="1:6" x14ac:dyDescent="0.25">
      <c r="A375">
        <v>130</v>
      </c>
      <c r="B375" s="1">
        <v>38235</v>
      </c>
      <c r="C375" s="2" t="s">
        <v>5</v>
      </c>
      <c r="D375" s="3">
        <v>3698</v>
      </c>
      <c r="E375" t="str">
        <f>VLOOKUP(Maintenance_and_repair[[#This Row],[Real_estate]],Houses[#All],2)</f>
        <v>Eindhoven-West</v>
      </c>
      <c r="F375" t="str">
        <f>VLOOKUP(Maintenance_and_repair[[#This Row],[Real_estate]],Houses[],6)</f>
        <v>Apartment</v>
      </c>
    </row>
    <row r="376" spans="1:6" x14ac:dyDescent="0.25">
      <c r="A376">
        <v>201</v>
      </c>
      <c r="B376" s="1">
        <v>38240</v>
      </c>
      <c r="C376" s="2" t="s">
        <v>6</v>
      </c>
      <c r="D376" s="3">
        <v>1839</v>
      </c>
      <c r="E376" t="str">
        <f>VLOOKUP(Maintenance_and_repair[[#This Row],[Real_estate]],Houses[#All],2)</f>
        <v>Veldhoven-Noord</v>
      </c>
      <c r="F376" t="str">
        <f>VLOOKUP(Maintenance_and_repair[[#This Row],[Real_estate]],Houses[],6)</f>
        <v>Small House</v>
      </c>
    </row>
    <row r="377" spans="1:6" x14ac:dyDescent="0.25">
      <c r="A377">
        <v>211</v>
      </c>
      <c r="B377" s="1">
        <v>38242</v>
      </c>
      <c r="C377" s="2" t="s">
        <v>6</v>
      </c>
      <c r="D377" s="3">
        <v>829</v>
      </c>
      <c r="E377" t="str">
        <f>VLOOKUP(Maintenance_and_repair[[#This Row],[Real_estate]],Houses[#All],2)</f>
        <v>Geldrop</v>
      </c>
      <c r="F377" t="str">
        <f>VLOOKUP(Maintenance_and_repair[[#This Row],[Real_estate]],Houses[],6)</f>
        <v>Condo</v>
      </c>
    </row>
    <row r="378" spans="1:6" x14ac:dyDescent="0.25">
      <c r="A378">
        <v>134</v>
      </c>
      <c r="B378" s="1">
        <v>38246</v>
      </c>
      <c r="C378" s="2" t="s">
        <v>5</v>
      </c>
      <c r="D378" s="3">
        <v>77</v>
      </c>
      <c r="E378" t="str">
        <f>VLOOKUP(Maintenance_and_repair[[#This Row],[Real_estate]],Houses[#All],2)</f>
        <v>Eindhoven-West</v>
      </c>
      <c r="F378" t="str">
        <f>VLOOKUP(Maintenance_and_repair[[#This Row],[Real_estate]],Houses[],6)</f>
        <v>House</v>
      </c>
    </row>
    <row r="379" spans="1:6" x14ac:dyDescent="0.25">
      <c r="A379">
        <v>226</v>
      </c>
      <c r="B379" s="1">
        <v>38247</v>
      </c>
      <c r="C379" s="2" t="s">
        <v>4</v>
      </c>
      <c r="D379" s="3">
        <v>3375</v>
      </c>
      <c r="E379" t="str">
        <f>VLOOKUP(Maintenance_and_repair[[#This Row],[Real_estate]],Houses[#All],2)</f>
        <v>Son en Breugel</v>
      </c>
      <c r="F379" t="str">
        <f>VLOOKUP(Maintenance_and_repair[[#This Row],[Real_estate]],Houses[],6)</f>
        <v>Apartment</v>
      </c>
    </row>
    <row r="380" spans="1:6" x14ac:dyDescent="0.25">
      <c r="A380">
        <v>116</v>
      </c>
      <c r="B380" s="1">
        <v>38254</v>
      </c>
      <c r="C380" s="2" t="s">
        <v>5</v>
      </c>
      <c r="D380" s="3">
        <v>962</v>
      </c>
      <c r="E380" t="str">
        <f>VLOOKUP(Maintenance_and_repair[[#This Row],[Real_estate]],Houses[#All],2)</f>
        <v>Eindhoven-West</v>
      </c>
      <c r="F380" t="str">
        <f>VLOOKUP(Maintenance_and_repair[[#This Row],[Real_estate]],Houses[],6)</f>
        <v>House</v>
      </c>
    </row>
    <row r="381" spans="1:6" x14ac:dyDescent="0.25">
      <c r="A381">
        <v>32</v>
      </c>
      <c r="B381" s="1">
        <v>38258</v>
      </c>
      <c r="C381" s="2" t="s">
        <v>4</v>
      </c>
      <c r="D381" s="3">
        <v>2357</v>
      </c>
      <c r="E381" t="str">
        <f>VLOOKUP(Maintenance_and_repair[[#This Row],[Real_estate]],Houses[#All],2)</f>
        <v>Eindhoven-Zuid</v>
      </c>
      <c r="F381" t="str">
        <f>VLOOKUP(Maintenance_and_repair[[#This Row],[Real_estate]],Houses[],6)</f>
        <v>House</v>
      </c>
    </row>
    <row r="382" spans="1:6" x14ac:dyDescent="0.25">
      <c r="A382">
        <v>22</v>
      </c>
      <c r="B382" s="1">
        <v>38262</v>
      </c>
      <c r="C382" s="2" t="s">
        <v>6</v>
      </c>
      <c r="D382" s="3">
        <v>2836</v>
      </c>
      <c r="E382" t="str">
        <f>VLOOKUP(Maintenance_and_repair[[#This Row],[Real_estate]],Houses[#All],2)</f>
        <v>Eindhoven-Zuid</v>
      </c>
      <c r="F382" t="str">
        <f>VLOOKUP(Maintenance_and_repair[[#This Row],[Real_estate]],Houses[],6)</f>
        <v>Apartment</v>
      </c>
    </row>
    <row r="383" spans="1:6" x14ac:dyDescent="0.25">
      <c r="A383">
        <v>157</v>
      </c>
      <c r="B383" s="1">
        <v>38263</v>
      </c>
      <c r="C383" s="2" t="s">
        <v>6</v>
      </c>
      <c r="D383" s="3">
        <v>212</v>
      </c>
      <c r="E383" t="str">
        <f>VLOOKUP(Maintenance_and_repair[[#This Row],[Real_estate]],Houses[#All],2)</f>
        <v>Eindhoven-Oost</v>
      </c>
      <c r="F383" t="str">
        <f>VLOOKUP(Maintenance_and_repair[[#This Row],[Real_estate]],Houses[],6)</f>
        <v>Apartment</v>
      </c>
    </row>
    <row r="384" spans="1:6" x14ac:dyDescent="0.25">
      <c r="A384">
        <v>162</v>
      </c>
      <c r="B384" s="1">
        <v>38268</v>
      </c>
      <c r="C384" s="2" t="s">
        <v>5</v>
      </c>
      <c r="D384" s="3">
        <v>3031</v>
      </c>
      <c r="E384" t="str">
        <f>VLOOKUP(Maintenance_and_repair[[#This Row],[Real_estate]],Houses[#All],2)</f>
        <v>Eindhoven-Oost</v>
      </c>
      <c r="F384" t="str">
        <f>VLOOKUP(Maintenance_and_repair[[#This Row],[Real_estate]],Houses[],6)</f>
        <v>Apartment</v>
      </c>
    </row>
    <row r="385" spans="1:6" x14ac:dyDescent="0.25">
      <c r="A385">
        <v>223</v>
      </c>
      <c r="B385" s="1">
        <v>38271</v>
      </c>
      <c r="C385" s="2" t="s">
        <v>6</v>
      </c>
      <c r="D385" s="3">
        <v>4020</v>
      </c>
      <c r="E385" t="str">
        <f>VLOOKUP(Maintenance_and_repair[[#This Row],[Real_estate]],Houses[#All],2)</f>
        <v>Son en Breugel</v>
      </c>
      <c r="F385" t="str">
        <f>VLOOKUP(Maintenance_and_repair[[#This Row],[Real_estate]],Houses[],6)</f>
        <v>Apartment</v>
      </c>
    </row>
    <row r="386" spans="1:6" x14ac:dyDescent="0.25">
      <c r="A386">
        <v>150</v>
      </c>
      <c r="B386" s="1">
        <v>38277</v>
      </c>
      <c r="C386" s="2" t="s">
        <v>5</v>
      </c>
      <c r="D386" s="3">
        <v>1601</v>
      </c>
      <c r="E386" t="str">
        <f>VLOOKUP(Maintenance_and_repair[[#This Row],[Real_estate]],Houses[#All],2)</f>
        <v>Eindhoven-Oost</v>
      </c>
      <c r="F386" t="str">
        <f>VLOOKUP(Maintenance_and_repair[[#This Row],[Real_estate]],Houses[],6)</f>
        <v>Condo</v>
      </c>
    </row>
    <row r="387" spans="1:6" x14ac:dyDescent="0.25">
      <c r="A387">
        <v>84</v>
      </c>
      <c r="B387" s="1">
        <v>38278</v>
      </c>
      <c r="C387" s="2" t="s">
        <v>6</v>
      </c>
      <c r="D387" s="3">
        <v>114</v>
      </c>
      <c r="E387" t="str">
        <f>VLOOKUP(Maintenance_and_repair[[#This Row],[Real_estate]],Houses[#All],2)</f>
        <v>Eindhoven-West</v>
      </c>
      <c r="F387" t="str">
        <f>VLOOKUP(Maintenance_and_repair[[#This Row],[Real_estate]],Houses[],6)</f>
        <v>Small House</v>
      </c>
    </row>
    <row r="388" spans="1:6" x14ac:dyDescent="0.25">
      <c r="A388">
        <v>222</v>
      </c>
      <c r="B388" s="1">
        <v>38289</v>
      </c>
      <c r="C388" s="2" t="s">
        <v>4</v>
      </c>
      <c r="D388" s="3">
        <v>4721</v>
      </c>
      <c r="E388" t="str">
        <f>VLOOKUP(Maintenance_and_repair[[#This Row],[Real_estate]],Houses[#All],2)</f>
        <v>Son en Breugel</v>
      </c>
      <c r="F388" t="str">
        <f>VLOOKUP(Maintenance_and_repair[[#This Row],[Real_estate]],Houses[],6)</f>
        <v>Apartment</v>
      </c>
    </row>
    <row r="389" spans="1:6" x14ac:dyDescent="0.25">
      <c r="A389">
        <v>35</v>
      </c>
      <c r="B389" s="1">
        <v>38292</v>
      </c>
      <c r="C389" s="2" t="s">
        <v>4</v>
      </c>
      <c r="D389" s="3">
        <v>3046</v>
      </c>
      <c r="E389" t="str">
        <f>VLOOKUP(Maintenance_and_repair[[#This Row],[Real_estate]],Houses[#All],2)</f>
        <v>Eindhoven-Zuid</v>
      </c>
      <c r="F389" t="str">
        <f>VLOOKUP(Maintenance_and_repair[[#This Row],[Real_estate]],Houses[],6)</f>
        <v>Villa</v>
      </c>
    </row>
    <row r="390" spans="1:6" x14ac:dyDescent="0.25">
      <c r="A390">
        <v>200</v>
      </c>
      <c r="B390" s="1">
        <v>38294</v>
      </c>
      <c r="C390" s="2" t="s">
        <v>4</v>
      </c>
      <c r="D390" s="3">
        <v>3834</v>
      </c>
      <c r="E390" t="str">
        <f>VLOOKUP(Maintenance_and_repair[[#This Row],[Real_estate]],Houses[#All],2)</f>
        <v>Best</v>
      </c>
      <c r="F390" t="str">
        <f>VLOOKUP(Maintenance_and_repair[[#This Row],[Real_estate]],Houses[],6)</f>
        <v>Apartment</v>
      </c>
    </row>
    <row r="391" spans="1:6" x14ac:dyDescent="0.25">
      <c r="A391">
        <v>228</v>
      </c>
      <c r="B391" s="1">
        <v>38300</v>
      </c>
      <c r="C391" s="2" t="s">
        <v>4</v>
      </c>
      <c r="D391" s="3">
        <v>1356</v>
      </c>
      <c r="E391" t="str">
        <f>VLOOKUP(Maintenance_and_repair[[#This Row],[Real_estate]],Houses[#All],2)</f>
        <v>Son en Breugel</v>
      </c>
      <c r="F391" t="str">
        <f>VLOOKUP(Maintenance_and_repair[[#This Row],[Real_estate]],Houses[],6)</f>
        <v>Apartment</v>
      </c>
    </row>
    <row r="392" spans="1:6" x14ac:dyDescent="0.25">
      <c r="A392">
        <v>85</v>
      </c>
      <c r="B392" s="1">
        <v>38303</v>
      </c>
      <c r="C392" s="2" t="s">
        <v>6</v>
      </c>
      <c r="D392" s="3">
        <v>2319</v>
      </c>
      <c r="E392" t="str">
        <f>VLOOKUP(Maintenance_and_repair[[#This Row],[Real_estate]],Houses[#All],2)</f>
        <v>Eindhoven-West</v>
      </c>
      <c r="F392" t="str">
        <f>VLOOKUP(Maintenance_and_repair[[#This Row],[Real_estate]],Houses[],6)</f>
        <v>Apartment</v>
      </c>
    </row>
    <row r="393" spans="1:6" x14ac:dyDescent="0.25">
      <c r="A393">
        <v>198</v>
      </c>
      <c r="B393" s="1">
        <v>38308</v>
      </c>
      <c r="C393" s="2" t="s">
        <v>4</v>
      </c>
      <c r="D393" s="3">
        <v>2623</v>
      </c>
      <c r="E393" t="str">
        <f>VLOOKUP(Maintenance_and_repair[[#This Row],[Real_estate]],Houses[#All],2)</f>
        <v>Best</v>
      </c>
      <c r="F393" t="str">
        <f>VLOOKUP(Maintenance_and_repair[[#This Row],[Real_estate]],Houses[],6)</f>
        <v>Apartment</v>
      </c>
    </row>
    <row r="394" spans="1:6" x14ac:dyDescent="0.25">
      <c r="A394">
        <v>111</v>
      </c>
      <c r="B394" s="1">
        <v>38315</v>
      </c>
      <c r="C394" s="2" t="s">
        <v>6</v>
      </c>
      <c r="D394" s="3">
        <v>2541</v>
      </c>
      <c r="E394" t="str">
        <f>VLOOKUP(Maintenance_and_repair[[#This Row],[Real_estate]],Houses[#All],2)</f>
        <v>Eindhoven-West</v>
      </c>
      <c r="F394" t="str">
        <f>VLOOKUP(Maintenance_and_repair[[#This Row],[Real_estate]],Houses[],6)</f>
        <v>Small House</v>
      </c>
    </row>
    <row r="395" spans="1:6" x14ac:dyDescent="0.25">
      <c r="A395">
        <v>212</v>
      </c>
      <c r="B395" s="1">
        <v>38317</v>
      </c>
      <c r="C395" s="2" t="s">
        <v>6</v>
      </c>
      <c r="D395" s="3">
        <v>3246</v>
      </c>
      <c r="E395" t="str">
        <f>VLOOKUP(Maintenance_and_repair[[#This Row],[Real_estate]],Houses[#All],2)</f>
        <v>Geldrop</v>
      </c>
      <c r="F395" t="str">
        <f>VLOOKUP(Maintenance_and_repair[[#This Row],[Real_estate]],Houses[],6)</f>
        <v>Condo</v>
      </c>
    </row>
    <row r="396" spans="1:6" x14ac:dyDescent="0.25">
      <c r="A396">
        <v>166</v>
      </c>
      <c r="B396" s="1">
        <v>38318</v>
      </c>
      <c r="C396" s="2" t="s">
        <v>5</v>
      </c>
      <c r="D396" s="3">
        <v>767</v>
      </c>
      <c r="E396" t="str">
        <f>VLOOKUP(Maintenance_and_repair[[#This Row],[Real_estate]],Houses[#All],2)</f>
        <v>Eindhoven-Oost</v>
      </c>
      <c r="F396" t="str">
        <f>VLOOKUP(Maintenance_and_repair[[#This Row],[Real_estate]],Houses[],6)</f>
        <v>Condo</v>
      </c>
    </row>
    <row r="397" spans="1:6" x14ac:dyDescent="0.25">
      <c r="A397">
        <v>120</v>
      </c>
      <c r="B397" s="1">
        <v>38319</v>
      </c>
      <c r="C397" s="2" t="s">
        <v>5</v>
      </c>
      <c r="D397" s="3">
        <v>4410</v>
      </c>
      <c r="E397" t="str">
        <f>VLOOKUP(Maintenance_and_repair[[#This Row],[Real_estate]],Houses[#All],2)</f>
        <v>Eindhoven-West</v>
      </c>
      <c r="F397" t="str">
        <f>VLOOKUP(Maintenance_and_repair[[#This Row],[Real_estate]],Houses[],6)</f>
        <v>Apartment</v>
      </c>
    </row>
    <row r="398" spans="1:6" x14ac:dyDescent="0.25">
      <c r="A398">
        <v>33</v>
      </c>
      <c r="B398" s="1">
        <v>38323</v>
      </c>
      <c r="C398" s="2" t="s">
        <v>4</v>
      </c>
      <c r="D398" s="3">
        <v>236</v>
      </c>
      <c r="E398" t="str">
        <f>VLOOKUP(Maintenance_and_repair[[#This Row],[Real_estate]],Houses[#All],2)</f>
        <v>Eindhoven-Zuid</v>
      </c>
      <c r="F398" t="str">
        <f>VLOOKUP(Maintenance_and_repair[[#This Row],[Real_estate]],Houses[],6)</f>
        <v>Small House</v>
      </c>
    </row>
    <row r="399" spans="1:6" x14ac:dyDescent="0.25">
      <c r="A399">
        <v>206</v>
      </c>
      <c r="B399" s="1">
        <v>38323</v>
      </c>
      <c r="C399" s="2" t="s">
        <v>4</v>
      </c>
      <c r="D399" s="3">
        <v>3427</v>
      </c>
      <c r="E399" t="str">
        <f>VLOOKUP(Maintenance_and_repair[[#This Row],[Real_estate]],Houses[#All],2)</f>
        <v>Geldrop</v>
      </c>
      <c r="F399" t="str">
        <f>VLOOKUP(Maintenance_and_repair[[#This Row],[Real_estate]],Houses[],6)</f>
        <v>Condo</v>
      </c>
    </row>
    <row r="400" spans="1:6" x14ac:dyDescent="0.25">
      <c r="A400">
        <v>163</v>
      </c>
      <c r="B400" s="1">
        <v>38324</v>
      </c>
      <c r="C400" s="2" t="s">
        <v>5</v>
      </c>
      <c r="D400" s="3">
        <v>4671</v>
      </c>
      <c r="E400" t="str">
        <f>VLOOKUP(Maintenance_and_repair[[#This Row],[Real_estate]],Houses[#All],2)</f>
        <v>Eindhoven-Oost</v>
      </c>
      <c r="F400" t="str">
        <f>VLOOKUP(Maintenance_and_repair[[#This Row],[Real_estate]],Houses[],6)</f>
        <v>Apartment</v>
      </c>
    </row>
    <row r="401" spans="1:6" x14ac:dyDescent="0.25">
      <c r="A401">
        <v>181</v>
      </c>
      <c r="B401" s="1">
        <v>38326</v>
      </c>
      <c r="C401" s="2" t="s">
        <v>4</v>
      </c>
      <c r="D401" s="3">
        <v>1977</v>
      </c>
      <c r="E401" t="str">
        <f>VLOOKUP(Maintenance_and_repair[[#This Row],[Real_estate]],Houses[#All],2)</f>
        <v>Eindhoven-Oost</v>
      </c>
      <c r="F401" t="str">
        <f>VLOOKUP(Maintenance_and_repair[[#This Row],[Real_estate]],Houses[],6)</f>
        <v>House</v>
      </c>
    </row>
    <row r="402" spans="1:6" x14ac:dyDescent="0.25">
      <c r="A402">
        <v>140</v>
      </c>
      <c r="B402" s="1">
        <v>38330</v>
      </c>
      <c r="C402" s="2" t="s">
        <v>5</v>
      </c>
      <c r="D402" s="3">
        <v>867</v>
      </c>
      <c r="E402" t="str">
        <f>VLOOKUP(Maintenance_and_repair[[#This Row],[Real_estate]],Houses[#All],2)</f>
        <v>Eindhoven-Oost</v>
      </c>
      <c r="F402" t="str">
        <f>VLOOKUP(Maintenance_and_repair[[#This Row],[Real_estate]],Houses[],6)</f>
        <v>House</v>
      </c>
    </row>
    <row r="403" spans="1:6" x14ac:dyDescent="0.25">
      <c r="A403">
        <v>176</v>
      </c>
      <c r="B403" s="1">
        <v>38335</v>
      </c>
      <c r="C403" s="2" t="s">
        <v>4</v>
      </c>
      <c r="D403" s="3">
        <v>679</v>
      </c>
      <c r="E403" t="str">
        <f>VLOOKUP(Maintenance_and_repair[[#This Row],[Real_estate]],Houses[#All],2)</f>
        <v>Eindhoven-Oost</v>
      </c>
      <c r="F403" t="str">
        <f>VLOOKUP(Maintenance_and_repair[[#This Row],[Real_estate]],Houses[],6)</f>
        <v>House</v>
      </c>
    </row>
    <row r="404" spans="1:6" x14ac:dyDescent="0.25">
      <c r="A404">
        <v>229</v>
      </c>
      <c r="B404" s="1">
        <v>38345</v>
      </c>
      <c r="C404" s="2" t="s">
        <v>5</v>
      </c>
      <c r="D404" s="3">
        <v>1322</v>
      </c>
      <c r="E404" t="str">
        <f>VLOOKUP(Maintenance_and_repair[[#This Row],[Real_estate]],Houses[#All],2)</f>
        <v>Son en Breugel</v>
      </c>
      <c r="F404" t="str">
        <f>VLOOKUP(Maintenance_and_repair[[#This Row],[Real_estate]],Houses[],6)</f>
        <v>Apartment</v>
      </c>
    </row>
    <row r="405" spans="1:6" x14ac:dyDescent="0.25">
      <c r="A405">
        <v>13</v>
      </c>
      <c r="B405" s="1">
        <v>38346</v>
      </c>
      <c r="C405" s="2" t="s">
        <v>4</v>
      </c>
      <c r="D405" s="3">
        <v>2773</v>
      </c>
      <c r="E405" t="str">
        <f>VLOOKUP(Maintenance_and_repair[[#This Row],[Real_estate]],Houses[#All],2)</f>
        <v>Eindhoven-Zuid</v>
      </c>
      <c r="F405" t="str">
        <f>VLOOKUP(Maintenance_and_repair[[#This Row],[Real_estate]],Houses[],6)</f>
        <v>Apartment</v>
      </c>
    </row>
    <row r="406" spans="1:6" x14ac:dyDescent="0.25">
      <c r="A406">
        <v>66</v>
      </c>
      <c r="B406" s="1">
        <v>38356</v>
      </c>
      <c r="C406" s="2" t="s">
        <v>4</v>
      </c>
      <c r="D406" s="3">
        <v>4366</v>
      </c>
      <c r="E406" t="str">
        <f>VLOOKUP(Maintenance_and_repair[[#This Row],[Real_estate]],Houses[#All],2)</f>
        <v>Eindhoven-Noord</v>
      </c>
      <c r="F406" t="str">
        <f>VLOOKUP(Maintenance_and_repair[[#This Row],[Real_estate]],Houses[],6)</f>
        <v>Condo</v>
      </c>
    </row>
    <row r="407" spans="1:6" x14ac:dyDescent="0.25">
      <c r="A407">
        <v>19</v>
      </c>
      <c r="B407" s="1">
        <v>38360</v>
      </c>
      <c r="C407" s="2" t="s">
        <v>5</v>
      </c>
      <c r="D407" s="3">
        <v>1775</v>
      </c>
      <c r="E407" t="str">
        <f>VLOOKUP(Maintenance_and_repair[[#This Row],[Real_estate]],Houses[#All],2)</f>
        <v>Eindhoven-Zuid</v>
      </c>
      <c r="F407" t="str">
        <f>VLOOKUP(Maintenance_and_repair[[#This Row],[Real_estate]],Houses[],6)</f>
        <v>Apartment</v>
      </c>
    </row>
    <row r="408" spans="1:6" x14ac:dyDescent="0.25">
      <c r="A408">
        <v>211</v>
      </c>
      <c r="B408" s="1">
        <v>38363</v>
      </c>
      <c r="C408" s="2" t="s">
        <v>4</v>
      </c>
      <c r="D408" s="3">
        <v>777</v>
      </c>
      <c r="E408" t="str">
        <f>VLOOKUP(Maintenance_and_repair[[#This Row],[Real_estate]],Houses[#All],2)</f>
        <v>Geldrop</v>
      </c>
      <c r="F408" t="str">
        <f>VLOOKUP(Maintenance_and_repair[[#This Row],[Real_estate]],Houses[],6)</f>
        <v>Condo</v>
      </c>
    </row>
    <row r="409" spans="1:6" x14ac:dyDescent="0.25">
      <c r="A409">
        <v>138</v>
      </c>
      <c r="B409" s="1">
        <v>38364</v>
      </c>
      <c r="C409" s="2" t="s">
        <v>6</v>
      </c>
      <c r="D409" s="3">
        <v>4046</v>
      </c>
      <c r="E409" t="str">
        <f>VLOOKUP(Maintenance_and_repair[[#This Row],[Real_estate]],Houses[#All],2)</f>
        <v>Eindhoven-West</v>
      </c>
      <c r="F409" t="str">
        <f>VLOOKUP(Maintenance_and_repair[[#This Row],[Real_estate]],Houses[],6)</f>
        <v>Condo</v>
      </c>
    </row>
    <row r="410" spans="1:6" x14ac:dyDescent="0.25">
      <c r="A410">
        <v>182</v>
      </c>
      <c r="B410" s="1">
        <v>38364</v>
      </c>
      <c r="C410" s="2" t="s">
        <v>6</v>
      </c>
      <c r="D410" s="3">
        <v>3311</v>
      </c>
      <c r="E410" t="str">
        <f>VLOOKUP(Maintenance_and_repair[[#This Row],[Real_estate]],Houses[#All],2)</f>
        <v>Eindhoven-Oost</v>
      </c>
      <c r="F410" t="str">
        <f>VLOOKUP(Maintenance_and_repair[[#This Row],[Real_estate]],Houses[],6)</f>
        <v>House</v>
      </c>
    </row>
    <row r="411" spans="1:6" x14ac:dyDescent="0.25">
      <c r="A411">
        <v>68</v>
      </c>
      <c r="B411" s="1">
        <v>38365</v>
      </c>
      <c r="C411" s="2" t="s">
        <v>4</v>
      </c>
      <c r="D411" s="3">
        <v>2076</v>
      </c>
      <c r="E411" t="str">
        <f>VLOOKUP(Maintenance_and_repair[[#This Row],[Real_estate]],Houses[#All],2)</f>
        <v>Eindhoven-Noord</v>
      </c>
      <c r="F411" t="str">
        <f>VLOOKUP(Maintenance_and_repair[[#This Row],[Real_estate]],Houses[],6)</f>
        <v>House</v>
      </c>
    </row>
    <row r="412" spans="1:6" x14ac:dyDescent="0.25">
      <c r="A412">
        <v>154</v>
      </c>
      <c r="B412" s="1">
        <v>38366</v>
      </c>
      <c r="C412" s="2" t="s">
        <v>5</v>
      </c>
      <c r="D412" s="3">
        <v>2383</v>
      </c>
      <c r="E412" t="str">
        <f>VLOOKUP(Maintenance_and_repair[[#This Row],[Real_estate]],Houses[#All],2)</f>
        <v>Eindhoven-Oost</v>
      </c>
      <c r="F412" t="str">
        <f>VLOOKUP(Maintenance_and_repair[[#This Row],[Real_estate]],Houses[],6)</f>
        <v>Apartment</v>
      </c>
    </row>
    <row r="413" spans="1:6" x14ac:dyDescent="0.25">
      <c r="A413">
        <v>139</v>
      </c>
      <c r="B413" s="1">
        <v>38374</v>
      </c>
      <c r="C413" s="2" t="s">
        <v>6</v>
      </c>
      <c r="D413" s="3">
        <v>4188</v>
      </c>
      <c r="E413" t="str">
        <f>VLOOKUP(Maintenance_and_repair[[#This Row],[Real_estate]],Houses[#All],2)</f>
        <v>Eindhoven-Oost</v>
      </c>
      <c r="F413" t="str">
        <f>VLOOKUP(Maintenance_and_repair[[#This Row],[Real_estate]],Houses[],6)</f>
        <v>Apartment</v>
      </c>
    </row>
    <row r="414" spans="1:6" x14ac:dyDescent="0.25">
      <c r="A414">
        <v>162</v>
      </c>
      <c r="B414" s="1">
        <v>38374</v>
      </c>
      <c r="C414" s="2" t="s">
        <v>6</v>
      </c>
      <c r="D414" s="3">
        <v>1783</v>
      </c>
      <c r="E414" t="str">
        <f>VLOOKUP(Maintenance_and_repair[[#This Row],[Real_estate]],Houses[#All],2)</f>
        <v>Eindhoven-Oost</v>
      </c>
      <c r="F414" t="str">
        <f>VLOOKUP(Maintenance_and_repair[[#This Row],[Real_estate]],Houses[],6)</f>
        <v>Apartment</v>
      </c>
    </row>
    <row r="415" spans="1:6" x14ac:dyDescent="0.25">
      <c r="A415">
        <v>74</v>
      </c>
      <c r="B415" s="1">
        <v>38375</v>
      </c>
      <c r="C415" s="2" t="s">
        <v>6</v>
      </c>
      <c r="D415" s="3">
        <v>3425</v>
      </c>
      <c r="E415" t="str">
        <f>VLOOKUP(Maintenance_and_repair[[#This Row],[Real_estate]],Houses[#All],2)</f>
        <v>Eindhoven-Noord</v>
      </c>
      <c r="F415" t="str">
        <f>VLOOKUP(Maintenance_and_repair[[#This Row],[Real_estate]],Houses[],6)</f>
        <v>House</v>
      </c>
    </row>
    <row r="416" spans="1:6" x14ac:dyDescent="0.25">
      <c r="A416">
        <v>63</v>
      </c>
      <c r="B416" s="1">
        <v>38391</v>
      </c>
      <c r="C416" s="2" t="s">
        <v>4</v>
      </c>
      <c r="D416" s="3">
        <v>305</v>
      </c>
      <c r="E416" t="str">
        <f>VLOOKUP(Maintenance_and_repair[[#This Row],[Real_estate]],Houses[#All],2)</f>
        <v>Eindhoven-Noord</v>
      </c>
      <c r="F416" t="str">
        <f>VLOOKUP(Maintenance_and_repair[[#This Row],[Real_estate]],Houses[],6)</f>
        <v>Small House</v>
      </c>
    </row>
    <row r="417" spans="1:6" x14ac:dyDescent="0.25">
      <c r="A417">
        <v>170</v>
      </c>
      <c r="B417" s="1">
        <v>38392</v>
      </c>
      <c r="C417" s="2" t="s">
        <v>6</v>
      </c>
      <c r="D417" s="3">
        <v>3975</v>
      </c>
      <c r="E417" t="str">
        <f>VLOOKUP(Maintenance_and_repair[[#This Row],[Real_estate]],Houses[#All],2)</f>
        <v>Eindhoven-Oost</v>
      </c>
      <c r="F417" t="str">
        <f>VLOOKUP(Maintenance_and_repair[[#This Row],[Real_estate]],Houses[],6)</f>
        <v>Condo</v>
      </c>
    </row>
    <row r="418" spans="1:6" x14ac:dyDescent="0.25">
      <c r="A418">
        <v>17</v>
      </c>
      <c r="B418" s="1">
        <v>38394</v>
      </c>
      <c r="C418" s="2" t="s">
        <v>4</v>
      </c>
      <c r="D418" s="3">
        <v>537</v>
      </c>
      <c r="E418" t="str">
        <f>VLOOKUP(Maintenance_and_repair[[#This Row],[Real_estate]],Houses[#All],2)</f>
        <v>Eindhoven-Zuid</v>
      </c>
      <c r="F418" t="str">
        <f>VLOOKUP(Maintenance_and_repair[[#This Row],[Real_estate]],Houses[],6)</f>
        <v>Villa</v>
      </c>
    </row>
    <row r="419" spans="1:6" x14ac:dyDescent="0.25">
      <c r="A419">
        <v>30</v>
      </c>
      <c r="B419" s="1">
        <v>38396</v>
      </c>
      <c r="C419" s="2" t="s">
        <v>4</v>
      </c>
      <c r="D419" s="3">
        <v>3884</v>
      </c>
      <c r="E419" t="str">
        <f>VLOOKUP(Maintenance_and_repair[[#This Row],[Real_estate]],Houses[#All],2)</f>
        <v>Eindhoven-Zuid</v>
      </c>
      <c r="F419" t="str">
        <f>VLOOKUP(Maintenance_and_repair[[#This Row],[Real_estate]],Houses[],6)</f>
        <v>Condo</v>
      </c>
    </row>
    <row r="420" spans="1:6" x14ac:dyDescent="0.25">
      <c r="A420">
        <v>186</v>
      </c>
      <c r="B420" s="1">
        <v>38402</v>
      </c>
      <c r="C420" s="2" t="s">
        <v>4</v>
      </c>
      <c r="D420" s="3">
        <v>3829</v>
      </c>
      <c r="E420" t="str">
        <f>VLOOKUP(Maintenance_and_repair[[#This Row],[Real_estate]],Houses[#All],2)</f>
        <v>Eindhoven-Oost</v>
      </c>
      <c r="F420" t="str">
        <f>VLOOKUP(Maintenance_and_repair[[#This Row],[Real_estate]],Houses[],6)</f>
        <v>House</v>
      </c>
    </row>
    <row r="421" spans="1:6" x14ac:dyDescent="0.25">
      <c r="A421">
        <v>6</v>
      </c>
      <c r="B421" s="1">
        <v>38406</v>
      </c>
      <c r="C421" s="2" t="s">
        <v>6</v>
      </c>
      <c r="D421" s="3">
        <v>2338</v>
      </c>
      <c r="E421" t="str">
        <f>VLOOKUP(Maintenance_and_repair[[#This Row],[Real_estate]],Houses[#All],2)</f>
        <v>Eindhoven-Zuid</v>
      </c>
      <c r="F421" t="str">
        <f>VLOOKUP(Maintenance_and_repair[[#This Row],[Real_estate]],Houses[],6)</f>
        <v>Condo</v>
      </c>
    </row>
    <row r="422" spans="1:6" x14ac:dyDescent="0.25">
      <c r="A422">
        <v>181</v>
      </c>
      <c r="B422" s="1">
        <v>38411</v>
      </c>
      <c r="C422" s="2" t="s">
        <v>4</v>
      </c>
      <c r="D422" s="3">
        <v>3389</v>
      </c>
      <c r="E422" t="str">
        <f>VLOOKUP(Maintenance_and_repair[[#This Row],[Real_estate]],Houses[#All],2)</f>
        <v>Eindhoven-Oost</v>
      </c>
      <c r="F422" t="str">
        <f>VLOOKUP(Maintenance_and_repair[[#This Row],[Real_estate]],Houses[],6)</f>
        <v>House</v>
      </c>
    </row>
    <row r="423" spans="1:6" x14ac:dyDescent="0.25">
      <c r="A423">
        <v>160</v>
      </c>
      <c r="B423" s="1">
        <v>38413</v>
      </c>
      <c r="C423" s="2" t="s">
        <v>4</v>
      </c>
      <c r="D423" s="3">
        <v>3907</v>
      </c>
      <c r="E423" t="str">
        <f>VLOOKUP(Maintenance_and_repair[[#This Row],[Real_estate]],Houses[#All],2)</f>
        <v>Eindhoven-Oost</v>
      </c>
      <c r="F423" t="str">
        <f>VLOOKUP(Maintenance_and_repair[[#This Row],[Real_estate]],Houses[],6)</f>
        <v>Apartment</v>
      </c>
    </row>
    <row r="424" spans="1:6" x14ac:dyDescent="0.25">
      <c r="A424">
        <v>86</v>
      </c>
      <c r="B424" s="1">
        <v>38417</v>
      </c>
      <c r="C424" s="2" t="s">
        <v>4</v>
      </c>
      <c r="D424" s="3">
        <v>407</v>
      </c>
      <c r="E424" t="str">
        <f>VLOOKUP(Maintenance_and_repair[[#This Row],[Real_estate]],Houses[#All],2)</f>
        <v>Eindhoven-West</v>
      </c>
      <c r="F424" t="str">
        <f>VLOOKUP(Maintenance_and_repair[[#This Row],[Real_estate]],Houses[],6)</f>
        <v>Small House</v>
      </c>
    </row>
    <row r="425" spans="1:6" x14ac:dyDescent="0.25">
      <c r="A425">
        <v>128</v>
      </c>
      <c r="B425" s="1">
        <v>38419</v>
      </c>
      <c r="C425" s="2" t="s">
        <v>4</v>
      </c>
      <c r="D425" s="3">
        <v>2572</v>
      </c>
      <c r="E425" t="str">
        <f>VLOOKUP(Maintenance_and_repair[[#This Row],[Real_estate]],Houses[#All],2)</f>
        <v>Eindhoven-West</v>
      </c>
      <c r="F425" t="str">
        <f>VLOOKUP(Maintenance_and_repair[[#This Row],[Real_estate]],Houses[],6)</f>
        <v>House</v>
      </c>
    </row>
    <row r="426" spans="1:6" x14ac:dyDescent="0.25">
      <c r="A426">
        <v>167</v>
      </c>
      <c r="B426" s="1">
        <v>38424</v>
      </c>
      <c r="C426" s="2" t="s">
        <v>4</v>
      </c>
      <c r="D426" s="3">
        <v>110</v>
      </c>
      <c r="E426" t="str">
        <f>VLOOKUP(Maintenance_and_repair[[#This Row],[Real_estate]],Houses[#All],2)</f>
        <v>Eindhoven-Oost</v>
      </c>
      <c r="F426" t="str">
        <f>VLOOKUP(Maintenance_and_repair[[#This Row],[Real_estate]],Houses[],6)</f>
        <v>Condo</v>
      </c>
    </row>
    <row r="427" spans="1:6" x14ac:dyDescent="0.25">
      <c r="A427">
        <v>187</v>
      </c>
      <c r="B427" s="1">
        <v>38425</v>
      </c>
      <c r="C427" s="2" t="s">
        <v>4</v>
      </c>
      <c r="D427" s="3">
        <v>4479</v>
      </c>
      <c r="E427" t="str">
        <f>VLOOKUP(Maintenance_and_repair[[#This Row],[Real_estate]],Houses[#All],2)</f>
        <v>Eindhoven-Oost</v>
      </c>
      <c r="F427" t="str">
        <f>VLOOKUP(Maintenance_and_repair[[#This Row],[Real_estate]],Houses[],6)</f>
        <v>Villa</v>
      </c>
    </row>
    <row r="428" spans="1:6" x14ac:dyDescent="0.25">
      <c r="A428">
        <v>218</v>
      </c>
      <c r="B428" s="1">
        <v>38426</v>
      </c>
      <c r="C428" s="2" t="s">
        <v>4</v>
      </c>
      <c r="D428" s="3">
        <v>3472</v>
      </c>
      <c r="E428" t="str">
        <f>VLOOKUP(Maintenance_and_repair[[#This Row],[Real_estate]],Houses[#All],2)</f>
        <v>Geldrop</v>
      </c>
      <c r="F428" t="str">
        <f>VLOOKUP(Maintenance_and_repair[[#This Row],[Real_estate]],Houses[],6)</f>
        <v>House</v>
      </c>
    </row>
    <row r="429" spans="1:6" x14ac:dyDescent="0.25">
      <c r="A429">
        <v>217</v>
      </c>
      <c r="B429" s="1">
        <v>38428</v>
      </c>
      <c r="C429" s="2" t="s">
        <v>4</v>
      </c>
      <c r="D429" s="3">
        <v>3835</v>
      </c>
      <c r="E429" t="str">
        <f>VLOOKUP(Maintenance_and_repair[[#This Row],[Real_estate]],Houses[#All],2)</f>
        <v>Geldrop</v>
      </c>
      <c r="F429" t="str">
        <f>VLOOKUP(Maintenance_and_repair[[#This Row],[Real_estate]],Houses[],6)</f>
        <v>House</v>
      </c>
    </row>
    <row r="430" spans="1:6" x14ac:dyDescent="0.25">
      <c r="A430">
        <v>125</v>
      </c>
      <c r="B430" s="1">
        <v>38429</v>
      </c>
      <c r="C430" s="2" t="s">
        <v>5</v>
      </c>
      <c r="D430" s="3">
        <v>4568</v>
      </c>
      <c r="E430" t="str">
        <f>VLOOKUP(Maintenance_and_repair[[#This Row],[Real_estate]],Houses[#All],2)</f>
        <v>Eindhoven-West</v>
      </c>
      <c r="F430" t="str">
        <f>VLOOKUP(Maintenance_and_repair[[#This Row],[Real_estate]],Houses[],6)</f>
        <v>Villa</v>
      </c>
    </row>
    <row r="431" spans="1:6" x14ac:dyDescent="0.25">
      <c r="A431">
        <v>156</v>
      </c>
      <c r="B431" s="1">
        <v>38430</v>
      </c>
      <c r="C431" s="2" t="s">
        <v>6</v>
      </c>
      <c r="D431" s="3">
        <v>759</v>
      </c>
      <c r="E431" t="str">
        <f>VLOOKUP(Maintenance_and_repair[[#This Row],[Real_estate]],Houses[#All],2)</f>
        <v>Eindhoven-Oost</v>
      </c>
      <c r="F431" t="str">
        <f>VLOOKUP(Maintenance_and_repair[[#This Row],[Real_estate]],Houses[],6)</f>
        <v>Apartment</v>
      </c>
    </row>
    <row r="432" spans="1:6" x14ac:dyDescent="0.25">
      <c r="A432">
        <v>152</v>
      </c>
      <c r="B432" s="1">
        <v>38435</v>
      </c>
      <c r="C432" s="2" t="s">
        <v>4</v>
      </c>
      <c r="D432" s="3">
        <v>3039</v>
      </c>
      <c r="E432" t="str">
        <f>VLOOKUP(Maintenance_and_repair[[#This Row],[Real_estate]],Houses[#All],2)</f>
        <v>Eindhoven-Oost</v>
      </c>
      <c r="F432" t="str">
        <f>VLOOKUP(Maintenance_and_repair[[#This Row],[Real_estate]],Houses[],6)</f>
        <v>Apartment</v>
      </c>
    </row>
    <row r="433" spans="1:6" x14ac:dyDescent="0.25">
      <c r="A433">
        <v>199</v>
      </c>
      <c r="B433" s="1">
        <v>38439</v>
      </c>
      <c r="C433" s="2" t="s">
        <v>6</v>
      </c>
      <c r="D433" s="3">
        <v>476</v>
      </c>
      <c r="E433" t="str">
        <f>VLOOKUP(Maintenance_and_repair[[#This Row],[Real_estate]],Houses[#All],2)</f>
        <v>Best</v>
      </c>
      <c r="F433" t="str">
        <f>VLOOKUP(Maintenance_and_repair[[#This Row],[Real_estate]],Houses[],6)</f>
        <v>Apartment</v>
      </c>
    </row>
    <row r="434" spans="1:6" x14ac:dyDescent="0.25">
      <c r="A434">
        <v>197</v>
      </c>
      <c r="B434" s="1">
        <v>38440</v>
      </c>
      <c r="C434" s="2" t="s">
        <v>4</v>
      </c>
      <c r="D434" s="3">
        <v>2554</v>
      </c>
      <c r="E434" t="str">
        <f>VLOOKUP(Maintenance_and_repair[[#This Row],[Real_estate]],Houses[#All],2)</f>
        <v>Best</v>
      </c>
      <c r="F434" t="str">
        <f>VLOOKUP(Maintenance_and_repair[[#This Row],[Real_estate]],Houses[],6)</f>
        <v>House</v>
      </c>
    </row>
    <row r="435" spans="1:6" x14ac:dyDescent="0.25">
      <c r="A435">
        <v>126</v>
      </c>
      <c r="B435" s="1">
        <v>38446</v>
      </c>
      <c r="C435" s="2" t="s">
        <v>4</v>
      </c>
      <c r="D435" s="3">
        <v>2737</v>
      </c>
      <c r="E435" t="str">
        <f>VLOOKUP(Maintenance_and_repair[[#This Row],[Real_estate]],Houses[#All],2)</f>
        <v>Eindhoven-West</v>
      </c>
      <c r="F435" t="str">
        <f>VLOOKUP(Maintenance_and_repair[[#This Row],[Real_estate]],Houses[],6)</f>
        <v>Condo</v>
      </c>
    </row>
    <row r="436" spans="1:6" x14ac:dyDescent="0.25">
      <c r="A436">
        <v>231</v>
      </c>
      <c r="B436" s="1">
        <v>38447</v>
      </c>
      <c r="C436" s="2" t="s">
        <v>4</v>
      </c>
      <c r="D436" s="3">
        <v>555</v>
      </c>
      <c r="E436" t="str">
        <f>VLOOKUP(Maintenance_and_repair[[#This Row],[Real_estate]],Houses[#All],2)</f>
        <v>Son en Breugel</v>
      </c>
      <c r="F436" t="str">
        <f>VLOOKUP(Maintenance_and_repair[[#This Row],[Real_estate]],Houses[],6)</f>
        <v>Villa</v>
      </c>
    </row>
    <row r="437" spans="1:6" x14ac:dyDescent="0.25">
      <c r="A437">
        <v>222</v>
      </c>
      <c r="B437" s="1">
        <v>38449</v>
      </c>
      <c r="C437" s="2" t="s">
        <v>4</v>
      </c>
      <c r="D437" s="3">
        <v>4468</v>
      </c>
      <c r="E437" t="str">
        <f>VLOOKUP(Maintenance_and_repair[[#This Row],[Real_estate]],Houses[#All],2)</f>
        <v>Son en Breugel</v>
      </c>
      <c r="F437" t="str">
        <f>VLOOKUP(Maintenance_and_repair[[#This Row],[Real_estate]],Houses[],6)</f>
        <v>Apartment</v>
      </c>
    </row>
    <row r="438" spans="1:6" x14ac:dyDescent="0.25">
      <c r="A438">
        <v>20</v>
      </c>
      <c r="B438" s="1">
        <v>38450</v>
      </c>
      <c r="C438" s="2" t="s">
        <v>4</v>
      </c>
      <c r="D438" s="3">
        <v>709</v>
      </c>
      <c r="E438" t="str">
        <f>VLOOKUP(Maintenance_and_repair[[#This Row],[Real_estate]],Houses[#All],2)</f>
        <v>Eindhoven-Zuid</v>
      </c>
      <c r="F438" t="str">
        <f>VLOOKUP(Maintenance_and_repair[[#This Row],[Real_estate]],Houses[],6)</f>
        <v>House</v>
      </c>
    </row>
    <row r="439" spans="1:6" x14ac:dyDescent="0.25">
      <c r="A439">
        <v>121</v>
      </c>
      <c r="B439" s="1">
        <v>38457</v>
      </c>
      <c r="C439" s="2" t="s">
        <v>5</v>
      </c>
      <c r="D439" s="3">
        <v>1822</v>
      </c>
      <c r="E439" t="str">
        <f>VLOOKUP(Maintenance_and_repair[[#This Row],[Real_estate]],Houses[#All],2)</f>
        <v>Eindhoven-West</v>
      </c>
      <c r="F439" t="str">
        <f>VLOOKUP(Maintenance_and_repair[[#This Row],[Real_estate]],Houses[],6)</f>
        <v>Apartment</v>
      </c>
    </row>
    <row r="440" spans="1:6" x14ac:dyDescent="0.25">
      <c r="A440">
        <v>131</v>
      </c>
      <c r="B440" s="1">
        <v>38459</v>
      </c>
      <c r="C440" s="2" t="s">
        <v>5</v>
      </c>
      <c r="D440" s="3">
        <v>4676</v>
      </c>
      <c r="E440" t="str">
        <f>VLOOKUP(Maintenance_and_repair[[#This Row],[Real_estate]],Houses[#All],2)</f>
        <v>Eindhoven-West</v>
      </c>
      <c r="F440" t="str">
        <f>VLOOKUP(Maintenance_and_repair[[#This Row],[Real_estate]],Houses[],6)</f>
        <v>Villa</v>
      </c>
    </row>
    <row r="441" spans="1:6" x14ac:dyDescent="0.25">
      <c r="A441">
        <v>4</v>
      </c>
      <c r="B441" s="1">
        <v>38463</v>
      </c>
      <c r="C441" s="2" t="s">
        <v>6</v>
      </c>
      <c r="D441" s="3">
        <v>2032</v>
      </c>
      <c r="E441" t="str">
        <f>VLOOKUP(Maintenance_and_repair[[#This Row],[Real_estate]],Houses[#All],2)</f>
        <v>Eindhoven-Zuid</v>
      </c>
      <c r="F441" t="str">
        <f>VLOOKUP(Maintenance_and_repair[[#This Row],[Real_estate]],Houses[],6)</f>
        <v>Apartment</v>
      </c>
    </row>
    <row r="442" spans="1:6" x14ac:dyDescent="0.25">
      <c r="A442">
        <v>117</v>
      </c>
      <c r="B442" s="1">
        <v>38463</v>
      </c>
      <c r="C442" s="2" t="s">
        <v>6</v>
      </c>
      <c r="D442" s="3">
        <v>3910</v>
      </c>
      <c r="E442" t="str">
        <f>VLOOKUP(Maintenance_and_repair[[#This Row],[Real_estate]],Houses[#All],2)</f>
        <v>Eindhoven-West</v>
      </c>
      <c r="F442" t="str">
        <f>VLOOKUP(Maintenance_and_repair[[#This Row],[Real_estate]],Houses[],6)</f>
        <v>Small House</v>
      </c>
    </row>
    <row r="443" spans="1:6" x14ac:dyDescent="0.25">
      <c r="A443">
        <v>96</v>
      </c>
      <c r="B443" s="1">
        <v>38467</v>
      </c>
      <c r="C443" s="2" t="s">
        <v>4</v>
      </c>
      <c r="D443" s="3">
        <v>2196</v>
      </c>
      <c r="E443" t="str">
        <f>VLOOKUP(Maintenance_and_repair[[#This Row],[Real_estate]],Houses[#All],2)</f>
        <v>Eindhoven-West</v>
      </c>
      <c r="F443" t="str">
        <f>VLOOKUP(Maintenance_and_repair[[#This Row],[Real_estate]],Houses[],6)</f>
        <v>House</v>
      </c>
    </row>
    <row r="444" spans="1:6" x14ac:dyDescent="0.25">
      <c r="A444">
        <v>220</v>
      </c>
      <c r="B444" s="1">
        <v>38472</v>
      </c>
      <c r="C444" s="2" t="s">
        <v>4</v>
      </c>
      <c r="D444" s="3">
        <v>1570</v>
      </c>
      <c r="E444" t="str">
        <f>VLOOKUP(Maintenance_and_repair[[#This Row],[Real_estate]],Houses[#All],2)</f>
        <v>Geldrop</v>
      </c>
      <c r="F444" t="str">
        <f>VLOOKUP(Maintenance_and_repair[[#This Row],[Real_estate]],Houses[],6)</f>
        <v>House</v>
      </c>
    </row>
    <row r="445" spans="1:6" x14ac:dyDescent="0.25">
      <c r="A445">
        <v>135</v>
      </c>
      <c r="B445" s="1">
        <v>38476</v>
      </c>
      <c r="C445" s="2" t="s">
        <v>4</v>
      </c>
      <c r="D445" s="3">
        <v>1665</v>
      </c>
      <c r="E445" t="str">
        <f>VLOOKUP(Maintenance_and_repair[[#This Row],[Real_estate]],Houses[#All],2)</f>
        <v>Eindhoven-West</v>
      </c>
      <c r="F445" t="str">
        <f>VLOOKUP(Maintenance_and_repair[[#This Row],[Real_estate]],Houses[],6)</f>
        <v>Small House</v>
      </c>
    </row>
    <row r="446" spans="1:6" x14ac:dyDescent="0.25">
      <c r="A446">
        <v>18</v>
      </c>
      <c r="B446" s="1">
        <v>38482</v>
      </c>
      <c r="C446" s="2" t="s">
        <v>4</v>
      </c>
      <c r="D446" s="3">
        <v>2180</v>
      </c>
      <c r="E446" t="str">
        <f>VLOOKUP(Maintenance_and_repair[[#This Row],[Real_estate]],Houses[#All],2)</f>
        <v>Eindhoven-Zuid</v>
      </c>
      <c r="F446" t="str">
        <f>VLOOKUP(Maintenance_and_repair[[#This Row],[Real_estate]],Houses[],6)</f>
        <v>Condo</v>
      </c>
    </row>
    <row r="447" spans="1:6" x14ac:dyDescent="0.25">
      <c r="A447">
        <v>35</v>
      </c>
      <c r="B447" s="1">
        <v>38486</v>
      </c>
      <c r="C447" s="2" t="s">
        <v>4</v>
      </c>
      <c r="D447" s="3">
        <v>3578</v>
      </c>
      <c r="E447" t="str">
        <f>VLOOKUP(Maintenance_and_repair[[#This Row],[Real_estate]],Houses[#All],2)</f>
        <v>Eindhoven-Zuid</v>
      </c>
      <c r="F447" t="str">
        <f>VLOOKUP(Maintenance_and_repair[[#This Row],[Real_estate]],Houses[],6)</f>
        <v>Villa</v>
      </c>
    </row>
    <row r="448" spans="1:6" x14ac:dyDescent="0.25">
      <c r="A448">
        <v>112</v>
      </c>
      <c r="B448" s="1">
        <v>38494</v>
      </c>
      <c r="C448" s="2" t="s">
        <v>6</v>
      </c>
      <c r="D448" s="3">
        <v>3760</v>
      </c>
      <c r="E448" t="str">
        <f>VLOOKUP(Maintenance_and_repair[[#This Row],[Real_estate]],Houses[#All],2)</f>
        <v>Eindhoven-West</v>
      </c>
      <c r="F448" t="str">
        <f>VLOOKUP(Maintenance_and_repair[[#This Row],[Real_estate]],Houses[],6)</f>
        <v>Apartment</v>
      </c>
    </row>
    <row r="449" spans="1:6" x14ac:dyDescent="0.25">
      <c r="A449">
        <v>143</v>
      </c>
      <c r="B449" s="1">
        <v>38495</v>
      </c>
      <c r="C449" s="2" t="s">
        <v>5</v>
      </c>
      <c r="D449" s="3">
        <v>1080</v>
      </c>
      <c r="E449" t="str">
        <f>VLOOKUP(Maintenance_and_repair[[#This Row],[Real_estate]],Houses[#All],2)</f>
        <v>Eindhoven-Oost</v>
      </c>
      <c r="F449" t="str">
        <f>VLOOKUP(Maintenance_and_repair[[#This Row],[Real_estate]],Houses[],6)</f>
        <v>Villa</v>
      </c>
    </row>
    <row r="450" spans="1:6" x14ac:dyDescent="0.25">
      <c r="A450">
        <v>26</v>
      </c>
      <c r="B450" s="1">
        <v>38498</v>
      </c>
      <c r="C450" s="2" t="s">
        <v>6</v>
      </c>
      <c r="D450" s="3">
        <v>1952</v>
      </c>
      <c r="E450" t="str">
        <f>VLOOKUP(Maintenance_and_repair[[#This Row],[Real_estate]],Houses[#All],2)</f>
        <v>Eindhoven-Zuid</v>
      </c>
      <c r="F450" t="str">
        <f>VLOOKUP(Maintenance_and_repair[[#This Row],[Real_estate]],Houses[],6)</f>
        <v>House</v>
      </c>
    </row>
    <row r="451" spans="1:6" x14ac:dyDescent="0.25">
      <c r="A451">
        <v>106</v>
      </c>
      <c r="B451" s="1">
        <v>38505</v>
      </c>
      <c r="C451" s="2" t="s">
        <v>4</v>
      </c>
      <c r="D451" s="3">
        <v>838</v>
      </c>
      <c r="E451" t="str">
        <f>VLOOKUP(Maintenance_and_repair[[#This Row],[Real_estate]],Houses[#All],2)</f>
        <v>Eindhoven-West</v>
      </c>
      <c r="F451" t="str">
        <f>VLOOKUP(Maintenance_and_repair[[#This Row],[Real_estate]],Houses[],6)</f>
        <v>Apartment</v>
      </c>
    </row>
    <row r="452" spans="1:6" x14ac:dyDescent="0.25">
      <c r="A452">
        <v>83</v>
      </c>
      <c r="B452" s="1">
        <v>38507</v>
      </c>
      <c r="C452" s="2" t="s">
        <v>4</v>
      </c>
      <c r="D452" s="3">
        <v>2403</v>
      </c>
      <c r="E452" t="str">
        <f>VLOOKUP(Maintenance_and_repair[[#This Row],[Real_estate]],Houses[#All],2)</f>
        <v>Eindhoven-West</v>
      </c>
      <c r="F452" t="str">
        <f>VLOOKUP(Maintenance_and_repair[[#This Row],[Real_estate]],Houses[],6)</f>
        <v>Small House</v>
      </c>
    </row>
    <row r="453" spans="1:6" x14ac:dyDescent="0.25">
      <c r="A453">
        <v>229</v>
      </c>
      <c r="B453" s="1">
        <v>38510</v>
      </c>
      <c r="C453" s="2" t="s">
        <v>6</v>
      </c>
      <c r="D453" s="3">
        <v>3173</v>
      </c>
      <c r="E453" t="str">
        <f>VLOOKUP(Maintenance_and_repair[[#This Row],[Real_estate]],Houses[#All],2)</f>
        <v>Son en Breugel</v>
      </c>
      <c r="F453" t="str">
        <f>VLOOKUP(Maintenance_and_repair[[#This Row],[Real_estate]],Houses[],6)</f>
        <v>Apartment</v>
      </c>
    </row>
    <row r="454" spans="1:6" x14ac:dyDescent="0.25">
      <c r="A454">
        <v>227</v>
      </c>
      <c r="B454" s="1">
        <v>38514</v>
      </c>
      <c r="C454" s="2" t="s">
        <v>6</v>
      </c>
      <c r="D454" s="3">
        <v>579</v>
      </c>
      <c r="E454" t="str">
        <f>VLOOKUP(Maintenance_and_repair[[#This Row],[Real_estate]],Houses[#All],2)</f>
        <v>Son en Breugel</v>
      </c>
      <c r="F454" t="str">
        <f>VLOOKUP(Maintenance_and_repair[[#This Row],[Real_estate]],Houses[],6)</f>
        <v>Apartment</v>
      </c>
    </row>
    <row r="455" spans="1:6" x14ac:dyDescent="0.25">
      <c r="A455">
        <v>226</v>
      </c>
      <c r="B455" s="1">
        <v>38515</v>
      </c>
      <c r="C455" s="2" t="s">
        <v>6</v>
      </c>
      <c r="D455" s="3">
        <v>3931</v>
      </c>
      <c r="E455" t="str">
        <f>VLOOKUP(Maintenance_and_repair[[#This Row],[Real_estate]],Houses[#All],2)</f>
        <v>Son en Breugel</v>
      </c>
      <c r="F455" t="str">
        <f>VLOOKUP(Maintenance_and_repair[[#This Row],[Real_estate]],Houses[],6)</f>
        <v>Apartment</v>
      </c>
    </row>
    <row r="456" spans="1:6" x14ac:dyDescent="0.25">
      <c r="A456">
        <v>111</v>
      </c>
      <c r="B456" s="1">
        <v>38519</v>
      </c>
      <c r="C456" s="2" t="s">
        <v>5</v>
      </c>
      <c r="D456" s="3">
        <v>68</v>
      </c>
      <c r="E456" t="str">
        <f>VLOOKUP(Maintenance_and_repair[[#This Row],[Real_estate]],Houses[#All],2)</f>
        <v>Eindhoven-West</v>
      </c>
      <c r="F456" t="str">
        <f>VLOOKUP(Maintenance_and_repair[[#This Row],[Real_estate]],Houses[],6)</f>
        <v>Small House</v>
      </c>
    </row>
    <row r="457" spans="1:6" x14ac:dyDescent="0.25">
      <c r="A457">
        <v>61</v>
      </c>
      <c r="B457" s="1">
        <v>38524</v>
      </c>
      <c r="C457" s="2" t="s">
        <v>4</v>
      </c>
      <c r="D457" s="3">
        <v>2110</v>
      </c>
      <c r="E457" t="str">
        <f>VLOOKUP(Maintenance_and_repair[[#This Row],[Real_estate]],Houses[#All],2)</f>
        <v>Eindhoven-Noord</v>
      </c>
      <c r="F457" t="str">
        <f>VLOOKUP(Maintenance_and_repair[[#This Row],[Real_estate]],Houses[],6)</f>
        <v>Apartment</v>
      </c>
    </row>
    <row r="458" spans="1:6" x14ac:dyDescent="0.25">
      <c r="A458">
        <v>64</v>
      </c>
      <c r="B458" s="1">
        <v>38527</v>
      </c>
      <c r="C458" s="2" t="s">
        <v>4</v>
      </c>
      <c r="D458" s="3">
        <v>4135</v>
      </c>
      <c r="E458" t="str">
        <f>VLOOKUP(Maintenance_and_repair[[#This Row],[Real_estate]],Houses[#All],2)</f>
        <v>Eindhoven-Noord</v>
      </c>
      <c r="F458" t="str">
        <f>VLOOKUP(Maintenance_and_repair[[#This Row],[Real_estate]],Houses[],6)</f>
        <v>Apartment</v>
      </c>
    </row>
    <row r="459" spans="1:6" x14ac:dyDescent="0.25">
      <c r="A459">
        <v>205</v>
      </c>
      <c r="B459" s="1">
        <v>38528</v>
      </c>
      <c r="C459" s="2" t="s">
        <v>4</v>
      </c>
      <c r="D459" s="3">
        <v>401</v>
      </c>
      <c r="E459" t="str">
        <f>VLOOKUP(Maintenance_and_repair[[#This Row],[Real_estate]],Houses[#All],2)</f>
        <v>Best</v>
      </c>
      <c r="F459" t="str">
        <f>VLOOKUP(Maintenance_and_repair[[#This Row],[Real_estate]],Houses[],6)</f>
        <v>Small House</v>
      </c>
    </row>
    <row r="460" spans="1:6" x14ac:dyDescent="0.25">
      <c r="A460">
        <v>201</v>
      </c>
      <c r="B460" s="1">
        <v>38529</v>
      </c>
      <c r="C460" s="2" t="s">
        <v>4</v>
      </c>
      <c r="D460" s="3">
        <v>3536</v>
      </c>
      <c r="E460" t="str">
        <f>VLOOKUP(Maintenance_and_repair[[#This Row],[Real_estate]],Houses[#All],2)</f>
        <v>Veldhoven-Noord</v>
      </c>
      <c r="F460" t="str">
        <f>VLOOKUP(Maintenance_and_repair[[#This Row],[Real_estate]],Houses[],6)</f>
        <v>Small House</v>
      </c>
    </row>
    <row r="461" spans="1:6" x14ac:dyDescent="0.25">
      <c r="A461">
        <v>127</v>
      </c>
      <c r="B461" s="1">
        <v>38530</v>
      </c>
      <c r="C461" s="2" t="s">
        <v>5</v>
      </c>
      <c r="D461" s="3">
        <v>2325</v>
      </c>
      <c r="E461" t="str">
        <f>VLOOKUP(Maintenance_and_repair[[#This Row],[Real_estate]],Houses[#All],2)</f>
        <v>Eindhoven-West</v>
      </c>
      <c r="F461" t="str">
        <f>VLOOKUP(Maintenance_and_repair[[#This Row],[Real_estate]],Houses[],6)</f>
        <v>Apartment</v>
      </c>
    </row>
    <row r="462" spans="1:6" x14ac:dyDescent="0.25">
      <c r="A462">
        <v>215</v>
      </c>
      <c r="B462" s="1">
        <v>38531</v>
      </c>
      <c r="C462" s="2" t="s">
        <v>6</v>
      </c>
      <c r="D462" s="3">
        <v>321</v>
      </c>
      <c r="E462" t="str">
        <f>VLOOKUP(Maintenance_and_repair[[#This Row],[Real_estate]],Houses[#All],2)</f>
        <v>Geldrop</v>
      </c>
      <c r="F462" t="str">
        <f>VLOOKUP(Maintenance_and_repair[[#This Row],[Real_estate]],Houses[],6)</f>
        <v>House</v>
      </c>
    </row>
    <row r="463" spans="1:6" x14ac:dyDescent="0.25">
      <c r="A463">
        <v>165</v>
      </c>
      <c r="B463" s="1">
        <v>38532</v>
      </c>
      <c r="C463" s="2" t="s">
        <v>6</v>
      </c>
      <c r="D463" s="3">
        <v>1541</v>
      </c>
      <c r="E463" t="str">
        <f>VLOOKUP(Maintenance_and_repair[[#This Row],[Real_estate]],Houses[#All],2)</f>
        <v>Eindhoven-Oost</v>
      </c>
      <c r="F463" t="str">
        <f>VLOOKUP(Maintenance_and_repair[[#This Row],[Real_estate]],Houses[],6)</f>
        <v>Condo</v>
      </c>
    </row>
    <row r="464" spans="1:6" x14ac:dyDescent="0.25">
      <c r="A464">
        <v>100</v>
      </c>
      <c r="B464" s="1">
        <v>38541</v>
      </c>
      <c r="C464" s="2" t="s">
        <v>4</v>
      </c>
      <c r="D464" s="3">
        <v>2500</v>
      </c>
      <c r="E464" t="str">
        <f>VLOOKUP(Maintenance_and_repair[[#This Row],[Real_estate]],Houses[#All],2)</f>
        <v>Eindhoven-West</v>
      </c>
      <c r="F464" t="str">
        <f>VLOOKUP(Maintenance_and_repair[[#This Row],[Real_estate]],Houses[],6)</f>
        <v>Apartment</v>
      </c>
    </row>
    <row r="465" spans="1:6" x14ac:dyDescent="0.25">
      <c r="A465">
        <v>212</v>
      </c>
      <c r="B465" s="1">
        <v>38549</v>
      </c>
      <c r="C465" s="2" t="s">
        <v>4</v>
      </c>
      <c r="D465" s="3">
        <v>318</v>
      </c>
      <c r="E465" t="str">
        <f>VLOOKUP(Maintenance_and_repair[[#This Row],[Real_estate]],Houses[#All],2)</f>
        <v>Geldrop</v>
      </c>
      <c r="F465" t="str">
        <f>VLOOKUP(Maintenance_and_repair[[#This Row],[Real_estate]],Houses[],6)</f>
        <v>Condo</v>
      </c>
    </row>
    <row r="466" spans="1:6" x14ac:dyDescent="0.25">
      <c r="A466">
        <v>224</v>
      </c>
      <c r="B466" s="1">
        <v>38562</v>
      </c>
      <c r="C466" s="2" t="s">
        <v>4</v>
      </c>
      <c r="D466" s="3">
        <v>2262</v>
      </c>
      <c r="E466" t="str">
        <f>VLOOKUP(Maintenance_and_repair[[#This Row],[Real_estate]],Houses[#All],2)</f>
        <v>Son en Breugel</v>
      </c>
      <c r="F466" t="str">
        <f>VLOOKUP(Maintenance_and_repair[[#This Row],[Real_estate]],Houses[],6)</f>
        <v>Apartment</v>
      </c>
    </row>
    <row r="467" spans="1:6" x14ac:dyDescent="0.25">
      <c r="A467">
        <v>196</v>
      </c>
      <c r="B467" s="1">
        <v>38564</v>
      </c>
      <c r="C467" s="2" t="s">
        <v>6</v>
      </c>
      <c r="D467" s="3">
        <v>4336</v>
      </c>
      <c r="E467" t="str">
        <f>VLOOKUP(Maintenance_and_repair[[#This Row],[Real_estate]],Houses[#All],2)</f>
        <v>Best</v>
      </c>
      <c r="F467" t="str">
        <f>VLOOKUP(Maintenance_and_repair[[#This Row],[Real_estate]],Houses[],6)</f>
        <v>House</v>
      </c>
    </row>
    <row r="468" spans="1:6" x14ac:dyDescent="0.25">
      <c r="A468">
        <v>119</v>
      </c>
      <c r="B468" s="1">
        <v>38566</v>
      </c>
      <c r="C468" s="2" t="s">
        <v>6</v>
      </c>
      <c r="D468" s="3">
        <v>2278</v>
      </c>
      <c r="E468" t="str">
        <f>VLOOKUP(Maintenance_and_repair[[#This Row],[Real_estate]],Houses[#All],2)</f>
        <v>Eindhoven-West</v>
      </c>
      <c r="F468" t="str">
        <f>VLOOKUP(Maintenance_and_repair[[#This Row],[Real_estate]],Houses[],6)</f>
        <v>House</v>
      </c>
    </row>
    <row r="469" spans="1:6" x14ac:dyDescent="0.25">
      <c r="A469">
        <v>153</v>
      </c>
      <c r="B469" s="1">
        <v>38566</v>
      </c>
      <c r="C469" s="2" t="s">
        <v>6</v>
      </c>
      <c r="D469" s="3">
        <v>4153</v>
      </c>
      <c r="E469" t="str">
        <f>VLOOKUP(Maintenance_and_repair[[#This Row],[Real_estate]],Houses[#All],2)</f>
        <v>Eindhoven-Oost</v>
      </c>
      <c r="F469" t="str">
        <f>VLOOKUP(Maintenance_and_repair[[#This Row],[Real_estate]],Houses[],6)</f>
        <v>Apartment</v>
      </c>
    </row>
    <row r="470" spans="1:6" x14ac:dyDescent="0.25">
      <c r="A470">
        <v>233</v>
      </c>
      <c r="B470" s="1">
        <v>38568</v>
      </c>
      <c r="C470" s="2" t="s">
        <v>5</v>
      </c>
      <c r="D470" s="3">
        <v>3925</v>
      </c>
      <c r="E470" t="str">
        <f>VLOOKUP(Maintenance_and_repair[[#This Row],[Real_estate]],Houses[#All],2)</f>
        <v>Son en Breugel</v>
      </c>
      <c r="F470" t="str">
        <f>VLOOKUP(Maintenance_and_repair[[#This Row],[Real_estate]],Houses[],6)</f>
        <v>Villa</v>
      </c>
    </row>
    <row r="471" spans="1:6" x14ac:dyDescent="0.25">
      <c r="A471">
        <v>84</v>
      </c>
      <c r="B471" s="1">
        <v>38580</v>
      </c>
      <c r="C471" s="2" t="s">
        <v>4</v>
      </c>
      <c r="D471" s="3">
        <v>939</v>
      </c>
      <c r="E471" t="str">
        <f>VLOOKUP(Maintenance_and_repair[[#This Row],[Real_estate]],Houses[#All],2)</f>
        <v>Eindhoven-West</v>
      </c>
      <c r="F471" t="str">
        <f>VLOOKUP(Maintenance_and_repair[[#This Row],[Real_estate]],Houses[],6)</f>
        <v>Small House</v>
      </c>
    </row>
    <row r="472" spans="1:6" x14ac:dyDescent="0.25">
      <c r="A472">
        <v>94</v>
      </c>
      <c r="B472" s="1">
        <v>38580</v>
      </c>
      <c r="C472" s="2" t="s">
        <v>4</v>
      </c>
      <c r="D472" s="3">
        <v>932</v>
      </c>
      <c r="E472" t="str">
        <f>VLOOKUP(Maintenance_and_repair[[#This Row],[Real_estate]],Houses[#All],2)</f>
        <v>Eindhoven-West</v>
      </c>
      <c r="F472" t="str">
        <f>VLOOKUP(Maintenance_and_repair[[#This Row],[Real_estate]],Houses[],6)</f>
        <v>House</v>
      </c>
    </row>
    <row r="473" spans="1:6" x14ac:dyDescent="0.25">
      <c r="A473">
        <v>103</v>
      </c>
      <c r="B473" s="1">
        <v>38583</v>
      </c>
      <c r="C473" s="2" t="s">
        <v>6</v>
      </c>
      <c r="D473" s="3">
        <v>2883</v>
      </c>
      <c r="E473" t="str">
        <f>VLOOKUP(Maintenance_and_repair[[#This Row],[Real_estate]],Houses[#All],2)</f>
        <v>Eindhoven-West</v>
      </c>
      <c r="F473" t="str">
        <f>VLOOKUP(Maintenance_and_repair[[#This Row],[Real_estate]],Houses[],6)</f>
        <v>Apartment</v>
      </c>
    </row>
    <row r="474" spans="1:6" x14ac:dyDescent="0.25">
      <c r="A474">
        <v>148</v>
      </c>
      <c r="B474" s="1">
        <v>38586</v>
      </c>
      <c r="C474" s="2" t="s">
        <v>5</v>
      </c>
      <c r="D474" s="3">
        <v>2312</v>
      </c>
      <c r="E474" t="str">
        <f>VLOOKUP(Maintenance_and_repair[[#This Row],[Real_estate]],Houses[#All],2)</f>
        <v>Eindhoven-Oost</v>
      </c>
      <c r="F474" t="str">
        <f>VLOOKUP(Maintenance_and_repair[[#This Row],[Real_estate]],Houses[],6)</f>
        <v>Apartment</v>
      </c>
    </row>
    <row r="475" spans="1:6" x14ac:dyDescent="0.25">
      <c r="A475">
        <v>206</v>
      </c>
      <c r="B475" s="1">
        <v>38586</v>
      </c>
      <c r="C475" s="2" t="s">
        <v>5</v>
      </c>
      <c r="D475" s="3">
        <v>3267</v>
      </c>
      <c r="E475" t="str">
        <f>VLOOKUP(Maintenance_and_repair[[#This Row],[Real_estate]],Houses[#All],2)</f>
        <v>Geldrop</v>
      </c>
      <c r="F475" t="str">
        <f>VLOOKUP(Maintenance_and_repair[[#This Row],[Real_estate]],Houses[],6)</f>
        <v>Condo</v>
      </c>
    </row>
    <row r="476" spans="1:6" x14ac:dyDescent="0.25">
      <c r="A476">
        <v>198</v>
      </c>
      <c r="B476" s="1">
        <v>38588</v>
      </c>
      <c r="C476" s="2" t="s">
        <v>5</v>
      </c>
      <c r="D476" s="3">
        <v>3128</v>
      </c>
      <c r="E476" t="str">
        <f>VLOOKUP(Maintenance_and_repair[[#This Row],[Real_estate]],Houses[#All],2)</f>
        <v>Best</v>
      </c>
      <c r="F476" t="str">
        <f>VLOOKUP(Maintenance_and_repair[[#This Row],[Real_estate]],Houses[],6)</f>
        <v>Apartment</v>
      </c>
    </row>
    <row r="477" spans="1:6" x14ac:dyDescent="0.25">
      <c r="A477">
        <v>118</v>
      </c>
      <c r="B477" s="1">
        <v>38589</v>
      </c>
      <c r="C477" s="2" t="s">
        <v>5</v>
      </c>
      <c r="D477" s="3">
        <v>4612</v>
      </c>
      <c r="E477" t="str">
        <f>VLOOKUP(Maintenance_and_repair[[#This Row],[Real_estate]],Houses[#All],2)</f>
        <v>Eindhoven-West</v>
      </c>
      <c r="F477" t="str">
        <f>VLOOKUP(Maintenance_and_repair[[#This Row],[Real_estate]],Houses[],6)</f>
        <v>Apartment</v>
      </c>
    </row>
    <row r="478" spans="1:6" x14ac:dyDescent="0.25">
      <c r="A478">
        <v>107</v>
      </c>
      <c r="B478" s="1">
        <v>38594</v>
      </c>
      <c r="C478" s="2" t="s">
        <v>5</v>
      </c>
      <c r="D478" s="3">
        <v>3584</v>
      </c>
      <c r="E478" t="str">
        <f>VLOOKUP(Maintenance_and_repair[[#This Row],[Real_estate]],Houses[#All],2)</f>
        <v>Eindhoven-West</v>
      </c>
      <c r="F478" t="str">
        <f>VLOOKUP(Maintenance_and_repair[[#This Row],[Real_estate]],Houses[],6)</f>
        <v>House</v>
      </c>
    </row>
    <row r="479" spans="1:6" x14ac:dyDescent="0.25">
      <c r="A479">
        <v>76</v>
      </c>
      <c r="B479" s="1">
        <v>38613</v>
      </c>
      <c r="C479" s="2" t="s">
        <v>6</v>
      </c>
      <c r="D479" s="3">
        <v>4850</v>
      </c>
      <c r="E479" t="str">
        <f>VLOOKUP(Maintenance_and_repair[[#This Row],[Real_estate]],Houses[#All],2)</f>
        <v>Eindhoven-Noord</v>
      </c>
      <c r="F479" t="str">
        <f>VLOOKUP(Maintenance_and_repair[[#This Row],[Real_estate]],Houses[],6)</f>
        <v>Apartment</v>
      </c>
    </row>
    <row r="480" spans="1:6" x14ac:dyDescent="0.25">
      <c r="A480">
        <v>67</v>
      </c>
      <c r="B480" s="1">
        <v>38621</v>
      </c>
      <c r="C480" s="2" t="s">
        <v>4</v>
      </c>
      <c r="D480" s="3">
        <v>3013</v>
      </c>
      <c r="E480" t="str">
        <f>VLOOKUP(Maintenance_and_repair[[#This Row],[Real_estate]],Houses[#All],2)</f>
        <v>Eindhoven-Noord</v>
      </c>
      <c r="F480" t="str">
        <f>VLOOKUP(Maintenance_and_repair[[#This Row],[Real_estate]],Houses[],6)</f>
        <v>Apartment</v>
      </c>
    </row>
    <row r="481" spans="1:6" x14ac:dyDescent="0.25">
      <c r="A481">
        <v>228</v>
      </c>
      <c r="B481" s="1">
        <v>38622</v>
      </c>
      <c r="C481" s="2" t="s">
        <v>5</v>
      </c>
      <c r="D481" s="3">
        <v>2530</v>
      </c>
      <c r="E481" t="str">
        <f>VLOOKUP(Maintenance_and_repair[[#This Row],[Real_estate]],Houses[#All],2)</f>
        <v>Son en Breugel</v>
      </c>
      <c r="F481" t="str">
        <f>VLOOKUP(Maintenance_and_repair[[#This Row],[Real_estate]],Houses[],6)</f>
        <v>Apartment</v>
      </c>
    </row>
    <row r="482" spans="1:6" x14ac:dyDescent="0.25">
      <c r="A482">
        <v>150</v>
      </c>
      <c r="B482" s="1">
        <v>38629</v>
      </c>
      <c r="C482" s="2" t="s">
        <v>5</v>
      </c>
      <c r="D482" s="3">
        <v>3853</v>
      </c>
      <c r="E482" t="str">
        <f>VLOOKUP(Maintenance_and_repair[[#This Row],[Real_estate]],Houses[#All],2)</f>
        <v>Eindhoven-Oost</v>
      </c>
      <c r="F482" t="str">
        <f>VLOOKUP(Maintenance_and_repair[[#This Row],[Real_estate]],Houses[],6)</f>
        <v>Condo</v>
      </c>
    </row>
    <row r="483" spans="1:6" x14ac:dyDescent="0.25">
      <c r="A483">
        <v>230</v>
      </c>
      <c r="B483" s="1">
        <v>38629</v>
      </c>
      <c r="C483" s="2" t="s">
        <v>5</v>
      </c>
      <c r="D483" s="3">
        <v>4251</v>
      </c>
      <c r="E483" t="str">
        <f>VLOOKUP(Maintenance_and_repair[[#This Row],[Real_estate]],Houses[#All],2)</f>
        <v>Son en Breugel</v>
      </c>
      <c r="F483" t="str">
        <f>VLOOKUP(Maintenance_and_repair[[#This Row],[Real_estate]],Houses[],6)</f>
        <v>Apartment</v>
      </c>
    </row>
    <row r="484" spans="1:6" x14ac:dyDescent="0.25">
      <c r="A484">
        <v>97</v>
      </c>
      <c r="B484" s="1">
        <v>38632</v>
      </c>
      <c r="C484" s="2" t="s">
        <v>4</v>
      </c>
      <c r="D484" s="3">
        <v>3537</v>
      </c>
      <c r="E484" t="str">
        <f>VLOOKUP(Maintenance_and_repair[[#This Row],[Real_estate]],Houses[#All],2)</f>
        <v>Eindhoven-West</v>
      </c>
      <c r="F484" t="str">
        <f>VLOOKUP(Maintenance_and_repair[[#This Row],[Real_estate]],Houses[],6)</f>
        <v>Apartment</v>
      </c>
    </row>
    <row r="485" spans="1:6" x14ac:dyDescent="0.25">
      <c r="A485">
        <v>225</v>
      </c>
      <c r="B485" s="1">
        <v>38634</v>
      </c>
      <c r="C485" s="2" t="s">
        <v>4</v>
      </c>
      <c r="D485" s="3">
        <v>1665</v>
      </c>
      <c r="E485" t="str">
        <f>VLOOKUP(Maintenance_and_repair[[#This Row],[Real_estate]],Houses[#All],2)</f>
        <v>Son en Breugel</v>
      </c>
      <c r="F485" t="str">
        <f>VLOOKUP(Maintenance_and_repair[[#This Row],[Real_estate]],Houses[],6)</f>
        <v>Apartment</v>
      </c>
    </row>
    <row r="486" spans="1:6" x14ac:dyDescent="0.25">
      <c r="A486">
        <v>161</v>
      </c>
      <c r="B486" s="1">
        <v>38641</v>
      </c>
      <c r="C486" s="2" t="s">
        <v>5</v>
      </c>
      <c r="D486" s="3">
        <v>3920</v>
      </c>
      <c r="E486" t="str">
        <f>VLOOKUP(Maintenance_and_repair[[#This Row],[Real_estate]],Houses[#All],2)</f>
        <v>Eindhoven-Oost</v>
      </c>
      <c r="F486" t="str">
        <f>VLOOKUP(Maintenance_and_repair[[#This Row],[Real_estate]],Houses[],6)</f>
        <v>Apartment</v>
      </c>
    </row>
    <row r="487" spans="1:6" x14ac:dyDescent="0.25">
      <c r="A487">
        <v>168</v>
      </c>
      <c r="B487" s="1">
        <v>38642</v>
      </c>
      <c r="C487" s="2" t="s">
        <v>5</v>
      </c>
      <c r="D487" s="3">
        <v>2061</v>
      </c>
      <c r="E487" t="str">
        <f>VLOOKUP(Maintenance_and_repair[[#This Row],[Real_estate]],Houses[#All],2)</f>
        <v>Eindhoven-Oost</v>
      </c>
      <c r="F487" t="str">
        <f>VLOOKUP(Maintenance_and_repair[[#This Row],[Real_estate]],Houses[],6)</f>
        <v>Condo</v>
      </c>
    </row>
    <row r="488" spans="1:6" x14ac:dyDescent="0.25">
      <c r="A488">
        <v>216</v>
      </c>
      <c r="B488" s="1">
        <v>38642</v>
      </c>
      <c r="C488" s="2" t="s">
        <v>5</v>
      </c>
      <c r="D488" s="3">
        <v>2336</v>
      </c>
      <c r="E488" t="str">
        <f>VLOOKUP(Maintenance_and_repair[[#This Row],[Real_estate]],Houses[#All],2)</f>
        <v>Geldrop</v>
      </c>
      <c r="F488" t="str">
        <f>VLOOKUP(Maintenance_and_repair[[#This Row],[Real_estate]],Houses[],6)</f>
        <v>House</v>
      </c>
    </row>
    <row r="489" spans="1:6" x14ac:dyDescent="0.25">
      <c r="A489">
        <v>82</v>
      </c>
      <c r="B489" s="1">
        <v>38647</v>
      </c>
      <c r="C489" s="2" t="s">
        <v>6</v>
      </c>
      <c r="D489" s="3">
        <v>3026</v>
      </c>
      <c r="E489" t="str">
        <f>VLOOKUP(Maintenance_and_repair[[#This Row],[Real_estate]],Houses[#All],2)</f>
        <v>Eindhoven-West</v>
      </c>
      <c r="F489" t="str">
        <f>VLOOKUP(Maintenance_and_repair[[#This Row],[Real_estate]],Houses[],6)</f>
        <v>Apartment</v>
      </c>
    </row>
    <row r="490" spans="1:6" x14ac:dyDescent="0.25">
      <c r="A490">
        <v>151</v>
      </c>
      <c r="B490" s="1">
        <v>38650</v>
      </c>
      <c r="C490" s="2" t="s">
        <v>6</v>
      </c>
      <c r="D490" s="3">
        <v>137</v>
      </c>
      <c r="E490" t="str">
        <f>VLOOKUP(Maintenance_and_repair[[#This Row],[Real_estate]],Houses[#All],2)</f>
        <v>Eindhoven-Oost</v>
      </c>
      <c r="F490" t="str">
        <f>VLOOKUP(Maintenance_and_repair[[#This Row],[Real_estate]],Houses[],6)</f>
        <v>Condo</v>
      </c>
    </row>
    <row r="491" spans="1:6" x14ac:dyDescent="0.25">
      <c r="A491">
        <v>108</v>
      </c>
      <c r="B491" s="1">
        <v>38653</v>
      </c>
      <c r="C491" s="2" t="s">
        <v>5</v>
      </c>
      <c r="D491" s="3">
        <v>4612</v>
      </c>
      <c r="E491" t="str">
        <f>VLOOKUP(Maintenance_and_repair[[#This Row],[Real_estate]],Houses[#All],2)</f>
        <v>Eindhoven-West</v>
      </c>
      <c r="F491" t="str">
        <f>VLOOKUP(Maintenance_and_repair[[#This Row],[Real_estate]],Houses[],6)</f>
        <v>Apartment</v>
      </c>
    </row>
    <row r="492" spans="1:6" x14ac:dyDescent="0.25">
      <c r="A492">
        <v>179</v>
      </c>
      <c r="B492" s="1">
        <v>38660</v>
      </c>
      <c r="C492" s="2" t="s">
        <v>4</v>
      </c>
      <c r="D492" s="3">
        <v>3166</v>
      </c>
      <c r="E492" t="str">
        <f>VLOOKUP(Maintenance_and_repair[[#This Row],[Real_estate]],Houses[#All],2)</f>
        <v>Eindhoven-Oost</v>
      </c>
      <c r="F492" t="str">
        <f>VLOOKUP(Maintenance_and_repair[[#This Row],[Real_estate]],Houses[],6)</f>
        <v>Villa</v>
      </c>
    </row>
    <row r="493" spans="1:6" x14ac:dyDescent="0.25">
      <c r="A493">
        <v>78</v>
      </c>
      <c r="B493" s="1">
        <v>38663</v>
      </c>
      <c r="C493" s="2" t="s">
        <v>4</v>
      </c>
      <c r="D493" s="3">
        <v>357</v>
      </c>
      <c r="E493" t="str">
        <f>VLOOKUP(Maintenance_and_repair[[#This Row],[Real_estate]],Houses[#All],2)</f>
        <v>Eindhoven-West</v>
      </c>
      <c r="F493" t="str">
        <f>VLOOKUP(Maintenance_and_repair[[#This Row],[Real_estate]],Houses[],6)</f>
        <v>Small House</v>
      </c>
    </row>
    <row r="494" spans="1:6" x14ac:dyDescent="0.25">
      <c r="A494">
        <v>210</v>
      </c>
      <c r="B494" s="1">
        <v>38664</v>
      </c>
      <c r="C494" s="2" t="s">
        <v>6</v>
      </c>
      <c r="D494" s="3">
        <v>1197</v>
      </c>
      <c r="E494" t="str">
        <f>VLOOKUP(Maintenance_and_repair[[#This Row],[Real_estate]],Houses[#All],2)</f>
        <v>Geldrop</v>
      </c>
      <c r="F494" t="str">
        <f>VLOOKUP(Maintenance_and_repair[[#This Row],[Real_estate]],Houses[],6)</f>
        <v>Condo</v>
      </c>
    </row>
    <row r="495" spans="1:6" x14ac:dyDescent="0.25">
      <c r="A495">
        <v>178</v>
      </c>
      <c r="B495" s="1">
        <v>38668</v>
      </c>
      <c r="C495" s="2" t="s">
        <v>4</v>
      </c>
      <c r="D495" s="3">
        <v>1939</v>
      </c>
      <c r="E495" t="str">
        <f>VLOOKUP(Maintenance_and_repair[[#This Row],[Real_estate]],Houses[#All],2)</f>
        <v>Eindhoven-Oost</v>
      </c>
      <c r="F495" t="str">
        <f>VLOOKUP(Maintenance_and_repair[[#This Row],[Real_estate]],Houses[],6)</f>
        <v>Villa</v>
      </c>
    </row>
    <row r="496" spans="1:6" x14ac:dyDescent="0.25">
      <c r="A496">
        <v>104</v>
      </c>
      <c r="B496" s="1">
        <v>38672</v>
      </c>
      <c r="C496" s="2" t="s">
        <v>6</v>
      </c>
      <c r="D496" s="3">
        <v>2396</v>
      </c>
      <c r="E496" t="str">
        <f>VLOOKUP(Maintenance_and_repair[[#This Row],[Real_estate]],Houses[#All],2)</f>
        <v>Eindhoven-West</v>
      </c>
      <c r="F496" t="str">
        <f>VLOOKUP(Maintenance_and_repair[[#This Row],[Real_estate]],Houses[],6)</f>
        <v>House</v>
      </c>
    </row>
    <row r="497" spans="1:6" x14ac:dyDescent="0.25">
      <c r="A497">
        <v>203</v>
      </c>
      <c r="B497" s="1">
        <v>38681</v>
      </c>
      <c r="C497" s="2" t="s">
        <v>6</v>
      </c>
      <c r="D497" s="3">
        <v>4079</v>
      </c>
      <c r="E497" t="str">
        <f>VLOOKUP(Maintenance_and_repair[[#This Row],[Real_estate]],Houses[#All],2)</f>
        <v>Veldhoven-Noord</v>
      </c>
      <c r="F497" t="str">
        <f>VLOOKUP(Maintenance_and_repair[[#This Row],[Real_estate]],Houses[],6)</f>
        <v>Small House</v>
      </c>
    </row>
    <row r="498" spans="1:6" x14ac:dyDescent="0.25">
      <c r="A498">
        <v>120</v>
      </c>
      <c r="B498" s="1">
        <v>38684</v>
      </c>
      <c r="C498" s="2" t="s">
        <v>5</v>
      </c>
      <c r="D498" s="3">
        <v>2908</v>
      </c>
      <c r="E498" t="str">
        <f>VLOOKUP(Maintenance_and_repair[[#This Row],[Real_estate]],Houses[#All],2)</f>
        <v>Eindhoven-West</v>
      </c>
      <c r="F498" t="str">
        <f>VLOOKUP(Maintenance_and_repair[[#This Row],[Real_estate]],Houses[],6)</f>
        <v>Apartment</v>
      </c>
    </row>
    <row r="499" spans="1:6" x14ac:dyDescent="0.25">
      <c r="A499">
        <v>113</v>
      </c>
      <c r="B499" s="1">
        <v>38685</v>
      </c>
      <c r="C499" s="2" t="s">
        <v>5</v>
      </c>
      <c r="D499" s="3">
        <v>2609</v>
      </c>
      <c r="E499" t="str">
        <f>VLOOKUP(Maintenance_and_repair[[#This Row],[Real_estate]],Houses[#All],2)</f>
        <v>Eindhoven-West</v>
      </c>
      <c r="F499" t="str">
        <f>VLOOKUP(Maintenance_and_repair[[#This Row],[Real_estate]],Houses[],6)</f>
        <v>Small House</v>
      </c>
    </row>
    <row r="500" spans="1:6" x14ac:dyDescent="0.25">
      <c r="A500">
        <v>164</v>
      </c>
      <c r="B500" s="1">
        <v>38686</v>
      </c>
      <c r="C500" s="2" t="s">
        <v>6</v>
      </c>
      <c r="D500" s="3">
        <v>2614</v>
      </c>
      <c r="E500" t="str">
        <f>VLOOKUP(Maintenance_and_repair[[#This Row],[Real_estate]],Houses[#All],2)</f>
        <v>Eindhoven-Oost</v>
      </c>
      <c r="F500" t="str">
        <f>VLOOKUP(Maintenance_and_repair[[#This Row],[Real_estate]],Houses[],6)</f>
        <v>Condo</v>
      </c>
    </row>
    <row r="501" spans="1:6" x14ac:dyDescent="0.25">
      <c r="A501">
        <v>65</v>
      </c>
      <c r="B501" s="1">
        <v>38689</v>
      </c>
      <c r="C501" s="2" t="s">
        <v>4</v>
      </c>
      <c r="D501" s="3">
        <v>3019</v>
      </c>
      <c r="E501" t="str">
        <f>VLOOKUP(Maintenance_and_repair[[#This Row],[Real_estate]],Houses[#All],2)</f>
        <v>Eindhoven-Noord</v>
      </c>
      <c r="F501" t="str">
        <f>VLOOKUP(Maintenance_and_repair[[#This Row],[Real_estate]],Houses[],6)</f>
        <v>Villa</v>
      </c>
    </row>
    <row r="502" spans="1:6" x14ac:dyDescent="0.25">
      <c r="A502">
        <v>71</v>
      </c>
      <c r="B502" s="1">
        <v>38691</v>
      </c>
      <c r="C502" s="2" t="s">
        <v>4</v>
      </c>
      <c r="D502" s="3">
        <v>71</v>
      </c>
      <c r="E502" t="str">
        <f>VLOOKUP(Maintenance_and_repair[[#This Row],[Real_estate]],Houses[#All],2)</f>
        <v>Eindhoven-Noord</v>
      </c>
      <c r="F502" t="str">
        <f>VLOOKUP(Maintenance_and_repair[[#This Row],[Real_estate]],Houses[],6)</f>
        <v>Villa</v>
      </c>
    </row>
    <row r="503" spans="1:6" x14ac:dyDescent="0.25">
      <c r="A503">
        <v>200</v>
      </c>
      <c r="B503" s="1">
        <v>38693</v>
      </c>
      <c r="C503" s="2" t="s">
        <v>5</v>
      </c>
      <c r="D503" s="3">
        <v>3166</v>
      </c>
      <c r="E503" t="str">
        <f>VLOOKUP(Maintenance_and_repair[[#This Row],[Real_estate]],Houses[#All],2)</f>
        <v>Best</v>
      </c>
      <c r="F503" t="str">
        <f>VLOOKUP(Maintenance_and_repair[[#This Row],[Real_estate]],Houses[],6)</f>
        <v>Apartment</v>
      </c>
    </row>
    <row r="504" spans="1:6" x14ac:dyDescent="0.25">
      <c r="A504">
        <v>80</v>
      </c>
      <c r="B504" s="1">
        <v>38696</v>
      </c>
      <c r="C504" s="2" t="s">
        <v>6</v>
      </c>
      <c r="D504" s="3">
        <v>2492</v>
      </c>
      <c r="E504" t="str">
        <f>VLOOKUP(Maintenance_and_repair[[#This Row],[Real_estate]],Houses[#All],2)</f>
        <v>Eindhoven-West</v>
      </c>
      <c r="F504" t="str">
        <f>VLOOKUP(Maintenance_and_repair[[#This Row],[Real_estate]],Houses[],6)</f>
        <v>Small House</v>
      </c>
    </row>
    <row r="505" spans="1:6" x14ac:dyDescent="0.25">
      <c r="A505">
        <v>191</v>
      </c>
      <c r="B505" s="1">
        <v>38698</v>
      </c>
      <c r="C505" s="2" t="s">
        <v>4</v>
      </c>
      <c r="D505" s="3">
        <v>4167</v>
      </c>
      <c r="E505" t="str">
        <f>VLOOKUP(Maintenance_and_repair[[#This Row],[Real_estate]],Houses[#All],2)</f>
        <v>Eindhoven-Oost</v>
      </c>
      <c r="F505" t="str">
        <f>VLOOKUP(Maintenance_and_repair[[#This Row],[Real_estate]],Houses[],6)</f>
        <v>Small House</v>
      </c>
    </row>
    <row r="506" spans="1:6" x14ac:dyDescent="0.25">
      <c r="A506">
        <v>171</v>
      </c>
      <c r="B506" s="1">
        <v>38700</v>
      </c>
      <c r="C506" s="2" t="s">
        <v>5</v>
      </c>
      <c r="D506" s="3">
        <v>3613</v>
      </c>
      <c r="E506" t="str">
        <f>VLOOKUP(Maintenance_and_repair[[#This Row],[Real_estate]],Houses[#All],2)</f>
        <v>Eindhoven-Oost</v>
      </c>
      <c r="F506" t="str">
        <f>VLOOKUP(Maintenance_and_repair[[#This Row],[Real_estate]],Houses[],6)</f>
        <v>Condo</v>
      </c>
    </row>
    <row r="507" spans="1:6" x14ac:dyDescent="0.25">
      <c r="A507">
        <v>11</v>
      </c>
      <c r="B507" s="1">
        <v>38701</v>
      </c>
      <c r="C507" s="2" t="s">
        <v>4</v>
      </c>
      <c r="D507" s="3">
        <v>4706</v>
      </c>
      <c r="E507" t="str">
        <f>VLOOKUP(Maintenance_and_repair[[#This Row],[Real_estate]],Houses[#All],2)</f>
        <v>Eindhoven-Zuid</v>
      </c>
      <c r="F507" t="str">
        <f>VLOOKUP(Maintenance_and_repair[[#This Row],[Real_estate]],Houses[],6)</f>
        <v>Villa</v>
      </c>
    </row>
    <row r="508" spans="1:6" x14ac:dyDescent="0.25">
      <c r="A508">
        <v>155</v>
      </c>
      <c r="B508" s="1">
        <v>38712</v>
      </c>
      <c r="C508" s="2" t="s">
        <v>6</v>
      </c>
      <c r="D508" s="3">
        <v>3764</v>
      </c>
      <c r="E508" t="str">
        <f>VLOOKUP(Maintenance_and_repair[[#This Row],[Real_estate]],Houses[#All],2)</f>
        <v>Eindhoven-Oost</v>
      </c>
      <c r="F508" t="str">
        <f>VLOOKUP(Maintenance_and_repair[[#This Row],[Real_estate]],Houses[],6)</f>
        <v>Apartment</v>
      </c>
    </row>
    <row r="509" spans="1:6" x14ac:dyDescent="0.25">
      <c r="A509">
        <v>195</v>
      </c>
      <c r="B509" s="1">
        <v>38716</v>
      </c>
      <c r="C509" s="2" t="s">
        <v>5</v>
      </c>
      <c r="D509" s="3">
        <v>3510</v>
      </c>
      <c r="E509" t="str">
        <f>VLOOKUP(Maintenance_and_repair[[#This Row],[Real_estate]],Houses[#All],2)</f>
        <v>Best</v>
      </c>
      <c r="F509" t="str">
        <f>VLOOKUP(Maintenance_and_repair[[#This Row],[Real_estate]],Houses[],6)</f>
        <v>House</v>
      </c>
    </row>
    <row r="510" spans="1:6" x14ac:dyDescent="0.25">
      <c r="A510">
        <v>117</v>
      </c>
      <c r="B510" s="1">
        <v>38719</v>
      </c>
      <c r="C510" s="2" t="s">
        <v>5</v>
      </c>
      <c r="D510" s="3">
        <v>3217</v>
      </c>
      <c r="E510" t="str">
        <f>VLOOKUP(Maintenance_and_repair[[#This Row],[Real_estate]],Houses[#All],2)</f>
        <v>Eindhoven-West</v>
      </c>
      <c r="F510" t="str">
        <f>VLOOKUP(Maintenance_and_repair[[#This Row],[Real_estate]],Houses[],6)</f>
        <v>Small House</v>
      </c>
    </row>
    <row r="511" spans="1:6" x14ac:dyDescent="0.25">
      <c r="A511">
        <v>77</v>
      </c>
      <c r="B511" s="1">
        <v>38722</v>
      </c>
      <c r="C511" s="2" t="s">
        <v>4</v>
      </c>
      <c r="D511" s="3">
        <v>4817</v>
      </c>
      <c r="E511" t="str">
        <f>VLOOKUP(Maintenance_and_repair[[#This Row],[Real_estate]],Houses[#All],2)</f>
        <v>Eindhoven-West</v>
      </c>
      <c r="F511" t="str">
        <f>VLOOKUP(Maintenance_and_repair[[#This Row],[Real_estate]],Houses[],6)</f>
        <v>Small House</v>
      </c>
    </row>
    <row r="512" spans="1:6" x14ac:dyDescent="0.25">
      <c r="A512">
        <v>121</v>
      </c>
      <c r="B512" s="1">
        <v>38727</v>
      </c>
      <c r="C512" s="2" t="s">
        <v>5</v>
      </c>
      <c r="D512" s="3">
        <v>4455</v>
      </c>
      <c r="E512" t="str">
        <f>VLOOKUP(Maintenance_and_repair[[#This Row],[Real_estate]],Houses[#All],2)</f>
        <v>Eindhoven-West</v>
      </c>
      <c r="F512" t="str">
        <f>VLOOKUP(Maintenance_and_repair[[#This Row],[Real_estate]],Houses[],6)</f>
        <v>Apartment</v>
      </c>
    </row>
    <row r="513" spans="1:6" x14ac:dyDescent="0.25">
      <c r="A513">
        <v>179</v>
      </c>
      <c r="B513" s="1">
        <v>38731</v>
      </c>
      <c r="C513" s="2" t="s">
        <v>4</v>
      </c>
      <c r="D513" s="3">
        <v>4857</v>
      </c>
      <c r="E513" t="str">
        <f>VLOOKUP(Maintenance_and_repair[[#This Row],[Real_estate]],Houses[#All],2)</f>
        <v>Eindhoven-Oost</v>
      </c>
      <c r="F513" t="str">
        <f>VLOOKUP(Maintenance_and_repair[[#This Row],[Real_estate]],Houses[],6)</f>
        <v>Villa</v>
      </c>
    </row>
    <row r="514" spans="1:6" x14ac:dyDescent="0.25">
      <c r="A514">
        <v>18</v>
      </c>
      <c r="B514" s="1">
        <v>38751</v>
      </c>
      <c r="C514" s="2" t="s">
        <v>4</v>
      </c>
      <c r="D514" s="3">
        <v>154</v>
      </c>
      <c r="E514" t="str">
        <f>VLOOKUP(Maintenance_and_repair[[#This Row],[Real_estate]],Houses[#All],2)</f>
        <v>Eindhoven-Zuid</v>
      </c>
      <c r="F514" t="str">
        <f>VLOOKUP(Maintenance_and_repair[[#This Row],[Real_estate]],Houses[],6)</f>
        <v>Condo</v>
      </c>
    </row>
    <row r="515" spans="1:6" x14ac:dyDescent="0.25">
      <c r="A515">
        <v>28</v>
      </c>
      <c r="B515" s="1">
        <v>38751</v>
      </c>
      <c r="C515" s="2" t="s">
        <v>4</v>
      </c>
      <c r="D515" s="3">
        <v>465</v>
      </c>
      <c r="E515" t="str">
        <f>VLOOKUP(Maintenance_and_repair[[#This Row],[Real_estate]],Houses[#All],2)</f>
        <v>Eindhoven-Zuid</v>
      </c>
      <c r="F515" t="str">
        <f>VLOOKUP(Maintenance_and_repair[[#This Row],[Real_estate]],Houses[],6)</f>
        <v>Apartment</v>
      </c>
    </row>
    <row r="516" spans="1:6" x14ac:dyDescent="0.25">
      <c r="A516">
        <v>165</v>
      </c>
      <c r="B516" s="1">
        <v>38751</v>
      </c>
      <c r="C516" s="2" t="s">
        <v>5</v>
      </c>
      <c r="D516" s="3">
        <v>4150</v>
      </c>
      <c r="E516" t="str">
        <f>VLOOKUP(Maintenance_and_repair[[#This Row],[Real_estate]],Houses[#All],2)</f>
        <v>Eindhoven-Oost</v>
      </c>
      <c r="F516" t="str">
        <f>VLOOKUP(Maintenance_and_repair[[#This Row],[Real_estate]],Houses[],6)</f>
        <v>Condo</v>
      </c>
    </row>
    <row r="517" spans="1:6" x14ac:dyDescent="0.25">
      <c r="A517">
        <v>171</v>
      </c>
      <c r="B517" s="1">
        <v>38752</v>
      </c>
      <c r="C517" s="2" t="s">
        <v>5</v>
      </c>
      <c r="D517" s="3">
        <v>4615</v>
      </c>
      <c r="E517" t="str">
        <f>VLOOKUP(Maintenance_and_repair[[#This Row],[Real_estate]],Houses[#All],2)</f>
        <v>Eindhoven-Oost</v>
      </c>
      <c r="F517" t="str">
        <f>VLOOKUP(Maintenance_and_repair[[#This Row],[Real_estate]],Houses[],6)</f>
        <v>Condo</v>
      </c>
    </row>
    <row r="518" spans="1:6" x14ac:dyDescent="0.25">
      <c r="A518">
        <v>212</v>
      </c>
      <c r="B518" s="1">
        <v>38759</v>
      </c>
      <c r="C518" s="2" t="s">
        <v>5</v>
      </c>
      <c r="D518" s="3">
        <v>4742</v>
      </c>
      <c r="E518" t="str">
        <f>VLOOKUP(Maintenance_and_repair[[#This Row],[Real_estate]],Houses[#All],2)</f>
        <v>Geldrop</v>
      </c>
      <c r="F518" t="str">
        <f>VLOOKUP(Maintenance_and_repair[[#This Row],[Real_estate]],Houses[],6)</f>
        <v>Condo</v>
      </c>
    </row>
    <row r="519" spans="1:6" x14ac:dyDescent="0.25">
      <c r="A519">
        <v>86</v>
      </c>
      <c r="B519" s="1">
        <v>38760</v>
      </c>
      <c r="C519" s="2" t="s">
        <v>6</v>
      </c>
      <c r="D519" s="3">
        <v>61</v>
      </c>
      <c r="E519" t="str">
        <f>VLOOKUP(Maintenance_and_repair[[#This Row],[Real_estate]],Houses[#All],2)</f>
        <v>Eindhoven-West</v>
      </c>
      <c r="F519" t="str">
        <f>VLOOKUP(Maintenance_and_repair[[#This Row],[Real_estate]],Houses[],6)</f>
        <v>Small House</v>
      </c>
    </row>
    <row r="520" spans="1:6" x14ac:dyDescent="0.25">
      <c r="A520">
        <v>208</v>
      </c>
      <c r="B520" s="1">
        <v>38760</v>
      </c>
      <c r="C520" s="2" t="s">
        <v>6</v>
      </c>
      <c r="D520" s="3">
        <v>4151</v>
      </c>
      <c r="E520" t="str">
        <f>VLOOKUP(Maintenance_and_repair[[#This Row],[Real_estate]],Houses[#All],2)</f>
        <v>Geldrop</v>
      </c>
      <c r="F520" t="str">
        <f>VLOOKUP(Maintenance_and_repair[[#This Row],[Real_estate]],Houses[],6)</f>
        <v>Condo</v>
      </c>
    </row>
    <row r="521" spans="1:6" x14ac:dyDescent="0.25">
      <c r="A521">
        <v>195</v>
      </c>
      <c r="B521" s="1">
        <v>38762</v>
      </c>
      <c r="C521" s="2" t="s">
        <v>6</v>
      </c>
      <c r="D521" s="3">
        <v>32</v>
      </c>
      <c r="E521" t="str">
        <f>VLOOKUP(Maintenance_and_repair[[#This Row],[Real_estate]],Houses[#All],2)</f>
        <v>Best</v>
      </c>
      <c r="F521" t="str">
        <f>VLOOKUP(Maintenance_and_repair[[#This Row],[Real_estate]],Houses[],6)</f>
        <v>House</v>
      </c>
    </row>
    <row r="522" spans="1:6" x14ac:dyDescent="0.25">
      <c r="A522">
        <v>176</v>
      </c>
      <c r="B522" s="1">
        <v>38767</v>
      </c>
      <c r="C522" s="2" t="s">
        <v>4</v>
      </c>
      <c r="D522" s="3">
        <v>4468</v>
      </c>
      <c r="E522" t="str">
        <f>VLOOKUP(Maintenance_and_repair[[#This Row],[Real_estate]],Houses[#All],2)</f>
        <v>Eindhoven-Oost</v>
      </c>
      <c r="F522" t="str">
        <f>VLOOKUP(Maintenance_and_repair[[#This Row],[Real_estate]],Houses[],6)</f>
        <v>House</v>
      </c>
    </row>
    <row r="523" spans="1:6" x14ac:dyDescent="0.25">
      <c r="A523">
        <v>218</v>
      </c>
      <c r="B523" s="1">
        <v>38774</v>
      </c>
      <c r="C523" s="2" t="s">
        <v>6</v>
      </c>
      <c r="D523" s="3">
        <v>2368</v>
      </c>
      <c r="E523" t="str">
        <f>VLOOKUP(Maintenance_and_repair[[#This Row],[Real_estate]],Houses[#All],2)</f>
        <v>Geldrop</v>
      </c>
      <c r="F523" t="str">
        <f>VLOOKUP(Maintenance_and_repair[[#This Row],[Real_estate]],Houses[],6)</f>
        <v>House</v>
      </c>
    </row>
    <row r="524" spans="1:6" x14ac:dyDescent="0.25">
      <c r="A524">
        <v>105</v>
      </c>
      <c r="B524" s="1">
        <v>38777</v>
      </c>
      <c r="C524" s="2" t="s">
        <v>5</v>
      </c>
      <c r="D524" s="3">
        <v>1473</v>
      </c>
      <c r="E524" t="str">
        <f>VLOOKUP(Maintenance_and_repair[[#This Row],[Real_estate]],Houses[#All],2)</f>
        <v>Eindhoven-West</v>
      </c>
      <c r="F524" t="str">
        <f>VLOOKUP(Maintenance_and_repair[[#This Row],[Real_estate]],Houses[],6)</f>
        <v>Small House</v>
      </c>
    </row>
    <row r="525" spans="1:6" x14ac:dyDescent="0.25">
      <c r="A525">
        <v>120</v>
      </c>
      <c r="B525" s="1">
        <v>38789</v>
      </c>
      <c r="C525" s="2" t="s">
        <v>5</v>
      </c>
      <c r="D525" s="3">
        <v>3458</v>
      </c>
      <c r="E525" t="str">
        <f>VLOOKUP(Maintenance_and_repair[[#This Row],[Real_estate]],Houses[#All],2)</f>
        <v>Eindhoven-West</v>
      </c>
      <c r="F525" t="str">
        <f>VLOOKUP(Maintenance_and_repair[[#This Row],[Real_estate]],Houses[],6)</f>
        <v>Apartment</v>
      </c>
    </row>
    <row r="526" spans="1:6" x14ac:dyDescent="0.25">
      <c r="A526">
        <v>214</v>
      </c>
      <c r="B526" s="1">
        <v>38790</v>
      </c>
      <c r="C526" s="2" t="s">
        <v>6</v>
      </c>
      <c r="D526" s="3">
        <v>598</v>
      </c>
      <c r="E526" t="str">
        <f>VLOOKUP(Maintenance_and_repair[[#This Row],[Real_estate]],Houses[#All],2)</f>
        <v>Geldrop</v>
      </c>
      <c r="F526" t="str">
        <f>VLOOKUP(Maintenance_and_repair[[#This Row],[Real_estate]],Houses[],6)</f>
        <v>House</v>
      </c>
    </row>
    <row r="527" spans="1:6" x14ac:dyDescent="0.25">
      <c r="A527">
        <v>178</v>
      </c>
      <c r="B527" s="1">
        <v>38793</v>
      </c>
      <c r="C527" s="2" t="s">
        <v>6</v>
      </c>
      <c r="D527" s="3">
        <v>4640</v>
      </c>
      <c r="E527" t="str">
        <f>VLOOKUP(Maintenance_and_repair[[#This Row],[Real_estate]],Houses[#All],2)</f>
        <v>Eindhoven-Oost</v>
      </c>
      <c r="F527" t="str">
        <f>VLOOKUP(Maintenance_and_repair[[#This Row],[Real_estate]],Houses[],6)</f>
        <v>Villa</v>
      </c>
    </row>
    <row r="528" spans="1:6" x14ac:dyDescent="0.25">
      <c r="A528">
        <v>146</v>
      </c>
      <c r="B528" s="1">
        <v>38797</v>
      </c>
      <c r="C528" s="2" t="s">
        <v>5</v>
      </c>
      <c r="D528" s="3">
        <v>3015</v>
      </c>
      <c r="E528" t="str">
        <f>VLOOKUP(Maintenance_and_repair[[#This Row],[Real_estate]],Houses[#All],2)</f>
        <v>Eindhoven-Oost</v>
      </c>
      <c r="F528" t="str">
        <f>VLOOKUP(Maintenance_and_repair[[#This Row],[Real_estate]],Houses[],6)</f>
        <v>House</v>
      </c>
    </row>
    <row r="529" spans="1:6" x14ac:dyDescent="0.25">
      <c r="A529">
        <v>70</v>
      </c>
      <c r="B529" s="1">
        <v>38811</v>
      </c>
      <c r="C529" s="2" t="s">
        <v>6</v>
      </c>
      <c r="D529" s="3">
        <v>1388</v>
      </c>
      <c r="E529" t="str">
        <f>VLOOKUP(Maintenance_and_repair[[#This Row],[Real_estate]],Houses[#All],2)</f>
        <v>Eindhoven-Noord</v>
      </c>
      <c r="F529" t="str">
        <f>VLOOKUP(Maintenance_and_repair[[#This Row],[Real_estate]],Houses[],6)</f>
        <v>Apartment</v>
      </c>
    </row>
    <row r="530" spans="1:6" x14ac:dyDescent="0.25">
      <c r="A530">
        <v>164</v>
      </c>
      <c r="B530" s="1">
        <v>38816</v>
      </c>
      <c r="C530" s="2" t="s">
        <v>6</v>
      </c>
      <c r="D530" s="3">
        <v>4109</v>
      </c>
      <c r="E530" t="str">
        <f>VLOOKUP(Maintenance_and_repair[[#This Row],[Real_estate]],Houses[#All],2)</f>
        <v>Eindhoven-Oost</v>
      </c>
      <c r="F530" t="str">
        <f>VLOOKUP(Maintenance_and_repair[[#This Row],[Real_estate]],Houses[],6)</f>
        <v>Condo</v>
      </c>
    </row>
    <row r="531" spans="1:6" x14ac:dyDescent="0.25">
      <c r="A531">
        <v>216</v>
      </c>
      <c r="B531" s="1">
        <v>38816</v>
      </c>
      <c r="C531" s="2" t="s">
        <v>6</v>
      </c>
      <c r="D531" s="3">
        <v>2815</v>
      </c>
      <c r="E531" t="str">
        <f>VLOOKUP(Maintenance_and_repair[[#This Row],[Real_estate]],Houses[#All],2)</f>
        <v>Geldrop</v>
      </c>
      <c r="F531" t="str">
        <f>VLOOKUP(Maintenance_and_repair[[#This Row],[Real_estate]],Houses[],6)</f>
        <v>House</v>
      </c>
    </row>
    <row r="532" spans="1:6" x14ac:dyDescent="0.25">
      <c r="A532">
        <v>187</v>
      </c>
      <c r="B532" s="1">
        <v>38819</v>
      </c>
      <c r="C532" s="2" t="s">
        <v>6</v>
      </c>
      <c r="D532" s="3">
        <v>1316</v>
      </c>
      <c r="E532" t="str">
        <f>VLOOKUP(Maintenance_and_repair[[#This Row],[Real_estate]],Houses[#All],2)</f>
        <v>Eindhoven-Oost</v>
      </c>
      <c r="F532" t="str">
        <f>VLOOKUP(Maintenance_and_repair[[#This Row],[Real_estate]],Houses[],6)</f>
        <v>Villa</v>
      </c>
    </row>
    <row r="533" spans="1:6" x14ac:dyDescent="0.25">
      <c r="A533">
        <v>123</v>
      </c>
      <c r="B533" s="1">
        <v>38822</v>
      </c>
      <c r="C533" s="2" t="s">
        <v>4</v>
      </c>
      <c r="D533" s="3">
        <v>3969</v>
      </c>
      <c r="E533" t="str">
        <f>VLOOKUP(Maintenance_and_repair[[#This Row],[Real_estate]],Houses[#All],2)</f>
        <v>Eindhoven-West</v>
      </c>
      <c r="F533" t="str">
        <f>VLOOKUP(Maintenance_and_repair[[#This Row],[Real_estate]],Houses[],6)</f>
        <v>Small House</v>
      </c>
    </row>
    <row r="534" spans="1:6" x14ac:dyDescent="0.25">
      <c r="A534">
        <v>150</v>
      </c>
      <c r="B534" s="1">
        <v>38828</v>
      </c>
      <c r="C534" s="2" t="s">
        <v>6</v>
      </c>
      <c r="D534" s="3">
        <v>3936</v>
      </c>
      <c r="E534" t="str">
        <f>VLOOKUP(Maintenance_and_repair[[#This Row],[Real_estate]],Houses[#All],2)</f>
        <v>Eindhoven-Oost</v>
      </c>
      <c r="F534" t="str">
        <f>VLOOKUP(Maintenance_and_repair[[#This Row],[Real_estate]],Houses[],6)</f>
        <v>Condo</v>
      </c>
    </row>
    <row r="535" spans="1:6" x14ac:dyDescent="0.25">
      <c r="A535">
        <v>163</v>
      </c>
      <c r="B535" s="1">
        <v>38831</v>
      </c>
      <c r="C535" s="2" t="s">
        <v>5</v>
      </c>
      <c r="D535" s="3">
        <v>1867</v>
      </c>
      <c r="E535" t="str">
        <f>VLOOKUP(Maintenance_and_repair[[#This Row],[Real_estate]],Houses[#All],2)</f>
        <v>Eindhoven-Oost</v>
      </c>
      <c r="F535" t="str">
        <f>VLOOKUP(Maintenance_and_repair[[#This Row],[Real_estate]],Houses[],6)</f>
        <v>Apartment</v>
      </c>
    </row>
    <row r="536" spans="1:6" x14ac:dyDescent="0.25">
      <c r="A536">
        <v>161</v>
      </c>
      <c r="B536" s="1">
        <v>38837</v>
      </c>
      <c r="C536" s="2" t="s">
        <v>5</v>
      </c>
      <c r="D536" s="3">
        <v>3850</v>
      </c>
      <c r="E536" t="str">
        <f>VLOOKUP(Maintenance_and_repair[[#This Row],[Real_estate]],Houses[#All],2)</f>
        <v>Eindhoven-Oost</v>
      </c>
      <c r="F536" t="str">
        <f>VLOOKUP(Maintenance_and_repair[[#This Row],[Real_estate]],Houses[],6)</f>
        <v>Apartment</v>
      </c>
    </row>
    <row r="537" spans="1:6" x14ac:dyDescent="0.25">
      <c r="A537">
        <v>75</v>
      </c>
      <c r="B537" s="1">
        <v>38850</v>
      </c>
      <c r="C537" s="2" t="s">
        <v>6</v>
      </c>
      <c r="D537" s="3">
        <v>1039</v>
      </c>
      <c r="E537" t="str">
        <f>VLOOKUP(Maintenance_and_repair[[#This Row],[Real_estate]],Houses[#All],2)</f>
        <v>Eindhoven-Noord</v>
      </c>
      <c r="F537" t="str">
        <f>VLOOKUP(Maintenance_and_repair[[#This Row],[Real_estate]],Houses[],6)</f>
        <v>Small House</v>
      </c>
    </row>
    <row r="538" spans="1:6" x14ac:dyDescent="0.25">
      <c r="A538">
        <v>78</v>
      </c>
      <c r="B538" s="1">
        <v>38860</v>
      </c>
      <c r="C538" s="2" t="s">
        <v>4</v>
      </c>
      <c r="D538" s="3">
        <v>3143</v>
      </c>
      <c r="E538" t="str">
        <f>VLOOKUP(Maintenance_and_repair[[#This Row],[Real_estate]],Houses[#All],2)</f>
        <v>Eindhoven-West</v>
      </c>
      <c r="F538" t="str">
        <f>VLOOKUP(Maintenance_and_repair[[#This Row],[Real_estate]],Houses[],6)</f>
        <v>Small House</v>
      </c>
    </row>
    <row r="539" spans="1:6" x14ac:dyDescent="0.25">
      <c r="A539">
        <v>131</v>
      </c>
      <c r="B539" s="1">
        <v>38861</v>
      </c>
      <c r="C539" s="2" t="s">
        <v>5</v>
      </c>
      <c r="D539" s="3">
        <v>3840</v>
      </c>
      <c r="E539" t="str">
        <f>VLOOKUP(Maintenance_and_repair[[#This Row],[Real_estate]],Houses[#All],2)</f>
        <v>Eindhoven-West</v>
      </c>
      <c r="F539" t="str">
        <f>VLOOKUP(Maintenance_and_repair[[#This Row],[Real_estate]],Houses[],6)</f>
        <v>Villa</v>
      </c>
    </row>
    <row r="540" spans="1:6" x14ac:dyDescent="0.25">
      <c r="A540">
        <v>233</v>
      </c>
      <c r="B540" s="1">
        <v>38864</v>
      </c>
      <c r="C540" s="2" t="s">
        <v>4</v>
      </c>
      <c r="D540" s="3">
        <v>2703</v>
      </c>
      <c r="E540" t="str">
        <f>VLOOKUP(Maintenance_and_repair[[#This Row],[Real_estate]],Houses[#All],2)</f>
        <v>Son en Breugel</v>
      </c>
      <c r="F540" t="str">
        <f>VLOOKUP(Maintenance_and_repair[[#This Row],[Real_estate]],Houses[],6)</f>
        <v>Villa</v>
      </c>
    </row>
    <row r="541" spans="1:6" x14ac:dyDescent="0.25">
      <c r="A541">
        <v>200</v>
      </c>
      <c r="B541" s="1">
        <v>38867</v>
      </c>
      <c r="C541" s="2" t="s">
        <v>6</v>
      </c>
      <c r="D541" s="3">
        <v>3663</v>
      </c>
      <c r="E541" t="str">
        <f>VLOOKUP(Maintenance_and_repair[[#This Row],[Real_estate]],Houses[#All],2)</f>
        <v>Best</v>
      </c>
      <c r="F541" t="str">
        <f>VLOOKUP(Maintenance_and_repair[[#This Row],[Real_estate]],Houses[],6)</f>
        <v>Apartment</v>
      </c>
    </row>
    <row r="542" spans="1:6" x14ac:dyDescent="0.25">
      <c r="A542">
        <v>191</v>
      </c>
      <c r="B542" s="1">
        <v>38874</v>
      </c>
      <c r="C542" s="2" t="s">
        <v>4</v>
      </c>
      <c r="D542" s="3">
        <v>4061</v>
      </c>
      <c r="E542" t="str">
        <f>VLOOKUP(Maintenance_and_repair[[#This Row],[Real_estate]],Houses[#All],2)</f>
        <v>Eindhoven-Oost</v>
      </c>
      <c r="F542" t="str">
        <f>VLOOKUP(Maintenance_and_repair[[#This Row],[Real_estate]],Houses[],6)</f>
        <v>Small House</v>
      </c>
    </row>
    <row r="543" spans="1:6" x14ac:dyDescent="0.25">
      <c r="A543">
        <v>206</v>
      </c>
      <c r="B543" s="1">
        <v>38874</v>
      </c>
      <c r="C543" s="2" t="s">
        <v>4</v>
      </c>
      <c r="D543" s="3">
        <v>660</v>
      </c>
      <c r="E543" t="str">
        <f>VLOOKUP(Maintenance_and_repair[[#This Row],[Real_estate]],Houses[#All],2)</f>
        <v>Geldrop</v>
      </c>
      <c r="F543" t="str">
        <f>VLOOKUP(Maintenance_and_repair[[#This Row],[Real_estate]],Houses[],6)</f>
        <v>Condo</v>
      </c>
    </row>
    <row r="544" spans="1:6" x14ac:dyDescent="0.25">
      <c r="A544">
        <v>94</v>
      </c>
      <c r="B544" s="1">
        <v>38877</v>
      </c>
      <c r="C544" s="2" t="s">
        <v>4</v>
      </c>
      <c r="D544" s="3">
        <v>70</v>
      </c>
      <c r="E544" t="str">
        <f>VLOOKUP(Maintenance_and_repair[[#This Row],[Real_estate]],Houses[#All],2)</f>
        <v>Eindhoven-West</v>
      </c>
      <c r="F544" t="str">
        <f>VLOOKUP(Maintenance_and_repair[[#This Row],[Real_estate]],Houses[],6)</f>
        <v>House</v>
      </c>
    </row>
    <row r="545" spans="1:6" x14ac:dyDescent="0.25">
      <c r="A545">
        <v>172</v>
      </c>
      <c r="B545" s="1">
        <v>38877</v>
      </c>
      <c r="C545" s="2" t="s">
        <v>4</v>
      </c>
      <c r="D545" s="3">
        <v>3773</v>
      </c>
      <c r="E545" t="str">
        <f>VLOOKUP(Maintenance_and_repair[[#This Row],[Real_estate]],Houses[#All],2)</f>
        <v>Eindhoven-Oost</v>
      </c>
      <c r="F545" t="str">
        <f>VLOOKUP(Maintenance_and_repair[[#This Row],[Real_estate]],Houses[],6)</f>
        <v>Condo</v>
      </c>
    </row>
    <row r="546" spans="1:6" x14ac:dyDescent="0.25">
      <c r="A546">
        <v>173</v>
      </c>
      <c r="B546" s="1">
        <v>38878</v>
      </c>
      <c r="C546" s="2" t="s">
        <v>4</v>
      </c>
      <c r="D546" s="3">
        <v>3677</v>
      </c>
      <c r="E546" t="str">
        <f>VLOOKUP(Maintenance_and_repair[[#This Row],[Real_estate]],Houses[#All],2)</f>
        <v>Eindhoven-Oost</v>
      </c>
      <c r="F546" t="str">
        <f>VLOOKUP(Maintenance_and_repair[[#This Row],[Real_estate]],Houses[],6)</f>
        <v>Condo</v>
      </c>
    </row>
    <row r="547" spans="1:6" x14ac:dyDescent="0.25">
      <c r="A547">
        <v>26</v>
      </c>
      <c r="B547" s="1">
        <v>38880</v>
      </c>
      <c r="C547" s="2" t="s">
        <v>4</v>
      </c>
      <c r="D547" s="3">
        <v>4554</v>
      </c>
      <c r="E547" t="str">
        <f>VLOOKUP(Maintenance_and_repair[[#This Row],[Real_estate]],Houses[#All],2)</f>
        <v>Eindhoven-Zuid</v>
      </c>
      <c r="F547" t="str">
        <f>VLOOKUP(Maintenance_and_repair[[#This Row],[Real_estate]],Houses[],6)</f>
        <v>House</v>
      </c>
    </row>
    <row r="548" spans="1:6" x14ac:dyDescent="0.25">
      <c r="A548">
        <v>14</v>
      </c>
      <c r="B548" s="1">
        <v>38891</v>
      </c>
      <c r="C548" s="2" t="s">
        <v>6</v>
      </c>
      <c r="D548" s="3">
        <v>2183</v>
      </c>
      <c r="E548" t="str">
        <f>VLOOKUP(Maintenance_and_repair[[#This Row],[Real_estate]],Houses[#All],2)</f>
        <v>Eindhoven-Zuid</v>
      </c>
      <c r="F548" t="str">
        <f>VLOOKUP(Maintenance_and_repair[[#This Row],[Real_estate]],Houses[],6)</f>
        <v>House</v>
      </c>
    </row>
    <row r="549" spans="1:6" x14ac:dyDescent="0.25">
      <c r="A549">
        <v>93</v>
      </c>
      <c r="B549" s="1">
        <v>38893</v>
      </c>
      <c r="C549" s="2" t="s">
        <v>4</v>
      </c>
      <c r="D549" s="3">
        <v>2645</v>
      </c>
      <c r="E549" t="str">
        <f>VLOOKUP(Maintenance_and_repair[[#This Row],[Real_estate]],Houses[#All],2)</f>
        <v>Eindhoven-West</v>
      </c>
      <c r="F549" t="str">
        <f>VLOOKUP(Maintenance_and_repair[[#This Row],[Real_estate]],Houses[],6)</f>
        <v>Small House</v>
      </c>
    </row>
    <row r="550" spans="1:6" x14ac:dyDescent="0.25">
      <c r="A550">
        <v>162</v>
      </c>
      <c r="B550" s="1">
        <v>38896</v>
      </c>
      <c r="C550" s="2" t="s">
        <v>4</v>
      </c>
      <c r="D550" s="3">
        <v>3837</v>
      </c>
      <c r="E550" t="str">
        <f>VLOOKUP(Maintenance_and_repair[[#This Row],[Real_estate]],Houses[#All],2)</f>
        <v>Eindhoven-Oost</v>
      </c>
      <c r="F550" t="str">
        <f>VLOOKUP(Maintenance_and_repair[[#This Row],[Real_estate]],Houses[],6)</f>
        <v>Apartment</v>
      </c>
    </row>
    <row r="551" spans="1:6" x14ac:dyDescent="0.25">
      <c r="A551">
        <v>20</v>
      </c>
      <c r="B551" s="1">
        <v>38898</v>
      </c>
      <c r="C551" s="2" t="s">
        <v>5</v>
      </c>
      <c r="D551" s="3">
        <v>2854</v>
      </c>
      <c r="E551" t="str">
        <f>VLOOKUP(Maintenance_and_repair[[#This Row],[Real_estate]],Houses[#All],2)</f>
        <v>Eindhoven-Zuid</v>
      </c>
      <c r="F551" t="str">
        <f>VLOOKUP(Maintenance_and_repair[[#This Row],[Real_estate]],Houses[],6)</f>
        <v>House</v>
      </c>
    </row>
    <row r="552" spans="1:6" x14ac:dyDescent="0.25">
      <c r="A552">
        <v>102</v>
      </c>
      <c r="B552" s="1">
        <v>38900</v>
      </c>
      <c r="C552" s="2" t="s">
        <v>6</v>
      </c>
      <c r="D552" s="3">
        <v>164</v>
      </c>
      <c r="E552" t="str">
        <f>VLOOKUP(Maintenance_and_repair[[#This Row],[Real_estate]],Houses[#All],2)</f>
        <v>Eindhoven-West</v>
      </c>
      <c r="F552" t="str">
        <f>VLOOKUP(Maintenance_and_repair[[#This Row],[Real_estate]],Houses[],6)</f>
        <v>Small House</v>
      </c>
    </row>
    <row r="553" spans="1:6" x14ac:dyDescent="0.25">
      <c r="A553">
        <v>137</v>
      </c>
      <c r="B553" s="1">
        <v>38900</v>
      </c>
      <c r="C553" s="2" t="s">
        <v>5</v>
      </c>
      <c r="D553" s="3">
        <v>2114</v>
      </c>
      <c r="E553" t="str">
        <f>VLOOKUP(Maintenance_and_repair[[#This Row],[Real_estate]],Houses[#All],2)</f>
        <v>Eindhoven-West</v>
      </c>
      <c r="F553" t="str">
        <f>VLOOKUP(Maintenance_and_repair[[#This Row],[Real_estate]],Houses[],6)</f>
        <v>Villa</v>
      </c>
    </row>
    <row r="554" spans="1:6" x14ac:dyDescent="0.25">
      <c r="A554">
        <v>138</v>
      </c>
      <c r="B554" s="1">
        <v>38902</v>
      </c>
      <c r="C554" s="2" t="s">
        <v>4</v>
      </c>
      <c r="D554" s="3">
        <v>4178</v>
      </c>
      <c r="E554" t="str">
        <f>VLOOKUP(Maintenance_and_repair[[#This Row],[Real_estate]],Houses[#All],2)</f>
        <v>Eindhoven-West</v>
      </c>
      <c r="F554" t="str">
        <f>VLOOKUP(Maintenance_and_repair[[#This Row],[Real_estate]],Houses[],6)</f>
        <v>Condo</v>
      </c>
    </row>
    <row r="555" spans="1:6" x14ac:dyDescent="0.25">
      <c r="A555">
        <v>230</v>
      </c>
      <c r="B555" s="1">
        <v>38907</v>
      </c>
      <c r="C555" s="2" t="s">
        <v>4</v>
      </c>
      <c r="D555" s="3">
        <v>454</v>
      </c>
      <c r="E555" t="str">
        <f>VLOOKUP(Maintenance_and_repair[[#This Row],[Real_estate]],Houses[#All],2)</f>
        <v>Son en Breugel</v>
      </c>
      <c r="F555" t="str">
        <f>VLOOKUP(Maintenance_and_repair[[#This Row],[Real_estate]],Houses[],6)</f>
        <v>Apartment</v>
      </c>
    </row>
    <row r="556" spans="1:6" x14ac:dyDescent="0.25">
      <c r="A556">
        <v>97</v>
      </c>
      <c r="B556" s="1">
        <v>38914</v>
      </c>
      <c r="C556" s="2" t="s">
        <v>4</v>
      </c>
      <c r="D556" s="3">
        <v>2908</v>
      </c>
      <c r="E556" t="str">
        <f>VLOOKUP(Maintenance_and_repair[[#This Row],[Real_estate]],Houses[#All],2)</f>
        <v>Eindhoven-West</v>
      </c>
      <c r="F556" t="str">
        <f>VLOOKUP(Maintenance_and_repair[[#This Row],[Real_estate]],Houses[],6)</f>
        <v>Apartment</v>
      </c>
    </row>
    <row r="557" spans="1:6" x14ac:dyDescent="0.25">
      <c r="A557">
        <v>62</v>
      </c>
      <c r="B557" s="1">
        <v>38918</v>
      </c>
      <c r="C557" s="2" t="s">
        <v>6</v>
      </c>
      <c r="D557" s="3">
        <v>617</v>
      </c>
      <c r="E557" t="str">
        <f>VLOOKUP(Maintenance_and_repair[[#This Row],[Real_estate]],Houses[#All],2)</f>
        <v>Eindhoven-Noord</v>
      </c>
      <c r="F557" t="str">
        <f>VLOOKUP(Maintenance_and_repair[[#This Row],[Real_estate]],Houses[],6)</f>
        <v>House</v>
      </c>
    </row>
    <row r="558" spans="1:6" x14ac:dyDescent="0.25">
      <c r="A558">
        <v>111</v>
      </c>
      <c r="B558" s="1">
        <v>38919</v>
      </c>
      <c r="C558" s="2" t="s">
        <v>6</v>
      </c>
      <c r="D558" s="3">
        <v>2089</v>
      </c>
      <c r="E558" t="str">
        <f>VLOOKUP(Maintenance_and_repair[[#This Row],[Real_estate]],Houses[#All],2)</f>
        <v>Eindhoven-West</v>
      </c>
      <c r="F558" t="str">
        <f>VLOOKUP(Maintenance_and_repair[[#This Row],[Real_estate]],Houses[],6)</f>
        <v>Small House</v>
      </c>
    </row>
    <row r="559" spans="1:6" x14ac:dyDescent="0.25">
      <c r="A559">
        <v>210</v>
      </c>
      <c r="B559" s="1">
        <v>38920</v>
      </c>
      <c r="C559" s="2" t="s">
        <v>5</v>
      </c>
      <c r="D559" s="3">
        <v>2917</v>
      </c>
      <c r="E559" t="str">
        <f>VLOOKUP(Maintenance_and_repair[[#This Row],[Real_estate]],Houses[#All],2)</f>
        <v>Geldrop</v>
      </c>
      <c r="F559" t="str">
        <f>VLOOKUP(Maintenance_and_repair[[#This Row],[Real_estate]],Houses[],6)</f>
        <v>Condo</v>
      </c>
    </row>
    <row r="560" spans="1:6" x14ac:dyDescent="0.25">
      <c r="A560">
        <v>174</v>
      </c>
      <c r="B560" s="1">
        <v>38922</v>
      </c>
      <c r="C560" s="2" t="s">
        <v>4</v>
      </c>
      <c r="D560" s="3">
        <v>2673</v>
      </c>
      <c r="E560" t="str">
        <f>VLOOKUP(Maintenance_and_repair[[#This Row],[Real_estate]],Houses[#All],2)</f>
        <v>Eindhoven-Oost</v>
      </c>
      <c r="F560" t="str">
        <f>VLOOKUP(Maintenance_and_repair[[#This Row],[Real_estate]],Houses[],6)</f>
        <v>Condo</v>
      </c>
    </row>
    <row r="561" spans="1:6" x14ac:dyDescent="0.25">
      <c r="A561">
        <v>225</v>
      </c>
      <c r="B561" s="1">
        <v>38924</v>
      </c>
      <c r="C561" s="2" t="s">
        <v>4</v>
      </c>
      <c r="D561" s="3">
        <v>4304</v>
      </c>
      <c r="E561" t="str">
        <f>VLOOKUP(Maintenance_and_repair[[#This Row],[Real_estate]],Houses[#All],2)</f>
        <v>Son en Breugel</v>
      </c>
      <c r="F561" t="str">
        <f>VLOOKUP(Maintenance_and_repair[[#This Row],[Real_estate]],Houses[],6)</f>
        <v>Apartment</v>
      </c>
    </row>
    <row r="562" spans="1:6" x14ac:dyDescent="0.25">
      <c r="A562">
        <v>109</v>
      </c>
      <c r="B562" s="1">
        <v>38925</v>
      </c>
      <c r="C562" s="2" t="s">
        <v>5</v>
      </c>
      <c r="D562" s="3">
        <v>1796</v>
      </c>
      <c r="E562" t="str">
        <f>VLOOKUP(Maintenance_and_repair[[#This Row],[Real_estate]],Houses[#All],2)</f>
        <v>Eindhoven-West</v>
      </c>
      <c r="F562" t="str">
        <f>VLOOKUP(Maintenance_and_repair[[#This Row],[Real_estate]],Houses[],6)</f>
        <v>Apartment</v>
      </c>
    </row>
    <row r="563" spans="1:6" x14ac:dyDescent="0.25">
      <c r="A563">
        <v>147</v>
      </c>
      <c r="B563" s="1">
        <v>38926</v>
      </c>
      <c r="C563" s="2" t="s">
        <v>5</v>
      </c>
      <c r="D563" s="3">
        <v>3865</v>
      </c>
      <c r="E563" t="str">
        <f>VLOOKUP(Maintenance_and_repair[[#This Row],[Real_estate]],Houses[#All],2)</f>
        <v>Eindhoven-Oost</v>
      </c>
      <c r="F563" t="str">
        <f>VLOOKUP(Maintenance_and_repair[[#This Row],[Real_estate]],Houses[],6)</f>
        <v>Small House</v>
      </c>
    </row>
    <row r="564" spans="1:6" x14ac:dyDescent="0.25">
      <c r="A564">
        <v>204</v>
      </c>
      <c r="B564" s="1">
        <v>38926</v>
      </c>
      <c r="C564" s="2" t="s">
        <v>5</v>
      </c>
      <c r="D564" s="3">
        <v>3071</v>
      </c>
      <c r="E564" t="str">
        <f>VLOOKUP(Maintenance_and_repair[[#This Row],[Real_estate]],Houses[#All],2)</f>
        <v>Best</v>
      </c>
      <c r="F564" t="str">
        <f>VLOOKUP(Maintenance_and_repair[[#This Row],[Real_estate]],Houses[],6)</f>
        <v>Small House</v>
      </c>
    </row>
    <row r="565" spans="1:6" x14ac:dyDescent="0.25">
      <c r="A565">
        <v>222</v>
      </c>
      <c r="B565" s="1">
        <v>38929</v>
      </c>
      <c r="C565" s="2" t="s">
        <v>6</v>
      </c>
      <c r="D565" s="3">
        <v>2083</v>
      </c>
      <c r="E565" t="str">
        <f>VLOOKUP(Maintenance_and_repair[[#This Row],[Real_estate]],Houses[#All],2)</f>
        <v>Son en Breugel</v>
      </c>
      <c r="F565" t="str">
        <f>VLOOKUP(Maintenance_and_repair[[#This Row],[Real_estate]],Houses[],6)</f>
        <v>Apartment</v>
      </c>
    </row>
    <row r="566" spans="1:6" x14ac:dyDescent="0.25">
      <c r="A566">
        <v>9</v>
      </c>
      <c r="B566" s="1">
        <v>38932</v>
      </c>
      <c r="C566" s="2" t="s">
        <v>4</v>
      </c>
      <c r="D566" s="3">
        <v>401</v>
      </c>
      <c r="E566" t="str">
        <f>VLOOKUP(Maintenance_and_repair[[#This Row],[Real_estate]],Houses[#All],2)</f>
        <v>Eindhoven-Zuid</v>
      </c>
      <c r="F566" t="str">
        <f>VLOOKUP(Maintenance_and_repair[[#This Row],[Real_estate]],Houses[],6)</f>
        <v>Small House</v>
      </c>
    </row>
    <row r="567" spans="1:6" x14ac:dyDescent="0.25">
      <c r="A567">
        <v>82</v>
      </c>
      <c r="B567" s="1">
        <v>38937</v>
      </c>
      <c r="C567" s="2" t="s">
        <v>4</v>
      </c>
      <c r="D567" s="3">
        <v>4041</v>
      </c>
      <c r="E567" t="str">
        <f>VLOOKUP(Maintenance_and_repair[[#This Row],[Real_estate]],Houses[#All],2)</f>
        <v>Eindhoven-West</v>
      </c>
      <c r="F567" t="str">
        <f>VLOOKUP(Maintenance_and_repair[[#This Row],[Real_estate]],Houses[],6)</f>
        <v>Apartment</v>
      </c>
    </row>
    <row r="568" spans="1:6" x14ac:dyDescent="0.25">
      <c r="A568">
        <v>87</v>
      </c>
      <c r="B568" s="1">
        <v>38937</v>
      </c>
      <c r="C568" s="2" t="s">
        <v>6</v>
      </c>
      <c r="D568" s="3">
        <v>4070</v>
      </c>
      <c r="E568" t="str">
        <f>VLOOKUP(Maintenance_and_repair[[#This Row],[Real_estate]],Houses[#All],2)</f>
        <v>Eindhoven-West</v>
      </c>
      <c r="F568" t="str">
        <f>VLOOKUP(Maintenance_and_repair[[#This Row],[Real_estate]],Houses[],6)</f>
        <v>Small House</v>
      </c>
    </row>
    <row r="569" spans="1:6" x14ac:dyDescent="0.25">
      <c r="A569">
        <v>156</v>
      </c>
      <c r="B569" s="1">
        <v>38938</v>
      </c>
      <c r="C569" s="2" t="s">
        <v>4</v>
      </c>
      <c r="D569" s="3">
        <v>2498</v>
      </c>
      <c r="E569" t="str">
        <f>VLOOKUP(Maintenance_and_repair[[#This Row],[Real_estate]],Houses[#All],2)</f>
        <v>Eindhoven-Oost</v>
      </c>
      <c r="F569" t="str">
        <f>VLOOKUP(Maintenance_and_repair[[#This Row],[Real_estate]],Houses[],6)</f>
        <v>Apartment</v>
      </c>
    </row>
    <row r="570" spans="1:6" x14ac:dyDescent="0.25">
      <c r="A570">
        <v>133</v>
      </c>
      <c r="B570" s="1">
        <v>38941</v>
      </c>
      <c r="C570" s="2" t="s">
        <v>5</v>
      </c>
      <c r="D570" s="3">
        <v>1821</v>
      </c>
      <c r="E570" t="str">
        <f>VLOOKUP(Maintenance_and_repair[[#This Row],[Real_estate]],Houses[#All],2)</f>
        <v>Eindhoven-West</v>
      </c>
      <c r="F570" t="str">
        <f>VLOOKUP(Maintenance_and_repair[[#This Row],[Real_estate]],Houses[],6)</f>
        <v>Apartment</v>
      </c>
    </row>
    <row r="571" spans="1:6" x14ac:dyDescent="0.25">
      <c r="A571">
        <v>92</v>
      </c>
      <c r="B571" s="1">
        <v>38956</v>
      </c>
      <c r="C571" s="2" t="s">
        <v>4</v>
      </c>
      <c r="D571" s="3">
        <v>1050</v>
      </c>
      <c r="E571" t="str">
        <f>VLOOKUP(Maintenance_and_repair[[#This Row],[Real_estate]],Houses[#All],2)</f>
        <v>Eindhoven-West</v>
      </c>
      <c r="F571" t="str">
        <f>VLOOKUP(Maintenance_and_repair[[#This Row],[Real_estate]],Houses[],6)</f>
        <v>House</v>
      </c>
    </row>
    <row r="572" spans="1:6" x14ac:dyDescent="0.25">
      <c r="A572">
        <v>196</v>
      </c>
      <c r="B572" s="1">
        <v>38959</v>
      </c>
      <c r="C572" s="2" t="s">
        <v>4</v>
      </c>
      <c r="D572" s="3">
        <v>1337</v>
      </c>
      <c r="E572" t="str">
        <f>VLOOKUP(Maintenance_and_repair[[#This Row],[Real_estate]],Houses[#All],2)</f>
        <v>Best</v>
      </c>
      <c r="F572" t="str">
        <f>VLOOKUP(Maintenance_and_repair[[#This Row],[Real_estate]],Houses[],6)</f>
        <v>House</v>
      </c>
    </row>
    <row r="573" spans="1:6" x14ac:dyDescent="0.25">
      <c r="A573">
        <v>16</v>
      </c>
      <c r="B573" s="1">
        <v>38963</v>
      </c>
      <c r="C573" s="2" t="s">
        <v>4</v>
      </c>
      <c r="D573" s="3">
        <v>4477</v>
      </c>
      <c r="E573" t="str">
        <f>VLOOKUP(Maintenance_and_repair[[#This Row],[Real_estate]],Houses[#All],2)</f>
        <v>Eindhoven-Zuid</v>
      </c>
      <c r="F573" t="str">
        <f>VLOOKUP(Maintenance_and_repair[[#This Row],[Real_estate]],Houses[],6)</f>
        <v>Apartment</v>
      </c>
    </row>
    <row r="574" spans="1:6" x14ac:dyDescent="0.25">
      <c r="A574">
        <v>5</v>
      </c>
      <c r="B574" s="1">
        <v>38964</v>
      </c>
      <c r="C574" s="2" t="s">
        <v>5</v>
      </c>
      <c r="D574" s="3">
        <v>4366</v>
      </c>
      <c r="E574" t="str">
        <f>VLOOKUP(Maintenance_and_repair[[#This Row],[Real_estate]],Houses[#All],2)</f>
        <v>Eindhoven-Zuid</v>
      </c>
      <c r="F574" t="str">
        <f>VLOOKUP(Maintenance_and_repair[[#This Row],[Real_estate]],Houses[],6)</f>
        <v>Villa</v>
      </c>
    </row>
    <row r="575" spans="1:6" x14ac:dyDescent="0.25">
      <c r="A575">
        <v>115</v>
      </c>
      <c r="B575" s="1">
        <v>38964</v>
      </c>
      <c r="C575" s="2" t="s">
        <v>5</v>
      </c>
      <c r="D575" s="3">
        <v>50</v>
      </c>
      <c r="E575" t="str">
        <f>VLOOKUP(Maintenance_and_repair[[#This Row],[Real_estate]],Houses[#All],2)</f>
        <v>Eindhoven-West</v>
      </c>
      <c r="F575" t="str">
        <f>VLOOKUP(Maintenance_and_repair[[#This Row],[Real_estate]],Houses[],6)</f>
        <v>Apartment</v>
      </c>
    </row>
    <row r="576" spans="1:6" x14ac:dyDescent="0.25">
      <c r="A576">
        <v>89</v>
      </c>
      <c r="B576" s="1">
        <v>38973</v>
      </c>
      <c r="C576" s="2" t="s">
        <v>4</v>
      </c>
      <c r="D576" s="3">
        <v>4450</v>
      </c>
      <c r="E576" t="str">
        <f>VLOOKUP(Maintenance_and_repair[[#This Row],[Real_estate]],Houses[#All],2)</f>
        <v>Eindhoven-West</v>
      </c>
      <c r="F576" t="str">
        <f>VLOOKUP(Maintenance_and_repair[[#This Row],[Real_estate]],Houses[],6)</f>
        <v>Apartment</v>
      </c>
    </row>
    <row r="577" spans="1:6" x14ac:dyDescent="0.25">
      <c r="A577">
        <v>149</v>
      </c>
      <c r="B577" s="1">
        <v>38974</v>
      </c>
      <c r="C577" s="2" t="s">
        <v>5</v>
      </c>
      <c r="D577" s="3">
        <v>891</v>
      </c>
      <c r="E577" t="str">
        <f>VLOOKUP(Maintenance_and_repair[[#This Row],[Real_estate]],Houses[#All],2)</f>
        <v>Eindhoven-Oost</v>
      </c>
      <c r="F577" t="str">
        <f>VLOOKUP(Maintenance_and_repair[[#This Row],[Real_estate]],Houses[],6)</f>
        <v>Villa</v>
      </c>
    </row>
    <row r="578" spans="1:6" x14ac:dyDescent="0.25">
      <c r="A578">
        <v>159</v>
      </c>
      <c r="B578" s="1">
        <v>38974</v>
      </c>
      <c r="C578" s="2" t="s">
        <v>6</v>
      </c>
      <c r="D578" s="3">
        <v>4805</v>
      </c>
      <c r="E578" t="str">
        <f>VLOOKUP(Maintenance_and_repair[[#This Row],[Real_estate]],Houses[#All],2)</f>
        <v>Eindhoven-Oost</v>
      </c>
      <c r="F578" t="str">
        <f>VLOOKUP(Maintenance_and_repair[[#This Row],[Real_estate]],Houses[],6)</f>
        <v>Apartment</v>
      </c>
    </row>
    <row r="579" spans="1:6" x14ac:dyDescent="0.25">
      <c r="A579">
        <v>197</v>
      </c>
      <c r="B579" s="1">
        <v>38976</v>
      </c>
      <c r="C579" s="2" t="s">
        <v>5</v>
      </c>
      <c r="D579" s="3">
        <v>2669</v>
      </c>
      <c r="E579" t="str">
        <f>VLOOKUP(Maintenance_and_repair[[#This Row],[Real_estate]],Houses[#All],2)</f>
        <v>Best</v>
      </c>
      <c r="F579" t="str">
        <f>VLOOKUP(Maintenance_and_repair[[#This Row],[Real_estate]],Houses[],6)</f>
        <v>House</v>
      </c>
    </row>
    <row r="580" spans="1:6" x14ac:dyDescent="0.25">
      <c r="A580">
        <v>22</v>
      </c>
      <c r="B580" s="1">
        <v>38977</v>
      </c>
      <c r="C580" s="2" t="s">
        <v>4</v>
      </c>
      <c r="D580" s="3">
        <v>81</v>
      </c>
      <c r="E580" t="str">
        <f>VLOOKUP(Maintenance_and_repair[[#This Row],[Real_estate]],Houses[#All],2)</f>
        <v>Eindhoven-Zuid</v>
      </c>
      <c r="F580" t="str">
        <f>VLOOKUP(Maintenance_and_repair[[#This Row],[Real_estate]],Houses[],6)</f>
        <v>Apartment</v>
      </c>
    </row>
    <row r="581" spans="1:6" x14ac:dyDescent="0.25">
      <c r="A581">
        <v>184</v>
      </c>
      <c r="B581" s="1">
        <v>38978</v>
      </c>
      <c r="C581" s="2" t="s">
        <v>4</v>
      </c>
      <c r="D581" s="3">
        <v>3017</v>
      </c>
      <c r="E581" t="str">
        <f>VLOOKUP(Maintenance_and_repair[[#This Row],[Real_estate]],Houses[#All],2)</f>
        <v>Eindhoven-Oost</v>
      </c>
      <c r="F581" t="str">
        <f>VLOOKUP(Maintenance_and_repair[[#This Row],[Real_estate]],Houses[],6)</f>
        <v>House</v>
      </c>
    </row>
    <row r="582" spans="1:6" x14ac:dyDescent="0.25">
      <c r="A582">
        <v>101</v>
      </c>
      <c r="B582" s="1">
        <v>38982</v>
      </c>
      <c r="C582" s="2" t="s">
        <v>4</v>
      </c>
      <c r="D582" s="3">
        <v>4818</v>
      </c>
      <c r="E582" t="str">
        <f>VLOOKUP(Maintenance_and_repair[[#This Row],[Real_estate]],Houses[#All],2)</f>
        <v>Eindhoven-West</v>
      </c>
      <c r="F582" t="str">
        <f>VLOOKUP(Maintenance_and_repair[[#This Row],[Real_estate]],Houses[],6)</f>
        <v>Small House</v>
      </c>
    </row>
    <row r="583" spans="1:6" x14ac:dyDescent="0.25">
      <c r="A583">
        <v>168</v>
      </c>
      <c r="B583" s="1">
        <v>38983</v>
      </c>
      <c r="C583" s="2" t="s">
        <v>5</v>
      </c>
      <c r="D583" s="3">
        <v>469</v>
      </c>
      <c r="E583" t="str">
        <f>VLOOKUP(Maintenance_and_repair[[#This Row],[Real_estate]],Houses[#All],2)</f>
        <v>Eindhoven-Oost</v>
      </c>
      <c r="F583" t="str">
        <f>VLOOKUP(Maintenance_and_repair[[#This Row],[Real_estate]],Houses[],6)</f>
        <v>Condo</v>
      </c>
    </row>
    <row r="584" spans="1:6" x14ac:dyDescent="0.25">
      <c r="A584">
        <v>128</v>
      </c>
      <c r="B584" s="1">
        <v>38985</v>
      </c>
      <c r="C584" s="2" t="s">
        <v>6</v>
      </c>
      <c r="D584" s="3">
        <v>847</v>
      </c>
      <c r="E584" t="str">
        <f>VLOOKUP(Maintenance_and_repair[[#This Row],[Real_estate]],Houses[#All],2)</f>
        <v>Eindhoven-West</v>
      </c>
      <c r="F584" t="str">
        <f>VLOOKUP(Maintenance_and_repair[[#This Row],[Real_estate]],Houses[],6)</f>
        <v>House</v>
      </c>
    </row>
    <row r="585" spans="1:6" x14ac:dyDescent="0.25">
      <c r="A585">
        <v>202</v>
      </c>
      <c r="B585" s="1">
        <v>38985</v>
      </c>
      <c r="C585" s="2" t="s">
        <v>6</v>
      </c>
      <c r="D585" s="3">
        <v>4816</v>
      </c>
      <c r="E585" t="str">
        <f>VLOOKUP(Maintenance_and_repair[[#This Row],[Real_estate]],Houses[#All],2)</f>
        <v>Veldhoven-Noord</v>
      </c>
      <c r="F585" t="str">
        <f>VLOOKUP(Maintenance_and_repair[[#This Row],[Real_estate]],Houses[],6)</f>
        <v>Small House</v>
      </c>
    </row>
    <row r="586" spans="1:6" x14ac:dyDescent="0.25">
      <c r="A586">
        <v>127</v>
      </c>
      <c r="B586" s="1">
        <v>38989</v>
      </c>
      <c r="C586" s="2" t="s">
        <v>6</v>
      </c>
      <c r="D586" s="3">
        <v>2490</v>
      </c>
      <c r="E586" t="str">
        <f>VLOOKUP(Maintenance_and_repair[[#This Row],[Real_estate]],Houses[#All],2)</f>
        <v>Eindhoven-West</v>
      </c>
      <c r="F586" t="str">
        <f>VLOOKUP(Maintenance_and_repair[[#This Row],[Real_estate]],Houses[],6)</f>
        <v>Apartment</v>
      </c>
    </row>
    <row r="587" spans="1:6" x14ac:dyDescent="0.25">
      <c r="A587">
        <v>166</v>
      </c>
      <c r="B587" s="1">
        <v>38989</v>
      </c>
      <c r="C587" s="2" t="s">
        <v>6</v>
      </c>
      <c r="D587" s="3">
        <v>4717</v>
      </c>
      <c r="E587" t="str">
        <f>VLOOKUP(Maintenance_and_repair[[#This Row],[Real_estate]],Houses[#All],2)</f>
        <v>Eindhoven-Oost</v>
      </c>
      <c r="F587" t="str">
        <f>VLOOKUP(Maintenance_and_repair[[#This Row],[Real_estate]],Houses[],6)</f>
        <v>Condo</v>
      </c>
    </row>
    <row r="588" spans="1:6" x14ac:dyDescent="0.25">
      <c r="A588">
        <v>221</v>
      </c>
      <c r="B588" s="1">
        <v>38993</v>
      </c>
      <c r="C588" s="2" t="s">
        <v>5</v>
      </c>
      <c r="D588" s="3">
        <v>4366</v>
      </c>
      <c r="E588" t="str">
        <f>VLOOKUP(Maintenance_and_repair[[#This Row],[Real_estate]],Houses[#All],2)</f>
        <v>Son en Breugel</v>
      </c>
      <c r="F588" t="str">
        <f>VLOOKUP(Maintenance_and_repair[[#This Row],[Real_estate]],Houses[],6)</f>
        <v>Apartment</v>
      </c>
    </row>
    <row r="589" spans="1:6" x14ac:dyDescent="0.25">
      <c r="A589">
        <v>129</v>
      </c>
      <c r="B589" s="1">
        <v>38995</v>
      </c>
      <c r="C589" s="2" t="s">
        <v>4</v>
      </c>
      <c r="D589" s="3">
        <v>2420</v>
      </c>
      <c r="E589" t="str">
        <f>VLOOKUP(Maintenance_and_repair[[#This Row],[Real_estate]],Houses[#All],2)</f>
        <v>Eindhoven-West</v>
      </c>
      <c r="F589" t="str">
        <f>VLOOKUP(Maintenance_and_repair[[#This Row],[Real_estate]],Houses[],6)</f>
        <v>Small House</v>
      </c>
    </row>
    <row r="590" spans="1:6" x14ac:dyDescent="0.25">
      <c r="A590">
        <v>110</v>
      </c>
      <c r="B590" s="1">
        <v>38998</v>
      </c>
      <c r="C590" s="2" t="s">
        <v>6</v>
      </c>
      <c r="D590" s="3">
        <v>4053</v>
      </c>
      <c r="E590" t="str">
        <f>VLOOKUP(Maintenance_and_repair[[#This Row],[Real_estate]],Houses[#All],2)</f>
        <v>Eindhoven-West</v>
      </c>
      <c r="F590" t="str">
        <f>VLOOKUP(Maintenance_and_repair[[#This Row],[Real_estate]],Houses[],6)</f>
        <v>House</v>
      </c>
    </row>
    <row r="591" spans="1:6" x14ac:dyDescent="0.25">
      <c r="A591">
        <v>220</v>
      </c>
      <c r="B591" s="1">
        <v>39006</v>
      </c>
      <c r="C591" s="2" t="s">
        <v>5</v>
      </c>
      <c r="D591" s="3">
        <v>4334</v>
      </c>
      <c r="E591" t="str">
        <f>VLOOKUP(Maintenance_and_repair[[#This Row],[Real_estate]],Houses[#All],2)</f>
        <v>Geldrop</v>
      </c>
      <c r="F591" t="str">
        <f>VLOOKUP(Maintenance_and_repair[[#This Row],[Real_estate]],Houses[],6)</f>
        <v>House</v>
      </c>
    </row>
    <row r="592" spans="1:6" x14ac:dyDescent="0.25">
      <c r="A592">
        <v>104</v>
      </c>
      <c r="B592" s="1">
        <v>39016</v>
      </c>
      <c r="C592" s="2" t="s">
        <v>6</v>
      </c>
      <c r="D592" s="3">
        <v>3811</v>
      </c>
      <c r="E592" t="str">
        <f>VLOOKUP(Maintenance_and_repair[[#This Row],[Real_estate]],Houses[#All],2)</f>
        <v>Eindhoven-West</v>
      </c>
      <c r="F592" t="str">
        <f>VLOOKUP(Maintenance_and_repair[[#This Row],[Real_estate]],Houses[],6)</f>
        <v>House</v>
      </c>
    </row>
    <row r="593" spans="1:6" x14ac:dyDescent="0.25">
      <c r="A593">
        <v>107</v>
      </c>
      <c r="B593" s="1">
        <v>39029</v>
      </c>
      <c r="C593" s="2" t="s">
        <v>5</v>
      </c>
      <c r="D593" s="3">
        <v>1682</v>
      </c>
      <c r="E593" t="str">
        <f>VLOOKUP(Maintenance_and_repair[[#This Row],[Real_estate]],Houses[#All],2)</f>
        <v>Eindhoven-West</v>
      </c>
      <c r="F593" t="str">
        <f>VLOOKUP(Maintenance_and_repair[[#This Row],[Real_estate]],Houses[],6)</f>
        <v>House</v>
      </c>
    </row>
    <row r="594" spans="1:6" x14ac:dyDescent="0.25">
      <c r="A594">
        <v>118</v>
      </c>
      <c r="B594" s="1">
        <v>39035</v>
      </c>
      <c r="C594" s="2" t="s">
        <v>5</v>
      </c>
      <c r="D594" s="3">
        <v>3286</v>
      </c>
      <c r="E594" t="str">
        <f>VLOOKUP(Maintenance_and_repair[[#This Row],[Real_estate]],Houses[#All],2)</f>
        <v>Eindhoven-West</v>
      </c>
      <c r="F594" t="str">
        <f>VLOOKUP(Maintenance_and_repair[[#This Row],[Real_estate]],Houses[],6)</f>
        <v>Apartment</v>
      </c>
    </row>
    <row r="595" spans="1:6" x14ac:dyDescent="0.25">
      <c r="A595">
        <v>183</v>
      </c>
      <c r="B595" s="1">
        <v>39035</v>
      </c>
      <c r="C595" s="2" t="s">
        <v>6</v>
      </c>
      <c r="D595" s="3">
        <v>4443</v>
      </c>
      <c r="E595" t="str">
        <f>VLOOKUP(Maintenance_and_repair[[#This Row],[Real_estate]],Houses[#All],2)</f>
        <v>Eindhoven-Oost</v>
      </c>
      <c r="F595" t="str">
        <f>VLOOKUP(Maintenance_and_repair[[#This Row],[Real_estate]],Houses[],6)</f>
        <v>House</v>
      </c>
    </row>
    <row r="596" spans="1:6" x14ac:dyDescent="0.25">
      <c r="A596">
        <v>65</v>
      </c>
      <c r="B596" s="1">
        <v>39038</v>
      </c>
      <c r="C596" s="2" t="s">
        <v>6</v>
      </c>
      <c r="D596" s="3">
        <v>3247</v>
      </c>
      <c r="E596" t="str">
        <f>VLOOKUP(Maintenance_and_repair[[#This Row],[Real_estate]],Houses[#All],2)</f>
        <v>Eindhoven-Noord</v>
      </c>
      <c r="F596" t="str">
        <f>VLOOKUP(Maintenance_and_repair[[#This Row],[Real_estate]],Houses[],6)</f>
        <v>Villa</v>
      </c>
    </row>
    <row r="597" spans="1:6" x14ac:dyDescent="0.25">
      <c r="A597">
        <v>6</v>
      </c>
      <c r="B597" s="1">
        <v>39042</v>
      </c>
      <c r="C597" s="2" t="s">
        <v>6</v>
      </c>
      <c r="D597" s="3">
        <v>55</v>
      </c>
      <c r="E597" t="str">
        <f>VLOOKUP(Maintenance_and_repair[[#This Row],[Real_estate]],Houses[#All],2)</f>
        <v>Eindhoven-Zuid</v>
      </c>
      <c r="F597" t="str">
        <f>VLOOKUP(Maintenance_and_repair[[#This Row],[Real_estate]],Houses[],6)</f>
        <v>Condo</v>
      </c>
    </row>
    <row r="598" spans="1:6" x14ac:dyDescent="0.25">
      <c r="A598">
        <v>180</v>
      </c>
      <c r="B598" s="1">
        <v>39045</v>
      </c>
      <c r="C598" s="2" t="s">
        <v>4</v>
      </c>
      <c r="D598" s="3">
        <v>4699</v>
      </c>
      <c r="E598" t="str">
        <f>VLOOKUP(Maintenance_and_repair[[#This Row],[Real_estate]],Houses[#All],2)</f>
        <v>Eindhoven-Oost</v>
      </c>
      <c r="F598" t="str">
        <f>VLOOKUP(Maintenance_and_repair[[#This Row],[Real_estate]],Houses[],6)</f>
        <v>Villa</v>
      </c>
    </row>
    <row r="599" spans="1:6" x14ac:dyDescent="0.25">
      <c r="A599">
        <v>58</v>
      </c>
      <c r="B599" s="1">
        <v>39046</v>
      </c>
      <c r="C599" s="2" t="s">
        <v>4</v>
      </c>
      <c r="D599" s="3">
        <v>3598</v>
      </c>
      <c r="E599" t="str">
        <f>VLOOKUP(Maintenance_and_repair[[#This Row],[Real_estate]],Houses[#All],2)</f>
        <v>Eindhoven-Noord</v>
      </c>
      <c r="F599" t="str">
        <f>VLOOKUP(Maintenance_and_repair[[#This Row],[Real_estate]],Houses[],6)</f>
        <v>Apartment</v>
      </c>
    </row>
    <row r="600" spans="1:6" x14ac:dyDescent="0.25">
      <c r="A600">
        <v>181</v>
      </c>
      <c r="B600" s="1">
        <v>39055</v>
      </c>
      <c r="C600" s="2" t="s">
        <v>4</v>
      </c>
      <c r="D600" s="3">
        <v>2183</v>
      </c>
      <c r="E600" t="str">
        <f>VLOOKUP(Maintenance_and_repair[[#This Row],[Real_estate]],Houses[#All],2)</f>
        <v>Eindhoven-Oost</v>
      </c>
      <c r="F600" t="str">
        <f>VLOOKUP(Maintenance_and_repair[[#This Row],[Real_estate]],Houses[],6)</f>
        <v>House</v>
      </c>
    </row>
    <row r="601" spans="1:6" x14ac:dyDescent="0.25">
      <c r="A601">
        <v>170</v>
      </c>
      <c r="B601" s="1">
        <v>39067</v>
      </c>
      <c r="C601" s="2" t="s">
        <v>5</v>
      </c>
      <c r="D601" s="3">
        <v>2205</v>
      </c>
      <c r="E601" t="str">
        <f>VLOOKUP(Maintenance_and_repair[[#This Row],[Real_estate]],Houses[#All],2)</f>
        <v>Eindhoven-Oost</v>
      </c>
      <c r="F601" t="str">
        <f>VLOOKUP(Maintenance_and_repair[[#This Row],[Real_estate]],Houses[],6)</f>
        <v>Condo</v>
      </c>
    </row>
    <row r="602" spans="1:6" x14ac:dyDescent="0.25">
      <c r="A602">
        <v>103</v>
      </c>
      <c r="B602" s="1">
        <v>39068</v>
      </c>
      <c r="C602" s="2" t="s">
        <v>5</v>
      </c>
      <c r="D602" s="3">
        <v>715</v>
      </c>
      <c r="E602" t="str">
        <f>VLOOKUP(Maintenance_and_repair[[#This Row],[Real_estate]],Houses[#All],2)</f>
        <v>Eindhoven-West</v>
      </c>
      <c r="F602" t="str">
        <f>VLOOKUP(Maintenance_and_repair[[#This Row],[Real_estate]],Houses[],6)</f>
        <v>Apartment</v>
      </c>
    </row>
    <row r="603" spans="1:6" x14ac:dyDescent="0.25">
      <c r="A603">
        <v>139</v>
      </c>
      <c r="B603" s="1">
        <v>39068</v>
      </c>
      <c r="C603" s="2" t="s">
        <v>5</v>
      </c>
      <c r="D603" s="3">
        <v>3098</v>
      </c>
      <c r="E603" t="str">
        <f>VLOOKUP(Maintenance_and_repair[[#This Row],[Real_estate]],Houses[#All],2)</f>
        <v>Eindhoven-Oost</v>
      </c>
      <c r="F603" t="str">
        <f>VLOOKUP(Maintenance_and_repair[[#This Row],[Real_estate]],Houses[],6)</f>
        <v>Apartment</v>
      </c>
    </row>
    <row r="604" spans="1:6" x14ac:dyDescent="0.25">
      <c r="A604">
        <v>229</v>
      </c>
      <c r="B604" s="1">
        <v>39070</v>
      </c>
      <c r="C604" s="2" t="s">
        <v>4</v>
      </c>
      <c r="D604" s="3">
        <v>1083</v>
      </c>
      <c r="E604" t="str">
        <f>VLOOKUP(Maintenance_and_repair[[#This Row],[Real_estate]],Houses[#All],2)</f>
        <v>Son en Breugel</v>
      </c>
      <c r="F604" t="str">
        <f>VLOOKUP(Maintenance_and_repair[[#This Row],[Real_estate]],Houses[],6)</f>
        <v>Apartment</v>
      </c>
    </row>
    <row r="605" spans="1:6" x14ac:dyDescent="0.25">
      <c r="A605">
        <v>155</v>
      </c>
      <c r="B605" s="1">
        <v>39072</v>
      </c>
      <c r="C605" s="2" t="s">
        <v>4</v>
      </c>
      <c r="D605" s="3">
        <v>3816</v>
      </c>
      <c r="E605" t="str">
        <f>VLOOKUP(Maintenance_and_repair[[#This Row],[Real_estate]],Houses[#All],2)</f>
        <v>Eindhoven-Oost</v>
      </c>
      <c r="F605" t="str">
        <f>VLOOKUP(Maintenance_and_repair[[#This Row],[Real_estate]],Houses[],6)</f>
        <v>Apartment</v>
      </c>
    </row>
    <row r="606" spans="1:6" x14ac:dyDescent="0.25">
      <c r="A606">
        <v>112</v>
      </c>
      <c r="B606" s="1">
        <v>39074</v>
      </c>
      <c r="C606" s="2" t="s">
        <v>6</v>
      </c>
      <c r="D606" s="3">
        <v>1102</v>
      </c>
      <c r="E606" t="str">
        <f>VLOOKUP(Maintenance_and_repair[[#This Row],[Real_estate]],Houses[#All],2)</f>
        <v>Eindhoven-West</v>
      </c>
      <c r="F606" t="str">
        <f>VLOOKUP(Maintenance_and_repair[[#This Row],[Real_estate]],Houses[],6)</f>
        <v>Apartment</v>
      </c>
    </row>
    <row r="607" spans="1:6" x14ac:dyDescent="0.25">
      <c r="A607">
        <v>35</v>
      </c>
      <c r="B607" s="1">
        <v>39075</v>
      </c>
      <c r="C607" s="2" t="s">
        <v>5</v>
      </c>
      <c r="D607" s="3">
        <v>2469</v>
      </c>
      <c r="E607" t="str">
        <f>VLOOKUP(Maintenance_and_repair[[#This Row],[Real_estate]],Houses[#All],2)</f>
        <v>Eindhoven-Zuid</v>
      </c>
      <c r="F607" t="str">
        <f>VLOOKUP(Maintenance_and_repair[[#This Row],[Real_estate]],Houses[],6)</f>
        <v>Villa</v>
      </c>
    </row>
    <row r="608" spans="1:6" x14ac:dyDescent="0.25">
      <c r="A608">
        <v>140</v>
      </c>
      <c r="B608" s="1">
        <v>39080</v>
      </c>
      <c r="C608" s="2" t="s">
        <v>4</v>
      </c>
      <c r="D608" s="3">
        <v>511</v>
      </c>
      <c r="E608" t="str">
        <f>VLOOKUP(Maintenance_and_repair[[#This Row],[Real_estate]],Houses[#All],2)</f>
        <v>Eindhoven-Oost</v>
      </c>
      <c r="F608" t="str">
        <f>VLOOKUP(Maintenance_and_repair[[#This Row],[Real_estate]],Houses[],6)</f>
        <v>House</v>
      </c>
    </row>
    <row r="609" spans="1:6" x14ac:dyDescent="0.25">
      <c r="A609">
        <v>101</v>
      </c>
      <c r="B609" s="1">
        <v>39082</v>
      </c>
      <c r="C609" s="2" t="s">
        <v>4</v>
      </c>
      <c r="D609" s="3">
        <v>2305</v>
      </c>
      <c r="E609" t="str">
        <f>VLOOKUP(Maintenance_and_repair[[#This Row],[Real_estate]],Houses[#All],2)</f>
        <v>Eindhoven-West</v>
      </c>
      <c r="F609" t="str">
        <f>VLOOKUP(Maintenance_and_repair[[#This Row],[Real_estate]],Houses[],6)</f>
        <v>Small House</v>
      </c>
    </row>
    <row r="610" spans="1:6" x14ac:dyDescent="0.25">
      <c r="A610">
        <v>162</v>
      </c>
      <c r="B610" s="1">
        <v>39093</v>
      </c>
      <c r="C610" s="2" t="s">
        <v>5</v>
      </c>
      <c r="D610" s="3">
        <v>1827</v>
      </c>
      <c r="E610" t="str">
        <f>VLOOKUP(Maintenance_and_repair[[#This Row],[Real_estate]],Houses[#All],2)</f>
        <v>Eindhoven-Oost</v>
      </c>
      <c r="F610" t="str">
        <f>VLOOKUP(Maintenance_and_repair[[#This Row],[Real_estate]],Houses[],6)</f>
        <v>Apartment</v>
      </c>
    </row>
    <row r="611" spans="1:6" x14ac:dyDescent="0.25">
      <c r="A611">
        <v>226</v>
      </c>
      <c r="B611" s="1">
        <v>39098</v>
      </c>
      <c r="C611" s="2" t="s">
        <v>6</v>
      </c>
      <c r="D611" s="3">
        <v>608</v>
      </c>
      <c r="E611" t="str">
        <f>VLOOKUP(Maintenance_and_repair[[#This Row],[Real_estate]],Houses[#All],2)</f>
        <v>Son en Breugel</v>
      </c>
      <c r="F611" t="str">
        <f>VLOOKUP(Maintenance_and_repair[[#This Row],[Real_estate]],Houses[],6)</f>
        <v>Apartment</v>
      </c>
    </row>
    <row r="612" spans="1:6" x14ac:dyDescent="0.25">
      <c r="A612">
        <v>100</v>
      </c>
      <c r="B612" s="1">
        <v>39107</v>
      </c>
      <c r="C612" s="2" t="s">
        <v>5</v>
      </c>
      <c r="D612" s="3">
        <v>2303</v>
      </c>
      <c r="E612" t="str">
        <f>VLOOKUP(Maintenance_and_repair[[#This Row],[Real_estate]],Houses[#All],2)</f>
        <v>Eindhoven-West</v>
      </c>
      <c r="F612" t="str">
        <f>VLOOKUP(Maintenance_and_repair[[#This Row],[Real_estate]],Houses[],6)</f>
        <v>Apartment</v>
      </c>
    </row>
    <row r="613" spans="1:6" x14ac:dyDescent="0.25">
      <c r="A613">
        <v>92</v>
      </c>
      <c r="B613" s="1">
        <v>39116</v>
      </c>
      <c r="C613" s="2" t="s">
        <v>6</v>
      </c>
      <c r="D613" s="3">
        <v>869</v>
      </c>
      <c r="E613" t="str">
        <f>VLOOKUP(Maintenance_and_repair[[#This Row],[Real_estate]],Houses[#All],2)</f>
        <v>Eindhoven-West</v>
      </c>
      <c r="F613" t="str">
        <f>VLOOKUP(Maintenance_and_repair[[#This Row],[Real_estate]],Houses[],6)</f>
        <v>House</v>
      </c>
    </row>
    <row r="614" spans="1:6" x14ac:dyDescent="0.25">
      <c r="A614">
        <v>6</v>
      </c>
      <c r="B614" s="1">
        <v>39121</v>
      </c>
      <c r="C614" s="2" t="s">
        <v>5</v>
      </c>
      <c r="D614" s="3">
        <v>1099</v>
      </c>
      <c r="E614" t="str">
        <f>VLOOKUP(Maintenance_and_repair[[#This Row],[Real_estate]],Houses[#All],2)</f>
        <v>Eindhoven-Zuid</v>
      </c>
      <c r="F614" t="str">
        <f>VLOOKUP(Maintenance_and_repair[[#This Row],[Real_estate]],Houses[],6)</f>
        <v>Condo</v>
      </c>
    </row>
    <row r="615" spans="1:6" x14ac:dyDescent="0.25">
      <c r="A615">
        <v>127</v>
      </c>
      <c r="B615" s="1">
        <v>39121</v>
      </c>
      <c r="C615" s="2" t="s">
        <v>5</v>
      </c>
      <c r="D615" s="3">
        <v>3834</v>
      </c>
      <c r="E615" t="str">
        <f>VLOOKUP(Maintenance_and_repair[[#This Row],[Real_estate]],Houses[#All],2)</f>
        <v>Eindhoven-West</v>
      </c>
      <c r="F615" t="str">
        <f>VLOOKUP(Maintenance_and_repair[[#This Row],[Real_estate]],Houses[],6)</f>
        <v>Apartment</v>
      </c>
    </row>
    <row r="616" spans="1:6" x14ac:dyDescent="0.25">
      <c r="A616">
        <v>61</v>
      </c>
      <c r="B616" s="1">
        <v>39123</v>
      </c>
      <c r="C616" s="2" t="s">
        <v>6</v>
      </c>
      <c r="D616" s="3">
        <v>4904</v>
      </c>
      <c r="E616" t="str">
        <f>VLOOKUP(Maintenance_and_repair[[#This Row],[Real_estate]],Houses[#All],2)</f>
        <v>Eindhoven-Noord</v>
      </c>
      <c r="F616" t="str">
        <f>VLOOKUP(Maintenance_and_repair[[#This Row],[Real_estate]],Houses[],6)</f>
        <v>Apartment</v>
      </c>
    </row>
    <row r="617" spans="1:6" x14ac:dyDescent="0.25">
      <c r="A617">
        <v>117</v>
      </c>
      <c r="B617" s="1">
        <v>39123</v>
      </c>
      <c r="C617" s="2" t="s">
        <v>5</v>
      </c>
      <c r="D617" s="3">
        <v>3829</v>
      </c>
      <c r="E617" t="str">
        <f>VLOOKUP(Maintenance_and_repair[[#This Row],[Real_estate]],Houses[#All],2)</f>
        <v>Eindhoven-West</v>
      </c>
      <c r="F617" t="str">
        <f>VLOOKUP(Maintenance_and_repair[[#This Row],[Real_estate]],Houses[],6)</f>
        <v>Small House</v>
      </c>
    </row>
    <row r="618" spans="1:6" x14ac:dyDescent="0.25">
      <c r="A618">
        <v>207</v>
      </c>
      <c r="B618" s="1">
        <v>39123</v>
      </c>
      <c r="C618" s="2" t="s">
        <v>5</v>
      </c>
      <c r="D618" s="3">
        <v>1375</v>
      </c>
      <c r="E618" t="str">
        <f>VLOOKUP(Maintenance_and_repair[[#This Row],[Real_estate]],Houses[#All],2)</f>
        <v>Geldrop</v>
      </c>
      <c r="F618" t="str">
        <f>VLOOKUP(Maintenance_and_repair[[#This Row],[Real_estate]],Houses[],6)</f>
        <v>Condo</v>
      </c>
    </row>
    <row r="619" spans="1:6" x14ac:dyDescent="0.25">
      <c r="A619">
        <v>135</v>
      </c>
      <c r="B619" s="1">
        <v>39133</v>
      </c>
      <c r="C619" s="2" t="s">
        <v>6</v>
      </c>
      <c r="D619" s="3">
        <v>3582</v>
      </c>
      <c r="E619" t="str">
        <f>VLOOKUP(Maintenance_and_repair[[#This Row],[Real_estate]],Houses[#All],2)</f>
        <v>Eindhoven-West</v>
      </c>
      <c r="F619" t="str">
        <f>VLOOKUP(Maintenance_and_repair[[#This Row],[Real_estate]],Houses[],6)</f>
        <v>Small House</v>
      </c>
    </row>
    <row r="620" spans="1:6" x14ac:dyDescent="0.25">
      <c r="A620">
        <v>215</v>
      </c>
      <c r="B620" s="1">
        <v>39133</v>
      </c>
      <c r="C620" s="2" t="s">
        <v>6</v>
      </c>
      <c r="D620" s="3">
        <v>4981</v>
      </c>
      <c r="E620" t="str">
        <f>VLOOKUP(Maintenance_and_repair[[#This Row],[Real_estate]],Houses[#All],2)</f>
        <v>Geldrop</v>
      </c>
      <c r="F620" t="str">
        <f>VLOOKUP(Maintenance_and_repair[[#This Row],[Real_estate]],Houses[],6)</f>
        <v>House</v>
      </c>
    </row>
    <row r="621" spans="1:6" x14ac:dyDescent="0.25">
      <c r="A621">
        <v>24</v>
      </c>
      <c r="B621" s="1">
        <v>39134</v>
      </c>
      <c r="C621" s="2" t="s">
        <v>5</v>
      </c>
      <c r="D621" s="3">
        <v>1636</v>
      </c>
      <c r="E621" t="str">
        <f>VLOOKUP(Maintenance_and_repair[[#This Row],[Real_estate]],Houses[#All],2)</f>
        <v>Eindhoven-Zuid</v>
      </c>
      <c r="F621" t="str">
        <f>VLOOKUP(Maintenance_and_repair[[#This Row],[Real_estate]],Houses[],6)</f>
        <v>Condo</v>
      </c>
    </row>
    <row r="622" spans="1:6" x14ac:dyDescent="0.25">
      <c r="A622">
        <v>79</v>
      </c>
      <c r="B622" s="1">
        <v>39134</v>
      </c>
      <c r="C622" s="2" t="s">
        <v>4</v>
      </c>
      <c r="D622" s="3">
        <v>4863</v>
      </c>
      <c r="E622" t="str">
        <f>VLOOKUP(Maintenance_and_repair[[#This Row],[Real_estate]],Houses[#All],2)</f>
        <v>Eindhoven-West</v>
      </c>
      <c r="F622" t="str">
        <f>VLOOKUP(Maintenance_and_repair[[#This Row],[Real_estate]],Houses[],6)</f>
        <v>Apartment</v>
      </c>
    </row>
    <row r="623" spans="1:6" x14ac:dyDescent="0.25">
      <c r="A623">
        <v>225</v>
      </c>
      <c r="B623" s="1">
        <v>39140</v>
      </c>
      <c r="C623" s="2" t="s">
        <v>6</v>
      </c>
      <c r="D623" s="3">
        <v>1657</v>
      </c>
      <c r="E623" t="str">
        <f>VLOOKUP(Maintenance_and_repair[[#This Row],[Real_estate]],Houses[#All],2)</f>
        <v>Son en Breugel</v>
      </c>
      <c r="F623" t="str">
        <f>VLOOKUP(Maintenance_and_repair[[#This Row],[Real_estate]],Houses[],6)</f>
        <v>Apartment</v>
      </c>
    </row>
    <row r="624" spans="1:6" x14ac:dyDescent="0.25">
      <c r="A624">
        <v>161</v>
      </c>
      <c r="B624" s="1">
        <v>39145</v>
      </c>
      <c r="C624" s="2" t="s">
        <v>5</v>
      </c>
      <c r="D624" s="3">
        <v>2435</v>
      </c>
      <c r="E624" t="str">
        <f>VLOOKUP(Maintenance_and_repair[[#This Row],[Real_estate]],Houses[#All],2)</f>
        <v>Eindhoven-Oost</v>
      </c>
      <c r="F624" t="str">
        <f>VLOOKUP(Maintenance_and_repair[[#This Row],[Real_estate]],Houses[],6)</f>
        <v>Apartment</v>
      </c>
    </row>
    <row r="625" spans="1:6" x14ac:dyDescent="0.25">
      <c r="A625">
        <v>160</v>
      </c>
      <c r="B625" s="1">
        <v>39149</v>
      </c>
      <c r="C625" s="2" t="s">
        <v>6</v>
      </c>
      <c r="D625" s="3">
        <v>969</v>
      </c>
      <c r="E625" t="str">
        <f>VLOOKUP(Maintenance_and_repair[[#This Row],[Real_estate]],Houses[#All],2)</f>
        <v>Eindhoven-Oost</v>
      </c>
      <c r="F625" t="str">
        <f>VLOOKUP(Maintenance_and_repair[[#This Row],[Real_estate]],Houses[],6)</f>
        <v>Apartment</v>
      </c>
    </row>
    <row r="626" spans="1:6" x14ac:dyDescent="0.25">
      <c r="A626">
        <v>150</v>
      </c>
      <c r="B626" s="1">
        <v>39151</v>
      </c>
      <c r="C626" s="2" t="s">
        <v>5</v>
      </c>
      <c r="D626" s="3">
        <v>492</v>
      </c>
      <c r="E626" t="str">
        <f>VLOOKUP(Maintenance_and_repair[[#This Row],[Real_estate]],Houses[#All],2)</f>
        <v>Eindhoven-Oost</v>
      </c>
      <c r="F626" t="str">
        <f>VLOOKUP(Maintenance_and_repair[[#This Row],[Real_estate]],Houses[],6)</f>
        <v>Condo</v>
      </c>
    </row>
    <row r="627" spans="1:6" x14ac:dyDescent="0.25">
      <c r="A627">
        <v>153</v>
      </c>
      <c r="B627" s="1">
        <v>39152</v>
      </c>
      <c r="C627" s="2" t="s">
        <v>6</v>
      </c>
      <c r="D627" s="3">
        <v>4443</v>
      </c>
      <c r="E627" t="str">
        <f>VLOOKUP(Maintenance_and_repair[[#This Row],[Real_estate]],Houses[#All],2)</f>
        <v>Eindhoven-Oost</v>
      </c>
      <c r="F627" t="str">
        <f>VLOOKUP(Maintenance_and_repair[[#This Row],[Real_estate]],Houses[],6)</f>
        <v>Apartment</v>
      </c>
    </row>
    <row r="628" spans="1:6" x14ac:dyDescent="0.25">
      <c r="A628">
        <v>227</v>
      </c>
      <c r="B628" s="1">
        <v>39160</v>
      </c>
      <c r="C628" s="2" t="s">
        <v>4</v>
      </c>
      <c r="D628" s="3">
        <v>1032</v>
      </c>
      <c r="E628" t="str">
        <f>VLOOKUP(Maintenance_and_repair[[#This Row],[Real_estate]],Houses[#All],2)</f>
        <v>Son en Breugel</v>
      </c>
      <c r="F628" t="str">
        <f>VLOOKUP(Maintenance_and_repair[[#This Row],[Real_estate]],Houses[],6)</f>
        <v>Apartment</v>
      </c>
    </row>
    <row r="629" spans="1:6" x14ac:dyDescent="0.25">
      <c r="A629">
        <v>155</v>
      </c>
      <c r="B629" s="1">
        <v>39161</v>
      </c>
      <c r="C629" s="2" t="s">
        <v>5</v>
      </c>
      <c r="D629" s="3">
        <v>1126</v>
      </c>
      <c r="E629" t="str">
        <f>VLOOKUP(Maintenance_and_repair[[#This Row],[Real_estate]],Houses[#All],2)</f>
        <v>Eindhoven-Oost</v>
      </c>
      <c r="F629" t="str">
        <f>VLOOKUP(Maintenance_and_repair[[#This Row],[Real_estate]],Houses[],6)</f>
        <v>Apartment</v>
      </c>
    </row>
    <row r="630" spans="1:6" x14ac:dyDescent="0.25">
      <c r="A630">
        <v>107</v>
      </c>
      <c r="B630" s="1">
        <v>39162</v>
      </c>
      <c r="C630" s="2" t="s">
        <v>5</v>
      </c>
      <c r="D630" s="3">
        <v>3322</v>
      </c>
      <c r="E630" t="str">
        <f>VLOOKUP(Maintenance_and_repair[[#This Row],[Real_estate]],Houses[#All],2)</f>
        <v>Eindhoven-West</v>
      </c>
      <c r="F630" t="str">
        <f>VLOOKUP(Maintenance_and_repair[[#This Row],[Real_estate]],Houses[],6)</f>
        <v>House</v>
      </c>
    </row>
    <row r="631" spans="1:6" x14ac:dyDescent="0.25">
      <c r="A631">
        <v>87</v>
      </c>
      <c r="B631" s="1">
        <v>39165</v>
      </c>
      <c r="C631" s="2" t="s">
        <v>4</v>
      </c>
      <c r="D631" s="3">
        <v>2298</v>
      </c>
      <c r="E631" t="str">
        <f>VLOOKUP(Maintenance_and_repair[[#This Row],[Real_estate]],Houses[#All],2)</f>
        <v>Eindhoven-West</v>
      </c>
      <c r="F631" t="str">
        <f>VLOOKUP(Maintenance_and_repair[[#This Row],[Real_estate]],Houses[],6)</f>
        <v>Small House</v>
      </c>
    </row>
    <row r="632" spans="1:6" x14ac:dyDescent="0.25">
      <c r="A632">
        <v>90</v>
      </c>
      <c r="B632" s="1">
        <v>39174</v>
      </c>
      <c r="C632" s="2" t="s">
        <v>4</v>
      </c>
      <c r="D632" s="3">
        <v>38</v>
      </c>
      <c r="E632" t="str">
        <f>VLOOKUP(Maintenance_and_repair[[#This Row],[Real_estate]],Houses[#All],2)</f>
        <v>Eindhoven-West</v>
      </c>
      <c r="F632" t="str">
        <f>VLOOKUP(Maintenance_and_repair[[#This Row],[Real_estate]],Houses[],6)</f>
        <v>Condo</v>
      </c>
    </row>
    <row r="633" spans="1:6" x14ac:dyDescent="0.25">
      <c r="A633">
        <v>83</v>
      </c>
      <c r="B633" s="1">
        <v>39175</v>
      </c>
      <c r="C633" s="2" t="s">
        <v>4</v>
      </c>
      <c r="D633" s="3">
        <v>2003</v>
      </c>
      <c r="E633" t="str">
        <f>VLOOKUP(Maintenance_and_repair[[#This Row],[Real_estate]],Houses[#All],2)</f>
        <v>Eindhoven-West</v>
      </c>
      <c r="F633" t="str">
        <f>VLOOKUP(Maintenance_and_repair[[#This Row],[Real_estate]],Houses[],6)</f>
        <v>Small House</v>
      </c>
    </row>
    <row r="634" spans="1:6" x14ac:dyDescent="0.25">
      <c r="A634">
        <v>59</v>
      </c>
      <c r="B634" s="1">
        <v>39176</v>
      </c>
      <c r="C634" s="2" t="s">
        <v>4</v>
      </c>
      <c r="D634" s="3">
        <v>873</v>
      </c>
      <c r="E634" t="str">
        <f>VLOOKUP(Maintenance_and_repair[[#This Row],[Real_estate]],Houses[#All],2)</f>
        <v>Eindhoven-Noord</v>
      </c>
      <c r="F634" t="str">
        <f>VLOOKUP(Maintenance_and_repair[[#This Row],[Real_estate]],Houses[],6)</f>
        <v>Villa</v>
      </c>
    </row>
    <row r="635" spans="1:6" x14ac:dyDescent="0.25">
      <c r="A635">
        <v>216</v>
      </c>
      <c r="B635" s="1">
        <v>39180</v>
      </c>
      <c r="C635" s="2" t="s">
        <v>5</v>
      </c>
      <c r="D635" s="3">
        <v>4186</v>
      </c>
      <c r="E635" t="str">
        <f>VLOOKUP(Maintenance_and_repair[[#This Row],[Real_estate]],Houses[#All],2)</f>
        <v>Geldrop</v>
      </c>
      <c r="F635" t="str">
        <f>VLOOKUP(Maintenance_and_repair[[#This Row],[Real_estate]],Houses[],6)</f>
        <v>House</v>
      </c>
    </row>
    <row r="636" spans="1:6" x14ac:dyDescent="0.25">
      <c r="A636">
        <v>89</v>
      </c>
      <c r="B636" s="1">
        <v>39186</v>
      </c>
      <c r="C636" s="2" t="s">
        <v>4</v>
      </c>
      <c r="D636" s="3">
        <v>4009</v>
      </c>
      <c r="E636" t="str">
        <f>VLOOKUP(Maintenance_and_repair[[#This Row],[Real_estate]],Houses[#All],2)</f>
        <v>Eindhoven-West</v>
      </c>
      <c r="F636" t="str">
        <f>VLOOKUP(Maintenance_and_repair[[#This Row],[Real_estate]],Houses[],6)</f>
        <v>Apartment</v>
      </c>
    </row>
    <row r="637" spans="1:6" x14ac:dyDescent="0.25">
      <c r="A637">
        <v>96</v>
      </c>
      <c r="B637" s="1">
        <v>39197</v>
      </c>
      <c r="C637" s="2" t="s">
        <v>6</v>
      </c>
      <c r="D637" s="3">
        <v>136</v>
      </c>
      <c r="E637" t="str">
        <f>VLOOKUP(Maintenance_and_repair[[#This Row],[Real_estate]],Houses[#All],2)</f>
        <v>Eindhoven-West</v>
      </c>
      <c r="F637" t="str">
        <f>VLOOKUP(Maintenance_and_repair[[#This Row],[Real_estate]],Houses[],6)</f>
        <v>House</v>
      </c>
    </row>
    <row r="638" spans="1:6" x14ac:dyDescent="0.25">
      <c r="A638">
        <v>75</v>
      </c>
      <c r="B638" s="1">
        <v>39203</v>
      </c>
      <c r="C638" s="2" t="s">
        <v>6</v>
      </c>
      <c r="D638" s="3">
        <v>3913</v>
      </c>
      <c r="E638" t="str">
        <f>VLOOKUP(Maintenance_and_repair[[#This Row],[Real_estate]],Houses[#All],2)</f>
        <v>Eindhoven-Noord</v>
      </c>
      <c r="F638" t="str">
        <f>VLOOKUP(Maintenance_and_repair[[#This Row],[Real_estate]],Houses[],6)</f>
        <v>Small House</v>
      </c>
    </row>
    <row r="639" spans="1:6" x14ac:dyDescent="0.25">
      <c r="A639">
        <v>166</v>
      </c>
      <c r="B639" s="1">
        <v>39216</v>
      </c>
      <c r="C639" s="2" t="s">
        <v>5</v>
      </c>
      <c r="D639" s="3">
        <v>1168</v>
      </c>
      <c r="E639" t="str">
        <f>VLOOKUP(Maintenance_and_repair[[#This Row],[Real_estate]],Houses[#All],2)</f>
        <v>Eindhoven-Oost</v>
      </c>
      <c r="F639" t="str">
        <f>VLOOKUP(Maintenance_and_repair[[#This Row],[Real_estate]],Houses[],6)</f>
        <v>Condo</v>
      </c>
    </row>
    <row r="640" spans="1:6" x14ac:dyDescent="0.25">
      <c r="A640">
        <v>196</v>
      </c>
      <c r="B640" s="1">
        <v>39218</v>
      </c>
      <c r="C640" s="2" t="s">
        <v>6</v>
      </c>
      <c r="D640" s="3">
        <v>3871</v>
      </c>
      <c r="E640" t="str">
        <f>VLOOKUP(Maintenance_and_repair[[#This Row],[Real_estate]],Houses[#All],2)</f>
        <v>Best</v>
      </c>
      <c r="F640" t="str">
        <f>VLOOKUP(Maintenance_and_repair[[#This Row],[Real_estate]],Houses[],6)</f>
        <v>House</v>
      </c>
    </row>
    <row r="641" spans="1:6" x14ac:dyDescent="0.25">
      <c r="A641">
        <v>137</v>
      </c>
      <c r="B641" s="1">
        <v>39219</v>
      </c>
      <c r="C641" s="2" t="s">
        <v>4</v>
      </c>
      <c r="D641" s="3">
        <v>2420</v>
      </c>
      <c r="E641" t="str">
        <f>VLOOKUP(Maintenance_and_repair[[#This Row],[Real_estate]],Houses[#All],2)</f>
        <v>Eindhoven-West</v>
      </c>
      <c r="F641" t="str">
        <f>VLOOKUP(Maintenance_and_repair[[#This Row],[Real_estate]],Houses[],6)</f>
        <v>Villa</v>
      </c>
    </row>
    <row r="642" spans="1:6" x14ac:dyDescent="0.25">
      <c r="A642">
        <v>232</v>
      </c>
      <c r="B642" s="1">
        <v>39219</v>
      </c>
      <c r="C642" s="2" t="s">
        <v>4</v>
      </c>
      <c r="D642" s="3">
        <v>2340</v>
      </c>
      <c r="E642" t="str">
        <f>VLOOKUP(Maintenance_and_repair[[#This Row],[Real_estate]],Houses[#All],2)</f>
        <v>Son en Breugel</v>
      </c>
      <c r="F642" t="str">
        <f>VLOOKUP(Maintenance_and_repair[[#This Row],[Real_estate]],Houses[],6)</f>
        <v>Villa</v>
      </c>
    </row>
    <row r="643" spans="1:6" x14ac:dyDescent="0.25">
      <c r="A643">
        <v>221</v>
      </c>
      <c r="B643" s="1">
        <v>39231</v>
      </c>
      <c r="C643" s="2" t="s">
        <v>4</v>
      </c>
      <c r="D643" s="3">
        <v>3935</v>
      </c>
      <c r="E643" t="str">
        <f>VLOOKUP(Maintenance_and_repair[[#This Row],[Real_estate]],Houses[#All],2)</f>
        <v>Son en Breugel</v>
      </c>
      <c r="F643" t="str">
        <f>VLOOKUP(Maintenance_and_repair[[#This Row],[Real_estate]],Houses[],6)</f>
        <v>Apartment</v>
      </c>
    </row>
    <row r="644" spans="1:6" x14ac:dyDescent="0.25">
      <c r="A644">
        <v>103</v>
      </c>
      <c r="B644" s="1">
        <v>39236</v>
      </c>
      <c r="C644" s="2" t="s">
        <v>5</v>
      </c>
      <c r="D644" s="3">
        <v>3144</v>
      </c>
      <c r="E644" t="str">
        <f>VLOOKUP(Maintenance_and_repair[[#This Row],[Real_estate]],Houses[#All],2)</f>
        <v>Eindhoven-West</v>
      </c>
      <c r="F644" t="str">
        <f>VLOOKUP(Maintenance_and_repair[[#This Row],[Real_estate]],Houses[],6)</f>
        <v>Apartment</v>
      </c>
    </row>
    <row r="645" spans="1:6" x14ac:dyDescent="0.25">
      <c r="A645">
        <v>178</v>
      </c>
      <c r="B645" s="1">
        <v>39244</v>
      </c>
      <c r="C645" s="2" t="s">
        <v>6</v>
      </c>
      <c r="D645" s="3">
        <v>2803</v>
      </c>
      <c r="E645" t="str">
        <f>VLOOKUP(Maintenance_and_repair[[#This Row],[Real_estate]],Houses[#All],2)</f>
        <v>Eindhoven-Oost</v>
      </c>
      <c r="F645" t="str">
        <f>VLOOKUP(Maintenance_and_repair[[#This Row],[Real_estate]],Houses[],6)</f>
        <v>Villa</v>
      </c>
    </row>
    <row r="646" spans="1:6" x14ac:dyDescent="0.25">
      <c r="A646">
        <v>139</v>
      </c>
      <c r="B646" s="1">
        <v>39246</v>
      </c>
      <c r="C646" s="2" t="s">
        <v>6</v>
      </c>
      <c r="D646" s="3">
        <v>243</v>
      </c>
      <c r="E646" t="str">
        <f>VLOOKUP(Maintenance_and_repair[[#This Row],[Real_estate]],Houses[#All],2)</f>
        <v>Eindhoven-Oost</v>
      </c>
      <c r="F646" t="str">
        <f>VLOOKUP(Maintenance_and_repair[[#This Row],[Real_estate]],Houses[],6)</f>
        <v>Apartment</v>
      </c>
    </row>
    <row r="647" spans="1:6" x14ac:dyDescent="0.25">
      <c r="A647">
        <v>222</v>
      </c>
      <c r="B647" s="1">
        <v>39251</v>
      </c>
      <c r="C647" s="2" t="s">
        <v>5</v>
      </c>
      <c r="D647" s="3">
        <v>174</v>
      </c>
      <c r="E647" t="str">
        <f>VLOOKUP(Maintenance_and_repair[[#This Row],[Real_estate]],Houses[#All],2)</f>
        <v>Son en Breugel</v>
      </c>
      <c r="F647" t="str">
        <f>VLOOKUP(Maintenance_and_repair[[#This Row],[Real_estate]],Houses[],6)</f>
        <v>Apartment</v>
      </c>
    </row>
    <row r="648" spans="1:6" x14ac:dyDescent="0.25">
      <c r="A648">
        <v>181</v>
      </c>
      <c r="B648" s="1">
        <v>39254</v>
      </c>
      <c r="C648" s="2" t="s">
        <v>6</v>
      </c>
      <c r="D648" s="3">
        <v>1499</v>
      </c>
      <c r="E648" t="str">
        <f>VLOOKUP(Maintenance_and_repair[[#This Row],[Real_estate]],Houses[#All],2)</f>
        <v>Eindhoven-Oost</v>
      </c>
      <c r="F648" t="str">
        <f>VLOOKUP(Maintenance_and_repair[[#This Row],[Real_estate]],Houses[],6)</f>
        <v>House</v>
      </c>
    </row>
    <row r="649" spans="1:6" x14ac:dyDescent="0.25">
      <c r="A649">
        <v>104</v>
      </c>
      <c r="B649" s="1">
        <v>39258</v>
      </c>
      <c r="C649" s="2" t="s">
        <v>6</v>
      </c>
      <c r="D649" s="3">
        <v>2285</v>
      </c>
      <c r="E649" t="str">
        <f>VLOOKUP(Maintenance_and_repair[[#This Row],[Real_estate]],Houses[#All],2)</f>
        <v>Eindhoven-West</v>
      </c>
      <c r="F649" t="str">
        <f>VLOOKUP(Maintenance_and_repair[[#This Row],[Real_estate]],Houses[],6)</f>
        <v>House</v>
      </c>
    </row>
    <row r="650" spans="1:6" x14ac:dyDescent="0.25">
      <c r="A650">
        <v>77</v>
      </c>
      <c r="B650" s="1">
        <v>39272</v>
      </c>
      <c r="C650" s="2" t="s">
        <v>6</v>
      </c>
      <c r="D650" s="3">
        <v>3105</v>
      </c>
      <c r="E650" t="str">
        <f>VLOOKUP(Maintenance_and_repair[[#This Row],[Real_estate]],Houses[#All],2)</f>
        <v>Eindhoven-West</v>
      </c>
      <c r="F650" t="str">
        <f>VLOOKUP(Maintenance_and_repair[[#This Row],[Real_estate]],Houses[],6)</f>
        <v>Small House</v>
      </c>
    </row>
    <row r="651" spans="1:6" x14ac:dyDescent="0.25">
      <c r="A651">
        <v>33</v>
      </c>
      <c r="B651" s="1">
        <v>39276</v>
      </c>
      <c r="C651" s="2" t="s">
        <v>4</v>
      </c>
      <c r="D651" s="3">
        <v>1445</v>
      </c>
      <c r="E651" t="str">
        <f>VLOOKUP(Maintenance_and_repair[[#This Row],[Real_estate]],Houses[#All],2)</f>
        <v>Eindhoven-Zuid</v>
      </c>
      <c r="F651" t="str">
        <f>VLOOKUP(Maintenance_and_repair[[#This Row],[Real_estate]],Houses[],6)</f>
        <v>Small House</v>
      </c>
    </row>
    <row r="652" spans="1:6" x14ac:dyDescent="0.25">
      <c r="A652">
        <v>123</v>
      </c>
      <c r="B652" s="1">
        <v>39283</v>
      </c>
      <c r="C652" s="2" t="s">
        <v>5</v>
      </c>
      <c r="D652" s="3">
        <v>2785</v>
      </c>
      <c r="E652" t="str">
        <f>VLOOKUP(Maintenance_and_repair[[#This Row],[Real_estate]],Houses[#All],2)</f>
        <v>Eindhoven-West</v>
      </c>
      <c r="F652" t="str">
        <f>VLOOKUP(Maintenance_and_repair[[#This Row],[Real_estate]],Houses[],6)</f>
        <v>Small House</v>
      </c>
    </row>
    <row r="653" spans="1:6" x14ac:dyDescent="0.25">
      <c r="A653">
        <v>136</v>
      </c>
      <c r="B653" s="1">
        <v>39297</v>
      </c>
      <c r="C653" s="2" t="s">
        <v>6</v>
      </c>
      <c r="D653" s="3">
        <v>2240</v>
      </c>
      <c r="E653" t="str">
        <f>VLOOKUP(Maintenance_and_repair[[#This Row],[Real_estate]],Houses[#All],2)</f>
        <v>Eindhoven-West</v>
      </c>
      <c r="F653" t="str">
        <f>VLOOKUP(Maintenance_and_repair[[#This Row],[Real_estate]],Houses[],6)</f>
        <v>Apartment</v>
      </c>
    </row>
    <row r="654" spans="1:6" x14ac:dyDescent="0.25">
      <c r="A654">
        <v>173</v>
      </c>
      <c r="B654" s="1">
        <v>39306</v>
      </c>
      <c r="C654" s="2" t="s">
        <v>6</v>
      </c>
      <c r="D654" s="3">
        <v>2640</v>
      </c>
      <c r="E654" t="str">
        <f>VLOOKUP(Maintenance_and_repair[[#This Row],[Real_estate]],Houses[#All],2)</f>
        <v>Eindhoven-Oost</v>
      </c>
      <c r="F654" t="str">
        <f>VLOOKUP(Maintenance_and_repair[[#This Row],[Real_estate]],Houses[],6)</f>
        <v>Condo</v>
      </c>
    </row>
    <row r="655" spans="1:6" x14ac:dyDescent="0.25">
      <c r="A655">
        <v>202</v>
      </c>
      <c r="B655" s="1">
        <v>39320</v>
      </c>
      <c r="C655" s="2" t="s">
        <v>4</v>
      </c>
      <c r="D655" s="3">
        <v>4640</v>
      </c>
      <c r="E655" t="str">
        <f>VLOOKUP(Maintenance_and_repair[[#This Row],[Real_estate]],Houses[#All],2)</f>
        <v>Veldhoven-Noord</v>
      </c>
      <c r="F655" t="str">
        <f>VLOOKUP(Maintenance_and_repair[[#This Row],[Real_estate]],Houses[],6)</f>
        <v>Small House</v>
      </c>
    </row>
    <row r="656" spans="1:6" x14ac:dyDescent="0.25">
      <c r="A656">
        <v>158</v>
      </c>
      <c r="B656" s="1">
        <v>39327</v>
      </c>
      <c r="C656" s="2" t="s">
        <v>6</v>
      </c>
      <c r="D656" s="3">
        <v>533</v>
      </c>
      <c r="E656" t="str">
        <f>VLOOKUP(Maintenance_and_repair[[#This Row],[Real_estate]],Houses[#All],2)</f>
        <v>Eindhoven-Oost</v>
      </c>
      <c r="F656" t="str">
        <f>VLOOKUP(Maintenance_and_repair[[#This Row],[Real_estate]],Houses[],6)</f>
        <v>Apartment</v>
      </c>
    </row>
    <row r="657" spans="1:6" x14ac:dyDescent="0.25">
      <c r="A657">
        <v>205</v>
      </c>
      <c r="B657" s="1">
        <v>39338</v>
      </c>
      <c r="C657" s="2" t="s">
        <v>5</v>
      </c>
      <c r="D657" s="3">
        <v>3154</v>
      </c>
      <c r="E657" t="str">
        <f>VLOOKUP(Maintenance_and_repair[[#This Row],[Real_estate]],Houses[#All],2)</f>
        <v>Best</v>
      </c>
      <c r="F657" t="str">
        <f>VLOOKUP(Maintenance_and_repair[[#This Row],[Real_estate]],Houses[],6)</f>
        <v>Small House</v>
      </c>
    </row>
    <row r="658" spans="1:6" x14ac:dyDescent="0.25">
      <c r="A658">
        <v>210</v>
      </c>
      <c r="B658" s="1">
        <v>39338</v>
      </c>
      <c r="C658" s="2" t="s">
        <v>6</v>
      </c>
      <c r="D658" s="3">
        <v>3206</v>
      </c>
      <c r="E658" t="str">
        <f>VLOOKUP(Maintenance_and_repair[[#This Row],[Real_estate]],Houses[#All],2)</f>
        <v>Geldrop</v>
      </c>
      <c r="F658" t="str">
        <f>VLOOKUP(Maintenance_and_repair[[#This Row],[Real_estate]],Houses[],6)</f>
        <v>Condo</v>
      </c>
    </row>
    <row r="659" spans="1:6" x14ac:dyDescent="0.25">
      <c r="A659">
        <v>99</v>
      </c>
      <c r="B659" s="1">
        <v>39340</v>
      </c>
      <c r="C659" s="2" t="s">
        <v>4</v>
      </c>
      <c r="D659" s="3">
        <v>815</v>
      </c>
      <c r="E659" t="str">
        <f>VLOOKUP(Maintenance_and_repair[[#This Row],[Real_estate]],Houses[#All],2)</f>
        <v>Eindhoven-West</v>
      </c>
      <c r="F659" t="str">
        <f>VLOOKUP(Maintenance_and_repair[[#This Row],[Real_estate]],Houses[],6)</f>
        <v>Small House</v>
      </c>
    </row>
    <row r="660" spans="1:6" x14ac:dyDescent="0.25">
      <c r="A660">
        <v>118</v>
      </c>
      <c r="B660" s="1">
        <v>39343</v>
      </c>
      <c r="C660" s="2" t="s">
        <v>6</v>
      </c>
      <c r="D660" s="3">
        <v>4116</v>
      </c>
      <c r="E660" t="str">
        <f>VLOOKUP(Maintenance_and_repair[[#This Row],[Real_estate]],Houses[#All],2)</f>
        <v>Eindhoven-West</v>
      </c>
      <c r="F660" t="str">
        <f>VLOOKUP(Maintenance_and_repair[[#This Row],[Real_estate]],Houses[],6)</f>
        <v>Apartment</v>
      </c>
    </row>
    <row r="661" spans="1:6" x14ac:dyDescent="0.25">
      <c r="A661">
        <v>148</v>
      </c>
      <c r="B661" s="1">
        <v>39343</v>
      </c>
      <c r="C661" s="2" t="s">
        <v>5</v>
      </c>
      <c r="D661" s="3">
        <v>464</v>
      </c>
      <c r="E661" t="str">
        <f>VLOOKUP(Maintenance_and_repair[[#This Row],[Real_estate]],Houses[#All],2)</f>
        <v>Eindhoven-Oost</v>
      </c>
      <c r="F661" t="str">
        <f>VLOOKUP(Maintenance_and_repair[[#This Row],[Real_estate]],Houses[],6)</f>
        <v>Apartment</v>
      </c>
    </row>
    <row r="662" spans="1:6" x14ac:dyDescent="0.25">
      <c r="A662">
        <v>105</v>
      </c>
      <c r="B662" s="1">
        <v>39347</v>
      </c>
      <c r="C662" s="2" t="s">
        <v>5</v>
      </c>
      <c r="D662" s="3">
        <v>1020</v>
      </c>
      <c r="E662" t="str">
        <f>VLOOKUP(Maintenance_and_repair[[#This Row],[Real_estate]],Houses[#All],2)</f>
        <v>Eindhoven-West</v>
      </c>
      <c r="F662" t="str">
        <f>VLOOKUP(Maintenance_and_repair[[#This Row],[Real_estate]],Houses[],6)</f>
        <v>Small House</v>
      </c>
    </row>
    <row r="663" spans="1:6" x14ac:dyDescent="0.25">
      <c r="A663">
        <v>67</v>
      </c>
      <c r="B663" s="1">
        <v>39348</v>
      </c>
      <c r="C663" s="2" t="s">
        <v>4</v>
      </c>
      <c r="D663" s="3">
        <v>1044</v>
      </c>
      <c r="E663" t="str">
        <f>VLOOKUP(Maintenance_and_repair[[#This Row],[Real_estate]],Houses[#All],2)</f>
        <v>Eindhoven-Noord</v>
      </c>
      <c r="F663" t="str">
        <f>VLOOKUP(Maintenance_and_repair[[#This Row],[Real_estate]],Houses[],6)</f>
        <v>Apartment</v>
      </c>
    </row>
    <row r="664" spans="1:6" x14ac:dyDescent="0.25">
      <c r="A664">
        <v>134</v>
      </c>
      <c r="B664" s="1">
        <v>39354</v>
      </c>
      <c r="C664" s="2" t="s">
        <v>4</v>
      </c>
      <c r="D664" s="3">
        <v>3729</v>
      </c>
      <c r="E664" t="str">
        <f>VLOOKUP(Maintenance_and_repair[[#This Row],[Real_estate]],Houses[#All],2)</f>
        <v>Eindhoven-West</v>
      </c>
      <c r="F664" t="str">
        <f>VLOOKUP(Maintenance_and_repair[[#This Row],[Real_estate]],Houses[],6)</f>
        <v>House</v>
      </c>
    </row>
    <row r="665" spans="1:6" x14ac:dyDescent="0.25">
      <c r="A665">
        <v>218</v>
      </c>
      <c r="B665" s="1">
        <v>39356</v>
      </c>
      <c r="C665" s="2" t="s">
        <v>4</v>
      </c>
      <c r="D665" s="3">
        <v>2164</v>
      </c>
      <c r="E665" t="str">
        <f>VLOOKUP(Maintenance_and_repair[[#This Row],[Real_estate]],Houses[#All],2)</f>
        <v>Geldrop</v>
      </c>
      <c r="F665" t="str">
        <f>VLOOKUP(Maintenance_and_repair[[#This Row],[Real_estate]],Houses[],6)</f>
        <v>House</v>
      </c>
    </row>
    <row r="666" spans="1:6" x14ac:dyDescent="0.25">
      <c r="A666">
        <v>195</v>
      </c>
      <c r="B666" s="1">
        <v>39357</v>
      </c>
      <c r="C666" s="2" t="s">
        <v>4</v>
      </c>
      <c r="D666" s="3">
        <v>921</v>
      </c>
      <c r="E666" t="str">
        <f>VLOOKUP(Maintenance_and_repair[[#This Row],[Real_estate]],Houses[#All],2)</f>
        <v>Best</v>
      </c>
      <c r="F666" t="str">
        <f>VLOOKUP(Maintenance_and_repair[[#This Row],[Real_estate]],Houses[],6)</f>
        <v>House</v>
      </c>
    </row>
    <row r="667" spans="1:6" x14ac:dyDescent="0.25">
      <c r="A667">
        <v>176</v>
      </c>
      <c r="B667" s="1">
        <v>39358</v>
      </c>
      <c r="C667" s="2" t="s">
        <v>6</v>
      </c>
      <c r="D667" s="3">
        <v>732</v>
      </c>
      <c r="E667" t="str">
        <f>VLOOKUP(Maintenance_and_repair[[#This Row],[Real_estate]],Houses[#All],2)</f>
        <v>Eindhoven-Oost</v>
      </c>
      <c r="F667" t="str">
        <f>VLOOKUP(Maintenance_and_repair[[#This Row],[Real_estate]],Houses[],6)</f>
        <v>House</v>
      </c>
    </row>
    <row r="668" spans="1:6" x14ac:dyDescent="0.25">
      <c r="A668">
        <v>159</v>
      </c>
      <c r="B668" s="1">
        <v>39360</v>
      </c>
      <c r="C668" s="2" t="s">
        <v>4</v>
      </c>
      <c r="D668" s="3">
        <v>3235</v>
      </c>
      <c r="E668" t="str">
        <f>VLOOKUP(Maintenance_and_repair[[#This Row],[Real_estate]],Houses[#All],2)</f>
        <v>Eindhoven-Oost</v>
      </c>
      <c r="F668" t="str">
        <f>VLOOKUP(Maintenance_and_repair[[#This Row],[Real_estate]],Houses[],6)</f>
        <v>Apartment</v>
      </c>
    </row>
    <row r="669" spans="1:6" x14ac:dyDescent="0.25">
      <c r="A669">
        <v>106</v>
      </c>
      <c r="B669" s="1">
        <v>39364</v>
      </c>
      <c r="C669" s="2" t="s">
        <v>6</v>
      </c>
      <c r="D669" s="3">
        <v>324</v>
      </c>
      <c r="E669" t="str">
        <f>VLOOKUP(Maintenance_and_repair[[#This Row],[Real_estate]],Houses[#All],2)</f>
        <v>Eindhoven-West</v>
      </c>
      <c r="F669" t="str">
        <f>VLOOKUP(Maintenance_and_repair[[#This Row],[Real_estate]],Houses[],6)</f>
        <v>Apartment</v>
      </c>
    </row>
    <row r="670" spans="1:6" x14ac:dyDescent="0.25">
      <c r="A670">
        <v>20</v>
      </c>
      <c r="B670" s="1">
        <v>39370</v>
      </c>
      <c r="C670" s="2" t="s">
        <v>5</v>
      </c>
      <c r="D670" s="3">
        <v>1798</v>
      </c>
      <c r="E670" t="str">
        <f>VLOOKUP(Maintenance_and_repair[[#This Row],[Real_estate]],Houses[#All],2)</f>
        <v>Eindhoven-Zuid</v>
      </c>
      <c r="F670" t="str">
        <f>VLOOKUP(Maintenance_and_repair[[#This Row],[Real_estate]],Houses[],6)</f>
        <v>House</v>
      </c>
    </row>
    <row r="671" spans="1:6" x14ac:dyDescent="0.25">
      <c r="A671">
        <v>102</v>
      </c>
      <c r="B671" s="1">
        <v>39371</v>
      </c>
      <c r="C671" s="2" t="s">
        <v>5</v>
      </c>
      <c r="D671" s="3">
        <v>3341</v>
      </c>
      <c r="E671" t="str">
        <f>VLOOKUP(Maintenance_and_repair[[#This Row],[Real_estate]],Houses[#All],2)</f>
        <v>Eindhoven-West</v>
      </c>
      <c r="F671" t="str">
        <f>VLOOKUP(Maintenance_and_repair[[#This Row],[Real_estate]],Houses[],6)</f>
        <v>Small House</v>
      </c>
    </row>
    <row r="672" spans="1:6" x14ac:dyDescent="0.25">
      <c r="A672">
        <v>212</v>
      </c>
      <c r="B672" s="1">
        <v>39372</v>
      </c>
      <c r="C672" s="2" t="s">
        <v>4</v>
      </c>
      <c r="D672" s="3">
        <v>2619</v>
      </c>
      <c r="E672" t="str">
        <f>VLOOKUP(Maintenance_and_repair[[#This Row],[Real_estate]],Houses[#All],2)</f>
        <v>Geldrop</v>
      </c>
      <c r="F672" t="str">
        <f>VLOOKUP(Maintenance_and_repair[[#This Row],[Real_estate]],Houses[],6)</f>
        <v>Condo</v>
      </c>
    </row>
    <row r="673" spans="1:6" x14ac:dyDescent="0.25">
      <c r="A673">
        <v>200</v>
      </c>
      <c r="B673" s="1">
        <v>39376</v>
      </c>
      <c r="C673" s="2" t="s">
        <v>6</v>
      </c>
      <c r="D673" s="3">
        <v>806</v>
      </c>
      <c r="E673" t="str">
        <f>VLOOKUP(Maintenance_and_repair[[#This Row],[Real_estate]],Houses[#All],2)</f>
        <v>Best</v>
      </c>
      <c r="F673" t="str">
        <f>VLOOKUP(Maintenance_and_repair[[#This Row],[Real_estate]],Houses[],6)</f>
        <v>Apartment</v>
      </c>
    </row>
    <row r="674" spans="1:6" x14ac:dyDescent="0.25">
      <c r="A674">
        <v>224</v>
      </c>
      <c r="B674" s="1">
        <v>39376</v>
      </c>
      <c r="C674" s="2" t="s">
        <v>5</v>
      </c>
      <c r="D674" s="3">
        <v>1661</v>
      </c>
      <c r="E674" t="str">
        <f>VLOOKUP(Maintenance_and_repair[[#This Row],[Real_estate]],Houses[#All],2)</f>
        <v>Son en Breugel</v>
      </c>
      <c r="F674" t="str">
        <f>VLOOKUP(Maintenance_and_repair[[#This Row],[Real_estate]],Houses[],6)</f>
        <v>Apartment</v>
      </c>
    </row>
    <row r="675" spans="1:6" x14ac:dyDescent="0.25">
      <c r="A675">
        <v>230</v>
      </c>
      <c r="B675" s="1">
        <v>39386</v>
      </c>
      <c r="C675" s="2" t="s">
        <v>6</v>
      </c>
      <c r="D675" s="3">
        <v>1343</v>
      </c>
      <c r="E675" t="str">
        <f>VLOOKUP(Maintenance_and_repair[[#This Row],[Real_estate]],Houses[#All],2)</f>
        <v>Son en Breugel</v>
      </c>
      <c r="F675" t="str">
        <f>VLOOKUP(Maintenance_and_repair[[#This Row],[Real_estate]],Houses[],6)</f>
        <v>Apartment</v>
      </c>
    </row>
    <row r="676" spans="1:6" x14ac:dyDescent="0.25">
      <c r="A676">
        <v>23</v>
      </c>
      <c r="B676" s="1">
        <v>39391</v>
      </c>
      <c r="C676" s="2" t="s">
        <v>4</v>
      </c>
      <c r="D676" s="3">
        <v>2089</v>
      </c>
      <c r="E676" t="str">
        <f>VLOOKUP(Maintenance_and_repair[[#This Row],[Real_estate]],Houses[#All],2)</f>
        <v>Eindhoven-Zuid</v>
      </c>
      <c r="F676" t="str">
        <f>VLOOKUP(Maintenance_and_repair[[#This Row],[Real_estate]],Houses[],6)</f>
        <v>Villa</v>
      </c>
    </row>
    <row r="677" spans="1:6" x14ac:dyDescent="0.25">
      <c r="A677">
        <v>85</v>
      </c>
      <c r="B677" s="1">
        <v>39395</v>
      </c>
      <c r="C677" s="2" t="s">
        <v>4</v>
      </c>
      <c r="D677" s="3">
        <v>4287</v>
      </c>
      <c r="E677" t="str">
        <f>VLOOKUP(Maintenance_and_repair[[#This Row],[Real_estate]],Houses[#All],2)</f>
        <v>Eindhoven-West</v>
      </c>
      <c r="F677" t="str">
        <f>VLOOKUP(Maintenance_and_repair[[#This Row],[Real_estate]],Houses[],6)</f>
        <v>Apartment</v>
      </c>
    </row>
    <row r="678" spans="1:6" x14ac:dyDescent="0.25">
      <c r="A678">
        <v>138</v>
      </c>
      <c r="B678" s="1">
        <v>39400</v>
      </c>
      <c r="C678" s="2" t="s">
        <v>5</v>
      </c>
      <c r="D678" s="3">
        <v>229</v>
      </c>
      <c r="E678" t="str">
        <f>VLOOKUP(Maintenance_and_repair[[#This Row],[Real_estate]],Houses[#All],2)</f>
        <v>Eindhoven-West</v>
      </c>
      <c r="F678" t="str">
        <f>VLOOKUP(Maintenance_and_repair[[#This Row],[Real_estate]],Houses[],6)</f>
        <v>Condo</v>
      </c>
    </row>
    <row r="679" spans="1:6" x14ac:dyDescent="0.25">
      <c r="A679">
        <v>21</v>
      </c>
      <c r="B679" s="1">
        <v>39402</v>
      </c>
      <c r="C679" s="2" t="s">
        <v>4</v>
      </c>
      <c r="D679" s="3">
        <v>1256</v>
      </c>
      <c r="E679" t="str">
        <f>VLOOKUP(Maintenance_and_repair[[#This Row],[Real_estate]],Houses[#All],2)</f>
        <v>Eindhoven-Zuid</v>
      </c>
      <c r="F679" t="str">
        <f>VLOOKUP(Maintenance_and_repair[[#This Row],[Real_estate]],Houses[],6)</f>
        <v>Small House</v>
      </c>
    </row>
    <row r="680" spans="1:6" x14ac:dyDescent="0.25">
      <c r="A680">
        <v>204</v>
      </c>
      <c r="B680" s="1">
        <v>39402</v>
      </c>
      <c r="C680" s="2" t="s">
        <v>5</v>
      </c>
      <c r="D680" s="3">
        <v>2118</v>
      </c>
      <c r="E680" t="str">
        <f>VLOOKUP(Maintenance_and_repair[[#This Row],[Real_estate]],Houses[#All],2)</f>
        <v>Best</v>
      </c>
      <c r="F680" t="str">
        <f>VLOOKUP(Maintenance_and_repair[[#This Row],[Real_estate]],Houses[],6)</f>
        <v>Small House</v>
      </c>
    </row>
    <row r="681" spans="1:6" x14ac:dyDescent="0.25">
      <c r="A681">
        <v>108</v>
      </c>
      <c r="B681" s="1">
        <v>39405</v>
      </c>
      <c r="C681" s="2" t="s">
        <v>5</v>
      </c>
      <c r="D681" s="3">
        <v>1308</v>
      </c>
      <c r="E681" t="str">
        <f>VLOOKUP(Maintenance_and_repair[[#This Row],[Real_estate]],Houses[#All],2)</f>
        <v>Eindhoven-West</v>
      </c>
      <c r="F681" t="str">
        <f>VLOOKUP(Maintenance_and_repair[[#This Row],[Real_estate]],Houses[],6)</f>
        <v>Apartment</v>
      </c>
    </row>
    <row r="682" spans="1:6" x14ac:dyDescent="0.25">
      <c r="A682">
        <v>213</v>
      </c>
      <c r="B682" s="1">
        <v>39406</v>
      </c>
      <c r="C682" s="2" t="s">
        <v>4</v>
      </c>
      <c r="D682" s="3">
        <v>1182</v>
      </c>
      <c r="E682" t="str">
        <f>VLOOKUP(Maintenance_and_repair[[#This Row],[Real_estate]],Houses[#All],2)</f>
        <v>Geldrop</v>
      </c>
      <c r="F682" t="str">
        <f>VLOOKUP(Maintenance_and_repair[[#This Row],[Real_estate]],Houses[],6)</f>
        <v>House</v>
      </c>
    </row>
    <row r="683" spans="1:6" x14ac:dyDescent="0.25">
      <c r="A683">
        <v>112</v>
      </c>
      <c r="B683" s="1">
        <v>39409</v>
      </c>
      <c r="C683" s="2" t="s">
        <v>6</v>
      </c>
      <c r="D683" s="3">
        <v>3533</v>
      </c>
      <c r="E683" t="str">
        <f>VLOOKUP(Maintenance_and_repair[[#This Row],[Real_estate]],Houses[#All],2)</f>
        <v>Eindhoven-West</v>
      </c>
      <c r="F683" t="str">
        <f>VLOOKUP(Maintenance_and_repair[[#This Row],[Real_estate]],Houses[],6)</f>
        <v>Apartment</v>
      </c>
    </row>
    <row r="684" spans="1:6" x14ac:dyDescent="0.25">
      <c r="A684">
        <v>169</v>
      </c>
      <c r="B684" s="1">
        <v>39413</v>
      </c>
      <c r="C684" s="2" t="s">
        <v>5</v>
      </c>
      <c r="D684" s="3">
        <v>2022</v>
      </c>
      <c r="E684" t="str">
        <f>VLOOKUP(Maintenance_and_repair[[#This Row],[Real_estate]],Houses[#All],2)</f>
        <v>Eindhoven-Oost</v>
      </c>
      <c r="F684" t="str">
        <f>VLOOKUP(Maintenance_and_repair[[#This Row],[Real_estate]],Houses[],6)</f>
        <v>Condo</v>
      </c>
    </row>
    <row r="685" spans="1:6" x14ac:dyDescent="0.25">
      <c r="A685">
        <v>71</v>
      </c>
      <c r="B685" s="1">
        <v>39414</v>
      </c>
      <c r="C685" s="2" t="s">
        <v>6</v>
      </c>
      <c r="D685" s="3">
        <v>3975</v>
      </c>
      <c r="E685" t="str">
        <f>VLOOKUP(Maintenance_and_repair[[#This Row],[Real_estate]],Houses[#All],2)</f>
        <v>Eindhoven-Noord</v>
      </c>
      <c r="F685" t="str">
        <f>VLOOKUP(Maintenance_and_repair[[#This Row],[Real_estate]],Houses[],6)</f>
        <v>Villa</v>
      </c>
    </row>
    <row r="686" spans="1:6" x14ac:dyDescent="0.25">
      <c r="A686">
        <v>201</v>
      </c>
      <c r="B686" s="1">
        <v>39414</v>
      </c>
      <c r="C686" s="2" t="s">
        <v>4</v>
      </c>
      <c r="D686" s="3">
        <v>4484</v>
      </c>
      <c r="E686" t="str">
        <f>VLOOKUP(Maintenance_and_repair[[#This Row],[Real_estate]],Houses[#All],2)</f>
        <v>Veldhoven-Noord</v>
      </c>
      <c r="F686" t="str">
        <f>VLOOKUP(Maintenance_and_repair[[#This Row],[Real_estate]],Houses[],6)</f>
        <v>Small House</v>
      </c>
    </row>
    <row r="687" spans="1:6" x14ac:dyDescent="0.25">
      <c r="A687">
        <v>164</v>
      </c>
      <c r="B687" s="1">
        <v>39415</v>
      </c>
      <c r="C687" s="2" t="s">
        <v>4</v>
      </c>
      <c r="D687" s="3">
        <v>3287</v>
      </c>
      <c r="E687" t="str">
        <f>VLOOKUP(Maintenance_and_repair[[#This Row],[Real_estate]],Houses[#All],2)</f>
        <v>Eindhoven-Oost</v>
      </c>
      <c r="F687" t="str">
        <f>VLOOKUP(Maintenance_and_repair[[#This Row],[Real_estate]],Houses[],6)</f>
        <v>Condo</v>
      </c>
    </row>
    <row r="688" spans="1:6" x14ac:dyDescent="0.25">
      <c r="A688">
        <v>198</v>
      </c>
      <c r="B688" s="1">
        <v>39417</v>
      </c>
      <c r="C688" s="2" t="s">
        <v>5</v>
      </c>
      <c r="D688" s="3">
        <v>2930</v>
      </c>
      <c r="E688" t="str">
        <f>VLOOKUP(Maintenance_and_repair[[#This Row],[Real_estate]],Houses[#All],2)</f>
        <v>Best</v>
      </c>
      <c r="F688" t="str">
        <f>VLOOKUP(Maintenance_and_repair[[#This Row],[Real_estate]],Houses[],6)</f>
        <v>Apartment</v>
      </c>
    </row>
    <row r="689" spans="1:6" x14ac:dyDescent="0.25">
      <c r="A689">
        <v>140</v>
      </c>
      <c r="B689" s="1">
        <v>39419</v>
      </c>
      <c r="C689" s="2" t="s">
        <v>5</v>
      </c>
      <c r="D689" s="3">
        <v>3145</v>
      </c>
      <c r="E689" t="str">
        <f>VLOOKUP(Maintenance_and_repair[[#This Row],[Real_estate]],Houses[#All],2)</f>
        <v>Eindhoven-Oost</v>
      </c>
      <c r="F689" t="str">
        <f>VLOOKUP(Maintenance_and_repair[[#This Row],[Real_estate]],Houses[],6)</f>
        <v>House</v>
      </c>
    </row>
    <row r="690" spans="1:6" x14ac:dyDescent="0.25">
      <c r="A690">
        <v>175</v>
      </c>
      <c r="B690" s="1">
        <v>39421</v>
      </c>
      <c r="C690" s="2" t="s">
        <v>4</v>
      </c>
      <c r="D690" s="3">
        <v>4656</v>
      </c>
      <c r="E690" t="str">
        <f>VLOOKUP(Maintenance_and_repair[[#This Row],[Real_estate]],Houses[#All],2)</f>
        <v>Eindhoven-Oost</v>
      </c>
      <c r="F690" t="str">
        <f>VLOOKUP(Maintenance_and_repair[[#This Row],[Real_estate]],Houses[],6)</f>
        <v>House</v>
      </c>
    </row>
    <row r="691" spans="1:6" x14ac:dyDescent="0.25">
      <c r="A691">
        <v>64</v>
      </c>
      <c r="B691" s="1">
        <v>39424</v>
      </c>
      <c r="C691" s="2" t="s">
        <v>6</v>
      </c>
      <c r="D691" s="3">
        <v>2884</v>
      </c>
      <c r="E691" t="str">
        <f>VLOOKUP(Maintenance_and_repair[[#This Row],[Real_estate]],Houses[#All],2)</f>
        <v>Eindhoven-Noord</v>
      </c>
      <c r="F691" t="str">
        <f>VLOOKUP(Maintenance_and_repair[[#This Row],[Real_estate]],Houses[],6)</f>
        <v>Apartment</v>
      </c>
    </row>
    <row r="692" spans="1:6" x14ac:dyDescent="0.25">
      <c r="A692">
        <v>168</v>
      </c>
      <c r="B692" s="1">
        <v>39424</v>
      </c>
      <c r="C692" s="2" t="s">
        <v>6</v>
      </c>
      <c r="D692" s="3">
        <v>448</v>
      </c>
      <c r="E692" t="str">
        <f>VLOOKUP(Maintenance_and_repair[[#This Row],[Real_estate]],Houses[#All],2)</f>
        <v>Eindhoven-Oost</v>
      </c>
      <c r="F692" t="str">
        <f>VLOOKUP(Maintenance_and_repair[[#This Row],[Real_estate]],Houses[],6)</f>
        <v>Condo</v>
      </c>
    </row>
    <row r="693" spans="1:6" x14ac:dyDescent="0.25">
      <c r="A693">
        <v>57</v>
      </c>
      <c r="B693" s="1">
        <v>39425</v>
      </c>
      <c r="C693" s="2" t="s">
        <v>4</v>
      </c>
      <c r="D693" s="3">
        <v>1888</v>
      </c>
      <c r="E693" t="str">
        <f>VLOOKUP(Maintenance_and_repair[[#This Row],[Real_estate]],Houses[#All],2)</f>
        <v>Eindhoven-Noord</v>
      </c>
      <c r="F693" t="str">
        <f>VLOOKUP(Maintenance_and_repair[[#This Row],[Real_estate]],Houses[],6)</f>
        <v>Small House</v>
      </c>
    </row>
    <row r="694" spans="1:6" x14ac:dyDescent="0.25">
      <c r="A694">
        <v>197</v>
      </c>
      <c r="B694" s="1">
        <v>39425</v>
      </c>
      <c r="C694" s="2" t="s">
        <v>6</v>
      </c>
      <c r="D694" s="3">
        <v>4714</v>
      </c>
      <c r="E694" t="str">
        <f>VLOOKUP(Maintenance_and_repair[[#This Row],[Real_estate]],Houses[#All],2)</f>
        <v>Best</v>
      </c>
      <c r="F694" t="str">
        <f>VLOOKUP(Maintenance_and_repair[[#This Row],[Real_estate]],Houses[],6)</f>
        <v>House</v>
      </c>
    </row>
    <row r="695" spans="1:6" x14ac:dyDescent="0.25">
      <c r="A695">
        <v>62</v>
      </c>
      <c r="B695" s="1">
        <v>39429</v>
      </c>
      <c r="C695" s="2" t="s">
        <v>6</v>
      </c>
      <c r="D695" s="3">
        <v>1648</v>
      </c>
      <c r="E695" t="str">
        <f>VLOOKUP(Maintenance_and_repair[[#This Row],[Real_estate]],Houses[#All],2)</f>
        <v>Eindhoven-Noord</v>
      </c>
      <c r="F695" t="str">
        <f>VLOOKUP(Maintenance_and_repair[[#This Row],[Real_estate]],Houses[],6)</f>
        <v>House</v>
      </c>
    </row>
    <row r="696" spans="1:6" x14ac:dyDescent="0.25">
      <c r="A696">
        <v>167</v>
      </c>
      <c r="B696" s="1">
        <v>39432</v>
      </c>
      <c r="C696" s="2" t="s">
        <v>5</v>
      </c>
      <c r="D696" s="3">
        <v>2269</v>
      </c>
      <c r="E696" t="str">
        <f>VLOOKUP(Maintenance_and_repair[[#This Row],[Real_estate]],Houses[#All],2)</f>
        <v>Eindhoven-Oost</v>
      </c>
      <c r="F696" t="str">
        <f>VLOOKUP(Maintenance_and_repair[[#This Row],[Real_estate]],Houses[],6)</f>
        <v>Condo</v>
      </c>
    </row>
    <row r="697" spans="1:6" x14ac:dyDescent="0.25">
      <c r="A697">
        <v>30</v>
      </c>
      <c r="B697" s="1">
        <v>39433</v>
      </c>
      <c r="C697" s="2" t="s">
        <v>4</v>
      </c>
      <c r="D697" s="3">
        <v>4654</v>
      </c>
      <c r="E697" t="str">
        <f>VLOOKUP(Maintenance_and_repair[[#This Row],[Real_estate]],Houses[#All],2)</f>
        <v>Eindhoven-Zuid</v>
      </c>
      <c r="F697" t="str">
        <f>VLOOKUP(Maintenance_and_repair[[#This Row],[Real_estate]],Houses[],6)</f>
        <v>Condo</v>
      </c>
    </row>
    <row r="698" spans="1:6" x14ac:dyDescent="0.25">
      <c r="A698">
        <v>121</v>
      </c>
      <c r="B698" s="1">
        <v>39433</v>
      </c>
      <c r="C698" s="2" t="s">
        <v>6</v>
      </c>
      <c r="D698" s="3">
        <v>1742</v>
      </c>
      <c r="E698" t="str">
        <f>VLOOKUP(Maintenance_and_repair[[#This Row],[Real_estate]],Houses[#All],2)</f>
        <v>Eindhoven-West</v>
      </c>
      <c r="F698" t="str">
        <f>VLOOKUP(Maintenance_and_repair[[#This Row],[Real_estate]],Houses[],6)</f>
        <v>Apartment</v>
      </c>
    </row>
    <row r="699" spans="1:6" x14ac:dyDescent="0.25">
      <c r="A699">
        <v>73</v>
      </c>
      <c r="B699" s="1">
        <v>39439</v>
      </c>
      <c r="C699" s="2" t="s">
        <v>6</v>
      </c>
      <c r="D699" s="3">
        <v>442</v>
      </c>
      <c r="E699" t="str">
        <f>VLOOKUP(Maintenance_and_repair[[#This Row],[Real_estate]],Houses[#All],2)</f>
        <v>Eindhoven-Noord</v>
      </c>
      <c r="F699" t="str">
        <f>VLOOKUP(Maintenance_and_repair[[#This Row],[Real_estate]],Houses[],6)</f>
        <v>Apartment</v>
      </c>
    </row>
    <row r="700" spans="1:6" x14ac:dyDescent="0.25">
      <c r="A700">
        <v>152</v>
      </c>
      <c r="B700" s="1">
        <v>39447</v>
      </c>
      <c r="C700" s="2" t="s">
        <v>6</v>
      </c>
      <c r="D700" s="3">
        <v>1600</v>
      </c>
      <c r="E700" t="str">
        <f>VLOOKUP(Maintenance_and_repair[[#This Row],[Real_estate]],Houses[#All],2)</f>
        <v>Eindhoven-Oost</v>
      </c>
      <c r="F700" t="str">
        <f>VLOOKUP(Maintenance_and_repair[[#This Row],[Real_estate]],Houses[],6)</f>
        <v>Apartment</v>
      </c>
    </row>
    <row r="701" spans="1:6" x14ac:dyDescent="0.25">
      <c r="A701">
        <v>98</v>
      </c>
      <c r="B701" s="1">
        <v>39456</v>
      </c>
      <c r="C701" s="2" t="s">
        <v>6</v>
      </c>
      <c r="D701" s="3">
        <v>293</v>
      </c>
      <c r="E701" t="str">
        <f>VLOOKUP(Maintenance_and_repair[[#This Row],[Real_estate]],Houses[#All],2)</f>
        <v>Eindhoven-West</v>
      </c>
      <c r="F701" t="str">
        <f>VLOOKUP(Maintenance_and_repair[[#This Row],[Real_estate]],Houses[],6)</f>
        <v>House</v>
      </c>
    </row>
    <row r="702" spans="1:6" x14ac:dyDescent="0.25">
      <c r="A702">
        <v>226</v>
      </c>
      <c r="B702" s="1">
        <v>39465</v>
      </c>
      <c r="C702" s="2" t="s">
        <v>4</v>
      </c>
      <c r="D702" s="3">
        <v>643</v>
      </c>
      <c r="E702" t="str">
        <f>VLOOKUP(Maintenance_and_repair[[#This Row],[Real_estate]],Houses[#All],2)</f>
        <v>Son en Breugel</v>
      </c>
      <c r="F702" t="str">
        <f>VLOOKUP(Maintenance_and_repair[[#This Row],[Real_estate]],Houses[],6)</f>
        <v>Apartment</v>
      </c>
    </row>
    <row r="703" spans="1:6" x14ac:dyDescent="0.25">
      <c r="A703">
        <v>118</v>
      </c>
      <c r="B703" s="1">
        <v>39475</v>
      </c>
      <c r="C703" s="2" t="s">
        <v>6</v>
      </c>
      <c r="D703" s="3">
        <v>654</v>
      </c>
      <c r="E703" t="str">
        <f>VLOOKUP(Maintenance_and_repair[[#This Row],[Real_estate]],Houses[#All],2)</f>
        <v>Eindhoven-West</v>
      </c>
      <c r="F703" t="str">
        <f>VLOOKUP(Maintenance_and_repair[[#This Row],[Real_estate]],Houses[],6)</f>
        <v>Apartment</v>
      </c>
    </row>
    <row r="704" spans="1:6" x14ac:dyDescent="0.25">
      <c r="A704">
        <v>138</v>
      </c>
      <c r="B704" s="1">
        <v>39475</v>
      </c>
      <c r="C704" s="2" t="s">
        <v>4</v>
      </c>
      <c r="D704" s="3">
        <v>3280</v>
      </c>
      <c r="E704" t="str">
        <f>VLOOKUP(Maintenance_and_repair[[#This Row],[Real_estate]],Houses[#All],2)</f>
        <v>Eindhoven-West</v>
      </c>
      <c r="F704" t="str">
        <f>VLOOKUP(Maintenance_and_repair[[#This Row],[Real_estate]],Houses[],6)</f>
        <v>Condo</v>
      </c>
    </row>
    <row r="705" spans="1:6" x14ac:dyDescent="0.25">
      <c r="A705">
        <v>100</v>
      </c>
      <c r="B705" s="1">
        <v>39476</v>
      </c>
      <c r="C705" s="2" t="s">
        <v>6</v>
      </c>
      <c r="D705" s="3">
        <v>4695</v>
      </c>
      <c r="E705" t="str">
        <f>VLOOKUP(Maintenance_and_repair[[#This Row],[Real_estate]],Houses[#All],2)</f>
        <v>Eindhoven-West</v>
      </c>
      <c r="F705" t="str">
        <f>VLOOKUP(Maintenance_and_repair[[#This Row],[Real_estate]],Houses[],6)</f>
        <v>Apartment</v>
      </c>
    </row>
    <row r="706" spans="1:6" x14ac:dyDescent="0.25">
      <c r="A706">
        <v>172</v>
      </c>
      <c r="B706" s="1">
        <v>39481</v>
      </c>
      <c r="C706" s="2" t="s">
        <v>5</v>
      </c>
      <c r="D706" s="3">
        <v>1110</v>
      </c>
      <c r="E706" t="str">
        <f>VLOOKUP(Maintenance_and_repair[[#This Row],[Real_estate]],Houses[#All],2)</f>
        <v>Eindhoven-Oost</v>
      </c>
      <c r="F706" t="str">
        <f>VLOOKUP(Maintenance_and_repair[[#This Row],[Real_estate]],Houses[],6)</f>
        <v>Condo</v>
      </c>
    </row>
    <row r="707" spans="1:6" x14ac:dyDescent="0.25">
      <c r="A707">
        <v>215</v>
      </c>
      <c r="B707" s="1">
        <v>39490</v>
      </c>
      <c r="C707" s="2" t="s">
        <v>5</v>
      </c>
      <c r="D707" s="3">
        <v>2290</v>
      </c>
      <c r="E707" t="str">
        <f>VLOOKUP(Maintenance_and_repair[[#This Row],[Real_estate]],Houses[#All],2)</f>
        <v>Geldrop</v>
      </c>
      <c r="F707" t="str">
        <f>VLOOKUP(Maintenance_and_repair[[#This Row],[Real_estate]],Houses[],6)</f>
        <v>House</v>
      </c>
    </row>
    <row r="708" spans="1:6" x14ac:dyDescent="0.25">
      <c r="A708">
        <v>228</v>
      </c>
      <c r="B708" s="1">
        <v>39494</v>
      </c>
      <c r="C708" s="2" t="s">
        <v>4</v>
      </c>
      <c r="D708" s="3">
        <v>270</v>
      </c>
      <c r="E708" t="str">
        <f>VLOOKUP(Maintenance_and_repair[[#This Row],[Real_estate]],Houses[#All],2)</f>
        <v>Son en Breugel</v>
      </c>
      <c r="F708" t="str">
        <f>VLOOKUP(Maintenance_and_repair[[#This Row],[Real_estate]],Houses[],6)</f>
        <v>Apartment</v>
      </c>
    </row>
    <row r="709" spans="1:6" x14ac:dyDescent="0.25">
      <c r="A709">
        <v>113</v>
      </c>
      <c r="B709" s="1">
        <v>39497</v>
      </c>
      <c r="C709" s="2" t="s">
        <v>6</v>
      </c>
      <c r="D709" s="3">
        <v>2895</v>
      </c>
      <c r="E709" t="str">
        <f>VLOOKUP(Maintenance_and_repair[[#This Row],[Real_estate]],Houses[#All],2)</f>
        <v>Eindhoven-West</v>
      </c>
      <c r="F709" t="str">
        <f>VLOOKUP(Maintenance_and_repair[[#This Row],[Real_estate]],Houses[],6)</f>
        <v>Small House</v>
      </c>
    </row>
    <row r="710" spans="1:6" x14ac:dyDescent="0.25">
      <c r="A710">
        <v>135</v>
      </c>
      <c r="B710" s="1">
        <v>39497</v>
      </c>
      <c r="C710" s="2" t="s">
        <v>4</v>
      </c>
      <c r="D710" s="3">
        <v>4727</v>
      </c>
      <c r="E710" t="str">
        <f>VLOOKUP(Maintenance_and_repair[[#This Row],[Real_estate]],Houses[#All],2)</f>
        <v>Eindhoven-West</v>
      </c>
      <c r="F710" t="str">
        <f>VLOOKUP(Maintenance_and_repair[[#This Row],[Real_estate]],Houses[],6)</f>
        <v>Small House</v>
      </c>
    </row>
    <row r="711" spans="1:6" x14ac:dyDescent="0.25">
      <c r="A711">
        <v>26</v>
      </c>
      <c r="B711" s="1">
        <v>39501</v>
      </c>
      <c r="C711" s="2" t="s">
        <v>6</v>
      </c>
      <c r="D711" s="3">
        <v>4187</v>
      </c>
      <c r="E711" t="str">
        <f>VLOOKUP(Maintenance_and_repair[[#This Row],[Real_estate]],Houses[#All],2)</f>
        <v>Eindhoven-Zuid</v>
      </c>
      <c r="F711" t="str">
        <f>VLOOKUP(Maintenance_and_repair[[#This Row],[Real_estate]],Houses[],6)</f>
        <v>House</v>
      </c>
    </row>
    <row r="712" spans="1:6" x14ac:dyDescent="0.25">
      <c r="A712">
        <v>216</v>
      </c>
      <c r="B712" s="1">
        <v>39503</v>
      </c>
      <c r="C712" s="2" t="s">
        <v>4</v>
      </c>
      <c r="D712" s="3">
        <v>1891</v>
      </c>
      <c r="E712" t="str">
        <f>VLOOKUP(Maintenance_and_repair[[#This Row],[Real_estate]],Houses[#All],2)</f>
        <v>Geldrop</v>
      </c>
      <c r="F712" t="str">
        <f>VLOOKUP(Maintenance_and_repair[[#This Row],[Real_estate]],Houses[],6)</f>
        <v>House</v>
      </c>
    </row>
    <row r="713" spans="1:6" x14ac:dyDescent="0.25">
      <c r="A713">
        <v>119</v>
      </c>
      <c r="B713" s="1">
        <v>39506</v>
      </c>
      <c r="C713" s="2" t="s">
        <v>5</v>
      </c>
      <c r="D713" s="3">
        <v>2411</v>
      </c>
      <c r="E713" t="str">
        <f>VLOOKUP(Maintenance_and_repair[[#This Row],[Real_estate]],Houses[#All],2)</f>
        <v>Eindhoven-West</v>
      </c>
      <c r="F713" t="str">
        <f>VLOOKUP(Maintenance_and_repair[[#This Row],[Real_estate]],Houses[],6)</f>
        <v>House</v>
      </c>
    </row>
    <row r="714" spans="1:6" x14ac:dyDescent="0.25">
      <c r="A714">
        <v>169</v>
      </c>
      <c r="B714" s="1">
        <v>39506</v>
      </c>
      <c r="C714" s="2" t="s">
        <v>5</v>
      </c>
      <c r="D714" s="3">
        <v>1669</v>
      </c>
      <c r="E714" t="str">
        <f>VLOOKUP(Maintenance_and_repair[[#This Row],[Real_estate]],Houses[#All],2)</f>
        <v>Eindhoven-Oost</v>
      </c>
      <c r="F714" t="str">
        <f>VLOOKUP(Maintenance_and_repair[[#This Row],[Real_estate]],Houses[],6)</f>
        <v>Condo</v>
      </c>
    </row>
    <row r="715" spans="1:6" x14ac:dyDescent="0.25">
      <c r="A715">
        <v>88</v>
      </c>
      <c r="B715" s="1">
        <v>39509</v>
      </c>
      <c r="C715" s="2" t="s">
        <v>6</v>
      </c>
      <c r="D715" s="3">
        <v>4885</v>
      </c>
      <c r="E715" t="str">
        <f>VLOOKUP(Maintenance_and_repair[[#This Row],[Real_estate]],Houses[#All],2)</f>
        <v>Eindhoven-West</v>
      </c>
      <c r="F715" t="str">
        <f>VLOOKUP(Maintenance_and_repair[[#This Row],[Real_estate]],Houses[],6)</f>
        <v>Apartment</v>
      </c>
    </row>
    <row r="716" spans="1:6" x14ac:dyDescent="0.25">
      <c r="A716">
        <v>176</v>
      </c>
      <c r="B716" s="1">
        <v>39509</v>
      </c>
      <c r="C716" s="2" t="s">
        <v>4</v>
      </c>
      <c r="D716" s="3">
        <v>1231</v>
      </c>
      <c r="E716" t="str">
        <f>VLOOKUP(Maintenance_and_repair[[#This Row],[Real_estate]],Houses[#All],2)</f>
        <v>Eindhoven-Oost</v>
      </c>
      <c r="F716" t="str">
        <f>VLOOKUP(Maintenance_and_repair[[#This Row],[Real_estate]],Houses[],6)</f>
        <v>House</v>
      </c>
    </row>
    <row r="717" spans="1:6" x14ac:dyDescent="0.25">
      <c r="A717">
        <v>197</v>
      </c>
      <c r="B717" s="1">
        <v>39510</v>
      </c>
      <c r="C717" s="2" t="s">
        <v>6</v>
      </c>
      <c r="D717" s="3">
        <v>2867</v>
      </c>
      <c r="E717" t="str">
        <f>VLOOKUP(Maintenance_and_repair[[#This Row],[Real_estate]],Houses[#All],2)</f>
        <v>Best</v>
      </c>
      <c r="F717" t="str">
        <f>VLOOKUP(Maintenance_and_repair[[#This Row],[Real_estate]],Houses[],6)</f>
        <v>House</v>
      </c>
    </row>
    <row r="718" spans="1:6" x14ac:dyDescent="0.25">
      <c r="A718">
        <v>128</v>
      </c>
      <c r="B718" s="1">
        <v>39520</v>
      </c>
      <c r="C718" s="2" t="s">
        <v>6</v>
      </c>
      <c r="D718" s="3">
        <v>3934</v>
      </c>
      <c r="E718" t="str">
        <f>VLOOKUP(Maintenance_and_repair[[#This Row],[Real_estate]],Houses[#All],2)</f>
        <v>Eindhoven-West</v>
      </c>
      <c r="F718" t="str">
        <f>VLOOKUP(Maintenance_and_repair[[#This Row],[Real_estate]],Houses[],6)</f>
        <v>House</v>
      </c>
    </row>
    <row r="719" spans="1:6" x14ac:dyDescent="0.25">
      <c r="A719">
        <v>133</v>
      </c>
      <c r="B719" s="1">
        <v>39521</v>
      </c>
      <c r="C719" s="2" t="s">
        <v>5</v>
      </c>
      <c r="D719" s="3">
        <v>4947</v>
      </c>
      <c r="E719" t="str">
        <f>VLOOKUP(Maintenance_and_repair[[#This Row],[Real_estate]],Houses[#All],2)</f>
        <v>Eindhoven-West</v>
      </c>
      <c r="F719" t="str">
        <f>VLOOKUP(Maintenance_and_repair[[#This Row],[Real_estate]],Houses[],6)</f>
        <v>Apartment</v>
      </c>
    </row>
    <row r="720" spans="1:6" x14ac:dyDescent="0.25">
      <c r="A720">
        <v>71</v>
      </c>
      <c r="B720" s="1">
        <v>39526</v>
      </c>
      <c r="C720" s="2" t="s">
        <v>4</v>
      </c>
      <c r="D720" s="3">
        <v>3233</v>
      </c>
      <c r="E720" t="str">
        <f>VLOOKUP(Maintenance_and_repair[[#This Row],[Real_estate]],Houses[#All],2)</f>
        <v>Eindhoven-Noord</v>
      </c>
      <c r="F720" t="str">
        <f>VLOOKUP(Maintenance_and_repair[[#This Row],[Real_estate]],Houses[],6)</f>
        <v>Villa</v>
      </c>
    </row>
    <row r="721" spans="1:6" x14ac:dyDescent="0.25">
      <c r="A721">
        <v>198</v>
      </c>
      <c r="B721" s="1">
        <v>39526</v>
      </c>
      <c r="C721" s="2" t="s">
        <v>6</v>
      </c>
      <c r="D721" s="3">
        <v>4725</v>
      </c>
      <c r="E721" t="str">
        <f>VLOOKUP(Maintenance_and_repair[[#This Row],[Real_estate]],Houses[#All],2)</f>
        <v>Best</v>
      </c>
      <c r="F721" t="str">
        <f>VLOOKUP(Maintenance_and_repair[[#This Row],[Real_estate]],Houses[],6)</f>
        <v>Apartment</v>
      </c>
    </row>
    <row r="722" spans="1:6" x14ac:dyDescent="0.25">
      <c r="A722">
        <v>225</v>
      </c>
      <c r="B722" s="1">
        <v>39535</v>
      </c>
      <c r="C722" s="2" t="s">
        <v>4</v>
      </c>
      <c r="D722" s="3">
        <v>2093</v>
      </c>
      <c r="E722" t="str">
        <f>VLOOKUP(Maintenance_and_repair[[#This Row],[Real_estate]],Houses[#All],2)</f>
        <v>Son en Breugel</v>
      </c>
      <c r="F722" t="str">
        <f>VLOOKUP(Maintenance_and_repair[[#This Row],[Real_estate]],Houses[],6)</f>
        <v>Apartment</v>
      </c>
    </row>
    <row r="723" spans="1:6" x14ac:dyDescent="0.25">
      <c r="A723">
        <v>168</v>
      </c>
      <c r="B723" s="1">
        <v>39539</v>
      </c>
      <c r="C723" s="2" t="s">
        <v>5</v>
      </c>
      <c r="D723" s="3">
        <v>852</v>
      </c>
      <c r="E723" t="str">
        <f>VLOOKUP(Maintenance_and_repair[[#This Row],[Real_estate]],Houses[#All],2)</f>
        <v>Eindhoven-Oost</v>
      </c>
      <c r="F723" t="str">
        <f>VLOOKUP(Maintenance_and_repair[[#This Row],[Real_estate]],Houses[],6)</f>
        <v>Condo</v>
      </c>
    </row>
    <row r="724" spans="1:6" x14ac:dyDescent="0.25">
      <c r="A724">
        <v>104</v>
      </c>
      <c r="B724" s="1">
        <v>39551</v>
      </c>
      <c r="C724" s="2" t="s">
        <v>5</v>
      </c>
      <c r="D724" s="3">
        <v>3238</v>
      </c>
      <c r="E724" t="str">
        <f>VLOOKUP(Maintenance_and_repair[[#This Row],[Real_estate]],Houses[#All],2)</f>
        <v>Eindhoven-West</v>
      </c>
      <c r="F724" t="str">
        <f>VLOOKUP(Maintenance_and_repair[[#This Row],[Real_estate]],Houses[],6)</f>
        <v>House</v>
      </c>
    </row>
    <row r="725" spans="1:6" x14ac:dyDescent="0.25">
      <c r="A725">
        <v>59</v>
      </c>
      <c r="B725" s="1">
        <v>39554</v>
      </c>
      <c r="C725" s="2" t="s">
        <v>4</v>
      </c>
      <c r="D725" s="3">
        <v>2987</v>
      </c>
      <c r="E725" t="str">
        <f>VLOOKUP(Maintenance_and_repair[[#This Row],[Real_estate]],Houses[#All],2)</f>
        <v>Eindhoven-Noord</v>
      </c>
      <c r="F725" t="str">
        <f>VLOOKUP(Maintenance_and_repair[[#This Row],[Real_estate]],Houses[],6)</f>
        <v>Villa</v>
      </c>
    </row>
    <row r="726" spans="1:6" x14ac:dyDescent="0.25">
      <c r="A726">
        <v>89</v>
      </c>
      <c r="B726" s="1">
        <v>39555</v>
      </c>
      <c r="C726" s="2" t="s">
        <v>4</v>
      </c>
      <c r="D726" s="3">
        <v>4772</v>
      </c>
      <c r="E726" t="str">
        <f>VLOOKUP(Maintenance_and_repair[[#This Row],[Real_estate]],Houses[#All],2)</f>
        <v>Eindhoven-West</v>
      </c>
      <c r="F726" t="str">
        <f>VLOOKUP(Maintenance_and_repair[[#This Row],[Real_estate]],Houses[],6)</f>
        <v>Apartment</v>
      </c>
    </row>
    <row r="727" spans="1:6" x14ac:dyDescent="0.25">
      <c r="A727">
        <v>170</v>
      </c>
      <c r="B727" s="1">
        <v>39558</v>
      </c>
      <c r="C727" s="2" t="s">
        <v>4</v>
      </c>
      <c r="D727" s="3">
        <v>2346</v>
      </c>
      <c r="E727" t="str">
        <f>VLOOKUP(Maintenance_and_repair[[#This Row],[Real_estate]],Houses[#All],2)</f>
        <v>Eindhoven-Oost</v>
      </c>
      <c r="F727" t="str">
        <f>VLOOKUP(Maintenance_and_repair[[#This Row],[Real_estate]],Houses[],6)</f>
        <v>Condo</v>
      </c>
    </row>
    <row r="728" spans="1:6" x14ac:dyDescent="0.25">
      <c r="A728">
        <v>9</v>
      </c>
      <c r="B728" s="1">
        <v>39559</v>
      </c>
      <c r="C728" s="2" t="s">
        <v>5</v>
      </c>
      <c r="D728" s="3">
        <v>190</v>
      </c>
      <c r="E728" t="str">
        <f>VLOOKUP(Maintenance_and_repair[[#This Row],[Real_estate]],Houses[#All],2)</f>
        <v>Eindhoven-Zuid</v>
      </c>
      <c r="F728" t="str">
        <f>VLOOKUP(Maintenance_and_repair[[#This Row],[Real_estate]],Houses[],6)</f>
        <v>Small House</v>
      </c>
    </row>
    <row r="729" spans="1:6" x14ac:dyDescent="0.25">
      <c r="A729">
        <v>94</v>
      </c>
      <c r="B729" s="1">
        <v>39563</v>
      </c>
      <c r="C729" s="2" t="s">
        <v>4</v>
      </c>
      <c r="D729" s="3">
        <v>3954</v>
      </c>
      <c r="E729" t="str">
        <f>VLOOKUP(Maintenance_and_repair[[#This Row],[Real_estate]],Houses[#All],2)</f>
        <v>Eindhoven-West</v>
      </c>
      <c r="F729" t="str">
        <f>VLOOKUP(Maintenance_and_repair[[#This Row],[Real_estate]],Houses[],6)</f>
        <v>House</v>
      </c>
    </row>
    <row r="730" spans="1:6" x14ac:dyDescent="0.25">
      <c r="A730">
        <v>153</v>
      </c>
      <c r="B730" s="1">
        <v>39564</v>
      </c>
      <c r="C730" s="2" t="s">
        <v>5</v>
      </c>
      <c r="D730" s="3">
        <v>258</v>
      </c>
      <c r="E730" t="str">
        <f>VLOOKUP(Maintenance_and_repair[[#This Row],[Real_estate]],Houses[#All],2)</f>
        <v>Eindhoven-Oost</v>
      </c>
      <c r="F730" t="str">
        <f>VLOOKUP(Maintenance_and_repair[[#This Row],[Real_estate]],Houses[],6)</f>
        <v>Apartment</v>
      </c>
    </row>
    <row r="731" spans="1:6" x14ac:dyDescent="0.25">
      <c r="A731">
        <v>210</v>
      </c>
      <c r="B731" s="1">
        <v>39571</v>
      </c>
      <c r="C731" s="2" t="s">
        <v>6</v>
      </c>
      <c r="D731" s="3">
        <v>4787</v>
      </c>
      <c r="E731" t="str">
        <f>VLOOKUP(Maintenance_and_repair[[#This Row],[Real_estate]],Houses[#All],2)</f>
        <v>Geldrop</v>
      </c>
      <c r="F731" t="str">
        <f>VLOOKUP(Maintenance_and_repair[[#This Row],[Real_estate]],Houses[],6)</f>
        <v>Condo</v>
      </c>
    </row>
    <row r="732" spans="1:6" x14ac:dyDescent="0.25">
      <c r="A732">
        <v>116</v>
      </c>
      <c r="B732" s="1">
        <v>39572</v>
      </c>
      <c r="C732" s="2" t="s">
        <v>5</v>
      </c>
      <c r="D732" s="3">
        <v>2283</v>
      </c>
      <c r="E732" t="str">
        <f>VLOOKUP(Maintenance_and_repair[[#This Row],[Real_estate]],Houses[#All],2)</f>
        <v>Eindhoven-West</v>
      </c>
      <c r="F732" t="str">
        <f>VLOOKUP(Maintenance_and_repair[[#This Row],[Real_estate]],Houses[],6)</f>
        <v>House</v>
      </c>
    </row>
    <row r="733" spans="1:6" x14ac:dyDescent="0.25">
      <c r="A733">
        <v>161</v>
      </c>
      <c r="B733" s="1">
        <v>39577</v>
      </c>
      <c r="C733" s="2" t="s">
        <v>6</v>
      </c>
      <c r="D733" s="3">
        <v>1794</v>
      </c>
      <c r="E733" t="str">
        <f>VLOOKUP(Maintenance_and_repair[[#This Row],[Real_estate]],Houses[#All],2)</f>
        <v>Eindhoven-Oost</v>
      </c>
      <c r="F733" t="str">
        <f>VLOOKUP(Maintenance_and_repair[[#This Row],[Real_estate]],Houses[],6)</f>
        <v>Apartment</v>
      </c>
    </row>
    <row r="734" spans="1:6" x14ac:dyDescent="0.25">
      <c r="A734">
        <v>223</v>
      </c>
      <c r="B734" s="1">
        <v>39588</v>
      </c>
      <c r="C734" s="2" t="s">
        <v>6</v>
      </c>
      <c r="D734" s="3">
        <v>2462</v>
      </c>
      <c r="E734" t="str">
        <f>VLOOKUP(Maintenance_and_repair[[#This Row],[Real_estate]],Houses[#All],2)</f>
        <v>Son en Breugel</v>
      </c>
      <c r="F734" t="str">
        <f>VLOOKUP(Maintenance_and_repair[[#This Row],[Real_estate]],Houses[],6)</f>
        <v>Apartment</v>
      </c>
    </row>
    <row r="735" spans="1:6" x14ac:dyDescent="0.25">
      <c r="A735">
        <v>14</v>
      </c>
      <c r="B735" s="1">
        <v>39594</v>
      </c>
      <c r="C735" s="2" t="s">
        <v>4</v>
      </c>
      <c r="D735" s="3">
        <v>3834</v>
      </c>
      <c r="E735" t="str">
        <f>VLOOKUP(Maintenance_and_repair[[#This Row],[Real_estate]],Houses[#All],2)</f>
        <v>Eindhoven-Zuid</v>
      </c>
      <c r="F735" t="str">
        <f>VLOOKUP(Maintenance_and_repair[[#This Row],[Real_estate]],Houses[],6)</f>
        <v>House</v>
      </c>
    </row>
    <row r="736" spans="1:6" x14ac:dyDescent="0.25">
      <c r="A736">
        <v>160</v>
      </c>
      <c r="B736" s="1">
        <v>39599</v>
      </c>
      <c r="C736" s="2" t="s">
        <v>6</v>
      </c>
      <c r="D736" s="3">
        <v>3601</v>
      </c>
      <c r="E736" t="str">
        <f>VLOOKUP(Maintenance_and_repair[[#This Row],[Real_estate]],Houses[#All],2)</f>
        <v>Eindhoven-Oost</v>
      </c>
      <c r="F736" t="str">
        <f>VLOOKUP(Maintenance_and_repair[[#This Row],[Real_estate]],Houses[],6)</f>
        <v>Apartment</v>
      </c>
    </row>
    <row r="737" spans="1:6" x14ac:dyDescent="0.25">
      <c r="A737">
        <v>154</v>
      </c>
      <c r="B737" s="1">
        <v>39600</v>
      </c>
      <c r="C737" s="2" t="s">
        <v>5</v>
      </c>
      <c r="D737" s="3">
        <v>4196</v>
      </c>
      <c r="E737" t="str">
        <f>VLOOKUP(Maintenance_and_repair[[#This Row],[Real_estate]],Houses[#All],2)</f>
        <v>Eindhoven-Oost</v>
      </c>
      <c r="F737" t="str">
        <f>VLOOKUP(Maintenance_and_repair[[#This Row],[Real_estate]],Houses[],6)</f>
        <v>Apartment</v>
      </c>
    </row>
    <row r="738" spans="1:6" x14ac:dyDescent="0.25">
      <c r="A738">
        <v>82</v>
      </c>
      <c r="B738" s="1">
        <v>39603</v>
      </c>
      <c r="C738" s="2" t="s">
        <v>6</v>
      </c>
      <c r="D738" s="3">
        <v>4244</v>
      </c>
      <c r="E738" t="str">
        <f>VLOOKUP(Maintenance_and_repair[[#This Row],[Real_estate]],Houses[#All],2)</f>
        <v>Eindhoven-West</v>
      </c>
      <c r="F738" t="str">
        <f>VLOOKUP(Maintenance_and_repair[[#This Row],[Real_estate]],Houses[],6)</f>
        <v>Apartment</v>
      </c>
    </row>
    <row r="739" spans="1:6" x14ac:dyDescent="0.25">
      <c r="A739">
        <v>171</v>
      </c>
      <c r="B739" s="1">
        <v>39606</v>
      </c>
      <c r="C739" s="2" t="s">
        <v>4</v>
      </c>
      <c r="D739" s="3">
        <v>4068</v>
      </c>
      <c r="E739" t="str">
        <f>VLOOKUP(Maintenance_and_repair[[#This Row],[Real_estate]],Houses[#All],2)</f>
        <v>Eindhoven-Oost</v>
      </c>
      <c r="F739" t="str">
        <f>VLOOKUP(Maintenance_and_repair[[#This Row],[Real_estate]],Houses[],6)</f>
        <v>Condo</v>
      </c>
    </row>
    <row r="740" spans="1:6" x14ac:dyDescent="0.25">
      <c r="A740">
        <v>60</v>
      </c>
      <c r="B740" s="1">
        <v>39610</v>
      </c>
      <c r="C740" s="2" t="s">
        <v>6</v>
      </c>
      <c r="D740" s="3">
        <v>3332</v>
      </c>
      <c r="E740" t="str">
        <f>VLOOKUP(Maintenance_and_repair[[#This Row],[Real_estate]],Houses[#All],2)</f>
        <v>Eindhoven-Noord</v>
      </c>
      <c r="F740" t="str">
        <f>VLOOKUP(Maintenance_and_repair[[#This Row],[Real_estate]],Houses[],6)</f>
        <v>Condo</v>
      </c>
    </row>
    <row r="741" spans="1:6" x14ac:dyDescent="0.25">
      <c r="A741">
        <v>229</v>
      </c>
      <c r="B741" s="1">
        <v>39612</v>
      </c>
      <c r="C741" s="2" t="s">
        <v>5</v>
      </c>
      <c r="D741" s="3">
        <v>4065</v>
      </c>
      <c r="E741" t="str">
        <f>VLOOKUP(Maintenance_and_repair[[#This Row],[Real_estate]],Houses[#All],2)</f>
        <v>Son en Breugel</v>
      </c>
      <c r="F741" t="str">
        <f>VLOOKUP(Maintenance_and_repair[[#This Row],[Real_estate]],Houses[],6)</f>
        <v>Apartment</v>
      </c>
    </row>
    <row r="742" spans="1:6" x14ac:dyDescent="0.25">
      <c r="A742">
        <v>87</v>
      </c>
      <c r="B742" s="1">
        <v>39613</v>
      </c>
      <c r="C742" s="2" t="s">
        <v>6</v>
      </c>
      <c r="D742" s="3">
        <v>1569</v>
      </c>
      <c r="E742" t="str">
        <f>VLOOKUP(Maintenance_and_repair[[#This Row],[Real_estate]],Houses[#All],2)</f>
        <v>Eindhoven-West</v>
      </c>
      <c r="F742" t="str">
        <f>VLOOKUP(Maintenance_and_repair[[#This Row],[Real_estate]],Houses[],6)</f>
        <v>Small House</v>
      </c>
    </row>
    <row r="743" spans="1:6" x14ac:dyDescent="0.25">
      <c r="A743">
        <v>73</v>
      </c>
      <c r="B743" s="1">
        <v>39614</v>
      </c>
      <c r="C743" s="2" t="s">
        <v>6</v>
      </c>
      <c r="D743" s="3">
        <v>245</v>
      </c>
      <c r="E743" t="str">
        <f>VLOOKUP(Maintenance_and_repair[[#This Row],[Real_estate]],Houses[#All],2)</f>
        <v>Eindhoven-Noord</v>
      </c>
      <c r="F743" t="str">
        <f>VLOOKUP(Maintenance_and_repair[[#This Row],[Real_estate]],Houses[],6)</f>
        <v>Apartment</v>
      </c>
    </row>
    <row r="744" spans="1:6" x14ac:dyDescent="0.25">
      <c r="A744">
        <v>175</v>
      </c>
      <c r="B744" s="1">
        <v>39621</v>
      </c>
      <c r="C744" s="2" t="s">
        <v>4</v>
      </c>
      <c r="D744" s="3">
        <v>4077</v>
      </c>
      <c r="E744" t="str">
        <f>VLOOKUP(Maintenance_and_repair[[#This Row],[Real_estate]],Houses[#All],2)</f>
        <v>Eindhoven-Oost</v>
      </c>
      <c r="F744" t="str">
        <f>VLOOKUP(Maintenance_and_repair[[#This Row],[Real_estate]],Houses[],6)</f>
        <v>House</v>
      </c>
    </row>
    <row r="745" spans="1:6" x14ac:dyDescent="0.25">
      <c r="A745">
        <v>173</v>
      </c>
      <c r="B745" s="1">
        <v>39623</v>
      </c>
      <c r="C745" s="2" t="s">
        <v>5</v>
      </c>
      <c r="D745" s="3">
        <v>1666</v>
      </c>
      <c r="E745" t="str">
        <f>VLOOKUP(Maintenance_and_repair[[#This Row],[Real_estate]],Houses[#All],2)</f>
        <v>Eindhoven-Oost</v>
      </c>
      <c r="F745" t="str">
        <f>VLOOKUP(Maintenance_and_repair[[#This Row],[Real_estate]],Houses[],6)</f>
        <v>Condo</v>
      </c>
    </row>
    <row r="746" spans="1:6" x14ac:dyDescent="0.25">
      <c r="A746">
        <v>174</v>
      </c>
      <c r="B746" s="1">
        <v>39628</v>
      </c>
      <c r="C746" s="2" t="s">
        <v>5</v>
      </c>
      <c r="D746" s="3">
        <v>4866</v>
      </c>
      <c r="E746" t="str">
        <f>VLOOKUP(Maintenance_and_repair[[#This Row],[Real_estate]],Houses[#All],2)</f>
        <v>Eindhoven-Oost</v>
      </c>
      <c r="F746" t="str">
        <f>VLOOKUP(Maintenance_and_repair[[#This Row],[Real_estate]],Houses[],6)</f>
        <v>Condo</v>
      </c>
    </row>
    <row r="747" spans="1:6" x14ac:dyDescent="0.25">
      <c r="A747">
        <v>209</v>
      </c>
      <c r="B747" s="1">
        <v>39637</v>
      </c>
      <c r="C747" s="2" t="s">
        <v>4</v>
      </c>
      <c r="D747" s="3">
        <v>1012</v>
      </c>
      <c r="E747" t="str">
        <f>VLOOKUP(Maintenance_and_repair[[#This Row],[Real_estate]],Houses[#All],2)</f>
        <v>Geldrop</v>
      </c>
      <c r="F747" t="str">
        <f>VLOOKUP(Maintenance_and_repair[[#This Row],[Real_estate]],Houses[],6)</f>
        <v>Condo</v>
      </c>
    </row>
    <row r="748" spans="1:6" x14ac:dyDescent="0.25">
      <c r="A748">
        <v>212</v>
      </c>
      <c r="B748" s="1">
        <v>39637</v>
      </c>
      <c r="C748" s="2" t="s">
        <v>5</v>
      </c>
      <c r="D748" s="3">
        <v>1708</v>
      </c>
      <c r="E748" t="str">
        <f>VLOOKUP(Maintenance_and_repair[[#This Row],[Real_estate]],Houses[#All],2)</f>
        <v>Geldrop</v>
      </c>
      <c r="F748" t="str">
        <f>VLOOKUP(Maintenance_and_repair[[#This Row],[Real_estate]],Houses[],6)</f>
        <v>Condo</v>
      </c>
    </row>
    <row r="749" spans="1:6" x14ac:dyDescent="0.25">
      <c r="A749">
        <v>190</v>
      </c>
      <c r="B749" s="1">
        <v>39641</v>
      </c>
      <c r="C749" s="2" t="s">
        <v>5</v>
      </c>
      <c r="D749" s="3">
        <v>4600</v>
      </c>
      <c r="E749" t="str">
        <f>VLOOKUP(Maintenance_and_repair[[#This Row],[Real_estate]],Houses[#All],2)</f>
        <v>Eindhoven-Oost</v>
      </c>
      <c r="F749" t="str">
        <f>VLOOKUP(Maintenance_and_repair[[#This Row],[Real_estate]],Houses[],6)</f>
        <v>Small House</v>
      </c>
    </row>
    <row r="750" spans="1:6" x14ac:dyDescent="0.25">
      <c r="A750">
        <v>208</v>
      </c>
      <c r="B750" s="1">
        <v>39642</v>
      </c>
      <c r="C750" s="2" t="s">
        <v>6</v>
      </c>
      <c r="D750" s="3">
        <v>4035</v>
      </c>
      <c r="E750" t="str">
        <f>VLOOKUP(Maintenance_and_repair[[#This Row],[Real_estate]],Houses[#All],2)</f>
        <v>Geldrop</v>
      </c>
      <c r="F750" t="str">
        <f>VLOOKUP(Maintenance_and_repair[[#This Row],[Real_estate]],Houses[],6)</f>
        <v>Condo</v>
      </c>
    </row>
    <row r="751" spans="1:6" x14ac:dyDescent="0.25">
      <c r="A751">
        <v>75</v>
      </c>
      <c r="B751" s="1">
        <v>39649</v>
      </c>
      <c r="C751" s="2" t="s">
        <v>6</v>
      </c>
      <c r="D751" s="3">
        <v>2217</v>
      </c>
      <c r="E751" t="str">
        <f>VLOOKUP(Maintenance_and_repair[[#This Row],[Real_estate]],Houses[#All],2)</f>
        <v>Eindhoven-Noord</v>
      </c>
      <c r="F751" t="str">
        <f>VLOOKUP(Maintenance_and_repair[[#This Row],[Real_estate]],Houses[],6)</f>
        <v>Small House</v>
      </c>
    </row>
    <row r="752" spans="1:6" x14ac:dyDescent="0.25">
      <c r="A752">
        <v>28</v>
      </c>
      <c r="B752" s="1">
        <v>39650</v>
      </c>
      <c r="C752" s="2" t="s">
        <v>4</v>
      </c>
      <c r="D752" s="3">
        <v>3434</v>
      </c>
      <c r="E752" t="str">
        <f>VLOOKUP(Maintenance_and_repair[[#This Row],[Real_estate]],Houses[#All],2)</f>
        <v>Eindhoven-Zuid</v>
      </c>
      <c r="F752" t="str">
        <f>VLOOKUP(Maintenance_and_repair[[#This Row],[Real_estate]],Houses[],6)</f>
        <v>Apartment</v>
      </c>
    </row>
    <row r="753" spans="1:6" x14ac:dyDescent="0.25">
      <c r="A753">
        <v>101</v>
      </c>
      <c r="B753" s="1">
        <v>39654</v>
      </c>
      <c r="C753" s="2" t="s">
        <v>6</v>
      </c>
      <c r="D753" s="3">
        <v>1258</v>
      </c>
      <c r="E753" t="str">
        <f>VLOOKUP(Maintenance_and_repair[[#This Row],[Real_estate]],Houses[#All],2)</f>
        <v>Eindhoven-West</v>
      </c>
      <c r="F753" t="str">
        <f>VLOOKUP(Maintenance_and_repair[[#This Row],[Real_estate]],Houses[],6)</f>
        <v>Small House</v>
      </c>
    </row>
    <row r="754" spans="1:6" x14ac:dyDescent="0.25">
      <c r="A754">
        <v>80</v>
      </c>
      <c r="B754" s="1">
        <v>39660</v>
      </c>
      <c r="C754" s="2" t="s">
        <v>6</v>
      </c>
      <c r="D754" s="3">
        <v>1582</v>
      </c>
      <c r="E754" t="str">
        <f>VLOOKUP(Maintenance_and_repair[[#This Row],[Real_estate]],Houses[#All],2)</f>
        <v>Eindhoven-West</v>
      </c>
      <c r="F754" t="str">
        <f>VLOOKUP(Maintenance_and_repair[[#This Row],[Real_estate]],Houses[],6)</f>
        <v>Small House</v>
      </c>
    </row>
    <row r="755" spans="1:6" x14ac:dyDescent="0.25">
      <c r="A755">
        <v>115</v>
      </c>
      <c r="B755" s="1">
        <v>39664</v>
      </c>
      <c r="C755" s="2" t="s">
        <v>6</v>
      </c>
      <c r="D755" s="3">
        <v>3881</v>
      </c>
      <c r="E755" t="str">
        <f>VLOOKUP(Maintenance_and_repair[[#This Row],[Real_estate]],Houses[#All],2)</f>
        <v>Eindhoven-West</v>
      </c>
      <c r="F755" t="str">
        <f>VLOOKUP(Maintenance_and_repair[[#This Row],[Real_estate]],Houses[],6)</f>
        <v>Apartment</v>
      </c>
    </row>
    <row r="756" spans="1:6" x14ac:dyDescent="0.25">
      <c r="A756">
        <v>221</v>
      </c>
      <c r="B756" s="1">
        <v>39668</v>
      </c>
      <c r="C756" s="2" t="s">
        <v>4</v>
      </c>
      <c r="D756" s="3">
        <v>1252</v>
      </c>
      <c r="E756" t="str">
        <f>VLOOKUP(Maintenance_and_repair[[#This Row],[Real_estate]],Houses[#All],2)</f>
        <v>Son en Breugel</v>
      </c>
      <c r="F756" t="str">
        <f>VLOOKUP(Maintenance_and_repair[[#This Row],[Real_estate]],Houses[],6)</f>
        <v>Apartment</v>
      </c>
    </row>
    <row r="757" spans="1:6" x14ac:dyDescent="0.25">
      <c r="A757">
        <v>231</v>
      </c>
      <c r="B757" s="1">
        <v>39671</v>
      </c>
      <c r="C757" s="2" t="s">
        <v>5</v>
      </c>
      <c r="D757" s="3">
        <v>964</v>
      </c>
      <c r="E757" t="str">
        <f>VLOOKUP(Maintenance_and_repair[[#This Row],[Real_estate]],Houses[#All],2)</f>
        <v>Son en Breugel</v>
      </c>
      <c r="F757" t="str">
        <f>VLOOKUP(Maintenance_and_repair[[#This Row],[Real_estate]],Houses[],6)</f>
        <v>Villa</v>
      </c>
    </row>
    <row r="758" spans="1:6" x14ac:dyDescent="0.25">
      <c r="A758">
        <v>196</v>
      </c>
      <c r="B758" s="1">
        <v>39674</v>
      </c>
      <c r="C758" s="2" t="s">
        <v>5</v>
      </c>
      <c r="D758" s="3">
        <v>931</v>
      </c>
      <c r="E758" t="str">
        <f>VLOOKUP(Maintenance_and_repair[[#This Row],[Real_estate]],Houses[#All],2)</f>
        <v>Best</v>
      </c>
      <c r="F758" t="str">
        <f>VLOOKUP(Maintenance_and_repair[[#This Row],[Real_estate]],Houses[],6)</f>
        <v>House</v>
      </c>
    </row>
    <row r="759" spans="1:6" x14ac:dyDescent="0.25">
      <c r="A759">
        <v>121</v>
      </c>
      <c r="B759" s="1">
        <v>39681</v>
      </c>
      <c r="C759" s="2" t="s">
        <v>5</v>
      </c>
      <c r="D759" s="3">
        <v>546</v>
      </c>
      <c r="E759" t="str">
        <f>VLOOKUP(Maintenance_and_repair[[#This Row],[Real_estate]],Houses[#All],2)</f>
        <v>Eindhoven-West</v>
      </c>
      <c r="F759" t="str">
        <f>VLOOKUP(Maintenance_and_repair[[#This Row],[Real_estate]],Houses[],6)</f>
        <v>Apartment</v>
      </c>
    </row>
    <row r="760" spans="1:6" x14ac:dyDescent="0.25">
      <c r="A760">
        <v>155</v>
      </c>
      <c r="B760" s="1">
        <v>39685</v>
      </c>
      <c r="C760" s="2" t="s">
        <v>4</v>
      </c>
      <c r="D760" s="3">
        <v>385</v>
      </c>
      <c r="E760" t="str">
        <f>VLOOKUP(Maintenance_and_repair[[#This Row],[Real_estate]],Houses[#All],2)</f>
        <v>Eindhoven-Oost</v>
      </c>
      <c r="F760" t="str">
        <f>VLOOKUP(Maintenance_and_repair[[#This Row],[Real_estate]],Houses[],6)</f>
        <v>Apartment</v>
      </c>
    </row>
    <row r="761" spans="1:6" x14ac:dyDescent="0.25">
      <c r="A761">
        <v>203</v>
      </c>
      <c r="B761" s="1">
        <v>39695</v>
      </c>
      <c r="C761" s="2" t="s">
        <v>6</v>
      </c>
      <c r="D761" s="3">
        <v>4397</v>
      </c>
      <c r="E761" t="str">
        <f>VLOOKUP(Maintenance_and_repair[[#This Row],[Real_estate]],Houses[#All],2)</f>
        <v>Veldhoven-Noord</v>
      </c>
      <c r="F761" t="str">
        <f>VLOOKUP(Maintenance_and_repair[[#This Row],[Real_estate]],Houses[],6)</f>
        <v>Small House</v>
      </c>
    </row>
    <row r="762" spans="1:6" x14ac:dyDescent="0.25">
      <c r="A762">
        <v>144</v>
      </c>
      <c r="B762" s="1">
        <v>39696</v>
      </c>
      <c r="C762" s="2" t="s">
        <v>6</v>
      </c>
      <c r="D762" s="3">
        <v>3527</v>
      </c>
      <c r="E762" t="str">
        <f>VLOOKUP(Maintenance_and_repair[[#This Row],[Real_estate]],Houses[#All],2)</f>
        <v>Eindhoven-Oost</v>
      </c>
      <c r="F762" t="str">
        <f>VLOOKUP(Maintenance_and_repair[[#This Row],[Real_estate]],Houses[],6)</f>
        <v>Condo</v>
      </c>
    </row>
    <row r="763" spans="1:6" x14ac:dyDescent="0.25">
      <c r="A763">
        <v>142</v>
      </c>
      <c r="B763" s="1">
        <v>39698</v>
      </c>
      <c r="C763" s="2" t="s">
        <v>6</v>
      </c>
      <c r="D763" s="3">
        <v>4916</v>
      </c>
      <c r="E763" t="str">
        <f>VLOOKUP(Maintenance_and_repair[[#This Row],[Real_estate]],Houses[#All],2)</f>
        <v>Eindhoven-Oost</v>
      </c>
      <c r="F763" t="str">
        <f>VLOOKUP(Maintenance_and_repair[[#This Row],[Real_estate]],Houses[],6)</f>
        <v>Apartment</v>
      </c>
    </row>
    <row r="764" spans="1:6" x14ac:dyDescent="0.25">
      <c r="A764">
        <v>182</v>
      </c>
      <c r="B764" s="1">
        <v>39701</v>
      </c>
      <c r="C764" s="2" t="s">
        <v>5</v>
      </c>
      <c r="D764" s="3">
        <v>4581</v>
      </c>
      <c r="E764" t="str">
        <f>VLOOKUP(Maintenance_and_repair[[#This Row],[Real_estate]],Houses[#All],2)</f>
        <v>Eindhoven-Oost</v>
      </c>
      <c r="F764" t="str">
        <f>VLOOKUP(Maintenance_and_repair[[#This Row],[Real_estate]],Houses[],6)</f>
        <v>House</v>
      </c>
    </row>
    <row r="765" spans="1:6" x14ac:dyDescent="0.25">
      <c r="A765">
        <v>183</v>
      </c>
      <c r="B765" s="1">
        <v>39701</v>
      </c>
      <c r="C765" s="2" t="s">
        <v>6</v>
      </c>
      <c r="D765" s="3">
        <v>1049</v>
      </c>
      <c r="E765" t="str">
        <f>VLOOKUP(Maintenance_and_repair[[#This Row],[Real_estate]],Houses[#All],2)</f>
        <v>Eindhoven-Oost</v>
      </c>
      <c r="F765" t="str">
        <f>VLOOKUP(Maintenance_and_repair[[#This Row],[Real_estate]],Houses[],6)</f>
        <v>House</v>
      </c>
    </row>
    <row r="766" spans="1:6" x14ac:dyDescent="0.25">
      <c r="A766">
        <v>232</v>
      </c>
      <c r="B766" s="1">
        <v>39701</v>
      </c>
      <c r="C766" s="2" t="s">
        <v>4</v>
      </c>
      <c r="D766" s="3">
        <v>3961</v>
      </c>
      <c r="E766" t="str">
        <f>VLOOKUP(Maintenance_and_repair[[#This Row],[Real_estate]],Houses[#All],2)</f>
        <v>Son en Breugel</v>
      </c>
      <c r="F766" t="str">
        <f>VLOOKUP(Maintenance_and_repair[[#This Row],[Real_estate]],Houses[],6)</f>
        <v>Villa</v>
      </c>
    </row>
    <row r="767" spans="1:6" x14ac:dyDescent="0.25">
      <c r="A767">
        <v>219</v>
      </c>
      <c r="B767" s="1">
        <v>39705</v>
      </c>
      <c r="C767" s="2" t="s">
        <v>5</v>
      </c>
      <c r="D767" s="3">
        <v>34</v>
      </c>
      <c r="E767" t="str">
        <f>VLOOKUP(Maintenance_and_repair[[#This Row],[Real_estate]],Houses[#All],2)</f>
        <v>Geldrop</v>
      </c>
      <c r="F767" t="str">
        <f>VLOOKUP(Maintenance_and_repair[[#This Row],[Real_estate]],Houses[],6)</f>
        <v>House</v>
      </c>
    </row>
    <row r="768" spans="1:6" x14ac:dyDescent="0.25">
      <c r="A768">
        <v>181</v>
      </c>
      <c r="B768" s="1">
        <v>39707</v>
      </c>
      <c r="C768" s="2" t="s">
        <v>5</v>
      </c>
      <c r="D768" s="3">
        <v>3449</v>
      </c>
      <c r="E768" t="str">
        <f>VLOOKUP(Maintenance_and_repair[[#This Row],[Real_estate]],Houses[#All],2)</f>
        <v>Eindhoven-Oost</v>
      </c>
      <c r="F768" t="str">
        <f>VLOOKUP(Maintenance_and_repair[[#This Row],[Real_estate]],Houses[],6)</f>
        <v>House</v>
      </c>
    </row>
    <row r="769" spans="1:6" x14ac:dyDescent="0.25">
      <c r="A769">
        <v>32</v>
      </c>
      <c r="B769" s="1">
        <v>39709</v>
      </c>
      <c r="C769" s="2" t="s">
        <v>4</v>
      </c>
      <c r="D769" s="3">
        <v>968</v>
      </c>
      <c r="E769" t="str">
        <f>VLOOKUP(Maintenance_and_repair[[#This Row],[Real_estate]],Houses[#All],2)</f>
        <v>Eindhoven-Zuid</v>
      </c>
      <c r="F769" t="str">
        <f>VLOOKUP(Maintenance_and_repair[[#This Row],[Real_estate]],Houses[],6)</f>
        <v>House</v>
      </c>
    </row>
    <row r="770" spans="1:6" x14ac:dyDescent="0.25">
      <c r="A770">
        <v>178</v>
      </c>
      <c r="B770" s="1">
        <v>39714</v>
      </c>
      <c r="C770" s="2" t="s">
        <v>4</v>
      </c>
      <c r="D770" s="3">
        <v>1197</v>
      </c>
      <c r="E770" t="str">
        <f>VLOOKUP(Maintenance_and_repair[[#This Row],[Real_estate]],Houses[#All],2)</f>
        <v>Eindhoven-Oost</v>
      </c>
      <c r="F770" t="str">
        <f>VLOOKUP(Maintenance_and_repair[[#This Row],[Real_estate]],Houses[],6)</f>
        <v>Villa</v>
      </c>
    </row>
    <row r="771" spans="1:6" x14ac:dyDescent="0.25">
      <c r="A771">
        <v>123</v>
      </c>
      <c r="B771" s="1">
        <v>39715</v>
      </c>
      <c r="C771" s="2" t="s">
        <v>5</v>
      </c>
      <c r="D771" s="3">
        <v>25</v>
      </c>
      <c r="E771" t="str">
        <f>VLOOKUP(Maintenance_and_repair[[#This Row],[Real_estate]],Houses[#All],2)</f>
        <v>Eindhoven-West</v>
      </c>
      <c r="F771" t="str">
        <f>VLOOKUP(Maintenance_and_repair[[#This Row],[Real_estate]],Houses[],6)</f>
        <v>Small House</v>
      </c>
    </row>
    <row r="772" spans="1:6" x14ac:dyDescent="0.25">
      <c r="A772">
        <v>33</v>
      </c>
      <c r="B772" s="1">
        <v>39723</v>
      </c>
      <c r="C772" s="2" t="s">
        <v>4</v>
      </c>
      <c r="D772" s="3">
        <v>4275</v>
      </c>
      <c r="E772" t="str">
        <f>VLOOKUP(Maintenance_and_repair[[#This Row],[Real_estate]],Houses[#All],2)</f>
        <v>Eindhoven-Zuid</v>
      </c>
      <c r="F772" t="str">
        <f>VLOOKUP(Maintenance_and_repair[[#This Row],[Real_estate]],Houses[],6)</f>
        <v>Small House</v>
      </c>
    </row>
    <row r="773" spans="1:6" x14ac:dyDescent="0.25">
      <c r="A773">
        <v>200</v>
      </c>
      <c r="B773" s="1">
        <v>39737</v>
      </c>
      <c r="C773" s="2" t="s">
        <v>4</v>
      </c>
      <c r="D773" s="3">
        <v>2273</v>
      </c>
      <c r="E773" t="str">
        <f>VLOOKUP(Maintenance_and_repair[[#This Row],[Real_estate]],Houses[#All],2)</f>
        <v>Best</v>
      </c>
      <c r="F773" t="str">
        <f>VLOOKUP(Maintenance_and_repair[[#This Row],[Real_estate]],Houses[],6)</f>
        <v>Apartment</v>
      </c>
    </row>
    <row r="774" spans="1:6" x14ac:dyDescent="0.25">
      <c r="A774">
        <v>99</v>
      </c>
      <c r="B774" s="1">
        <v>39738</v>
      </c>
      <c r="C774" s="2" t="s">
        <v>6</v>
      </c>
      <c r="D774" s="3">
        <v>4385</v>
      </c>
      <c r="E774" t="str">
        <f>VLOOKUP(Maintenance_and_repair[[#This Row],[Real_estate]],Houses[#All],2)</f>
        <v>Eindhoven-West</v>
      </c>
      <c r="F774" t="str">
        <f>VLOOKUP(Maintenance_and_repair[[#This Row],[Real_estate]],Houses[],6)</f>
        <v>Small House</v>
      </c>
    </row>
    <row r="775" spans="1:6" x14ac:dyDescent="0.25">
      <c r="A775">
        <v>141</v>
      </c>
      <c r="B775" s="1">
        <v>39740</v>
      </c>
      <c r="C775" s="2" t="s">
        <v>6</v>
      </c>
      <c r="D775" s="3">
        <v>1459</v>
      </c>
      <c r="E775" t="str">
        <f>VLOOKUP(Maintenance_and_repair[[#This Row],[Real_estate]],Houses[#All],2)</f>
        <v>Eindhoven-Oost</v>
      </c>
      <c r="F775" t="str">
        <f>VLOOKUP(Maintenance_and_repair[[#This Row],[Real_estate]],Houses[],6)</f>
        <v>Small House</v>
      </c>
    </row>
    <row r="776" spans="1:6" x14ac:dyDescent="0.25">
      <c r="A776">
        <v>156</v>
      </c>
      <c r="B776" s="1">
        <v>39740</v>
      </c>
      <c r="C776" s="2" t="s">
        <v>4</v>
      </c>
      <c r="D776" s="3">
        <v>2849</v>
      </c>
      <c r="E776" t="str">
        <f>VLOOKUP(Maintenance_and_repair[[#This Row],[Real_estate]],Houses[#All],2)</f>
        <v>Eindhoven-Oost</v>
      </c>
      <c r="F776" t="str">
        <f>VLOOKUP(Maintenance_and_repair[[#This Row],[Real_estate]],Houses[],6)</f>
        <v>Apartment</v>
      </c>
    </row>
    <row r="777" spans="1:6" x14ac:dyDescent="0.25">
      <c r="A777">
        <v>95</v>
      </c>
      <c r="B777" s="1">
        <v>39747</v>
      </c>
      <c r="C777" s="2" t="s">
        <v>4</v>
      </c>
      <c r="D777" s="3">
        <v>2424</v>
      </c>
      <c r="E777" t="str">
        <f>VLOOKUP(Maintenance_and_repair[[#This Row],[Real_estate]],Houses[#All],2)</f>
        <v>Eindhoven-West</v>
      </c>
      <c r="F777" t="str">
        <f>VLOOKUP(Maintenance_and_repair[[#This Row],[Real_estate]],Houses[],6)</f>
        <v>House</v>
      </c>
    </row>
    <row r="778" spans="1:6" x14ac:dyDescent="0.25">
      <c r="A778">
        <v>93</v>
      </c>
      <c r="B778" s="1">
        <v>39750</v>
      </c>
      <c r="C778" s="2" t="s">
        <v>4</v>
      </c>
      <c r="D778" s="3">
        <v>597</v>
      </c>
      <c r="E778" t="str">
        <f>VLOOKUP(Maintenance_and_repair[[#This Row],[Real_estate]],Houses[#All],2)</f>
        <v>Eindhoven-West</v>
      </c>
      <c r="F778" t="str">
        <f>VLOOKUP(Maintenance_and_repair[[#This Row],[Real_estate]],Houses[],6)</f>
        <v>Small House</v>
      </c>
    </row>
    <row r="779" spans="1:6" x14ac:dyDescent="0.25">
      <c r="A779">
        <v>92</v>
      </c>
      <c r="B779" s="1">
        <v>39753</v>
      </c>
      <c r="C779" s="2" t="s">
        <v>4</v>
      </c>
      <c r="D779" s="3">
        <v>2897</v>
      </c>
      <c r="E779" t="str">
        <f>VLOOKUP(Maintenance_and_repair[[#This Row],[Real_estate]],Houses[#All],2)</f>
        <v>Eindhoven-West</v>
      </c>
      <c r="F779" t="str">
        <f>VLOOKUP(Maintenance_and_repair[[#This Row],[Real_estate]],Houses[],6)</f>
        <v>House</v>
      </c>
    </row>
    <row r="780" spans="1:6" x14ac:dyDescent="0.25">
      <c r="A780">
        <v>186</v>
      </c>
      <c r="B780" s="1">
        <v>39767</v>
      </c>
      <c r="C780" s="2" t="s">
        <v>6</v>
      </c>
      <c r="D780" s="3">
        <v>2476</v>
      </c>
      <c r="E780" t="str">
        <f>VLOOKUP(Maintenance_and_repair[[#This Row],[Real_estate]],Houses[#All],2)</f>
        <v>Eindhoven-Oost</v>
      </c>
      <c r="F780" t="str">
        <f>VLOOKUP(Maintenance_and_repair[[#This Row],[Real_estate]],Houses[],6)</f>
        <v>House</v>
      </c>
    </row>
    <row r="781" spans="1:6" x14ac:dyDescent="0.25">
      <c r="A781">
        <v>72</v>
      </c>
      <c r="B781" s="1">
        <v>39769</v>
      </c>
      <c r="C781" s="2" t="s">
        <v>4</v>
      </c>
      <c r="D781" s="3">
        <v>4533</v>
      </c>
      <c r="E781" t="str">
        <f>VLOOKUP(Maintenance_and_repair[[#This Row],[Real_estate]],Houses[#All],2)</f>
        <v>Eindhoven-Noord</v>
      </c>
      <c r="F781" t="str">
        <f>VLOOKUP(Maintenance_and_repair[[#This Row],[Real_estate]],Houses[],6)</f>
        <v>Condo</v>
      </c>
    </row>
    <row r="782" spans="1:6" x14ac:dyDescent="0.25">
      <c r="A782">
        <v>129</v>
      </c>
      <c r="B782" s="1">
        <v>39769</v>
      </c>
      <c r="C782" s="2" t="s">
        <v>5</v>
      </c>
      <c r="D782" s="3">
        <v>3629</v>
      </c>
      <c r="E782" t="str">
        <f>VLOOKUP(Maintenance_and_repair[[#This Row],[Real_estate]],Houses[#All],2)</f>
        <v>Eindhoven-West</v>
      </c>
      <c r="F782" t="str">
        <f>VLOOKUP(Maintenance_and_repair[[#This Row],[Real_estate]],Houses[],6)</f>
        <v>Small House</v>
      </c>
    </row>
    <row r="783" spans="1:6" x14ac:dyDescent="0.25">
      <c r="A783">
        <v>105</v>
      </c>
      <c r="B783" s="1">
        <v>39773</v>
      </c>
      <c r="C783" s="2" t="s">
        <v>5</v>
      </c>
      <c r="D783" s="3">
        <v>4162</v>
      </c>
      <c r="E783" t="str">
        <f>VLOOKUP(Maintenance_and_repair[[#This Row],[Real_estate]],Houses[#All],2)</f>
        <v>Eindhoven-West</v>
      </c>
      <c r="F783" t="str">
        <f>VLOOKUP(Maintenance_and_repair[[#This Row],[Real_estate]],Houses[],6)</f>
        <v>Small House</v>
      </c>
    </row>
    <row r="784" spans="1:6" x14ac:dyDescent="0.25">
      <c r="A784">
        <v>164</v>
      </c>
      <c r="B784" s="1">
        <v>39776</v>
      </c>
      <c r="C784" s="2" t="s">
        <v>5</v>
      </c>
      <c r="D784" s="3">
        <v>2773</v>
      </c>
      <c r="E784" t="str">
        <f>VLOOKUP(Maintenance_and_repair[[#This Row],[Real_estate]],Houses[#All],2)</f>
        <v>Eindhoven-Oost</v>
      </c>
      <c r="F784" t="str">
        <f>VLOOKUP(Maintenance_and_repair[[#This Row],[Real_estate]],Houses[],6)</f>
        <v>Condo</v>
      </c>
    </row>
    <row r="785" spans="1:6" x14ac:dyDescent="0.25">
      <c r="A785">
        <v>204</v>
      </c>
      <c r="B785" s="1">
        <v>39780</v>
      </c>
      <c r="C785" s="2" t="s">
        <v>6</v>
      </c>
      <c r="D785" s="3">
        <v>125</v>
      </c>
      <c r="E785" t="str">
        <f>VLOOKUP(Maintenance_and_repair[[#This Row],[Real_estate]],Houses[#All],2)</f>
        <v>Best</v>
      </c>
      <c r="F785" t="str">
        <f>VLOOKUP(Maintenance_and_repair[[#This Row],[Real_estate]],Houses[],6)</f>
        <v>Small House</v>
      </c>
    </row>
    <row r="786" spans="1:6" x14ac:dyDescent="0.25">
      <c r="A786">
        <v>206</v>
      </c>
      <c r="B786" s="1">
        <v>39785</v>
      </c>
      <c r="C786" s="2" t="s">
        <v>5</v>
      </c>
      <c r="D786" s="3">
        <v>2248</v>
      </c>
      <c r="E786" t="str">
        <f>VLOOKUP(Maintenance_and_repair[[#This Row],[Real_estate]],Houses[#All],2)</f>
        <v>Geldrop</v>
      </c>
      <c r="F786" t="str">
        <f>VLOOKUP(Maintenance_and_repair[[#This Row],[Real_estate]],Houses[],6)</f>
        <v>Condo</v>
      </c>
    </row>
    <row r="787" spans="1:6" x14ac:dyDescent="0.25">
      <c r="A787">
        <v>126</v>
      </c>
      <c r="B787" s="1">
        <v>39786</v>
      </c>
      <c r="C787" s="2" t="s">
        <v>5</v>
      </c>
      <c r="D787" s="3">
        <v>4617</v>
      </c>
      <c r="E787" t="str">
        <f>VLOOKUP(Maintenance_and_repair[[#This Row],[Real_estate]],Houses[#All],2)</f>
        <v>Eindhoven-West</v>
      </c>
      <c r="F787" t="str">
        <f>VLOOKUP(Maintenance_and_repair[[#This Row],[Real_estate]],Houses[],6)</f>
        <v>Condo</v>
      </c>
    </row>
    <row r="788" spans="1:6" x14ac:dyDescent="0.25">
      <c r="A788">
        <v>134</v>
      </c>
      <c r="B788" s="1">
        <v>39786</v>
      </c>
      <c r="C788" s="2" t="s">
        <v>4</v>
      </c>
      <c r="D788" s="3">
        <v>1880</v>
      </c>
      <c r="E788" t="str">
        <f>VLOOKUP(Maintenance_and_repair[[#This Row],[Real_estate]],Houses[#All],2)</f>
        <v>Eindhoven-West</v>
      </c>
      <c r="F788" t="str">
        <f>VLOOKUP(Maintenance_and_repair[[#This Row],[Real_estate]],Houses[],6)</f>
        <v>House</v>
      </c>
    </row>
    <row r="789" spans="1:6" x14ac:dyDescent="0.25">
      <c r="A789">
        <v>202</v>
      </c>
      <c r="B789" s="1">
        <v>39792</v>
      </c>
      <c r="C789" s="2" t="s">
        <v>4</v>
      </c>
      <c r="D789" s="3">
        <v>1452</v>
      </c>
      <c r="E789" t="str">
        <f>VLOOKUP(Maintenance_and_repair[[#This Row],[Real_estate]],Houses[#All],2)</f>
        <v>Veldhoven-Noord</v>
      </c>
      <c r="F789" t="str">
        <f>VLOOKUP(Maintenance_and_repair[[#This Row],[Real_estate]],Houses[],6)</f>
        <v>Small House</v>
      </c>
    </row>
    <row r="790" spans="1:6" x14ac:dyDescent="0.25">
      <c r="A790">
        <v>159</v>
      </c>
      <c r="B790" s="1">
        <v>39797</v>
      </c>
      <c r="C790" s="2" t="s">
        <v>6</v>
      </c>
      <c r="D790" s="3">
        <v>20</v>
      </c>
      <c r="E790" t="str">
        <f>VLOOKUP(Maintenance_and_repair[[#This Row],[Real_estate]],Houses[#All],2)</f>
        <v>Eindhoven-Oost</v>
      </c>
      <c r="F790" t="str">
        <f>VLOOKUP(Maintenance_and_repair[[#This Row],[Real_estate]],Houses[],6)</f>
        <v>Apartment</v>
      </c>
    </row>
    <row r="791" spans="1:6" x14ac:dyDescent="0.25">
      <c r="A791">
        <v>165</v>
      </c>
      <c r="B791" s="1">
        <v>39801</v>
      </c>
      <c r="C791" s="2" t="s">
        <v>6</v>
      </c>
      <c r="D791" s="3">
        <v>3388</v>
      </c>
      <c r="E791" t="str">
        <f>VLOOKUP(Maintenance_and_repair[[#This Row],[Real_estate]],Houses[#All],2)</f>
        <v>Eindhoven-Oost</v>
      </c>
      <c r="F791" t="str">
        <f>VLOOKUP(Maintenance_and_repair[[#This Row],[Real_estate]],Houses[],6)</f>
        <v>Condo</v>
      </c>
    </row>
    <row r="792" spans="1:6" x14ac:dyDescent="0.25">
      <c r="A792">
        <v>205</v>
      </c>
      <c r="B792" s="1">
        <v>39803</v>
      </c>
      <c r="C792" s="2" t="s">
        <v>6</v>
      </c>
      <c r="D792" s="3">
        <v>3135</v>
      </c>
      <c r="E792" t="str">
        <f>VLOOKUP(Maintenance_and_repair[[#This Row],[Real_estate]],Houses[#All],2)</f>
        <v>Best</v>
      </c>
      <c r="F792" t="str">
        <f>VLOOKUP(Maintenance_and_repair[[#This Row],[Real_estate]],Houses[],6)</f>
        <v>Small House</v>
      </c>
    </row>
    <row r="793" spans="1:6" x14ac:dyDescent="0.25">
      <c r="A793">
        <v>233</v>
      </c>
      <c r="B793" s="1">
        <v>39804</v>
      </c>
      <c r="C793" s="2" t="s">
        <v>4</v>
      </c>
      <c r="D793" s="3">
        <v>4109</v>
      </c>
      <c r="E793" t="str">
        <f>VLOOKUP(Maintenance_and_repair[[#This Row],[Real_estate]],Houses[#All],2)</f>
        <v>Son en Breugel</v>
      </c>
      <c r="F793" t="str">
        <f>VLOOKUP(Maintenance_and_repair[[#This Row],[Real_estate]],Houses[],6)</f>
        <v>Villa</v>
      </c>
    </row>
    <row r="794" spans="1:6" x14ac:dyDescent="0.25">
      <c r="A794">
        <v>167</v>
      </c>
      <c r="B794" s="1">
        <v>39808</v>
      </c>
      <c r="C794" s="2" t="s">
        <v>5</v>
      </c>
      <c r="D794" s="3">
        <v>373</v>
      </c>
      <c r="E794" t="str">
        <f>VLOOKUP(Maintenance_and_repair[[#This Row],[Real_estate]],Houses[#All],2)</f>
        <v>Eindhoven-Oost</v>
      </c>
      <c r="F794" t="str">
        <f>VLOOKUP(Maintenance_and_repair[[#This Row],[Real_estate]],Houses[],6)</f>
        <v>Condo</v>
      </c>
    </row>
    <row r="795" spans="1:6" x14ac:dyDescent="0.25">
      <c r="A795">
        <v>90</v>
      </c>
      <c r="B795" s="1">
        <v>39809</v>
      </c>
      <c r="C795" s="2" t="s">
        <v>4</v>
      </c>
      <c r="D795" s="3">
        <v>1628</v>
      </c>
      <c r="E795" t="str">
        <f>VLOOKUP(Maintenance_and_repair[[#This Row],[Real_estate]],Houses[#All],2)</f>
        <v>Eindhoven-West</v>
      </c>
      <c r="F795" t="str">
        <f>VLOOKUP(Maintenance_and_repair[[#This Row],[Real_estate]],Houses[],6)</f>
        <v>Condo</v>
      </c>
    </row>
    <row r="796" spans="1:6" x14ac:dyDescent="0.25">
      <c r="A796">
        <v>17</v>
      </c>
      <c r="B796" s="1">
        <v>39810</v>
      </c>
      <c r="C796" s="2" t="s">
        <v>4</v>
      </c>
      <c r="D796" s="3">
        <v>2556</v>
      </c>
      <c r="E796" t="str">
        <f>VLOOKUP(Maintenance_and_repair[[#This Row],[Real_estate]],Houses[#All],2)</f>
        <v>Eindhoven-Zuid</v>
      </c>
      <c r="F796" t="str">
        <f>VLOOKUP(Maintenance_and_repair[[#This Row],[Real_estate]],Houses[],6)</f>
        <v>Villa</v>
      </c>
    </row>
    <row r="797" spans="1:6" x14ac:dyDescent="0.25">
      <c r="A797">
        <v>230</v>
      </c>
      <c r="B797" s="1">
        <v>39811</v>
      </c>
      <c r="C797" s="2" t="s">
        <v>5</v>
      </c>
      <c r="D797" s="3">
        <v>1452</v>
      </c>
      <c r="E797" t="str">
        <f>VLOOKUP(Maintenance_and_repair[[#This Row],[Real_estate]],Houses[#All],2)</f>
        <v>Son en Breugel</v>
      </c>
      <c r="F797" t="str">
        <f>VLOOKUP(Maintenance_and_repair[[#This Row],[Real_estate]],Houses[],6)</f>
        <v>Apartment</v>
      </c>
    </row>
    <row r="798" spans="1:6" x14ac:dyDescent="0.25">
      <c r="A798">
        <v>202</v>
      </c>
      <c r="B798" s="1">
        <v>39816</v>
      </c>
      <c r="C798" s="2" t="s">
        <v>5</v>
      </c>
      <c r="D798" s="3">
        <v>2460</v>
      </c>
      <c r="E798" t="str">
        <f>VLOOKUP(Maintenance_and_repair[[#This Row],[Real_estate]],Houses[#All],2)</f>
        <v>Veldhoven-Noord</v>
      </c>
      <c r="F798" t="str">
        <f>VLOOKUP(Maintenance_and_repair[[#This Row],[Real_estate]],Houses[],6)</f>
        <v>Small House</v>
      </c>
    </row>
    <row r="799" spans="1:6" x14ac:dyDescent="0.25">
      <c r="A799">
        <v>232</v>
      </c>
      <c r="B799" s="1">
        <v>39816</v>
      </c>
      <c r="C799" s="2" t="s">
        <v>6</v>
      </c>
      <c r="D799" s="3">
        <v>3447</v>
      </c>
      <c r="E799" t="str">
        <f>VLOOKUP(Maintenance_and_repair[[#This Row],[Real_estate]],Houses[#All],2)</f>
        <v>Son en Breugel</v>
      </c>
      <c r="F799" t="str">
        <f>VLOOKUP(Maintenance_and_repair[[#This Row],[Real_estate]],Houses[],6)</f>
        <v>Villa</v>
      </c>
    </row>
    <row r="800" spans="1:6" x14ac:dyDescent="0.25">
      <c r="A800">
        <v>3</v>
      </c>
      <c r="B800" s="1">
        <v>39826</v>
      </c>
      <c r="C800" s="2" t="s">
        <v>4</v>
      </c>
      <c r="D800" s="3">
        <v>2096</v>
      </c>
      <c r="E800" t="str">
        <f>VLOOKUP(Maintenance_and_repair[[#This Row],[Real_estate]],Houses[#All],2)</f>
        <v>Eindhoven-Zuid</v>
      </c>
      <c r="F800" t="str">
        <f>VLOOKUP(Maintenance_and_repair[[#This Row],[Real_estate]],Houses[],6)</f>
        <v>Small House</v>
      </c>
    </row>
    <row r="801" spans="1:6" x14ac:dyDescent="0.25">
      <c r="A801">
        <v>153</v>
      </c>
      <c r="B801" s="1">
        <v>39827</v>
      </c>
      <c r="C801" s="2" t="s">
        <v>5</v>
      </c>
      <c r="D801" s="3">
        <v>3972</v>
      </c>
      <c r="E801" t="str">
        <f>VLOOKUP(Maintenance_and_repair[[#This Row],[Real_estate]],Houses[#All],2)</f>
        <v>Eindhoven-Oost</v>
      </c>
      <c r="F801" t="str">
        <f>VLOOKUP(Maintenance_and_repair[[#This Row],[Real_estate]],Houses[],6)</f>
        <v>Apartment</v>
      </c>
    </row>
    <row r="802" spans="1:6" x14ac:dyDescent="0.25">
      <c r="A802">
        <v>144</v>
      </c>
      <c r="B802" s="1">
        <v>39834</v>
      </c>
      <c r="C802" s="2" t="s">
        <v>5</v>
      </c>
      <c r="D802" s="3">
        <v>3065</v>
      </c>
      <c r="E802" t="str">
        <f>VLOOKUP(Maintenance_and_repair[[#This Row],[Real_estate]],Houses[#All],2)</f>
        <v>Eindhoven-Oost</v>
      </c>
      <c r="F802" t="str">
        <f>VLOOKUP(Maintenance_and_repair[[#This Row],[Real_estate]],Houses[],6)</f>
        <v>Condo</v>
      </c>
    </row>
    <row r="803" spans="1:6" x14ac:dyDescent="0.25">
      <c r="A803">
        <v>93</v>
      </c>
      <c r="B803" s="1">
        <v>39838</v>
      </c>
      <c r="C803" s="2" t="s">
        <v>4</v>
      </c>
      <c r="D803" s="3">
        <v>968</v>
      </c>
      <c r="E803" t="str">
        <f>VLOOKUP(Maintenance_and_repair[[#This Row],[Real_estate]],Houses[#All],2)</f>
        <v>Eindhoven-West</v>
      </c>
      <c r="F803" t="str">
        <f>VLOOKUP(Maintenance_and_repair[[#This Row],[Real_estate]],Houses[],6)</f>
        <v>Small House</v>
      </c>
    </row>
    <row r="804" spans="1:6" x14ac:dyDescent="0.25">
      <c r="A804">
        <v>21</v>
      </c>
      <c r="B804" s="1">
        <v>39839</v>
      </c>
      <c r="C804" s="2" t="s">
        <v>4</v>
      </c>
      <c r="D804" s="3">
        <v>320</v>
      </c>
      <c r="E804" t="str">
        <f>VLOOKUP(Maintenance_and_repair[[#This Row],[Real_estate]],Houses[#All],2)</f>
        <v>Eindhoven-Zuid</v>
      </c>
      <c r="F804" t="str">
        <f>VLOOKUP(Maintenance_and_repair[[#This Row],[Real_estate]],Houses[],6)</f>
        <v>Small House</v>
      </c>
    </row>
    <row r="805" spans="1:6" x14ac:dyDescent="0.25">
      <c r="A805">
        <v>31</v>
      </c>
      <c r="B805" s="1">
        <v>39841</v>
      </c>
      <c r="C805" s="2" t="s">
        <v>4</v>
      </c>
      <c r="D805" s="3">
        <v>2506</v>
      </c>
      <c r="E805" t="str">
        <f>VLOOKUP(Maintenance_and_repair[[#This Row],[Real_estate]],Houses[#All],2)</f>
        <v>Eindhoven-Zuid</v>
      </c>
      <c r="F805" t="str">
        <f>VLOOKUP(Maintenance_and_repair[[#This Row],[Real_estate]],Houses[],6)</f>
        <v>Apartment</v>
      </c>
    </row>
    <row r="806" spans="1:6" x14ac:dyDescent="0.25">
      <c r="A806">
        <v>216</v>
      </c>
      <c r="B806" s="1">
        <v>39842</v>
      </c>
      <c r="C806" s="2" t="s">
        <v>6</v>
      </c>
      <c r="D806" s="3">
        <v>4657</v>
      </c>
      <c r="E806" t="str">
        <f>VLOOKUP(Maintenance_and_repair[[#This Row],[Real_estate]],Houses[#All],2)</f>
        <v>Geldrop</v>
      </c>
      <c r="F806" t="str">
        <f>VLOOKUP(Maintenance_and_repair[[#This Row],[Real_estate]],Houses[],6)</f>
        <v>House</v>
      </c>
    </row>
    <row r="807" spans="1:6" x14ac:dyDescent="0.25">
      <c r="A807">
        <v>121</v>
      </c>
      <c r="B807" s="1">
        <v>39848</v>
      </c>
      <c r="C807" s="2" t="s">
        <v>5</v>
      </c>
      <c r="D807" s="3">
        <v>594</v>
      </c>
      <c r="E807" t="str">
        <f>VLOOKUP(Maintenance_and_repair[[#This Row],[Real_estate]],Houses[#All],2)</f>
        <v>Eindhoven-West</v>
      </c>
      <c r="F807" t="str">
        <f>VLOOKUP(Maintenance_and_repair[[#This Row],[Real_estate]],Houses[],6)</f>
        <v>Apartment</v>
      </c>
    </row>
    <row r="808" spans="1:6" x14ac:dyDescent="0.25">
      <c r="A808">
        <v>198</v>
      </c>
      <c r="B808" s="1">
        <v>39852</v>
      </c>
      <c r="C808" s="2" t="s">
        <v>4</v>
      </c>
      <c r="D808" s="3">
        <v>3071</v>
      </c>
      <c r="E808" t="str">
        <f>VLOOKUP(Maintenance_and_repair[[#This Row],[Real_estate]],Houses[#All],2)</f>
        <v>Best</v>
      </c>
      <c r="F808" t="str">
        <f>VLOOKUP(Maintenance_and_repair[[#This Row],[Real_estate]],Houses[],6)</f>
        <v>Apartment</v>
      </c>
    </row>
    <row r="809" spans="1:6" x14ac:dyDescent="0.25">
      <c r="A809">
        <v>230</v>
      </c>
      <c r="B809" s="1">
        <v>39853</v>
      </c>
      <c r="C809" s="2" t="s">
        <v>4</v>
      </c>
      <c r="D809" s="3">
        <v>3024</v>
      </c>
      <c r="E809" t="str">
        <f>VLOOKUP(Maintenance_and_repair[[#This Row],[Real_estate]],Houses[#All],2)</f>
        <v>Son en Breugel</v>
      </c>
      <c r="F809" t="str">
        <f>VLOOKUP(Maintenance_and_repair[[#This Row],[Real_estate]],Houses[],6)</f>
        <v>Apartment</v>
      </c>
    </row>
    <row r="810" spans="1:6" x14ac:dyDescent="0.25">
      <c r="A810">
        <v>120</v>
      </c>
      <c r="B810" s="1">
        <v>39856</v>
      </c>
      <c r="C810" s="2" t="s">
        <v>6</v>
      </c>
      <c r="D810" s="3">
        <v>2529</v>
      </c>
      <c r="E810" t="str">
        <f>VLOOKUP(Maintenance_and_repair[[#This Row],[Real_estate]],Houses[#All],2)</f>
        <v>Eindhoven-West</v>
      </c>
      <c r="F810" t="str">
        <f>VLOOKUP(Maintenance_and_repair[[#This Row],[Real_estate]],Houses[],6)</f>
        <v>Apartment</v>
      </c>
    </row>
    <row r="811" spans="1:6" x14ac:dyDescent="0.25">
      <c r="A811">
        <v>211</v>
      </c>
      <c r="B811" s="1">
        <v>39856</v>
      </c>
      <c r="C811" s="2" t="s">
        <v>4</v>
      </c>
      <c r="D811" s="3">
        <v>4482</v>
      </c>
      <c r="E811" t="str">
        <f>VLOOKUP(Maintenance_and_repair[[#This Row],[Real_estate]],Houses[#All],2)</f>
        <v>Geldrop</v>
      </c>
      <c r="F811" t="str">
        <f>VLOOKUP(Maintenance_and_repair[[#This Row],[Real_estate]],Houses[],6)</f>
        <v>Condo</v>
      </c>
    </row>
    <row r="812" spans="1:6" x14ac:dyDescent="0.25">
      <c r="A812">
        <v>132</v>
      </c>
      <c r="B812" s="1">
        <v>39859</v>
      </c>
      <c r="C812" s="2" t="s">
        <v>4</v>
      </c>
      <c r="D812" s="3">
        <v>4528</v>
      </c>
      <c r="E812" t="str">
        <f>VLOOKUP(Maintenance_and_repair[[#This Row],[Real_estate]],Houses[#All],2)</f>
        <v>Eindhoven-West</v>
      </c>
      <c r="F812" t="str">
        <f>VLOOKUP(Maintenance_and_repair[[#This Row],[Real_estate]],Houses[],6)</f>
        <v>Condo</v>
      </c>
    </row>
    <row r="813" spans="1:6" x14ac:dyDescent="0.25">
      <c r="A813">
        <v>112</v>
      </c>
      <c r="B813" s="1">
        <v>39862</v>
      </c>
      <c r="C813" s="2" t="s">
        <v>5</v>
      </c>
      <c r="D813" s="3">
        <v>98</v>
      </c>
      <c r="E813" t="str">
        <f>VLOOKUP(Maintenance_and_repair[[#This Row],[Real_estate]],Houses[#All],2)</f>
        <v>Eindhoven-West</v>
      </c>
      <c r="F813" t="str">
        <f>VLOOKUP(Maintenance_and_repair[[#This Row],[Real_estate]],Houses[],6)</f>
        <v>Apartment</v>
      </c>
    </row>
    <row r="814" spans="1:6" x14ac:dyDescent="0.25">
      <c r="A814">
        <v>124</v>
      </c>
      <c r="B814" s="1">
        <v>39865</v>
      </c>
      <c r="C814" s="2" t="s">
        <v>5</v>
      </c>
      <c r="D814" s="3">
        <v>3448</v>
      </c>
      <c r="E814" t="str">
        <f>VLOOKUP(Maintenance_and_repair[[#This Row],[Real_estate]],Houses[#All],2)</f>
        <v>Eindhoven-West</v>
      </c>
      <c r="F814" t="str">
        <f>VLOOKUP(Maintenance_and_repair[[#This Row],[Real_estate]],Houses[],6)</f>
        <v>Apartment</v>
      </c>
    </row>
    <row r="815" spans="1:6" x14ac:dyDescent="0.25">
      <c r="A815">
        <v>172</v>
      </c>
      <c r="B815" s="1">
        <v>39867</v>
      </c>
      <c r="C815" s="2" t="s">
        <v>6</v>
      </c>
      <c r="D815" s="3">
        <v>4562</v>
      </c>
      <c r="E815" t="str">
        <f>VLOOKUP(Maintenance_and_repair[[#This Row],[Real_estate]],Houses[#All],2)</f>
        <v>Eindhoven-Oost</v>
      </c>
      <c r="F815" t="str">
        <f>VLOOKUP(Maintenance_and_repair[[#This Row],[Real_estate]],Houses[],6)</f>
        <v>Condo</v>
      </c>
    </row>
    <row r="816" spans="1:6" x14ac:dyDescent="0.25">
      <c r="A816">
        <v>110</v>
      </c>
      <c r="B816" s="1">
        <v>39868</v>
      </c>
      <c r="C816" s="2" t="s">
        <v>6</v>
      </c>
      <c r="D816" s="3">
        <v>4189</v>
      </c>
      <c r="E816" t="str">
        <f>VLOOKUP(Maintenance_and_repair[[#This Row],[Real_estate]],Houses[#All],2)</f>
        <v>Eindhoven-West</v>
      </c>
      <c r="F816" t="str">
        <f>VLOOKUP(Maintenance_and_repair[[#This Row],[Real_estate]],Houses[],6)</f>
        <v>House</v>
      </c>
    </row>
    <row r="817" spans="1:6" x14ac:dyDescent="0.25">
      <c r="A817">
        <v>212</v>
      </c>
      <c r="B817" s="1">
        <v>39870</v>
      </c>
      <c r="C817" s="2" t="s">
        <v>6</v>
      </c>
      <c r="D817" s="3">
        <v>2930</v>
      </c>
      <c r="E817" t="str">
        <f>VLOOKUP(Maintenance_and_repair[[#This Row],[Real_estate]],Houses[#All],2)</f>
        <v>Geldrop</v>
      </c>
      <c r="F817" t="str">
        <f>VLOOKUP(Maintenance_and_repair[[#This Row],[Real_estate]],Houses[],6)</f>
        <v>Condo</v>
      </c>
    </row>
    <row r="818" spans="1:6" x14ac:dyDescent="0.25">
      <c r="A818">
        <v>73</v>
      </c>
      <c r="B818" s="1">
        <v>39878</v>
      </c>
      <c r="C818" s="2" t="s">
        <v>4</v>
      </c>
      <c r="D818" s="3">
        <v>664</v>
      </c>
      <c r="E818" t="str">
        <f>VLOOKUP(Maintenance_and_repair[[#This Row],[Real_estate]],Houses[#All],2)</f>
        <v>Eindhoven-Noord</v>
      </c>
      <c r="F818" t="str">
        <f>VLOOKUP(Maintenance_and_repair[[#This Row],[Real_estate]],Houses[],6)</f>
        <v>Apartment</v>
      </c>
    </row>
    <row r="819" spans="1:6" x14ac:dyDescent="0.25">
      <c r="A819">
        <v>66</v>
      </c>
      <c r="B819" s="1">
        <v>39882</v>
      </c>
      <c r="C819" s="2" t="s">
        <v>4</v>
      </c>
      <c r="D819" s="3">
        <v>2020</v>
      </c>
      <c r="E819" t="str">
        <f>VLOOKUP(Maintenance_and_repair[[#This Row],[Real_estate]],Houses[#All],2)</f>
        <v>Eindhoven-Noord</v>
      </c>
      <c r="F819" t="str">
        <f>VLOOKUP(Maintenance_and_repair[[#This Row],[Real_estate]],Houses[],6)</f>
        <v>Condo</v>
      </c>
    </row>
    <row r="820" spans="1:6" x14ac:dyDescent="0.25">
      <c r="A820">
        <v>104</v>
      </c>
      <c r="B820" s="1">
        <v>39884</v>
      </c>
      <c r="C820" s="2" t="s">
        <v>6</v>
      </c>
      <c r="D820" s="3">
        <v>4549</v>
      </c>
      <c r="E820" t="str">
        <f>VLOOKUP(Maintenance_and_repair[[#This Row],[Real_estate]],Houses[#All],2)</f>
        <v>Eindhoven-West</v>
      </c>
      <c r="F820" t="str">
        <f>VLOOKUP(Maintenance_and_repair[[#This Row],[Real_estate]],Houses[],6)</f>
        <v>House</v>
      </c>
    </row>
    <row r="821" spans="1:6" x14ac:dyDescent="0.25">
      <c r="A821">
        <v>133</v>
      </c>
      <c r="B821" s="1">
        <v>39886</v>
      </c>
      <c r="C821" s="2" t="s">
        <v>4</v>
      </c>
      <c r="D821" s="3">
        <v>518</v>
      </c>
      <c r="E821" t="str">
        <f>VLOOKUP(Maintenance_and_repair[[#This Row],[Real_estate]],Houses[#All],2)</f>
        <v>Eindhoven-West</v>
      </c>
      <c r="F821" t="str">
        <f>VLOOKUP(Maintenance_and_repair[[#This Row],[Real_estate]],Houses[],6)</f>
        <v>Apartment</v>
      </c>
    </row>
    <row r="822" spans="1:6" x14ac:dyDescent="0.25">
      <c r="A822">
        <v>163</v>
      </c>
      <c r="B822" s="1">
        <v>39893</v>
      </c>
      <c r="C822" s="2" t="s">
        <v>6</v>
      </c>
      <c r="D822" s="3">
        <v>988</v>
      </c>
      <c r="E822" t="str">
        <f>VLOOKUP(Maintenance_and_repair[[#This Row],[Real_estate]],Houses[#All],2)</f>
        <v>Eindhoven-Oost</v>
      </c>
      <c r="F822" t="str">
        <f>VLOOKUP(Maintenance_and_repair[[#This Row],[Real_estate]],Houses[],6)</f>
        <v>Apartment</v>
      </c>
    </row>
    <row r="823" spans="1:6" x14ac:dyDescent="0.25">
      <c r="A823">
        <v>233</v>
      </c>
      <c r="B823" s="1">
        <v>39893</v>
      </c>
      <c r="C823" s="2" t="s">
        <v>5</v>
      </c>
      <c r="D823" s="3">
        <v>3657</v>
      </c>
      <c r="E823" t="str">
        <f>VLOOKUP(Maintenance_and_repair[[#This Row],[Real_estate]],Houses[#All],2)</f>
        <v>Son en Breugel</v>
      </c>
      <c r="F823" t="str">
        <f>VLOOKUP(Maintenance_and_repair[[#This Row],[Real_estate]],Houses[],6)</f>
        <v>Villa</v>
      </c>
    </row>
    <row r="824" spans="1:6" x14ac:dyDescent="0.25">
      <c r="A824">
        <v>119</v>
      </c>
      <c r="B824" s="1">
        <v>39894</v>
      </c>
      <c r="C824" s="2" t="s">
        <v>6</v>
      </c>
      <c r="D824" s="3">
        <v>4242</v>
      </c>
      <c r="E824" t="str">
        <f>VLOOKUP(Maintenance_and_repair[[#This Row],[Real_estate]],Houses[#All],2)</f>
        <v>Eindhoven-West</v>
      </c>
      <c r="F824" t="str">
        <f>VLOOKUP(Maintenance_and_repair[[#This Row],[Real_estate]],Houses[],6)</f>
        <v>House</v>
      </c>
    </row>
    <row r="825" spans="1:6" x14ac:dyDescent="0.25">
      <c r="A825">
        <v>205</v>
      </c>
      <c r="B825" s="1">
        <v>39899</v>
      </c>
      <c r="C825" s="2" t="s">
        <v>4</v>
      </c>
      <c r="D825" s="3">
        <v>1995</v>
      </c>
      <c r="E825" t="str">
        <f>VLOOKUP(Maintenance_and_repair[[#This Row],[Real_estate]],Houses[#All],2)</f>
        <v>Best</v>
      </c>
      <c r="F825" t="str">
        <f>VLOOKUP(Maintenance_and_repair[[#This Row],[Real_estate]],Houses[],6)</f>
        <v>Small House</v>
      </c>
    </row>
    <row r="826" spans="1:6" x14ac:dyDescent="0.25">
      <c r="A826">
        <v>143</v>
      </c>
      <c r="B826" s="1">
        <v>39902</v>
      </c>
      <c r="C826" s="2" t="s">
        <v>5</v>
      </c>
      <c r="D826" s="3">
        <v>3017</v>
      </c>
      <c r="E826" t="str">
        <f>VLOOKUP(Maintenance_and_repair[[#This Row],[Real_estate]],Houses[#All],2)</f>
        <v>Eindhoven-Oost</v>
      </c>
      <c r="F826" t="str">
        <f>VLOOKUP(Maintenance_and_repair[[#This Row],[Real_estate]],Houses[],6)</f>
        <v>Villa</v>
      </c>
    </row>
    <row r="827" spans="1:6" x14ac:dyDescent="0.25">
      <c r="A827">
        <v>214</v>
      </c>
      <c r="B827" s="1">
        <v>39902</v>
      </c>
      <c r="C827" s="2" t="s">
        <v>6</v>
      </c>
      <c r="D827" s="3">
        <v>2829</v>
      </c>
      <c r="E827" t="str">
        <f>VLOOKUP(Maintenance_and_repair[[#This Row],[Real_estate]],Houses[#All],2)</f>
        <v>Geldrop</v>
      </c>
      <c r="F827" t="str">
        <f>VLOOKUP(Maintenance_and_repair[[#This Row],[Real_estate]],Houses[],6)</f>
        <v>House</v>
      </c>
    </row>
    <row r="828" spans="1:6" x14ac:dyDescent="0.25">
      <c r="A828">
        <v>105</v>
      </c>
      <c r="B828" s="1">
        <v>39910</v>
      </c>
      <c r="C828" s="2" t="s">
        <v>6</v>
      </c>
      <c r="D828" s="3">
        <v>2334</v>
      </c>
      <c r="E828" t="str">
        <f>VLOOKUP(Maintenance_and_repair[[#This Row],[Real_estate]],Houses[#All],2)</f>
        <v>Eindhoven-West</v>
      </c>
      <c r="F828" t="str">
        <f>VLOOKUP(Maintenance_and_repair[[#This Row],[Real_estate]],Houses[],6)</f>
        <v>Small House</v>
      </c>
    </row>
    <row r="829" spans="1:6" x14ac:dyDescent="0.25">
      <c r="A829">
        <v>19</v>
      </c>
      <c r="B829" s="1">
        <v>39913</v>
      </c>
      <c r="C829" s="2" t="s">
        <v>4</v>
      </c>
      <c r="D829" s="3">
        <v>1505</v>
      </c>
      <c r="E829" t="str">
        <f>VLOOKUP(Maintenance_and_repair[[#This Row],[Real_estate]],Houses[#All],2)</f>
        <v>Eindhoven-Zuid</v>
      </c>
      <c r="F829" t="str">
        <f>VLOOKUP(Maintenance_and_repair[[#This Row],[Real_estate]],Houses[],6)</f>
        <v>Apartment</v>
      </c>
    </row>
    <row r="830" spans="1:6" x14ac:dyDescent="0.25">
      <c r="A830">
        <v>72</v>
      </c>
      <c r="B830" s="1">
        <v>39917</v>
      </c>
      <c r="C830" s="2" t="s">
        <v>6</v>
      </c>
      <c r="D830" s="3">
        <v>3844</v>
      </c>
      <c r="E830" t="str">
        <f>VLOOKUP(Maintenance_and_repair[[#This Row],[Real_estate]],Houses[#All],2)</f>
        <v>Eindhoven-Noord</v>
      </c>
      <c r="F830" t="str">
        <f>VLOOKUP(Maintenance_and_repair[[#This Row],[Real_estate]],Houses[],6)</f>
        <v>Condo</v>
      </c>
    </row>
    <row r="831" spans="1:6" x14ac:dyDescent="0.25">
      <c r="A831">
        <v>116</v>
      </c>
      <c r="B831" s="1">
        <v>39919</v>
      </c>
      <c r="C831" s="2" t="s">
        <v>5</v>
      </c>
      <c r="D831" s="3">
        <v>1622</v>
      </c>
      <c r="E831" t="str">
        <f>VLOOKUP(Maintenance_and_repair[[#This Row],[Real_estate]],Houses[#All],2)</f>
        <v>Eindhoven-West</v>
      </c>
      <c r="F831" t="str">
        <f>VLOOKUP(Maintenance_and_repair[[#This Row],[Real_estate]],Houses[],6)</f>
        <v>House</v>
      </c>
    </row>
    <row r="832" spans="1:6" x14ac:dyDescent="0.25">
      <c r="A832">
        <v>148</v>
      </c>
      <c r="B832" s="1">
        <v>39923</v>
      </c>
      <c r="C832" s="2" t="s">
        <v>5</v>
      </c>
      <c r="D832" s="3">
        <v>173</v>
      </c>
      <c r="E832" t="str">
        <f>VLOOKUP(Maintenance_and_repair[[#This Row],[Real_estate]],Houses[#All],2)</f>
        <v>Eindhoven-Oost</v>
      </c>
      <c r="F832" t="str">
        <f>VLOOKUP(Maintenance_and_repair[[#This Row],[Real_estate]],Houses[],6)</f>
        <v>Apartment</v>
      </c>
    </row>
    <row r="833" spans="1:6" x14ac:dyDescent="0.25">
      <c r="A833">
        <v>209</v>
      </c>
      <c r="B833" s="1">
        <v>39925</v>
      </c>
      <c r="C833" s="2" t="s">
        <v>5</v>
      </c>
      <c r="D833" s="3">
        <v>4185</v>
      </c>
      <c r="E833" t="str">
        <f>VLOOKUP(Maintenance_and_repair[[#This Row],[Real_estate]],Houses[#All],2)</f>
        <v>Geldrop</v>
      </c>
      <c r="F833" t="str">
        <f>VLOOKUP(Maintenance_and_repair[[#This Row],[Real_estate]],Houses[],6)</f>
        <v>Condo</v>
      </c>
    </row>
    <row r="834" spans="1:6" x14ac:dyDescent="0.25">
      <c r="A834">
        <v>160</v>
      </c>
      <c r="B834" s="1">
        <v>39929</v>
      </c>
      <c r="C834" s="2" t="s">
        <v>5</v>
      </c>
      <c r="D834" s="3">
        <v>3019</v>
      </c>
      <c r="E834" t="str">
        <f>VLOOKUP(Maintenance_and_repair[[#This Row],[Real_estate]],Houses[#All],2)</f>
        <v>Eindhoven-Oost</v>
      </c>
      <c r="F834" t="str">
        <f>VLOOKUP(Maintenance_and_repair[[#This Row],[Real_estate]],Houses[],6)</f>
        <v>Apartment</v>
      </c>
    </row>
    <row r="835" spans="1:6" x14ac:dyDescent="0.25">
      <c r="A835">
        <v>11</v>
      </c>
      <c r="B835" s="1">
        <v>39945</v>
      </c>
      <c r="C835" s="2" t="s">
        <v>4</v>
      </c>
      <c r="D835" s="3">
        <v>1575</v>
      </c>
      <c r="E835" t="str">
        <f>VLOOKUP(Maintenance_and_repair[[#This Row],[Real_estate]],Houses[#All],2)</f>
        <v>Eindhoven-Zuid</v>
      </c>
      <c r="F835" t="str">
        <f>VLOOKUP(Maintenance_and_repair[[#This Row],[Real_estate]],Houses[],6)</f>
        <v>Villa</v>
      </c>
    </row>
    <row r="836" spans="1:6" x14ac:dyDescent="0.25">
      <c r="A836">
        <v>129</v>
      </c>
      <c r="B836" s="1">
        <v>39945</v>
      </c>
      <c r="C836" s="2" t="s">
        <v>6</v>
      </c>
      <c r="D836" s="3">
        <v>449</v>
      </c>
      <c r="E836" t="str">
        <f>VLOOKUP(Maintenance_and_repair[[#This Row],[Real_estate]],Houses[#All],2)</f>
        <v>Eindhoven-West</v>
      </c>
      <c r="F836" t="str">
        <f>VLOOKUP(Maintenance_and_repair[[#This Row],[Real_estate]],Houses[],6)</f>
        <v>Small House</v>
      </c>
    </row>
    <row r="837" spans="1:6" x14ac:dyDescent="0.25">
      <c r="A837">
        <v>154</v>
      </c>
      <c r="B837" s="1">
        <v>39945</v>
      </c>
      <c r="C837" s="2" t="s">
        <v>4</v>
      </c>
      <c r="D837" s="3">
        <v>4287</v>
      </c>
      <c r="E837" t="str">
        <f>VLOOKUP(Maintenance_and_repair[[#This Row],[Real_estate]],Houses[#All],2)</f>
        <v>Eindhoven-Oost</v>
      </c>
      <c r="F837" t="str">
        <f>VLOOKUP(Maintenance_and_repair[[#This Row],[Real_estate]],Houses[],6)</f>
        <v>Apartment</v>
      </c>
    </row>
    <row r="838" spans="1:6" x14ac:dyDescent="0.25">
      <c r="A838">
        <v>8</v>
      </c>
      <c r="B838" s="1">
        <v>39947</v>
      </c>
      <c r="C838" s="2" t="s">
        <v>4</v>
      </c>
      <c r="D838" s="3">
        <v>4086</v>
      </c>
      <c r="E838" t="str">
        <f>VLOOKUP(Maintenance_and_repair[[#This Row],[Real_estate]],Houses[#All],2)</f>
        <v>Eindhoven-Zuid</v>
      </c>
      <c r="F838" t="str">
        <f>VLOOKUP(Maintenance_and_repair[[#This Row],[Real_estate]],Houses[],6)</f>
        <v>House</v>
      </c>
    </row>
    <row r="839" spans="1:6" x14ac:dyDescent="0.25">
      <c r="A839">
        <v>86</v>
      </c>
      <c r="B839" s="1">
        <v>39948</v>
      </c>
      <c r="C839" s="2" t="s">
        <v>4</v>
      </c>
      <c r="D839" s="3">
        <v>3958</v>
      </c>
      <c r="E839" t="str">
        <f>VLOOKUP(Maintenance_and_repair[[#This Row],[Real_estate]],Houses[#All],2)</f>
        <v>Eindhoven-West</v>
      </c>
      <c r="F839" t="str">
        <f>VLOOKUP(Maintenance_and_repair[[#This Row],[Real_estate]],Houses[],6)</f>
        <v>Small House</v>
      </c>
    </row>
    <row r="840" spans="1:6" x14ac:dyDescent="0.25">
      <c r="A840">
        <v>108</v>
      </c>
      <c r="B840" s="1">
        <v>39951</v>
      </c>
      <c r="C840" s="2" t="s">
        <v>5</v>
      </c>
      <c r="D840" s="3">
        <v>3683</v>
      </c>
      <c r="E840" t="str">
        <f>VLOOKUP(Maintenance_and_repair[[#This Row],[Real_estate]],Houses[#All],2)</f>
        <v>Eindhoven-West</v>
      </c>
      <c r="F840" t="str">
        <f>VLOOKUP(Maintenance_and_repair[[#This Row],[Real_estate]],Houses[],6)</f>
        <v>Apartment</v>
      </c>
    </row>
    <row r="841" spans="1:6" x14ac:dyDescent="0.25">
      <c r="A841">
        <v>125</v>
      </c>
      <c r="B841" s="1">
        <v>39951</v>
      </c>
      <c r="C841" s="2" t="s">
        <v>5</v>
      </c>
      <c r="D841" s="3">
        <v>2861</v>
      </c>
      <c r="E841" t="str">
        <f>VLOOKUP(Maintenance_and_repair[[#This Row],[Real_estate]],Houses[#All],2)</f>
        <v>Eindhoven-West</v>
      </c>
      <c r="F841" t="str">
        <f>VLOOKUP(Maintenance_and_repair[[#This Row],[Real_estate]],Houses[],6)</f>
        <v>Villa</v>
      </c>
    </row>
    <row r="842" spans="1:6" x14ac:dyDescent="0.25">
      <c r="A842">
        <v>103</v>
      </c>
      <c r="B842" s="1">
        <v>39970</v>
      </c>
      <c r="C842" s="2" t="s">
        <v>6</v>
      </c>
      <c r="D842" s="3">
        <v>4415</v>
      </c>
      <c r="E842" t="str">
        <f>VLOOKUP(Maintenance_and_repair[[#This Row],[Real_estate]],Houses[#All],2)</f>
        <v>Eindhoven-West</v>
      </c>
      <c r="F842" t="str">
        <f>VLOOKUP(Maintenance_and_repair[[#This Row],[Real_estate]],Houses[],6)</f>
        <v>Apartment</v>
      </c>
    </row>
    <row r="843" spans="1:6" x14ac:dyDescent="0.25">
      <c r="A843">
        <v>70</v>
      </c>
      <c r="B843" s="1">
        <v>39976</v>
      </c>
      <c r="C843" s="2" t="s">
        <v>6</v>
      </c>
      <c r="D843" s="3">
        <v>518</v>
      </c>
      <c r="E843" t="str">
        <f>VLOOKUP(Maintenance_and_repair[[#This Row],[Real_estate]],Houses[#All],2)</f>
        <v>Eindhoven-Noord</v>
      </c>
      <c r="F843" t="str">
        <f>VLOOKUP(Maintenance_and_repair[[#This Row],[Real_estate]],Houses[],6)</f>
        <v>Apartment</v>
      </c>
    </row>
    <row r="844" spans="1:6" x14ac:dyDescent="0.25">
      <c r="A844">
        <v>95</v>
      </c>
      <c r="B844" s="1">
        <v>39980</v>
      </c>
      <c r="C844" s="2" t="s">
        <v>4</v>
      </c>
      <c r="D844" s="3">
        <v>4570</v>
      </c>
      <c r="E844" t="str">
        <f>VLOOKUP(Maintenance_and_repair[[#This Row],[Real_estate]],Houses[#All],2)</f>
        <v>Eindhoven-West</v>
      </c>
      <c r="F844" t="str">
        <f>VLOOKUP(Maintenance_and_repair[[#This Row],[Real_estate]],Houses[],6)</f>
        <v>House</v>
      </c>
    </row>
    <row r="845" spans="1:6" x14ac:dyDescent="0.25">
      <c r="A845">
        <v>75</v>
      </c>
      <c r="B845" s="1">
        <v>39982</v>
      </c>
      <c r="C845" s="2" t="s">
        <v>4</v>
      </c>
      <c r="D845" s="3">
        <v>1667</v>
      </c>
      <c r="E845" t="str">
        <f>VLOOKUP(Maintenance_and_repair[[#This Row],[Real_estate]],Houses[#All],2)</f>
        <v>Eindhoven-Noord</v>
      </c>
      <c r="F845" t="str">
        <f>VLOOKUP(Maintenance_and_repair[[#This Row],[Real_estate]],Houses[],6)</f>
        <v>Small House</v>
      </c>
    </row>
    <row r="846" spans="1:6" x14ac:dyDescent="0.25">
      <c r="A846">
        <v>107</v>
      </c>
      <c r="B846" s="1">
        <v>39984</v>
      </c>
      <c r="C846" s="2" t="s">
        <v>5</v>
      </c>
      <c r="D846" s="3">
        <v>609</v>
      </c>
      <c r="E846" t="str">
        <f>VLOOKUP(Maintenance_and_repair[[#This Row],[Real_estate]],Houses[#All],2)</f>
        <v>Eindhoven-West</v>
      </c>
      <c r="F846" t="str">
        <f>VLOOKUP(Maintenance_and_repair[[#This Row],[Real_estate]],Houses[],6)</f>
        <v>House</v>
      </c>
    </row>
    <row r="847" spans="1:6" x14ac:dyDescent="0.25">
      <c r="A847">
        <v>118</v>
      </c>
      <c r="B847" s="1">
        <v>39984</v>
      </c>
      <c r="C847" s="2" t="s">
        <v>5</v>
      </c>
      <c r="D847" s="3">
        <v>1677</v>
      </c>
      <c r="E847" t="str">
        <f>VLOOKUP(Maintenance_and_repair[[#This Row],[Real_estate]],Houses[#All],2)</f>
        <v>Eindhoven-West</v>
      </c>
      <c r="F847" t="str">
        <f>VLOOKUP(Maintenance_and_repair[[#This Row],[Real_estate]],Houses[],6)</f>
        <v>Apartment</v>
      </c>
    </row>
    <row r="848" spans="1:6" x14ac:dyDescent="0.25">
      <c r="A848">
        <v>170</v>
      </c>
      <c r="B848" s="1">
        <v>39986</v>
      </c>
      <c r="C848" s="2" t="s">
        <v>6</v>
      </c>
      <c r="D848" s="3">
        <v>3617</v>
      </c>
      <c r="E848" t="str">
        <f>VLOOKUP(Maintenance_and_repair[[#This Row],[Real_estate]],Houses[#All],2)</f>
        <v>Eindhoven-Oost</v>
      </c>
      <c r="F848" t="str">
        <f>VLOOKUP(Maintenance_and_repair[[#This Row],[Real_estate]],Houses[],6)</f>
        <v>Condo</v>
      </c>
    </row>
    <row r="849" spans="1:6" x14ac:dyDescent="0.25">
      <c r="A849">
        <v>177</v>
      </c>
      <c r="B849" s="1">
        <v>39987</v>
      </c>
      <c r="C849" s="2" t="s">
        <v>4</v>
      </c>
      <c r="D849" s="3">
        <v>1271</v>
      </c>
      <c r="E849" t="str">
        <f>VLOOKUP(Maintenance_and_repair[[#This Row],[Real_estate]],Houses[#All],2)</f>
        <v>Eindhoven-Oost</v>
      </c>
      <c r="F849" t="str">
        <f>VLOOKUP(Maintenance_and_repair[[#This Row],[Real_estate]],Houses[],6)</f>
        <v>House</v>
      </c>
    </row>
    <row r="850" spans="1:6" x14ac:dyDescent="0.25">
      <c r="A850">
        <v>208</v>
      </c>
      <c r="B850" s="1">
        <v>39990</v>
      </c>
      <c r="C850" s="2" t="s">
        <v>5</v>
      </c>
      <c r="D850" s="3">
        <v>2878</v>
      </c>
      <c r="E850" t="str">
        <f>VLOOKUP(Maintenance_and_repair[[#This Row],[Real_estate]],Houses[#All],2)</f>
        <v>Geldrop</v>
      </c>
      <c r="F850" t="str">
        <f>VLOOKUP(Maintenance_and_repair[[#This Row],[Real_estate]],Houses[],6)</f>
        <v>Condo</v>
      </c>
    </row>
    <row r="851" spans="1:6" x14ac:dyDescent="0.25">
      <c r="A851">
        <v>173</v>
      </c>
      <c r="B851" s="1">
        <v>39994</v>
      </c>
      <c r="C851" s="2" t="s">
        <v>4</v>
      </c>
      <c r="D851" s="3">
        <v>122</v>
      </c>
      <c r="E851" t="str">
        <f>VLOOKUP(Maintenance_and_repair[[#This Row],[Real_estate]],Houses[#All],2)</f>
        <v>Eindhoven-Oost</v>
      </c>
      <c r="F851" t="str">
        <f>VLOOKUP(Maintenance_and_repair[[#This Row],[Real_estate]],Houses[],6)</f>
        <v>Condo</v>
      </c>
    </row>
    <row r="852" spans="1:6" x14ac:dyDescent="0.25">
      <c r="A852">
        <v>1</v>
      </c>
      <c r="B852" s="1">
        <v>39995</v>
      </c>
      <c r="C852" s="2" t="s">
        <v>5</v>
      </c>
      <c r="D852" s="3">
        <v>1854</v>
      </c>
      <c r="E852" t="str">
        <f>VLOOKUP(Maintenance_and_repair[[#This Row],[Real_estate]],Houses[#All],2)</f>
        <v>Eindhoven-Noord</v>
      </c>
      <c r="F852" t="str">
        <f>VLOOKUP(Maintenance_and_repair[[#This Row],[Real_estate]],Houses[],6)</f>
        <v>Apartment</v>
      </c>
    </row>
    <row r="853" spans="1:6" x14ac:dyDescent="0.25">
      <c r="A853">
        <v>220</v>
      </c>
      <c r="B853" s="1">
        <v>39997</v>
      </c>
      <c r="C853" s="2" t="s">
        <v>4</v>
      </c>
      <c r="D853" s="3">
        <v>3992</v>
      </c>
      <c r="E853" t="str">
        <f>VLOOKUP(Maintenance_and_repair[[#This Row],[Real_estate]],Houses[#All],2)</f>
        <v>Geldrop</v>
      </c>
      <c r="F853" t="str">
        <f>VLOOKUP(Maintenance_and_repair[[#This Row],[Real_estate]],Houses[],6)</f>
        <v>House</v>
      </c>
    </row>
    <row r="854" spans="1:6" x14ac:dyDescent="0.25">
      <c r="A854">
        <v>90</v>
      </c>
      <c r="B854" s="1">
        <v>39998</v>
      </c>
      <c r="C854" s="2" t="s">
        <v>6</v>
      </c>
      <c r="D854" s="3">
        <v>775</v>
      </c>
      <c r="E854" t="str">
        <f>VLOOKUP(Maintenance_and_repair[[#This Row],[Real_estate]],Houses[#All],2)</f>
        <v>Eindhoven-West</v>
      </c>
      <c r="F854" t="str">
        <f>VLOOKUP(Maintenance_and_repair[[#This Row],[Real_estate]],Houses[],6)</f>
        <v>Condo</v>
      </c>
    </row>
    <row r="855" spans="1:6" x14ac:dyDescent="0.25">
      <c r="A855">
        <v>189</v>
      </c>
      <c r="B855" s="1">
        <v>39999</v>
      </c>
      <c r="C855" s="2" t="s">
        <v>4</v>
      </c>
      <c r="D855" s="3">
        <v>4394</v>
      </c>
      <c r="E855" t="str">
        <f>VLOOKUP(Maintenance_and_repair[[#This Row],[Real_estate]],Houses[#All],2)</f>
        <v>Eindhoven-Oost</v>
      </c>
      <c r="F855" t="str">
        <f>VLOOKUP(Maintenance_and_repair[[#This Row],[Real_estate]],Houses[],6)</f>
        <v>Small House</v>
      </c>
    </row>
    <row r="856" spans="1:6" x14ac:dyDescent="0.25">
      <c r="A856">
        <v>131</v>
      </c>
      <c r="B856" s="1">
        <v>40002</v>
      </c>
      <c r="C856" s="2" t="s">
        <v>4</v>
      </c>
      <c r="D856" s="3">
        <v>1109</v>
      </c>
      <c r="E856" t="str">
        <f>VLOOKUP(Maintenance_and_repair[[#This Row],[Real_estate]],Houses[#All],2)</f>
        <v>Eindhoven-West</v>
      </c>
      <c r="F856" t="str">
        <f>VLOOKUP(Maintenance_and_repair[[#This Row],[Real_estate]],Houses[],6)</f>
        <v>Villa</v>
      </c>
    </row>
    <row r="857" spans="1:6" x14ac:dyDescent="0.25">
      <c r="A857">
        <v>228</v>
      </c>
      <c r="B857" s="1">
        <v>40005</v>
      </c>
      <c r="C857" s="2" t="s">
        <v>4</v>
      </c>
      <c r="D857" s="3">
        <v>215</v>
      </c>
      <c r="E857" t="str">
        <f>VLOOKUP(Maintenance_and_repair[[#This Row],[Real_estate]],Houses[#All],2)</f>
        <v>Son en Breugel</v>
      </c>
      <c r="F857" t="str">
        <f>VLOOKUP(Maintenance_and_repair[[#This Row],[Real_estate]],Houses[],6)</f>
        <v>Apartment</v>
      </c>
    </row>
    <row r="858" spans="1:6" x14ac:dyDescent="0.25">
      <c r="A858">
        <v>62</v>
      </c>
      <c r="B858" s="1">
        <v>40011</v>
      </c>
      <c r="C858" s="2" t="s">
        <v>4</v>
      </c>
      <c r="D858" s="3">
        <v>395</v>
      </c>
      <c r="E858" t="str">
        <f>VLOOKUP(Maintenance_and_repair[[#This Row],[Real_estate]],Houses[#All],2)</f>
        <v>Eindhoven-Noord</v>
      </c>
      <c r="F858" t="str">
        <f>VLOOKUP(Maintenance_and_repair[[#This Row],[Real_estate]],Houses[],6)</f>
        <v>House</v>
      </c>
    </row>
    <row r="859" spans="1:6" x14ac:dyDescent="0.25">
      <c r="A859">
        <v>152</v>
      </c>
      <c r="B859" s="1">
        <v>40023</v>
      </c>
      <c r="C859" s="2" t="s">
        <v>6</v>
      </c>
      <c r="D859" s="3">
        <v>1171</v>
      </c>
      <c r="E859" t="str">
        <f>VLOOKUP(Maintenance_and_repair[[#This Row],[Real_estate]],Houses[#All],2)</f>
        <v>Eindhoven-Oost</v>
      </c>
      <c r="F859" t="str">
        <f>VLOOKUP(Maintenance_and_repair[[#This Row],[Real_estate]],Houses[],6)</f>
        <v>Apartment</v>
      </c>
    </row>
    <row r="860" spans="1:6" x14ac:dyDescent="0.25">
      <c r="A860">
        <v>213</v>
      </c>
      <c r="B860" s="1">
        <v>40023</v>
      </c>
      <c r="C860" s="2" t="s">
        <v>4</v>
      </c>
      <c r="D860" s="3">
        <v>390</v>
      </c>
      <c r="E860" t="str">
        <f>VLOOKUP(Maintenance_and_repair[[#This Row],[Real_estate]],Houses[#All],2)</f>
        <v>Geldrop</v>
      </c>
      <c r="F860" t="str">
        <f>VLOOKUP(Maintenance_and_repair[[#This Row],[Real_estate]],Houses[],6)</f>
        <v>House</v>
      </c>
    </row>
    <row r="861" spans="1:6" x14ac:dyDescent="0.25">
      <c r="A861">
        <v>231</v>
      </c>
      <c r="B861" s="1">
        <v>40025</v>
      </c>
      <c r="C861" s="2" t="s">
        <v>6</v>
      </c>
      <c r="D861" s="3">
        <v>1205</v>
      </c>
      <c r="E861" t="str">
        <f>VLOOKUP(Maintenance_and_repair[[#This Row],[Real_estate]],Houses[#All],2)</f>
        <v>Son en Breugel</v>
      </c>
      <c r="F861" t="str">
        <f>VLOOKUP(Maintenance_and_repair[[#This Row],[Real_estate]],Houses[],6)</f>
        <v>Villa</v>
      </c>
    </row>
    <row r="862" spans="1:6" x14ac:dyDescent="0.25">
      <c r="A862">
        <v>215</v>
      </c>
      <c r="B862" s="1">
        <v>40029</v>
      </c>
      <c r="C862" s="2" t="s">
        <v>5</v>
      </c>
      <c r="D862" s="3">
        <v>4273</v>
      </c>
      <c r="E862" t="str">
        <f>VLOOKUP(Maintenance_and_repair[[#This Row],[Real_estate]],Houses[#All],2)</f>
        <v>Geldrop</v>
      </c>
      <c r="F862" t="str">
        <f>VLOOKUP(Maintenance_and_repair[[#This Row],[Real_estate]],Houses[],6)</f>
        <v>House</v>
      </c>
    </row>
    <row r="863" spans="1:6" x14ac:dyDescent="0.25">
      <c r="A863">
        <v>195</v>
      </c>
      <c r="B863" s="1">
        <v>40030</v>
      </c>
      <c r="C863" s="2" t="s">
        <v>5</v>
      </c>
      <c r="D863" s="3">
        <v>908</v>
      </c>
      <c r="E863" t="str">
        <f>VLOOKUP(Maintenance_and_repair[[#This Row],[Real_estate]],Houses[#All],2)</f>
        <v>Best</v>
      </c>
      <c r="F863" t="str">
        <f>VLOOKUP(Maintenance_and_repair[[#This Row],[Real_estate]],Houses[],6)</f>
        <v>House</v>
      </c>
    </row>
    <row r="864" spans="1:6" x14ac:dyDescent="0.25">
      <c r="A864">
        <v>183</v>
      </c>
      <c r="B864" s="1">
        <v>40035</v>
      </c>
      <c r="C864" s="2" t="s">
        <v>6</v>
      </c>
      <c r="D864" s="3">
        <v>4034</v>
      </c>
      <c r="E864" t="str">
        <f>VLOOKUP(Maintenance_and_repair[[#This Row],[Real_estate]],Houses[#All],2)</f>
        <v>Eindhoven-Oost</v>
      </c>
      <c r="F864" t="str">
        <f>VLOOKUP(Maintenance_and_repair[[#This Row],[Real_estate]],Houses[],6)</f>
        <v>House</v>
      </c>
    </row>
    <row r="865" spans="1:6" x14ac:dyDescent="0.25">
      <c r="A865">
        <v>61</v>
      </c>
      <c r="B865" s="1">
        <v>40036</v>
      </c>
      <c r="C865" s="2" t="s">
        <v>4</v>
      </c>
      <c r="D865" s="3">
        <v>2065</v>
      </c>
      <c r="E865" t="str">
        <f>VLOOKUP(Maintenance_and_repair[[#This Row],[Real_estate]],Houses[#All],2)</f>
        <v>Eindhoven-Noord</v>
      </c>
      <c r="F865" t="str">
        <f>VLOOKUP(Maintenance_and_repair[[#This Row],[Real_estate]],Houses[],6)</f>
        <v>Apartment</v>
      </c>
    </row>
    <row r="866" spans="1:6" x14ac:dyDescent="0.25">
      <c r="A866">
        <v>81</v>
      </c>
      <c r="B866" s="1">
        <v>40038</v>
      </c>
      <c r="C866" s="2" t="s">
        <v>6</v>
      </c>
      <c r="D866" s="3">
        <v>2599</v>
      </c>
      <c r="E866" t="str">
        <f>VLOOKUP(Maintenance_and_repair[[#This Row],[Real_estate]],Houses[#All],2)</f>
        <v>Eindhoven-West</v>
      </c>
      <c r="F866" t="str">
        <f>VLOOKUP(Maintenance_and_repair[[#This Row],[Real_estate]],Houses[],6)</f>
        <v>Small House</v>
      </c>
    </row>
    <row r="867" spans="1:6" x14ac:dyDescent="0.25">
      <c r="A867">
        <v>126</v>
      </c>
      <c r="B867" s="1">
        <v>40039</v>
      </c>
      <c r="C867" s="2" t="s">
        <v>4</v>
      </c>
      <c r="D867" s="3">
        <v>601</v>
      </c>
      <c r="E867" t="str">
        <f>VLOOKUP(Maintenance_and_repair[[#This Row],[Real_estate]],Houses[#All],2)</f>
        <v>Eindhoven-West</v>
      </c>
      <c r="F867" t="str">
        <f>VLOOKUP(Maintenance_and_repair[[#This Row],[Real_estate]],Houses[],6)</f>
        <v>Condo</v>
      </c>
    </row>
    <row r="868" spans="1:6" x14ac:dyDescent="0.25">
      <c r="A868">
        <v>138</v>
      </c>
      <c r="B868" s="1">
        <v>40045</v>
      </c>
      <c r="C868" s="2" t="s">
        <v>5</v>
      </c>
      <c r="D868" s="3">
        <v>4292</v>
      </c>
      <c r="E868" t="str">
        <f>VLOOKUP(Maintenance_and_repair[[#This Row],[Real_estate]],Houses[#All],2)</f>
        <v>Eindhoven-West</v>
      </c>
      <c r="F868" t="str">
        <f>VLOOKUP(Maintenance_and_repair[[#This Row],[Real_estate]],Houses[],6)</f>
        <v>Condo</v>
      </c>
    </row>
    <row r="869" spans="1:6" x14ac:dyDescent="0.25">
      <c r="A869">
        <v>30</v>
      </c>
      <c r="B869" s="1">
        <v>40050</v>
      </c>
      <c r="C869" s="2" t="s">
        <v>4</v>
      </c>
      <c r="D869" s="3">
        <v>2103</v>
      </c>
      <c r="E869" t="str">
        <f>VLOOKUP(Maintenance_and_repair[[#This Row],[Real_estate]],Houses[#All],2)</f>
        <v>Eindhoven-Zuid</v>
      </c>
      <c r="F869" t="str">
        <f>VLOOKUP(Maintenance_and_repair[[#This Row],[Real_estate]],Houses[],6)</f>
        <v>Condo</v>
      </c>
    </row>
    <row r="870" spans="1:6" x14ac:dyDescent="0.25">
      <c r="A870">
        <v>165</v>
      </c>
      <c r="B870" s="1">
        <v>40055</v>
      </c>
      <c r="C870" s="2" t="s">
        <v>6</v>
      </c>
      <c r="D870" s="3">
        <v>658</v>
      </c>
      <c r="E870" t="str">
        <f>VLOOKUP(Maintenance_and_repair[[#This Row],[Real_estate]],Houses[#All],2)</f>
        <v>Eindhoven-Oost</v>
      </c>
      <c r="F870" t="str">
        <f>VLOOKUP(Maintenance_and_repair[[#This Row],[Real_estate]],Houses[],6)</f>
        <v>Condo</v>
      </c>
    </row>
    <row r="871" spans="1:6" x14ac:dyDescent="0.25">
      <c r="A871">
        <v>97</v>
      </c>
      <c r="B871" s="1">
        <v>40057</v>
      </c>
      <c r="C871" s="2" t="s">
        <v>4</v>
      </c>
      <c r="D871" s="3">
        <v>4927</v>
      </c>
      <c r="E871" t="str">
        <f>VLOOKUP(Maintenance_and_repair[[#This Row],[Real_estate]],Houses[#All],2)</f>
        <v>Eindhoven-West</v>
      </c>
      <c r="F871" t="str">
        <f>VLOOKUP(Maintenance_and_repair[[#This Row],[Real_estate]],Houses[],6)</f>
        <v>Apartment</v>
      </c>
    </row>
    <row r="872" spans="1:6" x14ac:dyDescent="0.25">
      <c r="A872">
        <v>179</v>
      </c>
      <c r="B872" s="1">
        <v>40059</v>
      </c>
      <c r="C872" s="2" t="s">
        <v>4</v>
      </c>
      <c r="D872" s="3">
        <v>2809</v>
      </c>
      <c r="E872" t="str">
        <f>VLOOKUP(Maintenance_and_repair[[#This Row],[Real_estate]],Houses[#All],2)</f>
        <v>Eindhoven-Oost</v>
      </c>
      <c r="F872" t="str">
        <f>VLOOKUP(Maintenance_and_repair[[#This Row],[Real_estate]],Houses[],6)</f>
        <v>Villa</v>
      </c>
    </row>
    <row r="873" spans="1:6" x14ac:dyDescent="0.25">
      <c r="A873">
        <v>77</v>
      </c>
      <c r="B873" s="1">
        <v>40068</v>
      </c>
      <c r="C873" s="2" t="s">
        <v>4</v>
      </c>
      <c r="D873" s="3">
        <v>1290</v>
      </c>
      <c r="E873" t="str">
        <f>VLOOKUP(Maintenance_and_repair[[#This Row],[Real_estate]],Houses[#All],2)</f>
        <v>Eindhoven-West</v>
      </c>
      <c r="F873" t="str">
        <f>VLOOKUP(Maintenance_and_repair[[#This Row],[Real_estate]],Houses[],6)</f>
        <v>Small House</v>
      </c>
    </row>
    <row r="874" spans="1:6" x14ac:dyDescent="0.25">
      <c r="A874">
        <v>17</v>
      </c>
      <c r="B874" s="1">
        <v>40069</v>
      </c>
      <c r="C874" s="2" t="s">
        <v>4</v>
      </c>
      <c r="D874" s="3">
        <v>866</v>
      </c>
      <c r="E874" t="str">
        <f>VLOOKUP(Maintenance_and_repair[[#This Row],[Real_estate]],Houses[#All],2)</f>
        <v>Eindhoven-Zuid</v>
      </c>
      <c r="F874" t="str">
        <f>VLOOKUP(Maintenance_and_repair[[#This Row],[Real_estate]],Houses[],6)</f>
        <v>Villa</v>
      </c>
    </row>
    <row r="875" spans="1:6" x14ac:dyDescent="0.25">
      <c r="A875">
        <v>169</v>
      </c>
      <c r="B875" s="1">
        <v>40074</v>
      </c>
      <c r="C875" s="2" t="s">
        <v>6</v>
      </c>
      <c r="D875" s="3">
        <v>654</v>
      </c>
      <c r="E875" t="str">
        <f>VLOOKUP(Maintenance_and_repair[[#This Row],[Real_estate]],Houses[#All],2)</f>
        <v>Eindhoven-Oost</v>
      </c>
      <c r="F875" t="str">
        <f>VLOOKUP(Maintenance_and_repair[[#This Row],[Real_estate]],Houses[],6)</f>
        <v>Condo</v>
      </c>
    </row>
    <row r="876" spans="1:6" x14ac:dyDescent="0.25">
      <c r="A876">
        <v>161</v>
      </c>
      <c r="B876" s="1">
        <v>40076</v>
      </c>
      <c r="C876" s="2" t="s">
        <v>5</v>
      </c>
      <c r="D876" s="3">
        <v>3342</v>
      </c>
      <c r="E876" t="str">
        <f>VLOOKUP(Maintenance_and_repair[[#This Row],[Real_estate]],Houses[#All],2)</f>
        <v>Eindhoven-Oost</v>
      </c>
      <c r="F876" t="str">
        <f>VLOOKUP(Maintenance_and_repair[[#This Row],[Real_estate]],Houses[],6)</f>
        <v>Apartment</v>
      </c>
    </row>
    <row r="877" spans="1:6" x14ac:dyDescent="0.25">
      <c r="A877">
        <v>68</v>
      </c>
      <c r="B877" s="1">
        <v>40083</v>
      </c>
      <c r="C877" s="2" t="s">
        <v>6</v>
      </c>
      <c r="D877" s="3">
        <v>4821</v>
      </c>
      <c r="E877" t="str">
        <f>VLOOKUP(Maintenance_and_repair[[#This Row],[Real_estate]],Houses[#All],2)</f>
        <v>Eindhoven-Noord</v>
      </c>
      <c r="F877" t="str">
        <f>VLOOKUP(Maintenance_and_repair[[#This Row],[Real_estate]],Houses[],6)</f>
        <v>House</v>
      </c>
    </row>
    <row r="878" spans="1:6" x14ac:dyDescent="0.25">
      <c r="A878">
        <v>156</v>
      </c>
      <c r="B878" s="1">
        <v>40084</v>
      </c>
      <c r="C878" s="2" t="s">
        <v>6</v>
      </c>
      <c r="D878" s="3">
        <v>4434</v>
      </c>
      <c r="E878" t="str">
        <f>VLOOKUP(Maintenance_and_repair[[#This Row],[Real_estate]],Houses[#All],2)</f>
        <v>Eindhoven-Oost</v>
      </c>
      <c r="F878" t="str">
        <f>VLOOKUP(Maintenance_and_repair[[#This Row],[Real_estate]],Houses[],6)</f>
        <v>Apartment</v>
      </c>
    </row>
    <row r="879" spans="1:6" x14ac:dyDescent="0.25">
      <c r="A879">
        <v>197</v>
      </c>
      <c r="B879" s="1">
        <v>40094</v>
      </c>
      <c r="C879" s="2" t="s">
        <v>4</v>
      </c>
      <c r="D879" s="3">
        <v>1725</v>
      </c>
      <c r="E879" t="str">
        <f>VLOOKUP(Maintenance_and_repair[[#This Row],[Real_estate]],Houses[#All],2)</f>
        <v>Best</v>
      </c>
      <c r="F879" t="str">
        <f>VLOOKUP(Maintenance_and_repair[[#This Row],[Real_estate]],Houses[],6)</f>
        <v>House</v>
      </c>
    </row>
    <row r="880" spans="1:6" x14ac:dyDescent="0.25">
      <c r="A880">
        <v>141</v>
      </c>
      <c r="B880" s="1">
        <v>40095</v>
      </c>
      <c r="C880" s="2" t="s">
        <v>6</v>
      </c>
      <c r="D880" s="3">
        <v>2072</v>
      </c>
      <c r="E880" t="str">
        <f>VLOOKUP(Maintenance_and_repair[[#This Row],[Real_estate]],Houses[#All],2)</f>
        <v>Eindhoven-Oost</v>
      </c>
      <c r="F880" t="str">
        <f>VLOOKUP(Maintenance_and_repair[[#This Row],[Real_estate]],Houses[],6)</f>
        <v>Small House</v>
      </c>
    </row>
    <row r="881" spans="1:6" x14ac:dyDescent="0.25">
      <c r="A881">
        <v>71</v>
      </c>
      <c r="B881" s="1">
        <v>40097</v>
      </c>
      <c r="C881" s="2" t="s">
        <v>6</v>
      </c>
      <c r="D881" s="3">
        <v>4257</v>
      </c>
      <c r="E881" t="str">
        <f>VLOOKUP(Maintenance_and_repair[[#This Row],[Real_estate]],Houses[#All],2)</f>
        <v>Eindhoven-Noord</v>
      </c>
      <c r="F881" t="str">
        <f>VLOOKUP(Maintenance_and_repair[[#This Row],[Real_estate]],Houses[],6)</f>
        <v>Villa</v>
      </c>
    </row>
    <row r="882" spans="1:6" x14ac:dyDescent="0.25">
      <c r="A882">
        <v>180</v>
      </c>
      <c r="B882" s="1">
        <v>40097</v>
      </c>
      <c r="C882" s="2" t="s">
        <v>6</v>
      </c>
      <c r="D882" s="3">
        <v>1867</v>
      </c>
      <c r="E882" t="str">
        <f>VLOOKUP(Maintenance_and_repair[[#This Row],[Real_estate]],Houses[#All],2)</f>
        <v>Eindhoven-Oost</v>
      </c>
      <c r="F882" t="str">
        <f>VLOOKUP(Maintenance_and_repair[[#This Row],[Real_estate]],Houses[],6)</f>
        <v>Villa</v>
      </c>
    </row>
    <row r="883" spans="1:6" x14ac:dyDescent="0.25">
      <c r="A883">
        <v>65</v>
      </c>
      <c r="B883" s="1">
        <v>40104</v>
      </c>
      <c r="C883" s="2" t="s">
        <v>6</v>
      </c>
      <c r="D883" s="3">
        <v>1483</v>
      </c>
      <c r="E883" t="str">
        <f>VLOOKUP(Maintenance_and_repair[[#This Row],[Real_estate]],Houses[#All],2)</f>
        <v>Eindhoven-Noord</v>
      </c>
      <c r="F883" t="str">
        <f>VLOOKUP(Maintenance_and_repair[[#This Row],[Real_estate]],Houses[],6)</f>
        <v>Villa</v>
      </c>
    </row>
    <row r="884" spans="1:6" x14ac:dyDescent="0.25">
      <c r="A884">
        <v>196</v>
      </c>
      <c r="B884" s="1">
        <v>40105</v>
      </c>
      <c r="C884" s="2" t="s">
        <v>4</v>
      </c>
      <c r="D884" s="3">
        <v>4443</v>
      </c>
      <c r="E884" t="str">
        <f>VLOOKUP(Maintenance_and_repair[[#This Row],[Real_estate]],Houses[#All],2)</f>
        <v>Best</v>
      </c>
      <c r="F884" t="str">
        <f>VLOOKUP(Maintenance_and_repair[[#This Row],[Real_estate]],Houses[],6)</f>
        <v>House</v>
      </c>
    </row>
    <row r="885" spans="1:6" x14ac:dyDescent="0.25">
      <c r="A885">
        <v>206</v>
      </c>
      <c r="B885" s="1">
        <v>40106</v>
      </c>
      <c r="C885" s="2" t="s">
        <v>4</v>
      </c>
      <c r="D885" s="3">
        <v>4032</v>
      </c>
      <c r="E885" t="str">
        <f>VLOOKUP(Maintenance_and_repair[[#This Row],[Real_estate]],Houses[#All],2)</f>
        <v>Geldrop</v>
      </c>
      <c r="F885" t="str">
        <f>VLOOKUP(Maintenance_and_repair[[#This Row],[Real_estate]],Houses[],6)</f>
        <v>Condo</v>
      </c>
    </row>
    <row r="886" spans="1:6" x14ac:dyDescent="0.25">
      <c r="A886">
        <v>229</v>
      </c>
      <c r="B886" s="1">
        <v>40106</v>
      </c>
      <c r="C886" s="2" t="s">
        <v>5</v>
      </c>
      <c r="D886" s="3">
        <v>1187</v>
      </c>
      <c r="E886" t="str">
        <f>VLOOKUP(Maintenance_and_repair[[#This Row],[Real_estate]],Houses[#All],2)</f>
        <v>Son en Breugel</v>
      </c>
      <c r="F886" t="str">
        <f>VLOOKUP(Maintenance_and_repair[[#This Row],[Real_estate]],Houses[],6)</f>
        <v>Apartment</v>
      </c>
    </row>
    <row r="887" spans="1:6" x14ac:dyDescent="0.25">
      <c r="A887">
        <v>178</v>
      </c>
      <c r="B887" s="1">
        <v>40107</v>
      </c>
      <c r="C887" s="2" t="s">
        <v>4</v>
      </c>
      <c r="D887" s="3">
        <v>1071</v>
      </c>
      <c r="E887" t="str">
        <f>VLOOKUP(Maintenance_and_repair[[#This Row],[Real_estate]],Houses[#All],2)</f>
        <v>Eindhoven-Oost</v>
      </c>
      <c r="F887" t="str">
        <f>VLOOKUP(Maintenance_and_repair[[#This Row],[Real_estate]],Houses[],6)</f>
        <v>Villa</v>
      </c>
    </row>
    <row r="888" spans="1:6" x14ac:dyDescent="0.25">
      <c r="A888">
        <v>5</v>
      </c>
      <c r="B888" s="1">
        <v>40112</v>
      </c>
      <c r="C888" s="2" t="s">
        <v>4</v>
      </c>
      <c r="D888" s="3">
        <v>2948</v>
      </c>
      <c r="E888" t="str">
        <f>VLOOKUP(Maintenance_and_repair[[#This Row],[Real_estate]],Houses[#All],2)</f>
        <v>Eindhoven-Zuid</v>
      </c>
      <c r="F888" t="str">
        <f>VLOOKUP(Maintenance_and_repair[[#This Row],[Real_estate]],Houses[],6)</f>
        <v>Villa</v>
      </c>
    </row>
    <row r="889" spans="1:6" x14ac:dyDescent="0.25">
      <c r="A889">
        <v>88</v>
      </c>
      <c r="B889" s="1">
        <v>40113</v>
      </c>
      <c r="C889" s="2" t="s">
        <v>4</v>
      </c>
      <c r="D889" s="3">
        <v>2063</v>
      </c>
      <c r="E889" t="str">
        <f>VLOOKUP(Maintenance_and_repair[[#This Row],[Real_estate]],Houses[#All],2)</f>
        <v>Eindhoven-West</v>
      </c>
      <c r="F889" t="str">
        <f>VLOOKUP(Maintenance_and_repair[[#This Row],[Real_estate]],Houses[],6)</f>
        <v>Apartment</v>
      </c>
    </row>
    <row r="890" spans="1:6" x14ac:dyDescent="0.25">
      <c r="A890">
        <v>218</v>
      </c>
      <c r="B890" s="1">
        <v>40113</v>
      </c>
      <c r="C890" s="2" t="s">
        <v>6</v>
      </c>
      <c r="D890" s="3">
        <v>264</v>
      </c>
      <c r="E890" t="str">
        <f>VLOOKUP(Maintenance_and_repair[[#This Row],[Real_estate]],Houses[#All],2)</f>
        <v>Geldrop</v>
      </c>
      <c r="F890" t="str">
        <f>VLOOKUP(Maintenance_and_repair[[#This Row],[Real_estate]],Houses[],6)</f>
        <v>House</v>
      </c>
    </row>
    <row r="891" spans="1:6" x14ac:dyDescent="0.25">
      <c r="A891">
        <v>167</v>
      </c>
      <c r="B891" s="1">
        <v>40118</v>
      </c>
      <c r="C891" s="2" t="s">
        <v>6</v>
      </c>
      <c r="D891" s="3">
        <v>4453</v>
      </c>
      <c r="E891" t="str">
        <f>VLOOKUP(Maintenance_and_repair[[#This Row],[Real_estate]],Houses[#All],2)</f>
        <v>Eindhoven-Oost</v>
      </c>
      <c r="F891" t="str">
        <f>VLOOKUP(Maintenance_and_repair[[#This Row],[Real_estate]],Houses[],6)</f>
        <v>Condo</v>
      </c>
    </row>
    <row r="892" spans="1:6" x14ac:dyDescent="0.25">
      <c r="A892">
        <v>174</v>
      </c>
      <c r="B892" s="1">
        <v>40118</v>
      </c>
      <c r="C892" s="2" t="s">
        <v>4</v>
      </c>
      <c r="D892" s="3">
        <v>2915</v>
      </c>
      <c r="E892" t="str">
        <f>VLOOKUP(Maintenance_and_repair[[#This Row],[Real_estate]],Houses[#All],2)</f>
        <v>Eindhoven-Oost</v>
      </c>
      <c r="F892" t="str">
        <f>VLOOKUP(Maintenance_and_repair[[#This Row],[Real_estate]],Houses[],6)</f>
        <v>Condo</v>
      </c>
    </row>
    <row r="893" spans="1:6" x14ac:dyDescent="0.25">
      <c r="A893">
        <v>222</v>
      </c>
      <c r="B893" s="1">
        <v>40120</v>
      </c>
      <c r="C893" s="2" t="s">
        <v>4</v>
      </c>
      <c r="D893" s="3">
        <v>617</v>
      </c>
      <c r="E893" t="str">
        <f>VLOOKUP(Maintenance_and_repair[[#This Row],[Real_estate]],Houses[#All],2)</f>
        <v>Son en Breugel</v>
      </c>
      <c r="F893" t="str">
        <f>VLOOKUP(Maintenance_and_repair[[#This Row],[Real_estate]],Houses[],6)</f>
        <v>Apartment</v>
      </c>
    </row>
    <row r="894" spans="1:6" x14ac:dyDescent="0.25">
      <c r="A894">
        <v>60</v>
      </c>
      <c r="B894" s="1">
        <v>40122</v>
      </c>
      <c r="C894" s="2" t="s">
        <v>4</v>
      </c>
      <c r="D894" s="3">
        <v>4703</v>
      </c>
      <c r="E894" t="str">
        <f>VLOOKUP(Maintenance_and_repair[[#This Row],[Real_estate]],Houses[#All],2)</f>
        <v>Eindhoven-Noord</v>
      </c>
      <c r="F894" t="str">
        <f>VLOOKUP(Maintenance_and_repair[[#This Row],[Real_estate]],Houses[],6)</f>
        <v>Condo</v>
      </c>
    </row>
    <row r="895" spans="1:6" x14ac:dyDescent="0.25">
      <c r="A895">
        <v>128</v>
      </c>
      <c r="B895" s="1">
        <v>40125</v>
      </c>
      <c r="C895" s="2" t="s">
        <v>4</v>
      </c>
      <c r="D895" s="3">
        <v>3780</v>
      </c>
      <c r="E895" t="str">
        <f>VLOOKUP(Maintenance_and_repair[[#This Row],[Real_estate]],Houses[#All],2)</f>
        <v>Eindhoven-West</v>
      </c>
      <c r="F895" t="str">
        <f>VLOOKUP(Maintenance_and_repair[[#This Row],[Real_estate]],Houses[],6)</f>
        <v>House</v>
      </c>
    </row>
    <row r="896" spans="1:6" x14ac:dyDescent="0.25">
      <c r="A896">
        <v>226</v>
      </c>
      <c r="B896" s="1">
        <v>40125</v>
      </c>
      <c r="C896" s="2" t="s">
        <v>6</v>
      </c>
      <c r="D896" s="3">
        <v>2087</v>
      </c>
      <c r="E896" t="str">
        <f>VLOOKUP(Maintenance_and_repair[[#This Row],[Real_estate]],Houses[#All],2)</f>
        <v>Son en Breugel</v>
      </c>
      <c r="F896" t="str">
        <f>VLOOKUP(Maintenance_and_repair[[#This Row],[Real_estate]],Houses[],6)</f>
        <v>Apartment</v>
      </c>
    </row>
    <row r="897" spans="1:6" x14ac:dyDescent="0.25">
      <c r="A897">
        <v>137</v>
      </c>
      <c r="B897" s="1">
        <v>40130</v>
      </c>
      <c r="C897" s="2" t="s">
        <v>5</v>
      </c>
      <c r="D897" s="3">
        <v>1304</v>
      </c>
      <c r="E897" t="str">
        <f>VLOOKUP(Maintenance_and_repair[[#This Row],[Real_estate]],Houses[#All],2)</f>
        <v>Eindhoven-West</v>
      </c>
      <c r="F897" t="str">
        <f>VLOOKUP(Maintenance_and_repair[[#This Row],[Real_estate]],Houses[],6)</f>
        <v>Villa</v>
      </c>
    </row>
    <row r="898" spans="1:6" x14ac:dyDescent="0.25">
      <c r="A898">
        <v>22</v>
      </c>
      <c r="B898" s="1">
        <v>40133</v>
      </c>
      <c r="C898" s="2" t="s">
        <v>4</v>
      </c>
      <c r="D898" s="3">
        <v>3046</v>
      </c>
      <c r="E898" t="str">
        <f>VLOOKUP(Maintenance_and_repair[[#This Row],[Real_estate]],Houses[#All],2)</f>
        <v>Eindhoven-Zuid</v>
      </c>
      <c r="F898" t="str">
        <f>VLOOKUP(Maintenance_and_repair[[#This Row],[Real_estate]],Houses[],6)</f>
        <v>Apartment</v>
      </c>
    </row>
    <row r="899" spans="1:6" x14ac:dyDescent="0.25">
      <c r="A899">
        <v>57</v>
      </c>
      <c r="B899" s="1">
        <v>40133</v>
      </c>
      <c r="C899" s="2" t="s">
        <v>6</v>
      </c>
      <c r="D899" s="3">
        <v>1523</v>
      </c>
      <c r="E899" t="str">
        <f>VLOOKUP(Maintenance_and_repair[[#This Row],[Real_estate]],Houses[#All],2)</f>
        <v>Eindhoven-Noord</v>
      </c>
      <c r="F899" t="str">
        <f>VLOOKUP(Maintenance_and_repair[[#This Row],[Real_estate]],Houses[],6)</f>
        <v>Small House</v>
      </c>
    </row>
    <row r="900" spans="1:6" x14ac:dyDescent="0.25">
      <c r="A900">
        <v>227</v>
      </c>
      <c r="B900" s="1">
        <v>40137</v>
      </c>
      <c r="C900" s="2" t="s">
        <v>6</v>
      </c>
      <c r="D900" s="3">
        <v>1728</v>
      </c>
      <c r="E900" t="str">
        <f>VLOOKUP(Maintenance_and_repair[[#This Row],[Real_estate]],Houses[#All],2)</f>
        <v>Son en Breugel</v>
      </c>
      <c r="F900" t="str">
        <f>VLOOKUP(Maintenance_and_repair[[#This Row],[Real_estate]],Houses[],6)</f>
        <v>Apartment</v>
      </c>
    </row>
    <row r="901" spans="1:6" x14ac:dyDescent="0.25">
      <c r="A901">
        <v>166</v>
      </c>
      <c r="B901" s="1">
        <v>40148</v>
      </c>
      <c r="C901" s="2" t="s">
        <v>5</v>
      </c>
      <c r="D901" s="3">
        <v>1419</v>
      </c>
      <c r="E901" t="str">
        <f>VLOOKUP(Maintenance_and_repair[[#This Row],[Real_estate]],Houses[#All],2)</f>
        <v>Eindhoven-Oost</v>
      </c>
      <c r="F901" t="str">
        <f>VLOOKUP(Maintenance_and_repair[[#This Row],[Real_estate]],Houses[],6)</f>
        <v>Condo</v>
      </c>
    </row>
    <row r="902" spans="1:6" x14ac:dyDescent="0.25">
      <c r="A902">
        <v>203</v>
      </c>
      <c r="B902" s="1">
        <v>40150</v>
      </c>
      <c r="C902" s="2" t="s">
        <v>4</v>
      </c>
      <c r="D902" s="3">
        <v>148</v>
      </c>
      <c r="E902" t="str">
        <f>VLOOKUP(Maintenance_and_repair[[#This Row],[Real_estate]],Houses[#All],2)</f>
        <v>Veldhoven-Noord</v>
      </c>
      <c r="F902" t="str">
        <f>VLOOKUP(Maintenance_and_repair[[#This Row],[Real_estate]],Houses[],6)</f>
        <v>Small House</v>
      </c>
    </row>
    <row r="903" spans="1:6" x14ac:dyDescent="0.25">
      <c r="A903">
        <v>63</v>
      </c>
      <c r="B903" s="1">
        <v>40151</v>
      </c>
      <c r="C903" s="2" t="s">
        <v>6</v>
      </c>
      <c r="D903" s="3">
        <v>2975</v>
      </c>
      <c r="E903" t="str">
        <f>VLOOKUP(Maintenance_and_repair[[#This Row],[Real_estate]],Houses[#All],2)</f>
        <v>Eindhoven-Noord</v>
      </c>
      <c r="F903" t="str">
        <f>VLOOKUP(Maintenance_and_repair[[#This Row],[Real_estate]],Houses[],6)</f>
        <v>Small House</v>
      </c>
    </row>
    <row r="904" spans="1:6" x14ac:dyDescent="0.25">
      <c r="A904">
        <v>171</v>
      </c>
      <c r="B904" s="1">
        <v>40152</v>
      </c>
      <c r="C904" s="2" t="s">
        <v>6</v>
      </c>
      <c r="D904" s="3">
        <v>3165</v>
      </c>
      <c r="E904" t="str">
        <f>VLOOKUP(Maintenance_and_repair[[#This Row],[Real_estate]],Houses[#All],2)</f>
        <v>Eindhoven-Oost</v>
      </c>
      <c r="F904" t="str">
        <f>VLOOKUP(Maintenance_and_repair[[#This Row],[Real_estate]],Houses[],6)</f>
        <v>Condo</v>
      </c>
    </row>
    <row r="905" spans="1:6" x14ac:dyDescent="0.25">
      <c r="A905">
        <v>199</v>
      </c>
      <c r="B905" s="1">
        <v>40153</v>
      </c>
      <c r="C905" s="2" t="s">
        <v>5</v>
      </c>
      <c r="D905" s="3">
        <v>2245</v>
      </c>
      <c r="E905" t="str">
        <f>VLOOKUP(Maintenance_and_repair[[#This Row],[Real_estate]],Houses[#All],2)</f>
        <v>Best</v>
      </c>
      <c r="F905" t="str">
        <f>VLOOKUP(Maintenance_and_repair[[#This Row],[Real_estate]],Houses[],6)</f>
        <v>Apartment</v>
      </c>
    </row>
    <row r="906" spans="1:6" x14ac:dyDescent="0.25">
      <c r="A906">
        <v>122</v>
      </c>
      <c r="B906" s="1">
        <v>40167</v>
      </c>
      <c r="C906" s="2" t="s">
        <v>6</v>
      </c>
      <c r="D906" s="3">
        <v>295</v>
      </c>
      <c r="E906" t="str">
        <f>VLOOKUP(Maintenance_and_repair[[#This Row],[Real_estate]],Houses[#All],2)</f>
        <v>Eindhoven-West</v>
      </c>
      <c r="F906" t="str">
        <f>VLOOKUP(Maintenance_and_repair[[#This Row],[Real_estate]],Houses[],6)</f>
        <v>House</v>
      </c>
    </row>
    <row r="907" spans="1:6" x14ac:dyDescent="0.25">
      <c r="A907">
        <v>134</v>
      </c>
      <c r="B907" s="1">
        <v>40171</v>
      </c>
      <c r="C907" s="2" t="s">
        <v>5</v>
      </c>
      <c r="D907" s="3">
        <v>3287</v>
      </c>
      <c r="E907" t="str">
        <f>VLOOKUP(Maintenance_and_repair[[#This Row],[Real_estate]],Houses[#All],2)</f>
        <v>Eindhoven-West</v>
      </c>
      <c r="F907" t="str">
        <f>VLOOKUP(Maintenance_and_repair[[#This Row],[Real_estate]],Houses[],6)</f>
        <v>House</v>
      </c>
    </row>
    <row r="908" spans="1:6" x14ac:dyDescent="0.25">
      <c r="A908">
        <v>136</v>
      </c>
      <c r="B908" s="1">
        <v>40171</v>
      </c>
      <c r="C908" s="2" t="s">
        <v>6</v>
      </c>
      <c r="D908" s="3">
        <v>4350</v>
      </c>
      <c r="E908" t="str">
        <f>VLOOKUP(Maintenance_and_repair[[#This Row],[Real_estate]],Houses[#All],2)</f>
        <v>Eindhoven-West</v>
      </c>
      <c r="F908" t="str">
        <f>VLOOKUP(Maintenance_and_repair[[#This Row],[Real_estate]],Houses[],6)</f>
        <v>Apartment</v>
      </c>
    </row>
    <row r="909" spans="1:6" x14ac:dyDescent="0.25">
      <c r="A909">
        <v>174</v>
      </c>
      <c r="B909" s="1">
        <v>40544</v>
      </c>
      <c r="C909" s="2" t="s">
        <v>5</v>
      </c>
      <c r="D909" s="3">
        <v>2737</v>
      </c>
      <c r="E909" t="str">
        <f>VLOOKUP(Maintenance_and_repair[[#This Row],[Real_estate]],Houses[#All],2)</f>
        <v>Eindhoven-Oost</v>
      </c>
      <c r="F909" t="str">
        <f>VLOOKUP(Maintenance_and_repair[[#This Row],[Real_estate]],Houses[],6)</f>
        <v>Condo</v>
      </c>
    </row>
    <row r="910" spans="1:6" x14ac:dyDescent="0.25">
      <c r="A910">
        <v>85</v>
      </c>
      <c r="B910" s="1">
        <v>40545</v>
      </c>
      <c r="C910" s="2" t="s">
        <v>6</v>
      </c>
      <c r="D910" s="3">
        <v>4000</v>
      </c>
      <c r="E910" t="str">
        <f>VLOOKUP(Maintenance_and_repair[[#This Row],[Real_estate]],Houses[#All],2)</f>
        <v>Eindhoven-West</v>
      </c>
      <c r="F910" t="str">
        <f>VLOOKUP(Maintenance_and_repair[[#This Row],[Real_estate]],Houses[],6)</f>
        <v>Apartment</v>
      </c>
    </row>
    <row r="911" spans="1:6" x14ac:dyDescent="0.25">
      <c r="A911">
        <v>197</v>
      </c>
      <c r="B911" s="1">
        <v>40547</v>
      </c>
      <c r="C911" s="2" t="s">
        <v>6</v>
      </c>
      <c r="D911" s="3">
        <v>1586</v>
      </c>
      <c r="E911" t="str">
        <f>VLOOKUP(Maintenance_and_repair[[#This Row],[Real_estate]],Houses[#All],2)</f>
        <v>Best</v>
      </c>
      <c r="F911" t="str">
        <f>VLOOKUP(Maintenance_and_repair[[#This Row],[Real_estate]],Houses[],6)</f>
        <v>House</v>
      </c>
    </row>
    <row r="912" spans="1:6" x14ac:dyDescent="0.25">
      <c r="A912">
        <v>75</v>
      </c>
      <c r="B912" s="1">
        <v>40550</v>
      </c>
      <c r="C912" s="2" t="s">
        <v>4</v>
      </c>
      <c r="D912" s="3">
        <v>3178</v>
      </c>
      <c r="E912" t="str">
        <f>VLOOKUP(Maintenance_and_repair[[#This Row],[Real_estate]],Houses[#All],2)</f>
        <v>Eindhoven-Noord</v>
      </c>
      <c r="F912" t="str">
        <f>VLOOKUP(Maintenance_and_repair[[#This Row],[Real_estate]],Houses[],6)</f>
        <v>Small House</v>
      </c>
    </row>
    <row r="913" spans="1:6" x14ac:dyDescent="0.25">
      <c r="A913">
        <v>153</v>
      </c>
      <c r="B913" s="1">
        <v>40553</v>
      </c>
      <c r="C913" s="2" t="s">
        <v>4</v>
      </c>
      <c r="D913" s="3">
        <v>2301</v>
      </c>
      <c r="E913" t="str">
        <f>VLOOKUP(Maintenance_and_repair[[#This Row],[Real_estate]],Houses[#All],2)</f>
        <v>Eindhoven-Oost</v>
      </c>
      <c r="F913" t="str">
        <f>VLOOKUP(Maintenance_and_repair[[#This Row],[Real_estate]],Houses[],6)</f>
        <v>Apartment</v>
      </c>
    </row>
    <row r="914" spans="1:6" x14ac:dyDescent="0.25">
      <c r="A914">
        <v>95</v>
      </c>
      <c r="B914" s="1">
        <v>40554</v>
      </c>
      <c r="C914" s="2" t="s">
        <v>6</v>
      </c>
      <c r="D914" s="3">
        <v>1967</v>
      </c>
      <c r="E914" t="str">
        <f>VLOOKUP(Maintenance_and_repair[[#This Row],[Real_estate]],Houses[#All],2)</f>
        <v>Eindhoven-West</v>
      </c>
      <c r="F914" t="str">
        <f>VLOOKUP(Maintenance_and_repair[[#This Row],[Real_estate]],Houses[],6)</f>
        <v>House</v>
      </c>
    </row>
    <row r="915" spans="1:6" x14ac:dyDescent="0.25">
      <c r="A915">
        <v>208</v>
      </c>
      <c r="B915" s="1">
        <v>40558</v>
      </c>
      <c r="C915" s="2" t="s">
        <v>4</v>
      </c>
      <c r="D915" s="3">
        <v>2990</v>
      </c>
      <c r="E915" t="str">
        <f>VLOOKUP(Maintenance_and_repair[[#This Row],[Real_estate]],Houses[#All],2)</f>
        <v>Geldrop</v>
      </c>
      <c r="F915" t="str">
        <f>VLOOKUP(Maintenance_and_repair[[#This Row],[Real_estate]],Houses[],6)</f>
        <v>Condo</v>
      </c>
    </row>
    <row r="916" spans="1:6" x14ac:dyDescent="0.25">
      <c r="A916">
        <v>173</v>
      </c>
      <c r="B916" s="1">
        <v>40559</v>
      </c>
      <c r="C916" s="2" t="s">
        <v>4</v>
      </c>
      <c r="D916" s="3">
        <v>3670</v>
      </c>
      <c r="E916" t="str">
        <f>VLOOKUP(Maintenance_and_repair[[#This Row],[Real_estate]],Houses[#All],2)</f>
        <v>Eindhoven-Oost</v>
      </c>
      <c r="F916" t="str">
        <f>VLOOKUP(Maintenance_and_repair[[#This Row],[Real_estate]],Houses[],6)</f>
        <v>Condo</v>
      </c>
    </row>
    <row r="917" spans="1:6" x14ac:dyDescent="0.25">
      <c r="A917">
        <v>237</v>
      </c>
      <c r="B917" s="1">
        <v>40563</v>
      </c>
      <c r="C917" s="2" t="s">
        <v>6</v>
      </c>
      <c r="D917" s="3">
        <v>4810</v>
      </c>
      <c r="E917" t="str">
        <f>VLOOKUP(Maintenance_and_repair[[#This Row],[Real_estate]],Houses[#All],2)</f>
        <v>Eindhoven-West</v>
      </c>
      <c r="F917" t="str">
        <f>VLOOKUP(Maintenance_and_repair[[#This Row],[Real_estate]],Houses[],6)</f>
        <v>House</v>
      </c>
    </row>
    <row r="918" spans="1:6" x14ac:dyDescent="0.25">
      <c r="A918">
        <v>124</v>
      </c>
      <c r="B918" s="1">
        <v>40565</v>
      </c>
      <c r="C918" s="2" t="s">
        <v>6</v>
      </c>
      <c r="D918" s="3">
        <v>2358</v>
      </c>
      <c r="E918" t="str">
        <f>VLOOKUP(Maintenance_and_repair[[#This Row],[Real_estate]],Houses[#All],2)</f>
        <v>Eindhoven-West</v>
      </c>
      <c r="F918" t="str">
        <f>VLOOKUP(Maintenance_and_repair[[#This Row],[Real_estate]],Houses[],6)</f>
        <v>Apartment</v>
      </c>
    </row>
    <row r="919" spans="1:6" x14ac:dyDescent="0.25">
      <c r="A919">
        <v>126</v>
      </c>
      <c r="B919" s="1">
        <v>40574</v>
      </c>
      <c r="C919" s="2" t="s">
        <v>5</v>
      </c>
      <c r="D919" s="3">
        <v>4970</v>
      </c>
      <c r="E919" t="str">
        <f>VLOOKUP(Maintenance_and_repair[[#This Row],[Real_estate]],Houses[#All],2)</f>
        <v>Eindhoven-West</v>
      </c>
      <c r="F919" t="str">
        <f>VLOOKUP(Maintenance_and_repair[[#This Row],[Real_estate]],Houses[],6)</f>
        <v>Condo</v>
      </c>
    </row>
    <row r="920" spans="1:6" x14ac:dyDescent="0.25">
      <c r="A920">
        <v>227</v>
      </c>
      <c r="B920" s="1">
        <v>40576</v>
      </c>
      <c r="C920" s="2" t="s">
        <v>5</v>
      </c>
      <c r="D920" s="3">
        <v>384</v>
      </c>
      <c r="E920" t="str">
        <f>VLOOKUP(Maintenance_and_repair[[#This Row],[Real_estate]],Houses[#All],2)</f>
        <v>Son en Breugel</v>
      </c>
      <c r="F920" t="str">
        <f>VLOOKUP(Maintenance_and_repair[[#This Row],[Real_estate]],Houses[],6)</f>
        <v>Apartment</v>
      </c>
    </row>
    <row r="921" spans="1:6" x14ac:dyDescent="0.25">
      <c r="A921">
        <v>209</v>
      </c>
      <c r="B921" s="1">
        <v>40578</v>
      </c>
      <c r="C921" s="2" t="s">
        <v>6</v>
      </c>
      <c r="D921" s="3">
        <v>4928</v>
      </c>
      <c r="E921" t="str">
        <f>VLOOKUP(Maintenance_and_repair[[#This Row],[Real_estate]],Houses[#All],2)</f>
        <v>Geldrop</v>
      </c>
      <c r="F921" t="str">
        <f>VLOOKUP(Maintenance_and_repair[[#This Row],[Real_estate]],Houses[],6)</f>
        <v>Condo</v>
      </c>
    </row>
    <row r="922" spans="1:6" x14ac:dyDescent="0.25">
      <c r="A922">
        <v>171</v>
      </c>
      <c r="B922" s="1">
        <v>40581</v>
      </c>
      <c r="C922" s="2" t="s">
        <v>4</v>
      </c>
      <c r="D922" s="3">
        <v>3557</v>
      </c>
      <c r="E922" t="str">
        <f>VLOOKUP(Maintenance_and_repair[[#This Row],[Real_estate]],Houses[#All],2)</f>
        <v>Eindhoven-Oost</v>
      </c>
      <c r="F922" t="str">
        <f>VLOOKUP(Maintenance_and_repair[[#This Row],[Real_estate]],Houses[],6)</f>
        <v>Condo</v>
      </c>
    </row>
    <row r="923" spans="1:6" x14ac:dyDescent="0.25">
      <c r="A923">
        <v>16</v>
      </c>
      <c r="B923" s="1">
        <v>40587</v>
      </c>
      <c r="C923" s="2" t="s">
        <v>4</v>
      </c>
      <c r="D923" s="3">
        <v>4640</v>
      </c>
      <c r="E923" t="str">
        <f>VLOOKUP(Maintenance_and_repair[[#This Row],[Real_estate]],Houses[#All],2)</f>
        <v>Eindhoven-Zuid</v>
      </c>
      <c r="F923" t="str">
        <f>VLOOKUP(Maintenance_and_repair[[#This Row],[Real_estate]],Houses[],6)</f>
        <v>Apartment</v>
      </c>
    </row>
    <row r="924" spans="1:6" x14ac:dyDescent="0.25">
      <c r="A924">
        <v>93</v>
      </c>
      <c r="B924" s="1">
        <v>40595</v>
      </c>
      <c r="C924" s="2" t="s">
        <v>4</v>
      </c>
      <c r="D924" s="3">
        <v>3850</v>
      </c>
      <c r="E924" t="str">
        <f>VLOOKUP(Maintenance_and_repair[[#This Row],[Real_estate]],Houses[#All],2)</f>
        <v>Eindhoven-West</v>
      </c>
      <c r="F924" t="str">
        <f>VLOOKUP(Maintenance_and_repair[[#This Row],[Real_estate]],Houses[],6)</f>
        <v>Small House</v>
      </c>
    </row>
    <row r="925" spans="1:6" x14ac:dyDescent="0.25">
      <c r="A925">
        <v>6</v>
      </c>
      <c r="B925" s="1">
        <v>40597</v>
      </c>
      <c r="C925" s="2" t="s">
        <v>4</v>
      </c>
      <c r="D925" s="3">
        <v>2454</v>
      </c>
      <c r="E925" t="str">
        <f>VLOOKUP(Maintenance_and_repair[[#This Row],[Real_estate]],Houses[#All],2)</f>
        <v>Eindhoven-Zuid</v>
      </c>
      <c r="F925" t="str">
        <f>VLOOKUP(Maintenance_and_repair[[#This Row],[Real_estate]],Houses[],6)</f>
        <v>Condo</v>
      </c>
    </row>
    <row r="926" spans="1:6" x14ac:dyDescent="0.25">
      <c r="A926">
        <v>216</v>
      </c>
      <c r="B926" s="1">
        <v>40601</v>
      </c>
      <c r="C926" s="2" t="s">
        <v>4</v>
      </c>
      <c r="D926" s="3">
        <v>4071</v>
      </c>
      <c r="E926" t="str">
        <f>VLOOKUP(Maintenance_and_repair[[#This Row],[Real_estate]],Houses[#All],2)</f>
        <v>Geldrop</v>
      </c>
      <c r="F926" t="str">
        <f>VLOOKUP(Maintenance_and_repair[[#This Row],[Real_estate]],Houses[],6)</f>
        <v>House</v>
      </c>
    </row>
    <row r="927" spans="1:6" x14ac:dyDescent="0.25">
      <c r="A927">
        <v>177</v>
      </c>
      <c r="B927" s="1">
        <v>40610</v>
      </c>
      <c r="C927" s="2" t="s">
        <v>4</v>
      </c>
      <c r="D927" s="3">
        <v>1844</v>
      </c>
      <c r="E927" t="str">
        <f>VLOOKUP(Maintenance_and_repair[[#This Row],[Real_estate]],Houses[#All],2)</f>
        <v>Eindhoven-Oost</v>
      </c>
      <c r="F927" t="str">
        <f>VLOOKUP(Maintenance_and_repair[[#This Row],[Real_estate]],Houses[],6)</f>
        <v>House</v>
      </c>
    </row>
    <row r="928" spans="1:6" x14ac:dyDescent="0.25">
      <c r="A928">
        <v>185</v>
      </c>
      <c r="B928" s="1">
        <v>40611</v>
      </c>
      <c r="C928" s="2" t="s">
        <v>4</v>
      </c>
      <c r="D928" s="3">
        <v>4260</v>
      </c>
      <c r="E928" t="str">
        <f>VLOOKUP(Maintenance_and_repair[[#This Row],[Real_estate]],Houses[#All],2)</f>
        <v>Eindhoven-Oost</v>
      </c>
      <c r="F928" t="str">
        <f>VLOOKUP(Maintenance_and_repair[[#This Row],[Real_estate]],Houses[],6)</f>
        <v>House</v>
      </c>
    </row>
    <row r="929" spans="1:6" x14ac:dyDescent="0.25">
      <c r="A929">
        <v>207</v>
      </c>
      <c r="B929" s="1">
        <v>40613</v>
      </c>
      <c r="C929" s="2" t="s">
        <v>4</v>
      </c>
      <c r="D929" s="3">
        <v>3271</v>
      </c>
      <c r="E929" t="str">
        <f>VLOOKUP(Maintenance_and_repair[[#This Row],[Real_estate]],Houses[#All],2)</f>
        <v>Geldrop</v>
      </c>
      <c r="F929" t="str">
        <f>VLOOKUP(Maintenance_and_repair[[#This Row],[Real_estate]],Houses[],6)</f>
        <v>Condo</v>
      </c>
    </row>
    <row r="930" spans="1:6" x14ac:dyDescent="0.25">
      <c r="A930">
        <v>121</v>
      </c>
      <c r="B930" s="1">
        <v>40615</v>
      </c>
      <c r="C930" s="2" t="s">
        <v>5</v>
      </c>
      <c r="D930" s="3">
        <v>2982</v>
      </c>
      <c r="E930" t="str">
        <f>VLOOKUP(Maintenance_and_repair[[#This Row],[Real_estate]],Houses[#All],2)</f>
        <v>Eindhoven-West</v>
      </c>
      <c r="F930" t="str">
        <f>VLOOKUP(Maintenance_and_repair[[#This Row],[Real_estate]],Houses[],6)</f>
        <v>Apartment</v>
      </c>
    </row>
    <row r="931" spans="1:6" x14ac:dyDescent="0.25">
      <c r="A931">
        <v>122</v>
      </c>
      <c r="B931" s="1">
        <v>40620</v>
      </c>
      <c r="C931" s="2" t="s">
        <v>5</v>
      </c>
      <c r="D931" s="3">
        <v>978</v>
      </c>
      <c r="E931" t="str">
        <f>VLOOKUP(Maintenance_and_repair[[#This Row],[Real_estate]],Houses[#All],2)</f>
        <v>Eindhoven-West</v>
      </c>
      <c r="F931" t="str">
        <f>VLOOKUP(Maintenance_and_repair[[#This Row],[Real_estate]],Houses[],6)</f>
        <v>House</v>
      </c>
    </row>
    <row r="932" spans="1:6" x14ac:dyDescent="0.25">
      <c r="A932">
        <v>57</v>
      </c>
      <c r="B932" s="1">
        <v>40631</v>
      </c>
      <c r="C932" s="2" t="s">
        <v>4</v>
      </c>
      <c r="D932" s="3">
        <v>1770</v>
      </c>
      <c r="E932" t="str">
        <f>VLOOKUP(Maintenance_and_repair[[#This Row],[Real_estate]],Houses[#All],2)</f>
        <v>Eindhoven-Noord</v>
      </c>
      <c r="F932" t="str">
        <f>VLOOKUP(Maintenance_and_repair[[#This Row],[Real_estate]],Houses[],6)</f>
        <v>Small House</v>
      </c>
    </row>
    <row r="933" spans="1:6" x14ac:dyDescent="0.25">
      <c r="A933">
        <v>63</v>
      </c>
      <c r="B933" s="1">
        <v>40631</v>
      </c>
      <c r="C933" s="2" t="s">
        <v>4</v>
      </c>
      <c r="D933" s="3">
        <v>3552</v>
      </c>
      <c r="E933" t="str">
        <f>VLOOKUP(Maintenance_and_repair[[#This Row],[Real_estate]],Houses[#All],2)</f>
        <v>Eindhoven-Noord</v>
      </c>
      <c r="F933" t="str">
        <f>VLOOKUP(Maintenance_and_repair[[#This Row],[Real_estate]],Houses[],6)</f>
        <v>Small House</v>
      </c>
    </row>
    <row r="934" spans="1:6" x14ac:dyDescent="0.25">
      <c r="A934">
        <v>133</v>
      </c>
      <c r="B934" s="1">
        <v>40634</v>
      </c>
      <c r="C934" s="2" t="s">
        <v>6</v>
      </c>
      <c r="D934" s="3">
        <v>3839</v>
      </c>
      <c r="E934" t="str">
        <f>VLOOKUP(Maintenance_and_repair[[#This Row],[Real_estate]],Houses[#All],2)</f>
        <v>Eindhoven-West</v>
      </c>
      <c r="F934" t="str">
        <f>VLOOKUP(Maintenance_and_repair[[#This Row],[Real_estate]],Houses[],6)</f>
        <v>Apartment</v>
      </c>
    </row>
    <row r="935" spans="1:6" x14ac:dyDescent="0.25">
      <c r="A935">
        <v>226</v>
      </c>
      <c r="B935" s="1">
        <v>40645</v>
      </c>
      <c r="C935" s="2" t="s">
        <v>5</v>
      </c>
      <c r="D935" s="3">
        <v>9</v>
      </c>
      <c r="E935" t="str">
        <f>VLOOKUP(Maintenance_and_repair[[#This Row],[Real_estate]],Houses[#All],2)</f>
        <v>Son en Breugel</v>
      </c>
      <c r="F935" t="str">
        <f>VLOOKUP(Maintenance_and_repair[[#This Row],[Real_estate]],Houses[],6)</f>
        <v>Apartment</v>
      </c>
    </row>
    <row r="936" spans="1:6" x14ac:dyDescent="0.25">
      <c r="A936">
        <v>168</v>
      </c>
      <c r="B936" s="1">
        <v>40651</v>
      </c>
      <c r="C936" s="2" t="s">
        <v>4</v>
      </c>
      <c r="D936" s="3">
        <v>2178</v>
      </c>
      <c r="E936" t="str">
        <f>VLOOKUP(Maintenance_and_repair[[#This Row],[Real_estate]],Houses[#All],2)</f>
        <v>Eindhoven-Oost</v>
      </c>
      <c r="F936" t="str">
        <f>VLOOKUP(Maintenance_and_repair[[#This Row],[Real_estate]],Houses[],6)</f>
        <v>Condo</v>
      </c>
    </row>
    <row r="937" spans="1:6" x14ac:dyDescent="0.25">
      <c r="A937">
        <v>125</v>
      </c>
      <c r="B937" s="1">
        <v>40653</v>
      </c>
      <c r="C937" s="2" t="s">
        <v>6</v>
      </c>
      <c r="D937" s="3">
        <v>2070</v>
      </c>
      <c r="E937" t="str">
        <f>VLOOKUP(Maintenance_and_repair[[#This Row],[Real_estate]],Houses[#All],2)</f>
        <v>Eindhoven-West</v>
      </c>
      <c r="F937" t="str">
        <f>VLOOKUP(Maintenance_and_repair[[#This Row],[Real_estate]],Houses[],6)</f>
        <v>Villa</v>
      </c>
    </row>
    <row r="938" spans="1:6" x14ac:dyDescent="0.25">
      <c r="A938">
        <v>220</v>
      </c>
      <c r="B938" s="1">
        <v>40659</v>
      </c>
      <c r="C938" s="2" t="s">
        <v>6</v>
      </c>
      <c r="D938" s="3">
        <v>4707</v>
      </c>
      <c r="E938" t="str">
        <f>VLOOKUP(Maintenance_and_repair[[#This Row],[Real_estate]],Houses[#All],2)</f>
        <v>Geldrop</v>
      </c>
      <c r="F938" t="str">
        <f>VLOOKUP(Maintenance_and_repair[[#This Row],[Real_estate]],Houses[],6)</f>
        <v>House</v>
      </c>
    </row>
    <row r="939" spans="1:6" x14ac:dyDescent="0.25">
      <c r="A939">
        <v>162</v>
      </c>
      <c r="B939" s="1">
        <v>40662</v>
      </c>
      <c r="C939" s="2" t="s">
        <v>6</v>
      </c>
      <c r="D939" s="3">
        <v>2478</v>
      </c>
      <c r="E939" t="str">
        <f>VLOOKUP(Maintenance_and_repair[[#This Row],[Real_estate]],Houses[#All],2)</f>
        <v>Eindhoven-Oost</v>
      </c>
      <c r="F939" t="str">
        <f>VLOOKUP(Maintenance_and_repair[[#This Row],[Real_estate]],Houses[],6)</f>
        <v>Apartment</v>
      </c>
    </row>
    <row r="940" spans="1:6" x14ac:dyDescent="0.25">
      <c r="A940">
        <v>170</v>
      </c>
      <c r="B940" s="1">
        <v>40666</v>
      </c>
      <c r="C940" s="2" t="s">
        <v>5</v>
      </c>
      <c r="D940" s="3">
        <v>1229</v>
      </c>
      <c r="E940" t="str">
        <f>VLOOKUP(Maintenance_and_repair[[#This Row],[Real_estate]],Houses[#All],2)</f>
        <v>Eindhoven-Oost</v>
      </c>
      <c r="F940" t="str">
        <f>VLOOKUP(Maintenance_and_repair[[#This Row],[Real_estate]],Houses[],6)</f>
        <v>Condo</v>
      </c>
    </row>
    <row r="941" spans="1:6" x14ac:dyDescent="0.25">
      <c r="A941">
        <v>135</v>
      </c>
      <c r="B941" s="1">
        <v>40671</v>
      </c>
      <c r="C941" s="2" t="s">
        <v>4</v>
      </c>
      <c r="D941" s="3">
        <v>4730</v>
      </c>
      <c r="E941" t="str">
        <f>VLOOKUP(Maintenance_and_repair[[#This Row],[Real_estate]],Houses[#All],2)</f>
        <v>Eindhoven-West</v>
      </c>
      <c r="F941" t="str">
        <f>VLOOKUP(Maintenance_and_repair[[#This Row],[Real_estate]],Houses[],6)</f>
        <v>Small House</v>
      </c>
    </row>
    <row r="942" spans="1:6" x14ac:dyDescent="0.25">
      <c r="A942">
        <v>73</v>
      </c>
      <c r="B942" s="1">
        <v>40675</v>
      </c>
      <c r="C942" s="2" t="s">
        <v>6</v>
      </c>
      <c r="D942" s="3">
        <v>4996</v>
      </c>
      <c r="E942" t="str">
        <f>VLOOKUP(Maintenance_and_repair[[#This Row],[Real_estate]],Houses[#All],2)</f>
        <v>Eindhoven-Noord</v>
      </c>
      <c r="F942" t="str">
        <f>VLOOKUP(Maintenance_and_repair[[#This Row],[Real_estate]],Houses[],6)</f>
        <v>Apartment</v>
      </c>
    </row>
    <row r="943" spans="1:6" x14ac:dyDescent="0.25">
      <c r="A943">
        <v>138</v>
      </c>
      <c r="B943" s="1">
        <v>40676</v>
      </c>
      <c r="C943" s="2" t="s">
        <v>4</v>
      </c>
      <c r="D943" s="3">
        <v>292</v>
      </c>
      <c r="E943" t="str">
        <f>VLOOKUP(Maintenance_and_repair[[#This Row],[Real_estate]],Houses[#All],2)</f>
        <v>Eindhoven-West</v>
      </c>
      <c r="F943" t="str">
        <f>VLOOKUP(Maintenance_and_repair[[#This Row],[Real_estate]],Houses[],6)</f>
        <v>Condo</v>
      </c>
    </row>
    <row r="944" spans="1:6" x14ac:dyDescent="0.25">
      <c r="A944">
        <v>14</v>
      </c>
      <c r="B944" s="1">
        <v>40677</v>
      </c>
      <c r="C944" s="2" t="s">
        <v>4</v>
      </c>
      <c r="D944" s="3">
        <v>454</v>
      </c>
      <c r="E944" t="str">
        <f>VLOOKUP(Maintenance_and_repair[[#This Row],[Real_estate]],Houses[#All],2)</f>
        <v>Eindhoven-Zuid</v>
      </c>
      <c r="F944" t="str">
        <f>VLOOKUP(Maintenance_and_repair[[#This Row],[Real_estate]],Houses[],6)</f>
        <v>House</v>
      </c>
    </row>
    <row r="945" spans="1:6" x14ac:dyDescent="0.25">
      <c r="A945">
        <v>128</v>
      </c>
      <c r="B945" s="1">
        <v>40678</v>
      </c>
      <c r="C945" s="2" t="s">
        <v>6</v>
      </c>
      <c r="D945" s="3">
        <v>2572</v>
      </c>
      <c r="E945" t="str">
        <f>VLOOKUP(Maintenance_and_repair[[#This Row],[Real_estate]],Houses[#All],2)</f>
        <v>Eindhoven-West</v>
      </c>
      <c r="F945" t="str">
        <f>VLOOKUP(Maintenance_and_repair[[#This Row],[Real_estate]],Houses[],6)</f>
        <v>House</v>
      </c>
    </row>
    <row r="946" spans="1:6" x14ac:dyDescent="0.25">
      <c r="A946">
        <v>33</v>
      </c>
      <c r="B946" s="1">
        <v>40683</v>
      </c>
      <c r="C946" s="2" t="s">
        <v>4</v>
      </c>
      <c r="D946" s="3">
        <v>1461</v>
      </c>
      <c r="E946" t="str">
        <f>VLOOKUP(Maintenance_and_repair[[#This Row],[Real_estate]],Houses[#All],2)</f>
        <v>Eindhoven-Zuid</v>
      </c>
      <c r="F946" t="str">
        <f>VLOOKUP(Maintenance_and_repair[[#This Row],[Real_estate]],Houses[],6)</f>
        <v>Small House</v>
      </c>
    </row>
    <row r="947" spans="1:6" x14ac:dyDescent="0.25">
      <c r="A947">
        <v>192</v>
      </c>
      <c r="B947" s="1">
        <v>40683</v>
      </c>
      <c r="C947" s="2" t="s">
        <v>5</v>
      </c>
      <c r="D947" s="3">
        <v>145</v>
      </c>
      <c r="E947" t="str">
        <f>VLOOKUP(Maintenance_and_repair[[#This Row],[Real_estate]],Houses[#All],2)</f>
        <v>Eindhoven-Oost</v>
      </c>
      <c r="F947" t="str">
        <f>VLOOKUP(Maintenance_and_repair[[#This Row],[Real_estate]],Houses[],6)</f>
        <v>Small House</v>
      </c>
    </row>
    <row r="948" spans="1:6" x14ac:dyDescent="0.25">
      <c r="A948">
        <v>78</v>
      </c>
      <c r="B948" s="1">
        <v>40687</v>
      </c>
      <c r="C948" s="2" t="s">
        <v>4</v>
      </c>
      <c r="D948" s="3">
        <v>607</v>
      </c>
      <c r="E948" t="str">
        <f>VLOOKUP(Maintenance_and_repair[[#This Row],[Real_estate]],Houses[#All],2)</f>
        <v>Eindhoven-West</v>
      </c>
      <c r="F948" t="str">
        <f>VLOOKUP(Maintenance_and_repair[[#This Row],[Real_estate]],Houses[],6)</f>
        <v>Small House</v>
      </c>
    </row>
    <row r="949" spans="1:6" x14ac:dyDescent="0.25">
      <c r="A949">
        <v>145</v>
      </c>
      <c r="B949" s="1">
        <v>40689</v>
      </c>
      <c r="C949" s="2" t="s">
        <v>6</v>
      </c>
      <c r="D949" s="3">
        <v>4419</v>
      </c>
      <c r="E949" t="str">
        <f>VLOOKUP(Maintenance_and_repair[[#This Row],[Real_estate]],Houses[#All],2)</f>
        <v>Eindhoven-Oost</v>
      </c>
      <c r="F949" t="str">
        <f>VLOOKUP(Maintenance_and_repair[[#This Row],[Real_estate]],Houses[],6)</f>
        <v>Apartment</v>
      </c>
    </row>
    <row r="950" spans="1:6" x14ac:dyDescent="0.25">
      <c r="A950">
        <v>152</v>
      </c>
      <c r="B950" s="1">
        <v>40689</v>
      </c>
      <c r="C950" s="2" t="s">
        <v>5</v>
      </c>
      <c r="D950" s="3">
        <v>1454</v>
      </c>
      <c r="E950" t="str">
        <f>VLOOKUP(Maintenance_and_repair[[#This Row],[Real_estate]],Houses[#All],2)</f>
        <v>Eindhoven-Oost</v>
      </c>
      <c r="F950" t="str">
        <f>VLOOKUP(Maintenance_and_repair[[#This Row],[Real_estate]],Houses[],6)</f>
        <v>Apartment</v>
      </c>
    </row>
    <row r="951" spans="1:6" x14ac:dyDescent="0.25">
      <c r="A951">
        <v>189</v>
      </c>
      <c r="B951" s="1">
        <v>40690</v>
      </c>
      <c r="C951" s="2" t="s">
        <v>4</v>
      </c>
      <c r="D951" s="3">
        <v>4775</v>
      </c>
      <c r="E951" t="str">
        <f>VLOOKUP(Maintenance_and_repair[[#This Row],[Real_estate]],Houses[#All],2)</f>
        <v>Eindhoven-Oost</v>
      </c>
      <c r="F951" t="str">
        <f>VLOOKUP(Maintenance_and_repair[[#This Row],[Real_estate]],Houses[],6)</f>
        <v>Small House</v>
      </c>
    </row>
    <row r="952" spans="1:6" x14ac:dyDescent="0.25">
      <c r="A952">
        <v>77</v>
      </c>
      <c r="B952" s="1">
        <v>40694</v>
      </c>
      <c r="C952" s="2" t="s">
        <v>6</v>
      </c>
      <c r="D952" s="3">
        <v>1605</v>
      </c>
      <c r="E952" t="str">
        <f>VLOOKUP(Maintenance_and_repair[[#This Row],[Real_estate]],Houses[#All],2)</f>
        <v>Eindhoven-West</v>
      </c>
      <c r="F952" t="str">
        <f>VLOOKUP(Maintenance_and_repair[[#This Row],[Real_estate]],Houses[],6)</f>
        <v>Small House</v>
      </c>
    </row>
    <row r="953" spans="1:6" x14ac:dyDescent="0.25">
      <c r="A953">
        <v>225</v>
      </c>
      <c r="B953" s="1">
        <v>40694</v>
      </c>
      <c r="C953" s="2" t="s">
        <v>5</v>
      </c>
      <c r="D953" s="3">
        <v>4628</v>
      </c>
      <c r="E953" t="str">
        <f>VLOOKUP(Maintenance_and_repair[[#This Row],[Real_estate]],Houses[#All],2)</f>
        <v>Son en Breugel</v>
      </c>
      <c r="F953" t="str">
        <f>VLOOKUP(Maintenance_and_repair[[#This Row],[Real_estate]],Houses[],6)</f>
        <v>Apartment</v>
      </c>
    </row>
    <row r="954" spans="1:6" x14ac:dyDescent="0.25">
      <c r="A954">
        <v>144</v>
      </c>
      <c r="B954" s="1">
        <v>40699</v>
      </c>
      <c r="C954" s="2" t="s">
        <v>5</v>
      </c>
      <c r="D954" s="3">
        <v>3395</v>
      </c>
      <c r="E954" t="str">
        <f>VLOOKUP(Maintenance_and_repair[[#This Row],[Real_estate]],Houses[#All],2)</f>
        <v>Eindhoven-Oost</v>
      </c>
      <c r="F954" t="str">
        <f>VLOOKUP(Maintenance_and_repair[[#This Row],[Real_estate]],Houses[],6)</f>
        <v>Condo</v>
      </c>
    </row>
    <row r="955" spans="1:6" x14ac:dyDescent="0.25">
      <c r="A955">
        <v>111</v>
      </c>
      <c r="B955" s="1">
        <v>40700</v>
      </c>
      <c r="C955" s="2" t="s">
        <v>5</v>
      </c>
      <c r="D955" s="3">
        <v>693</v>
      </c>
      <c r="E955" t="str">
        <f>VLOOKUP(Maintenance_and_repair[[#This Row],[Real_estate]],Houses[#All],2)</f>
        <v>Eindhoven-West</v>
      </c>
      <c r="F955" t="str">
        <f>VLOOKUP(Maintenance_and_repair[[#This Row],[Real_estate]],Houses[],6)</f>
        <v>Small House</v>
      </c>
    </row>
    <row r="956" spans="1:6" x14ac:dyDescent="0.25">
      <c r="A956">
        <v>129</v>
      </c>
      <c r="B956" s="1">
        <v>40703</v>
      </c>
      <c r="C956" s="2" t="s">
        <v>4</v>
      </c>
      <c r="D956" s="3">
        <v>453</v>
      </c>
      <c r="E956" t="str">
        <f>VLOOKUP(Maintenance_and_repair[[#This Row],[Real_estate]],Houses[#All],2)</f>
        <v>Eindhoven-West</v>
      </c>
      <c r="F956" t="str">
        <f>VLOOKUP(Maintenance_and_repair[[#This Row],[Real_estate]],Houses[],6)</f>
        <v>Small House</v>
      </c>
    </row>
    <row r="957" spans="1:6" x14ac:dyDescent="0.25">
      <c r="A957">
        <v>35</v>
      </c>
      <c r="B957" s="1">
        <v>40709</v>
      </c>
      <c r="C957" s="2" t="s">
        <v>4</v>
      </c>
      <c r="D957" s="3">
        <v>110</v>
      </c>
      <c r="E957" t="str">
        <f>VLOOKUP(Maintenance_and_repair[[#This Row],[Real_estate]],Houses[#All],2)</f>
        <v>Eindhoven-Zuid</v>
      </c>
      <c r="F957" t="str">
        <f>VLOOKUP(Maintenance_and_repair[[#This Row],[Real_estate]],Houses[],6)</f>
        <v>Villa</v>
      </c>
    </row>
    <row r="958" spans="1:6" x14ac:dyDescent="0.25">
      <c r="A958">
        <v>91</v>
      </c>
      <c r="B958" s="1">
        <v>40712</v>
      </c>
      <c r="C958" s="2" t="s">
        <v>6</v>
      </c>
      <c r="D958" s="3">
        <v>4504</v>
      </c>
      <c r="E958" t="str">
        <f>VLOOKUP(Maintenance_and_repair[[#This Row],[Real_estate]],Houses[#All],2)</f>
        <v>Eindhoven-West</v>
      </c>
      <c r="F958" t="str">
        <f>VLOOKUP(Maintenance_and_repair[[#This Row],[Real_estate]],Houses[],6)</f>
        <v>Apartment</v>
      </c>
    </row>
    <row r="959" spans="1:6" x14ac:dyDescent="0.25">
      <c r="A959">
        <v>27</v>
      </c>
      <c r="B959" s="1">
        <v>40721</v>
      </c>
      <c r="C959" s="2" t="s">
        <v>4</v>
      </c>
      <c r="D959" s="3">
        <v>199</v>
      </c>
      <c r="E959" t="str">
        <f>VLOOKUP(Maintenance_and_repair[[#This Row],[Real_estate]],Houses[#All],2)</f>
        <v>Eindhoven-Zuid</v>
      </c>
      <c r="F959" t="str">
        <f>VLOOKUP(Maintenance_and_repair[[#This Row],[Real_estate]],Houses[],6)</f>
        <v>Small House</v>
      </c>
    </row>
    <row r="960" spans="1:6" x14ac:dyDescent="0.25">
      <c r="A960">
        <v>148</v>
      </c>
      <c r="B960" s="1">
        <v>40722</v>
      </c>
      <c r="C960" s="2" t="s">
        <v>6</v>
      </c>
      <c r="D960" s="3">
        <v>3681</v>
      </c>
      <c r="E960" t="str">
        <f>VLOOKUP(Maintenance_and_repair[[#This Row],[Real_estate]],Houses[#All],2)</f>
        <v>Eindhoven-Oost</v>
      </c>
      <c r="F960" t="str">
        <f>VLOOKUP(Maintenance_and_repair[[#This Row],[Real_estate]],Houses[],6)</f>
        <v>Apartment</v>
      </c>
    </row>
    <row r="961" spans="1:6" x14ac:dyDescent="0.25">
      <c r="A961">
        <v>131</v>
      </c>
      <c r="B961" s="1">
        <v>40725</v>
      </c>
      <c r="C961" s="2" t="s">
        <v>6</v>
      </c>
      <c r="D961" s="3">
        <v>4285</v>
      </c>
      <c r="E961" t="str">
        <f>VLOOKUP(Maintenance_and_repair[[#This Row],[Real_estate]],Houses[#All],2)</f>
        <v>Eindhoven-West</v>
      </c>
      <c r="F961" t="str">
        <f>VLOOKUP(Maintenance_and_repair[[#This Row],[Real_estate]],Houses[],6)</f>
        <v>Villa</v>
      </c>
    </row>
    <row r="962" spans="1:6" x14ac:dyDescent="0.25">
      <c r="A962">
        <v>116</v>
      </c>
      <c r="B962" s="1">
        <v>40731</v>
      </c>
      <c r="C962" s="2" t="s">
        <v>5</v>
      </c>
      <c r="D962" s="3">
        <v>4054</v>
      </c>
      <c r="E962" t="str">
        <f>VLOOKUP(Maintenance_and_repair[[#This Row],[Real_estate]],Houses[#All],2)</f>
        <v>Eindhoven-West</v>
      </c>
      <c r="F962" t="str">
        <f>VLOOKUP(Maintenance_and_repair[[#This Row],[Real_estate]],Houses[],6)</f>
        <v>House</v>
      </c>
    </row>
    <row r="963" spans="1:6" x14ac:dyDescent="0.25">
      <c r="A963">
        <v>32</v>
      </c>
      <c r="B963" s="1">
        <v>40732</v>
      </c>
      <c r="C963" s="2" t="s">
        <v>4</v>
      </c>
      <c r="D963" s="3">
        <v>481</v>
      </c>
      <c r="E963" t="str">
        <f>VLOOKUP(Maintenance_and_repair[[#This Row],[Real_estate]],Houses[#All],2)</f>
        <v>Eindhoven-Zuid</v>
      </c>
      <c r="F963" t="str">
        <f>VLOOKUP(Maintenance_and_repair[[#This Row],[Real_estate]],Houses[],6)</f>
        <v>House</v>
      </c>
    </row>
    <row r="964" spans="1:6" x14ac:dyDescent="0.25">
      <c r="A964">
        <v>107</v>
      </c>
      <c r="B964" s="1">
        <v>40735</v>
      </c>
      <c r="C964" s="2" t="s">
        <v>5</v>
      </c>
      <c r="D964" s="3">
        <v>3131</v>
      </c>
      <c r="E964" t="str">
        <f>VLOOKUP(Maintenance_and_repair[[#This Row],[Real_estate]],Houses[#All],2)</f>
        <v>Eindhoven-West</v>
      </c>
      <c r="F964" t="str">
        <f>VLOOKUP(Maintenance_and_repair[[#This Row],[Real_estate]],Houses[],6)</f>
        <v>House</v>
      </c>
    </row>
    <row r="965" spans="1:6" x14ac:dyDescent="0.25">
      <c r="A965">
        <v>80</v>
      </c>
      <c r="B965" s="1">
        <v>40740</v>
      </c>
      <c r="C965" s="2" t="s">
        <v>4</v>
      </c>
      <c r="D965" s="3">
        <v>4838</v>
      </c>
      <c r="E965" t="str">
        <f>VLOOKUP(Maintenance_and_repair[[#This Row],[Real_estate]],Houses[#All],2)</f>
        <v>Eindhoven-West</v>
      </c>
      <c r="F965" t="str">
        <f>VLOOKUP(Maintenance_and_repair[[#This Row],[Real_estate]],Houses[],6)</f>
        <v>Small House</v>
      </c>
    </row>
    <row r="966" spans="1:6" x14ac:dyDescent="0.25">
      <c r="A966">
        <v>113</v>
      </c>
      <c r="B966" s="1">
        <v>40741</v>
      </c>
      <c r="C966" s="2" t="s">
        <v>6</v>
      </c>
      <c r="D966" s="3">
        <v>928</v>
      </c>
      <c r="E966" t="str">
        <f>VLOOKUP(Maintenance_and_repair[[#This Row],[Real_estate]],Houses[#All],2)</f>
        <v>Eindhoven-West</v>
      </c>
      <c r="F966" t="str">
        <f>VLOOKUP(Maintenance_and_repair[[#This Row],[Real_estate]],Houses[],6)</f>
        <v>Small House</v>
      </c>
    </row>
    <row r="967" spans="1:6" x14ac:dyDescent="0.25">
      <c r="A967">
        <v>112</v>
      </c>
      <c r="B967" s="1">
        <v>40742</v>
      </c>
      <c r="C967" s="2" t="s">
        <v>5</v>
      </c>
      <c r="D967" s="3">
        <v>3816</v>
      </c>
      <c r="E967" t="str">
        <f>VLOOKUP(Maintenance_and_repair[[#This Row],[Real_estate]],Houses[#All],2)</f>
        <v>Eindhoven-West</v>
      </c>
      <c r="F967" t="str">
        <f>VLOOKUP(Maintenance_and_repair[[#This Row],[Real_estate]],Houses[],6)</f>
        <v>Apartment</v>
      </c>
    </row>
    <row r="968" spans="1:6" x14ac:dyDescent="0.25">
      <c r="A968">
        <v>2</v>
      </c>
      <c r="B968" s="1">
        <v>40744</v>
      </c>
      <c r="C968" s="2" t="s">
        <v>4</v>
      </c>
      <c r="D968" s="3">
        <v>780</v>
      </c>
      <c r="E968" t="str">
        <f>VLOOKUP(Maintenance_and_repair[[#This Row],[Real_estate]],Houses[#All],2)</f>
        <v>Eindhoven-Zuid</v>
      </c>
      <c r="F968" t="str">
        <f>VLOOKUP(Maintenance_and_repair[[#This Row],[Real_estate]],Houses[],6)</f>
        <v>House</v>
      </c>
    </row>
    <row r="969" spans="1:6" x14ac:dyDescent="0.25">
      <c r="A969">
        <v>127</v>
      </c>
      <c r="B969" s="1">
        <v>40744</v>
      </c>
      <c r="C969" s="2" t="s">
        <v>5</v>
      </c>
      <c r="D969" s="3">
        <v>1621</v>
      </c>
      <c r="E969" t="str">
        <f>VLOOKUP(Maintenance_and_repair[[#This Row],[Real_estate]],Houses[#All],2)</f>
        <v>Eindhoven-West</v>
      </c>
      <c r="F969" t="str">
        <f>VLOOKUP(Maintenance_and_repair[[#This Row],[Real_estate]],Houses[],6)</f>
        <v>Apartment</v>
      </c>
    </row>
    <row r="970" spans="1:6" x14ac:dyDescent="0.25">
      <c r="A970">
        <v>228</v>
      </c>
      <c r="B970" s="1">
        <v>40747</v>
      </c>
      <c r="C970" s="2" t="s">
        <v>4</v>
      </c>
      <c r="D970" s="3">
        <v>1964</v>
      </c>
      <c r="E970" t="str">
        <f>VLOOKUP(Maintenance_and_repair[[#This Row],[Real_estate]],Houses[#All],2)</f>
        <v>Son en Breugel</v>
      </c>
      <c r="F970" t="str">
        <f>VLOOKUP(Maintenance_and_repair[[#This Row],[Real_estate]],Houses[],6)</f>
        <v>Apartment</v>
      </c>
    </row>
    <row r="971" spans="1:6" x14ac:dyDescent="0.25">
      <c r="A971">
        <v>200</v>
      </c>
      <c r="B971" s="1">
        <v>40751</v>
      </c>
      <c r="C971" s="2" t="s">
        <v>5</v>
      </c>
      <c r="D971" s="3">
        <v>193</v>
      </c>
      <c r="E971" t="str">
        <f>VLOOKUP(Maintenance_and_repair[[#This Row],[Real_estate]],Houses[#All],2)</f>
        <v>Best</v>
      </c>
      <c r="F971" t="str">
        <f>VLOOKUP(Maintenance_and_repair[[#This Row],[Real_estate]],Houses[],6)</f>
        <v>Apartment</v>
      </c>
    </row>
    <row r="972" spans="1:6" x14ac:dyDescent="0.25">
      <c r="A972">
        <v>100</v>
      </c>
      <c r="B972" s="1">
        <v>40758</v>
      </c>
      <c r="C972" s="2" t="s">
        <v>6</v>
      </c>
      <c r="D972" s="3">
        <v>4897</v>
      </c>
      <c r="E972" t="str">
        <f>VLOOKUP(Maintenance_and_repair[[#This Row],[Real_estate]],Houses[#All],2)</f>
        <v>Eindhoven-West</v>
      </c>
      <c r="F972" t="str">
        <f>VLOOKUP(Maintenance_and_repair[[#This Row],[Real_estate]],Houses[],6)</f>
        <v>Apartment</v>
      </c>
    </row>
    <row r="973" spans="1:6" x14ac:dyDescent="0.25">
      <c r="A973">
        <v>154</v>
      </c>
      <c r="B973" s="1">
        <v>40758</v>
      </c>
      <c r="C973" s="2" t="s">
        <v>6</v>
      </c>
      <c r="D973" s="3">
        <v>2453</v>
      </c>
      <c r="E973" t="str">
        <f>VLOOKUP(Maintenance_and_repair[[#This Row],[Real_estate]],Houses[#All],2)</f>
        <v>Eindhoven-Oost</v>
      </c>
      <c r="F973" t="str">
        <f>VLOOKUP(Maintenance_and_repair[[#This Row],[Real_estate]],Houses[],6)</f>
        <v>Apartment</v>
      </c>
    </row>
    <row r="974" spans="1:6" x14ac:dyDescent="0.25">
      <c r="A974">
        <v>30</v>
      </c>
      <c r="B974" s="1">
        <v>40759</v>
      </c>
      <c r="C974" s="2" t="s">
        <v>6</v>
      </c>
      <c r="D974" s="3">
        <v>4178</v>
      </c>
      <c r="E974" t="str">
        <f>VLOOKUP(Maintenance_and_repair[[#This Row],[Real_estate]],Houses[#All],2)</f>
        <v>Eindhoven-Zuid</v>
      </c>
      <c r="F974" t="str">
        <f>VLOOKUP(Maintenance_and_repair[[#This Row],[Real_estate]],Houses[],6)</f>
        <v>Condo</v>
      </c>
    </row>
    <row r="975" spans="1:6" x14ac:dyDescent="0.25">
      <c r="A975">
        <v>81</v>
      </c>
      <c r="B975" s="1">
        <v>40760</v>
      </c>
      <c r="C975" s="2" t="s">
        <v>6</v>
      </c>
      <c r="D975" s="3">
        <v>1832</v>
      </c>
      <c r="E975" t="str">
        <f>VLOOKUP(Maintenance_and_repair[[#This Row],[Real_estate]],Houses[#All],2)</f>
        <v>Eindhoven-West</v>
      </c>
      <c r="F975" t="str">
        <f>VLOOKUP(Maintenance_and_repair[[#This Row],[Real_estate]],Houses[],6)</f>
        <v>Small House</v>
      </c>
    </row>
    <row r="976" spans="1:6" x14ac:dyDescent="0.25">
      <c r="A976">
        <v>206</v>
      </c>
      <c r="B976" s="1">
        <v>40764</v>
      </c>
      <c r="C976" s="2" t="s">
        <v>4</v>
      </c>
      <c r="D976" s="3">
        <v>3497</v>
      </c>
      <c r="E976" t="str">
        <f>VLOOKUP(Maintenance_and_repair[[#This Row],[Real_estate]],Houses[#All],2)</f>
        <v>Geldrop</v>
      </c>
      <c r="F976" t="str">
        <f>VLOOKUP(Maintenance_and_repair[[#This Row],[Real_estate]],Houses[],6)</f>
        <v>Condo</v>
      </c>
    </row>
    <row r="977" spans="1:6" x14ac:dyDescent="0.25">
      <c r="A977">
        <v>60</v>
      </c>
      <c r="B977" s="1">
        <v>40765</v>
      </c>
      <c r="C977" s="2" t="s">
        <v>6</v>
      </c>
      <c r="D977" s="3">
        <v>1483</v>
      </c>
      <c r="E977" t="str">
        <f>VLOOKUP(Maintenance_and_repair[[#This Row],[Real_estate]],Houses[#All],2)</f>
        <v>Eindhoven-Noord</v>
      </c>
      <c r="F977" t="str">
        <f>VLOOKUP(Maintenance_and_repair[[#This Row],[Real_estate]],Houses[],6)</f>
        <v>Condo</v>
      </c>
    </row>
    <row r="978" spans="1:6" x14ac:dyDescent="0.25">
      <c r="A978">
        <v>160</v>
      </c>
      <c r="B978" s="1">
        <v>40768</v>
      </c>
      <c r="C978" s="2" t="s">
        <v>4</v>
      </c>
      <c r="D978" s="3">
        <v>4834</v>
      </c>
      <c r="E978" t="str">
        <f>VLOOKUP(Maintenance_and_repair[[#This Row],[Real_estate]],Houses[#All],2)</f>
        <v>Eindhoven-Oost</v>
      </c>
      <c r="F978" t="str">
        <f>VLOOKUP(Maintenance_and_repair[[#This Row],[Real_estate]],Houses[],6)</f>
        <v>Apartment</v>
      </c>
    </row>
    <row r="979" spans="1:6" x14ac:dyDescent="0.25">
      <c r="A979">
        <v>74</v>
      </c>
      <c r="B979" s="1">
        <v>40770</v>
      </c>
      <c r="C979" s="2" t="s">
        <v>4</v>
      </c>
      <c r="D979" s="3">
        <v>2855</v>
      </c>
      <c r="E979" t="str">
        <f>VLOOKUP(Maintenance_and_repair[[#This Row],[Real_estate]],Houses[#All],2)</f>
        <v>Eindhoven-Noord</v>
      </c>
      <c r="F979" t="str">
        <f>VLOOKUP(Maintenance_and_repair[[#This Row],[Real_estate]],Houses[],6)</f>
        <v>House</v>
      </c>
    </row>
    <row r="980" spans="1:6" x14ac:dyDescent="0.25">
      <c r="A980">
        <v>158</v>
      </c>
      <c r="B980" s="1">
        <v>40775</v>
      </c>
      <c r="C980" s="2" t="s">
        <v>5</v>
      </c>
      <c r="D980" s="3">
        <v>3128</v>
      </c>
      <c r="E980" t="str">
        <f>VLOOKUP(Maintenance_and_repair[[#This Row],[Real_estate]],Houses[#All],2)</f>
        <v>Eindhoven-Oost</v>
      </c>
      <c r="F980" t="str">
        <f>VLOOKUP(Maintenance_and_repair[[#This Row],[Real_estate]],Houses[],6)</f>
        <v>Apartment</v>
      </c>
    </row>
    <row r="981" spans="1:6" x14ac:dyDescent="0.25">
      <c r="A981">
        <v>9</v>
      </c>
      <c r="B981" s="1">
        <v>40777</v>
      </c>
      <c r="C981" s="2" t="s">
        <v>4</v>
      </c>
      <c r="D981" s="3">
        <v>1674</v>
      </c>
      <c r="E981" t="str">
        <f>VLOOKUP(Maintenance_and_repair[[#This Row],[Real_estate]],Houses[#All],2)</f>
        <v>Eindhoven-Zuid</v>
      </c>
      <c r="F981" t="str">
        <f>VLOOKUP(Maintenance_and_repair[[#This Row],[Real_estate]],Houses[],6)</f>
        <v>Small House</v>
      </c>
    </row>
    <row r="982" spans="1:6" x14ac:dyDescent="0.25">
      <c r="A982">
        <v>215</v>
      </c>
      <c r="B982" s="1">
        <v>40783</v>
      </c>
      <c r="C982" s="2" t="s">
        <v>5</v>
      </c>
      <c r="D982" s="3">
        <v>4398</v>
      </c>
      <c r="E982" t="str">
        <f>VLOOKUP(Maintenance_and_repair[[#This Row],[Real_estate]],Houses[#All],2)</f>
        <v>Geldrop</v>
      </c>
      <c r="F982" t="str">
        <f>VLOOKUP(Maintenance_and_repair[[#This Row],[Real_estate]],Houses[],6)</f>
        <v>House</v>
      </c>
    </row>
    <row r="983" spans="1:6" x14ac:dyDescent="0.25">
      <c r="A983">
        <v>17</v>
      </c>
      <c r="B983" s="1">
        <v>40789</v>
      </c>
      <c r="C983" s="2" t="s">
        <v>6</v>
      </c>
      <c r="D983" s="3">
        <v>4388</v>
      </c>
      <c r="E983" t="str">
        <f>VLOOKUP(Maintenance_and_repair[[#This Row],[Real_estate]],Houses[#All],2)</f>
        <v>Eindhoven-Zuid</v>
      </c>
      <c r="F983" t="str">
        <f>VLOOKUP(Maintenance_and_repair[[#This Row],[Real_estate]],Houses[],6)</f>
        <v>Villa</v>
      </c>
    </row>
    <row r="984" spans="1:6" x14ac:dyDescent="0.25">
      <c r="A984">
        <v>232</v>
      </c>
      <c r="B984" s="1">
        <v>40791</v>
      </c>
      <c r="C984" s="2" t="s">
        <v>5</v>
      </c>
      <c r="D984" s="3">
        <v>4835</v>
      </c>
      <c r="E984" t="str">
        <f>VLOOKUP(Maintenance_and_repair[[#This Row],[Real_estate]],Houses[#All],2)</f>
        <v>Son en Breugel</v>
      </c>
      <c r="F984" t="str">
        <f>VLOOKUP(Maintenance_and_repair[[#This Row],[Real_estate]],Houses[],6)</f>
        <v>Villa</v>
      </c>
    </row>
    <row r="985" spans="1:6" x14ac:dyDescent="0.25">
      <c r="A985">
        <v>164</v>
      </c>
      <c r="B985" s="1">
        <v>40792</v>
      </c>
      <c r="C985" s="2" t="s">
        <v>4</v>
      </c>
      <c r="D985" s="3">
        <v>83</v>
      </c>
      <c r="E985" t="str">
        <f>VLOOKUP(Maintenance_and_repair[[#This Row],[Real_estate]],Houses[#All],2)</f>
        <v>Eindhoven-Oost</v>
      </c>
      <c r="F985" t="str">
        <f>VLOOKUP(Maintenance_and_repair[[#This Row],[Real_estate]],Houses[],6)</f>
        <v>Condo</v>
      </c>
    </row>
    <row r="986" spans="1:6" x14ac:dyDescent="0.25">
      <c r="A986">
        <v>205</v>
      </c>
      <c r="B986" s="1">
        <v>40794</v>
      </c>
      <c r="C986" s="2" t="s">
        <v>6</v>
      </c>
      <c r="D986" s="3">
        <v>3136</v>
      </c>
      <c r="E986" t="str">
        <f>VLOOKUP(Maintenance_and_repair[[#This Row],[Real_estate]],Houses[#All],2)</f>
        <v>Best</v>
      </c>
      <c r="F986" t="str">
        <f>VLOOKUP(Maintenance_and_repair[[#This Row],[Real_estate]],Houses[],6)</f>
        <v>Small House</v>
      </c>
    </row>
    <row r="987" spans="1:6" x14ac:dyDescent="0.25">
      <c r="A987">
        <v>84</v>
      </c>
      <c r="B987" s="1">
        <v>40796</v>
      </c>
      <c r="C987" s="2" t="s">
        <v>6</v>
      </c>
      <c r="D987" s="3">
        <v>3375</v>
      </c>
      <c r="E987" t="str">
        <f>VLOOKUP(Maintenance_and_repair[[#This Row],[Real_estate]],Houses[#All],2)</f>
        <v>Eindhoven-West</v>
      </c>
      <c r="F987" t="str">
        <f>VLOOKUP(Maintenance_and_repair[[#This Row],[Real_estate]],Houses[],6)</f>
        <v>Small House</v>
      </c>
    </row>
    <row r="988" spans="1:6" x14ac:dyDescent="0.25">
      <c r="A988">
        <v>132</v>
      </c>
      <c r="B988" s="1">
        <v>40805</v>
      </c>
      <c r="C988" s="2" t="s">
        <v>5</v>
      </c>
      <c r="D988" s="3">
        <v>987</v>
      </c>
      <c r="E988" t="str">
        <f>VLOOKUP(Maintenance_and_repair[[#This Row],[Real_estate]],Houses[#All],2)</f>
        <v>Eindhoven-West</v>
      </c>
      <c r="F988" t="str">
        <f>VLOOKUP(Maintenance_and_repair[[#This Row],[Real_estate]],Houses[],6)</f>
        <v>Condo</v>
      </c>
    </row>
    <row r="989" spans="1:6" x14ac:dyDescent="0.25">
      <c r="A989">
        <v>165</v>
      </c>
      <c r="B989" s="1">
        <v>40805</v>
      </c>
      <c r="C989" s="2" t="s">
        <v>5</v>
      </c>
      <c r="D989" s="3">
        <v>4318</v>
      </c>
      <c r="E989" t="str">
        <f>VLOOKUP(Maintenance_and_repair[[#This Row],[Real_estate]],Houses[#All],2)</f>
        <v>Eindhoven-Oost</v>
      </c>
      <c r="F989" t="str">
        <f>VLOOKUP(Maintenance_and_repair[[#This Row],[Real_estate]],Houses[],6)</f>
        <v>Condo</v>
      </c>
    </row>
    <row r="990" spans="1:6" x14ac:dyDescent="0.25">
      <c r="A990">
        <v>92</v>
      </c>
      <c r="B990" s="1">
        <v>40808</v>
      </c>
      <c r="C990" s="2" t="s">
        <v>4</v>
      </c>
      <c r="D990" s="3">
        <v>1527</v>
      </c>
      <c r="E990" t="str">
        <f>VLOOKUP(Maintenance_and_repair[[#This Row],[Real_estate]],Houses[#All],2)</f>
        <v>Eindhoven-West</v>
      </c>
      <c r="F990" t="str">
        <f>VLOOKUP(Maintenance_and_repair[[#This Row],[Real_estate]],Houses[],6)</f>
        <v>House</v>
      </c>
    </row>
    <row r="991" spans="1:6" x14ac:dyDescent="0.25">
      <c r="A991">
        <v>139</v>
      </c>
      <c r="B991" s="1">
        <v>40812</v>
      </c>
      <c r="C991" s="2" t="s">
        <v>5</v>
      </c>
      <c r="D991" s="3">
        <v>3053</v>
      </c>
      <c r="E991" t="str">
        <f>VLOOKUP(Maintenance_and_repair[[#This Row],[Real_estate]],Houses[#All],2)</f>
        <v>Eindhoven-Oost</v>
      </c>
      <c r="F991" t="str">
        <f>VLOOKUP(Maintenance_and_repair[[#This Row],[Real_estate]],Houses[],6)</f>
        <v>Apartment</v>
      </c>
    </row>
    <row r="992" spans="1:6" x14ac:dyDescent="0.25">
      <c r="A992">
        <v>20</v>
      </c>
      <c r="B992" s="1">
        <v>40813</v>
      </c>
      <c r="C992" s="2" t="s">
        <v>4</v>
      </c>
      <c r="D992" s="3">
        <v>713</v>
      </c>
      <c r="E992" t="str">
        <f>VLOOKUP(Maintenance_and_repair[[#This Row],[Real_estate]],Houses[#All],2)</f>
        <v>Eindhoven-Zuid</v>
      </c>
      <c r="F992" t="str">
        <f>VLOOKUP(Maintenance_and_repair[[#This Row],[Real_estate]],Houses[],6)</f>
        <v>House</v>
      </c>
    </row>
    <row r="993" spans="1:6" x14ac:dyDescent="0.25">
      <c r="A993">
        <v>23</v>
      </c>
      <c r="B993" s="1">
        <v>40818</v>
      </c>
      <c r="C993" s="2" t="s">
        <v>4</v>
      </c>
      <c r="D993" s="3">
        <v>2471</v>
      </c>
      <c r="E993" t="str">
        <f>VLOOKUP(Maintenance_and_repair[[#This Row],[Real_estate]],Houses[#All],2)</f>
        <v>Eindhoven-Zuid</v>
      </c>
      <c r="F993" t="str">
        <f>VLOOKUP(Maintenance_and_repair[[#This Row],[Real_estate]],Houses[],6)</f>
        <v>Villa</v>
      </c>
    </row>
    <row r="994" spans="1:6" x14ac:dyDescent="0.25">
      <c r="A994">
        <v>134</v>
      </c>
      <c r="B994" s="1">
        <v>40818</v>
      </c>
      <c r="C994" s="2" t="s">
        <v>5</v>
      </c>
      <c r="D994" s="3">
        <v>3266</v>
      </c>
      <c r="E994" t="str">
        <f>VLOOKUP(Maintenance_and_repair[[#This Row],[Real_estate]],Houses[#All],2)</f>
        <v>Eindhoven-West</v>
      </c>
      <c r="F994" t="str">
        <f>VLOOKUP(Maintenance_and_repair[[#This Row],[Real_estate]],Houses[],6)</f>
        <v>House</v>
      </c>
    </row>
    <row r="995" spans="1:6" x14ac:dyDescent="0.25">
      <c r="A995">
        <v>5</v>
      </c>
      <c r="B995" s="1">
        <v>40827</v>
      </c>
      <c r="C995" s="2" t="s">
        <v>6</v>
      </c>
      <c r="D995" s="3">
        <v>3149</v>
      </c>
      <c r="E995" t="str">
        <f>VLOOKUP(Maintenance_and_repair[[#This Row],[Real_estate]],Houses[#All],2)</f>
        <v>Eindhoven-Zuid</v>
      </c>
      <c r="F995" t="str">
        <f>VLOOKUP(Maintenance_and_repair[[#This Row],[Real_estate]],Houses[],6)</f>
        <v>Villa</v>
      </c>
    </row>
    <row r="996" spans="1:6" x14ac:dyDescent="0.25">
      <c r="A996">
        <v>68</v>
      </c>
      <c r="B996" s="1">
        <v>40827</v>
      </c>
      <c r="C996" s="2" t="s">
        <v>6</v>
      </c>
      <c r="D996" s="3">
        <v>406</v>
      </c>
      <c r="E996" t="str">
        <f>VLOOKUP(Maintenance_and_repair[[#This Row],[Real_estate]],Houses[#All],2)</f>
        <v>Eindhoven-Noord</v>
      </c>
      <c r="F996" t="str">
        <f>VLOOKUP(Maintenance_and_repair[[#This Row],[Real_estate]],Houses[],6)</f>
        <v>House</v>
      </c>
    </row>
    <row r="997" spans="1:6" x14ac:dyDescent="0.25">
      <c r="A997">
        <v>172</v>
      </c>
      <c r="B997" s="1">
        <v>40838</v>
      </c>
      <c r="C997" s="2" t="s">
        <v>5</v>
      </c>
      <c r="D997" s="3">
        <v>853</v>
      </c>
      <c r="E997" t="str">
        <f>VLOOKUP(Maintenance_and_repair[[#This Row],[Real_estate]],Houses[#All],2)</f>
        <v>Eindhoven-Oost</v>
      </c>
      <c r="F997" t="str">
        <f>VLOOKUP(Maintenance_and_repair[[#This Row],[Real_estate]],Houses[],6)</f>
        <v>Condo</v>
      </c>
    </row>
    <row r="998" spans="1:6" x14ac:dyDescent="0.25">
      <c r="A998">
        <v>180</v>
      </c>
      <c r="B998" s="1">
        <v>40844</v>
      </c>
      <c r="C998" s="2" t="s">
        <v>5</v>
      </c>
      <c r="D998" s="3">
        <v>2547</v>
      </c>
      <c r="E998" t="str">
        <f>VLOOKUP(Maintenance_and_repair[[#This Row],[Real_estate]],Houses[#All],2)</f>
        <v>Eindhoven-Oost</v>
      </c>
      <c r="F998" t="str">
        <f>VLOOKUP(Maintenance_and_repair[[#This Row],[Real_estate]],Houses[],6)</f>
        <v>Villa</v>
      </c>
    </row>
    <row r="999" spans="1:6" x14ac:dyDescent="0.25">
      <c r="A999">
        <v>119</v>
      </c>
      <c r="B999" s="1">
        <v>40847</v>
      </c>
      <c r="C999" s="2" t="s">
        <v>5</v>
      </c>
      <c r="D999" s="3">
        <v>4206</v>
      </c>
      <c r="E999" t="str">
        <f>VLOOKUP(Maintenance_and_repair[[#This Row],[Real_estate]],Houses[#All],2)</f>
        <v>Eindhoven-West</v>
      </c>
      <c r="F999" t="str">
        <f>VLOOKUP(Maintenance_and_repair[[#This Row],[Real_estate]],Houses[],6)</f>
        <v>House</v>
      </c>
    </row>
    <row r="1000" spans="1:6" x14ac:dyDescent="0.25">
      <c r="A1000">
        <v>82</v>
      </c>
      <c r="B1000" s="1">
        <v>40849</v>
      </c>
      <c r="C1000" s="2" t="s">
        <v>4</v>
      </c>
      <c r="D1000" s="3">
        <v>4794</v>
      </c>
      <c r="E1000" t="str">
        <f>VLOOKUP(Maintenance_and_repair[[#This Row],[Real_estate]],Houses[#All],2)</f>
        <v>Eindhoven-West</v>
      </c>
      <c r="F1000" t="str">
        <f>VLOOKUP(Maintenance_and_repair[[#This Row],[Real_estate]],Houses[],6)</f>
        <v>Apartment</v>
      </c>
    </row>
    <row r="1001" spans="1:6" x14ac:dyDescent="0.25">
      <c r="A1001">
        <v>176</v>
      </c>
      <c r="B1001" s="1">
        <v>40855</v>
      </c>
      <c r="C1001" s="2" t="s">
        <v>6</v>
      </c>
      <c r="D1001" s="3">
        <v>4342</v>
      </c>
      <c r="E1001" t="str">
        <f>VLOOKUP(Maintenance_and_repair[[#This Row],[Real_estate]],Houses[#All],2)</f>
        <v>Eindhoven-Oost</v>
      </c>
      <c r="F1001" t="str">
        <f>VLOOKUP(Maintenance_and_repair[[#This Row],[Real_estate]],Houses[],6)</f>
        <v>House</v>
      </c>
    </row>
    <row r="1002" spans="1:6" x14ac:dyDescent="0.25">
      <c r="A1002">
        <v>67</v>
      </c>
      <c r="B1002" s="1">
        <v>40858</v>
      </c>
      <c r="C1002" s="2" t="s">
        <v>4</v>
      </c>
      <c r="D1002" s="3">
        <v>4436</v>
      </c>
      <c r="E1002" t="str">
        <f>VLOOKUP(Maintenance_and_repair[[#This Row],[Real_estate]],Houses[#All],2)</f>
        <v>Eindhoven-Noord</v>
      </c>
      <c r="F1002" t="str">
        <f>VLOOKUP(Maintenance_and_repair[[#This Row],[Real_estate]],Houses[],6)</f>
        <v>Apartment</v>
      </c>
    </row>
    <row r="1003" spans="1:6" x14ac:dyDescent="0.25">
      <c r="A1003">
        <v>178</v>
      </c>
      <c r="B1003" s="1">
        <v>40859</v>
      </c>
      <c r="C1003" s="2" t="s">
        <v>4</v>
      </c>
      <c r="D1003" s="3">
        <v>3540</v>
      </c>
      <c r="E1003" t="str">
        <f>VLOOKUP(Maintenance_and_repair[[#This Row],[Real_estate]],Houses[#All],2)</f>
        <v>Eindhoven-Oost</v>
      </c>
      <c r="F1003" t="str">
        <f>VLOOKUP(Maintenance_and_repair[[#This Row],[Real_estate]],Houses[],6)</f>
        <v>Villa</v>
      </c>
    </row>
    <row r="1004" spans="1:6" x14ac:dyDescent="0.25">
      <c r="A1004">
        <v>213</v>
      </c>
      <c r="B1004" s="1">
        <v>40859</v>
      </c>
      <c r="C1004" s="2" t="s">
        <v>4</v>
      </c>
      <c r="D1004" s="3">
        <v>3404</v>
      </c>
      <c r="E1004" t="str">
        <f>VLOOKUP(Maintenance_and_repair[[#This Row],[Real_estate]],Houses[#All],2)</f>
        <v>Geldrop</v>
      </c>
      <c r="F1004" t="str">
        <f>VLOOKUP(Maintenance_and_repair[[#This Row],[Real_estate]],Houses[],6)</f>
        <v>House</v>
      </c>
    </row>
    <row r="1005" spans="1:6" x14ac:dyDescent="0.25">
      <c r="A1005">
        <v>114</v>
      </c>
      <c r="B1005" s="1">
        <v>40860</v>
      </c>
      <c r="C1005" s="2" t="s">
        <v>5</v>
      </c>
      <c r="D1005" s="3">
        <v>4244</v>
      </c>
      <c r="E1005" t="str">
        <f>VLOOKUP(Maintenance_and_repair[[#This Row],[Real_estate]],Houses[#All],2)</f>
        <v>Eindhoven-West</v>
      </c>
      <c r="F1005" t="str">
        <f>VLOOKUP(Maintenance_and_repair[[#This Row],[Real_estate]],Houses[],6)</f>
        <v>Apartment</v>
      </c>
    </row>
    <row r="1006" spans="1:6" x14ac:dyDescent="0.25">
      <c r="A1006">
        <v>214</v>
      </c>
      <c r="B1006" s="1">
        <v>40868</v>
      </c>
      <c r="C1006" s="2" t="s">
        <v>5</v>
      </c>
      <c r="D1006" s="3">
        <v>4633</v>
      </c>
      <c r="E1006" t="str">
        <f>VLOOKUP(Maintenance_and_repair[[#This Row],[Real_estate]],Houses[#All],2)</f>
        <v>Geldrop</v>
      </c>
      <c r="F1006" t="str">
        <f>VLOOKUP(Maintenance_and_repair[[#This Row],[Real_estate]],Houses[],6)</f>
        <v>House</v>
      </c>
    </row>
    <row r="1007" spans="1:6" x14ac:dyDescent="0.25">
      <c r="A1007">
        <v>159</v>
      </c>
      <c r="B1007" s="1">
        <v>40871</v>
      </c>
      <c r="C1007" s="2" t="s">
        <v>4</v>
      </c>
      <c r="D1007" s="3">
        <v>2192</v>
      </c>
      <c r="E1007" t="str">
        <f>VLOOKUP(Maintenance_and_repair[[#This Row],[Real_estate]],Houses[#All],2)</f>
        <v>Eindhoven-Oost</v>
      </c>
      <c r="F1007" t="str">
        <f>VLOOKUP(Maintenance_and_repair[[#This Row],[Real_estate]],Houses[],6)</f>
        <v>Apartment</v>
      </c>
    </row>
    <row r="1008" spans="1:6" x14ac:dyDescent="0.25">
      <c r="A1008">
        <v>142</v>
      </c>
      <c r="B1008" s="1">
        <v>40882</v>
      </c>
      <c r="C1008" s="2" t="s">
        <v>5</v>
      </c>
      <c r="D1008" s="3">
        <v>1114</v>
      </c>
      <c r="E1008" t="str">
        <f>VLOOKUP(Maintenance_and_repair[[#This Row],[Real_estate]],Houses[#All],2)</f>
        <v>Eindhoven-Oost</v>
      </c>
      <c r="F1008" t="str">
        <f>VLOOKUP(Maintenance_and_repair[[#This Row],[Real_estate]],Houses[],6)</f>
        <v>Apartment</v>
      </c>
    </row>
    <row r="1009" spans="1:6" x14ac:dyDescent="0.25">
      <c r="A1009">
        <v>64</v>
      </c>
      <c r="B1009" s="1">
        <v>40883</v>
      </c>
      <c r="C1009" s="2" t="s">
        <v>6</v>
      </c>
      <c r="D1009" s="3">
        <v>3981</v>
      </c>
      <c r="E1009" t="str">
        <f>VLOOKUP(Maintenance_and_repair[[#This Row],[Real_estate]],Houses[#All],2)</f>
        <v>Eindhoven-Noord</v>
      </c>
      <c r="F1009" t="str">
        <f>VLOOKUP(Maintenance_and_repair[[#This Row],[Real_estate]],Houses[],6)</f>
        <v>Apartment</v>
      </c>
    </row>
    <row r="1010" spans="1:6" x14ac:dyDescent="0.25">
      <c r="A1010">
        <v>109</v>
      </c>
      <c r="B1010" s="1">
        <v>40885</v>
      </c>
      <c r="C1010" s="2" t="s">
        <v>6</v>
      </c>
      <c r="D1010" s="3">
        <v>2040</v>
      </c>
      <c r="E1010" t="str">
        <f>VLOOKUP(Maintenance_and_repair[[#This Row],[Real_estate]],Houses[#All],2)</f>
        <v>Eindhoven-West</v>
      </c>
      <c r="F1010" t="str">
        <f>VLOOKUP(Maintenance_and_repair[[#This Row],[Real_estate]],Houses[],6)</f>
        <v>Apartment</v>
      </c>
    </row>
    <row r="1011" spans="1:6" x14ac:dyDescent="0.25">
      <c r="A1011">
        <v>26</v>
      </c>
      <c r="B1011" s="1">
        <v>40894</v>
      </c>
      <c r="C1011" s="2" t="s">
        <v>5</v>
      </c>
      <c r="D1011" s="3">
        <v>1117</v>
      </c>
      <c r="E1011" t="str">
        <f>VLOOKUP(Maintenance_and_repair[[#This Row],[Real_estate]],Houses[#All],2)</f>
        <v>Eindhoven-Zuid</v>
      </c>
      <c r="F1011" t="str">
        <f>VLOOKUP(Maintenance_and_repair[[#This Row],[Real_estate]],Houses[],6)</f>
        <v>House</v>
      </c>
    </row>
    <row r="1012" spans="1:6" x14ac:dyDescent="0.25">
      <c r="A1012">
        <v>105</v>
      </c>
      <c r="B1012" s="1">
        <v>40895</v>
      </c>
      <c r="C1012" s="2" t="s">
        <v>5</v>
      </c>
      <c r="D1012" s="3">
        <v>708</v>
      </c>
      <c r="E1012" t="str">
        <f>VLOOKUP(Maintenance_and_repair[[#This Row],[Real_estate]],Houses[#All],2)</f>
        <v>Eindhoven-West</v>
      </c>
      <c r="F1012" t="str">
        <f>VLOOKUP(Maintenance_and_repair[[#This Row],[Real_estate]],Houses[],6)</f>
        <v>Small House</v>
      </c>
    </row>
    <row r="1013" spans="1:6" x14ac:dyDescent="0.25">
      <c r="A1013">
        <v>184</v>
      </c>
      <c r="B1013" s="1">
        <v>40895</v>
      </c>
      <c r="C1013" s="2" t="s">
        <v>5</v>
      </c>
      <c r="D1013" s="3">
        <v>893</v>
      </c>
      <c r="E1013" t="str">
        <f>VLOOKUP(Maintenance_and_repair[[#This Row],[Real_estate]],Houses[#All],2)</f>
        <v>Eindhoven-Oost</v>
      </c>
      <c r="F1013" t="str">
        <f>VLOOKUP(Maintenance_and_repair[[#This Row],[Real_estate]],Houses[],6)</f>
        <v>House</v>
      </c>
    </row>
    <row r="1014" spans="1:6" x14ac:dyDescent="0.25">
      <c r="A1014">
        <v>101</v>
      </c>
      <c r="B1014" s="1">
        <v>40896</v>
      </c>
      <c r="C1014" s="2" t="s">
        <v>4</v>
      </c>
      <c r="D1014" s="3">
        <v>1147</v>
      </c>
      <c r="E1014" t="str">
        <f>VLOOKUP(Maintenance_and_repair[[#This Row],[Real_estate]],Houses[#All],2)</f>
        <v>Eindhoven-West</v>
      </c>
      <c r="F1014" t="str">
        <f>VLOOKUP(Maintenance_and_repair[[#This Row],[Real_estate]],Houses[],6)</f>
        <v>Small House</v>
      </c>
    </row>
    <row r="1015" spans="1:6" x14ac:dyDescent="0.25">
      <c r="A1015">
        <v>130</v>
      </c>
      <c r="B1015" s="1">
        <v>40896</v>
      </c>
      <c r="C1015" s="2" t="s">
        <v>6</v>
      </c>
      <c r="D1015" s="3">
        <v>1852</v>
      </c>
      <c r="E1015" t="str">
        <f>VLOOKUP(Maintenance_and_repair[[#This Row],[Real_estate]],Houses[#All],2)</f>
        <v>Eindhoven-West</v>
      </c>
      <c r="F1015" t="str">
        <f>VLOOKUP(Maintenance_and_repair[[#This Row],[Real_estate]],Houses[],6)</f>
        <v>Apartment</v>
      </c>
    </row>
    <row r="1016" spans="1:6" x14ac:dyDescent="0.25">
      <c r="A1016">
        <v>136</v>
      </c>
      <c r="B1016" s="1">
        <v>40896</v>
      </c>
      <c r="C1016" s="2" t="s">
        <v>5</v>
      </c>
      <c r="D1016" s="3">
        <v>1771</v>
      </c>
      <c r="E1016" t="str">
        <f>VLOOKUP(Maintenance_and_repair[[#This Row],[Real_estate]],Houses[#All],2)</f>
        <v>Eindhoven-West</v>
      </c>
      <c r="F1016" t="str">
        <f>VLOOKUP(Maintenance_and_repair[[#This Row],[Real_estate]],Houses[],6)</f>
        <v>Apartment</v>
      </c>
    </row>
    <row r="1017" spans="1:6" x14ac:dyDescent="0.25">
      <c r="A1017">
        <v>98</v>
      </c>
      <c r="B1017" s="1">
        <v>40898</v>
      </c>
      <c r="C1017" s="2" t="s">
        <v>6</v>
      </c>
      <c r="D1017" s="3">
        <v>3460</v>
      </c>
      <c r="E1017" t="str">
        <f>VLOOKUP(Maintenance_and_repair[[#This Row],[Real_estate]],Houses[#All],2)</f>
        <v>Eindhoven-West</v>
      </c>
      <c r="F1017" t="str">
        <f>VLOOKUP(Maintenance_and_repair[[#This Row],[Real_estate]],Houses[],6)</f>
        <v>House</v>
      </c>
    </row>
    <row r="1018" spans="1:6" x14ac:dyDescent="0.25">
      <c r="A1018">
        <v>218</v>
      </c>
      <c r="B1018" s="1">
        <v>40899</v>
      </c>
      <c r="C1018" s="2" t="s">
        <v>6</v>
      </c>
      <c r="D1018" s="3">
        <v>1344</v>
      </c>
      <c r="E1018" t="str">
        <f>VLOOKUP(Maintenance_and_repair[[#This Row],[Real_estate]],Houses[#All],2)</f>
        <v>Geldrop</v>
      </c>
      <c r="F1018" t="str">
        <f>VLOOKUP(Maintenance_and_repair[[#This Row],[Real_estate]],Houses[],6)</f>
        <v>House</v>
      </c>
    </row>
    <row r="1019" spans="1:6" x14ac:dyDescent="0.25">
      <c r="A1019">
        <v>224</v>
      </c>
      <c r="B1019" s="1">
        <v>40899</v>
      </c>
      <c r="C1019" s="2" t="s">
        <v>5</v>
      </c>
      <c r="D1019" s="3">
        <v>9</v>
      </c>
      <c r="E1019" t="str">
        <f>VLOOKUP(Maintenance_and_repair[[#This Row],[Real_estate]],Houses[#All],2)</f>
        <v>Son en Breugel</v>
      </c>
      <c r="F1019" t="str">
        <f>VLOOKUP(Maintenance_and_repair[[#This Row],[Real_estate]],Houses[],6)</f>
        <v>Apartment</v>
      </c>
    </row>
    <row r="1020" spans="1:6" x14ac:dyDescent="0.25">
      <c r="A1020">
        <v>185</v>
      </c>
      <c r="B1020" s="1">
        <v>40908</v>
      </c>
      <c r="C1020" s="2" t="s">
        <v>4</v>
      </c>
      <c r="D1020" s="3">
        <v>1311</v>
      </c>
      <c r="E1020" t="str">
        <f>VLOOKUP(Maintenance_and_repair[[#This Row],[Real_estate]],Houses[#All],2)</f>
        <v>Eindhoven-Oost</v>
      </c>
      <c r="F1020" t="str">
        <f>VLOOKUP(Maintenance_and_repair[[#This Row],[Real_estate]],Houses[],6)</f>
        <v>House</v>
      </c>
    </row>
    <row r="1021" spans="1:6" x14ac:dyDescent="0.25">
      <c r="A1021">
        <v>149</v>
      </c>
      <c r="B1021" s="1">
        <v>40909</v>
      </c>
      <c r="C1021" s="2" t="s">
        <v>6</v>
      </c>
      <c r="D1021" s="3">
        <v>3483</v>
      </c>
      <c r="E1021" t="str">
        <f>VLOOKUP(Maintenance_and_repair[[#This Row],[Real_estate]],Houses[#All],2)</f>
        <v>Eindhoven-Oost</v>
      </c>
      <c r="F1021" t="str">
        <f>VLOOKUP(Maintenance_and_repair[[#This Row],[Real_estate]],Houses[],6)</f>
        <v>Villa</v>
      </c>
    </row>
    <row r="1022" spans="1:6" x14ac:dyDescent="0.25">
      <c r="A1022">
        <v>67</v>
      </c>
      <c r="B1022" s="1">
        <v>40920</v>
      </c>
      <c r="C1022" s="2" t="s">
        <v>4</v>
      </c>
      <c r="D1022" s="3">
        <v>1115</v>
      </c>
      <c r="E1022" t="str">
        <f>VLOOKUP(Maintenance_and_repair[[#This Row],[Real_estate]],Houses[#All],2)</f>
        <v>Eindhoven-Noord</v>
      </c>
      <c r="F1022" t="str">
        <f>VLOOKUP(Maintenance_and_repair[[#This Row],[Real_estate]],Houses[],6)</f>
        <v>Apartment</v>
      </c>
    </row>
    <row r="1023" spans="1:6" x14ac:dyDescent="0.25">
      <c r="A1023">
        <v>216</v>
      </c>
      <c r="B1023" s="1">
        <v>40920</v>
      </c>
      <c r="C1023" s="2" t="s">
        <v>4</v>
      </c>
      <c r="D1023" s="3">
        <v>3780</v>
      </c>
      <c r="E1023" t="str">
        <f>VLOOKUP(Maintenance_and_repair[[#This Row],[Real_estate]],Houses[#All],2)</f>
        <v>Geldrop</v>
      </c>
      <c r="F1023" t="str">
        <f>VLOOKUP(Maintenance_and_repair[[#This Row],[Real_estate]],Houses[],6)</f>
        <v>House</v>
      </c>
    </row>
    <row r="1024" spans="1:6" x14ac:dyDescent="0.25">
      <c r="A1024">
        <v>162</v>
      </c>
      <c r="B1024" s="1">
        <v>40922</v>
      </c>
      <c r="C1024" s="2" t="s">
        <v>6</v>
      </c>
      <c r="D1024" s="3">
        <v>473</v>
      </c>
      <c r="E1024" t="str">
        <f>VLOOKUP(Maintenance_and_repair[[#This Row],[Real_estate]],Houses[#All],2)</f>
        <v>Eindhoven-Oost</v>
      </c>
      <c r="F1024" t="str">
        <f>VLOOKUP(Maintenance_and_repair[[#This Row],[Real_estate]],Houses[],6)</f>
        <v>Apartment</v>
      </c>
    </row>
    <row r="1025" spans="1:6" x14ac:dyDescent="0.25">
      <c r="A1025">
        <v>100</v>
      </c>
      <c r="B1025" s="1">
        <v>40926</v>
      </c>
      <c r="C1025" s="2" t="s">
        <v>6</v>
      </c>
      <c r="D1025" s="3">
        <v>3325</v>
      </c>
      <c r="E1025" t="str">
        <f>VLOOKUP(Maintenance_and_repair[[#This Row],[Real_estate]],Houses[#All],2)</f>
        <v>Eindhoven-West</v>
      </c>
      <c r="F1025" t="str">
        <f>VLOOKUP(Maintenance_and_repair[[#This Row],[Real_estate]],Houses[],6)</f>
        <v>Apartment</v>
      </c>
    </row>
    <row r="1026" spans="1:6" x14ac:dyDescent="0.25">
      <c r="A1026">
        <v>95</v>
      </c>
      <c r="B1026" s="1">
        <v>40928</v>
      </c>
      <c r="C1026" s="2" t="s">
        <v>4</v>
      </c>
      <c r="D1026" s="3">
        <v>1059</v>
      </c>
      <c r="E1026" t="str">
        <f>VLOOKUP(Maintenance_and_repair[[#This Row],[Real_estate]],Houses[#All],2)</f>
        <v>Eindhoven-West</v>
      </c>
      <c r="F1026" t="str">
        <f>VLOOKUP(Maintenance_and_repair[[#This Row],[Real_estate]],Houses[],6)</f>
        <v>House</v>
      </c>
    </row>
    <row r="1027" spans="1:6" x14ac:dyDescent="0.25">
      <c r="A1027">
        <v>199</v>
      </c>
      <c r="B1027" s="1">
        <v>40929</v>
      </c>
      <c r="C1027" s="2" t="s">
        <v>5</v>
      </c>
      <c r="D1027" s="3">
        <v>279</v>
      </c>
      <c r="E1027" t="str">
        <f>VLOOKUP(Maintenance_and_repair[[#This Row],[Real_estate]],Houses[#All],2)</f>
        <v>Best</v>
      </c>
      <c r="F1027" t="str">
        <f>VLOOKUP(Maintenance_and_repair[[#This Row],[Real_estate]],Houses[],6)</f>
        <v>Apartment</v>
      </c>
    </row>
    <row r="1028" spans="1:6" x14ac:dyDescent="0.25">
      <c r="A1028">
        <v>232</v>
      </c>
      <c r="B1028" s="1">
        <v>40933</v>
      </c>
      <c r="C1028" s="2" t="s">
        <v>5</v>
      </c>
      <c r="D1028" s="3">
        <v>2088</v>
      </c>
      <c r="E1028" t="str">
        <f>VLOOKUP(Maintenance_and_repair[[#This Row],[Real_estate]],Houses[#All],2)</f>
        <v>Son en Breugel</v>
      </c>
      <c r="F1028" t="str">
        <f>VLOOKUP(Maintenance_and_repair[[#This Row],[Real_estate]],Houses[],6)</f>
        <v>Villa</v>
      </c>
    </row>
    <row r="1029" spans="1:6" x14ac:dyDescent="0.25">
      <c r="A1029">
        <v>85</v>
      </c>
      <c r="B1029" s="1">
        <v>40941</v>
      </c>
      <c r="C1029" s="2" t="s">
        <v>4</v>
      </c>
      <c r="D1029" s="3">
        <v>1741</v>
      </c>
      <c r="E1029" t="str">
        <f>VLOOKUP(Maintenance_and_repair[[#This Row],[Real_estate]],Houses[#All],2)</f>
        <v>Eindhoven-West</v>
      </c>
      <c r="F1029" t="str">
        <f>VLOOKUP(Maintenance_and_repair[[#This Row],[Real_estate]],Houses[],6)</f>
        <v>Apartment</v>
      </c>
    </row>
    <row r="1030" spans="1:6" x14ac:dyDescent="0.25">
      <c r="A1030">
        <v>99</v>
      </c>
      <c r="B1030" s="1">
        <v>40943</v>
      </c>
      <c r="C1030" s="2" t="s">
        <v>4</v>
      </c>
      <c r="D1030" s="3">
        <v>2816</v>
      </c>
      <c r="E1030" t="str">
        <f>VLOOKUP(Maintenance_and_repair[[#This Row],[Real_estate]],Houses[#All],2)</f>
        <v>Eindhoven-West</v>
      </c>
      <c r="F1030" t="str">
        <f>VLOOKUP(Maintenance_and_repair[[#This Row],[Real_estate]],Houses[],6)</f>
        <v>Small House</v>
      </c>
    </row>
    <row r="1031" spans="1:6" x14ac:dyDescent="0.25">
      <c r="A1031">
        <v>135</v>
      </c>
      <c r="B1031" s="1">
        <v>40945</v>
      </c>
      <c r="C1031" s="2" t="s">
        <v>4</v>
      </c>
      <c r="D1031" s="3">
        <v>3241</v>
      </c>
      <c r="E1031" t="str">
        <f>VLOOKUP(Maintenance_and_repair[[#This Row],[Real_estate]],Houses[#All],2)</f>
        <v>Eindhoven-West</v>
      </c>
      <c r="F1031" t="str">
        <f>VLOOKUP(Maintenance_and_repair[[#This Row],[Real_estate]],Houses[],6)</f>
        <v>Small House</v>
      </c>
    </row>
    <row r="1032" spans="1:6" x14ac:dyDescent="0.25">
      <c r="A1032">
        <v>184</v>
      </c>
      <c r="B1032" s="1">
        <v>40947</v>
      </c>
      <c r="C1032" s="2" t="s">
        <v>6</v>
      </c>
      <c r="D1032" s="3">
        <v>4287</v>
      </c>
      <c r="E1032" t="str">
        <f>VLOOKUP(Maintenance_and_repair[[#This Row],[Real_estate]],Houses[#All],2)</f>
        <v>Eindhoven-Oost</v>
      </c>
      <c r="F1032" t="str">
        <f>VLOOKUP(Maintenance_and_repair[[#This Row],[Real_estate]],Houses[],6)</f>
        <v>House</v>
      </c>
    </row>
    <row r="1033" spans="1:6" x14ac:dyDescent="0.25">
      <c r="A1033">
        <v>208</v>
      </c>
      <c r="B1033" s="1">
        <v>40951</v>
      </c>
      <c r="C1033" s="2" t="s">
        <v>5</v>
      </c>
      <c r="D1033" s="3">
        <v>753</v>
      </c>
      <c r="E1033" t="str">
        <f>VLOOKUP(Maintenance_and_repair[[#This Row],[Real_estate]],Houses[#All],2)</f>
        <v>Geldrop</v>
      </c>
      <c r="F1033" t="str">
        <f>VLOOKUP(Maintenance_and_repair[[#This Row],[Real_estate]],Houses[],6)</f>
        <v>Condo</v>
      </c>
    </row>
    <row r="1034" spans="1:6" x14ac:dyDescent="0.25">
      <c r="A1034">
        <v>93</v>
      </c>
      <c r="B1034" s="1">
        <v>40953</v>
      </c>
      <c r="C1034" s="2" t="s">
        <v>4</v>
      </c>
      <c r="D1034" s="3">
        <v>2638</v>
      </c>
      <c r="E1034" t="str">
        <f>VLOOKUP(Maintenance_and_repair[[#This Row],[Real_estate]],Houses[#All],2)</f>
        <v>Eindhoven-West</v>
      </c>
      <c r="F1034" t="str">
        <f>VLOOKUP(Maintenance_and_repair[[#This Row],[Real_estate]],Houses[],6)</f>
        <v>Small House</v>
      </c>
    </row>
    <row r="1035" spans="1:6" x14ac:dyDescent="0.25">
      <c r="A1035">
        <v>145</v>
      </c>
      <c r="B1035" s="1">
        <v>40953</v>
      </c>
      <c r="C1035" s="2" t="s">
        <v>5</v>
      </c>
      <c r="D1035" s="3">
        <v>3403</v>
      </c>
      <c r="E1035" t="str">
        <f>VLOOKUP(Maintenance_and_repair[[#This Row],[Real_estate]],Houses[#All],2)</f>
        <v>Eindhoven-Oost</v>
      </c>
      <c r="F1035" t="str">
        <f>VLOOKUP(Maintenance_and_repair[[#This Row],[Real_estate]],Houses[],6)</f>
        <v>Apartment</v>
      </c>
    </row>
    <row r="1036" spans="1:6" x14ac:dyDescent="0.25">
      <c r="A1036">
        <v>84</v>
      </c>
      <c r="B1036" s="1">
        <v>40957</v>
      </c>
      <c r="C1036" s="2" t="s">
        <v>4</v>
      </c>
      <c r="D1036" s="3">
        <v>4575</v>
      </c>
      <c r="E1036" t="str">
        <f>VLOOKUP(Maintenance_and_repair[[#This Row],[Real_estate]],Houses[#All],2)</f>
        <v>Eindhoven-West</v>
      </c>
      <c r="F1036" t="str">
        <f>VLOOKUP(Maintenance_and_repair[[#This Row],[Real_estate]],Houses[],6)</f>
        <v>Small House</v>
      </c>
    </row>
    <row r="1037" spans="1:6" x14ac:dyDescent="0.25">
      <c r="A1037">
        <v>228</v>
      </c>
      <c r="B1037" s="1">
        <v>40957</v>
      </c>
      <c r="C1037" s="2" t="s">
        <v>4</v>
      </c>
      <c r="D1037" s="3">
        <v>4125</v>
      </c>
      <c r="E1037" t="str">
        <f>VLOOKUP(Maintenance_and_repair[[#This Row],[Real_estate]],Houses[#All],2)</f>
        <v>Son en Breugel</v>
      </c>
      <c r="F1037" t="str">
        <f>VLOOKUP(Maintenance_and_repair[[#This Row],[Real_estate]],Houses[],6)</f>
        <v>Apartment</v>
      </c>
    </row>
    <row r="1038" spans="1:6" x14ac:dyDescent="0.25">
      <c r="A1038">
        <v>140</v>
      </c>
      <c r="B1038" s="1">
        <v>40959</v>
      </c>
      <c r="C1038" s="2" t="s">
        <v>6</v>
      </c>
      <c r="D1038" s="3">
        <v>357</v>
      </c>
      <c r="E1038" t="str">
        <f>VLOOKUP(Maintenance_and_repair[[#This Row],[Real_estate]],Houses[#All],2)</f>
        <v>Eindhoven-Oost</v>
      </c>
      <c r="F1038" t="str">
        <f>VLOOKUP(Maintenance_and_repair[[#This Row],[Real_estate]],Houses[],6)</f>
        <v>House</v>
      </c>
    </row>
    <row r="1039" spans="1:6" x14ac:dyDescent="0.25">
      <c r="A1039">
        <v>173</v>
      </c>
      <c r="B1039" s="1">
        <v>40960</v>
      </c>
      <c r="C1039" s="2" t="s">
        <v>5</v>
      </c>
      <c r="D1039" s="3">
        <v>1136</v>
      </c>
      <c r="E1039" t="str">
        <f>VLOOKUP(Maintenance_and_repair[[#This Row],[Real_estate]],Houses[#All],2)</f>
        <v>Eindhoven-Oost</v>
      </c>
      <c r="F1039" t="str">
        <f>VLOOKUP(Maintenance_and_repair[[#This Row],[Real_estate]],Houses[],6)</f>
        <v>Condo</v>
      </c>
    </row>
    <row r="1040" spans="1:6" x14ac:dyDescent="0.25">
      <c r="A1040">
        <v>129</v>
      </c>
      <c r="B1040" s="1">
        <v>40970</v>
      </c>
      <c r="C1040" s="2" t="s">
        <v>5</v>
      </c>
      <c r="D1040" s="3">
        <v>4233</v>
      </c>
      <c r="E1040" t="str">
        <f>VLOOKUP(Maintenance_and_repair[[#This Row],[Real_estate]],Houses[#All],2)</f>
        <v>Eindhoven-West</v>
      </c>
      <c r="F1040" t="str">
        <f>VLOOKUP(Maintenance_and_repair[[#This Row],[Real_estate]],Houses[],6)</f>
        <v>Small House</v>
      </c>
    </row>
    <row r="1041" spans="1:6" x14ac:dyDescent="0.25">
      <c r="A1041">
        <v>141</v>
      </c>
      <c r="B1041" s="1">
        <v>40974</v>
      </c>
      <c r="C1041" s="2" t="s">
        <v>6</v>
      </c>
      <c r="D1041" s="3">
        <v>4923</v>
      </c>
      <c r="E1041" t="str">
        <f>VLOOKUP(Maintenance_and_repair[[#This Row],[Real_estate]],Houses[#All],2)</f>
        <v>Eindhoven-Oost</v>
      </c>
      <c r="F1041" t="str">
        <f>VLOOKUP(Maintenance_and_repair[[#This Row],[Real_estate]],Houses[],6)</f>
        <v>Small House</v>
      </c>
    </row>
    <row r="1042" spans="1:6" x14ac:dyDescent="0.25">
      <c r="A1042">
        <v>235</v>
      </c>
      <c r="B1042" s="1">
        <v>40974</v>
      </c>
      <c r="C1042" s="2" t="s">
        <v>6</v>
      </c>
      <c r="D1042" s="3">
        <v>3260</v>
      </c>
      <c r="E1042" t="str">
        <f>VLOOKUP(Maintenance_and_repair[[#This Row],[Real_estate]],Houses[#All],2)</f>
        <v>Eindhoven-West</v>
      </c>
      <c r="F1042" t="str">
        <f>VLOOKUP(Maintenance_and_repair[[#This Row],[Real_estate]],Houses[],6)</f>
        <v>House</v>
      </c>
    </row>
    <row r="1043" spans="1:6" x14ac:dyDescent="0.25">
      <c r="A1043">
        <v>179</v>
      </c>
      <c r="B1043" s="1">
        <v>40976</v>
      </c>
      <c r="C1043" s="2" t="s">
        <v>6</v>
      </c>
      <c r="D1043" s="3">
        <v>1295</v>
      </c>
      <c r="E1043" t="str">
        <f>VLOOKUP(Maintenance_and_repair[[#This Row],[Real_estate]],Houses[#All],2)</f>
        <v>Eindhoven-Oost</v>
      </c>
      <c r="F1043" t="str">
        <f>VLOOKUP(Maintenance_and_repair[[#This Row],[Real_estate]],Houses[],6)</f>
        <v>Villa</v>
      </c>
    </row>
    <row r="1044" spans="1:6" x14ac:dyDescent="0.25">
      <c r="A1044">
        <v>25</v>
      </c>
      <c r="B1044" s="1">
        <v>40982</v>
      </c>
      <c r="C1044" s="2" t="s">
        <v>5</v>
      </c>
      <c r="D1044" s="3">
        <v>2642</v>
      </c>
      <c r="E1044" t="str">
        <f>VLOOKUP(Maintenance_and_repair[[#This Row],[Real_estate]],Houses[#All],2)</f>
        <v>Eindhoven-Zuid</v>
      </c>
      <c r="F1044" t="str">
        <f>VLOOKUP(Maintenance_and_repair[[#This Row],[Real_estate]],Houses[],6)</f>
        <v>Apartment</v>
      </c>
    </row>
    <row r="1045" spans="1:6" x14ac:dyDescent="0.25">
      <c r="A1045">
        <v>181</v>
      </c>
      <c r="B1045" s="1">
        <v>40985</v>
      </c>
      <c r="C1045" s="2" t="s">
        <v>6</v>
      </c>
      <c r="D1045" s="3">
        <v>3790</v>
      </c>
      <c r="E1045" t="str">
        <f>VLOOKUP(Maintenance_and_repair[[#This Row],[Real_estate]],Houses[#All],2)</f>
        <v>Eindhoven-Oost</v>
      </c>
      <c r="F1045" t="str">
        <f>VLOOKUP(Maintenance_and_repair[[#This Row],[Real_estate]],Houses[],6)</f>
        <v>House</v>
      </c>
    </row>
    <row r="1046" spans="1:6" x14ac:dyDescent="0.25">
      <c r="A1046">
        <v>217</v>
      </c>
      <c r="B1046" s="1">
        <v>40991</v>
      </c>
      <c r="C1046" s="2" t="s">
        <v>5</v>
      </c>
      <c r="D1046" s="3">
        <v>2527</v>
      </c>
      <c r="E1046" t="str">
        <f>VLOOKUP(Maintenance_and_repair[[#This Row],[Real_estate]],Houses[#All],2)</f>
        <v>Geldrop</v>
      </c>
      <c r="F1046" t="str">
        <f>VLOOKUP(Maintenance_and_repair[[#This Row],[Real_estate]],Houses[],6)</f>
        <v>House</v>
      </c>
    </row>
    <row r="1047" spans="1:6" x14ac:dyDescent="0.25">
      <c r="A1047">
        <v>227</v>
      </c>
      <c r="B1047" s="1">
        <v>40992</v>
      </c>
      <c r="C1047" s="2" t="s">
        <v>4</v>
      </c>
      <c r="D1047" s="3">
        <v>778</v>
      </c>
      <c r="E1047" t="str">
        <f>VLOOKUP(Maintenance_and_repair[[#This Row],[Real_estate]],Houses[#All],2)</f>
        <v>Son en Breugel</v>
      </c>
      <c r="F1047" t="str">
        <f>VLOOKUP(Maintenance_and_repair[[#This Row],[Real_estate]],Houses[],6)</f>
        <v>Apartment</v>
      </c>
    </row>
    <row r="1048" spans="1:6" x14ac:dyDescent="0.25">
      <c r="A1048">
        <v>116</v>
      </c>
      <c r="B1048" s="1">
        <v>41006</v>
      </c>
      <c r="C1048" s="2" t="s">
        <v>5</v>
      </c>
      <c r="D1048" s="3">
        <v>1374</v>
      </c>
      <c r="E1048" t="str">
        <f>VLOOKUP(Maintenance_and_repair[[#This Row],[Real_estate]],Houses[#All],2)</f>
        <v>Eindhoven-West</v>
      </c>
      <c r="F1048" t="str">
        <f>VLOOKUP(Maintenance_and_repair[[#This Row],[Real_estate]],Houses[],6)</f>
        <v>House</v>
      </c>
    </row>
    <row r="1049" spans="1:6" x14ac:dyDescent="0.25">
      <c r="A1049">
        <v>32</v>
      </c>
      <c r="B1049" s="1">
        <v>41007</v>
      </c>
      <c r="C1049" s="2" t="s">
        <v>5</v>
      </c>
      <c r="D1049" s="3">
        <v>906</v>
      </c>
      <c r="E1049" t="str">
        <f>VLOOKUP(Maintenance_and_repair[[#This Row],[Real_estate]],Houses[#All],2)</f>
        <v>Eindhoven-Zuid</v>
      </c>
      <c r="F1049" t="str">
        <f>VLOOKUP(Maintenance_and_repair[[#This Row],[Real_estate]],Houses[],6)</f>
        <v>House</v>
      </c>
    </row>
    <row r="1050" spans="1:6" x14ac:dyDescent="0.25">
      <c r="A1050">
        <v>60</v>
      </c>
      <c r="B1050" s="1">
        <v>41011</v>
      </c>
      <c r="C1050" s="2" t="s">
        <v>4</v>
      </c>
      <c r="D1050" s="3">
        <v>460</v>
      </c>
      <c r="E1050" t="str">
        <f>VLOOKUP(Maintenance_and_repair[[#This Row],[Real_estate]],Houses[#All],2)</f>
        <v>Eindhoven-Noord</v>
      </c>
      <c r="F1050" t="str">
        <f>VLOOKUP(Maintenance_and_repair[[#This Row],[Real_estate]],Houses[],6)</f>
        <v>Condo</v>
      </c>
    </row>
    <row r="1051" spans="1:6" x14ac:dyDescent="0.25">
      <c r="A1051">
        <v>105</v>
      </c>
      <c r="B1051" s="1">
        <v>41013</v>
      </c>
      <c r="C1051" s="2" t="s">
        <v>5</v>
      </c>
      <c r="D1051" s="3">
        <v>1745</v>
      </c>
      <c r="E1051" t="str">
        <f>VLOOKUP(Maintenance_and_repair[[#This Row],[Real_estate]],Houses[#All],2)</f>
        <v>Eindhoven-West</v>
      </c>
      <c r="F1051" t="str">
        <f>VLOOKUP(Maintenance_and_repair[[#This Row],[Real_estate]],Houses[],6)</f>
        <v>Small House</v>
      </c>
    </row>
    <row r="1052" spans="1:6" x14ac:dyDescent="0.25">
      <c r="A1052">
        <v>220</v>
      </c>
      <c r="B1052" s="1">
        <v>41014</v>
      </c>
      <c r="C1052" s="2" t="s">
        <v>6</v>
      </c>
      <c r="D1052" s="3">
        <v>958</v>
      </c>
      <c r="E1052" t="str">
        <f>VLOOKUP(Maintenance_and_repair[[#This Row],[Real_estate]],Houses[#All],2)</f>
        <v>Geldrop</v>
      </c>
      <c r="F1052" t="str">
        <f>VLOOKUP(Maintenance_and_repair[[#This Row],[Real_estate]],Houses[],6)</f>
        <v>House</v>
      </c>
    </row>
    <row r="1053" spans="1:6" x14ac:dyDescent="0.25">
      <c r="A1053">
        <v>113</v>
      </c>
      <c r="B1053" s="1">
        <v>41015</v>
      </c>
      <c r="C1053" s="2" t="s">
        <v>5</v>
      </c>
      <c r="D1053" s="3">
        <v>4813</v>
      </c>
      <c r="E1053" t="str">
        <f>VLOOKUP(Maintenance_and_repair[[#This Row],[Real_estate]],Houses[#All],2)</f>
        <v>Eindhoven-West</v>
      </c>
      <c r="F1053" t="str">
        <f>VLOOKUP(Maintenance_and_repair[[#This Row],[Real_estate]],Houses[],6)</f>
        <v>Small House</v>
      </c>
    </row>
    <row r="1054" spans="1:6" x14ac:dyDescent="0.25">
      <c r="A1054">
        <v>17</v>
      </c>
      <c r="B1054" s="1">
        <v>41017</v>
      </c>
      <c r="C1054" s="2" t="s">
        <v>4</v>
      </c>
      <c r="D1054" s="3">
        <v>3649</v>
      </c>
      <c r="E1054" t="str">
        <f>VLOOKUP(Maintenance_and_repair[[#This Row],[Real_estate]],Houses[#All],2)</f>
        <v>Eindhoven-Zuid</v>
      </c>
      <c r="F1054" t="str">
        <f>VLOOKUP(Maintenance_and_repair[[#This Row],[Real_estate]],Houses[],6)</f>
        <v>Villa</v>
      </c>
    </row>
    <row r="1055" spans="1:6" x14ac:dyDescent="0.25">
      <c r="A1055">
        <v>101</v>
      </c>
      <c r="B1055" s="1">
        <v>41022</v>
      </c>
      <c r="C1055" s="2" t="s">
        <v>6</v>
      </c>
      <c r="D1055" s="3">
        <v>230</v>
      </c>
      <c r="E1055" t="str">
        <f>VLOOKUP(Maintenance_and_repair[[#This Row],[Real_estate]],Houses[#All],2)</f>
        <v>Eindhoven-West</v>
      </c>
      <c r="F1055" t="str">
        <f>VLOOKUP(Maintenance_and_repair[[#This Row],[Real_estate]],Houses[],6)</f>
        <v>Small House</v>
      </c>
    </row>
    <row r="1056" spans="1:6" x14ac:dyDescent="0.25">
      <c r="A1056">
        <v>167</v>
      </c>
      <c r="B1056" s="1">
        <v>41022</v>
      </c>
      <c r="C1056" s="2" t="s">
        <v>5</v>
      </c>
      <c r="D1056" s="3">
        <v>442</v>
      </c>
      <c r="E1056" t="str">
        <f>VLOOKUP(Maintenance_and_repair[[#This Row],[Real_estate]],Houses[#All],2)</f>
        <v>Eindhoven-Oost</v>
      </c>
      <c r="F1056" t="str">
        <f>VLOOKUP(Maintenance_and_repair[[#This Row],[Real_estate]],Houses[],6)</f>
        <v>Condo</v>
      </c>
    </row>
    <row r="1057" spans="1:6" x14ac:dyDescent="0.25">
      <c r="A1057">
        <v>83</v>
      </c>
      <c r="B1057" s="1">
        <v>41024</v>
      </c>
      <c r="C1057" s="2" t="s">
        <v>6</v>
      </c>
      <c r="D1057" s="3">
        <v>4581</v>
      </c>
      <c r="E1057" t="str">
        <f>VLOOKUP(Maintenance_and_repair[[#This Row],[Real_estate]],Houses[#All],2)</f>
        <v>Eindhoven-West</v>
      </c>
      <c r="F1057" t="str">
        <f>VLOOKUP(Maintenance_and_repair[[#This Row],[Real_estate]],Houses[],6)</f>
        <v>Small House</v>
      </c>
    </row>
    <row r="1058" spans="1:6" x14ac:dyDescent="0.25">
      <c r="A1058">
        <v>152</v>
      </c>
      <c r="B1058" s="1">
        <v>41025</v>
      </c>
      <c r="C1058" s="2" t="s">
        <v>4</v>
      </c>
      <c r="D1058" s="3">
        <v>30</v>
      </c>
      <c r="E1058" t="str">
        <f>VLOOKUP(Maintenance_and_repair[[#This Row],[Real_estate]],Houses[#All],2)</f>
        <v>Eindhoven-Oost</v>
      </c>
      <c r="F1058" t="str">
        <f>VLOOKUP(Maintenance_and_repair[[#This Row],[Real_estate]],Houses[],6)</f>
        <v>Apartment</v>
      </c>
    </row>
    <row r="1059" spans="1:6" x14ac:dyDescent="0.25">
      <c r="A1059">
        <v>171</v>
      </c>
      <c r="B1059" s="1">
        <v>41028</v>
      </c>
      <c r="C1059" s="2" t="s">
        <v>4</v>
      </c>
      <c r="D1059" s="3">
        <v>1925</v>
      </c>
      <c r="E1059" t="str">
        <f>VLOOKUP(Maintenance_and_repair[[#This Row],[Real_estate]],Houses[#All],2)</f>
        <v>Eindhoven-Oost</v>
      </c>
      <c r="F1059" t="str">
        <f>VLOOKUP(Maintenance_and_repair[[#This Row],[Real_estate]],Houses[],6)</f>
        <v>Condo</v>
      </c>
    </row>
    <row r="1060" spans="1:6" x14ac:dyDescent="0.25">
      <c r="A1060">
        <v>213</v>
      </c>
      <c r="B1060" s="1">
        <v>41028</v>
      </c>
      <c r="C1060" s="2" t="s">
        <v>6</v>
      </c>
      <c r="D1060" s="3">
        <v>219</v>
      </c>
      <c r="E1060" t="str">
        <f>VLOOKUP(Maintenance_and_repair[[#This Row],[Real_estate]],Houses[#All],2)</f>
        <v>Geldrop</v>
      </c>
      <c r="F1060" t="str">
        <f>VLOOKUP(Maintenance_and_repair[[#This Row],[Real_estate]],Houses[],6)</f>
        <v>House</v>
      </c>
    </row>
    <row r="1061" spans="1:6" x14ac:dyDescent="0.25">
      <c r="A1061">
        <v>222</v>
      </c>
      <c r="B1061" s="1">
        <v>41028</v>
      </c>
      <c r="C1061" s="2" t="s">
        <v>6</v>
      </c>
      <c r="D1061" s="3">
        <v>1168</v>
      </c>
      <c r="E1061" t="str">
        <f>VLOOKUP(Maintenance_and_repair[[#This Row],[Real_estate]],Houses[#All],2)</f>
        <v>Son en Breugel</v>
      </c>
      <c r="F1061" t="str">
        <f>VLOOKUP(Maintenance_and_repair[[#This Row],[Real_estate]],Houses[],6)</f>
        <v>Apartment</v>
      </c>
    </row>
    <row r="1062" spans="1:6" x14ac:dyDescent="0.25">
      <c r="A1062">
        <v>5</v>
      </c>
      <c r="B1062" s="1">
        <v>41029</v>
      </c>
      <c r="C1062" s="2" t="s">
        <v>5</v>
      </c>
      <c r="D1062" s="3">
        <v>4029</v>
      </c>
      <c r="E1062" t="str">
        <f>VLOOKUP(Maintenance_and_repair[[#This Row],[Real_estate]],Houses[#All],2)</f>
        <v>Eindhoven-Zuid</v>
      </c>
      <c r="F1062" t="str">
        <f>VLOOKUP(Maintenance_and_repair[[#This Row],[Real_estate]],Houses[],6)</f>
        <v>Villa</v>
      </c>
    </row>
    <row r="1063" spans="1:6" x14ac:dyDescent="0.25">
      <c r="A1063">
        <v>231</v>
      </c>
      <c r="B1063" s="1">
        <v>41029</v>
      </c>
      <c r="C1063" s="2" t="s">
        <v>4</v>
      </c>
      <c r="D1063" s="3">
        <v>2706</v>
      </c>
      <c r="E1063" t="str">
        <f>VLOOKUP(Maintenance_and_repair[[#This Row],[Real_estate]],Houses[#All],2)</f>
        <v>Son en Breugel</v>
      </c>
      <c r="F1063" t="str">
        <f>VLOOKUP(Maintenance_and_repair[[#This Row],[Real_estate]],Houses[],6)</f>
        <v>Villa</v>
      </c>
    </row>
    <row r="1064" spans="1:6" x14ac:dyDescent="0.25">
      <c r="A1064">
        <v>1</v>
      </c>
      <c r="B1064" s="1">
        <v>41030</v>
      </c>
      <c r="C1064" s="2" t="s">
        <v>5</v>
      </c>
      <c r="D1064" s="3">
        <v>494</v>
      </c>
      <c r="E1064" t="str">
        <f>VLOOKUP(Maintenance_and_repair[[#This Row],[Real_estate]],Houses[#All],2)</f>
        <v>Eindhoven-Noord</v>
      </c>
      <c r="F1064" t="str">
        <f>VLOOKUP(Maintenance_and_repair[[#This Row],[Real_estate]],Houses[],6)</f>
        <v>Apartment</v>
      </c>
    </row>
    <row r="1065" spans="1:6" x14ac:dyDescent="0.25">
      <c r="A1065">
        <v>117</v>
      </c>
      <c r="B1065" s="1">
        <v>41031</v>
      </c>
      <c r="C1065" s="2" t="s">
        <v>5</v>
      </c>
      <c r="D1065" s="3">
        <v>3213</v>
      </c>
      <c r="E1065" t="str">
        <f>VLOOKUP(Maintenance_and_repair[[#This Row],[Real_estate]],Houses[#All],2)</f>
        <v>Eindhoven-West</v>
      </c>
      <c r="F1065" t="str">
        <f>VLOOKUP(Maintenance_and_repair[[#This Row],[Real_estate]],Houses[],6)</f>
        <v>Small House</v>
      </c>
    </row>
    <row r="1066" spans="1:6" x14ac:dyDescent="0.25">
      <c r="A1066">
        <v>112</v>
      </c>
      <c r="B1066" s="1">
        <v>41033</v>
      </c>
      <c r="C1066" s="2" t="s">
        <v>5</v>
      </c>
      <c r="D1066" s="3">
        <v>524</v>
      </c>
      <c r="E1066" t="str">
        <f>VLOOKUP(Maintenance_and_repair[[#This Row],[Real_estate]],Houses[#All],2)</f>
        <v>Eindhoven-West</v>
      </c>
      <c r="F1066" t="str">
        <f>VLOOKUP(Maintenance_and_repair[[#This Row],[Real_estate]],Houses[],6)</f>
        <v>Apartment</v>
      </c>
    </row>
    <row r="1067" spans="1:6" x14ac:dyDescent="0.25">
      <c r="A1067">
        <v>191</v>
      </c>
      <c r="B1067" s="1">
        <v>41038</v>
      </c>
      <c r="C1067" s="2" t="s">
        <v>5</v>
      </c>
      <c r="D1067" s="3">
        <v>1444</v>
      </c>
      <c r="E1067" t="str">
        <f>VLOOKUP(Maintenance_and_repair[[#This Row],[Real_estate]],Houses[#All],2)</f>
        <v>Eindhoven-Oost</v>
      </c>
      <c r="F1067" t="str">
        <f>VLOOKUP(Maintenance_and_repair[[#This Row],[Real_estate]],Houses[],6)</f>
        <v>Small House</v>
      </c>
    </row>
    <row r="1068" spans="1:6" x14ac:dyDescent="0.25">
      <c r="A1068">
        <v>176</v>
      </c>
      <c r="B1068" s="1">
        <v>41043</v>
      </c>
      <c r="C1068" s="2" t="s">
        <v>4</v>
      </c>
      <c r="D1068" s="3">
        <v>4352</v>
      </c>
      <c r="E1068" t="str">
        <f>VLOOKUP(Maintenance_and_repair[[#This Row],[Real_estate]],Houses[#All],2)</f>
        <v>Eindhoven-Oost</v>
      </c>
      <c r="F1068" t="str">
        <f>VLOOKUP(Maintenance_and_repair[[#This Row],[Real_estate]],Houses[],6)</f>
        <v>House</v>
      </c>
    </row>
    <row r="1069" spans="1:6" x14ac:dyDescent="0.25">
      <c r="A1069">
        <v>68</v>
      </c>
      <c r="B1069" s="1">
        <v>41046</v>
      </c>
      <c r="C1069" s="2" t="s">
        <v>4</v>
      </c>
      <c r="D1069" s="3">
        <v>4426</v>
      </c>
      <c r="E1069" t="str">
        <f>VLOOKUP(Maintenance_and_repair[[#This Row],[Real_estate]],Houses[#All],2)</f>
        <v>Eindhoven-Noord</v>
      </c>
      <c r="F1069" t="str">
        <f>VLOOKUP(Maintenance_and_repair[[#This Row],[Real_estate]],Houses[],6)</f>
        <v>House</v>
      </c>
    </row>
    <row r="1070" spans="1:6" x14ac:dyDescent="0.25">
      <c r="A1070">
        <v>20</v>
      </c>
      <c r="B1070" s="1">
        <v>41047</v>
      </c>
      <c r="C1070" s="2" t="s">
        <v>4</v>
      </c>
      <c r="D1070" s="3">
        <v>3388</v>
      </c>
      <c r="E1070" t="str">
        <f>VLOOKUP(Maintenance_and_repair[[#This Row],[Real_estate]],Houses[#All],2)</f>
        <v>Eindhoven-Zuid</v>
      </c>
      <c r="F1070" t="str">
        <f>VLOOKUP(Maintenance_and_repair[[#This Row],[Real_estate]],Houses[],6)</f>
        <v>House</v>
      </c>
    </row>
    <row r="1071" spans="1:6" x14ac:dyDescent="0.25">
      <c r="A1071">
        <v>119</v>
      </c>
      <c r="B1071" s="1">
        <v>41051</v>
      </c>
      <c r="C1071" s="2" t="s">
        <v>5</v>
      </c>
      <c r="D1071" s="3">
        <v>136</v>
      </c>
      <c r="E1071" t="str">
        <f>VLOOKUP(Maintenance_and_repair[[#This Row],[Real_estate]],Houses[#All],2)</f>
        <v>Eindhoven-West</v>
      </c>
      <c r="F1071" t="str">
        <f>VLOOKUP(Maintenance_and_repair[[#This Row],[Real_estate]],Houses[],6)</f>
        <v>House</v>
      </c>
    </row>
    <row r="1072" spans="1:6" x14ac:dyDescent="0.25">
      <c r="A1072">
        <v>33</v>
      </c>
      <c r="B1072" s="1">
        <v>41055</v>
      </c>
      <c r="C1072" s="2" t="s">
        <v>4</v>
      </c>
      <c r="D1072" s="3">
        <v>3260</v>
      </c>
      <c r="E1072" t="str">
        <f>VLOOKUP(Maintenance_and_repair[[#This Row],[Real_estate]],Houses[#All],2)</f>
        <v>Eindhoven-Zuid</v>
      </c>
      <c r="F1072" t="str">
        <f>VLOOKUP(Maintenance_and_repair[[#This Row],[Real_estate]],Houses[],6)</f>
        <v>Small House</v>
      </c>
    </row>
    <row r="1073" spans="1:6" x14ac:dyDescent="0.25">
      <c r="A1073">
        <v>193</v>
      </c>
      <c r="B1073" s="1">
        <v>41059</v>
      </c>
      <c r="C1073" s="2" t="s">
        <v>4</v>
      </c>
      <c r="D1073" s="3">
        <v>2811</v>
      </c>
      <c r="E1073" t="str">
        <f>VLOOKUP(Maintenance_and_repair[[#This Row],[Real_estate]],Houses[#All],2)</f>
        <v>Eindhoven-Oost</v>
      </c>
      <c r="F1073" t="str">
        <f>VLOOKUP(Maintenance_and_repair[[#This Row],[Real_estate]],Houses[],6)</f>
        <v>Small House</v>
      </c>
    </row>
    <row r="1074" spans="1:6" x14ac:dyDescent="0.25">
      <c r="A1074">
        <v>159</v>
      </c>
      <c r="B1074" s="1">
        <v>41063</v>
      </c>
      <c r="C1074" s="2" t="s">
        <v>4</v>
      </c>
      <c r="D1074" s="3">
        <v>1697</v>
      </c>
      <c r="E1074" t="str">
        <f>VLOOKUP(Maintenance_and_repair[[#This Row],[Real_estate]],Houses[#All],2)</f>
        <v>Eindhoven-Oost</v>
      </c>
      <c r="F1074" t="str">
        <f>VLOOKUP(Maintenance_and_repair[[#This Row],[Real_estate]],Houses[],6)</f>
        <v>Apartment</v>
      </c>
    </row>
    <row r="1075" spans="1:6" x14ac:dyDescent="0.25">
      <c r="A1075">
        <v>121</v>
      </c>
      <c r="B1075" s="1">
        <v>41068</v>
      </c>
      <c r="C1075" s="2" t="s">
        <v>5</v>
      </c>
      <c r="D1075" s="3">
        <v>3971</v>
      </c>
      <c r="E1075" t="str">
        <f>VLOOKUP(Maintenance_and_repair[[#This Row],[Real_estate]],Houses[#All],2)</f>
        <v>Eindhoven-West</v>
      </c>
      <c r="F1075" t="str">
        <f>VLOOKUP(Maintenance_and_repair[[#This Row],[Real_estate]],Houses[],6)</f>
        <v>Apartment</v>
      </c>
    </row>
    <row r="1076" spans="1:6" x14ac:dyDescent="0.25">
      <c r="A1076">
        <v>34</v>
      </c>
      <c r="B1076" s="1">
        <v>41070</v>
      </c>
      <c r="C1076" s="2" t="s">
        <v>4</v>
      </c>
      <c r="D1076" s="3">
        <v>1533</v>
      </c>
      <c r="E1076" t="str">
        <f>VLOOKUP(Maintenance_and_repair[[#This Row],[Real_estate]],Houses[#All],2)</f>
        <v>Eindhoven-Zuid</v>
      </c>
      <c r="F1076" t="str">
        <f>VLOOKUP(Maintenance_and_repair[[#This Row],[Real_estate]],Houses[],6)</f>
        <v>Apartment</v>
      </c>
    </row>
    <row r="1077" spans="1:6" x14ac:dyDescent="0.25">
      <c r="A1077">
        <v>195</v>
      </c>
      <c r="B1077" s="1">
        <v>41072</v>
      </c>
      <c r="C1077" s="2" t="s">
        <v>5</v>
      </c>
      <c r="D1077" s="3">
        <v>609</v>
      </c>
      <c r="E1077" t="str">
        <f>VLOOKUP(Maintenance_and_repair[[#This Row],[Real_estate]],Houses[#All],2)</f>
        <v>Best</v>
      </c>
      <c r="F1077" t="str">
        <f>VLOOKUP(Maintenance_and_repair[[#This Row],[Real_estate]],Houses[],6)</f>
        <v>House</v>
      </c>
    </row>
    <row r="1078" spans="1:6" x14ac:dyDescent="0.25">
      <c r="A1078">
        <v>206</v>
      </c>
      <c r="B1078" s="1">
        <v>41082</v>
      </c>
      <c r="C1078" s="2" t="s">
        <v>6</v>
      </c>
      <c r="D1078" s="3">
        <v>1146</v>
      </c>
      <c r="E1078" t="str">
        <f>VLOOKUP(Maintenance_and_repair[[#This Row],[Real_estate]],Houses[#All],2)</f>
        <v>Geldrop</v>
      </c>
      <c r="F1078" t="str">
        <f>VLOOKUP(Maintenance_and_repair[[#This Row],[Real_estate]],Houses[],6)</f>
        <v>Condo</v>
      </c>
    </row>
    <row r="1079" spans="1:6" x14ac:dyDescent="0.25">
      <c r="A1079">
        <v>134</v>
      </c>
      <c r="B1079" s="1">
        <v>41088</v>
      </c>
      <c r="C1079" s="2" t="s">
        <v>4</v>
      </c>
      <c r="D1079" s="3">
        <v>3140</v>
      </c>
      <c r="E1079" t="str">
        <f>VLOOKUP(Maintenance_and_repair[[#This Row],[Real_estate]],Houses[#All],2)</f>
        <v>Eindhoven-West</v>
      </c>
      <c r="F1079" t="str">
        <f>VLOOKUP(Maintenance_and_repair[[#This Row],[Real_estate]],Houses[],6)</f>
        <v>House</v>
      </c>
    </row>
    <row r="1080" spans="1:6" x14ac:dyDescent="0.25">
      <c r="A1080">
        <v>115</v>
      </c>
      <c r="B1080" s="1">
        <v>41095</v>
      </c>
      <c r="C1080" s="2" t="s">
        <v>6</v>
      </c>
      <c r="D1080" s="3">
        <v>1977</v>
      </c>
      <c r="E1080" t="str">
        <f>VLOOKUP(Maintenance_and_repair[[#This Row],[Real_estate]],Houses[#All],2)</f>
        <v>Eindhoven-West</v>
      </c>
      <c r="F1080" t="str">
        <f>VLOOKUP(Maintenance_and_repair[[#This Row],[Real_estate]],Houses[],6)</f>
        <v>Apartment</v>
      </c>
    </row>
    <row r="1081" spans="1:6" x14ac:dyDescent="0.25">
      <c r="A1081">
        <v>153</v>
      </c>
      <c r="B1081" s="1">
        <v>41096</v>
      </c>
      <c r="C1081" s="2" t="s">
        <v>6</v>
      </c>
      <c r="D1081" s="3">
        <v>2967</v>
      </c>
      <c r="E1081" t="str">
        <f>VLOOKUP(Maintenance_and_repair[[#This Row],[Real_estate]],Houses[#All],2)</f>
        <v>Eindhoven-Oost</v>
      </c>
      <c r="F1081" t="str">
        <f>VLOOKUP(Maintenance_and_repair[[#This Row],[Real_estate]],Houses[],6)</f>
        <v>Apartment</v>
      </c>
    </row>
    <row r="1082" spans="1:6" x14ac:dyDescent="0.25">
      <c r="A1082">
        <v>187</v>
      </c>
      <c r="B1082" s="1">
        <v>41096</v>
      </c>
      <c r="C1082" s="2" t="s">
        <v>4</v>
      </c>
      <c r="D1082" s="3">
        <v>3613</v>
      </c>
      <c r="E1082" t="str">
        <f>VLOOKUP(Maintenance_and_repair[[#This Row],[Real_estate]],Houses[#All],2)</f>
        <v>Eindhoven-Oost</v>
      </c>
      <c r="F1082" t="str">
        <f>VLOOKUP(Maintenance_and_repair[[#This Row],[Real_estate]],Houses[],6)</f>
        <v>Villa</v>
      </c>
    </row>
    <row r="1083" spans="1:6" x14ac:dyDescent="0.25">
      <c r="A1083">
        <v>175</v>
      </c>
      <c r="B1083" s="1">
        <v>41105</v>
      </c>
      <c r="C1083" s="2" t="s">
        <v>4</v>
      </c>
      <c r="D1083" s="3">
        <v>2644</v>
      </c>
      <c r="E1083" t="str">
        <f>VLOOKUP(Maintenance_and_repair[[#This Row],[Real_estate]],Houses[#All],2)</f>
        <v>Eindhoven-Oost</v>
      </c>
      <c r="F1083" t="str">
        <f>VLOOKUP(Maintenance_and_repair[[#This Row],[Real_estate]],Houses[],6)</f>
        <v>House</v>
      </c>
    </row>
    <row r="1084" spans="1:6" x14ac:dyDescent="0.25">
      <c r="A1084">
        <v>148</v>
      </c>
      <c r="B1084" s="1">
        <v>41113</v>
      </c>
      <c r="C1084" s="2" t="s">
        <v>5</v>
      </c>
      <c r="D1084" s="3">
        <v>2839</v>
      </c>
      <c r="E1084" t="str">
        <f>VLOOKUP(Maintenance_and_repair[[#This Row],[Real_estate]],Houses[#All],2)</f>
        <v>Eindhoven-Oost</v>
      </c>
      <c r="F1084" t="str">
        <f>VLOOKUP(Maintenance_and_repair[[#This Row],[Real_estate]],Houses[],6)</f>
        <v>Apartment</v>
      </c>
    </row>
    <row r="1085" spans="1:6" x14ac:dyDescent="0.25">
      <c r="A1085">
        <v>62</v>
      </c>
      <c r="B1085" s="1">
        <v>41118</v>
      </c>
      <c r="C1085" s="2" t="s">
        <v>4</v>
      </c>
      <c r="D1085" s="3">
        <v>3423</v>
      </c>
      <c r="E1085" t="str">
        <f>VLOOKUP(Maintenance_and_repair[[#This Row],[Real_estate]],Houses[#All],2)</f>
        <v>Eindhoven-Noord</v>
      </c>
      <c r="F1085" t="str">
        <f>VLOOKUP(Maintenance_and_repair[[#This Row],[Real_estate]],Houses[],6)</f>
        <v>House</v>
      </c>
    </row>
    <row r="1086" spans="1:6" x14ac:dyDescent="0.25">
      <c r="A1086">
        <v>209</v>
      </c>
      <c r="B1086" s="1">
        <v>41119</v>
      </c>
      <c r="C1086" s="2" t="s">
        <v>5</v>
      </c>
      <c r="D1086" s="3">
        <v>4244</v>
      </c>
      <c r="E1086" t="str">
        <f>VLOOKUP(Maintenance_and_repair[[#This Row],[Real_estate]],Houses[#All],2)</f>
        <v>Geldrop</v>
      </c>
      <c r="F1086" t="str">
        <f>VLOOKUP(Maintenance_and_repair[[#This Row],[Real_estate]],Houses[],6)</f>
        <v>Condo</v>
      </c>
    </row>
    <row r="1087" spans="1:6" x14ac:dyDescent="0.25">
      <c r="A1087">
        <v>198</v>
      </c>
      <c r="B1087" s="1">
        <v>41128</v>
      </c>
      <c r="C1087" s="2" t="s">
        <v>6</v>
      </c>
      <c r="D1087" s="3">
        <v>4820</v>
      </c>
      <c r="E1087" t="str">
        <f>VLOOKUP(Maintenance_and_repair[[#This Row],[Real_estate]],Houses[#All],2)</f>
        <v>Best</v>
      </c>
      <c r="F1087" t="str">
        <f>VLOOKUP(Maintenance_and_repair[[#This Row],[Real_estate]],Houses[],6)</f>
        <v>Apartment</v>
      </c>
    </row>
    <row r="1088" spans="1:6" x14ac:dyDescent="0.25">
      <c r="A1088">
        <v>110</v>
      </c>
      <c r="B1088" s="1">
        <v>41131</v>
      </c>
      <c r="C1088" s="2" t="s">
        <v>6</v>
      </c>
      <c r="D1088" s="3">
        <v>2017</v>
      </c>
      <c r="E1088" t="str">
        <f>VLOOKUP(Maintenance_and_repair[[#This Row],[Real_estate]],Houses[#All],2)</f>
        <v>Eindhoven-West</v>
      </c>
      <c r="F1088" t="str">
        <f>VLOOKUP(Maintenance_and_repair[[#This Row],[Real_estate]],Houses[],6)</f>
        <v>House</v>
      </c>
    </row>
    <row r="1089" spans="1:6" x14ac:dyDescent="0.25">
      <c r="A1089">
        <v>166</v>
      </c>
      <c r="B1089" s="1">
        <v>41132</v>
      </c>
      <c r="C1089" s="2" t="s">
        <v>4</v>
      </c>
      <c r="D1089" s="3">
        <v>4031</v>
      </c>
      <c r="E1089" t="str">
        <f>VLOOKUP(Maintenance_and_repair[[#This Row],[Real_estate]],Houses[#All],2)</f>
        <v>Eindhoven-Oost</v>
      </c>
      <c r="F1089" t="str">
        <f>VLOOKUP(Maintenance_and_repair[[#This Row],[Real_estate]],Houses[],6)</f>
        <v>Condo</v>
      </c>
    </row>
    <row r="1090" spans="1:6" x14ac:dyDescent="0.25">
      <c r="A1090">
        <v>172</v>
      </c>
      <c r="B1090" s="1">
        <v>41140</v>
      </c>
      <c r="C1090" s="2" t="s">
        <v>5</v>
      </c>
      <c r="D1090" s="3">
        <v>688</v>
      </c>
      <c r="E1090" t="str">
        <f>VLOOKUP(Maintenance_and_repair[[#This Row],[Real_estate]],Houses[#All],2)</f>
        <v>Eindhoven-Oost</v>
      </c>
      <c r="F1090" t="str">
        <f>VLOOKUP(Maintenance_and_repair[[#This Row],[Real_estate]],Houses[],6)</f>
        <v>Condo</v>
      </c>
    </row>
    <row r="1091" spans="1:6" x14ac:dyDescent="0.25">
      <c r="A1091">
        <v>223</v>
      </c>
      <c r="B1091" s="1">
        <v>41142</v>
      </c>
      <c r="C1091" s="2" t="s">
        <v>5</v>
      </c>
      <c r="D1091" s="3">
        <v>3708</v>
      </c>
      <c r="E1091" t="str">
        <f>VLOOKUP(Maintenance_and_repair[[#This Row],[Real_estate]],Houses[#All],2)</f>
        <v>Son en Breugel</v>
      </c>
      <c r="F1091" t="str">
        <f>VLOOKUP(Maintenance_and_repair[[#This Row],[Real_estate]],Houses[],6)</f>
        <v>Apartment</v>
      </c>
    </row>
    <row r="1092" spans="1:6" x14ac:dyDescent="0.25">
      <c r="A1092">
        <v>81</v>
      </c>
      <c r="B1092" s="1">
        <v>41146</v>
      </c>
      <c r="C1092" s="2" t="s">
        <v>6</v>
      </c>
      <c r="D1092" s="3">
        <v>324</v>
      </c>
      <c r="E1092" t="str">
        <f>VLOOKUP(Maintenance_and_repair[[#This Row],[Real_estate]],Houses[#All],2)</f>
        <v>Eindhoven-West</v>
      </c>
      <c r="F1092" t="str">
        <f>VLOOKUP(Maintenance_and_repair[[#This Row],[Real_estate]],Houses[],6)</f>
        <v>Small House</v>
      </c>
    </row>
    <row r="1093" spans="1:6" x14ac:dyDescent="0.25">
      <c r="A1093">
        <v>82</v>
      </c>
      <c r="B1093" s="1">
        <v>41148</v>
      </c>
      <c r="C1093" s="2" t="s">
        <v>4</v>
      </c>
      <c r="D1093" s="3">
        <v>2423</v>
      </c>
      <c r="E1093" t="str">
        <f>VLOOKUP(Maintenance_and_repair[[#This Row],[Real_estate]],Houses[#All],2)</f>
        <v>Eindhoven-West</v>
      </c>
      <c r="F1093" t="str">
        <f>VLOOKUP(Maintenance_and_repair[[#This Row],[Real_estate]],Houses[],6)</f>
        <v>Apartment</v>
      </c>
    </row>
    <row r="1094" spans="1:6" x14ac:dyDescent="0.25">
      <c r="A1094">
        <v>164</v>
      </c>
      <c r="B1094" s="1">
        <v>41151</v>
      </c>
      <c r="C1094" s="2" t="s">
        <v>6</v>
      </c>
      <c r="D1094" s="3">
        <v>1959</v>
      </c>
      <c r="E1094" t="str">
        <f>VLOOKUP(Maintenance_and_repair[[#This Row],[Real_estate]],Houses[#All],2)</f>
        <v>Eindhoven-Oost</v>
      </c>
      <c r="F1094" t="str">
        <f>VLOOKUP(Maintenance_and_repair[[#This Row],[Real_estate]],Houses[],6)</f>
        <v>Condo</v>
      </c>
    </row>
    <row r="1095" spans="1:6" x14ac:dyDescent="0.25">
      <c r="A1095">
        <v>204</v>
      </c>
      <c r="B1095" s="1">
        <v>41152</v>
      </c>
      <c r="C1095" s="2" t="s">
        <v>4</v>
      </c>
      <c r="D1095" s="3">
        <v>271</v>
      </c>
      <c r="E1095" t="str">
        <f>VLOOKUP(Maintenance_and_repair[[#This Row],[Real_estate]],Houses[#All],2)</f>
        <v>Best</v>
      </c>
      <c r="F1095" t="str">
        <f>VLOOKUP(Maintenance_and_repair[[#This Row],[Real_estate]],Houses[],6)</f>
        <v>Small House</v>
      </c>
    </row>
    <row r="1096" spans="1:6" x14ac:dyDescent="0.25">
      <c r="A1096">
        <v>130</v>
      </c>
      <c r="B1096" s="1">
        <v>41160</v>
      </c>
      <c r="C1096" s="2" t="s">
        <v>5</v>
      </c>
      <c r="D1096" s="3">
        <v>3335</v>
      </c>
      <c r="E1096" t="str">
        <f>VLOOKUP(Maintenance_and_repair[[#This Row],[Real_estate]],Houses[#All],2)</f>
        <v>Eindhoven-West</v>
      </c>
      <c r="F1096" t="str">
        <f>VLOOKUP(Maintenance_and_repair[[#This Row],[Real_estate]],Houses[],6)</f>
        <v>Apartment</v>
      </c>
    </row>
    <row r="1097" spans="1:6" x14ac:dyDescent="0.25">
      <c r="A1097">
        <v>103</v>
      </c>
      <c r="B1097" s="1">
        <v>41173</v>
      </c>
      <c r="C1097" s="2" t="s">
        <v>5</v>
      </c>
      <c r="D1097" s="3">
        <v>4060</v>
      </c>
      <c r="E1097" t="str">
        <f>VLOOKUP(Maintenance_and_repair[[#This Row],[Real_estate]],Houses[#All],2)</f>
        <v>Eindhoven-West</v>
      </c>
      <c r="F1097" t="str">
        <f>VLOOKUP(Maintenance_and_repair[[#This Row],[Real_estate]],Houses[],6)</f>
        <v>Apartment</v>
      </c>
    </row>
    <row r="1098" spans="1:6" x14ac:dyDescent="0.25">
      <c r="A1098">
        <v>27</v>
      </c>
      <c r="B1098" s="1">
        <v>41176</v>
      </c>
      <c r="C1098" s="2" t="s">
        <v>4</v>
      </c>
      <c r="D1098" s="3">
        <v>4672</v>
      </c>
      <c r="E1098" t="str">
        <f>VLOOKUP(Maintenance_and_repair[[#This Row],[Real_estate]],Houses[#All],2)</f>
        <v>Eindhoven-Zuid</v>
      </c>
      <c r="F1098" t="str">
        <f>VLOOKUP(Maintenance_and_repair[[#This Row],[Real_estate]],Houses[],6)</f>
        <v>Small House</v>
      </c>
    </row>
    <row r="1099" spans="1:6" x14ac:dyDescent="0.25">
      <c r="A1099">
        <v>98</v>
      </c>
      <c r="B1099" s="1">
        <v>41176</v>
      </c>
      <c r="C1099" s="2" t="s">
        <v>4</v>
      </c>
      <c r="D1099" s="3">
        <v>3322</v>
      </c>
      <c r="E1099" t="str">
        <f>VLOOKUP(Maintenance_and_repair[[#This Row],[Real_estate]],Houses[#All],2)</f>
        <v>Eindhoven-West</v>
      </c>
      <c r="F1099" t="str">
        <f>VLOOKUP(Maintenance_and_repair[[#This Row],[Real_estate]],Houses[],6)</f>
        <v>House</v>
      </c>
    </row>
    <row r="1100" spans="1:6" x14ac:dyDescent="0.25">
      <c r="A1100">
        <v>200</v>
      </c>
      <c r="B1100" s="1">
        <v>41176</v>
      </c>
      <c r="C1100" s="2" t="s">
        <v>4</v>
      </c>
      <c r="D1100" s="3">
        <v>1726</v>
      </c>
      <c r="E1100" t="str">
        <f>VLOOKUP(Maintenance_and_repair[[#This Row],[Real_estate]],Houses[#All],2)</f>
        <v>Best</v>
      </c>
      <c r="F1100" t="str">
        <f>VLOOKUP(Maintenance_and_repair[[#This Row],[Real_estate]],Houses[],6)</f>
        <v>Apartment</v>
      </c>
    </row>
    <row r="1101" spans="1:6" x14ac:dyDescent="0.25">
      <c r="A1101">
        <v>92</v>
      </c>
      <c r="B1101" s="1">
        <v>41177</v>
      </c>
      <c r="C1101" s="2" t="s">
        <v>4</v>
      </c>
      <c r="D1101" s="3">
        <v>4365</v>
      </c>
      <c r="E1101" t="str">
        <f>VLOOKUP(Maintenance_and_repair[[#This Row],[Real_estate]],Houses[#All],2)</f>
        <v>Eindhoven-West</v>
      </c>
      <c r="F1101" t="str">
        <f>VLOOKUP(Maintenance_and_repair[[#This Row],[Real_estate]],Houses[],6)</f>
        <v>House</v>
      </c>
    </row>
    <row r="1102" spans="1:6" x14ac:dyDescent="0.25">
      <c r="A1102">
        <v>158</v>
      </c>
      <c r="B1102" s="1">
        <v>41178</v>
      </c>
      <c r="C1102" s="2" t="s">
        <v>4</v>
      </c>
      <c r="D1102" s="3">
        <v>1608</v>
      </c>
      <c r="E1102" t="str">
        <f>VLOOKUP(Maintenance_and_repair[[#This Row],[Real_estate]],Houses[#All],2)</f>
        <v>Eindhoven-Oost</v>
      </c>
      <c r="F1102" t="str">
        <f>VLOOKUP(Maintenance_and_repair[[#This Row],[Real_estate]],Houses[],6)</f>
        <v>Apartment</v>
      </c>
    </row>
    <row r="1103" spans="1:6" x14ac:dyDescent="0.25">
      <c r="A1103">
        <v>63</v>
      </c>
      <c r="B1103" s="1">
        <v>41183</v>
      </c>
      <c r="C1103" s="2" t="s">
        <v>4</v>
      </c>
      <c r="D1103" s="3">
        <v>3874</v>
      </c>
      <c r="E1103" t="str">
        <f>VLOOKUP(Maintenance_and_repair[[#This Row],[Real_estate]],Houses[#All],2)</f>
        <v>Eindhoven-Noord</v>
      </c>
      <c r="F1103" t="str">
        <f>VLOOKUP(Maintenance_and_repair[[#This Row],[Real_estate]],Houses[],6)</f>
        <v>Small House</v>
      </c>
    </row>
    <row r="1104" spans="1:6" x14ac:dyDescent="0.25">
      <c r="A1104">
        <v>203</v>
      </c>
      <c r="B1104" s="1">
        <v>41184</v>
      </c>
      <c r="C1104" s="2" t="s">
        <v>4</v>
      </c>
      <c r="D1104" s="3">
        <v>1651</v>
      </c>
      <c r="E1104" t="str">
        <f>VLOOKUP(Maintenance_and_repair[[#This Row],[Real_estate]],Houses[#All],2)</f>
        <v>Veldhoven-Noord</v>
      </c>
      <c r="F1104" t="str">
        <f>VLOOKUP(Maintenance_and_repair[[#This Row],[Real_estate]],Houses[],6)</f>
        <v>Small House</v>
      </c>
    </row>
    <row r="1105" spans="1:6" x14ac:dyDescent="0.25">
      <c r="A1105">
        <v>86</v>
      </c>
      <c r="B1105" s="1">
        <v>41188</v>
      </c>
      <c r="C1105" s="2" t="s">
        <v>4</v>
      </c>
      <c r="D1105" s="3">
        <v>4534</v>
      </c>
      <c r="E1105" t="str">
        <f>VLOOKUP(Maintenance_and_repair[[#This Row],[Real_estate]],Houses[#All],2)</f>
        <v>Eindhoven-West</v>
      </c>
      <c r="F1105" t="str">
        <f>VLOOKUP(Maintenance_and_repair[[#This Row],[Real_estate]],Houses[],6)</f>
        <v>Small House</v>
      </c>
    </row>
    <row r="1106" spans="1:6" x14ac:dyDescent="0.25">
      <c r="A1106">
        <v>10</v>
      </c>
      <c r="B1106" s="1">
        <v>41190</v>
      </c>
      <c r="C1106" s="2" t="s">
        <v>4</v>
      </c>
      <c r="D1106" s="3">
        <v>368</v>
      </c>
      <c r="E1106" t="str">
        <f>VLOOKUP(Maintenance_and_repair[[#This Row],[Real_estate]],Houses[#All],2)</f>
        <v>Eindhoven-Zuid</v>
      </c>
      <c r="F1106" t="str">
        <f>VLOOKUP(Maintenance_and_repair[[#This Row],[Real_estate]],Houses[],6)</f>
        <v>Apartment</v>
      </c>
    </row>
    <row r="1107" spans="1:6" x14ac:dyDescent="0.25">
      <c r="A1107">
        <v>4</v>
      </c>
      <c r="B1107" s="1">
        <v>41193</v>
      </c>
      <c r="C1107" s="2" t="s">
        <v>4</v>
      </c>
      <c r="D1107" s="3">
        <v>223</v>
      </c>
      <c r="E1107" t="str">
        <f>VLOOKUP(Maintenance_and_repair[[#This Row],[Real_estate]],Houses[#All],2)</f>
        <v>Eindhoven-Zuid</v>
      </c>
      <c r="F1107" t="str">
        <f>VLOOKUP(Maintenance_and_repair[[#This Row],[Real_estate]],Houses[],6)</f>
        <v>Apartment</v>
      </c>
    </row>
    <row r="1108" spans="1:6" x14ac:dyDescent="0.25">
      <c r="A1108">
        <v>109</v>
      </c>
      <c r="B1108" s="1">
        <v>41203</v>
      </c>
      <c r="C1108" s="2" t="s">
        <v>6</v>
      </c>
      <c r="D1108" s="3">
        <v>2774</v>
      </c>
      <c r="E1108" t="str">
        <f>VLOOKUP(Maintenance_and_repair[[#This Row],[Real_estate]],Houses[#All],2)</f>
        <v>Eindhoven-West</v>
      </c>
      <c r="F1108" t="str">
        <f>VLOOKUP(Maintenance_and_repair[[#This Row],[Real_estate]],Houses[],6)</f>
        <v>Apartment</v>
      </c>
    </row>
    <row r="1109" spans="1:6" x14ac:dyDescent="0.25">
      <c r="A1109">
        <v>6</v>
      </c>
      <c r="B1109" s="1">
        <v>41206</v>
      </c>
      <c r="C1109" s="2" t="s">
        <v>5</v>
      </c>
      <c r="D1109" s="3">
        <v>4111</v>
      </c>
      <c r="E1109" t="str">
        <f>VLOOKUP(Maintenance_and_repair[[#This Row],[Real_estate]],Houses[#All],2)</f>
        <v>Eindhoven-Zuid</v>
      </c>
      <c r="F1109" t="str">
        <f>VLOOKUP(Maintenance_and_repair[[#This Row],[Real_estate]],Houses[],6)</f>
        <v>Condo</v>
      </c>
    </row>
    <row r="1110" spans="1:6" x14ac:dyDescent="0.25">
      <c r="A1110">
        <v>155</v>
      </c>
      <c r="B1110" s="1">
        <v>41206</v>
      </c>
      <c r="C1110" s="2" t="s">
        <v>5</v>
      </c>
      <c r="D1110" s="3">
        <v>3757</v>
      </c>
      <c r="E1110" t="str">
        <f>VLOOKUP(Maintenance_and_repair[[#This Row],[Real_estate]],Houses[#All],2)</f>
        <v>Eindhoven-Oost</v>
      </c>
      <c r="F1110" t="str">
        <f>VLOOKUP(Maintenance_and_repair[[#This Row],[Real_estate]],Houses[],6)</f>
        <v>Apartment</v>
      </c>
    </row>
    <row r="1111" spans="1:6" x14ac:dyDescent="0.25">
      <c r="A1111">
        <v>31</v>
      </c>
      <c r="B1111" s="1">
        <v>41220</v>
      </c>
      <c r="C1111" s="2" t="s">
        <v>6</v>
      </c>
      <c r="D1111" s="3">
        <v>856</v>
      </c>
      <c r="E1111" t="str">
        <f>VLOOKUP(Maintenance_and_repair[[#This Row],[Real_estate]],Houses[#All],2)</f>
        <v>Eindhoven-Zuid</v>
      </c>
      <c r="F1111" t="str">
        <f>VLOOKUP(Maintenance_and_repair[[#This Row],[Real_estate]],Houses[],6)</f>
        <v>Apartment</v>
      </c>
    </row>
    <row r="1112" spans="1:6" x14ac:dyDescent="0.25">
      <c r="A1112">
        <v>210</v>
      </c>
      <c r="B1112" s="1">
        <v>41222</v>
      </c>
      <c r="C1112" s="2" t="s">
        <v>5</v>
      </c>
      <c r="D1112" s="3">
        <v>4427</v>
      </c>
      <c r="E1112" t="str">
        <f>VLOOKUP(Maintenance_and_repair[[#This Row],[Real_estate]],Houses[#All],2)</f>
        <v>Geldrop</v>
      </c>
      <c r="F1112" t="str">
        <f>VLOOKUP(Maintenance_and_repair[[#This Row],[Real_estate]],Houses[],6)</f>
        <v>Condo</v>
      </c>
    </row>
    <row r="1113" spans="1:6" x14ac:dyDescent="0.25">
      <c r="A1113">
        <v>125</v>
      </c>
      <c r="B1113" s="1">
        <v>41223</v>
      </c>
      <c r="C1113" s="2" t="s">
        <v>6</v>
      </c>
      <c r="D1113" s="3">
        <v>3355</v>
      </c>
      <c r="E1113" t="str">
        <f>VLOOKUP(Maintenance_and_repair[[#This Row],[Real_estate]],Houses[#All],2)</f>
        <v>Eindhoven-West</v>
      </c>
      <c r="F1113" t="str">
        <f>VLOOKUP(Maintenance_and_repair[[#This Row],[Real_estate]],Houses[],6)</f>
        <v>Villa</v>
      </c>
    </row>
    <row r="1114" spans="1:6" x14ac:dyDescent="0.25">
      <c r="A1114">
        <v>154</v>
      </c>
      <c r="B1114" s="1">
        <v>41226</v>
      </c>
      <c r="C1114" s="2" t="s">
        <v>4</v>
      </c>
      <c r="D1114" s="3">
        <v>4058</v>
      </c>
      <c r="E1114" t="str">
        <f>VLOOKUP(Maintenance_and_repair[[#This Row],[Real_estate]],Houses[#All],2)</f>
        <v>Eindhoven-Oost</v>
      </c>
      <c r="F1114" t="str">
        <f>VLOOKUP(Maintenance_and_repair[[#This Row],[Real_estate]],Houses[],6)</f>
        <v>Apartment</v>
      </c>
    </row>
    <row r="1115" spans="1:6" x14ac:dyDescent="0.25">
      <c r="A1115">
        <v>58</v>
      </c>
      <c r="B1115" s="1">
        <v>41234</v>
      </c>
      <c r="C1115" s="2" t="s">
        <v>4</v>
      </c>
      <c r="D1115" s="3">
        <v>4290</v>
      </c>
      <c r="E1115" t="str">
        <f>VLOOKUP(Maintenance_and_repair[[#This Row],[Real_estate]],Houses[#All],2)</f>
        <v>Eindhoven-Noord</v>
      </c>
      <c r="F1115" t="str">
        <f>VLOOKUP(Maintenance_and_repair[[#This Row],[Real_estate]],Houses[],6)</f>
        <v>Apartment</v>
      </c>
    </row>
    <row r="1116" spans="1:6" x14ac:dyDescent="0.25">
      <c r="A1116">
        <v>118</v>
      </c>
      <c r="B1116" s="1">
        <v>41234</v>
      </c>
      <c r="C1116" s="2" t="s">
        <v>5</v>
      </c>
      <c r="D1116" s="3">
        <v>699</v>
      </c>
      <c r="E1116" t="str">
        <f>VLOOKUP(Maintenance_and_repair[[#This Row],[Real_estate]],Houses[#All],2)</f>
        <v>Eindhoven-West</v>
      </c>
      <c r="F1116" t="str">
        <f>VLOOKUP(Maintenance_and_repair[[#This Row],[Real_estate]],Houses[],6)</f>
        <v>Apartment</v>
      </c>
    </row>
    <row r="1117" spans="1:6" x14ac:dyDescent="0.25">
      <c r="A1117">
        <v>36</v>
      </c>
      <c r="B1117" s="1">
        <v>41235</v>
      </c>
      <c r="C1117" s="2" t="s">
        <v>4</v>
      </c>
      <c r="D1117" s="3">
        <v>567</v>
      </c>
      <c r="E1117" t="str">
        <f>VLOOKUP(Maintenance_and_repair[[#This Row],[Real_estate]],Houses[#All],2)</f>
        <v>Eindhoven-Zuid</v>
      </c>
      <c r="F1117" t="str">
        <f>VLOOKUP(Maintenance_and_repair[[#This Row],[Real_estate]],Houses[],6)</f>
        <v>Condo</v>
      </c>
    </row>
    <row r="1118" spans="1:6" x14ac:dyDescent="0.25">
      <c r="A1118">
        <v>133</v>
      </c>
      <c r="B1118" s="1">
        <v>41238</v>
      </c>
      <c r="C1118" s="2" t="s">
        <v>5</v>
      </c>
      <c r="D1118" s="3">
        <v>1510</v>
      </c>
      <c r="E1118" t="str">
        <f>VLOOKUP(Maintenance_and_repair[[#This Row],[Real_estate]],Houses[#All],2)</f>
        <v>Eindhoven-West</v>
      </c>
      <c r="F1118" t="str">
        <f>VLOOKUP(Maintenance_and_repair[[#This Row],[Real_estate]],Houses[],6)</f>
        <v>Apartment</v>
      </c>
    </row>
    <row r="1119" spans="1:6" x14ac:dyDescent="0.25">
      <c r="A1119">
        <v>22</v>
      </c>
      <c r="B1119" s="1">
        <v>41244</v>
      </c>
      <c r="C1119" s="2" t="s">
        <v>4</v>
      </c>
      <c r="D1119" s="3">
        <v>3771</v>
      </c>
      <c r="E1119" t="str">
        <f>VLOOKUP(Maintenance_and_repair[[#This Row],[Real_estate]],Houses[#All],2)</f>
        <v>Eindhoven-Zuid</v>
      </c>
      <c r="F1119" t="str">
        <f>VLOOKUP(Maintenance_and_repair[[#This Row],[Real_estate]],Houses[],6)</f>
        <v>Apartment</v>
      </c>
    </row>
    <row r="1120" spans="1:6" x14ac:dyDescent="0.25">
      <c r="A1120">
        <v>87</v>
      </c>
      <c r="B1120" s="1">
        <v>41244</v>
      </c>
      <c r="C1120" s="2" t="s">
        <v>6</v>
      </c>
      <c r="D1120" s="3">
        <v>4632</v>
      </c>
      <c r="E1120" t="str">
        <f>VLOOKUP(Maintenance_and_repair[[#This Row],[Real_estate]],Houses[#All],2)</f>
        <v>Eindhoven-West</v>
      </c>
      <c r="F1120" t="str">
        <f>VLOOKUP(Maintenance_and_repair[[#This Row],[Real_estate]],Houses[],6)</f>
        <v>Small House</v>
      </c>
    </row>
    <row r="1121" spans="1:6" x14ac:dyDescent="0.25">
      <c r="A1121">
        <v>182</v>
      </c>
      <c r="B1121" s="1">
        <v>41251</v>
      </c>
      <c r="C1121" s="2" t="s">
        <v>6</v>
      </c>
      <c r="D1121" s="3">
        <v>147</v>
      </c>
      <c r="E1121" t="str">
        <f>VLOOKUP(Maintenance_and_repair[[#This Row],[Real_estate]],Houses[#All],2)</f>
        <v>Eindhoven-Oost</v>
      </c>
      <c r="F1121" t="str">
        <f>VLOOKUP(Maintenance_and_repair[[#This Row],[Real_estate]],Houses[],6)</f>
        <v>House</v>
      </c>
    </row>
    <row r="1122" spans="1:6" x14ac:dyDescent="0.25">
      <c r="A1122">
        <v>225</v>
      </c>
      <c r="B1122" s="1">
        <v>41256</v>
      </c>
      <c r="C1122" s="2" t="s">
        <v>5</v>
      </c>
      <c r="D1122" s="3">
        <v>1974</v>
      </c>
      <c r="E1122" t="str">
        <f>VLOOKUP(Maintenance_and_repair[[#This Row],[Real_estate]],Houses[#All],2)</f>
        <v>Son en Breugel</v>
      </c>
      <c r="F1122" t="str">
        <f>VLOOKUP(Maintenance_and_repair[[#This Row],[Real_estate]],Houses[],6)</f>
        <v>Apartment</v>
      </c>
    </row>
    <row r="1123" spans="1:6" x14ac:dyDescent="0.25">
      <c r="A1123">
        <v>196</v>
      </c>
      <c r="B1123" s="1">
        <v>41258</v>
      </c>
      <c r="C1123" s="2" t="s">
        <v>6</v>
      </c>
      <c r="D1123" s="3">
        <v>1567</v>
      </c>
      <c r="E1123" t="str">
        <f>VLOOKUP(Maintenance_and_repair[[#This Row],[Real_estate]],Houses[#All],2)</f>
        <v>Best</v>
      </c>
      <c r="F1123" t="str">
        <f>VLOOKUP(Maintenance_and_repair[[#This Row],[Real_estate]],Houses[],6)</f>
        <v>House</v>
      </c>
    </row>
    <row r="1124" spans="1:6" x14ac:dyDescent="0.25">
      <c r="A1124">
        <v>212</v>
      </c>
      <c r="B1124" s="1">
        <v>41263</v>
      </c>
      <c r="C1124" s="2" t="s">
        <v>6</v>
      </c>
      <c r="D1124" s="3">
        <v>3369</v>
      </c>
      <c r="E1124" t="str">
        <f>VLOOKUP(Maintenance_and_repair[[#This Row],[Real_estate]],Houses[#All],2)</f>
        <v>Geldrop</v>
      </c>
      <c r="F1124" t="str">
        <f>VLOOKUP(Maintenance_and_repair[[#This Row],[Real_estate]],Houses[],6)</f>
        <v>Condo</v>
      </c>
    </row>
    <row r="1125" spans="1:6" x14ac:dyDescent="0.25">
      <c r="A1125">
        <v>96</v>
      </c>
      <c r="B1125" s="1">
        <v>41265</v>
      </c>
      <c r="C1125" s="2" t="s">
        <v>4</v>
      </c>
      <c r="D1125" s="3">
        <v>941</v>
      </c>
      <c r="E1125" t="str">
        <f>VLOOKUP(Maintenance_and_repair[[#This Row],[Real_estate]],Houses[#All],2)</f>
        <v>Eindhoven-West</v>
      </c>
      <c r="F1125" t="str">
        <f>VLOOKUP(Maintenance_and_repair[[#This Row],[Real_estate]],Houses[],6)</f>
        <v>House</v>
      </c>
    </row>
    <row r="1126" spans="1:6" x14ac:dyDescent="0.25">
      <c r="A1126">
        <v>136</v>
      </c>
      <c r="B1126" s="1">
        <v>41265</v>
      </c>
      <c r="C1126" s="2" t="s">
        <v>5</v>
      </c>
      <c r="D1126" s="3">
        <v>2641</v>
      </c>
      <c r="E1126" t="str">
        <f>VLOOKUP(Maintenance_and_repair[[#This Row],[Real_estate]],Houses[#All],2)</f>
        <v>Eindhoven-West</v>
      </c>
      <c r="F1126" t="str">
        <f>VLOOKUP(Maintenance_and_repair[[#This Row],[Real_estate]],Houses[],6)</f>
        <v>Apartment</v>
      </c>
    </row>
    <row r="1127" spans="1:6" x14ac:dyDescent="0.25">
      <c r="A1127">
        <v>122</v>
      </c>
      <c r="B1127" s="1">
        <v>41266</v>
      </c>
      <c r="C1127" s="2" t="s">
        <v>5</v>
      </c>
      <c r="D1127" s="3">
        <v>3193</v>
      </c>
      <c r="E1127" t="str">
        <f>VLOOKUP(Maintenance_and_repair[[#This Row],[Real_estate]],Houses[#All],2)</f>
        <v>Eindhoven-West</v>
      </c>
      <c r="F1127" t="str">
        <f>VLOOKUP(Maintenance_and_repair[[#This Row],[Real_estate]],Houses[],6)</f>
        <v>House</v>
      </c>
    </row>
    <row r="1128" spans="1:6" x14ac:dyDescent="0.25">
      <c r="A1128">
        <v>151</v>
      </c>
      <c r="B1128" s="1">
        <v>41269</v>
      </c>
      <c r="C1128" s="2" t="s">
        <v>5</v>
      </c>
      <c r="D1128" s="3">
        <v>4092</v>
      </c>
      <c r="E1128" t="str">
        <f>VLOOKUP(Maintenance_and_repair[[#This Row],[Real_estate]],Houses[#All],2)</f>
        <v>Eindhoven-Oost</v>
      </c>
      <c r="F1128" t="str">
        <f>VLOOKUP(Maintenance_and_repair[[#This Row],[Real_estate]],Houses[],6)</f>
        <v>Condo</v>
      </c>
    </row>
    <row r="1129" spans="1:6" x14ac:dyDescent="0.25">
      <c r="A1129">
        <v>202</v>
      </c>
      <c r="B1129" s="1">
        <v>41271</v>
      </c>
      <c r="C1129" s="2" t="s">
        <v>6</v>
      </c>
      <c r="D1129" s="3">
        <v>1238</v>
      </c>
      <c r="E1129" t="str">
        <f>VLOOKUP(Maintenance_and_repair[[#This Row],[Real_estate]],Houses[#All],2)</f>
        <v>Veldhoven-Noord</v>
      </c>
      <c r="F1129" t="str">
        <f>VLOOKUP(Maintenance_and_repair[[#This Row],[Real_estate]],Houses[],6)</f>
        <v>Small House</v>
      </c>
    </row>
    <row r="1130" spans="1:6" x14ac:dyDescent="0.25">
      <c r="A1130">
        <v>163</v>
      </c>
      <c r="B1130" s="1">
        <v>41273</v>
      </c>
      <c r="C1130" s="2" t="s">
        <v>4</v>
      </c>
      <c r="D1130" s="3">
        <v>4825</v>
      </c>
      <c r="E1130" t="str">
        <f>VLOOKUP(Maintenance_and_repair[[#This Row],[Real_estate]],Houses[#All],2)</f>
        <v>Eindhoven-Oost</v>
      </c>
      <c r="F1130" t="str">
        <f>VLOOKUP(Maintenance_and_repair[[#This Row],[Real_estate]],Houses[],6)</f>
        <v>Apartment</v>
      </c>
    </row>
    <row r="1131" spans="1:6" x14ac:dyDescent="0.25">
      <c r="A1131">
        <v>222</v>
      </c>
      <c r="B1131" s="1">
        <v>41274</v>
      </c>
      <c r="C1131" s="2" t="s">
        <v>4</v>
      </c>
      <c r="D1131" s="3">
        <v>4961</v>
      </c>
      <c r="E1131" t="str">
        <f>VLOOKUP(Maintenance_and_repair[[#This Row],[Real_estate]],Houses[#All],2)</f>
        <v>Son en Breugel</v>
      </c>
      <c r="F1131" t="str">
        <f>VLOOKUP(Maintenance_and_repair[[#This Row],[Real_estate]],Houses[],6)</f>
        <v>Apartment</v>
      </c>
    </row>
    <row r="1132" spans="1:6" x14ac:dyDescent="0.25">
      <c r="A1132">
        <v>221</v>
      </c>
      <c r="B1132" s="1">
        <v>41278</v>
      </c>
      <c r="C1132" s="2" t="s">
        <v>5</v>
      </c>
      <c r="D1132" s="3">
        <v>293</v>
      </c>
      <c r="E1132" t="str">
        <f>VLOOKUP(Maintenance_and_repair[[#This Row],[Real_estate]],Houses[#All],2)</f>
        <v>Son en Breugel</v>
      </c>
      <c r="F1132" t="str">
        <f>VLOOKUP(Maintenance_and_repair[[#This Row],[Real_estate]],Houses[],6)</f>
        <v>Apartment</v>
      </c>
    </row>
    <row r="1133" spans="1:6" x14ac:dyDescent="0.25">
      <c r="A1133">
        <v>237</v>
      </c>
      <c r="B1133" s="1">
        <v>41279</v>
      </c>
      <c r="C1133" s="2" t="s">
        <v>5</v>
      </c>
      <c r="D1133" s="3">
        <v>2509</v>
      </c>
      <c r="E1133" t="str">
        <f>VLOOKUP(Maintenance_and_repair[[#This Row],[Real_estate]],Houses[#All],2)</f>
        <v>Eindhoven-West</v>
      </c>
      <c r="F1133" t="str">
        <f>VLOOKUP(Maintenance_and_repair[[#This Row],[Real_estate]],Houses[],6)</f>
        <v>House</v>
      </c>
    </row>
    <row r="1134" spans="1:6" x14ac:dyDescent="0.25">
      <c r="A1134">
        <v>4</v>
      </c>
      <c r="B1134" s="1">
        <v>41280</v>
      </c>
      <c r="C1134" s="2" t="s">
        <v>5</v>
      </c>
      <c r="D1134" s="3">
        <v>3770</v>
      </c>
      <c r="E1134" t="str">
        <f>VLOOKUP(Maintenance_and_repair[[#This Row],[Real_estate]],Houses[#All],2)</f>
        <v>Eindhoven-Zuid</v>
      </c>
      <c r="F1134" t="str">
        <f>VLOOKUP(Maintenance_and_repair[[#This Row],[Real_estate]],Houses[],6)</f>
        <v>Apartment</v>
      </c>
    </row>
    <row r="1135" spans="1:6" x14ac:dyDescent="0.25">
      <c r="A1135">
        <v>196</v>
      </c>
      <c r="B1135" s="1">
        <v>41281</v>
      </c>
      <c r="C1135" s="2" t="s">
        <v>6</v>
      </c>
      <c r="D1135" s="3">
        <v>2721</v>
      </c>
      <c r="E1135" t="str">
        <f>VLOOKUP(Maintenance_and_repair[[#This Row],[Real_estate]],Houses[#All],2)</f>
        <v>Best</v>
      </c>
      <c r="F1135" t="str">
        <f>VLOOKUP(Maintenance_and_repair[[#This Row],[Real_estate]],Houses[],6)</f>
        <v>House</v>
      </c>
    </row>
    <row r="1136" spans="1:6" x14ac:dyDescent="0.25">
      <c r="A1136">
        <v>26</v>
      </c>
      <c r="B1136" s="1">
        <v>41282</v>
      </c>
      <c r="C1136" s="2" t="s">
        <v>6</v>
      </c>
      <c r="D1136" s="3">
        <v>1989</v>
      </c>
      <c r="E1136" t="str">
        <f>VLOOKUP(Maintenance_and_repair[[#This Row],[Real_estate]],Houses[#All],2)</f>
        <v>Eindhoven-Zuid</v>
      </c>
      <c r="F1136" t="str">
        <f>VLOOKUP(Maintenance_and_repair[[#This Row],[Real_estate]],Houses[],6)</f>
        <v>House</v>
      </c>
    </row>
    <row r="1137" spans="1:6" x14ac:dyDescent="0.25">
      <c r="A1137">
        <v>148</v>
      </c>
      <c r="B1137" s="1">
        <v>41288</v>
      </c>
      <c r="C1137" s="2" t="s">
        <v>6</v>
      </c>
      <c r="D1137" s="3">
        <v>3220</v>
      </c>
      <c r="E1137" t="str">
        <f>VLOOKUP(Maintenance_and_repair[[#This Row],[Real_estate]],Houses[#All],2)</f>
        <v>Eindhoven-Oost</v>
      </c>
      <c r="F1137" t="str">
        <f>VLOOKUP(Maintenance_and_repair[[#This Row],[Real_estate]],Houses[],6)</f>
        <v>Apartment</v>
      </c>
    </row>
    <row r="1138" spans="1:6" x14ac:dyDescent="0.25">
      <c r="A1138">
        <v>213</v>
      </c>
      <c r="B1138" s="1">
        <v>41294</v>
      </c>
      <c r="C1138" s="2" t="s">
        <v>5</v>
      </c>
      <c r="D1138" s="3">
        <v>4748</v>
      </c>
      <c r="E1138" t="str">
        <f>VLOOKUP(Maintenance_and_repair[[#This Row],[Real_estate]],Houses[#All],2)</f>
        <v>Geldrop</v>
      </c>
      <c r="F1138" t="str">
        <f>VLOOKUP(Maintenance_and_repair[[#This Row],[Real_estate]],Houses[],6)</f>
        <v>House</v>
      </c>
    </row>
    <row r="1139" spans="1:6" x14ac:dyDescent="0.25">
      <c r="A1139">
        <v>88</v>
      </c>
      <c r="B1139" s="1">
        <v>41295</v>
      </c>
      <c r="C1139" s="2" t="s">
        <v>6</v>
      </c>
      <c r="D1139" s="3">
        <v>4966</v>
      </c>
      <c r="E1139" t="str">
        <f>VLOOKUP(Maintenance_and_repair[[#This Row],[Real_estate]],Houses[#All],2)</f>
        <v>Eindhoven-West</v>
      </c>
      <c r="F1139" t="str">
        <f>VLOOKUP(Maintenance_and_repair[[#This Row],[Real_estate]],Houses[],6)</f>
        <v>Apartment</v>
      </c>
    </row>
    <row r="1140" spans="1:6" x14ac:dyDescent="0.25">
      <c r="A1140">
        <v>219</v>
      </c>
      <c r="B1140" s="1">
        <v>41295</v>
      </c>
      <c r="C1140" s="2" t="s">
        <v>4</v>
      </c>
      <c r="D1140" s="3">
        <v>1612</v>
      </c>
      <c r="E1140" t="str">
        <f>VLOOKUP(Maintenance_and_repair[[#This Row],[Real_estate]],Houses[#All],2)</f>
        <v>Geldrop</v>
      </c>
      <c r="F1140" t="str">
        <f>VLOOKUP(Maintenance_and_repair[[#This Row],[Real_estate]],Houses[],6)</f>
        <v>House</v>
      </c>
    </row>
    <row r="1141" spans="1:6" x14ac:dyDescent="0.25">
      <c r="A1141">
        <v>81</v>
      </c>
      <c r="B1141" s="1">
        <v>41299</v>
      </c>
      <c r="C1141" s="2" t="s">
        <v>4</v>
      </c>
      <c r="D1141" s="3">
        <v>4607</v>
      </c>
      <c r="E1141" t="str">
        <f>VLOOKUP(Maintenance_and_repair[[#This Row],[Real_estate]],Houses[#All],2)</f>
        <v>Eindhoven-West</v>
      </c>
      <c r="F1141" t="str">
        <f>VLOOKUP(Maintenance_and_repair[[#This Row],[Real_estate]],Houses[],6)</f>
        <v>Small House</v>
      </c>
    </row>
    <row r="1142" spans="1:6" x14ac:dyDescent="0.25">
      <c r="A1142">
        <v>136</v>
      </c>
      <c r="B1142" s="1">
        <v>41304</v>
      </c>
      <c r="C1142" s="2" t="s">
        <v>4</v>
      </c>
      <c r="D1142" s="3">
        <v>2247</v>
      </c>
      <c r="E1142" t="str">
        <f>VLOOKUP(Maintenance_and_repair[[#This Row],[Real_estate]],Houses[#All],2)</f>
        <v>Eindhoven-West</v>
      </c>
      <c r="F1142" t="str">
        <f>VLOOKUP(Maintenance_and_repair[[#This Row],[Real_estate]],Houses[],6)</f>
        <v>Apartment</v>
      </c>
    </row>
    <row r="1143" spans="1:6" x14ac:dyDescent="0.25">
      <c r="A1143">
        <v>222</v>
      </c>
      <c r="B1143" s="1">
        <v>41310</v>
      </c>
      <c r="C1143" s="2" t="s">
        <v>5</v>
      </c>
      <c r="D1143" s="3">
        <v>4393</v>
      </c>
      <c r="E1143" t="str">
        <f>VLOOKUP(Maintenance_and_repair[[#This Row],[Real_estate]],Houses[#All],2)</f>
        <v>Son en Breugel</v>
      </c>
      <c r="F1143" t="str">
        <f>VLOOKUP(Maintenance_and_repair[[#This Row],[Real_estate]],Houses[],6)</f>
        <v>Apartment</v>
      </c>
    </row>
    <row r="1144" spans="1:6" x14ac:dyDescent="0.25">
      <c r="A1144">
        <v>211</v>
      </c>
      <c r="B1144" s="1">
        <v>41324</v>
      </c>
      <c r="C1144" s="2" t="s">
        <v>5</v>
      </c>
      <c r="D1144" s="3">
        <v>2159</v>
      </c>
      <c r="E1144" t="str">
        <f>VLOOKUP(Maintenance_and_repair[[#This Row],[Real_estate]],Houses[#All],2)</f>
        <v>Geldrop</v>
      </c>
      <c r="F1144" t="str">
        <f>VLOOKUP(Maintenance_and_repair[[#This Row],[Real_estate]],Houses[],6)</f>
        <v>Condo</v>
      </c>
    </row>
    <row r="1145" spans="1:6" x14ac:dyDescent="0.25">
      <c r="A1145">
        <v>143</v>
      </c>
      <c r="B1145" s="1">
        <v>41329</v>
      </c>
      <c r="C1145" s="2" t="s">
        <v>5</v>
      </c>
      <c r="D1145" s="3">
        <v>3321</v>
      </c>
      <c r="E1145" t="str">
        <f>VLOOKUP(Maintenance_and_repair[[#This Row],[Real_estate]],Houses[#All],2)</f>
        <v>Eindhoven-Oost</v>
      </c>
      <c r="F1145" t="str">
        <f>VLOOKUP(Maintenance_and_repair[[#This Row],[Real_estate]],Houses[],6)</f>
        <v>Villa</v>
      </c>
    </row>
    <row r="1146" spans="1:6" x14ac:dyDescent="0.25">
      <c r="A1146">
        <v>197</v>
      </c>
      <c r="B1146" s="1">
        <v>41329</v>
      </c>
      <c r="C1146" s="2" t="s">
        <v>6</v>
      </c>
      <c r="D1146" s="3">
        <v>4660</v>
      </c>
      <c r="E1146" t="str">
        <f>VLOOKUP(Maintenance_and_repair[[#This Row],[Real_estate]],Houses[#All],2)</f>
        <v>Best</v>
      </c>
      <c r="F1146" t="str">
        <f>VLOOKUP(Maintenance_and_repair[[#This Row],[Real_estate]],Houses[],6)</f>
        <v>House</v>
      </c>
    </row>
    <row r="1147" spans="1:6" x14ac:dyDescent="0.25">
      <c r="A1147">
        <v>199</v>
      </c>
      <c r="B1147" s="1">
        <v>41334</v>
      </c>
      <c r="C1147" s="2" t="s">
        <v>6</v>
      </c>
      <c r="D1147" s="3">
        <v>1154</v>
      </c>
      <c r="E1147" t="str">
        <f>VLOOKUP(Maintenance_and_repair[[#This Row],[Real_estate]],Houses[#All],2)</f>
        <v>Best</v>
      </c>
      <c r="F1147" t="str">
        <f>VLOOKUP(Maintenance_and_repair[[#This Row],[Real_estate]],Houses[],6)</f>
        <v>Apartment</v>
      </c>
    </row>
    <row r="1148" spans="1:6" x14ac:dyDescent="0.25">
      <c r="A1148">
        <v>173</v>
      </c>
      <c r="B1148" s="1">
        <v>41336</v>
      </c>
      <c r="C1148" s="2" t="s">
        <v>4</v>
      </c>
      <c r="D1148" s="3">
        <v>571</v>
      </c>
      <c r="E1148" t="str">
        <f>VLOOKUP(Maintenance_and_repair[[#This Row],[Real_estate]],Houses[#All],2)</f>
        <v>Eindhoven-Oost</v>
      </c>
      <c r="F1148" t="str">
        <f>VLOOKUP(Maintenance_and_repair[[#This Row],[Real_estate]],Houses[],6)</f>
        <v>Condo</v>
      </c>
    </row>
    <row r="1149" spans="1:6" x14ac:dyDescent="0.25">
      <c r="A1149">
        <v>142</v>
      </c>
      <c r="B1149" s="1">
        <v>41337</v>
      </c>
      <c r="C1149" s="2" t="s">
        <v>6</v>
      </c>
      <c r="D1149" s="3">
        <v>605</v>
      </c>
      <c r="E1149" t="str">
        <f>VLOOKUP(Maintenance_and_repair[[#This Row],[Real_estate]],Houses[#All],2)</f>
        <v>Eindhoven-Oost</v>
      </c>
      <c r="F1149" t="str">
        <f>VLOOKUP(Maintenance_and_repair[[#This Row],[Real_estate]],Houses[],6)</f>
        <v>Apartment</v>
      </c>
    </row>
    <row r="1150" spans="1:6" x14ac:dyDescent="0.25">
      <c r="A1150">
        <v>72</v>
      </c>
      <c r="B1150" s="1">
        <v>41340</v>
      </c>
      <c r="C1150" s="2" t="s">
        <v>4</v>
      </c>
      <c r="D1150" s="3">
        <v>1043</v>
      </c>
      <c r="E1150" t="str">
        <f>VLOOKUP(Maintenance_and_repair[[#This Row],[Real_estate]],Houses[#All],2)</f>
        <v>Eindhoven-Noord</v>
      </c>
      <c r="F1150" t="str">
        <f>VLOOKUP(Maintenance_and_repair[[#This Row],[Real_estate]],Houses[],6)</f>
        <v>Condo</v>
      </c>
    </row>
    <row r="1151" spans="1:6" x14ac:dyDescent="0.25">
      <c r="A1151">
        <v>103</v>
      </c>
      <c r="B1151" s="1">
        <v>41349</v>
      </c>
      <c r="C1151" s="2" t="s">
        <v>5</v>
      </c>
      <c r="D1151" s="3">
        <v>3689</v>
      </c>
      <c r="E1151" t="str">
        <f>VLOOKUP(Maintenance_and_repair[[#This Row],[Real_estate]],Houses[#All],2)</f>
        <v>Eindhoven-West</v>
      </c>
      <c r="F1151" t="str">
        <f>VLOOKUP(Maintenance_and_repair[[#This Row],[Real_estate]],Houses[],6)</f>
        <v>Apartment</v>
      </c>
    </row>
    <row r="1152" spans="1:6" x14ac:dyDescent="0.25">
      <c r="A1152">
        <v>208</v>
      </c>
      <c r="B1152" s="1">
        <v>41352</v>
      </c>
      <c r="C1152" s="2" t="s">
        <v>4</v>
      </c>
      <c r="D1152" s="3">
        <v>2936</v>
      </c>
      <c r="E1152" t="str">
        <f>VLOOKUP(Maintenance_and_repair[[#This Row],[Real_estate]],Houses[#All],2)</f>
        <v>Geldrop</v>
      </c>
      <c r="F1152" t="str">
        <f>VLOOKUP(Maintenance_and_repair[[#This Row],[Real_estate]],Houses[],6)</f>
        <v>Condo</v>
      </c>
    </row>
    <row r="1153" spans="1:6" x14ac:dyDescent="0.25">
      <c r="A1153">
        <v>204</v>
      </c>
      <c r="B1153" s="1">
        <v>41353</v>
      </c>
      <c r="C1153" s="2" t="s">
        <v>6</v>
      </c>
      <c r="D1153" s="3">
        <v>1480</v>
      </c>
      <c r="E1153" t="str">
        <f>VLOOKUP(Maintenance_and_repair[[#This Row],[Real_estate]],Houses[#All],2)</f>
        <v>Best</v>
      </c>
      <c r="F1153" t="str">
        <f>VLOOKUP(Maintenance_and_repair[[#This Row],[Real_estate]],Houses[],6)</f>
        <v>Small House</v>
      </c>
    </row>
    <row r="1154" spans="1:6" x14ac:dyDescent="0.25">
      <c r="A1154">
        <v>110</v>
      </c>
      <c r="B1154" s="1">
        <v>41354</v>
      </c>
      <c r="C1154" s="2" t="s">
        <v>5</v>
      </c>
      <c r="D1154" s="3">
        <v>338</v>
      </c>
      <c r="E1154" t="str">
        <f>VLOOKUP(Maintenance_and_repair[[#This Row],[Real_estate]],Houses[#All],2)</f>
        <v>Eindhoven-West</v>
      </c>
      <c r="F1154" t="str">
        <f>VLOOKUP(Maintenance_and_repair[[#This Row],[Real_estate]],Houses[],6)</f>
        <v>House</v>
      </c>
    </row>
    <row r="1155" spans="1:6" x14ac:dyDescent="0.25">
      <c r="A1155">
        <v>214</v>
      </c>
      <c r="B1155" s="1">
        <v>41354</v>
      </c>
      <c r="C1155" s="2" t="s">
        <v>4</v>
      </c>
      <c r="D1155" s="3">
        <v>2693</v>
      </c>
      <c r="E1155" t="str">
        <f>VLOOKUP(Maintenance_and_repair[[#This Row],[Real_estate]],Houses[#All],2)</f>
        <v>Geldrop</v>
      </c>
      <c r="F1155" t="str">
        <f>VLOOKUP(Maintenance_and_repair[[#This Row],[Real_estate]],Houses[],6)</f>
        <v>House</v>
      </c>
    </row>
    <row r="1156" spans="1:6" x14ac:dyDescent="0.25">
      <c r="A1156">
        <v>112</v>
      </c>
      <c r="B1156" s="1">
        <v>41355</v>
      </c>
      <c r="C1156" s="2" t="s">
        <v>5</v>
      </c>
      <c r="D1156" s="3">
        <v>479</v>
      </c>
      <c r="E1156" t="str">
        <f>VLOOKUP(Maintenance_and_repair[[#This Row],[Real_estate]],Houses[#All],2)</f>
        <v>Eindhoven-West</v>
      </c>
      <c r="F1156" t="str">
        <f>VLOOKUP(Maintenance_and_repair[[#This Row],[Real_estate]],Houses[],6)</f>
        <v>Apartment</v>
      </c>
    </row>
    <row r="1157" spans="1:6" x14ac:dyDescent="0.25">
      <c r="A1157">
        <v>157</v>
      </c>
      <c r="B1157" s="1">
        <v>41357</v>
      </c>
      <c r="C1157" s="2" t="s">
        <v>6</v>
      </c>
      <c r="D1157" s="3">
        <v>4624</v>
      </c>
      <c r="E1157" t="str">
        <f>VLOOKUP(Maintenance_and_repair[[#This Row],[Real_estate]],Houses[#All],2)</f>
        <v>Eindhoven-Oost</v>
      </c>
      <c r="F1157" t="str">
        <f>VLOOKUP(Maintenance_and_repair[[#This Row],[Real_estate]],Houses[],6)</f>
        <v>Apartment</v>
      </c>
    </row>
    <row r="1158" spans="1:6" x14ac:dyDescent="0.25">
      <c r="A1158">
        <v>234</v>
      </c>
      <c r="B1158" s="1">
        <v>41357</v>
      </c>
      <c r="C1158" s="2" t="s">
        <v>6</v>
      </c>
      <c r="D1158" s="3">
        <v>3335</v>
      </c>
      <c r="E1158" t="str">
        <f>VLOOKUP(Maintenance_and_repair[[#This Row],[Real_estate]],Houses[#All],2)</f>
        <v>Eindhoven-West</v>
      </c>
      <c r="F1158" t="str">
        <f>VLOOKUP(Maintenance_and_repair[[#This Row],[Real_estate]],Houses[],6)</f>
        <v>House</v>
      </c>
    </row>
    <row r="1159" spans="1:6" x14ac:dyDescent="0.25">
      <c r="A1159">
        <v>207</v>
      </c>
      <c r="B1159" s="1">
        <v>41364</v>
      </c>
      <c r="C1159" s="2" t="s">
        <v>4</v>
      </c>
      <c r="D1159" s="3">
        <v>1320</v>
      </c>
      <c r="E1159" t="str">
        <f>VLOOKUP(Maintenance_and_repair[[#This Row],[Real_estate]],Houses[#All],2)</f>
        <v>Geldrop</v>
      </c>
      <c r="F1159" t="str">
        <f>VLOOKUP(Maintenance_and_repair[[#This Row],[Real_estate]],Houses[],6)</f>
        <v>Condo</v>
      </c>
    </row>
    <row r="1160" spans="1:6" x14ac:dyDescent="0.25">
      <c r="A1160">
        <v>164</v>
      </c>
      <c r="B1160" s="1">
        <v>41368</v>
      </c>
      <c r="C1160" s="2" t="s">
        <v>4</v>
      </c>
      <c r="D1160" s="3">
        <v>3226</v>
      </c>
      <c r="E1160" t="str">
        <f>VLOOKUP(Maintenance_and_repair[[#This Row],[Real_estate]],Houses[#All],2)</f>
        <v>Eindhoven-Oost</v>
      </c>
      <c r="F1160" t="str">
        <f>VLOOKUP(Maintenance_and_repair[[#This Row],[Real_estate]],Houses[],6)</f>
        <v>Condo</v>
      </c>
    </row>
    <row r="1161" spans="1:6" x14ac:dyDescent="0.25">
      <c r="A1161">
        <v>138</v>
      </c>
      <c r="B1161" s="1">
        <v>41370</v>
      </c>
      <c r="C1161" s="2" t="s">
        <v>4</v>
      </c>
      <c r="D1161" s="3">
        <v>4213</v>
      </c>
      <c r="E1161" t="str">
        <f>VLOOKUP(Maintenance_and_repair[[#This Row],[Real_estate]],Houses[#All],2)</f>
        <v>Eindhoven-West</v>
      </c>
      <c r="F1161" t="str">
        <f>VLOOKUP(Maintenance_and_repair[[#This Row],[Real_estate]],Houses[],6)</f>
        <v>Condo</v>
      </c>
    </row>
    <row r="1162" spans="1:6" x14ac:dyDescent="0.25">
      <c r="A1162">
        <v>80</v>
      </c>
      <c r="B1162" s="1">
        <v>41375</v>
      </c>
      <c r="C1162" s="2" t="s">
        <v>6</v>
      </c>
      <c r="D1162" s="3">
        <v>720</v>
      </c>
      <c r="E1162" t="str">
        <f>VLOOKUP(Maintenance_and_repair[[#This Row],[Real_estate]],Houses[#All],2)</f>
        <v>Eindhoven-West</v>
      </c>
      <c r="F1162" t="str">
        <f>VLOOKUP(Maintenance_and_repair[[#This Row],[Real_estate]],Houses[],6)</f>
        <v>Small House</v>
      </c>
    </row>
    <row r="1163" spans="1:6" x14ac:dyDescent="0.25">
      <c r="A1163">
        <v>224</v>
      </c>
      <c r="B1163" s="1">
        <v>41375</v>
      </c>
      <c r="C1163" s="2" t="s">
        <v>5</v>
      </c>
      <c r="D1163" s="3">
        <v>43</v>
      </c>
      <c r="E1163" t="str">
        <f>VLOOKUP(Maintenance_and_repair[[#This Row],[Real_estate]],Houses[#All],2)</f>
        <v>Son en Breugel</v>
      </c>
      <c r="F1163" t="str">
        <f>VLOOKUP(Maintenance_and_repair[[#This Row],[Real_estate]],Houses[],6)</f>
        <v>Apartment</v>
      </c>
    </row>
    <row r="1164" spans="1:6" x14ac:dyDescent="0.25">
      <c r="A1164">
        <v>96</v>
      </c>
      <c r="B1164" s="1">
        <v>41376</v>
      </c>
      <c r="C1164" s="2" t="s">
        <v>5</v>
      </c>
      <c r="D1164" s="3">
        <v>804</v>
      </c>
      <c r="E1164" t="str">
        <f>VLOOKUP(Maintenance_and_repair[[#This Row],[Real_estate]],Houses[#All],2)</f>
        <v>Eindhoven-West</v>
      </c>
      <c r="F1164" t="str">
        <f>VLOOKUP(Maintenance_and_repair[[#This Row],[Real_estate]],Houses[],6)</f>
        <v>House</v>
      </c>
    </row>
    <row r="1165" spans="1:6" x14ac:dyDescent="0.25">
      <c r="A1165">
        <v>5</v>
      </c>
      <c r="B1165" s="1">
        <v>41380</v>
      </c>
      <c r="C1165" s="2" t="s">
        <v>5</v>
      </c>
      <c r="D1165" s="3">
        <v>4687</v>
      </c>
      <c r="E1165" t="str">
        <f>VLOOKUP(Maintenance_and_repair[[#This Row],[Real_estate]],Houses[#All],2)</f>
        <v>Eindhoven-Zuid</v>
      </c>
      <c r="F1165" t="str">
        <f>VLOOKUP(Maintenance_and_repair[[#This Row],[Real_estate]],Houses[],6)</f>
        <v>Villa</v>
      </c>
    </row>
    <row r="1166" spans="1:6" x14ac:dyDescent="0.25">
      <c r="A1166">
        <v>92</v>
      </c>
      <c r="B1166" s="1">
        <v>41380</v>
      </c>
      <c r="C1166" s="2" t="s">
        <v>6</v>
      </c>
      <c r="D1166" s="3">
        <v>3641</v>
      </c>
      <c r="E1166" t="str">
        <f>VLOOKUP(Maintenance_and_repair[[#This Row],[Real_estate]],Houses[#All],2)</f>
        <v>Eindhoven-West</v>
      </c>
      <c r="F1166" t="str">
        <f>VLOOKUP(Maintenance_and_repair[[#This Row],[Real_estate]],Houses[],6)</f>
        <v>House</v>
      </c>
    </row>
    <row r="1167" spans="1:6" x14ac:dyDescent="0.25">
      <c r="A1167">
        <v>204</v>
      </c>
      <c r="B1167" s="1">
        <v>41383</v>
      </c>
      <c r="C1167" s="2" t="s">
        <v>6</v>
      </c>
      <c r="D1167" s="3">
        <v>1563</v>
      </c>
      <c r="E1167" t="str">
        <f>VLOOKUP(Maintenance_and_repair[[#This Row],[Real_estate]],Houses[#All],2)</f>
        <v>Best</v>
      </c>
      <c r="F1167" t="str">
        <f>VLOOKUP(Maintenance_and_repair[[#This Row],[Real_estate]],Houses[],6)</f>
        <v>Small House</v>
      </c>
    </row>
    <row r="1168" spans="1:6" x14ac:dyDescent="0.25">
      <c r="A1168">
        <v>220</v>
      </c>
      <c r="B1168" s="1">
        <v>41393</v>
      </c>
      <c r="C1168" s="2" t="s">
        <v>4</v>
      </c>
      <c r="D1168" s="3">
        <v>2226</v>
      </c>
      <c r="E1168" t="str">
        <f>VLOOKUP(Maintenance_and_repair[[#This Row],[Real_estate]],Houses[#All],2)</f>
        <v>Geldrop</v>
      </c>
      <c r="F1168" t="str">
        <f>VLOOKUP(Maintenance_and_repair[[#This Row],[Real_estate]],Houses[],6)</f>
        <v>House</v>
      </c>
    </row>
    <row r="1169" spans="1:6" x14ac:dyDescent="0.25">
      <c r="A1169">
        <v>111</v>
      </c>
      <c r="B1169" s="1">
        <v>41394</v>
      </c>
      <c r="C1169" s="2" t="s">
        <v>6</v>
      </c>
      <c r="D1169" s="3">
        <v>609</v>
      </c>
      <c r="E1169" t="str">
        <f>VLOOKUP(Maintenance_and_repair[[#This Row],[Real_estate]],Houses[#All],2)</f>
        <v>Eindhoven-West</v>
      </c>
      <c r="F1169" t="str">
        <f>VLOOKUP(Maintenance_and_repair[[#This Row],[Real_estate]],Houses[],6)</f>
        <v>Small House</v>
      </c>
    </row>
    <row r="1170" spans="1:6" x14ac:dyDescent="0.25">
      <c r="A1170">
        <v>168</v>
      </c>
      <c r="B1170" s="1">
        <v>41397</v>
      </c>
      <c r="C1170" s="2" t="s">
        <v>5</v>
      </c>
      <c r="D1170" s="3">
        <v>889</v>
      </c>
      <c r="E1170" t="str">
        <f>VLOOKUP(Maintenance_and_repair[[#This Row],[Real_estate]],Houses[#All],2)</f>
        <v>Eindhoven-Oost</v>
      </c>
      <c r="F1170" t="str">
        <f>VLOOKUP(Maintenance_and_repair[[#This Row],[Real_estate]],Houses[],6)</f>
        <v>Condo</v>
      </c>
    </row>
    <row r="1171" spans="1:6" x14ac:dyDescent="0.25">
      <c r="A1171">
        <v>129</v>
      </c>
      <c r="B1171" s="1">
        <v>41398</v>
      </c>
      <c r="C1171" s="2" t="s">
        <v>4</v>
      </c>
      <c r="D1171" s="3">
        <v>4398</v>
      </c>
      <c r="E1171" t="str">
        <f>VLOOKUP(Maintenance_and_repair[[#This Row],[Real_estate]],Houses[#All],2)</f>
        <v>Eindhoven-West</v>
      </c>
      <c r="F1171" t="str">
        <f>VLOOKUP(Maintenance_and_repair[[#This Row],[Real_estate]],Houses[],6)</f>
        <v>Small House</v>
      </c>
    </row>
    <row r="1172" spans="1:6" x14ac:dyDescent="0.25">
      <c r="A1172">
        <v>69</v>
      </c>
      <c r="B1172" s="1">
        <v>41399</v>
      </c>
      <c r="C1172" s="2" t="s">
        <v>6</v>
      </c>
      <c r="D1172" s="3">
        <v>1226</v>
      </c>
      <c r="E1172" t="str">
        <f>VLOOKUP(Maintenance_and_repair[[#This Row],[Real_estate]],Houses[#All],2)</f>
        <v>Eindhoven-Noord</v>
      </c>
      <c r="F1172" t="str">
        <f>VLOOKUP(Maintenance_and_repair[[#This Row],[Real_estate]],Houses[],6)</f>
        <v>Small House</v>
      </c>
    </row>
    <row r="1173" spans="1:6" x14ac:dyDescent="0.25">
      <c r="A1173">
        <v>180</v>
      </c>
      <c r="B1173" s="1">
        <v>41400</v>
      </c>
      <c r="C1173" s="2" t="s">
        <v>4</v>
      </c>
      <c r="D1173" s="3">
        <v>4538</v>
      </c>
      <c r="E1173" t="str">
        <f>VLOOKUP(Maintenance_and_repair[[#This Row],[Real_estate]],Houses[#All],2)</f>
        <v>Eindhoven-Oost</v>
      </c>
      <c r="F1173" t="str">
        <f>VLOOKUP(Maintenance_and_repair[[#This Row],[Real_estate]],Houses[],6)</f>
        <v>Villa</v>
      </c>
    </row>
    <row r="1174" spans="1:6" x14ac:dyDescent="0.25">
      <c r="A1174">
        <v>229</v>
      </c>
      <c r="B1174" s="1">
        <v>41402</v>
      </c>
      <c r="C1174" s="2" t="s">
        <v>4</v>
      </c>
      <c r="D1174" s="3">
        <v>2037</v>
      </c>
      <c r="E1174" t="str">
        <f>VLOOKUP(Maintenance_and_repair[[#This Row],[Real_estate]],Houses[#All],2)</f>
        <v>Son en Breugel</v>
      </c>
      <c r="F1174" t="str">
        <f>VLOOKUP(Maintenance_and_repair[[#This Row],[Real_estate]],Houses[],6)</f>
        <v>Apartment</v>
      </c>
    </row>
    <row r="1175" spans="1:6" x14ac:dyDescent="0.25">
      <c r="A1175">
        <v>184</v>
      </c>
      <c r="B1175" s="1">
        <v>41404</v>
      </c>
      <c r="C1175" s="2" t="s">
        <v>4</v>
      </c>
      <c r="D1175" s="3">
        <v>519</v>
      </c>
      <c r="E1175" t="str">
        <f>VLOOKUP(Maintenance_and_repair[[#This Row],[Real_estate]],Houses[#All],2)</f>
        <v>Eindhoven-Oost</v>
      </c>
      <c r="F1175" t="str">
        <f>VLOOKUP(Maintenance_and_repair[[#This Row],[Real_estate]],Houses[],6)</f>
        <v>House</v>
      </c>
    </row>
    <row r="1176" spans="1:6" x14ac:dyDescent="0.25">
      <c r="A1176">
        <v>165</v>
      </c>
      <c r="B1176" s="1">
        <v>41405</v>
      </c>
      <c r="C1176" s="2" t="s">
        <v>4</v>
      </c>
      <c r="D1176" s="3">
        <v>673</v>
      </c>
      <c r="E1176" t="str">
        <f>VLOOKUP(Maintenance_and_repair[[#This Row],[Real_estate]],Houses[#All],2)</f>
        <v>Eindhoven-Oost</v>
      </c>
      <c r="F1176" t="str">
        <f>VLOOKUP(Maintenance_and_repair[[#This Row],[Real_estate]],Houses[],6)</f>
        <v>Condo</v>
      </c>
    </row>
    <row r="1177" spans="1:6" x14ac:dyDescent="0.25">
      <c r="A1177">
        <v>233</v>
      </c>
      <c r="B1177" s="1">
        <v>41405</v>
      </c>
      <c r="C1177" s="2" t="s">
        <v>4</v>
      </c>
      <c r="D1177" s="3">
        <v>3226</v>
      </c>
      <c r="E1177" t="str">
        <f>VLOOKUP(Maintenance_and_repair[[#This Row],[Real_estate]],Houses[#All],2)</f>
        <v>Son en Breugel</v>
      </c>
      <c r="F1177" t="str">
        <f>VLOOKUP(Maintenance_and_repair[[#This Row],[Real_estate]],Houses[],6)</f>
        <v>Villa</v>
      </c>
    </row>
    <row r="1178" spans="1:6" x14ac:dyDescent="0.25">
      <c r="A1178">
        <v>132</v>
      </c>
      <c r="B1178" s="1">
        <v>41406</v>
      </c>
      <c r="C1178" s="2" t="s">
        <v>5</v>
      </c>
      <c r="D1178" s="3">
        <v>1622</v>
      </c>
      <c r="E1178" t="str">
        <f>VLOOKUP(Maintenance_and_repair[[#This Row],[Real_estate]],Houses[#All],2)</f>
        <v>Eindhoven-West</v>
      </c>
      <c r="F1178" t="str">
        <f>VLOOKUP(Maintenance_and_repair[[#This Row],[Real_estate]],Houses[],6)</f>
        <v>Condo</v>
      </c>
    </row>
    <row r="1179" spans="1:6" x14ac:dyDescent="0.25">
      <c r="A1179">
        <v>239</v>
      </c>
      <c r="B1179" s="1">
        <v>41406</v>
      </c>
      <c r="C1179" s="2" t="s">
        <v>6</v>
      </c>
      <c r="D1179" s="3">
        <v>230</v>
      </c>
      <c r="E1179" t="str">
        <f>VLOOKUP(Maintenance_and_repair[[#This Row],[Real_estate]],Houses[#All],2)</f>
        <v>Eindhoven-West</v>
      </c>
      <c r="F1179" t="str">
        <f>VLOOKUP(Maintenance_and_repair[[#This Row],[Real_estate]],Houses[],6)</f>
        <v>House</v>
      </c>
    </row>
    <row r="1180" spans="1:6" x14ac:dyDescent="0.25">
      <c r="A1180">
        <v>59</v>
      </c>
      <c r="B1180" s="1">
        <v>41410</v>
      </c>
      <c r="C1180" s="2" t="s">
        <v>4</v>
      </c>
      <c r="D1180" s="3">
        <v>3594</v>
      </c>
      <c r="E1180" t="str">
        <f>VLOOKUP(Maintenance_and_repair[[#This Row],[Real_estate]],Houses[#All],2)</f>
        <v>Eindhoven-Noord</v>
      </c>
      <c r="F1180" t="str">
        <f>VLOOKUP(Maintenance_and_repair[[#This Row],[Real_estate]],Houses[],6)</f>
        <v>Villa</v>
      </c>
    </row>
    <row r="1181" spans="1:6" x14ac:dyDescent="0.25">
      <c r="A1181">
        <v>225</v>
      </c>
      <c r="B1181" s="1">
        <v>41431</v>
      </c>
      <c r="C1181" s="2" t="s">
        <v>4</v>
      </c>
      <c r="D1181" s="3">
        <v>2240</v>
      </c>
      <c r="E1181" t="str">
        <f>VLOOKUP(Maintenance_and_repair[[#This Row],[Real_estate]],Houses[#All],2)</f>
        <v>Son en Breugel</v>
      </c>
      <c r="F1181" t="str">
        <f>VLOOKUP(Maintenance_and_repair[[#This Row],[Real_estate]],Houses[],6)</f>
        <v>Apartment</v>
      </c>
    </row>
    <row r="1182" spans="1:6" x14ac:dyDescent="0.25">
      <c r="A1182">
        <v>85</v>
      </c>
      <c r="B1182" s="1">
        <v>41433</v>
      </c>
      <c r="C1182" s="2" t="s">
        <v>6</v>
      </c>
      <c r="D1182" s="3">
        <v>4748</v>
      </c>
      <c r="E1182" t="str">
        <f>VLOOKUP(Maintenance_and_repair[[#This Row],[Real_estate]],Houses[#All],2)</f>
        <v>Eindhoven-West</v>
      </c>
      <c r="F1182" t="str">
        <f>VLOOKUP(Maintenance_and_repair[[#This Row],[Real_estate]],Houses[],6)</f>
        <v>Apartment</v>
      </c>
    </row>
    <row r="1183" spans="1:6" x14ac:dyDescent="0.25">
      <c r="A1183">
        <v>214</v>
      </c>
      <c r="B1183" s="1">
        <v>41434</v>
      </c>
      <c r="C1183" s="2" t="s">
        <v>5</v>
      </c>
      <c r="D1183" s="3">
        <v>4004</v>
      </c>
      <c r="E1183" t="str">
        <f>VLOOKUP(Maintenance_and_repair[[#This Row],[Real_estate]],Houses[#All],2)</f>
        <v>Geldrop</v>
      </c>
      <c r="F1183" t="str">
        <f>VLOOKUP(Maintenance_and_repair[[#This Row],[Real_estate]],Houses[],6)</f>
        <v>House</v>
      </c>
    </row>
    <row r="1184" spans="1:6" x14ac:dyDescent="0.25">
      <c r="A1184">
        <v>210</v>
      </c>
      <c r="B1184" s="1">
        <v>41435</v>
      </c>
      <c r="C1184" s="2" t="s">
        <v>4</v>
      </c>
      <c r="D1184" s="3">
        <v>1309</v>
      </c>
      <c r="E1184" t="str">
        <f>VLOOKUP(Maintenance_and_repair[[#This Row],[Real_estate]],Houses[#All],2)</f>
        <v>Geldrop</v>
      </c>
      <c r="F1184" t="str">
        <f>VLOOKUP(Maintenance_and_repair[[#This Row],[Real_estate]],Houses[],6)</f>
        <v>Condo</v>
      </c>
    </row>
    <row r="1185" spans="1:6" x14ac:dyDescent="0.25">
      <c r="A1185">
        <v>57</v>
      </c>
      <c r="B1185" s="1">
        <v>41439</v>
      </c>
      <c r="C1185" s="2" t="s">
        <v>6</v>
      </c>
      <c r="D1185" s="3">
        <v>3726</v>
      </c>
      <c r="E1185" t="str">
        <f>VLOOKUP(Maintenance_and_repair[[#This Row],[Real_estate]],Houses[#All],2)</f>
        <v>Eindhoven-Noord</v>
      </c>
      <c r="F1185" t="str">
        <f>VLOOKUP(Maintenance_and_repair[[#This Row],[Real_estate]],Houses[],6)</f>
        <v>Small House</v>
      </c>
    </row>
    <row r="1186" spans="1:6" x14ac:dyDescent="0.25">
      <c r="A1186">
        <v>230</v>
      </c>
      <c r="B1186" s="1">
        <v>41445</v>
      </c>
      <c r="C1186" s="2" t="s">
        <v>4</v>
      </c>
      <c r="D1186" s="3">
        <v>2342</v>
      </c>
      <c r="E1186" t="str">
        <f>VLOOKUP(Maintenance_and_repair[[#This Row],[Real_estate]],Houses[#All],2)</f>
        <v>Son en Breugel</v>
      </c>
      <c r="F1186" t="str">
        <f>VLOOKUP(Maintenance_and_repair[[#This Row],[Real_estate]],Houses[],6)</f>
        <v>Apartment</v>
      </c>
    </row>
    <row r="1187" spans="1:6" x14ac:dyDescent="0.25">
      <c r="A1187">
        <v>62</v>
      </c>
      <c r="B1187" s="1">
        <v>41449</v>
      </c>
      <c r="C1187" s="2" t="s">
        <v>4</v>
      </c>
      <c r="D1187" s="3">
        <v>624</v>
      </c>
      <c r="E1187" t="str">
        <f>VLOOKUP(Maintenance_and_repair[[#This Row],[Real_estate]],Houses[#All],2)</f>
        <v>Eindhoven-Noord</v>
      </c>
      <c r="F1187" t="str">
        <f>VLOOKUP(Maintenance_and_repair[[#This Row],[Real_estate]],Houses[],6)</f>
        <v>House</v>
      </c>
    </row>
    <row r="1188" spans="1:6" x14ac:dyDescent="0.25">
      <c r="A1188">
        <v>235</v>
      </c>
      <c r="B1188" s="1">
        <v>41452</v>
      </c>
      <c r="C1188" s="2" t="s">
        <v>6</v>
      </c>
      <c r="D1188" s="3">
        <v>619</v>
      </c>
      <c r="E1188" t="str">
        <f>VLOOKUP(Maintenance_and_repair[[#This Row],[Real_estate]],Houses[#All],2)</f>
        <v>Eindhoven-West</v>
      </c>
      <c r="F1188" t="str">
        <f>VLOOKUP(Maintenance_and_repair[[#This Row],[Real_estate]],Houses[],6)</f>
        <v>House</v>
      </c>
    </row>
    <row r="1189" spans="1:6" x14ac:dyDescent="0.25">
      <c r="A1189">
        <v>27</v>
      </c>
      <c r="B1189" s="1">
        <v>41455</v>
      </c>
      <c r="C1189" s="2" t="s">
        <v>4</v>
      </c>
      <c r="D1189" s="3">
        <v>3246</v>
      </c>
      <c r="E1189" t="str">
        <f>VLOOKUP(Maintenance_and_repair[[#This Row],[Real_estate]],Houses[#All],2)</f>
        <v>Eindhoven-Zuid</v>
      </c>
      <c r="F1189" t="str">
        <f>VLOOKUP(Maintenance_and_repair[[#This Row],[Real_estate]],Houses[],6)</f>
        <v>Small House</v>
      </c>
    </row>
    <row r="1190" spans="1:6" x14ac:dyDescent="0.25">
      <c r="A1190">
        <v>178</v>
      </c>
      <c r="B1190" s="1">
        <v>41472</v>
      </c>
      <c r="C1190" s="2" t="s">
        <v>4</v>
      </c>
      <c r="D1190" s="3">
        <v>1393</v>
      </c>
      <c r="E1190" t="str">
        <f>VLOOKUP(Maintenance_and_repair[[#This Row],[Real_estate]],Houses[#All],2)</f>
        <v>Eindhoven-Oost</v>
      </c>
      <c r="F1190" t="str">
        <f>VLOOKUP(Maintenance_and_repair[[#This Row],[Real_estate]],Houses[],6)</f>
        <v>Villa</v>
      </c>
    </row>
    <row r="1191" spans="1:6" x14ac:dyDescent="0.25">
      <c r="A1191">
        <v>70</v>
      </c>
      <c r="B1191" s="1">
        <v>41473</v>
      </c>
      <c r="C1191" s="2" t="s">
        <v>6</v>
      </c>
      <c r="D1191" s="3">
        <v>2469</v>
      </c>
      <c r="E1191" t="str">
        <f>VLOOKUP(Maintenance_and_repair[[#This Row],[Real_estate]],Houses[#All],2)</f>
        <v>Eindhoven-Noord</v>
      </c>
      <c r="F1191" t="str">
        <f>VLOOKUP(Maintenance_and_repair[[#This Row],[Real_estate]],Houses[],6)</f>
        <v>Apartment</v>
      </c>
    </row>
    <row r="1192" spans="1:6" x14ac:dyDescent="0.25">
      <c r="A1192">
        <v>100</v>
      </c>
      <c r="B1192" s="1">
        <v>41473</v>
      </c>
      <c r="C1192" s="2" t="s">
        <v>4</v>
      </c>
      <c r="D1192" s="3">
        <v>3298</v>
      </c>
      <c r="E1192" t="str">
        <f>VLOOKUP(Maintenance_and_repair[[#This Row],[Real_estate]],Houses[#All],2)</f>
        <v>Eindhoven-West</v>
      </c>
      <c r="F1192" t="str">
        <f>VLOOKUP(Maintenance_and_repair[[#This Row],[Real_estate]],Houses[],6)</f>
        <v>Apartment</v>
      </c>
    </row>
    <row r="1193" spans="1:6" x14ac:dyDescent="0.25">
      <c r="A1193">
        <v>35</v>
      </c>
      <c r="B1193" s="1">
        <v>41474</v>
      </c>
      <c r="C1193" s="2" t="s">
        <v>4</v>
      </c>
      <c r="D1193" s="3">
        <v>3367</v>
      </c>
      <c r="E1193" t="str">
        <f>VLOOKUP(Maintenance_and_repair[[#This Row],[Real_estate]],Houses[#All],2)</f>
        <v>Eindhoven-Zuid</v>
      </c>
      <c r="F1193" t="str">
        <f>VLOOKUP(Maintenance_and_repair[[#This Row],[Real_estate]],Houses[],6)</f>
        <v>Villa</v>
      </c>
    </row>
    <row r="1194" spans="1:6" x14ac:dyDescent="0.25">
      <c r="A1194">
        <v>34</v>
      </c>
      <c r="B1194" s="1">
        <v>41476</v>
      </c>
      <c r="C1194" s="2" t="s">
        <v>6</v>
      </c>
      <c r="D1194" s="3">
        <v>2181</v>
      </c>
      <c r="E1194" t="str">
        <f>VLOOKUP(Maintenance_and_repair[[#This Row],[Real_estate]],Houses[#All],2)</f>
        <v>Eindhoven-Zuid</v>
      </c>
      <c r="F1194" t="str">
        <f>VLOOKUP(Maintenance_and_repair[[#This Row],[Real_estate]],Houses[],6)</f>
        <v>Apartment</v>
      </c>
    </row>
    <row r="1195" spans="1:6" x14ac:dyDescent="0.25">
      <c r="A1195">
        <v>193</v>
      </c>
      <c r="B1195" s="1">
        <v>41477</v>
      </c>
      <c r="C1195" s="2" t="s">
        <v>4</v>
      </c>
      <c r="D1195" s="3">
        <v>2867</v>
      </c>
      <c r="E1195" t="str">
        <f>VLOOKUP(Maintenance_and_repair[[#This Row],[Real_estate]],Houses[#All],2)</f>
        <v>Eindhoven-Oost</v>
      </c>
      <c r="F1195" t="str">
        <f>VLOOKUP(Maintenance_and_repair[[#This Row],[Real_estate]],Houses[],6)</f>
        <v>Small House</v>
      </c>
    </row>
    <row r="1196" spans="1:6" x14ac:dyDescent="0.25">
      <c r="A1196">
        <v>177</v>
      </c>
      <c r="B1196" s="1">
        <v>41483</v>
      </c>
      <c r="C1196" s="2" t="s">
        <v>4</v>
      </c>
      <c r="D1196" s="3">
        <v>4179</v>
      </c>
      <c r="E1196" t="str">
        <f>VLOOKUP(Maintenance_and_repair[[#This Row],[Real_estate]],Houses[#All],2)</f>
        <v>Eindhoven-Oost</v>
      </c>
      <c r="F1196" t="str">
        <f>VLOOKUP(Maintenance_and_repair[[#This Row],[Real_estate]],Houses[],6)</f>
        <v>House</v>
      </c>
    </row>
    <row r="1197" spans="1:6" x14ac:dyDescent="0.25">
      <c r="A1197">
        <v>154</v>
      </c>
      <c r="B1197" s="1">
        <v>41485</v>
      </c>
      <c r="C1197" s="2" t="s">
        <v>6</v>
      </c>
      <c r="D1197" s="3">
        <v>2245</v>
      </c>
      <c r="E1197" t="str">
        <f>VLOOKUP(Maintenance_and_repair[[#This Row],[Real_estate]],Houses[#All],2)</f>
        <v>Eindhoven-Oost</v>
      </c>
      <c r="F1197" t="str">
        <f>VLOOKUP(Maintenance_and_repair[[#This Row],[Real_estate]],Houses[],6)</f>
        <v>Apartment</v>
      </c>
    </row>
    <row r="1198" spans="1:6" x14ac:dyDescent="0.25">
      <c r="A1198">
        <v>149</v>
      </c>
      <c r="B1198" s="1">
        <v>41486</v>
      </c>
      <c r="C1198" s="2" t="s">
        <v>6</v>
      </c>
      <c r="D1198" s="3">
        <v>2308</v>
      </c>
      <c r="E1198" t="str">
        <f>VLOOKUP(Maintenance_and_repair[[#This Row],[Real_estate]],Houses[#All],2)</f>
        <v>Eindhoven-Oost</v>
      </c>
      <c r="F1198" t="str">
        <f>VLOOKUP(Maintenance_and_repair[[#This Row],[Real_estate]],Houses[],6)</f>
        <v>Villa</v>
      </c>
    </row>
    <row r="1199" spans="1:6" x14ac:dyDescent="0.25">
      <c r="A1199">
        <v>79</v>
      </c>
      <c r="B1199" s="1">
        <v>41488</v>
      </c>
      <c r="C1199" s="2" t="s">
        <v>6</v>
      </c>
      <c r="D1199" s="3">
        <v>4737</v>
      </c>
      <c r="E1199" t="str">
        <f>VLOOKUP(Maintenance_and_repair[[#This Row],[Real_estate]],Houses[#All],2)</f>
        <v>Eindhoven-West</v>
      </c>
      <c r="F1199" t="str">
        <f>VLOOKUP(Maintenance_and_repair[[#This Row],[Real_estate]],Houses[],6)</f>
        <v>Apartment</v>
      </c>
    </row>
    <row r="1200" spans="1:6" x14ac:dyDescent="0.25">
      <c r="A1200">
        <v>198</v>
      </c>
      <c r="B1200" s="1">
        <v>41501</v>
      </c>
      <c r="C1200" s="2" t="s">
        <v>5</v>
      </c>
      <c r="D1200" s="3">
        <v>1951</v>
      </c>
      <c r="E1200" t="str">
        <f>VLOOKUP(Maintenance_and_repair[[#This Row],[Real_estate]],Houses[#All],2)</f>
        <v>Best</v>
      </c>
      <c r="F1200" t="str">
        <f>VLOOKUP(Maintenance_and_repair[[#This Row],[Real_estate]],Houses[],6)</f>
        <v>Apartment</v>
      </c>
    </row>
    <row r="1201" spans="1:6" x14ac:dyDescent="0.25">
      <c r="A1201">
        <v>128</v>
      </c>
      <c r="B1201" s="1">
        <v>41504</v>
      </c>
      <c r="C1201" s="2" t="s">
        <v>6</v>
      </c>
      <c r="D1201" s="3">
        <v>2050</v>
      </c>
      <c r="E1201" t="str">
        <f>VLOOKUP(Maintenance_and_repair[[#This Row],[Real_estate]],Houses[#All],2)</f>
        <v>Eindhoven-West</v>
      </c>
      <c r="F1201" t="str">
        <f>VLOOKUP(Maintenance_and_repair[[#This Row],[Real_estate]],Houses[],6)</f>
        <v>House</v>
      </c>
    </row>
    <row r="1202" spans="1:6" x14ac:dyDescent="0.25">
      <c r="A1202">
        <v>31</v>
      </c>
      <c r="B1202" s="1">
        <v>41505</v>
      </c>
      <c r="C1202" s="2" t="s">
        <v>6</v>
      </c>
      <c r="D1202" s="3">
        <v>4011</v>
      </c>
      <c r="E1202" t="str">
        <f>VLOOKUP(Maintenance_and_repair[[#This Row],[Real_estate]],Houses[#All],2)</f>
        <v>Eindhoven-Zuid</v>
      </c>
      <c r="F1202" t="str">
        <f>VLOOKUP(Maintenance_and_repair[[#This Row],[Real_estate]],Houses[],6)</f>
        <v>Apartment</v>
      </c>
    </row>
    <row r="1203" spans="1:6" x14ac:dyDescent="0.25">
      <c r="A1203">
        <v>208</v>
      </c>
      <c r="B1203" s="1">
        <v>41505</v>
      </c>
      <c r="C1203" s="2" t="s">
        <v>5</v>
      </c>
      <c r="D1203" s="3">
        <v>2749</v>
      </c>
      <c r="E1203" t="str">
        <f>VLOOKUP(Maintenance_and_repair[[#This Row],[Real_estate]],Houses[#All],2)</f>
        <v>Geldrop</v>
      </c>
      <c r="F1203" t="str">
        <f>VLOOKUP(Maintenance_and_repair[[#This Row],[Real_estate]],Houses[],6)</f>
        <v>Condo</v>
      </c>
    </row>
    <row r="1204" spans="1:6" x14ac:dyDescent="0.25">
      <c r="A1204">
        <v>227</v>
      </c>
      <c r="B1204" s="1">
        <v>41506</v>
      </c>
      <c r="C1204" s="2" t="s">
        <v>5</v>
      </c>
      <c r="D1204" s="3">
        <v>2186</v>
      </c>
      <c r="E1204" t="str">
        <f>VLOOKUP(Maintenance_and_repair[[#This Row],[Real_estate]],Houses[#All],2)</f>
        <v>Son en Breugel</v>
      </c>
      <c r="F1204" t="str">
        <f>VLOOKUP(Maintenance_and_repair[[#This Row],[Real_estate]],Houses[],6)</f>
        <v>Apartment</v>
      </c>
    </row>
    <row r="1205" spans="1:6" x14ac:dyDescent="0.25">
      <c r="A1205">
        <v>205</v>
      </c>
      <c r="B1205" s="1">
        <v>41509</v>
      </c>
      <c r="C1205" s="2" t="s">
        <v>5</v>
      </c>
      <c r="D1205" s="3">
        <v>3748</v>
      </c>
      <c r="E1205" t="str">
        <f>VLOOKUP(Maintenance_and_repair[[#This Row],[Real_estate]],Houses[#All],2)</f>
        <v>Best</v>
      </c>
      <c r="F1205" t="str">
        <f>VLOOKUP(Maintenance_and_repair[[#This Row],[Real_estate]],Houses[],6)</f>
        <v>Small House</v>
      </c>
    </row>
    <row r="1206" spans="1:6" x14ac:dyDescent="0.25">
      <c r="A1206">
        <v>223</v>
      </c>
      <c r="B1206" s="1">
        <v>41512</v>
      </c>
      <c r="C1206" s="2" t="s">
        <v>4</v>
      </c>
      <c r="D1206" s="3">
        <v>2525</v>
      </c>
      <c r="E1206" t="str">
        <f>VLOOKUP(Maintenance_and_repair[[#This Row],[Real_estate]],Houses[#All],2)</f>
        <v>Son en Breugel</v>
      </c>
      <c r="F1206" t="str">
        <f>VLOOKUP(Maintenance_and_repair[[#This Row],[Real_estate]],Houses[],6)</f>
        <v>Apartment</v>
      </c>
    </row>
    <row r="1207" spans="1:6" x14ac:dyDescent="0.25">
      <c r="A1207">
        <v>226</v>
      </c>
      <c r="B1207" s="1">
        <v>41513</v>
      </c>
      <c r="C1207" s="2" t="s">
        <v>4</v>
      </c>
      <c r="D1207" s="3">
        <v>556</v>
      </c>
      <c r="E1207" t="str">
        <f>VLOOKUP(Maintenance_and_repair[[#This Row],[Real_estate]],Houses[#All],2)</f>
        <v>Son en Breugel</v>
      </c>
      <c r="F1207" t="str">
        <f>VLOOKUP(Maintenance_and_repair[[#This Row],[Real_estate]],Houses[],6)</f>
        <v>Apartment</v>
      </c>
    </row>
    <row r="1208" spans="1:6" x14ac:dyDescent="0.25">
      <c r="A1208">
        <v>169</v>
      </c>
      <c r="B1208" s="1">
        <v>41514</v>
      </c>
      <c r="C1208" s="2" t="s">
        <v>4</v>
      </c>
      <c r="D1208" s="3">
        <v>2280</v>
      </c>
      <c r="E1208" t="str">
        <f>VLOOKUP(Maintenance_and_repair[[#This Row],[Real_estate]],Houses[#All],2)</f>
        <v>Eindhoven-Oost</v>
      </c>
      <c r="F1208" t="str">
        <f>VLOOKUP(Maintenance_and_repair[[#This Row],[Real_estate]],Houses[],6)</f>
        <v>Condo</v>
      </c>
    </row>
    <row r="1209" spans="1:6" x14ac:dyDescent="0.25">
      <c r="A1209">
        <v>18</v>
      </c>
      <c r="B1209" s="1">
        <v>41515</v>
      </c>
      <c r="C1209" s="2" t="s">
        <v>4</v>
      </c>
      <c r="D1209" s="3">
        <v>1798</v>
      </c>
      <c r="E1209" t="str">
        <f>VLOOKUP(Maintenance_and_repair[[#This Row],[Real_estate]],Houses[#All],2)</f>
        <v>Eindhoven-Zuid</v>
      </c>
      <c r="F1209" t="str">
        <f>VLOOKUP(Maintenance_and_repair[[#This Row],[Real_estate]],Houses[],6)</f>
        <v>Condo</v>
      </c>
    </row>
    <row r="1210" spans="1:6" x14ac:dyDescent="0.25">
      <c r="A1210">
        <v>119</v>
      </c>
      <c r="B1210" s="1">
        <v>41516</v>
      </c>
      <c r="C1210" s="2" t="s">
        <v>6</v>
      </c>
      <c r="D1210" s="3">
        <v>4804</v>
      </c>
      <c r="E1210" t="str">
        <f>VLOOKUP(Maintenance_and_repair[[#This Row],[Real_estate]],Houses[#All],2)</f>
        <v>Eindhoven-West</v>
      </c>
      <c r="F1210" t="str">
        <f>VLOOKUP(Maintenance_and_repair[[#This Row],[Real_estate]],Houses[],6)</f>
        <v>House</v>
      </c>
    </row>
    <row r="1211" spans="1:6" x14ac:dyDescent="0.25">
      <c r="A1211">
        <v>102</v>
      </c>
      <c r="B1211" s="1">
        <v>41518</v>
      </c>
      <c r="C1211" s="2" t="s">
        <v>6</v>
      </c>
      <c r="D1211" s="3">
        <v>2294</v>
      </c>
      <c r="E1211" t="str">
        <f>VLOOKUP(Maintenance_and_repair[[#This Row],[Real_estate]],Houses[#All],2)</f>
        <v>Eindhoven-West</v>
      </c>
      <c r="F1211" t="str">
        <f>VLOOKUP(Maintenance_and_repair[[#This Row],[Real_estate]],Houses[],6)</f>
        <v>Small House</v>
      </c>
    </row>
    <row r="1212" spans="1:6" x14ac:dyDescent="0.25">
      <c r="A1212">
        <v>216</v>
      </c>
      <c r="B1212" s="1">
        <v>41518</v>
      </c>
      <c r="C1212" s="2" t="s">
        <v>6</v>
      </c>
      <c r="D1212" s="3">
        <v>981</v>
      </c>
      <c r="E1212" t="str">
        <f>VLOOKUP(Maintenance_and_repair[[#This Row],[Real_estate]],Houses[#All],2)</f>
        <v>Geldrop</v>
      </c>
      <c r="F1212" t="str">
        <f>VLOOKUP(Maintenance_and_repair[[#This Row],[Real_estate]],Houses[],6)</f>
        <v>House</v>
      </c>
    </row>
    <row r="1213" spans="1:6" x14ac:dyDescent="0.25">
      <c r="A1213">
        <v>209</v>
      </c>
      <c r="B1213" s="1">
        <v>41522</v>
      </c>
      <c r="C1213" s="2" t="s">
        <v>6</v>
      </c>
      <c r="D1213" s="3">
        <v>433</v>
      </c>
      <c r="E1213" t="str">
        <f>VLOOKUP(Maintenance_and_repair[[#This Row],[Real_estate]],Houses[#All],2)</f>
        <v>Geldrop</v>
      </c>
      <c r="F1213" t="str">
        <f>VLOOKUP(Maintenance_and_repair[[#This Row],[Real_estate]],Houses[],6)</f>
        <v>Condo</v>
      </c>
    </row>
    <row r="1214" spans="1:6" x14ac:dyDescent="0.25">
      <c r="A1214">
        <v>134</v>
      </c>
      <c r="B1214" s="1">
        <v>41523</v>
      </c>
      <c r="C1214" s="2" t="s">
        <v>5</v>
      </c>
      <c r="D1214" s="3">
        <v>3666</v>
      </c>
      <c r="E1214" t="str">
        <f>VLOOKUP(Maintenance_and_repair[[#This Row],[Real_estate]],Houses[#All],2)</f>
        <v>Eindhoven-West</v>
      </c>
      <c r="F1214" t="str">
        <f>VLOOKUP(Maintenance_and_repair[[#This Row],[Real_estate]],Houses[],6)</f>
        <v>House</v>
      </c>
    </row>
    <row r="1215" spans="1:6" x14ac:dyDescent="0.25">
      <c r="A1215">
        <v>77</v>
      </c>
      <c r="B1215" s="1">
        <v>41526</v>
      </c>
      <c r="C1215" s="2" t="s">
        <v>4</v>
      </c>
      <c r="D1215" s="3">
        <v>4442</v>
      </c>
      <c r="E1215" t="str">
        <f>VLOOKUP(Maintenance_and_repair[[#This Row],[Real_estate]],Houses[#All],2)</f>
        <v>Eindhoven-West</v>
      </c>
      <c r="F1215" t="str">
        <f>VLOOKUP(Maintenance_and_repair[[#This Row],[Real_estate]],Houses[],6)</f>
        <v>Small House</v>
      </c>
    </row>
    <row r="1216" spans="1:6" x14ac:dyDescent="0.25">
      <c r="A1216">
        <v>115</v>
      </c>
      <c r="B1216" s="1">
        <v>41530</v>
      </c>
      <c r="C1216" s="2" t="s">
        <v>6</v>
      </c>
      <c r="D1216" s="3">
        <v>3612</v>
      </c>
      <c r="E1216" t="str">
        <f>VLOOKUP(Maintenance_and_repair[[#This Row],[Real_estate]],Houses[#All],2)</f>
        <v>Eindhoven-West</v>
      </c>
      <c r="F1216" t="str">
        <f>VLOOKUP(Maintenance_and_repair[[#This Row],[Real_estate]],Houses[],6)</f>
        <v>Apartment</v>
      </c>
    </row>
    <row r="1217" spans="1:6" x14ac:dyDescent="0.25">
      <c r="A1217">
        <v>160</v>
      </c>
      <c r="B1217" s="1">
        <v>41531</v>
      </c>
      <c r="C1217" s="2" t="s">
        <v>5</v>
      </c>
      <c r="D1217" s="3">
        <v>1092</v>
      </c>
      <c r="E1217" t="str">
        <f>VLOOKUP(Maintenance_and_repair[[#This Row],[Real_estate]],Houses[#All],2)</f>
        <v>Eindhoven-Oost</v>
      </c>
      <c r="F1217" t="str">
        <f>VLOOKUP(Maintenance_and_repair[[#This Row],[Real_estate]],Houses[],6)</f>
        <v>Apartment</v>
      </c>
    </row>
    <row r="1218" spans="1:6" x14ac:dyDescent="0.25">
      <c r="A1218">
        <v>17</v>
      </c>
      <c r="B1218" s="1">
        <v>41533</v>
      </c>
      <c r="C1218" s="2" t="s">
        <v>4</v>
      </c>
      <c r="D1218" s="3">
        <v>515</v>
      </c>
      <c r="E1218" t="str">
        <f>VLOOKUP(Maintenance_and_repair[[#This Row],[Real_estate]],Houses[#All],2)</f>
        <v>Eindhoven-Zuid</v>
      </c>
      <c r="F1218" t="str">
        <f>VLOOKUP(Maintenance_and_repair[[#This Row],[Real_estate]],Houses[],6)</f>
        <v>Villa</v>
      </c>
    </row>
    <row r="1219" spans="1:6" x14ac:dyDescent="0.25">
      <c r="A1219">
        <v>232</v>
      </c>
      <c r="B1219" s="1">
        <v>41553</v>
      </c>
      <c r="C1219" s="2" t="s">
        <v>5</v>
      </c>
      <c r="D1219" s="3">
        <v>2424</v>
      </c>
      <c r="E1219" t="str">
        <f>VLOOKUP(Maintenance_and_repair[[#This Row],[Real_estate]],Houses[#All],2)</f>
        <v>Son en Breugel</v>
      </c>
      <c r="F1219" t="str">
        <f>VLOOKUP(Maintenance_and_repair[[#This Row],[Real_estate]],Houses[],6)</f>
        <v>Villa</v>
      </c>
    </row>
    <row r="1220" spans="1:6" x14ac:dyDescent="0.25">
      <c r="A1220">
        <v>167</v>
      </c>
      <c r="B1220" s="1">
        <v>41556</v>
      </c>
      <c r="C1220" s="2" t="s">
        <v>4</v>
      </c>
      <c r="D1220" s="3">
        <v>2347</v>
      </c>
      <c r="E1220" t="str">
        <f>VLOOKUP(Maintenance_and_repair[[#This Row],[Real_estate]],Houses[#All],2)</f>
        <v>Eindhoven-Oost</v>
      </c>
      <c r="F1220" t="str">
        <f>VLOOKUP(Maintenance_and_repair[[#This Row],[Real_estate]],Houses[],6)</f>
        <v>Condo</v>
      </c>
    </row>
    <row r="1221" spans="1:6" x14ac:dyDescent="0.25">
      <c r="A1221">
        <v>36</v>
      </c>
      <c r="B1221" s="1">
        <v>41560</v>
      </c>
      <c r="C1221" s="2" t="s">
        <v>4</v>
      </c>
      <c r="D1221" s="3">
        <v>2184</v>
      </c>
      <c r="E1221" t="str">
        <f>VLOOKUP(Maintenance_and_repair[[#This Row],[Real_estate]],Houses[#All],2)</f>
        <v>Eindhoven-Zuid</v>
      </c>
      <c r="F1221" t="str">
        <f>VLOOKUP(Maintenance_and_repair[[#This Row],[Real_estate]],Houses[],6)</f>
        <v>Condo</v>
      </c>
    </row>
    <row r="1222" spans="1:6" x14ac:dyDescent="0.25">
      <c r="A1222">
        <v>131</v>
      </c>
      <c r="B1222" s="1">
        <v>41569</v>
      </c>
      <c r="C1222" s="2" t="s">
        <v>4</v>
      </c>
      <c r="D1222" s="3">
        <v>4977</v>
      </c>
      <c r="E1222" t="str">
        <f>VLOOKUP(Maintenance_and_repair[[#This Row],[Real_estate]],Houses[#All],2)</f>
        <v>Eindhoven-West</v>
      </c>
      <c r="F1222" t="str">
        <f>VLOOKUP(Maintenance_and_repair[[#This Row],[Real_estate]],Houses[],6)</f>
        <v>Villa</v>
      </c>
    </row>
    <row r="1223" spans="1:6" x14ac:dyDescent="0.25">
      <c r="A1223">
        <v>20</v>
      </c>
      <c r="B1223" s="1">
        <v>41570</v>
      </c>
      <c r="C1223" s="2" t="s">
        <v>4</v>
      </c>
      <c r="D1223" s="3">
        <v>4313</v>
      </c>
      <c r="E1223" t="str">
        <f>VLOOKUP(Maintenance_and_repair[[#This Row],[Real_estate]],Houses[#All],2)</f>
        <v>Eindhoven-Zuid</v>
      </c>
      <c r="F1223" t="str">
        <f>VLOOKUP(Maintenance_and_repair[[#This Row],[Real_estate]],Houses[],6)</f>
        <v>House</v>
      </c>
    </row>
    <row r="1224" spans="1:6" x14ac:dyDescent="0.25">
      <c r="A1224">
        <v>231</v>
      </c>
      <c r="B1224" s="1">
        <v>41570</v>
      </c>
      <c r="C1224" s="2" t="s">
        <v>4</v>
      </c>
      <c r="D1224" s="3">
        <v>4545</v>
      </c>
      <c r="E1224" t="str">
        <f>VLOOKUP(Maintenance_and_repair[[#This Row],[Real_estate]],Houses[#All],2)</f>
        <v>Son en Breugel</v>
      </c>
      <c r="F1224" t="str">
        <f>VLOOKUP(Maintenance_and_repair[[#This Row],[Real_estate]],Houses[],6)</f>
        <v>Villa</v>
      </c>
    </row>
    <row r="1225" spans="1:6" x14ac:dyDescent="0.25">
      <c r="A1225">
        <v>210</v>
      </c>
      <c r="B1225" s="1">
        <v>41575</v>
      </c>
      <c r="C1225" s="2" t="s">
        <v>6</v>
      </c>
      <c r="D1225" s="3">
        <v>2</v>
      </c>
      <c r="E1225" t="str">
        <f>VLOOKUP(Maintenance_and_repair[[#This Row],[Real_estate]],Houses[#All],2)</f>
        <v>Geldrop</v>
      </c>
      <c r="F1225" t="str">
        <f>VLOOKUP(Maintenance_and_repair[[#This Row],[Real_estate]],Houses[],6)</f>
        <v>Condo</v>
      </c>
    </row>
    <row r="1226" spans="1:6" x14ac:dyDescent="0.25">
      <c r="A1226">
        <v>232</v>
      </c>
      <c r="B1226" s="1">
        <v>41575</v>
      </c>
      <c r="C1226" s="2" t="s">
        <v>5</v>
      </c>
      <c r="D1226" s="3">
        <v>722</v>
      </c>
      <c r="E1226" t="str">
        <f>VLOOKUP(Maintenance_and_repair[[#This Row],[Real_estate]],Houses[#All],2)</f>
        <v>Son en Breugel</v>
      </c>
      <c r="F1226" t="str">
        <f>VLOOKUP(Maintenance_and_repair[[#This Row],[Real_estate]],Houses[],6)</f>
        <v>Villa</v>
      </c>
    </row>
    <row r="1227" spans="1:6" x14ac:dyDescent="0.25">
      <c r="A1227">
        <v>186</v>
      </c>
      <c r="B1227" s="1">
        <v>41576</v>
      </c>
      <c r="C1227" s="2" t="s">
        <v>4</v>
      </c>
      <c r="D1227" s="3">
        <v>1214</v>
      </c>
      <c r="E1227" t="str">
        <f>VLOOKUP(Maintenance_and_repair[[#This Row],[Real_estate]],Houses[#All],2)</f>
        <v>Eindhoven-Oost</v>
      </c>
      <c r="F1227" t="str">
        <f>VLOOKUP(Maintenance_and_repair[[#This Row],[Real_estate]],Houses[],6)</f>
        <v>House</v>
      </c>
    </row>
    <row r="1228" spans="1:6" x14ac:dyDescent="0.25">
      <c r="A1228">
        <v>153</v>
      </c>
      <c r="B1228" s="1">
        <v>41580</v>
      </c>
      <c r="C1228" s="2" t="s">
        <v>5</v>
      </c>
      <c r="D1228" s="3">
        <v>4924</v>
      </c>
      <c r="E1228" t="str">
        <f>VLOOKUP(Maintenance_and_repair[[#This Row],[Real_estate]],Houses[#All],2)</f>
        <v>Eindhoven-Oost</v>
      </c>
      <c r="F1228" t="str">
        <f>VLOOKUP(Maintenance_and_repair[[#This Row],[Real_estate]],Houses[],6)</f>
        <v>Apartment</v>
      </c>
    </row>
    <row r="1229" spans="1:6" x14ac:dyDescent="0.25">
      <c r="A1229">
        <v>90</v>
      </c>
      <c r="B1229" s="1">
        <v>41581</v>
      </c>
      <c r="C1229" s="2" t="s">
        <v>6</v>
      </c>
      <c r="D1229" s="3">
        <v>4953</v>
      </c>
      <c r="E1229" t="str">
        <f>VLOOKUP(Maintenance_and_repair[[#This Row],[Real_estate]],Houses[#All],2)</f>
        <v>Eindhoven-West</v>
      </c>
      <c r="F1229" t="str">
        <f>VLOOKUP(Maintenance_and_repair[[#This Row],[Real_estate]],Houses[],6)</f>
        <v>Condo</v>
      </c>
    </row>
    <row r="1230" spans="1:6" x14ac:dyDescent="0.25">
      <c r="A1230">
        <v>152</v>
      </c>
      <c r="B1230" s="1">
        <v>41584</v>
      </c>
      <c r="C1230" s="2" t="s">
        <v>4</v>
      </c>
      <c r="D1230" s="3">
        <v>378</v>
      </c>
      <c r="E1230" t="str">
        <f>VLOOKUP(Maintenance_and_repair[[#This Row],[Real_estate]],Houses[#All],2)</f>
        <v>Eindhoven-Oost</v>
      </c>
      <c r="F1230" t="str">
        <f>VLOOKUP(Maintenance_and_repair[[#This Row],[Real_estate]],Houses[],6)</f>
        <v>Apartment</v>
      </c>
    </row>
    <row r="1231" spans="1:6" x14ac:dyDescent="0.25">
      <c r="A1231">
        <v>182</v>
      </c>
      <c r="B1231" s="1">
        <v>41588</v>
      </c>
      <c r="C1231" s="2" t="s">
        <v>6</v>
      </c>
      <c r="D1231" s="3">
        <v>1093</v>
      </c>
      <c r="E1231" t="str">
        <f>VLOOKUP(Maintenance_and_repair[[#This Row],[Real_estate]],Houses[#All],2)</f>
        <v>Eindhoven-Oost</v>
      </c>
      <c r="F1231" t="str">
        <f>VLOOKUP(Maintenance_and_repair[[#This Row],[Real_estate]],Houses[],6)</f>
        <v>House</v>
      </c>
    </row>
    <row r="1232" spans="1:6" x14ac:dyDescent="0.25">
      <c r="A1232">
        <v>60</v>
      </c>
      <c r="B1232" s="1">
        <v>41593</v>
      </c>
      <c r="C1232" s="2" t="s">
        <v>4</v>
      </c>
      <c r="D1232" s="3">
        <v>1185</v>
      </c>
      <c r="E1232" t="str">
        <f>VLOOKUP(Maintenance_and_repair[[#This Row],[Real_estate]],Houses[#All],2)</f>
        <v>Eindhoven-Noord</v>
      </c>
      <c r="F1232" t="str">
        <f>VLOOKUP(Maintenance_and_repair[[#This Row],[Real_estate]],Houses[],6)</f>
        <v>Condo</v>
      </c>
    </row>
    <row r="1233" spans="1:6" x14ac:dyDescent="0.25">
      <c r="A1233">
        <v>84</v>
      </c>
      <c r="B1233" s="1">
        <v>41596</v>
      </c>
      <c r="C1233" s="2" t="s">
        <v>6</v>
      </c>
      <c r="D1233" s="3">
        <v>2172</v>
      </c>
      <c r="E1233" t="str">
        <f>VLOOKUP(Maintenance_and_repair[[#This Row],[Real_estate]],Houses[#All],2)</f>
        <v>Eindhoven-West</v>
      </c>
      <c r="F1233" t="str">
        <f>VLOOKUP(Maintenance_and_repair[[#This Row],[Real_estate]],Houses[],6)</f>
        <v>Small House</v>
      </c>
    </row>
    <row r="1234" spans="1:6" x14ac:dyDescent="0.25">
      <c r="A1234">
        <v>212</v>
      </c>
      <c r="B1234" s="1">
        <v>41597</v>
      </c>
      <c r="C1234" s="2" t="s">
        <v>5</v>
      </c>
      <c r="D1234" s="3">
        <v>4118</v>
      </c>
      <c r="E1234" t="str">
        <f>VLOOKUP(Maintenance_and_repair[[#This Row],[Real_estate]],Houses[#All],2)</f>
        <v>Geldrop</v>
      </c>
      <c r="F1234" t="str">
        <f>VLOOKUP(Maintenance_and_repair[[#This Row],[Real_estate]],Houses[],6)</f>
        <v>Condo</v>
      </c>
    </row>
    <row r="1235" spans="1:6" x14ac:dyDescent="0.25">
      <c r="A1235">
        <v>181</v>
      </c>
      <c r="B1235" s="1">
        <v>41599</v>
      </c>
      <c r="C1235" s="2" t="s">
        <v>4</v>
      </c>
      <c r="D1235" s="3">
        <v>4348</v>
      </c>
      <c r="E1235" t="str">
        <f>VLOOKUP(Maintenance_and_repair[[#This Row],[Real_estate]],Houses[#All],2)</f>
        <v>Eindhoven-Oost</v>
      </c>
      <c r="F1235" t="str">
        <f>VLOOKUP(Maintenance_and_repair[[#This Row],[Real_estate]],Houses[],6)</f>
        <v>House</v>
      </c>
    </row>
    <row r="1236" spans="1:6" x14ac:dyDescent="0.25">
      <c r="A1236">
        <v>220</v>
      </c>
      <c r="B1236" s="1">
        <v>41601</v>
      </c>
      <c r="C1236" s="2" t="s">
        <v>4</v>
      </c>
      <c r="D1236" s="3">
        <v>4818</v>
      </c>
      <c r="E1236" t="str">
        <f>VLOOKUP(Maintenance_and_repair[[#This Row],[Real_estate]],Houses[#All],2)</f>
        <v>Geldrop</v>
      </c>
      <c r="F1236" t="str">
        <f>VLOOKUP(Maintenance_and_repair[[#This Row],[Real_estate]],Houses[],6)</f>
        <v>House</v>
      </c>
    </row>
    <row r="1237" spans="1:6" x14ac:dyDescent="0.25">
      <c r="A1237">
        <v>95</v>
      </c>
      <c r="B1237" s="1">
        <v>41604</v>
      </c>
      <c r="C1237" s="2" t="s">
        <v>6</v>
      </c>
      <c r="D1237" s="3">
        <v>2533</v>
      </c>
      <c r="E1237" t="str">
        <f>VLOOKUP(Maintenance_and_repair[[#This Row],[Real_estate]],Houses[#All],2)</f>
        <v>Eindhoven-West</v>
      </c>
      <c r="F1237" t="str">
        <f>VLOOKUP(Maintenance_and_repair[[#This Row],[Real_estate]],Houses[],6)</f>
        <v>House</v>
      </c>
    </row>
    <row r="1238" spans="1:6" x14ac:dyDescent="0.25">
      <c r="A1238">
        <v>120</v>
      </c>
      <c r="B1238" s="1">
        <v>41606</v>
      </c>
      <c r="C1238" s="2" t="s">
        <v>5</v>
      </c>
      <c r="D1238" s="3">
        <v>881</v>
      </c>
      <c r="E1238" t="str">
        <f>VLOOKUP(Maintenance_and_repair[[#This Row],[Real_estate]],Houses[#All],2)</f>
        <v>Eindhoven-West</v>
      </c>
      <c r="F1238" t="str">
        <f>VLOOKUP(Maintenance_and_repair[[#This Row],[Real_estate]],Houses[],6)</f>
        <v>Apartment</v>
      </c>
    </row>
    <row r="1239" spans="1:6" x14ac:dyDescent="0.25">
      <c r="A1239">
        <v>66</v>
      </c>
      <c r="B1239" s="1">
        <v>41609</v>
      </c>
      <c r="C1239" s="2" t="s">
        <v>6</v>
      </c>
      <c r="D1239" s="3">
        <v>3483</v>
      </c>
      <c r="E1239" t="str">
        <f>VLOOKUP(Maintenance_and_repair[[#This Row],[Real_estate]],Houses[#All],2)</f>
        <v>Eindhoven-Noord</v>
      </c>
      <c r="F1239" t="str">
        <f>VLOOKUP(Maintenance_and_repair[[#This Row],[Real_estate]],Houses[],6)</f>
        <v>Condo</v>
      </c>
    </row>
    <row r="1240" spans="1:6" x14ac:dyDescent="0.25">
      <c r="A1240">
        <v>150</v>
      </c>
      <c r="B1240" s="1">
        <v>41610</v>
      </c>
      <c r="C1240" s="2" t="s">
        <v>6</v>
      </c>
      <c r="D1240" s="3">
        <v>2489</v>
      </c>
      <c r="E1240" t="str">
        <f>VLOOKUP(Maintenance_and_repair[[#This Row],[Real_estate]],Houses[#All],2)</f>
        <v>Eindhoven-Oost</v>
      </c>
      <c r="F1240" t="str">
        <f>VLOOKUP(Maintenance_and_repair[[#This Row],[Real_estate]],Houses[],6)</f>
        <v>Condo</v>
      </c>
    </row>
    <row r="1241" spans="1:6" x14ac:dyDescent="0.25">
      <c r="A1241">
        <v>228</v>
      </c>
      <c r="B1241" s="1">
        <v>41610</v>
      </c>
      <c r="C1241" s="2" t="s">
        <v>5</v>
      </c>
      <c r="D1241" s="3">
        <v>4989</v>
      </c>
      <c r="E1241" t="str">
        <f>VLOOKUP(Maintenance_and_repair[[#This Row],[Real_estate]],Houses[#All],2)</f>
        <v>Son en Breugel</v>
      </c>
      <c r="F1241" t="str">
        <f>VLOOKUP(Maintenance_and_repair[[#This Row],[Real_estate]],Houses[],6)</f>
        <v>Apartment</v>
      </c>
    </row>
    <row r="1242" spans="1:6" x14ac:dyDescent="0.25">
      <c r="A1242">
        <v>32</v>
      </c>
      <c r="B1242" s="1">
        <v>41615</v>
      </c>
      <c r="C1242" s="2" t="s">
        <v>5</v>
      </c>
      <c r="D1242" s="3">
        <v>4537</v>
      </c>
      <c r="E1242" t="str">
        <f>VLOOKUP(Maintenance_and_repair[[#This Row],[Real_estate]],Houses[#All],2)</f>
        <v>Eindhoven-Zuid</v>
      </c>
      <c r="F1242" t="str">
        <f>VLOOKUP(Maintenance_and_repair[[#This Row],[Real_estate]],Houses[],6)</f>
        <v>House</v>
      </c>
    </row>
    <row r="1243" spans="1:6" x14ac:dyDescent="0.25">
      <c r="A1243">
        <v>211</v>
      </c>
      <c r="B1243" s="1">
        <v>41616</v>
      </c>
      <c r="C1243" s="2" t="s">
        <v>6</v>
      </c>
      <c r="D1243" s="3">
        <v>4678</v>
      </c>
      <c r="E1243" t="str">
        <f>VLOOKUP(Maintenance_and_repair[[#This Row],[Real_estate]],Houses[#All],2)</f>
        <v>Geldrop</v>
      </c>
      <c r="F1243" t="str">
        <f>VLOOKUP(Maintenance_and_repair[[#This Row],[Real_estate]],Houses[],6)</f>
        <v>Condo</v>
      </c>
    </row>
    <row r="1244" spans="1:6" x14ac:dyDescent="0.25">
      <c r="A1244">
        <v>225</v>
      </c>
      <c r="B1244" s="1">
        <v>41621</v>
      </c>
      <c r="C1244" s="2" t="s">
        <v>5</v>
      </c>
      <c r="D1244" s="3">
        <v>4848</v>
      </c>
      <c r="E1244" t="str">
        <f>VLOOKUP(Maintenance_and_repair[[#This Row],[Real_estate]],Houses[#All],2)</f>
        <v>Son en Breugel</v>
      </c>
      <c r="F1244" t="str">
        <f>VLOOKUP(Maintenance_and_repair[[#This Row],[Real_estate]],Houses[],6)</f>
        <v>Apartment</v>
      </c>
    </row>
    <row r="1245" spans="1:6" x14ac:dyDescent="0.25">
      <c r="A1245">
        <v>127</v>
      </c>
      <c r="B1245" s="1">
        <v>41622</v>
      </c>
      <c r="C1245" s="2" t="s">
        <v>6</v>
      </c>
      <c r="D1245" s="3">
        <v>1277</v>
      </c>
      <c r="E1245" t="str">
        <f>VLOOKUP(Maintenance_and_repair[[#This Row],[Real_estate]],Houses[#All],2)</f>
        <v>Eindhoven-West</v>
      </c>
      <c r="F1245" t="str">
        <f>VLOOKUP(Maintenance_and_repair[[#This Row],[Real_estate]],Houses[],6)</f>
        <v>Apartment</v>
      </c>
    </row>
    <row r="1246" spans="1:6" x14ac:dyDescent="0.25">
      <c r="A1246">
        <v>2</v>
      </c>
      <c r="B1246" s="1">
        <v>41626</v>
      </c>
      <c r="C1246" s="2" t="s">
        <v>5</v>
      </c>
      <c r="D1246" s="3">
        <v>543</v>
      </c>
      <c r="E1246" t="str">
        <f>VLOOKUP(Maintenance_and_repair[[#This Row],[Real_estate]],Houses[#All],2)</f>
        <v>Eindhoven-Zuid</v>
      </c>
      <c r="F1246" t="str">
        <f>VLOOKUP(Maintenance_and_repair[[#This Row],[Real_estate]],Houses[],6)</f>
        <v>House</v>
      </c>
    </row>
    <row r="1247" spans="1:6" x14ac:dyDescent="0.25">
      <c r="A1247">
        <v>114</v>
      </c>
      <c r="B1247" s="1">
        <v>41626</v>
      </c>
      <c r="C1247" s="2" t="s">
        <v>6</v>
      </c>
      <c r="D1247" s="3">
        <v>466</v>
      </c>
      <c r="E1247" t="str">
        <f>VLOOKUP(Maintenance_and_repair[[#This Row],[Real_estate]],Houses[#All],2)</f>
        <v>Eindhoven-West</v>
      </c>
      <c r="F1247" t="str">
        <f>VLOOKUP(Maintenance_and_repair[[#This Row],[Real_estate]],Houses[],6)</f>
        <v>Apartment</v>
      </c>
    </row>
    <row r="1248" spans="1:6" x14ac:dyDescent="0.25">
      <c r="A1248">
        <v>166</v>
      </c>
      <c r="B1248" s="1">
        <v>41633</v>
      </c>
      <c r="C1248" s="2" t="s">
        <v>4</v>
      </c>
      <c r="D1248" s="3">
        <v>3814</v>
      </c>
      <c r="E1248" t="str">
        <f>VLOOKUP(Maintenance_and_repair[[#This Row],[Real_estate]],Houses[#All],2)</f>
        <v>Eindhoven-Oost</v>
      </c>
      <c r="F1248" t="str">
        <f>VLOOKUP(Maintenance_and_repair[[#This Row],[Real_estate]],Houses[],6)</f>
        <v>Condo</v>
      </c>
    </row>
    <row r="1249" spans="1:6" x14ac:dyDescent="0.25">
      <c r="A1249">
        <v>170</v>
      </c>
      <c r="B1249" s="1">
        <v>41636</v>
      </c>
      <c r="C1249" s="2" t="s">
        <v>5</v>
      </c>
      <c r="D1249" s="3">
        <v>1256</v>
      </c>
      <c r="E1249" t="str">
        <f>VLOOKUP(Maintenance_and_repair[[#This Row],[Real_estate]],Houses[#All],2)</f>
        <v>Eindhoven-Oost</v>
      </c>
      <c r="F1249" t="str">
        <f>VLOOKUP(Maintenance_and_repair[[#This Row],[Real_estate]],Houses[],6)</f>
        <v>Condo</v>
      </c>
    </row>
    <row r="1250" spans="1:6" x14ac:dyDescent="0.25">
      <c r="A1250">
        <v>223</v>
      </c>
      <c r="B1250" s="1">
        <v>41636</v>
      </c>
      <c r="C1250" s="2" t="s">
        <v>4</v>
      </c>
      <c r="D1250" s="3">
        <v>1697</v>
      </c>
      <c r="E1250" t="str">
        <f>VLOOKUP(Maintenance_and_repair[[#This Row],[Real_estate]],Houses[#All],2)</f>
        <v>Son en Breugel</v>
      </c>
      <c r="F1250" t="str">
        <f>VLOOKUP(Maintenance_and_repair[[#This Row],[Real_estate]],Houses[],6)</f>
        <v>Apartment</v>
      </c>
    </row>
    <row r="1251" spans="1:6" x14ac:dyDescent="0.25">
      <c r="A1251">
        <v>228</v>
      </c>
      <c r="B1251" s="1">
        <v>41637</v>
      </c>
      <c r="C1251" s="2" t="s">
        <v>6</v>
      </c>
      <c r="D1251" s="3">
        <v>4203</v>
      </c>
      <c r="E1251" t="str">
        <f>VLOOKUP(Maintenance_and_repair[[#This Row],[Real_estate]],Houses[#All],2)</f>
        <v>Son en Breugel</v>
      </c>
      <c r="F1251" t="str">
        <f>VLOOKUP(Maintenance_and_repair[[#This Row],[Real_estate]],Houses[],6)</f>
        <v>Apartment</v>
      </c>
    </row>
    <row r="1252" spans="1:6" x14ac:dyDescent="0.25">
      <c r="A1252">
        <v>91</v>
      </c>
      <c r="B1252" s="1">
        <v>41639</v>
      </c>
      <c r="C1252" s="2" t="s">
        <v>4</v>
      </c>
      <c r="D1252" s="3">
        <v>836</v>
      </c>
      <c r="E1252" t="str">
        <f>VLOOKUP(Maintenance_and_repair[[#This Row],[Real_estate]],Houses[#All],2)</f>
        <v>Eindhoven-West</v>
      </c>
      <c r="F1252" t="str">
        <f>VLOOKUP(Maintenance_and_repair[[#This Row],[Real_estate]],Houses[],6)</f>
        <v>Apartment</v>
      </c>
    </row>
    <row r="1253" spans="1:6" x14ac:dyDescent="0.25">
      <c r="A1253">
        <v>20</v>
      </c>
      <c r="B1253" s="1">
        <v>41641</v>
      </c>
      <c r="C1253" s="2" t="s">
        <v>4</v>
      </c>
      <c r="D1253" s="3">
        <v>4236</v>
      </c>
      <c r="E1253" t="str">
        <f>VLOOKUP(Maintenance_and_repair[[#This Row],[Real_estate]],Houses[#All],2)</f>
        <v>Eindhoven-Zuid</v>
      </c>
      <c r="F1253" t="str">
        <f>VLOOKUP(Maintenance_and_repair[[#This Row],[Real_estate]],Houses[],6)</f>
        <v>House</v>
      </c>
    </row>
    <row r="1254" spans="1:6" x14ac:dyDescent="0.25">
      <c r="A1254">
        <v>199</v>
      </c>
      <c r="B1254" s="1">
        <v>41641</v>
      </c>
      <c r="C1254" s="2" t="s">
        <v>4</v>
      </c>
      <c r="D1254" s="3">
        <v>3698</v>
      </c>
      <c r="E1254" t="str">
        <f>VLOOKUP(Maintenance_and_repair[[#This Row],[Real_estate]],Houses[#All],2)</f>
        <v>Best</v>
      </c>
      <c r="F1254" t="str">
        <f>VLOOKUP(Maintenance_and_repair[[#This Row],[Real_estate]],Houses[],6)</f>
        <v>Apartment</v>
      </c>
    </row>
    <row r="1255" spans="1:6" x14ac:dyDescent="0.25">
      <c r="A1255">
        <v>106</v>
      </c>
      <c r="B1255" s="1">
        <v>41643</v>
      </c>
      <c r="C1255" s="2" t="s">
        <v>5</v>
      </c>
      <c r="D1255" s="3">
        <v>4102</v>
      </c>
      <c r="E1255" t="str">
        <f>VLOOKUP(Maintenance_and_repair[[#This Row],[Real_estate]],Houses[#All],2)</f>
        <v>Eindhoven-West</v>
      </c>
      <c r="F1255" t="str">
        <f>VLOOKUP(Maintenance_and_repair[[#This Row],[Real_estate]],Houses[],6)</f>
        <v>Apartment</v>
      </c>
    </row>
    <row r="1256" spans="1:6" x14ac:dyDescent="0.25">
      <c r="A1256">
        <v>152</v>
      </c>
      <c r="B1256" s="1">
        <v>41643</v>
      </c>
      <c r="C1256" s="2" t="s">
        <v>4</v>
      </c>
      <c r="D1256" s="3">
        <v>3350</v>
      </c>
      <c r="E1256" t="str">
        <f>VLOOKUP(Maintenance_and_repair[[#This Row],[Real_estate]],Houses[#All],2)</f>
        <v>Eindhoven-Oost</v>
      </c>
      <c r="F1256" t="str">
        <f>VLOOKUP(Maintenance_and_repair[[#This Row],[Real_estate]],Houses[],6)</f>
        <v>Apartment</v>
      </c>
    </row>
    <row r="1257" spans="1:6" x14ac:dyDescent="0.25">
      <c r="A1257">
        <v>220</v>
      </c>
      <c r="B1257" s="1">
        <v>41648</v>
      </c>
      <c r="C1257" s="2" t="s">
        <v>4</v>
      </c>
      <c r="D1257" s="3">
        <v>1477</v>
      </c>
      <c r="E1257" t="str">
        <f>VLOOKUP(Maintenance_and_repair[[#This Row],[Real_estate]],Houses[#All],2)</f>
        <v>Geldrop</v>
      </c>
      <c r="F1257" t="str">
        <f>VLOOKUP(Maintenance_and_repair[[#This Row],[Real_estate]],Houses[],6)</f>
        <v>House</v>
      </c>
    </row>
    <row r="1258" spans="1:6" x14ac:dyDescent="0.25">
      <c r="A1258">
        <v>26</v>
      </c>
      <c r="B1258" s="1">
        <v>41656</v>
      </c>
      <c r="C1258" s="2" t="s">
        <v>6</v>
      </c>
      <c r="D1258" s="3">
        <v>4111</v>
      </c>
      <c r="E1258" t="str">
        <f>VLOOKUP(Maintenance_and_repair[[#This Row],[Real_estate]],Houses[#All],2)</f>
        <v>Eindhoven-Zuid</v>
      </c>
      <c r="F1258" t="str">
        <f>VLOOKUP(Maintenance_and_repair[[#This Row],[Real_estate]],Houses[],6)</f>
        <v>House</v>
      </c>
    </row>
    <row r="1259" spans="1:6" x14ac:dyDescent="0.25">
      <c r="A1259">
        <v>227</v>
      </c>
      <c r="B1259" s="1">
        <v>41660</v>
      </c>
      <c r="C1259" s="2" t="s">
        <v>6</v>
      </c>
      <c r="D1259" s="3">
        <v>1806</v>
      </c>
      <c r="E1259" t="str">
        <f>VLOOKUP(Maintenance_and_repair[[#This Row],[Real_estate]],Houses[#All],2)</f>
        <v>Son en Breugel</v>
      </c>
      <c r="F1259" t="str">
        <f>VLOOKUP(Maintenance_and_repair[[#This Row],[Real_estate]],Houses[],6)</f>
        <v>Apartment</v>
      </c>
    </row>
    <row r="1260" spans="1:6" x14ac:dyDescent="0.25">
      <c r="A1260">
        <v>133</v>
      </c>
      <c r="B1260" s="1">
        <v>41661</v>
      </c>
      <c r="C1260" s="2" t="s">
        <v>5</v>
      </c>
      <c r="D1260" s="3">
        <v>4045</v>
      </c>
      <c r="E1260" t="str">
        <f>VLOOKUP(Maintenance_and_repair[[#This Row],[Real_estate]],Houses[#All],2)</f>
        <v>Eindhoven-West</v>
      </c>
      <c r="F1260" t="str">
        <f>VLOOKUP(Maintenance_and_repair[[#This Row],[Real_estate]],Houses[],6)</f>
        <v>Apartment</v>
      </c>
    </row>
    <row r="1261" spans="1:6" x14ac:dyDescent="0.25">
      <c r="A1261">
        <v>187</v>
      </c>
      <c r="B1261" s="1">
        <v>41661</v>
      </c>
      <c r="C1261" s="2" t="s">
        <v>6</v>
      </c>
      <c r="D1261" s="3">
        <v>13</v>
      </c>
      <c r="E1261" t="str">
        <f>VLOOKUP(Maintenance_and_repair[[#This Row],[Real_estate]],Houses[#All],2)</f>
        <v>Eindhoven-Oost</v>
      </c>
      <c r="F1261" t="str">
        <f>VLOOKUP(Maintenance_and_repair[[#This Row],[Real_estate]],Houses[],6)</f>
        <v>Villa</v>
      </c>
    </row>
    <row r="1262" spans="1:6" x14ac:dyDescent="0.25">
      <c r="A1262">
        <v>232</v>
      </c>
      <c r="B1262" s="1">
        <v>41661</v>
      </c>
      <c r="C1262" s="2" t="s">
        <v>4</v>
      </c>
      <c r="D1262" s="3">
        <v>2982</v>
      </c>
      <c r="E1262" t="str">
        <f>VLOOKUP(Maintenance_and_repair[[#This Row],[Real_estate]],Houses[#All],2)</f>
        <v>Son en Breugel</v>
      </c>
      <c r="F1262" t="str">
        <f>VLOOKUP(Maintenance_and_repair[[#This Row],[Real_estate]],Houses[],6)</f>
        <v>Villa</v>
      </c>
    </row>
    <row r="1263" spans="1:6" x14ac:dyDescent="0.25">
      <c r="A1263">
        <v>228</v>
      </c>
      <c r="B1263" s="1">
        <v>41664</v>
      </c>
      <c r="C1263" s="2" t="s">
        <v>5</v>
      </c>
      <c r="D1263" s="3">
        <v>4596</v>
      </c>
      <c r="E1263" t="str">
        <f>VLOOKUP(Maintenance_and_repair[[#This Row],[Real_estate]],Houses[#All],2)</f>
        <v>Son en Breugel</v>
      </c>
      <c r="F1263" t="str">
        <f>VLOOKUP(Maintenance_and_repair[[#This Row],[Real_estate]],Houses[],6)</f>
        <v>Apartment</v>
      </c>
    </row>
    <row r="1264" spans="1:6" x14ac:dyDescent="0.25">
      <c r="A1264">
        <v>207</v>
      </c>
      <c r="B1264" s="1">
        <v>41668</v>
      </c>
      <c r="C1264" s="2" t="s">
        <v>6</v>
      </c>
      <c r="D1264" s="3">
        <v>3824</v>
      </c>
      <c r="E1264" t="str">
        <f>VLOOKUP(Maintenance_and_repair[[#This Row],[Real_estate]],Houses[#All],2)</f>
        <v>Geldrop</v>
      </c>
      <c r="F1264" t="str">
        <f>VLOOKUP(Maintenance_and_repair[[#This Row],[Real_estate]],Houses[],6)</f>
        <v>Condo</v>
      </c>
    </row>
    <row r="1265" spans="1:6" x14ac:dyDescent="0.25">
      <c r="A1265">
        <v>67</v>
      </c>
      <c r="B1265" s="1">
        <v>41670</v>
      </c>
      <c r="C1265" s="2" t="s">
        <v>5</v>
      </c>
      <c r="D1265" s="3">
        <v>4190</v>
      </c>
      <c r="E1265" t="str">
        <f>VLOOKUP(Maintenance_and_repair[[#This Row],[Real_estate]],Houses[#All],2)</f>
        <v>Eindhoven-Noord</v>
      </c>
      <c r="F1265" t="str">
        <f>VLOOKUP(Maintenance_and_repair[[#This Row],[Real_estate]],Houses[],6)</f>
        <v>Apartment</v>
      </c>
    </row>
    <row r="1266" spans="1:6" x14ac:dyDescent="0.25">
      <c r="A1266">
        <v>122</v>
      </c>
      <c r="B1266" s="1">
        <v>41671</v>
      </c>
      <c r="C1266" s="2" t="s">
        <v>5</v>
      </c>
      <c r="D1266" s="3">
        <v>2057</v>
      </c>
      <c r="E1266" t="str">
        <f>VLOOKUP(Maintenance_and_repair[[#This Row],[Real_estate]],Houses[#All],2)</f>
        <v>Eindhoven-West</v>
      </c>
      <c r="F1266" t="str">
        <f>VLOOKUP(Maintenance_and_repair[[#This Row],[Real_estate]],Houses[],6)</f>
        <v>House</v>
      </c>
    </row>
    <row r="1267" spans="1:6" x14ac:dyDescent="0.25">
      <c r="A1267">
        <v>231</v>
      </c>
      <c r="B1267" s="1">
        <v>41672</v>
      </c>
      <c r="C1267" s="2" t="s">
        <v>4</v>
      </c>
      <c r="D1267" s="3">
        <v>4777</v>
      </c>
      <c r="E1267" t="str">
        <f>VLOOKUP(Maintenance_and_repair[[#This Row],[Real_estate]],Houses[#All],2)</f>
        <v>Son en Breugel</v>
      </c>
      <c r="F1267" t="str">
        <f>VLOOKUP(Maintenance_and_repair[[#This Row],[Real_estate]],Houses[],6)</f>
        <v>Villa</v>
      </c>
    </row>
    <row r="1268" spans="1:6" x14ac:dyDescent="0.25">
      <c r="A1268">
        <v>63</v>
      </c>
      <c r="B1268" s="1">
        <v>41678</v>
      </c>
      <c r="C1268" s="2" t="s">
        <v>6</v>
      </c>
      <c r="D1268" s="3">
        <v>187</v>
      </c>
      <c r="E1268" t="str">
        <f>VLOOKUP(Maintenance_and_repair[[#This Row],[Real_estate]],Houses[#All],2)</f>
        <v>Eindhoven-Noord</v>
      </c>
      <c r="F1268" t="str">
        <f>VLOOKUP(Maintenance_and_repair[[#This Row],[Real_estate]],Houses[],6)</f>
        <v>Small House</v>
      </c>
    </row>
    <row r="1269" spans="1:6" x14ac:dyDescent="0.25">
      <c r="A1269">
        <v>204</v>
      </c>
      <c r="B1269" s="1">
        <v>41682</v>
      </c>
      <c r="C1269" s="2" t="s">
        <v>5</v>
      </c>
      <c r="D1269" s="3">
        <v>3392</v>
      </c>
      <c r="E1269" t="str">
        <f>VLOOKUP(Maintenance_and_repair[[#This Row],[Real_estate]],Houses[#All],2)</f>
        <v>Best</v>
      </c>
      <c r="F1269" t="str">
        <f>VLOOKUP(Maintenance_and_repair[[#This Row],[Real_estate]],Houses[],6)</f>
        <v>Small House</v>
      </c>
    </row>
    <row r="1270" spans="1:6" x14ac:dyDescent="0.25">
      <c r="A1270">
        <v>215</v>
      </c>
      <c r="B1270" s="1">
        <v>41683</v>
      </c>
      <c r="C1270" s="2" t="s">
        <v>4</v>
      </c>
      <c r="D1270" s="3">
        <v>300</v>
      </c>
      <c r="E1270" t="str">
        <f>VLOOKUP(Maintenance_and_repair[[#This Row],[Real_estate]],Houses[#All],2)</f>
        <v>Geldrop</v>
      </c>
      <c r="F1270" t="str">
        <f>VLOOKUP(Maintenance_and_repair[[#This Row],[Real_estate]],Houses[],6)</f>
        <v>House</v>
      </c>
    </row>
    <row r="1271" spans="1:6" x14ac:dyDescent="0.25">
      <c r="A1271">
        <v>112</v>
      </c>
      <c r="B1271" s="1">
        <v>41684</v>
      </c>
      <c r="C1271" s="2" t="s">
        <v>6</v>
      </c>
      <c r="D1271" s="3">
        <v>2533</v>
      </c>
      <c r="E1271" t="str">
        <f>VLOOKUP(Maintenance_and_repair[[#This Row],[Real_estate]],Houses[#All],2)</f>
        <v>Eindhoven-West</v>
      </c>
      <c r="F1271" t="str">
        <f>VLOOKUP(Maintenance_and_repair[[#This Row],[Real_estate]],Houses[],6)</f>
        <v>Apartment</v>
      </c>
    </row>
    <row r="1272" spans="1:6" x14ac:dyDescent="0.25">
      <c r="A1272">
        <v>198</v>
      </c>
      <c r="B1272" s="1">
        <v>41684</v>
      </c>
      <c r="C1272" s="2" t="s">
        <v>6</v>
      </c>
      <c r="D1272" s="3">
        <v>1443</v>
      </c>
      <c r="E1272" t="str">
        <f>VLOOKUP(Maintenance_and_repair[[#This Row],[Real_estate]],Houses[#All],2)</f>
        <v>Best</v>
      </c>
      <c r="F1272" t="str">
        <f>VLOOKUP(Maintenance_and_repair[[#This Row],[Real_estate]],Houses[],6)</f>
        <v>Apartment</v>
      </c>
    </row>
    <row r="1273" spans="1:6" x14ac:dyDescent="0.25">
      <c r="A1273">
        <v>66</v>
      </c>
      <c r="B1273" s="1">
        <v>41691</v>
      </c>
      <c r="C1273" s="2" t="s">
        <v>6</v>
      </c>
      <c r="D1273" s="3">
        <v>3111</v>
      </c>
      <c r="E1273" t="str">
        <f>VLOOKUP(Maintenance_and_repair[[#This Row],[Real_estate]],Houses[#All],2)</f>
        <v>Eindhoven-Noord</v>
      </c>
      <c r="F1273" t="str">
        <f>VLOOKUP(Maintenance_and_repair[[#This Row],[Real_estate]],Houses[],6)</f>
        <v>Condo</v>
      </c>
    </row>
    <row r="1274" spans="1:6" x14ac:dyDescent="0.25">
      <c r="A1274">
        <v>222</v>
      </c>
      <c r="B1274" s="1">
        <v>41691</v>
      </c>
      <c r="C1274" s="2" t="s">
        <v>4</v>
      </c>
      <c r="D1274" s="3">
        <v>4118</v>
      </c>
      <c r="E1274" t="str">
        <f>VLOOKUP(Maintenance_and_repair[[#This Row],[Real_estate]],Houses[#All],2)</f>
        <v>Son en Breugel</v>
      </c>
      <c r="F1274" t="str">
        <f>VLOOKUP(Maintenance_and_repair[[#This Row],[Real_estate]],Houses[],6)</f>
        <v>Apartment</v>
      </c>
    </row>
    <row r="1275" spans="1:6" x14ac:dyDescent="0.25">
      <c r="A1275">
        <v>221</v>
      </c>
      <c r="B1275" s="1">
        <v>41696</v>
      </c>
      <c r="C1275" s="2" t="s">
        <v>6</v>
      </c>
      <c r="D1275" s="3">
        <v>1756</v>
      </c>
      <c r="E1275" t="str">
        <f>VLOOKUP(Maintenance_and_repair[[#This Row],[Real_estate]],Houses[#All],2)</f>
        <v>Son en Breugel</v>
      </c>
      <c r="F1275" t="str">
        <f>VLOOKUP(Maintenance_and_repair[[#This Row],[Real_estate]],Houses[],6)</f>
        <v>Apartment</v>
      </c>
    </row>
    <row r="1276" spans="1:6" x14ac:dyDescent="0.25">
      <c r="A1276">
        <v>100</v>
      </c>
      <c r="B1276" s="1">
        <v>41699</v>
      </c>
      <c r="C1276" s="2" t="s">
        <v>6</v>
      </c>
      <c r="D1276" s="3">
        <v>3588</v>
      </c>
      <c r="E1276" t="str">
        <f>VLOOKUP(Maintenance_and_repair[[#This Row],[Real_estate]],Houses[#All],2)</f>
        <v>Eindhoven-West</v>
      </c>
      <c r="F1276" t="str">
        <f>VLOOKUP(Maintenance_and_repair[[#This Row],[Real_estate]],Houses[],6)</f>
        <v>Apartment</v>
      </c>
    </row>
    <row r="1277" spans="1:6" x14ac:dyDescent="0.25">
      <c r="A1277">
        <v>22</v>
      </c>
      <c r="B1277" s="1">
        <v>41701</v>
      </c>
      <c r="C1277" s="2" t="s">
        <v>4</v>
      </c>
      <c r="D1277" s="3">
        <v>732</v>
      </c>
      <c r="E1277" t="str">
        <f>VLOOKUP(Maintenance_and_repair[[#This Row],[Real_estate]],Houses[#All],2)</f>
        <v>Eindhoven-Zuid</v>
      </c>
      <c r="F1277" t="str">
        <f>VLOOKUP(Maintenance_and_repair[[#This Row],[Real_estate]],Houses[],6)</f>
        <v>Apartment</v>
      </c>
    </row>
    <row r="1278" spans="1:6" x14ac:dyDescent="0.25">
      <c r="A1278">
        <v>103</v>
      </c>
      <c r="B1278" s="1">
        <v>41701</v>
      </c>
      <c r="C1278" s="2" t="s">
        <v>5</v>
      </c>
      <c r="D1278" s="3">
        <v>418</v>
      </c>
      <c r="E1278" t="str">
        <f>VLOOKUP(Maintenance_and_repair[[#This Row],[Real_estate]],Houses[#All],2)</f>
        <v>Eindhoven-West</v>
      </c>
      <c r="F1278" t="str">
        <f>VLOOKUP(Maintenance_and_repair[[#This Row],[Real_estate]],Houses[],6)</f>
        <v>Apartment</v>
      </c>
    </row>
    <row r="1279" spans="1:6" x14ac:dyDescent="0.25">
      <c r="A1279">
        <v>210</v>
      </c>
      <c r="B1279" s="1">
        <v>41703</v>
      </c>
      <c r="C1279" s="2" t="s">
        <v>4</v>
      </c>
      <c r="D1279" s="3">
        <v>4630</v>
      </c>
      <c r="E1279" t="str">
        <f>VLOOKUP(Maintenance_and_repair[[#This Row],[Real_estate]],Houses[#All],2)</f>
        <v>Geldrop</v>
      </c>
      <c r="F1279" t="str">
        <f>VLOOKUP(Maintenance_and_repair[[#This Row],[Real_estate]],Houses[],6)</f>
        <v>Condo</v>
      </c>
    </row>
    <row r="1280" spans="1:6" x14ac:dyDescent="0.25">
      <c r="A1280">
        <v>226</v>
      </c>
      <c r="B1280" s="1">
        <v>41703</v>
      </c>
      <c r="C1280" s="2" t="s">
        <v>4</v>
      </c>
      <c r="D1280" s="3">
        <v>2613</v>
      </c>
      <c r="E1280" t="str">
        <f>VLOOKUP(Maintenance_and_repair[[#This Row],[Real_estate]],Houses[#All],2)</f>
        <v>Son en Breugel</v>
      </c>
      <c r="F1280" t="str">
        <f>VLOOKUP(Maintenance_and_repair[[#This Row],[Real_estate]],Houses[],6)</f>
        <v>Apartment</v>
      </c>
    </row>
    <row r="1281" spans="1:6" x14ac:dyDescent="0.25">
      <c r="A1281">
        <v>155</v>
      </c>
      <c r="B1281" s="1">
        <v>41705</v>
      </c>
      <c r="C1281" s="2" t="s">
        <v>5</v>
      </c>
      <c r="D1281" s="3">
        <v>186</v>
      </c>
      <c r="E1281" t="str">
        <f>VLOOKUP(Maintenance_and_repair[[#This Row],[Real_estate]],Houses[#All],2)</f>
        <v>Eindhoven-Oost</v>
      </c>
      <c r="F1281" t="str">
        <f>VLOOKUP(Maintenance_and_repair[[#This Row],[Real_estate]],Houses[],6)</f>
        <v>Apartment</v>
      </c>
    </row>
    <row r="1282" spans="1:6" x14ac:dyDescent="0.25">
      <c r="A1282">
        <v>170</v>
      </c>
      <c r="B1282" s="1">
        <v>41707</v>
      </c>
      <c r="C1282" s="2" t="s">
        <v>6</v>
      </c>
      <c r="D1282" s="3">
        <v>787</v>
      </c>
      <c r="E1282" t="str">
        <f>VLOOKUP(Maintenance_and_repair[[#This Row],[Real_estate]],Houses[#All],2)</f>
        <v>Eindhoven-Oost</v>
      </c>
      <c r="F1282" t="str">
        <f>VLOOKUP(Maintenance_and_repair[[#This Row],[Real_estate]],Houses[],6)</f>
        <v>Condo</v>
      </c>
    </row>
    <row r="1283" spans="1:6" x14ac:dyDescent="0.25">
      <c r="A1283">
        <v>59</v>
      </c>
      <c r="B1283" s="1">
        <v>41708</v>
      </c>
      <c r="C1283" s="2" t="s">
        <v>4</v>
      </c>
      <c r="D1283" s="3">
        <v>118</v>
      </c>
      <c r="E1283" t="str">
        <f>VLOOKUP(Maintenance_and_repair[[#This Row],[Real_estate]],Houses[#All],2)</f>
        <v>Eindhoven-Noord</v>
      </c>
      <c r="F1283" t="str">
        <f>VLOOKUP(Maintenance_and_repair[[#This Row],[Real_estate]],Houses[],6)</f>
        <v>Villa</v>
      </c>
    </row>
    <row r="1284" spans="1:6" x14ac:dyDescent="0.25">
      <c r="A1284">
        <v>171</v>
      </c>
      <c r="B1284" s="1">
        <v>41708</v>
      </c>
      <c r="C1284" s="2" t="s">
        <v>5</v>
      </c>
      <c r="D1284" s="3">
        <v>3780</v>
      </c>
      <c r="E1284" t="str">
        <f>VLOOKUP(Maintenance_and_repair[[#This Row],[Real_estate]],Houses[#All],2)</f>
        <v>Eindhoven-Oost</v>
      </c>
      <c r="F1284" t="str">
        <f>VLOOKUP(Maintenance_and_repair[[#This Row],[Real_estate]],Houses[],6)</f>
        <v>Condo</v>
      </c>
    </row>
    <row r="1285" spans="1:6" x14ac:dyDescent="0.25">
      <c r="A1285">
        <v>212</v>
      </c>
      <c r="B1285" s="1">
        <v>41712</v>
      </c>
      <c r="C1285" s="2" t="s">
        <v>4</v>
      </c>
      <c r="D1285" s="3">
        <v>204</v>
      </c>
      <c r="E1285" t="str">
        <f>VLOOKUP(Maintenance_and_repair[[#This Row],[Real_estate]],Houses[#All],2)</f>
        <v>Geldrop</v>
      </c>
      <c r="F1285" t="str">
        <f>VLOOKUP(Maintenance_and_repair[[#This Row],[Real_estate]],Houses[],6)</f>
        <v>Condo</v>
      </c>
    </row>
    <row r="1286" spans="1:6" x14ac:dyDescent="0.25">
      <c r="A1286">
        <v>203</v>
      </c>
      <c r="B1286" s="1">
        <v>41718</v>
      </c>
      <c r="C1286" s="2" t="s">
        <v>4</v>
      </c>
      <c r="D1286" s="3">
        <v>639</v>
      </c>
      <c r="E1286" t="str">
        <f>VLOOKUP(Maintenance_and_repair[[#This Row],[Real_estate]],Houses[#All],2)</f>
        <v>Veldhoven-Noord</v>
      </c>
      <c r="F1286" t="str">
        <f>VLOOKUP(Maintenance_and_repair[[#This Row],[Real_estate]],Houses[],6)</f>
        <v>Small House</v>
      </c>
    </row>
    <row r="1287" spans="1:6" x14ac:dyDescent="0.25">
      <c r="A1287">
        <v>102</v>
      </c>
      <c r="B1287" s="1">
        <v>41719</v>
      </c>
      <c r="C1287" s="2" t="s">
        <v>4</v>
      </c>
      <c r="D1287" s="3">
        <v>2364</v>
      </c>
      <c r="E1287" t="str">
        <f>VLOOKUP(Maintenance_and_repair[[#This Row],[Real_estate]],Houses[#All],2)</f>
        <v>Eindhoven-West</v>
      </c>
      <c r="F1287" t="str">
        <f>VLOOKUP(Maintenance_and_repair[[#This Row],[Real_estate]],Houses[],6)</f>
        <v>Small House</v>
      </c>
    </row>
    <row r="1288" spans="1:6" x14ac:dyDescent="0.25">
      <c r="A1288">
        <v>90</v>
      </c>
      <c r="B1288" s="1">
        <v>41726</v>
      </c>
      <c r="C1288" s="2" t="s">
        <v>6</v>
      </c>
      <c r="D1288" s="3">
        <v>3852</v>
      </c>
      <c r="E1288" t="str">
        <f>VLOOKUP(Maintenance_and_repair[[#This Row],[Real_estate]],Houses[#All],2)</f>
        <v>Eindhoven-West</v>
      </c>
      <c r="F1288" t="str">
        <f>VLOOKUP(Maintenance_and_repair[[#This Row],[Real_estate]],Houses[],6)</f>
        <v>Condo</v>
      </c>
    </row>
    <row r="1289" spans="1:6" x14ac:dyDescent="0.25">
      <c r="A1289">
        <v>118</v>
      </c>
      <c r="B1289" s="1">
        <v>41728</v>
      </c>
      <c r="C1289" s="2" t="s">
        <v>5</v>
      </c>
      <c r="D1289" s="3">
        <v>775</v>
      </c>
      <c r="E1289" t="str">
        <f>VLOOKUP(Maintenance_and_repair[[#This Row],[Real_estate]],Houses[#All],2)</f>
        <v>Eindhoven-West</v>
      </c>
      <c r="F1289" t="str">
        <f>VLOOKUP(Maintenance_and_repair[[#This Row],[Real_estate]],Houses[],6)</f>
        <v>Apartment</v>
      </c>
    </row>
    <row r="1290" spans="1:6" x14ac:dyDescent="0.25">
      <c r="A1290">
        <v>225</v>
      </c>
      <c r="B1290" s="1">
        <v>41729</v>
      </c>
      <c r="C1290" s="2" t="s">
        <v>6</v>
      </c>
      <c r="D1290" s="3">
        <v>3636</v>
      </c>
      <c r="E1290" t="str">
        <f>VLOOKUP(Maintenance_and_repair[[#This Row],[Real_estate]],Houses[#All],2)</f>
        <v>Son en Breugel</v>
      </c>
      <c r="F1290" t="str">
        <f>VLOOKUP(Maintenance_and_repair[[#This Row],[Real_estate]],Houses[],6)</f>
        <v>Apartment</v>
      </c>
    </row>
    <row r="1291" spans="1:6" x14ac:dyDescent="0.25">
      <c r="A1291">
        <v>233</v>
      </c>
      <c r="B1291" s="1">
        <v>41729</v>
      </c>
      <c r="C1291" s="2" t="s">
        <v>5</v>
      </c>
      <c r="D1291" s="3">
        <v>38</v>
      </c>
      <c r="E1291" t="str">
        <f>VLOOKUP(Maintenance_and_repair[[#This Row],[Real_estate]],Houses[#All],2)</f>
        <v>Son en Breugel</v>
      </c>
      <c r="F1291" t="str">
        <f>VLOOKUP(Maintenance_and_repair[[#This Row],[Real_estate]],Houses[],6)</f>
        <v>Villa</v>
      </c>
    </row>
    <row r="1292" spans="1:6" x14ac:dyDescent="0.25">
      <c r="A1292">
        <v>71</v>
      </c>
      <c r="B1292" s="1">
        <v>41737</v>
      </c>
      <c r="C1292" s="2" t="s">
        <v>4</v>
      </c>
      <c r="D1292" s="3">
        <v>1077</v>
      </c>
      <c r="E1292" t="str">
        <f>VLOOKUP(Maintenance_and_repair[[#This Row],[Real_estate]],Houses[#All],2)</f>
        <v>Eindhoven-Noord</v>
      </c>
      <c r="F1292" t="str">
        <f>VLOOKUP(Maintenance_and_repair[[#This Row],[Real_estate]],Houses[],6)</f>
        <v>Villa</v>
      </c>
    </row>
    <row r="1293" spans="1:6" x14ac:dyDescent="0.25">
      <c r="A1293">
        <v>206</v>
      </c>
      <c r="B1293" s="1">
        <v>41737</v>
      </c>
      <c r="C1293" s="2" t="s">
        <v>5</v>
      </c>
      <c r="D1293" s="3">
        <v>1860</v>
      </c>
      <c r="E1293" t="str">
        <f>VLOOKUP(Maintenance_and_repair[[#This Row],[Real_estate]],Houses[#All],2)</f>
        <v>Geldrop</v>
      </c>
      <c r="F1293" t="str">
        <f>VLOOKUP(Maintenance_and_repair[[#This Row],[Real_estate]],Houses[],6)</f>
        <v>Condo</v>
      </c>
    </row>
    <row r="1294" spans="1:6" x14ac:dyDescent="0.25">
      <c r="A1294">
        <v>158</v>
      </c>
      <c r="B1294" s="1">
        <v>41738</v>
      </c>
      <c r="C1294" s="2" t="s">
        <v>4</v>
      </c>
      <c r="D1294" s="3">
        <v>605</v>
      </c>
      <c r="E1294" t="str">
        <f>VLOOKUP(Maintenance_and_repair[[#This Row],[Real_estate]],Houses[#All],2)</f>
        <v>Eindhoven-Oost</v>
      </c>
      <c r="F1294" t="str">
        <f>VLOOKUP(Maintenance_and_repair[[#This Row],[Real_estate]],Houses[],6)</f>
        <v>Apartment</v>
      </c>
    </row>
    <row r="1295" spans="1:6" x14ac:dyDescent="0.25">
      <c r="A1295">
        <v>6</v>
      </c>
      <c r="B1295" s="1">
        <v>41739</v>
      </c>
      <c r="C1295" s="2" t="s">
        <v>5</v>
      </c>
      <c r="D1295" s="3">
        <v>4074</v>
      </c>
      <c r="E1295" t="str">
        <f>VLOOKUP(Maintenance_and_repair[[#This Row],[Real_estate]],Houses[#All],2)</f>
        <v>Eindhoven-Zuid</v>
      </c>
      <c r="F1295" t="str">
        <f>VLOOKUP(Maintenance_and_repair[[#This Row],[Real_estate]],Houses[],6)</f>
        <v>Condo</v>
      </c>
    </row>
    <row r="1296" spans="1:6" x14ac:dyDescent="0.25">
      <c r="A1296">
        <v>227</v>
      </c>
      <c r="B1296" s="1">
        <v>41749</v>
      </c>
      <c r="C1296" s="2" t="s">
        <v>4</v>
      </c>
      <c r="D1296" s="3">
        <v>1846</v>
      </c>
      <c r="E1296" t="str">
        <f>VLOOKUP(Maintenance_and_repair[[#This Row],[Real_estate]],Houses[#All],2)</f>
        <v>Son en Breugel</v>
      </c>
      <c r="F1296" t="str">
        <f>VLOOKUP(Maintenance_and_repair[[#This Row],[Real_estate]],Houses[],6)</f>
        <v>Apartment</v>
      </c>
    </row>
    <row r="1297" spans="1:6" x14ac:dyDescent="0.25">
      <c r="A1297">
        <v>89</v>
      </c>
      <c r="B1297" s="1">
        <v>41757</v>
      </c>
      <c r="C1297" s="2" t="s">
        <v>6</v>
      </c>
      <c r="D1297" s="3">
        <v>419</v>
      </c>
      <c r="E1297" t="str">
        <f>VLOOKUP(Maintenance_and_repair[[#This Row],[Real_estate]],Houses[#All],2)</f>
        <v>Eindhoven-West</v>
      </c>
      <c r="F1297" t="str">
        <f>VLOOKUP(Maintenance_and_repair[[#This Row],[Real_estate]],Houses[],6)</f>
        <v>Apartment</v>
      </c>
    </row>
    <row r="1298" spans="1:6" x14ac:dyDescent="0.25">
      <c r="A1298">
        <v>72</v>
      </c>
      <c r="B1298" s="1">
        <v>41759</v>
      </c>
      <c r="C1298" s="2" t="s">
        <v>4</v>
      </c>
      <c r="D1298" s="3">
        <v>1754</v>
      </c>
      <c r="E1298" t="str">
        <f>VLOOKUP(Maintenance_and_repair[[#This Row],[Real_estate]],Houses[#All],2)</f>
        <v>Eindhoven-Noord</v>
      </c>
      <c r="F1298" t="str">
        <f>VLOOKUP(Maintenance_and_repair[[#This Row],[Real_estate]],Houses[],6)</f>
        <v>Condo</v>
      </c>
    </row>
    <row r="1299" spans="1:6" x14ac:dyDescent="0.25">
      <c r="A1299">
        <v>239</v>
      </c>
      <c r="B1299" s="1">
        <v>41759</v>
      </c>
      <c r="C1299" s="2" t="s">
        <v>5</v>
      </c>
      <c r="D1299" s="3">
        <v>2055</v>
      </c>
      <c r="E1299" t="str">
        <f>VLOOKUP(Maintenance_and_repair[[#This Row],[Real_estate]],Houses[#All],2)</f>
        <v>Eindhoven-West</v>
      </c>
      <c r="F1299" t="str">
        <f>VLOOKUP(Maintenance_and_repair[[#This Row],[Real_estate]],Houses[],6)</f>
        <v>House</v>
      </c>
    </row>
    <row r="1300" spans="1:6" x14ac:dyDescent="0.25">
      <c r="A1300">
        <v>206</v>
      </c>
      <c r="B1300" s="1">
        <v>41768</v>
      </c>
      <c r="C1300" s="2" t="s">
        <v>4</v>
      </c>
      <c r="D1300" s="3">
        <v>3206</v>
      </c>
      <c r="E1300" t="str">
        <f>VLOOKUP(Maintenance_and_repair[[#This Row],[Real_estate]],Houses[#All],2)</f>
        <v>Geldrop</v>
      </c>
      <c r="F1300" t="str">
        <f>VLOOKUP(Maintenance_and_repair[[#This Row],[Real_estate]],Houses[],6)</f>
        <v>Condo</v>
      </c>
    </row>
    <row r="1301" spans="1:6" x14ac:dyDescent="0.25">
      <c r="A1301">
        <v>238</v>
      </c>
      <c r="B1301" s="1">
        <v>41768</v>
      </c>
      <c r="C1301" s="2" t="s">
        <v>5</v>
      </c>
      <c r="D1301" s="3">
        <v>656</v>
      </c>
      <c r="E1301" t="str">
        <f>VLOOKUP(Maintenance_and_repair[[#This Row],[Real_estate]],Houses[#All],2)</f>
        <v>Eindhoven-West</v>
      </c>
      <c r="F1301" t="str">
        <f>VLOOKUP(Maintenance_and_repair[[#This Row],[Real_estate]],Houses[],6)</f>
        <v>House</v>
      </c>
    </row>
    <row r="1302" spans="1:6" x14ac:dyDescent="0.25">
      <c r="A1302">
        <v>73</v>
      </c>
      <c r="B1302" s="1">
        <v>41770</v>
      </c>
      <c r="C1302" s="2" t="s">
        <v>6</v>
      </c>
      <c r="D1302" s="3">
        <v>3053</v>
      </c>
      <c r="E1302" t="str">
        <f>VLOOKUP(Maintenance_and_repair[[#This Row],[Real_estate]],Houses[#All],2)</f>
        <v>Eindhoven-Noord</v>
      </c>
      <c r="F1302" t="str">
        <f>VLOOKUP(Maintenance_and_repair[[#This Row],[Real_estate]],Houses[],6)</f>
        <v>Apartment</v>
      </c>
    </row>
    <row r="1303" spans="1:6" x14ac:dyDescent="0.25">
      <c r="A1303">
        <v>203</v>
      </c>
      <c r="B1303" s="1">
        <v>41770</v>
      </c>
      <c r="C1303" s="2" t="s">
        <v>4</v>
      </c>
      <c r="D1303" s="3">
        <v>831</v>
      </c>
      <c r="E1303" t="str">
        <f>VLOOKUP(Maintenance_and_repair[[#This Row],[Real_estate]],Houses[#All],2)</f>
        <v>Veldhoven-Noord</v>
      </c>
      <c r="F1303" t="str">
        <f>VLOOKUP(Maintenance_and_repair[[#This Row],[Real_estate]],Houses[],6)</f>
        <v>Small House</v>
      </c>
    </row>
    <row r="1304" spans="1:6" x14ac:dyDescent="0.25">
      <c r="A1304">
        <v>79</v>
      </c>
      <c r="B1304" s="1">
        <v>41771</v>
      </c>
      <c r="C1304" s="2" t="s">
        <v>6</v>
      </c>
      <c r="D1304" s="3">
        <v>3692</v>
      </c>
      <c r="E1304" t="str">
        <f>VLOOKUP(Maintenance_and_repair[[#This Row],[Real_estate]],Houses[#All],2)</f>
        <v>Eindhoven-West</v>
      </c>
      <c r="F1304" t="str">
        <f>VLOOKUP(Maintenance_and_repair[[#This Row],[Real_estate]],Houses[],6)</f>
        <v>Apartment</v>
      </c>
    </row>
    <row r="1305" spans="1:6" x14ac:dyDescent="0.25">
      <c r="A1305">
        <v>134</v>
      </c>
      <c r="B1305" s="1">
        <v>41771</v>
      </c>
      <c r="C1305" s="2" t="s">
        <v>4</v>
      </c>
      <c r="D1305" s="3">
        <v>2325</v>
      </c>
      <c r="E1305" t="str">
        <f>VLOOKUP(Maintenance_and_repair[[#This Row],[Real_estate]],Houses[#All],2)</f>
        <v>Eindhoven-West</v>
      </c>
      <c r="F1305" t="str">
        <f>VLOOKUP(Maintenance_and_repair[[#This Row],[Real_estate]],Houses[],6)</f>
        <v>House</v>
      </c>
    </row>
    <row r="1306" spans="1:6" x14ac:dyDescent="0.25">
      <c r="A1306">
        <v>101</v>
      </c>
      <c r="B1306" s="1">
        <v>41776</v>
      </c>
      <c r="C1306" s="2" t="s">
        <v>4</v>
      </c>
      <c r="D1306" s="3">
        <v>920</v>
      </c>
      <c r="E1306" t="str">
        <f>VLOOKUP(Maintenance_and_repair[[#This Row],[Real_estate]],Houses[#All],2)</f>
        <v>Eindhoven-West</v>
      </c>
      <c r="F1306" t="str">
        <f>VLOOKUP(Maintenance_and_repair[[#This Row],[Real_estate]],Houses[],6)</f>
        <v>Small House</v>
      </c>
    </row>
    <row r="1307" spans="1:6" x14ac:dyDescent="0.25">
      <c r="A1307">
        <v>127</v>
      </c>
      <c r="B1307" s="1">
        <v>41777</v>
      </c>
      <c r="C1307" s="2" t="s">
        <v>5</v>
      </c>
      <c r="D1307" s="3">
        <v>4736</v>
      </c>
      <c r="E1307" t="str">
        <f>VLOOKUP(Maintenance_and_repair[[#This Row],[Real_estate]],Houses[#All],2)</f>
        <v>Eindhoven-West</v>
      </c>
      <c r="F1307" t="str">
        <f>VLOOKUP(Maintenance_and_repair[[#This Row],[Real_estate]],Houses[],6)</f>
        <v>Apartment</v>
      </c>
    </row>
    <row r="1308" spans="1:6" x14ac:dyDescent="0.25">
      <c r="A1308">
        <v>208</v>
      </c>
      <c r="B1308" s="1">
        <v>41779</v>
      </c>
      <c r="C1308" s="2" t="s">
        <v>4</v>
      </c>
      <c r="D1308" s="3">
        <v>4750</v>
      </c>
      <c r="E1308" t="str">
        <f>VLOOKUP(Maintenance_and_repair[[#This Row],[Real_estate]],Houses[#All],2)</f>
        <v>Geldrop</v>
      </c>
      <c r="F1308" t="str">
        <f>VLOOKUP(Maintenance_and_repair[[#This Row],[Real_estate]],Houses[],6)</f>
        <v>Condo</v>
      </c>
    </row>
    <row r="1309" spans="1:6" x14ac:dyDescent="0.25">
      <c r="A1309">
        <v>211</v>
      </c>
      <c r="B1309" s="1">
        <v>41782</v>
      </c>
      <c r="C1309" s="2" t="s">
        <v>4</v>
      </c>
      <c r="D1309" s="3">
        <v>4537</v>
      </c>
      <c r="E1309" t="str">
        <f>VLOOKUP(Maintenance_and_repair[[#This Row],[Real_estate]],Houses[#All],2)</f>
        <v>Geldrop</v>
      </c>
      <c r="F1309" t="str">
        <f>VLOOKUP(Maintenance_and_repair[[#This Row],[Real_estate]],Houses[],6)</f>
        <v>Condo</v>
      </c>
    </row>
    <row r="1310" spans="1:6" x14ac:dyDescent="0.25">
      <c r="A1310">
        <v>121</v>
      </c>
      <c r="B1310" s="1">
        <v>41785</v>
      </c>
      <c r="C1310" s="2" t="s">
        <v>6</v>
      </c>
      <c r="D1310" s="3">
        <v>1670</v>
      </c>
      <c r="E1310" t="str">
        <f>VLOOKUP(Maintenance_and_repair[[#This Row],[Real_estate]],Houses[#All],2)</f>
        <v>Eindhoven-West</v>
      </c>
      <c r="F1310" t="str">
        <f>VLOOKUP(Maintenance_and_repair[[#This Row],[Real_estate]],Houses[],6)</f>
        <v>Apartment</v>
      </c>
    </row>
    <row r="1311" spans="1:6" x14ac:dyDescent="0.25">
      <c r="A1311">
        <v>142</v>
      </c>
      <c r="B1311" s="1">
        <v>41788</v>
      </c>
      <c r="C1311" s="2" t="s">
        <v>6</v>
      </c>
      <c r="D1311" s="3">
        <v>727</v>
      </c>
      <c r="E1311" t="str">
        <f>VLOOKUP(Maintenance_and_repair[[#This Row],[Real_estate]],Houses[#All],2)</f>
        <v>Eindhoven-Oost</v>
      </c>
      <c r="F1311" t="str">
        <f>VLOOKUP(Maintenance_and_repair[[#This Row],[Real_estate]],Houses[],6)</f>
        <v>Apartment</v>
      </c>
    </row>
    <row r="1312" spans="1:6" x14ac:dyDescent="0.25">
      <c r="A1312">
        <v>163</v>
      </c>
      <c r="B1312" s="1">
        <v>41793</v>
      </c>
      <c r="C1312" s="2" t="s">
        <v>4</v>
      </c>
      <c r="D1312" s="3">
        <v>838</v>
      </c>
      <c r="E1312" t="str">
        <f>VLOOKUP(Maintenance_and_repair[[#This Row],[Real_estate]],Houses[#All],2)</f>
        <v>Eindhoven-Oost</v>
      </c>
      <c r="F1312" t="str">
        <f>VLOOKUP(Maintenance_and_repair[[#This Row],[Real_estate]],Houses[],6)</f>
        <v>Apartment</v>
      </c>
    </row>
    <row r="1313" spans="1:6" x14ac:dyDescent="0.25">
      <c r="A1313">
        <v>4</v>
      </c>
      <c r="B1313" s="1">
        <v>41795</v>
      </c>
      <c r="C1313" s="2" t="s">
        <v>6</v>
      </c>
      <c r="D1313" s="3">
        <v>1428</v>
      </c>
      <c r="E1313" t="str">
        <f>VLOOKUP(Maintenance_and_repair[[#This Row],[Real_estate]],Houses[#All],2)</f>
        <v>Eindhoven-Zuid</v>
      </c>
      <c r="F1313" t="str">
        <f>VLOOKUP(Maintenance_and_repair[[#This Row],[Real_estate]],Houses[],6)</f>
        <v>Apartment</v>
      </c>
    </row>
    <row r="1314" spans="1:6" x14ac:dyDescent="0.25">
      <c r="A1314">
        <v>213</v>
      </c>
      <c r="B1314" s="1">
        <v>41795</v>
      </c>
      <c r="C1314" s="2" t="s">
        <v>4</v>
      </c>
      <c r="D1314" s="3">
        <v>61</v>
      </c>
      <c r="E1314" t="str">
        <f>VLOOKUP(Maintenance_and_repair[[#This Row],[Real_estate]],Houses[#All],2)</f>
        <v>Geldrop</v>
      </c>
      <c r="F1314" t="str">
        <f>VLOOKUP(Maintenance_and_repair[[#This Row],[Real_estate]],Houses[],6)</f>
        <v>House</v>
      </c>
    </row>
    <row r="1315" spans="1:6" x14ac:dyDescent="0.25">
      <c r="A1315">
        <v>229</v>
      </c>
      <c r="B1315" s="1">
        <v>41795</v>
      </c>
      <c r="C1315" s="2" t="s">
        <v>6</v>
      </c>
      <c r="D1315" s="3">
        <v>3058</v>
      </c>
      <c r="E1315" t="str">
        <f>VLOOKUP(Maintenance_and_repair[[#This Row],[Real_estate]],Houses[#All],2)</f>
        <v>Son en Breugel</v>
      </c>
      <c r="F1315" t="str">
        <f>VLOOKUP(Maintenance_and_repair[[#This Row],[Real_estate]],Houses[],6)</f>
        <v>Apartment</v>
      </c>
    </row>
    <row r="1316" spans="1:6" x14ac:dyDescent="0.25">
      <c r="A1316">
        <v>179</v>
      </c>
      <c r="B1316" s="1">
        <v>41803</v>
      </c>
      <c r="C1316" s="2" t="s">
        <v>6</v>
      </c>
      <c r="D1316" s="3">
        <v>3171</v>
      </c>
      <c r="E1316" t="str">
        <f>VLOOKUP(Maintenance_and_repair[[#This Row],[Real_estate]],Houses[#All],2)</f>
        <v>Eindhoven-Oost</v>
      </c>
      <c r="F1316" t="str">
        <f>VLOOKUP(Maintenance_and_repair[[#This Row],[Real_estate]],Houses[],6)</f>
        <v>Villa</v>
      </c>
    </row>
    <row r="1317" spans="1:6" x14ac:dyDescent="0.25">
      <c r="A1317">
        <v>167</v>
      </c>
      <c r="B1317" s="1">
        <v>41804</v>
      </c>
      <c r="C1317" s="2" t="s">
        <v>6</v>
      </c>
      <c r="D1317" s="3">
        <v>905</v>
      </c>
      <c r="E1317" t="str">
        <f>VLOOKUP(Maintenance_and_repair[[#This Row],[Real_estate]],Houses[#All],2)</f>
        <v>Eindhoven-Oost</v>
      </c>
      <c r="F1317" t="str">
        <f>VLOOKUP(Maintenance_and_repair[[#This Row],[Real_estate]],Houses[],6)</f>
        <v>Condo</v>
      </c>
    </row>
    <row r="1318" spans="1:6" x14ac:dyDescent="0.25">
      <c r="A1318">
        <v>207</v>
      </c>
      <c r="B1318" s="1">
        <v>41805</v>
      </c>
      <c r="C1318" s="2" t="s">
        <v>5</v>
      </c>
      <c r="D1318" s="3">
        <v>3294</v>
      </c>
      <c r="E1318" t="str">
        <f>VLOOKUP(Maintenance_and_repair[[#This Row],[Real_estate]],Houses[#All],2)</f>
        <v>Geldrop</v>
      </c>
      <c r="F1318" t="str">
        <f>VLOOKUP(Maintenance_and_repair[[#This Row],[Real_estate]],Houses[],6)</f>
        <v>Condo</v>
      </c>
    </row>
    <row r="1319" spans="1:6" x14ac:dyDescent="0.25">
      <c r="A1319">
        <v>30</v>
      </c>
      <c r="B1319" s="1">
        <v>41806</v>
      </c>
      <c r="C1319" s="2" t="s">
        <v>6</v>
      </c>
      <c r="D1319" s="3">
        <v>10</v>
      </c>
      <c r="E1319" t="str">
        <f>VLOOKUP(Maintenance_and_repair[[#This Row],[Real_estate]],Houses[#All],2)</f>
        <v>Eindhoven-Zuid</v>
      </c>
      <c r="F1319" t="str">
        <f>VLOOKUP(Maintenance_and_repair[[#This Row],[Real_estate]],Houses[],6)</f>
        <v>Condo</v>
      </c>
    </row>
    <row r="1320" spans="1:6" x14ac:dyDescent="0.25">
      <c r="A1320">
        <v>231</v>
      </c>
      <c r="B1320" s="1">
        <v>41824</v>
      </c>
      <c r="C1320" s="2" t="s">
        <v>6</v>
      </c>
      <c r="D1320" s="3">
        <v>2312</v>
      </c>
      <c r="E1320" t="str">
        <f>VLOOKUP(Maintenance_and_repair[[#This Row],[Real_estate]],Houses[#All],2)</f>
        <v>Son en Breugel</v>
      </c>
      <c r="F1320" t="str">
        <f>VLOOKUP(Maintenance_and_repair[[#This Row],[Real_estate]],Houses[],6)</f>
        <v>Villa</v>
      </c>
    </row>
    <row r="1321" spans="1:6" x14ac:dyDescent="0.25">
      <c r="A1321">
        <v>76</v>
      </c>
      <c r="B1321" s="1">
        <v>41827</v>
      </c>
      <c r="C1321" s="2" t="s">
        <v>6</v>
      </c>
      <c r="D1321" s="3">
        <v>4067</v>
      </c>
      <c r="E1321" t="str">
        <f>VLOOKUP(Maintenance_and_repair[[#This Row],[Real_estate]],Houses[#All],2)</f>
        <v>Eindhoven-Noord</v>
      </c>
      <c r="F1321" t="str">
        <f>VLOOKUP(Maintenance_and_repair[[#This Row],[Real_estate]],Houses[],6)</f>
        <v>Apartment</v>
      </c>
    </row>
    <row r="1322" spans="1:6" x14ac:dyDescent="0.25">
      <c r="A1322">
        <v>184</v>
      </c>
      <c r="B1322" s="1">
        <v>41829</v>
      </c>
      <c r="C1322" s="2" t="s">
        <v>4</v>
      </c>
      <c r="D1322" s="3">
        <v>2969</v>
      </c>
      <c r="E1322" t="str">
        <f>VLOOKUP(Maintenance_and_repair[[#This Row],[Real_estate]],Houses[#All],2)</f>
        <v>Eindhoven-Oost</v>
      </c>
      <c r="F1322" t="str">
        <f>VLOOKUP(Maintenance_and_repair[[#This Row],[Real_estate]],Houses[],6)</f>
        <v>House</v>
      </c>
    </row>
    <row r="1323" spans="1:6" x14ac:dyDescent="0.25">
      <c r="A1323">
        <v>197</v>
      </c>
      <c r="B1323" s="1">
        <v>41829</v>
      </c>
      <c r="C1323" s="2" t="s">
        <v>5</v>
      </c>
      <c r="D1323" s="3">
        <v>1379</v>
      </c>
      <c r="E1323" t="str">
        <f>VLOOKUP(Maintenance_and_repair[[#This Row],[Real_estate]],Houses[#All],2)</f>
        <v>Best</v>
      </c>
      <c r="F1323" t="str">
        <f>VLOOKUP(Maintenance_and_repair[[#This Row],[Real_estate]],Houses[],6)</f>
        <v>House</v>
      </c>
    </row>
    <row r="1324" spans="1:6" x14ac:dyDescent="0.25">
      <c r="A1324">
        <v>75</v>
      </c>
      <c r="B1324" s="1">
        <v>41840</v>
      </c>
      <c r="C1324" s="2" t="s">
        <v>4</v>
      </c>
      <c r="D1324" s="3">
        <v>3659</v>
      </c>
      <c r="E1324" t="str">
        <f>VLOOKUP(Maintenance_and_repair[[#This Row],[Real_estate]],Houses[#All],2)</f>
        <v>Eindhoven-Noord</v>
      </c>
      <c r="F1324" t="str">
        <f>VLOOKUP(Maintenance_and_repair[[#This Row],[Real_estate]],Houses[],6)</f>
        <v>Small House</v>
      </c>
    </row>
    <row r="1325" spans="1:6" x14ac:dyDescent="0.25">
      <c r="A1325">
        <v>93</v>
      </c>
      <c r="B1325" s="1">
        <v>41844</v>
      </c>
      <c r="C1325" s="2" t="s">
        <v>6</v>
      </c>
      <c r="D1325" s="3">
        <v>4983</v>
      </c>
      <c r="E1325" t="str">
        <f>VLOOKUP(Maintenance_and_repair[[#This Row],[Real_estate]],Houses[#All],2)</f>
        <v>Eindhoven-West</v>
      </c>
      <c r="F1325" t="str">
        <f>VLOOKUP(Maintenance_and_repair[[#This Row],[Real_estate]],Houses[],6)</f>
        <v>Small House</v>
      </c>
    </row>
    <row r="1326" spans="1:6" x14ac:dyDescent="0.25">
      <c r="A1326">
        <v>173</v>
      </c>
      <c r="B1326" s="1">
        <v>41844</v>
      </c>
      <c r="C1326" s="2" t="s">
        <v>4</v>
      </c>
      <c r="D1326" s="3">
        <v>2226</v>
      </c>
      <c r="E1326" t="str">
        <f>VLOOKUP(Maintenance_and_repair[[#This Row],[Real_estate]],Houses[#All],2)</f>
        <v>Eindhoven-Oost</v>
      </c>
      <c r="F1326" t="str">
        <f>VLOOKUP(Maintenance_and_repair[[#This Row],[Real_estate]],Houses[],6)</f>
        <v>Condo</v>
      </c>
    </row>
    <row r="1327" spans="1:6" x14ac:dyDescent="0.25">
      <c r="A1327">
        <v>177</v>
      </c>
      <c r="B1327" s="1">
        <v>41850</v>
      </c>
      <c r="C1327" s="2" t="s">
        <v>6</v>
      </c>
      <c r="D1327" s="3">
        <v>2928</v>
      </c>
      <c r="E1327" t="str">
        <f>VLOOKUP(Maintenance_and_repair[[#This Row],[Real_estate]],Houses[#All],2)</f>
        <v>Eindhoven-Oost</v>
      </c>
      <c r="F1327" t="str">
        <f>VLOOKUP(Maintenance_and_repair[[#This Row],[Real_estate]],Houses[],6)</f>
        <v>House</v>
      </c>
    </row>
    <row r="1328" spans="1:6" x14ac:dyDescent="0.25">
      <c r="A1328">
        <v>129</v>
      </c>
      <c r="B1328" s="1">
        <v>41856</v>
      </c>
      <c r="C1328" s="2" t="s">
        <v>5</v>
      </c>
      <c r="D1328" s="3">
        <v>2518</v>
      </c>
      <c r="E1328" t="str">
        <f>VLOOKUP(Maintenance_and_repair[[#This Row],[Real_estate]],Houses[#All],2)</f>
        <v>Eindhoven-West</v>
      </c>
      <c r="F1328" t="str">
        <f>VLOOKUP(Maintenance_and_repair[[#This Row],[Real_estate]],Houses[],6)</f>
        <v>Small House</v>
      </c>
    </row>
    <row r="1329" spans="1:6" x14ac:dyDescent="0.25">
      <c r="A1329">
        <v>145</v>
      </c>
      <c r="B1329" s="1">
        <v>41858</v>
      </c>
      <c r="C1329" s="2" t="s">
        <v>5</v>
      </c>
      <c r="D1329" s="3">
        <v>1575</v>
      </c>
      <c r="E1329" t="str">
        <f>VLOOKUP(Maintenance_and_repair[[#This Row],[Real_estate]],Houses[#All],2)</f>
        <v>Eindhoven-Oost</v>
      </c>
      <c r="F1329" t="str">
        <f>VLOOKUP(Maintenance_and_repair[[#This Row],[Real_estate]],Houses[],6)</f>
        <v>Apartment</v>
      </c>
    </row>
    <row r="1330" spans="1:6" x14ac:dyDescent="0.25">
      <c r="A1330">
        <v>216</v>
      </c>
      <c r="B1330" s="1">
        <v>41860</v>
      </c>
      <c r="C1330" s="2" t="s">
        <v>5</v>
      </c>
      <c r="D1330" s="3">
        <v>981</v>
      </c>
      <c r="E1330" t="str">
        <f>VLOOKUP(Maintenance_and_repair[[#This Row],[Real_estate]],Houses[#All],2)</f>
        <v>Geldrop</v>
      </c>
      <c r="F1330" t="str">
        <f>VLOOKUP(Maintenance_and_repair[[#This Row],[Real_estate]],Houses[],6)</f>
        <v>House</v>
      </c>
    </row>
    <row r="1331" spans="1:6" x14ac:dyDescent="0.25">
      <c r="A1331">
        <v>208</v>
      </c>
      <c r="B1331" s="1">
        <v>41862</v>
      </c>
      <c r="C1331" s="2" t="s">
        <v>6</v>
      </c>
      <c r="D1331" s="3">
        <v>410</v>
      </c>
      <c r="E1331" t="str">
        <f>VLOOKUP(Maintenance_and_repair[[#This Row],[Real_estate]],Houses[#All],2)</f>
        <v>Geldrop</v>
      </c>
      <c r="F1331" t="str">
        <f>VLOOKUP(Maintenance_and_repair[[#This Row],[Real_estate]],Houses[],6)</f>
        <v>Condo</v>
      </c>
    </row>
    <row r="1332" spans="1:6" x14ac:dyDescent="0.25">
      <c r="A1332">
        <v>113</v>
      </c>
      <c r="B1332" s="1">
        <v>41864</v>
      </c>
      <c r="C1332" s="2" t="s">
        <v>5</v>
      </c>
      <c r="D1332" s="3">
        <v>2674</v>
      </c>
      <c r="E1332" t="str">
        <f>VLOOKUP(Maintenance_and_repair[[#This Row],[Real_estate]],Houses[#All],2)</f>
        <v>Eindhoven-West</v>
      </c>
      <c r="F1332" t="str">
        <f>VLOOKUP(Maintenance_and_repair[[#This Row],[Real_estate]],Houses[],6)</f>
        <v>Small House</v>
      </c>
    </row>
    <row r="1333" spans="1:6" x14ac:dyDescent="0.25">
      <c r="A1333">
        <v>109</v>
      </c>
      <c r="B1333" s="1">
        <v>41866</v>
      </c>
      <c r="C1333" s="2" t="s">
        <v>5</v>
      </c>
      <c r="D1333" s="3">
        <v>2416</v>
      </c>
      <c r="E1333" t="str">
        <f>VLOOKUP(Maintenance_and_repair[[#This Row],[Real_estate]],Houses[#All],2)</f>
        <v>Eindhoven-West</v>
      </c>
      <c r="F1333" t="str">
        <f>VLOOKUP(Maintenance_and_repair[[#This Row],[Real_estate]],Houses[],6)</f>
        <v>Apartment</v>
      </c>
    </row>
    <row r="1334" spans="1:6" x14ac:dyDescent="0.25">
      <c r="A1334">
        <v>210</v>
      </c>
      <c r="B1334" s="1">
        <v>41871</v>
      </c>
      <c r="C1334" s="2" t="s">
        <v>5</v>
      </c>
      <c r="D1334" s="3">
        <v>512</v>
      </c>
      <c r="E1334" t="str">
        <f>VLOOKUP(Maintenance_and_repair[[#This Row],[Real_estate]],Houses[#All],2)</f>
        <v>Geldrop</v>
      </c>
      <c r="F1334" t="str">
        <f>VLOOKUP(Maintenance_and_repair[[#This Row],[Real_estate]],Houses[],6)</f>
        <v>Condo</v>
      </c>
    </row>
    <row r="1335" spans="1:6" x14ac:dyDescent="0.25">
      <c r="A1335">
        <v>228</v>
      </c>
      <c r="B1335" s="1">
        <v>41874</v>
      </c>
      <c r="C1335" s="2" t="s">
        <v>6</v>
      </c>
      <c r="D1335" s="3">
        <v>2844</v>
      </c>
      <c r="E1335" t="str">
        <f>VLOOKUP(Maintenance_and_repair[[#This Row],[Real_estate]],Houses[#All],2)</f>
        <v>Son en Breugel</v>
      </c>
      <c r="F1335" t="str">
        <f>VLOOKUP(Maintenance_and_repair[[#This Row],[Real_estate]],Houses[],6)</f>
        <v>Apartment</v>
      </c>
    </row>
    <row r="1336" spans="1:6" x14ac:dyDescent="0.25">
      <c r="A1336">
        <v>138</v>
      </c>
      <c r="B1336" s="1">
        <v>41875</v>
      </c>
      <c r="C1336" s="2" t="s">
        <v>6</v>
      </c>
      <c r="D1336" s="3">
        <v>846</v>
      </c>
      <c r="E1336" t="str">
        <f>VLOOKUP(Maintenance_and_repair[[#This Row],[Real_estate]],Houses[#All],2)</f>
        <v>Eindhoven-West</v>
      </c>
      <c r="F1336" t="str">
        <f>VLOOKUP(Maintenance_and_repair[[#This Row],[Real_estate]],Houses[],6)</f>
        <v>Condo</v>
      </c>
    </row>
    <row r="1337" spans="1:6" x14ac:dyDescent="0.25">
      <c r="A1337">
        <v>181</v>
      </c>
      <c r="B1337" s="1">
        <v>41878</v>
      </c>
      <c r="C1337" s="2" t="s">
        <v>4</v>
      </c>
      <c r="D1337" s="3">
        <v>1879</v>
      </c>
      <c r="E1337" t="str">
        <f>VLOOKUP(Maintenance_and_repair[[#This Row],[Real_estate]],Houses[#All],2)</f>
        <v>Eindhoven-Oost</v>
      </c>
      <c r="F1337" t="str">
        <f>VLOOKUP(Maintenance_and_repair[[#This Row],[Real_estate]],Houses[],6)</f>
        <v>House</v>
      </c>
    </row>
    <row r="1338" spans="1:6" x14ac:dyDescent="0.25">
      <c r="A1338">
        <v>185</v>
      </c>
      <c r="B1338" s="1">
        <v>41884</v>
      </c>
      <c r="C1338" s="2" t="s">
        <v>6</v>
      </c>
      <c r="D1338" s="3">
        <v>3440</v>
      </c>
      <c r="E1338" t="str">
        <f>VLOOKUP(Maintenance_and_repair[[#This Row],[Real_estate]],Houses[#All],2)</f>
        <v>Eindhoven-Oost</v>
      </c>
      <c r="F1338" t="str">
        <f>VLOOKUP(Maintenance_and_repair[[#This Row],[Real_estate]],Houses[],6)</f>
        <v>House</v>
      </c>
    </row>
    <row r="1339" spans="1:6" x14ac:dyDescent="0.25">
      <c r="A1339">
        <v>104</v>
      </c>
      <c r="B1339" s="1">
        <v>41885</v>
      </c>
      <c r="C1339" s="2" t="s">
        <v>6</v>
      </c>
      <c r="D1339" s="3">
        <v>2856</v>
      </c>
      <c r="E1339" t="str">
        <f>VLOOKUP(Maintenance_and_repair[[#This Row],[Real_estate]],Houses[#All],2)</f>
        <v>Eindhoven-West</v>
      </c>
      <c r="F1339" t="str">
        <f>VLOOKUP(Maintenance_and_repair[[#This Row],[Real_estate]],Houses[],6)</f>
        <v>House</v>
      </c>
    </row>
    <row r="1340" spans="1:6" x14ac:dyDescent="0.25">
      <c r="A1340">
        <v>110</v>
      </c>
      <c r="B1340" s="1">
        <v>41887</v>
      </c>
      <c r="C1340" s="2" t="s">
        <v>6</v>
      </c>
      <c r="D1340" s="3">
        <v>1656</v>
      </c>
      <c r="E1340" t="str">
        <f>VLOOKUP(Maintenance_and_repair[[#This Row],[Real_estate]],Houses[#All],2)</f>
        <v>Eindhoven-West</v>
      </c>
      <c r="F1340" t="str">
        <f>VLOOKUP(Maintenance_and_repair[[#This Row],[Real_estate]],Houses[],6)</f>
        <v>House</v>
      </c>
    </row>
    <row r="1341" spans="1:6" x14ac:dyDescent="0.25">
      <c r="A1341">
        <v>223</v>
      </c>
      <c r="B1341" s="1">
        <v>41888</v>
      </c>
      <c r="C1341" s="2" t="s">
        <v>4</v>
      </c>
      <c r="D1341" s="3">
        <v>2852</v>
      </c>
      <c r="E1341" t="str">
        <f>VLOOKUP(Maintenance_and_repair[[#This Row],[Real_estate]],Houses[#All],2)</f>
        <v>Son en Breugel</v>
      </c>
      <c r="F1341" t="str">
        <f>VLOOKUP(Maintenance_and_repair[[#This Row],[Real_estate]],Houses[],6)</f>
        <v>Apartment</v>
      </c>
    </row>
    <row r="1342" spans="1:6" x14ac:dyDescent="0.25">
      <c r="A1342">
        <v>218</v>
      </c>
      <c r="B1342" s="1">
        <v>41890</v>
      </c>
      <c r="C1342" s="2" t="s">
        <v>6</v>
      </c>
      <c r="D1342" s="3">
        <v>661</v>
      </c>
      <c r="E1342" t="str">
        <f>VLOOKUP(Maintenance_and_repair[[#This Row],[Real_estate]],Houses[#All],2)</f>
        <v>Geldrop</v>
      </c>
      <c r="F1342" t="str">
        <f>VLOOKUP(Maintenance_and_repair[[#This Row],[Real_estate]],Houses[],6)</f>
        <v>House</v>
      </c>
    </row>
    <row r="1343" spans="1:6" x14ac:dyDescent="0.25">
      <c r="A1343">
        <v>15</v>
      </c>
      <c r="B1343" s="1">
        <v>41892</v>
      </c>
      <c r="C1343" s="2" t="s">
        <v>4</v>
      </c>
      <c r="D1343" s="3">
        <v>4621</v>
      </c>
      <c r="E1343" t="str">
        <f>VLOOKUP(Maintenance_and_repair[[#This Row],[Real_estate]],Houses[#All],2)</f>
        <v>Eindhoven-Zuid</v>
      </c>
      <c r="F1343" t="str">
        <f>VLOOKUP(Maintenance_and_repair[[#This Row],[Real_estate]],Houses[],6)</f>
        <v>Small House</v>
      </c>
    </row>
    <row r="1344" spans="1:6" x14ac:dyDescent="0.25">
      <c r="A1344">
        <v>139</v>
      </c>
      <c r="B1344" s="1">
        <v>41892</v>
      </c>
      <c r="C1344" s="2" t="s">
        <v>6</v>
      </c>
      <c r="D1344" s="3">
        <v>4056</v>
      </c>
      <c r="E1344" t="str">
        <f>VLOOKUP(Maintenance_and_repair[[#This Row],[Real_estate]],Houses[#All],2)</f>
        <v>Eindhoven-Oost</v>
      </c>
      <c r="F1344" t="str">
        <f>VLOOKUP(Maintenance_and_repair[[#This Row],[Real_estate]],Houses[],6)</f>
        <v>Apartment</v>
      </c>
    </row>
    <row r="1345" spans="1:6" x14ac:dyDescent="0.25">
      <c r="A1345">
        <v>128</v>
      </c>
      <c r="B1345" s="1">
        <v>41894</v>
      </c>
      <c r="C1345" s="2" t="s">
        <v>4</v>
      </c>
      <c r="D1345" s="3">
        <v>287</v>
      </c>
      <c r="E1345" t="str">
        <f>VLOOKUP(Maintenance_and_repair[[#This Row],[Real_estate]],Houses[#All],2)</f>
        <v>Eindhoven-West</v>
      </c>
      <c r="F1345" t="str">
        <f>VLOOKUP(Maintenance_and_repair[[#This Row],[Real_estate]],Houses[],6)</f>
        <v>House</v>
      </c>
    </row>
    <row r="1346" spans="1:6" x14ac:dyDescent="0.25">
      <c r="A1346">
        <v>147</v>
      </c>
      <c r="B1346" s="1">
        <v>41898</v>
      </c>
      <c r="C1346" s="2" t="s">
        <v>6</v>
      </c>
      <c r="D1346" s="3">
        <v>2410</v>
      </c>
      <c r="E1346" t="str">
        <f>VLOOKUP(Maintenance_and_repair[[#This Row],[Real_estate]],Houses[#All],2)</f>
        <v>Eindhoven-Oost</v>
      </c>
      <c r="F1346" t="str">
        <f>VLOOKUP(Maintenance_and_repair[[#This Row],[Real_estate]],Houses[],6)</f>
        <v>Small House</v>
      </c>
    </row>
    <row r="1347" spans="1:6" x14ac:dyDescent="0.25">
      <c r="A1347">
        <v>222</v>
      </c>
      <c r="B1347" s="1">
        <v>41901</v>
      </c>
      <c r="C1347" s="2" t="s">
        <v>4</v>
      </c>
      <c r="D1347" s="3">
        <v>4948</v>
      </c>
      <c r="E1347" t="str">
        <f>VLOOKUP(Maintenance_and_repair[[#This Row],[Real_estate]],Houses[#All],2)</f>
        <v>Son en Breugel</v>
      </c>
      <c r="F1347" t="str">
        <f>VLOOKUP(Maintenance_and_repair[[#This Row],[Real_estate]],Houses[],6)</f>
        <v>Apartment</v>
      </c>
    </row>
    <row r="1348" spans="1:6" x14ac:dyDescent="0.25">
      <c r="A1348">
        <v>13</v>
      </c>
      <c r="B1348" s="1">
        <v>41903</v>
      </c>
      <c r="C1348" s="2" t="s">
        <v>5</v>
      </c>
      <c r="D1348" s="3">
        <v>4694</v>
      </c>
      <c r="E1348" t="str">
        <f>VLOOKUP(Maintenance_and_repair[[#This Row],[Real_estate]],Houses[#All],2)</f>
        <v>Eindhoven-Zuid</v>
      </c>
      <c r="F1348" t="str">
        <f>VLOOKUP(Maintenance_and_repair[[#This Row],[Real_estate]],Houses[],6)</f>
        <v>Apartment</v>
      </c>
    </row>
    <row r="1349" spans="1:6" x14ac:dyDescent="0.25">
      <c r="A1349">
        <v>183</v>
      </c>
      <c r="B1349" s="1">
        <v>41904</v>
      </c>
      <c r="C1349" s="2" t="s">
        <v>6</v>
      </c>
      <c r="D1349" s="3">
        <v>2853</v>
      </c>
      <c r="E1349" t="str">
        <f>VLOOKUP(Maintenance_and_repair[[#This Row],[Real_estate]],Houses[#All],2)</f>
        <v>Eindhoven-Oost</v>
      </c>
      <c r="F1349" t="str">
        <f>VLOOKUP(Maintenance_and_repair[[#This Row],[Real_estate]],Houses[],6)</f>
        <v>House</v>
      </c>
    </row>
    <row r="1350" spans="1:6" x14ac:dyDescent="0.25">
      <c r="A1350">
        <v>214</v>
      </c>
      <c r="B1350" s="1">
        <v>41904</v>
      </c>
      <c r="C1350" s="2" t="s">
        <v>4</v>
      </c>
      <c r="D1350" s="3">
        <v>3630</v>
      </c>
      <c r="E1350" t="str">
        <f>VLOOKUP(Maintenance_and_repair[[#This Row],[Real_estate]],Houses[#All],2)</f>
        <v>Geldrop</v>
      </c>
      <c r="F1350" t="str">
        <f>VLOOKUP(Maintenance_and_repair[[#This Row],[Real_estate]],Houses[],6)</f>
        <v>House</v>
      </c>
    </row>
    <row r="1351" spans="1:6" x14ac:dyDescent="0.25">
      <c r="A1351">
        <v>64</v>
      </c>
      <c r="B1351" s="1">
        <v>41906</v>
      </c>
      <c r="C1351" s="2" t="s">
        <v>6</v>
      </c>
      <c r="D1351" s="3">
        <v>1466</v>
      </c>
      <c r="E1351" t="str">
        <f>VLOOKUP(Maintenance_and_repair[[#This Row],[Real_estate]],Houses[#All],2)</f>
        <v>Eindhoven-Noord</v>
      </c>
      <c r="F1351" t="str">
        <f>VLOOKUP(Maintenance_and_repair[[#This Row],[Real_estate]],Houses[],6)</f>
        <v>Apartment</v>
      </c>
    </row>
    <row r="1352" spans="1:6" x14ac:dyDescent="0.25">
      <c r="A1352">
        <v>130</v>
      </c>
      <c r="B1352" s="1">
        <v>41909</v>
      </c>
      <c r="C1352" s="2" t="s">
        <v>6</v>
      </c>
      <c r="D1352" s="3">
        <v>4647</v>
      </c>
      <c r="E1352" t="str">
        <f>VLOOKUP(Maintenance_and_repair[[#This Row],[Real_estate]],Houses[#All],2)</f>
        <v>Eindhoven-West</v>
      </c>
      <c r="F1352" t="str">
        <f>VLOOKUP(Maintenance_and_repair[[#This Row],[Real_estate]],Houses[],6)</f>
        <v>Apartment</v>
      </c>
    </row>
    <row r="1353" spans="1:6" x14ac:dyDescent="0.25">
      <c r="A1353">
        <v>82</v>
      </c>
      <c r="B1353" s="1">
        <v>41916</v>
      </c>
      <c r="C1353" s="2" t="s">
        <v>4</v>
      </c>
      <c r="D1353" s="3">
        <v>3122</v>
      </c>
      <c r="E1353" t="str">
        <f>VLOOKUP(Maintenance_and_repair[[#This Row],[Real_estate]],Houses[#All],2)</f>
        <v>Eindhoven-West</v>
      </c>
      <c r="F1353" t="str">
        <f>VLOOKUP(Maintenance_and_repair[[#This Row],[Real_estate]],Houses[],6)</f>
        <v>Apartment</v>
      </c>
    </row>
    <row r="1354" spans="1:6" x14ac:dyDescent="0.25">
      <c r="A1354">
        <v>77</v>
      </c>
      <c r="B1354" s="1">
        <v>41922</v>
      </c>
      <c r="C1354" s="2" t="s">
        <v>4</v>
      </c>
      <c r="D1354" s="3">
        <v>2446</v>
      </c>
      <c r="E1354" t="str">
        <f>VLOOKUP(Maintenance_and_repair[[#This Row],[Real_estate]],Houses[#All],2)</f>
        <v>Eindhoven-West</v>
      </c>
      <c r="F1354" t="str">
        <f>VLOOKUP(Maintenance_and_repair[[#This Row],[Real_estate]],Houses[],6)</f>
        <v>Small House</v>
      </c>
    </row>
    <row r="1355" spans="1:6" x14ac:dyDescent="0.25">
      <c r="A1355">
        <v>224</v>
      </c>
      <c r="B1355" s="1">
        <v>41922</v>
      </c>
      <c r="C1355" s="2" t="s">
        <v>6</v>
      </c>
      <c r="D1355" s="3">
        <v>3702</v>
      </c>
      <c r="E1355" t="str">
        <f>VLOOKUP(Maintenance_and_repair[[#This Row],[Real_estate]],Houses[#All],2)</f>
        <v>Son en Breugel</v>
      </c>
      <c r="F1355" t="str">
        <f>VLOOKUP(Maintenance_and_repair[[#This Row],[Real_estate]],Houses[],6)</f>
        <v>Apartment</v>
      </c>
    </row>
    <row r="1356" spans="1:6" x14ac:dyDescent="0.25">
      <c r="A1356">
        <v>161</v>
      </c>
      <c r="B1356" s="1">
        <v>41925</v>
      </c>
      <c r="C1356" s="2" t="s">
        <v>4</v>
      </c>
      <c r="D1356" s="3">
        <v>1028</v>
      </c>
      <c r="E1356" t="str">
        <f>VLOOKUP(Maintenance_and_repair[[#This Row],[Real_estate]],Houses[#All],2)</f>
        <v>Eindhoven-Oost</v>
      </c>
      <c r="F1356" t="str">
        <f>VLOOKUP(Maintenance_and_repair[[#This Row],[Real_estate]],Houses[],6)</f>
        <v>Apartment</v>
      </c>
    </row>
    <row r="1357" spans="1:6" x14ac:dyDescent="0.25">
      <c r="A1357">
        <v>117</v>
      </c>
      <c r="B1357" s="1">
        <v>41927</v>
      </c>
      <c r="C1357" s="2" t="s">
        <v>5</v>
      </c>
      <c r="D1357" s="3">
        <v>4629</v>
      </c>
      <c r="E1357" t="str">
        <f>VLOOKUP(Maintenance_and_repair[[#This Row],[Real_estate]],Houses[#All],2)</f>
        <v>Eindhoven-West</v>
      </c>
      <c r="F1357" t="str">
        <f>VLOOKUP(Maintenance_and_repair[[#This Row],[Real_estate]],Houses[],6)</f>
        <v>Small House</v>
      </c>
    </row>
    <row r="1358" spans="1:6" x14ac:dyDescent="0.25">
      <c r="A1358">
        <v>157</v>
      </c>
      <c r="B1358" s="1">
        <v>41929</v>
      </c>
      <c r="C1358" s="2" t="s">
        <v>4</v>
      </c>
      <c r="D1358" s="3">
        <v>3222</v>
      </c>
      <c r="E1358" t="str">
        <f>VLOOKUP(Maintenance_and_repair[[#This Row],[Real_estate]],Houses[#All],2)</f>
        <v>Eindhoven-Oost</v>
      </c>
      <c r="F1358" t="str">
        <f>VLOOKUP(Maintenance_and_repair[[#This Row],[Real_estate]],Houses[],6)</f>
        <v>Apartment</v>
      </c>
    </row>
    <row r="1359" spans="1:6" x14ac:dyDescent="0.25">
      <c r="A1359">
        <v>230</v>
      </c>
      <c r="B1359" s="1">
        <v>41930</v>
      </c>
      <c r="C1359" s="2" t="s">
        <v>5</v>
      </c>
      <c r="D1359" s="3">
        <v>3723</v>
      </c>
      <c r="E1359" t="str">
        <f>VLOOKUP(Maintenance_and_repair[[#This Row],[Real_estate]],Houses[#All],2)</f>
        <v>Son en Breugel</v>
      </c>
      <c r="F1359" t="str">
        <f>VLOOKUP(Maintenance_and_repair[[#This Row],[Real_estate]],Houses[],6)</f>
        <v>Apartment</v>
      </c>
    </row>
    <row r="1360" spans="1:6" x14ac:dyDescent="0.25">
      <c r="A1360">
        <v>58</v>
      </c>
      <c r="B1360" s="1">
        <v>41933</v>
      </c>
      <c r="C1360" s="2" t="s">
        <v>4</v>
      </c>
      <c r="D1360" s="3">
        <v>3533</v>
      </c>
      <c r="E1360" t="str">
        <f>VLOOKUP(Maintenance_and_repair[[#This Row],[Real_estate]],Houses[#All],2)</f>
        <v>Eindhoven-Noord</v>
      </c>
      <c r="F1360" t="str">
        <f>VLOOKUP(Maintenance_and_repair[[#This Row],[Real_estate]],Houses[],6)</f>
        <v>Apartment</v>
      </c>
    </row>
    <row r="1361" spans="1:6" x14ac:dyDescent="0.25">
      <c r="A1361">
        <v>148</v>
      </c>
      <c r="B1361" s="1">
        <v>41935</v>
      </c>
      <c r="C1361" s="2" t="s">
        <v>5</v>
      </c>
      <c r="D1361" s="3">
        <v>123</v>
      </c>
      <c r="E1361" t="str">
        <f>VLOOKUP(Maintenance_and_repair[[#This Row],[Real_estate]],Houses[#All],2)</f>
        <v>Eindhoven-Oost</v>
      </c>
      <c r="F1361" t="str">
        <f>VLOOKUP(Maintenance_and_repair[[#This Row],[Real_estate]],Houses[],6)</f>
        <v>Apartment</v>
      </c>
    </row>
    <row r="1362" spans="1:6" x14ac:dyDescent="0.25">
      <c r="A1362">
        <v>174</v>
      </c>
      <c r="B1362" s="1">
        <v>41939</v>
      </c>
      <c r="C1362" s="2" t="s">
        <v>5</v>
      </c>
      <c r="D1362" s="3">
        <v>391</v>
      </c>
      <c r="E1362" t="str">
        <f>VLOOKUP(Maintenance_and_repair[[#This Row],[Real_estate]],Houses[#All],2)</f>
        <v>Eindhoven-Oost</v>
      </c>
      <c r="F1362" t="str">
        <f>VLOOKUP(Maintenance_and_repair[[#This Row],[Real_estate]],Houses[],6)</f>
        <v>Condo</v>
      </c>
    </row>
    <row r="1363" spans="1:6" x14ac:dyDescent="0.25">
      <c r="A1363">
        <v>225</v>
      </c>
      <c r="B1363" s="1">
        <v>41942</v>
      </c>
      <c r="C1363" s="2" t="s">
        <v>5</v>
      </c>
      <c r="D1363" s="3">
        <v>4855</v>
      </c>
      <c r="E1363" t="str">
        <f>VLOOKUP(Maintenance_and_repair[[#This Row],[Real_estate]],Houses[#All],2)</f>
        <v>Son en Breugel</v>
      </c>
      <c r="F1363" t="str">
        <f>VLOOKUP(Maintenance_and_repair[[#This Row],[Real_estate]],Houses[],6)</f>
        <v>Apartment</v>
      </c>
    </row>
    <row r="1364" spans="1:6" x14ac:dyDescent="0.25">
      <c r="A1364">
        <v>240</v>
      </c>
      <c r="B1364" s="1">
        <v>41946</v>
      </c>
      <c r="C1364" s="2" t="s">
        <v>5</v>
      </c>
      <c r="D1364" s="3">
        <v>226</v>
      </c>
      <c r="E1364" t="str">
        <f>VLOOKUP(Maintenance_and_repair[[#This Row],[Real_estate]],Houses[#All],2)</f>
        <v>Eindhoven-West</v>
      </c>
      <c r="F1364" t="str">
        <f>VLOOKUP(Maintenance_and_repair[[#This Row],[Real_estate]],Houses[],6)</f>
        <v>House</v>
      </c>
    </row>
    <row r="1365" spans="1:6" x14ac:dyDescent="0.25">
      <c r="A1365">
        <v>165</v>
      </c>
      <c r="B1365" s="1">
        <v>41949</v>
      </c>
      <c r="C1365" s="2" t="s">
        <v>4</v>
      </c>
      <c r="D1365" s="3">
        <v>871</v>
      </c>
      <c r="E1365" t="str">
        <f>VLOOKUP(Maintenance_and_repair[[#This Row],[Real_estate]],Houses[#All],2)</f>
        <v>Eindhoven-Oost</v>
      </c>
      <c r="F1365" t="str">
        <f>VLOOKUP(Maintenance_and_repair[[#This Row],[Real_estate]],Houses[],6)</f>
        <v>Condo</v>
      </c>
    </row>
    <row r="1366" spans="1:6" x14ac:dyDescent="0.25">
      <c r="A1366">
        <v>234</v>
      </c>
      <c r="B1366" s="1">
        <v>41951</v>
      </c>
      <c r="C1366" s="2" t="s">
        <v>5</v>
      </c>
      <c r="D1366" s="3">
        <v>3649</v>
      </c>
      <c r="E1366" t="str">
        <f>VLOOKUP(Maintenance_and_repair[[#This Row],[Real_estate]],Houses[#All],2)</f>
        <v>Eindhoven-West</v>
      </c>
      <c r="F1366" t="str">
        <f>VLOOKUP(Maintenance_and_repair[[#This Row],[Real_estate]],Houses[],6)</f>
        <v>House</v>
      </c>
    </row>
    <row r="1367" spans="1:6" x14ac:dyDescent="0.25">
      <c r="A1367">
        <v>32</v>
      </c>
      <c r="B1367" s="1">
        <v>41953</v>
      </c>
      <c r="C1367" s="2" t="s">
        <v>4</v>
      </c>
      <c r="D1367" s="3">
        <v>4344</v>
      </c>
      <c r="E1367" t="str">
        <f>VLOOKUP(Maintenance_and_repair[[#This Row],[Real_estate]],Houses[#All],2)</f>
        <v>Eindhoven-Zuid</v>
      </c>
      <c r="F1367" t="str">
        <f>VLOOKUP(Maintenance_and_repair[[#This Row],[Real_estate]],Houses[],6)</f>
        <v>House</v>
      </c>
    </row>
    <row r="1368" spans="1:6" x14ac:dyDescent="0.25">
      <c r="A1368">
        <v>162</v>
      </c>
      <c r="B1368" s="1">
        <v>41954</v>
      </c>
      <c r="C1368" s="2" t="s">
        <v>4</v>
      </c>
      <c r="D1368" s="3">
        <v>3160</v>
      </c>
      <c r="E1368" t="str">
        <f>VLOOKUP(Maintenance_and_repair[[#This Row],[Real_estate]],Houses[#All],2)</f>
        <v>Eindhoven-Oost</v>
      </c>
      <c r="F1368" t="str">
        <f>VLOOKUP(Maintenance_and_repair[[#This Row],[Real_estate]],Houses[],6)</f>
        <v>Apartment</v>
      </c>
    </row>
    <row r="1369" spans="1:6" x14ac:dyDescent="0.25">
      <c r="A1369">
        <v>137</v>
      </c>
      <c r="B1369" s="1">
        <v>41962</v>
      </c>
      <c r="C1369" s="2" t="s">
        <v>4</v>
      </c>
      <c r="D1369" s="3">
        <v>4232</v>
      </c>
      <c r="E1369" t="str">
        <f>VLOOKUP(Maintenance_and_repair[[#This Row],[Real_estate]],Houses[#All],2)</f>
        <v>Eindhoven-West</v>
      </c>
      <c r="F1369" t="str">
        <f>VLOOKUP(Maintenance_and_repair[[#This Row],[Real_estate]],Houses[],6)</f>
        <v>Villa</v>
      </c>
    </row>
    <row r="1370" spans="1:6" x14ac:dyDescent="0.25">
      <c r="A1370">
        <v>27</v>
      </c>
      <c r="B1370" s="1">
        <v>41963</v>
      </c>
      <c r="C1370" s="2" t="s">
        <v>6</v>
      </c>
      <c r="D1370" s="3">
        <v>716</v>
      </c>
      <c r="E1370" t="str">
        <f>VLOOKUP(Maintenance_and_repair[[#This Row],[Real_estate]],Houses[#All],2)</f>
        <v>Eindhoven-Zuid</v>
      </c>
      <c r="F1370" t="str">
        <f>VLOOKUP(Maintenance_and_repair[[#This Row],[Real_estate]],Houses[],6)</f>
        <v>Small House</v>
      </c>
    </row>
    <row r="1371" spans="1:6" x14ac:dyDescent="0.25">
      <c r="A1371">
        <v>200</v>
      </c>
      <c r="B1371" s="1">
        <v>41964</v>
      </c>
      <c r="C1371" s="2" t="s">
        <v>6</v>
      </c>
      <c r="D1371" s="3">
        <v>483</v>
      </c>
      <c r="E1371" t="str">
        <f>VLOOKUP(Maintenance_and_repair[[#This Row],[Real_estate]],Houses[#All],2)</f>
        <v>Best</v>
      </c>
      <c r="F1371" t="str">
        <f>VLOOKUP(Maintenance_and_repair[[#This Row],[Real_estate]],Houses[],6)</f>
        <v>Apartment</v>
      </c>
    </row>
    <row r="1372" spans="1:6" x14ac:dyDescent="0.25">
      <c r="A1372">
        <v>141</v>
      </c>
      <c r="B1372" s="1">
        <v>41965</v>
      </c>
      <c r="C1372" s="2" t="s">
        <v>6</v>
      </c>
      <c r="D1372" s="3">
        <v>3488</v>
      </c>
      <c r="E1372" t="str">
        <f>VLOOKUP(Maintenance_and_repair[[#This Row],[Real_estate]],Houses[#All],2)</f>
        <v>Eindhoven-Oost</v>
      </c>
      <c r="F1372" t="str">
        <f>VLOOKUP(Maintenance_and_repair[[#This Row],[Real_estate]],Houses[],6)</f>
        <v>Small House</v>
      </c>
    </row>
    <row r="1373" spans="1:6" x14ac:dyDescent="0.25">
      <c r="A1373">
        <v>125</v>
      </c>
      <c r="B1373" s="1">
        <v>41967</v>
      </c>
      <c r="C1373" s="2" t="s">
        <v>6</v>
      </c>
      <c r="D1373" s="3">
        <v>3554</v>
      </c>
      <c r="E1373" t="str">
        <f>VLOOKUP(Maintenance_and_repair[[#This Row],[Real_estate]],Houses[#All],2)</f>
        <v>Eindhoven-West</v>
      </c>
      <c r="F1373" t="str">
        <f>VLOOKUP(Maintenance_and_repair[[#This Row],[Real_estate]],Houses[],6)</f>
        <v>Villa</v>
      </c>
    </row>
    <row r="1374" spans="1:6" x14ac:dyDescent="0.25">
      <c r="A1374">
        <v>126</v>
      </c>
      <c r="B1374" s="1">
        <v>41974</v>
      </c>
      <c r="C1374" s="2" t="s">
        <v>5</v>
      </c>
      <c r="D1374" s="3">
        <v>2366</v>
      </c>
      <c r="E1374" t="str">
        <f>VLOOKUP(Maintenance_and_repair[[#This Row],[Real_estate]],Houses[#All],2)</f>
        <v>Eindhoven-West</v>
      </c>
      <c r="F1374" t="str">
        <f>VLOOKUP(Maintenance_and_repair[[#This Row],[Real_estate]],Houses[],6)</f>
        <v>Condo</v>
      </c>
    </row>
    <row r="1375" spans="1:6" x14ac:dyDescent="0.25">
      <c r="A1375">
        <v>68</v>
      </c>
      <c r="B1375" s="1">
        <v>41976</v>
      </c>
      <c r="C1375" s="2" t="s">
        <v>6</v>
      </c>
      <c r="D1375" s="3">
        <v>44</v>
      </c>
      <c r="E1375" t="str">
        <f>VLOOKUP(Maintenance_and_repair[[#This Row],[Real_estate]],Houses[#All],2)</f>
        <v>Eindhoven-Noord</v>
      </c>
      <c r="F1375" t="str">
        <f>VLOOKUP(Maintenance_and_repair[[#This Row],[Real_estate]],Houses[],6)</f>
        <v>House</v>
      </c>
    </row>
    <row r="1376" spans="1:6" x14ac:dyDescent="0.25">
      <c r="A1376">
        <v>195</v>
      </c>
      <c r="B1376" s="1">
        <v>41978</v>
      </c>
      <c r="C1376" s="2" t="s">
        <v>6</v>
      </c>
      <c r="D1376" s="3">
        <v>3801</v>
      </c>
      <c r="E1376" t="str">
        <f>VLOOKUP(Maintenance_and_repair[[#This Row],[Real_estate]],Houses[#All],2)</f>
        <v>Best</v>
      </c>
      <c r="F1376" t="str">
        <f>VLOOKUP(Maintenance_and_repair[[#This Row],[Real_estate]],Houses[],6)</f>
        <v>House</v>
      </c>
    </row>
    <row r="1377" spans="1:6" x14ac:dyDescent="0.25">
      <c r="A1377">
        <v>97</v>
      </c>
      <c r="B1377" s="1">
        <v>41983</v>
      </c>
      <c r="C1377" s="2" t="s">
        <v>4</v>
      </c>
      <c r="D1377" s="3">
        <v>1567</v>
      </c>
      <c r="E1377" t="str">
        <f>VLOOKUP(Maintenance_and_repair[[#This Row],[Real_estate]],Houses[#All],2)</f>
        <v>Eindhoven-West</v>
      </c>
      <c r="F1377" t="str">
        <f>VLOOKUP(Maintenance_and_repair[[#This Row],[Real_estate]],Houses[],6)</f>
        <v>Apartment</v>
      </c>
    </row>
    <row r="1378" spans="1:6" x14ac:dyDescent="0.25">
      <c r="A1378">
        <v>209</v>
      </c>
      <c r="B1378" s="1">
        <v>41989</v>
      </c>
      <c r="C1378" s="2" t="s">
        <v>5</v>
      </c>
      <c r="D1378" s="3">
        <v>2042</v>
      </c>
      <c r="E1378" t="str">
        <f>VLOOKUP(Maintenance_and_repair[[#This Row],[Real_estate]],Houses[#All],2)</f>
        <v>Geldrop</v>
      </c>
      <c r="F1378" t="str">
        <f>VLOOKUP(Maintenance_and_repair[[#This Row],[Real_estate]],Houses[],6)</f>
        <v>Condo</v>
      </c>
    </row>
    <row r="1379" spans="1:6" x14ac:dyDescent="0.25">
      <c r="A1379">
        <v>202</v>
      </c>
      <c r="B1379" s="1">
        <v>41993</v>
      </c>
      <c r="C1379" s="2" t="s">
        <v>4</v>
      </c>
      <c r="D1379" s="3">
        <v>3408</v>
      </c>
      <c r="E1379" t="str">
        <f>VLOOKUP(Maintenance_and_repair[[#This Row],[Real_estate]],Houses[#All],2)</f>
        <v>Veldhoven-Noord</v>
      </c>
      <c r="F1379" t="str">
        <f>VLOOKUP(Maintenance_and_repair[[#This Row],[Real_estate]],Houses[],6)</f>
        <v>Small House</v>
      </c>
    </row>
    <row r="1380" spans="1:6" x14ac:dyDescent="0.25">
      <c r="A1380">
        <v>180</v>
      </c>
      <c r="B1380" s="1">
        <v>41997</v>
      </c>
      <c r="C1380" s="2" t="s">
        <v>6</v>
      </c>
      <c r="D1380" s="3">
        <v>2244</v>
      </c>
      <c r="E1380" t="str">
        <f>VLOOKUP(Maintenance_and_repair[[#This Row],[Real_estate]],Houses[#All],2)</f>
        <v>Eindhoven-Oost</v>
      </c>
      <c r="F1380" t="str">
        <f>VLOOKUP(Maintenance_and_repair[[#This Row],[Real_estate]],Houses[],6)</f>
        <v>Villa</v>
      </c>
    </row>
    <row r="1381" spans="1:6" x14ac:dyDescent="0.25">
      <c r="A1381">
        <v>83</v>
      </c>
      <c r="B1381" s="1">
        <v>42002</v>
      </c>
      <c r="C1381" s="2" t="s">
        <v>6</v>
      </c>
      <c r="D1381" s="3">
        <v>4273</v>
      </c>
      <c r="E1381" t="str">
        <f>VLOOKUP(Maintenance_and_repair[[#This Row],[Real_estate]],Houses[#All],2)</f>
        <v>Eindhoven-West</v>
      </c>
      <c r="F1381" t="str">
        <f>VLOOKUP(Maintenance_and_repair[[#This Row],[Real_estate]],Houses[],6)</f>
        <v>Small House</v>
      </c>
    </row>
    <row r="1382" spans="1:6" x14ac:dyDescent="0.25">
      <c r="A1382">
        <v>135</v>
      </c>
      <c r="B1382" s="1">
        <v>42003</v>
      </c>
      <c r="C1382" s="2" t="s">
        <v>4</v>
      </c>
      <c r="D1382" s="3">
        <v>3185</v>
      </c>
      <c r="E1382" t="str">
        <f>VLOOKUP(Maintenance_and_repair[[#This Row],[Real_estate]],Houses[#All],2)</f>
        <v>Eindhoven-West</v>
      </c>
      <c r="F1382" t="str">
        <f>VLOOKUP(Maintenance_and_repair[[#This Row],[Real_estate]],Houses[],6)</f>
        <v>Small House</v>
      </c>
    </row>
    <row r="1383" spans="1:6" x14ac:dyDescent="0.25">
      <c r="A1383">
        <v>213</v>
      </c>
      <c r="B1383" s="1">
        <v>42003</v>
      </c>
      <c r="C1383" s="2" t="s">
        <v>4</v>
      </c>
      <c r="D1383" s="3">
        <v>1672</v>
      </c>
      <c r="E1383" t="str">
        <f>VLOOKUP(Maintenance_and_repair[[#This Row],[Real_estate]],Houses[#All],2)</f>
        <v>Geldrop</v>
      </c>
      <c r="F1383" t="str">
        <f>VLOOKUP(Maintenance_and_repair[[#This Row],[Real_estate]],Houses[],6)</f>
        <v>House</v>
      </c>
    </row>
    <row r="1384" spans="1:6" x14ac:dyDescent="0.25">
      <c r="A1384">
        <v>235</v>
      </c>
      <c r="B1384" s="1">
        <v>42004</v>
      </c>
      <c r="C1384" s="2" t="s">
        <v>5</v>
      </c>
      <c r="D1384" s="3">
        <v>2716</v>
      </c>
      <c r="E1384" t="str">
        <f>VLOOKUP(Maintenance_and_repair[[#This Row],[Real_estate]],Houses[#All],2)</f>
        <v>Eindhoven-West</v>
      </c>
      <c r="F1384" t="str">
        <f>VLOOKUP(Maintenance_and_repair[[#This Row],[Real_estate]],Houses[],6)</f>
        <v>House</v>
      </c>
    </row>
    <row r="1385" spans="1:6" x14ac:dyDescent="0.25">
      <c r="A1385">
        <v>81</v>
      </c>
      <c r="B1385" s="1">
        <v>42011</v>
      </c>
      <c r="C1385" s="2" t="s">
        <v>4</v>
      </c>
      <c r="D1385" s="3">
        <v>3048</v>
      </c>
      <c r="E1385" t="str">
        <f>VLOOKUP(Maintenance_and_repair[[#This Row],[Real_estate]],Houses[#All],2)</f>
        <v>Eindhoven-West</v>
      </c>
      <c r="F1385" t="str">
        <f>VLOOKUP(Maintenance_and_repair[[#This Row],[Real_estate]],Houses[],6)</f>
        <v>Small House</v>
      </c>
    </row>
    <row r="1386" spans="1:6" x14ac:dyDescent="0.25">
      <c r="A1386">
        <v>108</v>
      </c>
      <c r="B1386" s="1">
        <v>42014</v>
      </c>
      <c r="C1386" s="2" t="s">
        <v>5</v>
      </c>
      <c r="D1386" s="3">
        <v>1935</v>
      </c>
      <c r="E1386" t="str">
        <f>VLOOKUP(Maintenance_and_repair[[#This Row],[Real_estate]],Houses[#All],2)</f>
        <v>Eindhoven-West</v>
      </c>
      <c r="F1386" t="str">
        <f>VLOOKUP(Maintenance_and_repair[[#This Row],[Real_estate]],Houses[],6)</f>
        <v>Apartment</v>
      </c>
    </row>
    <row r="1387" spans="1:6" x14ac:dyDescent="0.25">
      <c r="A1387">
        <v>178</v>
      </c>
      <c r="B1387" s="1">
        <v>42017</v>
      </c>
      <c r="C1387" s="2" t="s">
        <v>4</v>
      </c>
      <c r="D1387" s="3">
        <v>3478</v>
      </c>
      <c r="E1387" t="str">
        <f>VLOOKUP(Maintenance_and_repair[[#This Row],[Real_estate]],Houses[#All],2)</f>
        <v>Eindhoven-Oost</v>
      </c>
      <c r="F1387" t="str">
        <f>VLOOKUP(Maintenance_and_repair[[#This Row],[Real_estate]],Houses[],6)</f>
        <v>Villa</v>
      </c>
    </row>
    <row r="1388" spans="1:6" x14ac:dyDescent="0.25">
      <c r="A1388">
        <v>202</v>
      </c>
      <c r="B1388" s="1">
        <v>42017</v>
      </c>
      <c r="C1388" s="2" t="s">
        <v>4</v>
      </c>
      <c r="D1388" s="3">
        <v>4988</v>
      </c>
      <c r="E1388" t="str">
        <f>VLOOKUP(Maintenance_and_repair[[#This Row],[Real_estate]],Houses[#All],2)</f>
        <v>Veldhoven-Noord</v>
      </c>
      <c r="F1388" t="str">
        <f>VLOOKUP(Maintenance_and_repair[[#This Row],[Real_estate]],Houses[],6)</f>
        <v>Small House</v>
      </c>
    </row>
    <row r="1389" spans="1:6" x14ac:dyDescent="0.25">
      <c r="A1389">
        <v>211</v>
      </c>
      <c r="B1389" s="1">
        <v>42020</v>
      </c>
      <c r="C1389" s="2" t="s">
        <v>4</v>
      </c>
      <c r="D1389" s="3">
        <v>4364</v>
      </c>
      <c r="E1389" t="str">
        <f>VLOOKUP(Maintenance_and_repair[[#This Row],[Real_estate]],Houses[#All],2)</f>
        <v>Geldrop</v>
      </c>
      <c r="F1389" t="str">
        <f>VLOOKUP(Maintenance_and_repair[[#This Row],[Real_estate]],Houses[],6)</f>
        <v>Condo</v>
      </c>
    </row>
    <row r="1390" spans="1:6" x14ac:dyDescent="0.25">
      <c r="A1390">
        <v>231</v>
      </c>
      <c r="B1390" s="1">
        <v>42023</v>
      </c>
      <c r="C1390" s="2" t="s">
        <v>5</v>
      </c>
      <c r="D1390" s="3">
        <v>55</v>
      </c>
      <c r="E1390" t="str">
        <f>VLOOKUP(Maintenance_and_repair[[#This Row],[Real_estate]],Houses[#All],2)</f>
        <v>Son en Breugel</v>
      </c>
      <c r="F1390" t="str">
        <f>VLOOKUP(Maintenance_and_repair[[#This Row],[Real_estate]],Houses[],6)</f>
        <v>Villa</v>
      </c>
    </row>
    <row r="1391" spans="1:6" x14ac:dyDescent="0.25">
      <c r="A1391">
        <v>60</v>
      </c>
      <c r="B1391" s="1">
        <v>42025</v>
      </c>
      <c r="C1391" s="2" t="s">
        <v>6</v>
      </c>
      <c r="D1391" s="3">
        <v>834</v>
      </c>
      <c r="E1391" t="str">
        <f>VLOOKUP(Maintenance_and_repair[[#This Row],[Real_estate]],Houses[#All],2)</f>
        <v>Eindhoven-Noord</v>
      </c>
      <c r="F1391" t="str">
        <f>VLOOKUP(Maintenance_and_repair[[#This Row],[Real_estate]],Houses[],6)</f>
        <v>Condo</v>
      </c>
    </row>
    <row r="1392" spans="1:6" x14ac:dyDescent="0.25">
      <c r="A1392">
        <v>19</v>
      </c>
      <c r="B1392" s="1">
        <v>42029</v>
      </c>
      <c r="C1392" s="2" t="s">
        <v>4</v>
      </c>
      <c r="D1392" s="3">
        <v>3910</v>
      </c>
      <c r="E1392" t="str">
        <f>VLOOKUP(Maintenance_and_repair[[#This Row],[Real_estate]],Houses[#All],2)</f>
        <v>Eindhoven-Zuid</v>
      </c>
      <c r="F1392" t="str">
        <f>VLOOKUP(Maintenance_and_repair[[#This Row],[Real_estate]],Houses[],6)</f>
        <v>Apartment</v>
      </c>
    </row>
    <row r="1393" spans="1:6" x14ac:dyDescent="0.25">
      <c r="A1393">
        <v>77</v>
      </c>
      <c r="B1393" s="1">
        <v>42029</v>
      </c>
      <c r="C1393" s="2" t="s">
        <v>4</v>
      </c>
      <c r="D1393" s="3">
        <v>2696</v>
      </c>
      <c r="E1393" t="str">
        <f>VLOOKUP(Maintenance_and_repair[[#This Row],[Real_estate]],Houses[#All],2)</f>
        <v>Eindhoven-West</v>
      </c>
      <c r="F1393" t="str">
        <f>VLOOKUP(Maintenance_and_repair[[#This Row],[Real_estate]],Houses[],6)</f>
        <v>Small House</v>
      </c>
    </row>
    <row r="1394" spans="1:6" x14ac:dyDescent="0.25">
      <c r="A1394">
        <v>159</v>
      </c>
      <c r="B1394" s="1">
        <v>42029</v>
      </c>
      <c r="C1394" s="2" t="s">
        <v>5</v>
      </c>
      <c r="D1394" s="3">
        <v>1541</v>
      </c>
      <c r="E1394" t="str">
        <f>VLOOKUP(Maintenance_and_repair[[#This Row],[Real_estate]],Houses[#All],2)</f>
        <v>Eindhoven-Oost</v>
      </c>
      <c r="F1394" t="str">
        <f>VLOOKUP(Maintenance_and_repair[[#This Row],[Real_estate]],Houses[],6)</f>
        <v>Apartment</v>
      </c>
    </row>
    <row r="1395" spans="1:6" x14ac:dyDescent="0.25">
      <c r="A1395">
        <v>215</v>
      </c>
      <c r="B1395" s="1">
        <v>42029</v>
      </c>
      <c r="C1395" s="2" t="s">
        <v>4</v>
      </c>
      <c r="D1395" s="3">
        <v>1498</v>
      </c>
      <c r="E1395" t="str">
        <f>VLOOKUP(Maintenance_and_repair[[#This Row],[Real_estate]],Houses[#All],2)</f>
        <v>Geldrop</v>
      </c>
      <c r="F1395" t="str">
        <f>VLOOKUP(Maintenance_and_repair[[#This Row],[Real_estate]],Houses[],6)</f>
        <v>House</v>
      </c>
    </row>
    <row r="1396" spans="1:6" x14ac:dyDescent="0.25">
      <c r="A1396">
        <v>216</v>
      </c>
      <c r="B1396" s="1">
        <v>42031</v>
      </c>
      <c r="C1396" s="2" t="s">
        <v>4</v>
      </c>
      <c r="D1396" s="3">
        <v>2744</v>
      </c>
      <c r="E1396" t="str">
        <f>VLOOKUP(Maintenance_and_repair[[#This Row],[Real_estate]],Houses[#All],2)</f>
        <v>Geldrop</v>
      </c>
      <c r="F1396" t="str">
        <f>VLOOKUP(Maintenance_and_repair[[#This Row],[Real_estate]],Houses[],6)</f>
        <v>House</v>
      </c>
    </row>
    <row r="1397" spans="1:6" x14ac:dyDescent="0.25">
      <c r="A1397">
        <v>233</v>
      </c>
      <c r="B1397" s="1">
        <v>42035</v>
      </c>
      <c r="C1397" s="2" t="s">
        <v>4</v>
      </c>
      <c r="D1397" s="3">
        <v>3902</v>
      </c>
      <c r="E1397" t="str">
        <f>VLOOKUP(Maintenance_and_repair[[#This Row],[Real_estate]],Houses[#All],2)</f>
        <v>Son en Breugel</v>
      </c>
      <c r="F1397" t="str">
        <f>VLOOKUP(Maintenance_and_repair[[#This Row],[Real_estate]],Houses[],6)</f>
        <v>Villa</v>
      </c>
    </row>
    <row r="1398" spans="1:6" x14ac:dyDescent="0.25">
      <c r="A1398">
        <v>216</v>
      </c>
      <c r="B1398" s="1">
        <v>42036</v>
      </c>
      <c r="C1398" s="2" t="s">
        <v>5</v>
      </c>
      <c r="D1398" s="3">
        <v>1141</v>
      </c>
      <c r="E1398" t="str">
        <f>VLOOKUP(Maintenance_and_repair[[#This Row],[Real_estate]],Houses[#All],2)</f>
        <v>Geldrop</v>
      </c>
      <c r="F1398" t="str">
        <f>VLOOKUP(Maintenance_and_repair[[#This Row],[Real_estate]],Houses[],6)</f>
        <v>House</v>
      </c>
    </row>
    <row r="1399" spans="1:6" x14ac:dyDescent="0.25">
      <c r="A1399">
        <v>195</v>
      </c>
      <c r="B1399" s="1">
        <v>42037</v>
      </c>
      <c r="C1399" s="2" t="s">
        <v>6</v>
      </c>
      <c r="D1399" s="3">
        <v>1043</v>
      </c>
      <c r="E1399" t="str">
        <f>VLOOKUP(Maintenance_and_repair[[#This Row],[Real_estate]],Houses[#All],2)</f>
        <v>Best</v>
      </c>
      <c r="F1399" t="str">
        <f>VLOOKUP(Maintenance_and_repair[[#This Row],[Real_estate]],Houses[],6)</f>
        <v>House</v>
      </c>
    </row>
    <row r="1400" spans="1:6" x14ac:dyDescent="0.25">
      <c r="A1400">
        <v>2</v>
      </c>
      <c r="B1400" s="1">
        <v>42042</v>
      </c>
      <c r="C1400" s="2" t="s">
        <v>6</v>
      </c>
      <c r="D1400" s="3">
        <v>2029</v>
      </c>
      <c r="E1400" t="str">
        <f>VLOOKUP(Maintenance_and_repair[[#This Row],[Real_estate]],Houses[#All],2)</f>
        <v>Eindhoven-Zuid</v>
      </c>
      <c r="F1400" t="str">
        <f>VLOOKUP(Maintenance_and_repair[[#This Row],[Real_estate]],Houses[],6)</f>
        <v>House</v>
      </c>
    </row>
    <row r="1401" spans="1:6" x14ac:dyDescent="0.25">
      <c r="A1401">
        <v>113</v>
      </c>
      <c r="B1401" s="1">
        <v>42044</v>
      </c>
      <c r="C1401" s="2" t="s">
        <v>5</v>
      </c>
      <c r="D1401" s="3">
        <v>3425</v>
      </c>
      <c r="E1401" t="str">
        <f>VLOOKUP(Maintenance_and_repair[[#This Row],[Real_estate]],Houses[#All],2)</f>
        <v>Eindhoven-West</v>
      </c>
      <c r="F1401" t="str">
        <f>VLOOKUP(Maintenance_and_repair[[#This Row],[Real_estate]],Houses[],6)</f>
        <v>Small House</v>
      </c>
    </row>
    <row r="1402" spans="1:6" x14ac:dyDescent="0.25">
      <c r="A1402">
        <v>131</v>
      </c>
      <c r="B1402" s="1">
        <v>42045</v>
      </c>
      <c r="C1402" s="2" t="s">
        <v>5</v>
      </c>
      <c r="D1402" s="3">
        <v>1926</v>
      </c>
      <c r="E1402" t="str">
        <f>VLOOKUP(Maintenance_and_repair[[#This Row],[Real_estate]],Houses[#All],2)</f>
        <v>Eindhoven-West</v>
      </c>
      <c r="F1402" t="str">
        <f>VLOOKUP(Maintenance_and_repair[[#This Row],[Real_estate]],Houses[],6)</f>
        <v>Villa</v>
      </c>
    </row>
    <row r="1403" spans="1:6" x14ac:dyDescent="0.25">
      <c r="A1403">
        <v>185</v>
      </c>
      <c r="B1403" s="1">
        <v>42045</v>
      </c>
      <c r="C1403" s="2" t="s">
        <v>6</v>
      </c>
      <c r="D1403" s="3">
        <v>3155</v>
      </c>
      <c r="E1403" t="str">
        <f>VLOOKUP(Maintenance_and_repair[[#This Row],[Real_estate]],Houses[#All],2)</f>
        <v>Eindhoven-Oost</v>
      </c>
      <c r="F1403" t="str">
        <f>VLOOKUP(Maintenance_and_repair[[#This Row],[Real_estate]],Houses[],6)</f>
        <v>House</v>
      </c>
    </row>
    <row r="1404" spans="1:6" x14ac:dyDescent="0.25">
      <c r="A1404">
        <v>236</v>
      </c>
      <c r="B1404" s="1">
        <v>42046</v>
      </c>
      <c r="C1404" s="2" t="s">
        <v>5</v>
      </c>
      <c r="D1404" s="3">
        <v>718</v>
      </c>
      <c r="E1404" t="str">
        <f>VLOOKUP(Maintenance_and_repair[[#This Row],[Real_estate]],Houses[#All],2)</f>
        <v>Eindhoven-West</v>
      </c>
      <c r="F1404" t="str">
        <f>VLOOKUP(Maintenance_and_repair[[#This Row],[Real_estate]],Houses[],6)</f>
        <v>House</v>
      </c>
    </row>
    <row r="1405" spans="1:6" x14ac:dyDescent="0.25">
      <c r="A1405">
        <v>214</v>
      </c>
      <c r="B1405" s="1">
        <v>42051</v>
      </c>
      <c r="C1405" s="2" t="s">
        <v>4</v>
      </c>
      <c r="D1405" s="3">
        <v>3873</v>
      </c>
      <c r="E1405" t="str">
        <f>VLOOKUP(Maintenance_and_repair[[#This Row],[Real_estate]],Houses[#All],2)</f>
        <v>Geldrop</v>
      </c>
      <c r="F1405" t="str">
        <f>VLOOKUP(Maintenance_and_repair[[#This Row],[Real_estate]],Houses[],6)</f>
        <v>House</v>
      </c>
    </row>
    <row r="1406" spans="1:6" x14ac:dyDescent="0.25">
      <c r="A1406">
        <v>150</v>
      </c>
      <c r="B1406" s="1">
        <v>42054</v>
      </c>
      <c r="C1406" s="2" t="s">
        <v>6</v>
      </c>
      <c r="D1406" s="3">
        <v>2089</v>
      </c>
      <c r="E1406" t="str">
        <f>VLOOKUP(Maintenance_and_repair[[#This Row],[Real_estate]],Houses[#All],2)</f>
        <v>Eindhoven-Oost</v>
      </c>
      <c r="F1406" t="str">
        <f>VLOOKUP(Maintenance_and_repair[[#This Row],[Real_estate]],Houses[],6)</f>
        <v>Condo</v>
      </c>
    </row>
    <row r="1407" spans="1:6" x14ac:dyDescent="0.25">
      <c r="A1407">
        <v>87</v>
      </c>
      <c r="B1407" s="1">
        <v>42055</v>
      </c>
      <c r="C1407" s="2" t="s">
        <v>4</v>
      </c>
      <c r="D1407" s="3">
        <v>1389</v>
      </c>
      <c r="E1407" t="str">
        <f>VLOOKUP(Maintenance_and_repair[[#This Row],[Real_estate]],Houses[#All],2)</f>
        <v>Eindhoven-West</v>
      </c>
      <c r="F1407" t="str">
        <f>VLOOKUP(Maintenance_and_repair[[#This Row],[Real_estate]],Houses[],6)</f>
        <v>Small House</v>
      </c>
    </row>
    <row r="1408" spans="1:6" x14ac:dyDescent="0.25">
      <c r="A1408">
        <v>173</v>
      </c>
      <c r="B1408" s="1">
        <v>42057</v>
      </c>
      <c r="C1408" s="2" t="s">
        <v>5</v>
      </c>
      <c r="D1408" s="3">
        <v>3896</v>
      </c>
      <c r="E1408" t="str">
        <f>VLOOKUP(Maintenance_and_repair[[#This Row],[Real_estate]],Houses[#All],2)</f>
        <v>Eindhoven-Oost</v>
      </c>
      <c r="F1408" t="str">
        <f>VLOOKUP(Maintenance_and_repair[[#This Row],[Real_estate]],Houses[],6)</f>
        <v>Condo</v>
      </c>
    </row>
    <row r="1409" spans="1:6" x14ac:dyDescent="0.25">
      <c r="A1409">
        <v>123</v>
      </c>
      <c r="B1409" s="1">
        <v>42058</v>
      </c>
      <c r="C1409" s="2" t="s">
        <v>6</v>
      </c>
      <c r="D1409" s="3">
        <v>3808</v>
      </c>
      <c r="E1409" t="str">
        <f>VLOOKUP(Maintenance_and_repair[[#This Row],[Real_estate]],Houses[#All],2)</f>
        <v>Eindhoven-West</v>
      </c>
      <c r="F1409" t="str">
        <f>VLOOKUP(Maintenance_and_repair[[#This Row],[Real_estate]],Houses[],6)</f>
        <v>Small House</v>
      </c>
    </row>
    <row r="1410" spans="1:6" x14ac:dyDescent="0.25">
      <c r="A1410">
        <v>5</v>
      </c>
      <c r="B1410" s="1">
        <v>42060</v>
      </c>
      <c r="C1410" s="2" t="s">
        <v>4</v>
      </c>
      <c r="D1410" s="3">
        <v>4721</v>
      </c>
      <c r="E1410" t="str">
        <f>VLOOKUP(Maintenance_and_repair[[#This Row],[Real_estate]],Houses[#All],2)</f>
        <v>Eindhoven-Zuid</v>
      </c>
      <c r="F1410" t="str">
        <f>VLOOKUP(Maintenance_and_repair[[#This Row],[Real_estate]],Houses[],6)</f>
        <v>Villa</v>
      </c>
    </row>
    <row r="1411" spans="1:6" x14ac:dyDescent="0.25">
      <c r="A1411">
        <v>134</v>
      </c>
      <c r="B1411" s="1">
        <v>42062</v>
      </c>
      <c r="C1411" s="2" t="s">
        <v>4</v>
      </c>
      <c r="D1411" s="3">
        <v>444</v>
      </c>
      <c r="E1411" t="str">
        <f>VLOOKUP(Maintenance_and_repair[[#This Row],[Real_estate]],Houses[#All],2)</f>
        <v>Eindhoven-West</v>
      </c>
      <c r="F1411" t="str">
        <f>VLOOKUP(Maintenance_and_repair[[#This Row],[Real_estate]],Houses[],6)</f>
        <v>House</v>
      </c>
    </row>
    <row r="1412" spans="1:6" x14ac:dyDescent="0.25">
      <c r="A1412">
        <v>99</v>
      </c>
      <c r="B1412" s="1">
        <v>42064</v>
      </c>
      <c r="C1412" s="2" t="s">
        <v>4</v>
      </c>
      <c r="D1412" s="3">
        <v>734</v>
      </c>
      <c r="E1412" t="str">
        <f>VLOOKUP(Maintenance_and_repair[[#This Row],[Real_estate]],Houses[#All],2)</f>
        <v>Eindhoven-West</v>
      </c>
      <c r="F1412" t="str">
        <f>VLOOKUP(Maintenance_and_repair[[#This Row],[Real_estate]],Houses[],6)</f>
        <v>Small House</v>
      </c>
    </row>
    <row r="1413" spans="1:6" x14ac:dyDescent="0.25">
      <c r="A1413">
        <v>207</v>
      </c>
      <c r="B1413" s="1">
        <v>42065</v>
      </c>
      <c r="C1413" s="2" t="s">
        <v>4</v>
      </c>
      <c r="D1413" s="3">
        <v>923</v>
      </c>
      <c r="E1413" t="str">
        <f>VLOOKUP(Maintenance_and_repair[[#This Row],[Real_estate]],Houses[#All],2)</f>
        <v>Geldrop</v>
      </c>
      <c r="F1413" t="str">
        <f>VLOOKUP(Maintenance_and_repair[[#This Row],[Real_estate]],Houses[],6)</f>
        <v>Condo</v>
      </c>
    </row>
    <row r="1414" spans="1:6" x14ac:dyDescent="0.25">
      <c r="A1414">
        <v>18</v>
      </c>
      <c r="B1414" s="1">
        <v>42071</v>
      </c>
      <c r="C1414" s="2" t="s">
        <v>4</v>
      </c>
      <c r="D1414" s="3">
        <v>2229</v>
      </c>
      <c r="E1414" t="str">
        <f>VLOOKUP(Maintenance_and_repair[[#This Row],[Real_estate]],Houses[#All],2)</f>
        <v>Eindhoven-Zuid</v>
      </c>
      <c r="F1414" t="str">
        <f>VLOOKUP(Maintenance_and_repair[[#This Row],[Real_estate]],Houses[],6)</f>
        <v>Condo</v>
      </c>
    </row>
    <row r="1415" spans="1:6" x14ac:dyDescent="0.25">
      <c r="A1415">
        <v>145</v>
      </c>
      <c r="B1415" s="1">
        <v>42071</v>
      </c>
      <c r="C1415" s="2" t="s">
        <v>5</v>
      </c>
      <c r="D1415" s="3">
        <v>600</v>
      </c>
      <c r="E1415" t="str">
        <f>VLOOKUP(Maintenance_and_repair[[#This Row],[Real_estate]],Houses[#All],2)</f>
        <v>Eindhoven-Oost</v>
      </c>
      <c r="F1415" t="str">
        <f>VLOOKUP(Maintenance_and_repair[[#This Row],[Real_estate]],Houses[],6)</f>
        <v>Apartment</v>
      </c>
    </row>
    <row r="1416" spans="1:6" x14ac:dyDescent="0.25">
      <c r="A1416">
        <v>158</v>
      </c>
      <c r="B1416" s="1">
        <v>42077</v>
      </c>
      <c r="C1416" s="2" t="s">
        <v>6</v>
      </c>
      <c r="D1416" s="3">
        <v>2114</v>
      </c>
      <c r="E1416" t="str">
        <f>VLOOKUP(Maintenance_and_repair[[#This Row],[Real_estate]],Houses[#All],2)</f>
        <v>Eindhoven-Oost</v>
      </c>
      <c r="F1416" t="str">
        <f>VLOOKUP(Maintenance_and_repair[[#This Row],[Real_estate]],Houses[],6)</f>
        <v>Apartment</v>
      </c>
    </row>
    <row r="1417" spans="1:6" x14ac:dyDescent="0.25">
      <c r="A1417">
        <v>226</v>
      </c>
      <c r="B1417" s="1">
        <v>42077</v>
      </c>
      <c r="C1417" s="2" t="s">
        <v>5</v>
      </c>
      <c r="D1417" s="3">
        <v>2811</v>
      </c>
      <c r="E1417" t="str">
        <f>VLOOKUP(Maintenance_and_repair[[#This Row],[Real_estate]],Houses[#All],2)</f>
        <v>Son en Breugel</v>
      </c>
      <c r="F1417" t="str">
        <f>VLOOKUP(Maintenance_and_repair[[#This Row],[Real_estate]],Houses[],6)</f>
        <v>Apartment</v>
      </c>
    </row>
    <row r="1418" spans="1:6" x14ac:dyDescent="0.25">
      <c r="A1418">
        <v>84</v>
      </c>
      <c r="B1418" s="1">
        <v>42079</v>
      </c>
      <c r="C1418" s="2" t="s">
        <v>4</v>
      </c>
      <c r="D1418" s="3">
        <v>666</v>
      </c>
      <c r="E1418" t="str">
        <f>VLOOKUP(Maintenance_and_repair[[#This Row],[Real_estate]],Houses[#All],2)</f>
        <v>Eindhoven-West</v>
      </c>
      <c r="F1418" t="str">
        <f>VLOOKUP(Maintenance_and_repair[[#This Row],[Real_estate]],Houses[],6)</f>
        <v>Small House</v>
      </c>
    </row>
    <row r="1419" spans="1:6" x14ac:dyDescent="0.25">
      <c r="A1419">
        <v>201</v>
      </c>
      <c r="B1419" s="1">
        <v>42079</v>
      </c>
      <c r="C1419" s="2" t="s">
        <v>4</v>
      </c>
      <c r="D1419" s="3">
        <v>4488</v>
      </c>
      <c r="E1419" t="str">
        <f>VLOOKUP(Maintenance_and_repair[[#This Row],[Real_estate]],Houses[#All],2)</f>
        <v>Veldhoven-Noord</v>
      </c>
      <c r="F1419" t="str">
        <f>VLOOKUP(Maintenance_and_repair[[#This Row],[Real_estate]],Houses[],6)</f>
        <v>Small House</v>
      </c>
    </row>
    <row r="1420" spans="1:6" x14ac:dyDescent="0.25">
      <c r="A1420">
        <v>210</v>
      </c>
      <c r="B1420" s="1">
        <v>42084</v>
      </c>
      <c r="C1420" s="2" t="s">
        <v>4</v>
      </c>
      <c r="D1420" s="3">
        <v>3411</v>
      </c>
      <c r="E1420" t="str">
        <f>VLOOKUP(Maintenance_and_repair[[#This Row],[Real_estate]],Houses[#All],2)</f>
        <v>Geldrop</v>
      </c>
      <c r="F1420" t="str">
        <f>VLOOKUP(Maintenance_and_repair[[#This Row],[Real_estate]],Houses[],6)</f>
        <v>Condo</v>
      </c>
    </row>
    <row r="1421" spans="1:6" x14ac:dyDescent="0.25">
      <c r="A1421">
        <v>210</v>
      </c>
      <c r="B1421" s="1">
        <v>42086</v>
      </c>
      <c r="C1421" s="2" t="s">
        <v>5</v>
      </c>
      <c r="D1421" s="3">
        <v>2217</v>
      </c>
      <c r="E1421" t="str">
        <f>VLOOKUP(Maintenance_and_repair[[#This Row],[Real_estate]],Houses[#All],2)</f>
        <v>Geldrop</v>
      </c>
      <c r="F1421" t="str">
        <f>VLOOKUP(Maintenance_and_repair[[#This Row],[Real_estate]],Houses[],6)</f>
        <v>Condo</v>
      </c>
    </row>
    <row r="1422" spans="1:6" x14ac:dyDescent="0.25">
      <c r="A1422">
        <v>142</v>
      </c>
      <c r="B1422" s="1">
        <v>42090</v>
      </c>
      <c r="C1422" s="2" t="s">
        <v>5</v>
      </c>
      <c r="D1422" s="3">
        <v>395</v>
      </c>
      <c r="E1422" t="str">
        <f>VLOOKUP(Maintenance_and_repair[[#This Row],[Real_estate]],Houses[#All],2)</f>
        <v>Eindhoven-Oost</v>
      </c>
      <c r="F1422" t="str">
        <f>VLOOKUP(Maintenance_and_repair[[#This Row],[Real_estate]],Houses[],6)</f>
        <v>Apartment</v>
      </c>
    </row>
    <row r="1423" spans="1:6" x14ac:dyDescent="0.25">
      <c r="A1423">
        <v>213</v>
      </c>
      <c r="B1423" s="1">
        <v>42096</v>
      </c>
      <c r="C1423" s="2" t="s">
        <v>4</v>
      </c>
      <c r="D1423" s="3">
        <v>2497</v>
      </c>
      <c r="E1423" t="str">
        <f>VLOOKUP(Maintenance_and_repair[[#This Row],[Real_estate]],Houses[#All],2)</f>
        <v>Geldrop</v>
      </c>
      <c r="F1423" t="str">
        <f>VLOOKUP(Maintenance_and_repair[[#This Row],[Real_estate]],Houses[],6)</f>
        <v>House</v>
      </c>
    </row>
    <row r="1424" spans="1:6" x14ac:dyDescent="0.25">
      <c r="A1424">
        <v>227</v>
      </c>
      <c r="B1424" s="1">
        <v>42098</v>
      </c>
      <c r="C1424" s="2" t="s">
        <v>5</v>
      </c>
      <c r="D1424" s="3">
        <v>1096</v>
      </c>
      <c r="E1424" t="str">
        <f>VLOOKUP(Maintenance_and_repair[[#This Row],[Real_estate]],Houses[#All],2)</f>
        <v>Son en Breugel</v>
      </c>
      <c r="F1424" t="str">
        <f>VLOOKUP(Maintenance_and_repair[[#This Row],[Real_estate]],Houses[],6)</f>
        <v>Apartment</v>
      </c>
    </row>
    <row r="1425" spans="1:6" x14ac:dyDescent="0.25">
      <c r="A1425">
        <v>228</v>
      </c>
      <c r="B1425" s="1">
        <v>42099</v>
      </c>
      <c r="C1425" s="2" t="s">
        <v>6</v>
      </c>
      <c r="D1425" s="3">
        <v>1812</v>
      </c>
      <c r="E1425" t="str">
        <f>VLOOKUP(Maintenance_and_repair[[#This Row],[Real_estate]],Houses[#All],2)</f>
        <v>Son en Breugel</v>
      </c>
      <c r="F1425" t="str">
        <f>VLOOKUP(Maintenance_and_repair[[#This Row],[Real_estate]],Houses[],6)</f>
        <v>Apartment</v>
      </c>
    </row>
    <row r="1426" spans="1:6" x14ac:dyDescent="0.25">
      <c r="A1426">
        <v>203</v>
      </c>
      <c r="B1426" s="1">
        <v>42111</v>
      </c>
      <c r="C1426" s="2" t="s">
        <v>4</v>
      </c>
      <c r="D1426" s="3">
        <v>2092</v>
      </c>
      <c r="E1426" t="str">
        <f>VLOOKUP(Maintenance_and_repair[[#This Row],[Real_estate]],Houses[#All],2)</f>
        <v>Veldhoven-Noord</v>
      </c>
      <c r="F1426" t="str">
        <f>VLOOKUP(Maintenance_and_repair[[#This Row],[Real_estate]],Houses[],6)</f>
        <v>Small House</v>
      </c>
    </row>
    <row r="1427" spans="1:6" x14ac:dyDescent="0.25">
      <c r="A1427">
        <v>63</v>
      </c>
      <c r="B1427" s="1">
        <v>42112</v>
      </c>
      <c r="C1427" s="2" t="s">
        <v>4</v>
      </c>
      <c r="D1427" s="3">
        <v>4129</v>
      </c>
      <c r="E1427" t="str">
        <f>VLOOKUP(Maintenance_and_repair[[#This Row],[Real_estate]],Houses[#All],2)</f>
        <v>Eindhoven-Noord</v>
      </c>
      <c r="F1427" t="str">
        <f>VLOOKUP(Maintenance_and_repair[[#This Row],[Real_estate]],Houses[],6)</f>
        <v>Small House</v>
      </c>
    </row>
    <row r="1428" spans="1:6" x14ac:dyDescent="0.25">
      <c r="A1428">
        <v>169</v>
      </c>
      <c r="B1428" s="1">
        <v>42116</v>
      </c>
      <c r="C1428" s="2" t="s">
        <v>6</v>
      </c>
      <c r="D1428" s="3">
        <v>3438</v>
      </c>
      <c r="E1428" t="str">
        <f>VLOOKUP(Maintenance_and_repair[[#This Row],[Real_estate]],Houses[#All],2)</f>
        <v>Eindhoven-Oost</v>
      </c>
      <c r="F1428" t="str">
        <f>VLOOKUP(Maintenance_and_repair[[#This Row],[Real_estate]],Houses[],6)</f>
        <v>Condo</v>
      </c>
    </row>
    <row r="1429" spans="1:6" x14ac:dyDescent="0.25">
      <c r="A1429">
        <v>239</v>
      </c>
      <c r="B1429" s="1">
        <v>42118</v>
      </c>
      <c r="C1429" s="2" t="s">
        <v>5</v>
      </c>
      <c r="D1429" s="3">
        <v>2647</v>
      </c>
      <c r="E1429" t="str">
        <f>VLOOKUP(Maintenance_and_repair[[#This Row],[Real_estate]],Houses[#All],2)</f>
        <v>Eindhoven-West</v>
      </c>
      <c r="F1429" t="str">
        <f>VLOOKUP(Maintenance_and_repair[[#This Row],[Real_estate]],Houses[],6)</f>
        <v>House</v>
      </c>
    </row>
    <row r="1430" spans="1:6" x14ac:dyDescent="0.25">
      <c r="A1430">
        <v>226</v>
      </c>
      <c r="B1430" s="1">
        <v>42121</v>
      </c>
      <c r="C1430" s="2" t="s">
        <v>6</v>
      </c>
      <c r="D1430" s="3">
        <v>3914</v>
      </c>
      <c r="E1430" t="str">
        <f>VLOOKUP(Maintenance_and_repair[[#This Row],[Real_estate]],Houses[#All],2)</f>
        <v>Son en Breugel</v>
      </c>
      <c r="F1430" t="str">
        <f>VLOOKUP(Maintenance_and_repair[[#This Row],[Real_estate]],Houses[],6)</f>
        <v>Apartment</v>
      </c>
    </row>
    <row r="1431" spans="1:6" x14ac:dyDescent="0.25">
      <c r="A1431">
        <v>148</v>
      </c>
      <c r="B1431" s="1">
        <v>42122</v>
      </c>
      <c r="C1431" s="2" t="s">
        <v>5</v>
      </c>
      <c r="D1431" s="3">
        <v>2311</v>
      </c>
      <c r="E1431" t="str">
        <f>VLOOKUP(Maintenance_and_repair[[#This Row],[Real_estate]],Houses[#All],2)</f>
        <v>Eindhoven-Oost</v>
      </c>
      <c r="F1431" t="str">
        <f>VLOOKUP(Maintenance_and_repair[[#This Row],[Real_estate]],Houses[],6)</f>
        <v>Apartment</v>
      </c>
    </row>
    <row r="1432" spans="1:6" x14ac:dyDescent="0.25">
      <c r="A1432">
        <v>75</v>
      </c>
      <c r="B1432" s="1">
        <v>42123</v>
      </c>
      <c r="C1432" s="2" t="s">
        <v>4</v>
      </c>
      <c r="D1432" s="3">
        <v>194</v>
      </c>
      <c r="E1432" t="str">
        <f>VLOOKUP(Maintenance_and_repair[[#This Row],[Real_estate]],Houses[#All],2)</f>
        <v>Eindhoven-Noord</v>
      </c>
      <c r="F1432" t="str">
        <f>VLOOKUP(Maintenance_and_repair[[#This Row],[Real_estate]],Houses[],6)</f>
        <v>Small House</v>
      </c>
    </row>
    <row r="1433" spans="1:6" x14ac:dyDescent="0.25">
      <c r="A1433">
        <v>135</v>
      </c>
      <c r="B1433" s="1">
        <v>42128</v>
      </c>
      <c r="C1433" s="2" t="s">
        <v>5</v>
      </c>
      <c r="D1433" s="3">
        <v>1012</v>
      </c>
      <c r="E1433" t="str">
        <f>VLOOKUP(Maintenance_and_repair[[#This Row],[Real_estate]],Houses[#All],2)</f>
        <v>Eindhoven-West</v>
      </c>
      <c r="F1433" t="str">
        <f>VLOOKUP(Maintenance_and_repair[[#This Row],[Real_estate]],Houses[],6)</f>
        <v>Small House</v>
      </c>
    </row>
    <row r="1434" spans="1:6" x14ac:dyDescent="0.25">
      <c r="A1434">
        <v>208</v>
      </c>
      <c r="B1434" s="1">
        <v>42135</v>
      </c>
      <c r="C1434" s="2" t="s">
        <v>6</v>
      </c>
      <c r="D1434" s="3">
        <v>2050</v>
      </c>
      <c r="E1434" t="str">
        <f>VLOOKUP(Maintenance_and_repair[[#This Row],[Real_estate]],Houses[#All],2)</f>
        <v>Geldrop</v>
      </c>
      <c r="F1434" t="str">
        <f>VLOOKUP(Maintenance_and_repair[[#This Row],[Real_estate]],Houses[],6)</f>
        <v>Condo</v>
      </c>
    </row>
    <row r="1435" spans="1:6" x14ac:dyDescent="0.25">
      <c r="A1435">
        <v>204</v>
      </c>
      <c r="B1435" s="1">
        <v>42136</v>
      </c>
      <c r="C1435" s="2" t="s">
        <v>5</v>
      </c>
      <c r="D1435" s="3">
        <v>1002</v>
      </c>
      <c r="E1435" t="str">
        <f>VLOOKUP(Maintenance_and_repair[[#This Row],[Real_estate]],Houses[#All],2)</f>
        <v>Best</v>
      </c>
      <c r="F1435" t="str">
        <f>VLOOKUP(Maintenance_and_repair[[#This Row],[Real_estate]],Houses[],6)</f>
        <v>Small House</v>
      </c>
    </row>
    <row r="1436" spans="1:6" x14ac:dyDescent="0.25">
      <c r="A1436">
        <v>23</v>
      </c>
      <c r="B1436" s="1">
        <v>42138</v>
      </c>
      <c r="C1436" s="2" t="s">
        <v>5</v>
      </c>
      <c r="D1436" s="3">
        <v>1400</v>
      </c>
      <c r="E1436" t="str">
        <f>VLOOKUP(Maintenance_and_repair[[#This Row],[Real_estate]],Houses[#All],2)</f>
        <v>Eindhoven-Zuid</v>
      </c>
      <c r="F1436" t="str">
        <f>VLOOKUP(Maintenance_and_repair[[#This Row],[Real_estate]],Houses[],6)</f>
        <v>Villa</v>
      </c>
    </row>
    <row r="1437" spans="1:6" x14ac:dyDescent="0.25">
      <c r="A1437">
        <v>139</v>
      </c>
      <c r="B1437" s="1">
        <v>42145</v>
      </c>
      <c r="C1437" s="2" t="s">
        <v>5</v>
      </c>
      <c r="D1437" s="3">
        <v>603</v>
      </c>
      <c r="E1437" t="str">
        <f>VLOOKUP(Maintenance_and_repair[[#This Row],[Real_estate]],Houses[#All],2)</f>
        <v>Eindhoven-Oost</v>
      </c>
      <c r="F1437" t="str">
        <f>VLOOKUP(Maintenance_and_repair[[#This Row],[Real_estate]],Houses[],6)</f>
        <v>Apartment</v>
      </c>
    </row>
    <row r="1438" spans="1:6" x14ac:dyDescent="0.25">
      <c r="A1438">
        <v>200</v>
      </c>
      <c r="B1438" s="1">
        <v>42145</v>
      </c>
      <c r="C1438" s="2" t="s">
        <v>5</v>
      </c>
      <c r="D1438" s="3">
        <v>4116</v>
      </c>
      <c r="E1438" t="str">
        <f>VLOOKUP(Maintenance_and_repair[[#This Row],[Real_estate]],Houses[#All],2)</f>
        <v>Best</v>
      </c>
      <c r="F1438" t="str">
        <f>VLOOKUP(Maintenance_and_repair[[#This Row],[Real_estate]],Houses[],6)</f>
        <v>Apartment</v>
      </c>
    </row>
    <row r="1439" spans="1:6" x14ac:dyDescent="0.25">
      <c r="A1439">
        <v>227</v>
      </c>
      <c r="B1439" s="1">
        <v>42150</v>
      </c>
      <c r="C1439" s="2" t="s">
        <v>4</v>
      </c>
      <c r="D1439" s="3">
        <v>2066</v>
      </c>
      <c r="E1439" t="str">
        <f>VLOOKUP(Maintenance_and_repair[[#This Row],[Real_estate]],Houses[#All],2)</f>
        <v>Son en Breugel</v>
      </c>
      <c r="F1439" t="str">
        <f>VLOOKUP(Maintenance_and_repair[[#This Row],[Real_estate]],Houses[],6)</f>
        <v>Apartment</v>
      </c>
    </row>
    <row r="1440" spans="1:6" x14ac:dyDescent="0.25">
      <c r="A1440">
        <v>101</v>
      </c>
      <c r="B1440" s="1">
        <v>42152</v>
      </c>
      <c r="C1440" s="2" t="s">
        <v>4</v>
      </c>
      <c r="D1440" s="3">
        <v>577</v>
      </c>
      <c r="E1440" t="str">
        <f>VLOOKUP(Maintenance_and_repair[[#This Row],[Real_estate]],Houses[#All],2)</f>
        <v>Eindhoven-West</v>
      </c>
      <c r="F1440" t="str">
        <f>VLOOKUP(Maintenance_and_repair[[#This Row],[Real_estate]],Houses[],6)</f>
        <v>Small House</v>
      </c>
    </row>
    <row r="1441" spans="1:6" x14ac:dyDescent="0.25">
      <c r="A1441">
        <v>64</v>
      </c>
      <c r="B1441" s="1">
        <v>42168</v>
      </c>
      <c r="C1441" s="2" t="s">
        <v>4</v>
      </c>
      <c r="D1441" s="3">
        <v>3603</v>
      </c>
      <c r="E1441" t="str">
        <f>VLOOKUP(Maintenance_and_repair[[#This Row],[Real_estate]],Houses[#All],2)</f>
        <v>Eindhoven-Noord</v>
      </c>
      <c r="F1441" t="str">
        <f>VLOOKUP(Maintenance_and_repair[[#This Row],[Real_estate]],Houses[],6)</f>
        <v>Apartment</v>
      </c>
    </row>
    <row r="1442" spans="1:6" x14ac:dyDescent="0.25">
      <c r="A1442">
        <v>155</v>
      </c>
      <c r="B1442" s="1">
        <v>42170</v>
      </c>
      <c r="C1442" s="2" t="s">
        <v>6</v>
      </c>
      <c r="D1442" s="3">
        <v>3610</v>
      </c>
      <c r="E1442" t="str">
        <f>VLOOKUP(Maintenance_and_repair[[#This Row],[Real_estate]],Houses[#All],2)</f>
        <v>Eindhoven-Oost</v>
      </c>
      <c r="F1442" t="str">
        <f>VLOOKUP(Maintenance_and_repair[[#This Row],[Real_estate]],Houses[],6)</f>
        <v>Apartment</v>
      </c>
    </row>
    <row r="1443" spans="1:6" x14ac:dyDescent="0.25">
      <c r="A1443">
        <v>128</v>
      </c>
      <c r="B1443" s="1">
        <v>42171</v>
      </c>
      <c r="C1443" s="2" t="s">
        <v>4</v>
      </c>
      <c r="D1443" s="3">
        <v>4279</v>
      </c>
      <c r="E1443" t="str">
        <f>VLOOKUP(Maintenance_and_repair[[#This Row],[Real_estate]],Houses[#All],2)</f>
        <v>Eindhoven-West</v>
      </c>
      <c r="F1443" t="str">
        <f>VLOOKUP(Maintenance_and_repair[[#This Row],[Real_estate]],Houses[],6)</f>
        <v>House</v>
      </c>
    </row>
    <row r="1444" spans="1:6" x14ac:dyDescent="0.25">
      <c r="A1444">
        <v>80</v>
      </c>
      <c r="B1444" s="1">
        <v>42174</v>
      </c>
      <c r="C1444" s="2" t="s">
        <v>6</v>
      </c>
      <c r="D1444" s="3">
        <v>1755</v>
      </c>
      <c r="E1444" t="str">
        <f>VLOOKUP(Maintenance_and_repair[[#This Row],[Real_estate]],Houses[#All],2)</f>
        <v>Eindhoven-West</v>
      </c>
      <c r="F1444" t="str">
        <f>VLOOKUP(Maintenance_and_repair[[#This Row],[Real_estate]],Houses[],6)</f>
        <v>Small House</v>
      </c>
    </row>
    <row r="1445" spans="1:6" x14ac:dyDescent="0.25">
      <c r="A1445">
        <v>118</v>
      </c>
      <c r="B1445" s="1">
        <v>42177</v>
      </c>
      <c r="C1445" s="2" t="s">
        <v>4</v>
      </c>
      <c r="D1445" s="3">
        <v>751</v>
      </c>
      <c r="E1445" t="str">
        <f>VLOOKUP(Maintenance_and_repair[[#This Row],[Real_estate]],Houses[#All],2)</f>
        <v>Eindhoven-West</v>
      </c>
      <c r="F1445" t="str">
        <f>VLOOKUP(Maintenance_and_repair[[#This Row],[Real_estate]],Houses[],6)</f>
        <v>Apartment</v>
      </c>
    </row>
    <row r="1446" spans="1:6" x14ac:dyDescent="0.25">
      <c r="A1446">
        <v>74</v>
      </c>
      <c r="B1446" s="1">
        <v>42178</v>
      </c>
      <c r="C1446" s="2" t="s">
        <v>6</v>
      </c>
      <c r="D1446" s="3">
        <v>234</v>
      </c>
      <c r="E1446" t="str">
        <f>VLOOKUP(Maintenance_and_repair[[#This Row],[Real_estate]],Houses[#All],2)</f>
        <v>Eindhoven-Noord</v>
      </c>
      <c r="F1446" t="str">
        <f>VLOOKUP(Maintenance_and_repair[[#This Row],[Real_estate]],Houses[],6)</f>
        <v>House</v>
      </c>
    </row>
    <row r="1447" spans="1:6" x14ac:dyDescent="0.25">
      <c r="A1447">
        <v>225</v>
      </c>
      <c r="B1447" s="1">
        <v>42178</v>
      </c>
      <c r="C1447" s="2" t="s">
        <v>4</v>
      </c>
      <c r="D1447" s="3">
        <v>1261</v>
      </c>
      <c r="E1447" t="str">
        <f>VLOOKUP(Maintenance_and_repair[[#This Row],[Real_estate]],Houses[#All],2)</f>
        <v>Son en Breugel</v>
      </c>
      <c r="F1447" t="str">
        <f>VLOOKUP(Maintenance_and_repair[[#This Row],[Real_estate]],Houses[],6)</f>
        <v>Apartment</v>
      </c>
    </row>
    <row r="1448" spans="1:6" x14ac:dyDescent="0.25">
      <c r="A1448">
        <v>10</v>
      </c>
      <c r="B1448" s="1">
        <v>42180</v>
      </c>
      <c r="C1448" s="2" t="s">
        <v>5</v>
      </c>
      <c r="D1448" s="3">
        <v>28</v>
      </c>
      <c r="E1448" t="str">
        <f>VLOOKUP(Maintenance_and_repair[[#This Row],[Real_estate]],Houses[#All],2)</f>
        <v>Eindhoven-Zuid</v>
      </c>
      <c r="F1448" t="str">
        <f>VLOOKUP(Maintenance_and_repair[[#This Row],[Real_estate]],Houses[],6)</f>
        <v>Apartment</v>
      </c>
    </row>
    <row r="1449" spans="1:6" x14ac:dyDescent="0.25">
      <c r="A1449">
        <v>119</v>
      </c>
      <c r="B1449" s="1">
        <v>42184</v>
      </c>
      <c r="C1449" s="2" t="s">
        <v>5</v>
      </c>
      <c r="D1449" s="3">
        <v>3088</v>
      </c>
      <c r="E1449" t="str">
        <f>VLOOKUP(Maintenance_and_repair[[#This Row],[Real_estate]],Houses[#All],2)</f>
        <v>Eindhoven-West</v>
      </c>
      <c r="F1449" t="str">
        <f>VLOOKUP(Maintenance_and_repair[[#This Row],[Real_estate]],Houses[],6)</f>
        <v>House</v>
      </c>
    </row>
    <row r="1450" spans="1:6" x14ac:dyDescent="0.25">
      <c r="A1450">
        <v>153</v>
      </c>
      <c r="B1450" s="1">
        <v>42186</v>
      </c>
      <c r="C1450" s="2" t="s">
        <v>4</v>
      </c>
      <c r="D1450" s="3">
        <v>2429</v>
      </c>
      <c r="E1450" t="str">
        <f>VLOOKUP(Maintenance_and_repair[[#This Row],[Real_estate]],Houses[#All],2)</f>
        <v>Eindhoven-Oost</v>
      </c>
      <c r="F1450" t="str">
        <f>VLOOKUP(Maintenance_and_repair[[#This Row],[Real_estate]],Houses[],6)</f>
        <v>Apartment</v>
      </c>
    </row>
    <row r="1451" spans="1:6" x14ac:dyDescent="0.25">
      <c r="A1451">
        <v>197</v>
      </c>
      <c r="B1451" s="1">
        <v>42188</v>
      </c>
      <c r="C1451" s="2" t="s">
        <v>6</v>
      </c>
      <c r="D1451" s="3">
        <v>1004</v>
      </c>
      <c r="E1451" t="str">
        <f>VLOOKUP(Maintenance_and_repair[[#This Row],[Real_estate]],Houses[#All],2)</f>
        <v>Best</v>
      </c>
      <c r="F1451" t="str">
        <f>VLOOKUP(Maintenance_and_repair[[#This Row],[Real_estate]],Houses[],6)</f>
        <v>House</v>
      </c>
    </row>
    <row r="1452" spans="1:6" x14ac:dyDescent="0.25">
      <c r="A1452">
        <v>187</v>
      </c>
      <c r="B1452" s="1">
        <v>42189</v>
      </c>
      <c r="C1452" s="2" t="s">
        <v>4</v>
      </c>
      <c r="D1452" s="3">
        <v>2646</v>
      </c>
      <c r="E1452" t="str">
        <f>VLOOKUP(Maintenance_and_repair[[#This Row],[Real_estate]],Houses[#All],2)</f>
        <v>Eindhoven-Oost</v>
      </c>
      <c r="F1452" t="str">
        <f>VLOOKUP(Maintenance_and_repair[[#This Row],[Real_estate]],Houses[],6)</f>
        <v>Villa</v>
      </c>
    </row>
    <row r="1453" spans="1:6" x14ac:dyDescent="0.25">
      <c r="A1453">
        <v>204</v>
      </c>
      <c r="B1453" s="1">
        <v>42196</v>
      </c>
      <c r="C1453" s="2" t="s">
        <v>4</v>
      </c>
      <c r="D1453" s="3">
        <v>1314</v>
      </c>
      <c r="E1453" t="str">
        <f>VLOOKUP(Maintenance_and_repair[[#This Row],[Real_estate]],Houses[#All],2)</f>
        <v>Best</v>
      </c>
      <c r="F1453" t="str">
        <f>VLOOKUP(Maintenance_and_repair[[#This Row],[Real_estate]],Houses[],6)</f>
        <v>Small House</v>
      </c>
    </row>
    <row r="1454" spans="1:6" x14ac:dyDescent="0.25">
      <c r="A1454">
        <v>231</v>
      </c>
      <c r="B1454" s="1">
        <v>42200</v>
      </c>
      <c r="C1454" s="2" t="s">
        <v>5</v>
      </c>
      <c r="D1454" s="3">
        <v>4870</v>
      </c>
      <c r="E1454" t="str">
        <f>VLOOKUP(Maintenance_and_repair[[#This Row],[Real_estate]],Houses[#All],2)</f>
        <v>Son en Breugel</v>
      </c>
      <c r="F1454" t="str">
        <f>VLOOKUP(Maintenance_and_repair[[#This Row],[Real_estate]],Houses[],6)</f>
        <v>Villa</v>
      </c>
    </row>
    <row r="1455" spans="1:6" x14ac:dyDescent="0.25">
      <c r="A1455">
        <v>22</v>
      </c>
      <c r="B1455" s="1">
        <v>42202</v>
      </c>
      <c r="C1455" s="2" t="s">
        <v>5</v>
      </c>
      <c r="D1455" s="3">
        <v>2302</v>
      </c>
      <c r="E1455" t="str">
        <f>VLOOKUP(Maintenance_and_repair[[#This Row],[Real_estate]],Houses[#All],2)</f>
        <v>Eindhoven-Zuid</v>
      </c>
      <c r="F1455" t="str">
        <f>VLOOKUP(Maintenance_and_repair[[#This Row],[Real_estate]],Houses[],6)</f>
        <v>Apartment</v>
      </c>
    </row>
    <row r="1456" spans="1:6" x14ac:dyDescent="0.25">
      <c r="A1456">
        <v>196</v>
      </c>
      <c r="B1456" s="1">
        <v>42202</v>
      </c>
      <c r="C1456" s="2" t="s">
        <v>6</v>
      </c>
      <c r="D1456" s="3">
        <v>1012</v>
      </c>
      <c r="E1456" t="str">
        <f>VLOOKUP(Maintenance_and_repair[[#This Row],[Real_estate]],Houses[#All],2)</f>
        <v>Best</v>
      </c>
      <c r="F1456" t="str">
        <f>VLOOKUP(Maintenance_and_repair[[#This Row],[Real_estate]],Houses[],6)</f>
        <v>House</v>
      </c>
    </row>
    <row r="1457" spans="1:6" x14ac:dyDescent="0.25">
      <c r="A1457">
        <v>172</v>
      </c>
      <c r="B1457" s="1">
        <v>42203</v>
      </c>
      <c r="C1457" s="2" t="s">
        <v>6</v>
      </c>
      <c r="D1457" s="3">
        <v>572</v>
      </c>
      <c r="E1457" t="str">
        <f>VLOOKUP(Maintenance_and_repair[[#This Row],[Real_estate]],Houses[#All],2)</f>
        <v>Eindhoven-Oost</v>
      </c>
      <c r="F1457" t="str">
        <f>VLOOKUP(Maintenance_and_repair[[#This Row],[Real_estate]],Houses[],6)</f>
        <v>Condo</v>
      </c>
    </row>
    <row r="1458" spans="1:6" x14ac:dyDescent="0.25">
      <c r="A1458">
        <v>177</v>
      </c>
      <c r="B1458" s="1">
        <v>42205</v>
      </c>
      <c r="C1458" s="2" t="s">
        <v>6</v>
      </c>
      <c r="D1458" s="3">
        <v>395</v>
      </c>
      <c r="E1458" t="str">
        <f>VLOOKUP(Maintenance_and_repair[[#This Row],[Real_estate]],Houses[#All],2)</f>
        <v>Eindhoven-Oost</v>
      </c>
      <c r="F1458" t="str">
        <f>VLOOKUP(Maintenance_and_repair[[#This Row],[Real_estate]],Houses[],6)</f>
        <v>House</v>
      </c>
    </row>
    <row r="1459" spans="1:6" x14ac:dyDescent="0.25">
      <c r="A1459">
        <v>217</v>
      </c>
      <c r="B1459" s="1">
        <v>42210</v>
      </c>
      <c r="C1459" s="2" t="s">
        <v>5</v>
      </c>
      <c r="D1459" s="3">
        <v>4238</v>
      </c>
      <c r="E1459" t="str">
        <f>VLOOKUP(Maintenance_and_repair[[#This Row],[Real_estate]],Houses[#All],2)</f>
        <v>Geldrop</v>
      </c>
      <c r="F1459" t="str">
        <f>VLOOKUP(Maintenance_and_repair[[#This Row],[Real_estate]],Houses[],6)</f>
        <v>House</v>
      </c>
    </row>
    <row r="1460" spans="1:6" x14ac:dyDescent="0.25">
      <c r="A1460">
        <v>164</v>
      </c>
      <c r="B1460" s="1">
        <v>42212</v>
      </c>
      <c r="C1460" s="2" t="s">
        <v>5</v>
      </c>
      <c r="D1460" s="3">
        <v>3008</v>
      </c>
      <c r="E1460" t="str">
        <f>VLOOKUP(Maintenance_and_repair[[#This Row],[Real_estate]],Houses[#All],2)</f>
        <v>Eindhoven-Oost</v>
      </c>
      <c r="F1460" t="str">
        <f>VLOOKUP(Maintenance_and_repair[[#This Row],[Real_estate]],Houses[],6)</f>
        <v>Condo</v>
      </c>
    </row>
    <row r="1461" spans="1:6" x14ac:dyDescent="0.25">
      <c r="A1461">
        <v>211</v>
      </c>
      <c r="B1461" s="1">
        <v>42213</v>
      </c>
      <c r="C1461" s="2" t="s">
        <v>5</v>
      </c>
      <c r="D1461" s="3">
        <v>1387</v>
      </c>
      <c r="E1461" t="str">
        <f>VLOOKUP(Maintenance_and_repair[[#This Row],[Real_estate]],Houses[#All],2)</f>
        <v>Geldrop</v>
      </c>
      <c r="F1461" t="str">
        <f>VLOOKUP(Maintenance_and_repair[[#This Row],[Real_estate]],Houses[],6)</f>
        <v>Condo</v>
      </c>
    </row>
    <row r="1462" spans="1:6" x14ac:dyDescent="0.25">
      <c r="A1462">
        <v>26</v>
      </c>
      <c r="B1462" s="1">
        <v>42220</v>
      </c>
      <c r="C1462" s="2" t="s">
        <v>5</v>
      </c>
      <c r="D1462" s="3">
        <v>2314</v>
      </c>
      <c r="E1462" t="str">
        <f>VLOOKUP(Maintenance_and_repair[[#This Row],[Real_estate]],Houses[#All],2)</f>
        <v>Eindhoven-Zuid</v>
      </c>
      <c r="F1462" t="str">
        <f>VLOOKUP(Maintenance_and_repair[[#This Row],[Real_estate]],Houses[],6)</f>
        <v>House</v>
      </c>
    </row>
    <row r="1463" spans="1:6" x14ac:dyDescent="0.25">
      <c r="A1463">
        <v>127</v>
      </c>
      <c r="B1463" s="1">
        <v>42220</v>
      </c>
      <c r="C1463" s="2" t="s">
        <v>4</v>
      </c>
      <c r="D1463" s="3">
        <v>3137</v>
      </c>
      <c r="E1463" t="str">
        <f>VLOOKUP(Maintenance_and_repair[[#This Row],[Real_estate]],Houses[#All],2)</f>
        <v>Eindhoven-West</v>
      </c>
      <c r="F1463" t="str">
        <f>VLOOKUP(Maintenance_and_repair[[#This Row],[Real_estate]],Houses[],6)</f>
        <v>Apartment</v>
      </c>
    </row>
    <row r="1464" spans="1:6" x14ac:dyDescent="0.25">
      <c r="A1464">
        <v>218</v>
      </c>
      <c r="B1464" s="1">
        <v>42236</v>
      </c>
      <c r="C1464" s="2" t="s">
        <v>4</v>
      </c>
      <c r="D1464" s="3">
        <v>1567</v>
      </c>
      <c r="E1464" t="str">
        <f>VLOOKUP(Maintenance_and_repair[[#This Row],[Real_estate]],Houses[#All],2)</f>
        <v>Geldrop</v>
      </c>
      <c r="F1464" t="str">
        <f>VLOOKUP(Maintenance_and_repair[[#This Row],[Real_estate]],Houses[],6)</f>
        <v>House</v>
      </c>
    </row>
    <row r="1465" spans="1:6" x14ac:dyDescent="0.25">
      <c r="A1465">
        <v>138</v>
      </c>
      <c r="B1465" s="1">
        <v>42238</v>
      </c>
      <c r="C1465" s="2" t="s">
        <v>6</v>
      </c>
      <c r="D1465" s="3">
        <v>2522</v>
      </c>
      <c r="E1465" t="str">
        <f>VLOOKUP(Maintenance_and_repair[[#This Row],[Real_estate]],Houses[#All],2)</f>
        <v>Eindhoven-West</v>
      </c>
      <c r="F1465" t="str">
        <f>VLOOKUP(Maintenance_and_repair[[#This Row],[Real_estate]],Houses[],6)</f>
        <v>Condo</v>
      </c>
    </row>
    <row r="1466" spans="1:6" x14ac:dyDescent="0.25">
      <c r="A1466">
        <v>205</v>
      </c>
      <c r="B1466" s="1">
        <v>42239</v>
      </c>
      <c r="C1466" s="2" t="s">
        <v>5</v>
      </c>
      <c r="D1466" s="3">
        <v>679</v>
      </c>
      <c r="E1466" t="str">
        <f>VLOOKUP(Maintenance_and_repair[[#This Row],[Real_estate]],Houses[#All],2)</f>
        <v>Best</v>
      </c>
      <c r="F1466" t="str">
        <f>VLOOKUP(Maintenance_and_repair[[#This Row],[Real_estate]],Houses[],6)</f>
        <v>Small House</v>
      </c>
    </row>
    <row r="1467" spans="1:6" x14ac:dyDescent="0.25">
      <c r="A1467">
        <v>93</v>
      </c>
      <c r="B1467" s="1">
        <v>42242</v>
      </c>
      <c r="C1467" s="2" t="s">
        <v>4</v>
      </c>
      <c r="D1467" s="3">
        <v>1393</v>
      </c>
      <c r="E1467" t="str">
        <f>VLOOKUP(Maintenance_and_repair[[#This Row],[Real_estate]],Houses[#All],2)</f>
        <v>Eindhoven-West</v>
      </c>
      <c r="F1467" t="str">
        <f>VLOOKUP(Maintenance_and_repair[[#This Row],[Real_estate]],Houses[],6)</f>
        <v>Small House</v>
      </c>
    </row>
    <row r="1468" spans="1:6" x14ac:dyDescent="0.25">
      <c r="A1468">
        <v>219</v>
      </c>
      <c r="B1468" s="1">
        <v>42242</v>
      </c>
      <c r="C1468" s="2" t="s">
        <v>6</v>
      </c>
      <c r="D1468" s="3">
        <v>3484</v>
      </c>
      <c r="E1468" t="str">
        <f>VLOOKUP(Maintenance_and_repair[[#This Row],[Real_estate]],Houses[#All],2)</f>
        <v>Geldrop</v>
      </c>
      <c r="F1468" t="str">
        <f>VLOOKUP(Maintenance_and_repair[[#This Row],[Real_estate]],Houses[],6)</f>
        <v>House</v>
      </c>
    </row>
    <row r="1469" spans="1:6" x14ac:dyDescent="0.25">
      <c r="A1469">
        <v>222</v>
      </c>
      <c r="B1469" s="1">
        <v>42242</v>
      </c>
      <c r="C1469" s="2" t="s">
        <v>6</v>
      </c>
      <c r="D1469" s="3">
        <v>4879</v>
      </c>
      <c r="E1469" t="str">
        <f>VLOOKUP(Maintenance_and_repair[[#This Row],[Real_estate]],Houses[#All],2)</f>
        <v>Son en Breugel</v>
      </c>
      <c r="F1469" t="str">
        <f>VLOOKUP(Maintenance_and_repair[[#This Row],[Real_estate]],Houses[],6)</f>
        <v>Apartment</v>
      </c>
    </row>
    <row r="1470" spans="1:6" x14ac:dyDescent="0.25">
      <c r="A1470">
        <v>97</v>
      </c>
      <c r="B1470" s="1">
        <v>42244</v>
      </c>
      <c r="C1470" s="2" t="s">
        <v>4</v>
      </c>
      <c r="D1470" s="3">
        <v>452</v>
      </c>
      <c r="E1470" t="str">
        <f>VLOOKUP(Maintenance_and_repair[[#This Row],[Real_estate]],Houses[#All],2)</f>
        <v>Eindhoven-West</v>
      </c>
      <c r="F1470" t="str">
        <f>VLOOKUP(Maintenance_and_repair[[#This Row],[Real_estate]],Houses[],6)</f>
        <v>Apartment</v>
      </c>
    </row>
    <row r="1471" spans="1:6" x14ac:dyDescent="0.25">
      <c r="A1471">
        <v>20</v>
      </c>
      <c r="B1471" s="1">
        <v>42245</v>
      </c>
      <c r="C1471" s="2" t="s">
        <v>6</v>
      </c>
      <c r="D1471" s="3">
        <v>2196</v>
      </c>
      <c r="E1471" t="str">
        <f>VLOOKUP(Maintenance_and_repair[[#This Row],[Real_estate]],Houses[#All],2)</f>
        <v>Eindhoven-Zuid</v>
      </c>
      <c r="F1471" t="str">
        <f>VLOOKUP(Maintenance_and_repair[[#This Row],[Real_estate]],Houses[],6)</f>
        <v>House</v>
      </c>
    </row>
    <row r="1472" spans="1:6" x14ac:dyDescent="0.25">
      <c r="A1472">
        <v>85</v>
      </c>
      <c r="B1472" s="1">
        <v>42247</v>
      </c>
      <c r="C1472" s="2" t="s">
        <v>4</v>
      </c>
      <c r="D1472" s="3">
        <v>1468</v>
      </c>
      <c r="E1472" t="str">
        <f>VLOOKUP(Maintenance_and_repair[[#This Row],[Real_estate]],Houses[#All],2)</f>
        <v>Eindhoven-West</v>
      </c>
      <c r="F1472" t="str">
        <f>VLOOKUP(Maintenance_and_repair[[#This Row],[Real_estate]],Houses[],6)</f>
        <v>Apartment</v>
      </c>
    </row>
    <row r="1473" spans="1:6" x14ac:dyDescent="0.25">
      <c r="A1473">
        <v>215</v>
      </c>
      <c r="B1473" s="1">
        <v>42252</v>
      </c>
      <c r="C1473" s="2" t="s">
        <v>6</v>
      </c>
      <c r="D1473" s="3">
        <v>4626</v>
      </c>
      <c r="E1473" t="str">
        <f>VLOOKUP(Maintenance_and_repair[[#This Row],[Real_estate]],Houses[#All],2)</f>
        <v>Geldrop</v>
      </c>
      <c r="F1473" t="str">
        <f>VLOOKUP(Maintenance_and_repair[[#This Row],[Real_estate]],Houses[],6)</f>
        <v>House</v>
      </c>
    </row>
    <row r="1474" spans="1:6" x14ac:dyDescent="0.25">
      <c r="A1474">
        <v>100</v>
      </c>
      <c r="B1474" s="1">
        <v>42260</v>
      </c>
      <c r="C1474" s="2" t="s">
        <v>6</v>
      </c>
      <c r="D1474" s="3">
        <v>2873</v>
      </c>
      <c r="E1474" t="str">
        <f>VLOOKUP(Maintenance_and_repair[[#This Row],[Real_estate]],Houses[#All],2)</f>
        <v>Eindhoven-West</v>
      </c>
      <c r="F1474" t="str">
        <f>VLOOKUP(Maintenance_and_repair[[#This Row],[Real_estate]],Houses[],6)</f>
        <v>Apartment</v>
      </c>
    </row>
    <row r="1475" spans="1:6" x14ac:dyDescent="0.25">
      <c r="A1475">
        <v>91</v>
      </c>
      <c r="B1475" s="1">
        <v>42263</v>
      </c>
      <c r="C1475" s="2" t="s">
        <v>6</v>
      </c>
      <c r="D1475" s="3">
        <v>796</v>
      </c>
      <c r="E1475" t="str">
        <f>VLOOKUP(Maintenance_and_repair[[#This Row],[Real_estate]],Houses[#All],2)</f>
        <v>Eindhoven-West</v>
      </c>
      <c r="F1475" t="str">
        <f>VLOOKUP(Maintenance_and_repair[[#This Row],[Real_estate]],Houses[],6)</f>
        <v>Apartment</v>
      </c>
    </row>
    <row r="1476" spans="1:6" x14ac:dyDescent="0.25">
      <c r="A1476">
        <v>209</v>
      </c>
      <c r="B1476" s="1">
        <v>42263</v>
      </c>
      <c r="C1476" s="2" t="s">
        <v>4</v>
      </c>
      <c r="D1476" s="3">
        <v>3750</v>
      </c>
      <c r="E1476" t="str">
        <f>VLOOKUP(Maintenance_and_repair[[#This Row],[Real_estate]],Houses[#All],2)</f>
        <v>Geldrop</v>
      </c>
      <c r="F1476" t="str">
        <f>VLOOKUP(Maintenance_and_repair[[#This Row],[Real_estate]],Houses[],6)</f>
        <v>Condo</v>
      </c>
    </row>
    <row r="1477" spans="1:6" x14ac:dyDescent="0.25">
      <c r="A1477">
        <v>132</v>
      </c>
      <c r="B1477" s="1">
        <v>42264</v>
      </c>
      <c r="C1477" s="2" t="s">
        <v>4</v>
      </c>
      <c r="D1477" s="3">
        <v>4166</v>
      </c>
      <c r="E1477" t="str">
        <f>VLOOKUP(Maintenance_and_repair[[#This Row],[Real_estate]],Houses[#All],2)</f>
        <v>Eindhoven-West</v>
      </c>
      <c r="F1477" t="str">
        <f>VLOOKUP(Maintenance_and_repair[[#This Row],[Real_estate]],Houses[],6)</f>
        <v>Condo</v>
      </c>
    </row>
    <row r="1478" spans="1:6" x14ac:dyDescent="0.25">
      <c r="A1478">
        <v>120</v>
      </c>
      <c r="B1478" s="1">
        <v>42266</v>
      </c>
      <c r="C1478" s="2" t="s">
        <v>6</v>
      </c>
      <c r="D1478" s="3">
        <v>4733</v>
      </c>
      <c r="E1478" t="str">
        <f>VLOOKUP(Maintenance_and_repair[[#This Row],[Real_estate]],Houses[#All],2)</f>
        <v>Eindhoven-West</v>
      </c>
      <c r="F1478" t="str">
        <f>VLOOKUP(Maintenance_and_repair[[#This Row],[Real_estate]],Houses[],6)</f>
        <v>Apartment</v>
      </c>
    </row>
    <row r="1479" spans="1:6" x14ac:dyDescent="0.25">
      <c r="A1479">
        <v>223</v>
      </c>
      <c r="B1479" s="1">
        <v>42266</v>
      </c>
      <c r="C1479" s="2" t="s">
        <v>5</v>
      </c>
      <c r="D1479" s="3">
        <v>2028</v>
      </c>
      <c r="E1479" t="str">
        <f>VLOOKUP(Maintenance_and_repair[[#This Row],[Real_estate]],Houses[#All],2)</f>
        <v>Son en Breugel</v>
      </c>
      <c r="F1479" t="str">
        <f>VLOOKUP(Maintenance_and_repair[[#This Row],[Real_estate]],Houses[],6)</f>
        <v>Apartment</v>
      </c>
    </row>
    <row r="1480" spans="1:6" x14ac:dyDescent="0.25">
      <c r="A1480">
        <v>163</v>
      </c>
      <c r="B1480" s="1">
        <v>42267</v>
      </c>
      <c r="C1480" s="2" t="s">
        <v>5</v>
      </c>
      <c r="D1480" s="3">
        <v>273</v>
      </c>
      <c r="E1480" t="str">
        <f>VLOOKUP(Maintenance_and_repair[[#This Row],[Real_estate]],Houses[#All],2)</f>
        <v>Eindhoven-Oost</v>
      </c>
      <c r="F1480" t="str">
        <f>VLOOKUP(Maintenance_and_repair[[#This Row],[Real_estate]],Houses[],6)</f>
        <v>Apartment</v>
      </c>
    </row>
    <row r="1481" spans="1:6" x14ac:dyDescent="0.25">
      <c r="A1481">
        <v>105</v>
      </c>
      <c r="B1481" s="1">
        <v>42268</v>
      </c>
      <c r="C1481" s="2" t="s">
        <v>6</v>
      </c>
      <c r="D1481" s="3">
        <v>2114</v>
      </c>
      <c r="E1481" t="str">
        <f>VLOOKUP(Maintenance_and_repair[[#This Row],[Real_estate]],Houses[#All],2)</f>
        <v>Eindhoven-West</v>
      </c>
      <c r="F1481" t="str">
        <f>VLOOKUP(Maintenance_and_repair[[#This Row],[Real_estate]],Houses[],6)</f>
        <v>Small House</v>
      </c>
    </row>
    <row r="1482" spans="1:6" x14ac:dyDescent="0.25">
      <c r="A1482">
        <v>92</v>
      </c>
      <c r="B1482" s="1">
        <v>42270</v>
      </c>
      <c r="C1482" s="2" t="s">
        <v>6</v>
      </c>
      <c r="D1482" s="3">
        <v>4619</v>
      </c>
      <c r="E1482" t="str">
        <f>VLOOKUP(Maintenance_and_repair[[#This Row],[Real_estate]],Houses[#All],2)</f>
        <v>Eindhoven-West</v>
      </c>
      <c r="F1482" t="str">
        <f>VLOOKUP(Maintenance_and_repair[[#This Row],[Real_estate]],Houses[],6)</f>
        <v>House</v>
      </c>
    </row>
    <row r="1483" spans="1:6" x14ac:dyDescent="0.25">
      <c r="A1483">
        <v>212</v>
      </c>
      <c r="B1483" s="1">
        <v>42277</v>
      </c>
      <c r="C1483" s="2" t="s">
        <v>5</v>
      </c>
      <c r="D1483" s="3">
        <v>812</v>
      </c>
      <c r="E1483" t="str">
        <f>VLOOKUP(Maintenance_and_repair[[#This Row],[Real_estate]],Houses[#All],2)</f>
        <v>Geldrop</v>
      </c>
      <c r="F1483" t="str">
        <f>VLOOKUP(Maintenance_and_repair[[#This Row],[Real_estate]],Houses[],6)</f>
        <v>Condo</v>
      </c>
    </row>
    <row r="1484" spans="1:6" x14ac:dyDescent="0.25">
      <c r="A1484">
        <v>205</v>
      </c>
      <c r="B1484" s="1">
        <v>42278</v>
      </c>
      <c r="C1484" s="2" t="s">
        <v>5</v>
      </c>
      <c r="D1484" s="3">
        <v>1693</v>
      </c>
      <c r="E1484" t="str">
        <f>VLOOKUP(Maintenance_and_repair[[#This Row],[Real_estate]],Houses[#All],2)</f>
        <v>Best</v>
      </c>
      <c r="F1484" t="str">
        <f>VLOOKUP(Maintenance_and_repair[[#This Row],[Real_estate]],Houses[],6)</f>
        <v>Small House</v>
      </c>
    </row>
    <row r="1485" spans="1:6" x14ac:dyDescent="0.25">
      <c r="A1485">
        <v>136</v>
      </c>
      <c r="B1485" s="1">
        <v>42291</v>
      </c>
      <c r="C1485" s="2" t="s">
        <v>5</v>
      </c>
      <c r="D1485" s="3">
        <v>92</v>
      </c>
      <c r="E1485" t="str">
        <f>VLOOKUP(Maintenance_and_repair[[#This Row],[Real_estate]],Houses[#All],2)</f>
        <v>Eindhoven-West</v>
      </c>
      <c r="F1485" t="str">
        <f>VLOOKUP(Maintenance_and_repair[[#This Row],[Real_estate]],Houses[],6)</f>
        <v>Apartment</v>
      </c>
    </row>
    <row r="1486" spans="1:6" x14ac:dyDescent="0.25">
      <c r="A1486">
        <v>221</v>
      </c>
      <c r="B1486" s="1">
        <v>42291</v>
      </c>
      <c r="C1486" s="2" t="s">
        <v>6</v>
      </c>
      <c r="D1486" s="3">
        <v>3095</v>
      </c>
      <c r="E1486" t="str">
        <f>VLOOKUP(Maintenance_and_repair[[#This Row],[Real_estate]],Houses[#All],2)</f>
        <v>Son en Breugel</v>
      </c>
      <c r="F1486" t="str">
        <f>VLOOKUP(Maintenance_and_repair[[#This Row],[Real_estate]],Houses[],6)</f>
        <v>Apartment</v>
      </c>
    </row>
    <row r="1487" spans="1:6" x14ac:dyDescent="0.25">
      <c r="A1487">
        <v>79</v>
      </c>
      <c r="B1487" s="1">
        <v>42294</v>
      </c>
      <c r="C1487" s="2" t="s">
        <v>4</v>
      </c>
      <c r="D1487" s="3">
        <v>4443</v>
      </c>
      <c r="E1487" t="str">
        <f>VLOOKUP(Maintenance_and_repair[[#This Row],[Real_estate]],Houses[#All],2)</f>
        <v>Eindhoven-West</v>
      </c>
      <c r="F1487" t="str">
        <f>VLOOKUP(Maintenance_and_repair[[#This Row],[Real_estate]],Houses[],6)</f>
        <v>Apartment</v>
      </c>
    </row>
    <row r="1488" spans="1:6" x14ac:dyDescent="0.25">
      <c r="A1488">
        <v>157</v>
      </c>
      <c r="B1488" s="1">
        <v>42294</v>
      </c>
      <c r="C1488" s="2" t="s">
        <v>4</v>
      </c>
      <c r="D1488" s="3">
        <v>2611</v>
      </c>
      <c r="E1488" t="str">
        <f>VLOOKUP(Maintenance_and_repair[[#This Row],[Real_estate]],Houses[#All],2)</f>
        <v>Eindhoven-Oost</v>
      </c>
      <c r="F1488" t="str">
        <f>VLOOKUP(Maintenance_and_repair[[#This Row],[Real_estate]],Houses[],6)</f>
        <v>Apartment</v>
      </c>
    </row>
    <row r="1489" spans="1:6" x14ac:dyDescent="0.25">
      <c r="A1489">
        <v>147</v>
      </c>
      <c r="B1489" s="1">
        <v>42297</v>
      </c>
      <c r="C1489" s="2" t="s">
        <v>5</v>
      </c>
      <c r="D1489" s="3">
        <v>4307</v>
      </c>
      <c r="E1489" t="str">
        <f>VLOOKUP(Maintenance_and_repair[[#This Row],[Real_estate]],Houses[#All],2)</f>
        <v>Eindhoven-Oost</v>
      </c>
      <c r="F1489" t="str">
        <f>VLOOKUP(Maintenance_and_repair[[#This Row],[Real_estate]],Houses[],6)</f>
        <v>Small House</v>
      </c>
    </row>
    <row r="1490" spans="1:6" x14ac:dyDescent="0.25">
      <c r="A1490">
        <v>199</v>
      </c>
      <c r="B1490" s="1">
        <v>42297</v>
      </c>
      <c r="C1490" s="2" t="s">
        <v>5</v>
      </c>
      <c r="D1490" s="3">
        <v>665</v>
      </c>
      <c r="E1490" t="str">
        <f>VLOOKUP(Maintenance_and_repair[[#This Row],[Real_estate]],Houses[#All],2)</f>
        <v>Best</v>
      </c>
      <c r="F1490" t="str">
        <f>VLOOKUP(Maintenance_and_repair[[#This Row],[Real_estate]],Houses[],6)</f>
        <v>Apartment</v>
      </c>
    </row>
    <row r="1491" spans="1:6" x14ac:dyDescent="0.25">
      <c r="A1491">
        <v>62</v>
      </c>
      <c r="B1491" s="1">
        <v>42298</v>
      </c>
      <c r="C1491" s="2" t="s">
        <v>4</v>
      </c>
      <c r="D1491" s="3">
        <v>3872</v>
      </c>
      <c r="E1491" t="str">
        <f>VLOOKUP(Maintenance_and_repair[[#This Row],[Real_estate]],Houses[#All],2)</f>
        <v>Eindhoven-Noord</v>
      </c>
      <c r="F1491" t="str">
        <f>VLOOKUP(Maintenance_and_repair[[#This Row],[Real_estate]],Houses[],6)</f>
        <v>House</v>
      </c>
    </row>
    <row r="1492" spans="1:6" x14ac:dyDescent="0.25">
      <c r="A1492">
        <v>202</v>
      </c>
      <c r="B1492" s="1">
        <v>42298</v>
      </c>
      <c r="C1492" s="2" t="s">
        <v>6</v>
      </c>
      <c r="D1492" s="3">
        <v>258</v>
      </c>
      <c r="E1492" t="str">
        <f>VLOOKUP(Maintenance_and_repair[[#This Row],[Real_estate]],Houses[#All],2)</f>
        <v>Veldhoven-Noord</v>
      </c>
      <c r="F1492" t="str">
        <f>VLOOKUP(Maintenance_and_repair[[#This Row],[Real_estate]],Houses[],6)</f>
        <v>Small House</v>
      </c>
    </row>
    <row r="1493" spans="1:6" x14ac:dyDescent="0.25">
      <c r="A1493">
        <v>224</v>
      </c>
      <c r="B1493" s="1">
        <v>42299</v>
      </c>
      <c r="C1493" s="2" t="s">
        <v>4</v>
      </c>
      <c r="D1493" s="3">
        <v>1778</v>
      </c>
      <c r="E1493" t="str">
        <f>VLOOKUP(Maintenance_and_repair[[#This Row],[Real_estate]],Houses[#All],2)</f>
        <v>Son en Breugel</v>
      </c>
      <c r="F1493" t="str">
        <f>VLOOKUP(Maintenance_and_repair[[#This Row],[Real_estate]],Houses[],6)</f>
        <v>Apartment</v>
      </c>
    </row>
    <row r="1494" spans="1:6" x14ac:dyDescent="0.25">
      <c r="A1494">
        <v>122</v>
      </c>
      <c r="B1494" s="1">
        <v>42304</v>
      </c>
      <c r="C1494" s="2" t="s">
        <v>5</v>
      </c>
      <c r="D1494" s="3">
        <v>4993</v>
      </c>
      <c r="E1494" t="str">
        <f>VLOOKUP(Maintenance_and_repair[[#This Row],[Real_estate]],Houses[#All],2)</f>
        <v>Eindhoven-West</v>
      </c>
      <c r="F1494" t="str">
        <f>VLOOKUP(Maintenance_and_repair[[#This Row],[Real_estate]],Houses[],6)</f>
        <v>House</v>
      </c>
    </row>
    <row r="1495" spans="1:6" x14ac:dyDescent="0.25">
      <c r="A1495">
        <v>207</v>
      </c>
      <c r="B1495" s="1">
        <v>42309</v>
      </c>
      <c r="C1495" s="2" t="s">
        <v>4</v>
      </c>
      <c r="D1495" s="3">
        <v>4571</v>
      </c>
      <c r="E1495" t="str">
        <f>VLOOKUP(Maintenance_and_repair[[#This Row],[Real_estate]],Houses[#All],2)</f>
        <v>Geldrop</v>
      </c>
      <c r="F1495" t="str">
        <f>VLOOKUP(Maintenance_and_repair[[#This Row],[Real_estate]],Houses[],6)</f>
        <v>Condo</v>
      </c>
    </row>
    <row r="1496" spans="1:6" x14ac:dyDescent="0.25">
      <c r="A1496">
        <v>151</v>
      </c>
      <c r="B1496" s="1">
        <v>42316</v>
      </c>
      <c r="C1496" s="2" t="s">
        <v>5</v>
      </c>
      <c r="D1496" s="3">
        <v>3029</v>
      </c>
      <c r="E1496" t="str">
        <f>VLOOKUP(Maintenance_and_repair[[#This Row],[Real_estate]],Houses[#All],2)</f>
        <v>Eindhoven-Oost</v>
      </c>
      <c r="F1496" t="str">
        <f>VLOOKUP(Maintenance_and_repair[[#This Row],[Real_estate]],Houses[],6)</f>
        <v>Condo</v>
      </c>
    </row>
    <row r="1497" spans="1:6" x14ac:dyDescent="0.25">
      <c r="A1497">
        <v>104</v>
      </c>
      <c r="B1497" s="1">
        <v>42318</v>
      </c>
      <c r="C1497" s="2" t="s">
        <v>6</v>
      </c>
      <c r="D1497" s="3">
        <v>3361</v>
      </c>
      <c r="E1497" t="str">
        <f>VLOOKUP(Maintenance_and_repair[[#This Row],[Real_estate]],Houses[#All],2)</f>
        <v>Eindhoven-West</v>
      </c>
      <c r="F1497" t="str">
        <f>VLOOKUP(Maintenance_and_repair[[#This Row],[Real_estate]],Houses[],6)</f>
        <v>House</v>
      </c>
    </row>
    <row r="1498" spans="1:6" x14ac:dyDescent="0.25">
      <c r="A1498">
        <v>224</v>
      </c>
      <c r="B1498" s="1">
        <v>42320</v>
      </c>
      <c r="C1498" s="2" t="s">
        <v>4</v>
      </c>
      <c r="D1498" s="3">
        <v>3995</v>
      </c>
      <c r="E1498" t="str">
        <f>VLOOKUP(Maintenance_and_repair[[#This Row],[Real_estate]],Houses[#All],2)</f>
        <v>Son en Breugel</v>
      </c>
      <c r="F1498" t="str">
        <f>VLOOKUP(Maintenance_and_repair[[#This Row],[Real_estate]],Houses[],6)</f>
        <v>Apartment</v>
      </c>
    </row>
    <row r="1499" spans="1:6" x14ac:dyDescent="0.25">
      <c r="A1499">
        <v>170</v>
      </c>
      <c r="B1499" s="1">
        <v>42321</v>
      </c>
      <c r="C1499" s="2" t="s">
        <v>6</v>
      </c>
      <c r="D1499" s="3">
        <v>3429</v>
      </c>
      <c r="E1499" t="str">
        <f>VLOOKUP(Maintenance_and_repair[[#This Row],[Real_estate]],Houses[#All],2)</f>
        <v>Eindhoven-Oost</v>
      </c>
      <c r="F1499" t="str">
        <f>VLOOKUP(Maintenance_and_repair[[#This Row],[Real_estate]],Houses[],6)</f>
        <v>Condo</v>
      </c>
    </row>
    <row r="1500" spans="1:6" x14ac:dyDescent="0.25">
      <c r="A1500">
        <v>228</v>
      </c>
      <c r="B1500" s="1">
        <v>42322</v>
      </c>
      <c r="C1500" s="2" t="s">
        <v>4</v>
      </c>
      <c r="D1500" s="3">
        <v>2436</v>
      </c>
      <c r="E1500" t="str">
        <f>VLOOKUP(Maintenance_and_repair[[#This Row],[Real_estate]],Houses[#All],2)</f>
        <v>Son en Breugel</v>
      </c>
      <c r="F1500" t="str">
        <f>VLOOKUP(Maintenance_and_repair[[#This Row],[Real_estate]],Houses[],6)</f>
        <v>Apartment</v>
      </c>
    </row>
    <row r="1501" spans="1:6" x14ac:dyDescent="0.25">
      <c r="A1501">
        <v>121</v>
      </c>
      <c r="B1501" s="1">
        <v>42325</v>
      </c>
      <c r="C1501" s="2" t="s">
        <v>6</v>
      </c>
      <c r="D1501" s="3">
        <v>1575</v>
      </c>
      <c r="E1501" t="str">
        <f>VLOOKUP(Maintenance_and_repair[[#This Row],[Real_estate]],Houses[#All],2)</f>
        <v>Eindhoven-West</v>
      </c>
      <c r="F1501" t="str">
        <f>VLOOKUP(Maintenance_and_repair[[#This Row],[Real_estate]],Houses[],6)</f>
        <v>Apartment</v>
      </c>
    </row>
    <row r="1502" spans="1:6" x14ac:dyDescent="0.25">
      <c r="A1502">
        <v>162</v>
      </c>
      <c r="B1502" s="1">
        <v>42327</v>
      </c>
      <c r="C1502" s="2" t="s">
        <v>5</v>
      </c>
      <c r="D1502" s="3">
        <v>4954</v>
      </c>
      <c r="E1502" t="str">
        <f>VLOOKUP(Maintenance_and_repair[[#This Row],[Real_estate]],Houses[#All],2)</f>
        <v>Eindhoven-Oost</v>
      </c>
      <c r="F1502" t="str">
        <f>VLOOKUP(Maintenance_and_repair[[#This Row],[Real_estate]],Houses[],6)</f>
        <v>Apartment</v>
      </c>
    </row>
    <row r="1503" spans="1:6" x14ac:dyDescent="0.25">
      <c r="A1503">
        <v>206</v>
      </c>
      <c r="B1503" s="1">
        <v>42332</v>
      </c>
      <c r="C1503" s="2" t="s">
        <v>6</v>
      </c>
      <c r="D1503" s="3">
        <v>2871</v>
      </c>
      <c r="E1503" t="str">
        <f>VLOOKUP(Maintenance_and_repair[[#This Row],[Real_estate]],Houses[#All],2)</f>
        <v>Geldrop</v>
      </c>
      <c r="F1503" t="str">
        <f>VLOOKUP(Maintenance_and_repair[[#This Row],[Real_estate]],Houses[],6)</f>
        <v>Condo</v>
      </c>
    </row>
    <row r="1504" spans="1:6" x14ac:dyDescent="0.25">
      <c r="A1504">
        <v>156</v>
      </c>
      <c r="B1504" s="1">
        <v>42334</v>
      </c>
      <c r="C1504" s="2" t="s">
        <v>5</v>
      </c>
      <c r="D1504" s="3">
        <v>60</v>
      </c>
      <c r="E1504" t="str">
        <f>VLOOKUP(Maintenance_and_repair[[#This Row],[Real_estate]],Houses[#All],2)</f>
        <v>Eindhoven-Oost</v>
      </c>
      <c r="F1504" t="str">
        <f>VLOOKUP(Maintenance_and_repair[[#This Row],[Real_estate]],Houses[],6)</f>
        <v>Apartment</v>
      </c>
    </row>
    <row r="1505" spans="1:6" x14ac:dyDescent="0.25">
      <c r="A1505">
        <v>206</v>
      </c>
      <c r="B1505" s="1">
        <v>42338</v>
      </c>
      <c r="C1505" s="2" t="s">
        <v>4</v>
      </c>
      <c r="D1505" s="3">
        <v>4859</v>
      </c>
      <c r="E1505" t="str">
        <f>VLOOKUP(Maintenance_and_repair[[#This Row],[Real_estate]],Houses[#All],2)</f>
        <v>Geldrop</v>
      </c>
      <c r="F1505" t="str">
        <f>VLOOKUP(Maintenance_and_repair[[#This Row],[Real_estate]],Houses[],6)</f>
        <v>Condo</v>
      </c>
    </row>
    <row r="1506" spans="1:6" x14ac:dyDescent="0.25">
      <c r="A1506">
        <v>95</v>
      </c>
      <c r="B1506" s="1">
        <v>42341</v>
      </c>
      <c r="C1506" s="2" t="s">
        <v>4</v>
      </c>
      <c r="D1506" s="3">
        <v>4003</v>
      </c>
      <c r="E1506" t="str">
        <f>VLOOKUP(Maintenance_and_repair[[#This Row],[Real_estate]],Houses[#All],2)</f>
        <v>Eindhoven-West</v>
      </c>
      <c r="F1506" t="str">
        <f>VLOOKUP(Maintenance_and_repair[[#This Row],[Real_estate]],Houses[],6)</f>
        <v>House</v>
      </c>
    </row>
    <row r="1507" spans="1:6" x14ac:dyDescent="0.25">
      <c r="A1507">
        <v>129</v>
      </c>
      <c r="B1507" s="1">
        <v>42342</v>
      </c>
      <c r="C1507" s="2" t="s">
        <v>5</v>
      </c>
      <c r="D1507" s="3">
        <v>3569</v>
      </c>
      <c r="E1507" t="str">
        <f>VLOOKUP(Maintenance_and_repair[[#This Row],[Real_estate]],Houses[#All],2)</f>
        <v>Eindhoven-West</v>
      </c>
      <c r="F1507" t="str">
        <f>VLOOKUP(Maintenance_and_repair[[#This Row],[Real_estate]],Houses[],6)</f>
        <v>Small House</v>
      </c>
    </row>
    <row r="1508" spans="1:6" x14ac:dyDescent="0.25">
      <c r="A1508">
        <v>175</v>
      </c>
      <c r="B1508" s="1">
        <v>42343</v>
      </c>
      <c r="C1508" s="2" t="s">
        <v>5</v>
      </c>
      <c r="D1508" s="3">
        <v>3578</v>
      </c>
      <c r="E1508" t="str">
        <f>VLOOKUP(Maintenance_and_repair[[#This Row],[Real_estate]],Houses[#All],2)</f>
        <v>Eindhoven-Oost</v>
      </c>
      <c r="F1508" t="str">
        <f>VLOOKUP(Maintenance_and_repair[[#This Row],[Real_estate]],Houses[],6)</f>
        <v>House</v>
      </c>
    </row>
    <row r="1509" spans="1:6" x14ac:dyDescent="0.25">
      <c r="A1509">
        <v>82</v>
      </c>
      <c r="B1509" s="1">
        <v>42348</v>
      </c>
      <c r="C1509" s="2" t="s">
        <v>4</v>
      </c>
      <c r="D1509" s="3">
        <v>4609</v>
      </c>
      <c r="E1509" t="str">
        <f>VLOOKUP(Maintenance_and_repair[[#This Row],[Real_estate]],Houses[#All],2)</f>
        <v>Eindhoven-West</v>
      </c>
      <c r="F1509" t="str">
        <f>VLOOKUP(Maintenance_and_repair[[#This Row],[Real_estate]],Houses[],6)</f>
        <v>Apartment</v>
      </c>
    </row>
    <row r="1510" spans="1:6" x14ac:dyDescent="0.25">
      <c r="A1510">
        <v>194</v>
      </c>
      <c r="B1510" s="1">
        <v>42348</v>
      </c>
      <c r="C1510" s="2" t="s">
        <v>5</v>
      </c>
      <c r="D1510" s="3">
        <v>4129</v>
      </c>
      <c r="E1510" t="str">
        <f>VLOOKUP(Maintenance_and_repair[[#This Row],[Real_estate]],Houses[#All],2)</f>
        <v>Eindhoven-Oost</v>
      </c>
      <c r="F1510" t="str">
        <f>VLOOKUP(Maintenance_and_repair[[#This Row],[Real_estate]],Houses[],6)</f>
        <v>Small House</v>
      </c>
    </row>
    <row r="1511" spans="1:6" x14ac:dyDescent="0.25">
      <c r="A1511">
        <v>208</v>
      </c>
      <c r="B1511" s="1">
        <v>42360</v>
      </c>
      <c r="C1511" s="2" t="s">
        <v>4</v>
      </c>
      <c r="D1511" s="3">
        <v>251</v>
      </c>
      <c r="E1511" t="str">
        <f>VLOOKUP(Maintenance_and_repair[[#This Row],[Real_estate]],Houses[#All],2)</f>
        <v>Geldrop</v>
      </c>
      <c r="F1511" t="str">
        <f>VLOOKUP(Maintenance_and_repair[[#This Row],[Real_estate]],Houses[],6)</f>
        <v>Condo</v>
      </c>
    </row>
    <row r="1512" spans="1:6" x14ac:dyDescent="0.25">
      <c r="A1512">
        <v>188</v>
      </c>
      <c r="B1512" s="1">
        <v>42363</v>
      </c>
      <c r="C1512" s="2" t="s">
        <v>5</v>
      </c>
      <c r="D1512" s="3">
        <v>1434</v>
      </c>
      <c r="E1512" t="str">
        <f>VLOOKUP(Maintenance_and_repair[[#This Row],[Real_estate]],Houses[#All],2)</f>
        <v>Eindhoven-Oost</v>
      </c>
      <c r="F1512" t="str">
        <f>VLOOKUP(Maintenance_and_repair[[#This Row],[Real_estate]],Houses[],6)</f>
        <v>Small House</v>
      </c>
    </row>
    <row r="1513" spans="1:6" x14ac:dyDescent="0.25">
      <c r="A1513">
        <v>14</v>
      </c>
      <c r="B1513" s="1">
        <v>42364</v>
      </c>
      <c r="C1513" s="2" t="s">
        <v>4</v>
      </c>
      <c r="D1513" s="3">
        <v>3045</v>
      </c>
      <c r="E1513" t="str">
        <f>VLOOKUP(Maintenance_and_repair[[#This Row],[Real_estate]],Houses[#All],2)</f>
        <v>Eindhoven-Zuid</v>
      </c>
      <c r="F1513" t="str">
        <f>VLOOKUP(Maintenance_and_repair[[#This Row],[Real_estate]],Houses[],6)</f>
        <v>House</v>
      </c>
    </row>
    <row r="1514" spans="1:6" x14ac:dyDescent="0.25">
      <c r="A1514">
        <v>229</v>
      </c>
      <c r="B1514" s="1">
        <v>42370</v>
      </c>
      <c r="C1514" s="2" t="s">
        <v>4</v>
      </c>
      <c r="D1514" s="3">
        <v>967</v>
      </c>
      <c r="E1514" t="str">
        <f>VLOOKUP(Maintenance_and_repair[[#This Row],[Real_estate]],Houses[#All],2)</f>
        <v>Son en Breugel</v>
      </c>
      <c r="F1514" t="str">
        <f>VLOOKUP(Maintenance_and_repair[[#This Row],[Real_estate]],Houses[],6)</f>
        <v>Apartment</v>
      </c>
    </row>
    <row r="1515" spans="1:6" x14ac:dyDescent="0.25">
      <c r="A1515">
        <v>83</v>
      </c>
      <c r="B1515" s="1">
        <v>42372</v>
      </c>
      <c r="C1515" s="2" t="s">
        <v>4</v>
      </c>
      <c r="D1515" s="3">
        <v>4162</v>
      </c>
      <c r="E1515" t="str">
        <f>VLOOKUP(Maintenance_and_repair[[#This Row],[Real_estate]],Houses[#All],2)</f>
        <v>Eindhoven-West</v>
      </c>
      <c r="F1515" t="str">
        <f>VLOOKUP(Maintenance_and_repair[[#This Row],[Real_estate]],Houses[],6)</f>
        <v>Small House</v>
      </c>
    </row>
    <row r="1516" spans="1:6" x14ac:dyDescent="0.25">
      <c r="A1516">
        <v>172</v>
      </c>
      <c r="B1516" s="1">
        <v>42373</v>
      </c>
      <c r="C1516" s="2" t="s">
        <v>5</v>
      </c>
      <c r="D1516" s="3">
        <v>1607</v>
      </c>
      <c r="E1516" t="str">
        <f>VLOOKUP(Maintenance_and_repair[[#This Row],[Real_estate]],Houses[#All],2)</f>
        <v>Eindhoven-Oost</v>
      </c>
      <c r="F1516" t="str">
        <f>VLOOKUP(Maintenance_and_repair[[#This Row],[Real_estate]],Houses[],6)</f>
        <v>Condo</v>
      </c>
    </row>
    <row r="1517" spans="1:6" x14ac:dyDescent="0.25">
      <c r="A1517">
        <v>6</v>
      </c>
      <c r="B1517" s="1">
        <v>42374</v>
      </c>
      <c r="C1517" s="2" t="s">
        <v>4</v>
      </c>
      <c r="D1517" s="3">
        <v>2121</v>
      </c>
      <c r="E1517" t="str">
        <f>VLOOKUP(Maintenance_and_repair[[#This Row],[Real_estate]],Houses[#All],2)</f>
        <v>Eindhoven-Zuid</v>
      </c>
      <c r="F1517" t="str">
        <f>VLOOKUP(Maintenance_and_repair[[#This Row],[Real_estate]],Houses[],6)</f>
        <v>Condo</v>
      </c>
    </row>
    <row r="1518" spans="1:6" x14ac:dyDescent="0.25">
      <c r="A1518">
        <v>164</v>
      </c>
      <c r="B1518" s="1">
        <v>42376</v>
      </c>
      <c r="C1518" s="2" t="s">
        <v>6</v>
      </c>
      <c r="D1518" s="3">
        <v>2281</v>
      </c>
      <c r="E1518" t="str">
        <f>VLOOKUP(Maintenance_and_repair[[#This Row],[Real_estate]],Houses[#All],2)</f>
        <v>Eindhoven-Oost</v>
      </c>
      <c r="F1518" t="str">
        <f>VLOOKUP(Maintenance_and_repair[[#This Row],[Real_estate]],Houses[],6)</f>
        <v>Condo</v>
      </c>
    </row>
    <row r="1519" spans="1:6" x14ac:dyDescent="0.25">
      <c r="A1519">
        <v>176</v>
      </c>
      <c r="B1519" s="1">
        <v>42377</v>
      </c>
      <c r="C1519" s="2" t="s">
        <v>4</v>
      </c>
      <c r="D1519" s="3">
        <v>2155</v>
      </c>
      <c r="E1519" t="str">
        <f>VLOOKUP(Maintenance_and_repair[[#This Row],[Real_estate]],Houses[#All],2)</f>
        <v>Eindhoven-Oost</v>
      </c>
      <c r="F1519" t="str">
        <f>VLOOKUP(Maintenance_and_repair[[#This Row],[Real_estate]],Houses[],6)</f>
        <v>House</v>
      </c>
    </row>
    <row r="1520" spans="1:6" x14ac:dyDescent="0.25">
      <c r="A1520">
        <v>204</v>
      </c>
      <c r="B1520" s="1">
        <v>42382</v>
      </c>
      <c r="C1520" s="2" t="s">
        <v>4</v>
      </c>
      <c r="D1520" s="3">
        <v>993</v>
      </c>
      <c r="E1520" t="str">
        <f>VLOOKUP(Maintenance_and_repair[[#This Row],[Real_estate]],Houses[#All],2)</f>
        <v>Best</v>
      </c>
      <c r="F1520" t="str">
        <f>VLOOKUP(Maintenance_and_repair[[#This Row],[Real_estate]],Houses[],6)</f>
        <v>Small House</v>
      </c>
    </row>
    <row r="1521" spans="1:6" x14ac:dyDescent="0.25">
      <c r="A1521">
        <v>121</v>
      </c>
      <c r="B1521" s="1">
        <v>42384</v>
      </c>
      <c r="C1521" s="2" t="s">
        <v>6</v>
      </c>
      <c r="D1521" s="3">
        <v>3191</v>
      </c>
      <c r="E1521" t="str">
        <f>VLOOKUP(Maintenance_and_repair[[#This Row],[Real_estate]],Houses[#All],2)</f>
        <v>Eindhoven-West</v>
      </c>
      <c r="F1521" t="str">
        <f>VLOOKUP(Maintenance_and_repair[[#This Row],[Real_estate]],Houses[],6)</f>
        <v>Apartment</v>
      </c>
    </row>
    <row r="1522" spans="1:6" x14ac:dyDescent="0.25">
      <c r="A1522">
        <v>136</v>
      </c>
      <c r="B1522" s="1">
        <v>42384</v>
      </c>
      <c r="C1522" s="2" t="s">
        <v>4</v>
      </c>
      <c r="D1522" s="3">
        <v>2402</v>
      </c>
      <c r="E1522" t="str">
        <f>VLOOKUP(Maintenance_and_repair[[#This Row],[Real_estate]],Houses[#All],2)</f>
        <v>Eindhoven-West</v>
      </c>
      <c r="F1522" t="str">
        <f>VLOOKUP(Maintenance_and_repair[[#This Row],[Real_estate]],Houses[],6)</f>
        <v>Apartment</v>
      </c>
    </row>
    <row r="1523" spans="1:6" x14ac:dyDescent="0.25">
      <c r="A1523">
        <v>93</v>
      </c>
      <c r="B1523" s="1">
        <v>42388</v>
      </c>
      <c r="C1523" s="2" t="s">
        <v>6</v>
      </c>
      <c r="D1523" s="3">
        <v>4234</v>
      </c>
      <c r="E1523" t="str">
        <f>VLOOKUP(Maintenance_and_repair[[#This Row],[Real_estate]],Houses[#All],2)</f>
        <v>Eindhoven-West</v>
      </c>
      <c r="F1523" t="str">
        <f>VLOOKUP(Maintenance_and_repair[[#This Row],[Real_estate]],Houses[],6)</f>
        <v>Small House</v>
      </c>
    </row>
    <row r="1524" spans="1:6" x14ac:dyDescent="0.25">
      <c r="A1524">
        <v>159</v>
      </c>
      <c r="B1524" s="1">
        <v>42388</v>
      </c>
      <c r="C1524" s="2" t="s">
        <v>4</v>
      </c>
      <c r="D1524" s="3">
        <v>1556</v>
      </c>
      <c r="E1524" t="str">
        <f>VLOOKUP(Maintenance_and_repair[[#This Row],[Real_estate]],Houses[#All],2)</f>
        <v>Eindhoven-Oost</v>
      </c>
      <c r="F1524" t="str">
        <f>VLOOKUP(Maintenance_and_repair[[#This Row],[Real_estate]],Houses[],6)</f>
        <v>Apartment</v>
      </c>
    </row>
    <row r="1525" spans="1:6" x14ac:dyDescent="0.25">
      <c r="A1525">
        <v>100</v>
      </c>
      <c r="B1525" s="1">
        <v>42394</v>
      </c>
      <c r="C1525" s="2" t="s">
        <v>6</v>
      </c>
      <c r="D1525" s="3">
        <v>2536</v>
      </c>
      <c r="E1525" t="str">
        <f>VLOOKUP(Maintenance_and_repair[[#This Row],[Real_estate]],Houses[#All],2)</f>
        <v>Eindhoven-West</v>
      </c>
      <c r="F1525" t="str">
        <f>VLOOKUP(Maintenance_and_repair[[#This Row],[Real_estate]],Houses[],6)</f>
        <v>Apartment</v>
      </c>
    </row>
    <row r="1526" spans="1:6" x14ac:dyDescent="0.25">
      <c r="A1526">
        <v>135</v>
      </c>
      <c r="B1526" s="1">
        <v>42394</v>
      </c>
      <c r="C1526" s="2" t="s">
        <v>4</v>
      </c>
      <c r="D1526" s="3">
        <v>4131</v>
      </c>
      <c r="E1526" t="str">
        <f>VLOOKUP(Maintenance_and_repair[[#This Row],[Real_estate]],Houses[#All],2)</f>
        <v>Eindhoven-West</v>
      </c>
      <c r="F1526" t="str">
        <f>VLOOKUP(Maintenance_and_repair[[#This Row],[Real_estate]],Houses[],6)</f>
        <v>Small House</v>
      </c>
    </row>
    <row r="1527" spans="1:6" x14ac:dyDescent="0.25">
      <c r="A1527">
        <v>4</v>
      </c>
      <c r="B1527" s="1">
        <v>42397</v>
      </c>
      <c r="C1527" s="2" t="s">
        <v>4</v>
      </c>
      <c r="D1527" s="3">
        <v>2323</v>
      </c>
      <c r="E1527" t="str">
        <f>VLOOKUP(Maintenance_and_repair[[#This Row],[Real_estate]],Houses[#All],2)</f>
        <v>Eindhoven-Zuid</v>
      </c>
      <c r="F1527" t="str">
        <f>VLOOKUP(Maintenance_and_repair[[#This Row],[Real_estate]],Houses[],6)</f>
        <v>Apartment</v>
      </c>
    </row>
    <row r="1528" spans="1:6" x14ac:dyDescent="0.25">
      <c r="A1528">
        <v>117</v>
      </c>
      <c r="B1528" s="1">
        <v>42397</v>
      </c>
      <c r="C1528" s="2" t="s">
        <v>6</v>
      </c>
      <c r="D1528" s="3">
        <v>3817</v>
      </c>
      <c r="E1528" t="str">
        <f>VLOOKUP(Maintenance_and_repair[[#This Row],[Real_estate]],Houses[#All],2)</f>
        <v>Eindhoven-West</v>
      </c>
      <c r="F1528" t="str">
        <f>VLOOKUP(Maintenance_and_repair[[#This Row],[Real_estate]],Houses[],6)</f>
        <v>Small House</v>
      </c>
    </row>
    <row r="1529" spans="1:6" x14ac:dyDescent="0.25">
      <c r="A1529">
        <v>166</v>
      </c>
      <c r="B1529" s="1">
        <v>42400</v>
      </c>
      <c r="C1529" s="2" t="s">
        <v>4</v>
      </c>
      <c r="D1529" s="3">
        <v>1621</v>
      </c>
      <c r="E1529" t="str">
        <f>VLOOKUP(Maintenance_and_repair[[#This Row],[Real_estate]],Houses[#All],2)</f>
        <v>Eindhoven-Oost</v>
      </c>
      <c r="F1529" t="str">
        <f>VLOOKUP(Maintenance_and_repair[[#This Row],[Real_estate]],Houses[],6)</f>
        <v>Condo</v>
      </c>
    </row>
    <row r="1530" spans="1:6" x14ac:dyDescent="0.25">
      <c r="A1530">
        <v>78</v>
      </c>
      <c r="B1530" s="1">
        <v>42401</v>
      </c>
      <c r="C1530" s="2" t="s">
        <v>4</v>
      </c>
      <c r="D1530" s="3">
        <v>2775</v>
      </c>
      <c r="E1530" t="str">
        <f>VLOOKUP(Maintenance_and_repair[[#This Row],[Real_estate]],Houses[#All],2)</f>
        <v>Eindhoven-West</v>
      </c>
      <c r="F1530" t="str">
        <f>VLOOKUP(Maintenance_and_repair[[#This Row],[Real_estate]],Houses[],6)</f>
        <v>Small House</v>
      </c>
    </row>
    <row r="1531" spans="1:6" x14ac:dyDescent="0.25">
      <c r="A1531">
        <v>131</v>
      </c>
      <c r="B1531" s="1">
        <v>42402</v>
      </c>
      <c r="C1531" s="2" t="s">
        <v>4</v>
      </c>
      <c r="D1531" s="3">
        <v>2064</v>
      </c>
      <c r="E1531" t="str">
        <f>VLOOKUP(Maintenance_and_repair[[#This Row],[Real_estate]],Houses[#All],2)</f>
        <v>Eindhoven-West</v>
      </c>
      <c r="F1531" t="str">
        <f>VLOOKUP(Maintenance_and_repair[[#This Row],[Real_estate]],Houses[],6)</f>
        <v>Villa</v>
      </c>
    </row>
    <row r="1532" spans="1:6" x14ac:dyDescent="0.25">
      <c r="A1532">
        <v>156</v>
      </c>
      <c r="B1532" s="1">
        <v>42403</v>
      </c>
      <c r="C1532" s="2" t="s">
        <v>4</v>
      </c>
      <c r="D1532" s="3">
        <v>3586</v>
      </c>
      <c r="E1532" t="str">
        <f>VLOOKUP(Maintenance_and_repair[[#This Row],[Real_estate]],Houses[#All],2)</f>
        <v>Eindhoven-Oost</v>
      </c>
      <c r="F1532" t="str">
        <f>VLOOKUP(Maintenance_and_repair[[#This Row],[Real_estate]],Houses[],6)</f>
        <v>Apartment</v>
      </c>
    </row>
    <row r="1533" spans="1:6" x14ac:dyDescent="0.25">
      <c r="A1533">
        <v>222</v>
      </c>
      <c r="B1533" s="1">
        <v>42403</v>
      </c>
      <c r="C1533" s="2" t="s">
        <v>4</v>
      </c>
      <c r="D1533" s="3">
        <v>1331</v>
      </c>
      <c r="E1533" t="str">
        <f>VLOOKUP(Maintenance_and_repair[[#This Row],[Real_estate]],Houses[#All],2)</f>
        <v>Son en Breugel</v>
      </c>
      <c r="F1533" t="str">
        <f>VLOOKUP(Maintenance_and_repair[[#This Row],[Real_estate]],Houses[],6)</f>
        <v>Apartment</v>
      </c>
    </row>
    <row r="1534" spans="1:6" x14ac:dyDescent="0.25">
      <c r="A1534">
        <v>220</v>
      </c>
      <c r="B1534" s="1">
        <v>42404</v>
      </c>
      <c r="C1534" s="2" t="s">
        <v>4</v>
      </c>
      <c r="D1534" s="3">
        <v>2938</v>
      </c>
      <c r="E1534" t="str">
        <f>VLOOKUP(Maintenance_and_repair[[#This Row],[Real_estate]],Houses[#All],2)</f>
        <v>Geldrop</v>
      </c>
      <c r="F1534" t="str">
        <f>VLOOKUP(Maintenance_and_repair[[#This Row],[Real_estate]],Houses[],6)</f>
        <v>House</v>
      </c>
    </row>
    <row r="1535" spans="1:6" x14ac:dyDescent="0.25">
      <c r="A1535">
        <v>225</v>
      </c>
      <c r="B1535" s="1">
        <v>42404</v>
      </c>
      <c r="C1535" s="2" t="s">
        <v>5</v>
      </c>
      <c r="D1535" s="3">
        <v>2223</v>
      </c>
      <c r="E1535" t="str">
        <f>VLOOKUP(Maintenance_and_repair[[#This Row],[Real_estate]],Houses[#All],2)</f>
        <v>Son en Breugel</v>
      </c>
      <c r="F1535" t="str">
        <f>VLOOKUP(Maintenance_and_repair[[#This Row],[Real_estate]],Houses[],6)</f>
        <v>Apartment</v>
      </c>
    </row>
    <row r="1536" spans="1:6" x14ac:dyDescent="0.25">
      <c r="A1536">
        <v>199</v>
      </c>
      <c r="B1536" s="1">
        <v>42417</v>
      </c>
      <c r="C1536" s="2" t="s">
        <v>4</v>
      </c>
      <c r="D1536" s="3">
        <v>3780</v>
      </c>
      <c r="E1536" t="str">
        <f>VLOOKUP(Maintenance_and_repair[[#This Row],[Real_estate]],Houses[#All],2)</f>
        <v>Best</v>
      </c>
      <c r="F1536" t="str">
        <f>VLOOKUP(Maintenance_and_repair[[#This Row],[Real_estate]],Houses[],6)</f>
        <v>Apartment</v>
      </c>
    </row>
    <row r="1537" spans="1:6" x14ac:dyDescent="0.25">
      <c r="A1537">
        <v>223</v>
      </c>
      <c r="B1537" s="1">
        <v>42417</v>
      </c>
      <c r="C1537" s="2" t="s">
        <v>5</v>
      </c>
      <c r="D1537" s="3">
        <v>1283</v>
      </c>
      <c r="E1537" t="str">
        <f>VLOOKUP(Maintenance_and_repair[[#This Row],[Real_estate]],Houses[#All],2)</f>
        <v>Son en Breugel</v>
      </c>
      <c r="F1537" t="str">
        <f>VLOOKUP(Maintenance_and_repair[[#This Row],[Real_estate]],Houses[],6)</f>
        <v>Apartment</v>
      </c>
    </row>
    <row r="1538" spans="1:6" x14ac:dyDescent="0.25">
      <c r="A1538">
        <v>120</v>
      </c>
      <c r="B1538" s="1">
        <v>42420</v>
      </c>
      <c r="C1538" s="2" t="s">
        <v>5</v>
      </c>
      <c r="D1538" s="3">
        <v>1691</v>
      </c>
      <c r="E1538" t="str">
        <f>VLOOKUP(Maintenance_and_repair[[#This Row],[Real_estate]],Houses[#All],2)</f>
        <v>Eindhoven-West</v>
      </c>
      <c r="F1538" t="str">
        <f>VLOOKUP(Maintenance_and_repair[[#This Row],[Real_estate]],Houses[],6)</f>
        <v>Apartment</v>
      </c>
    </row>
    <row r="1539" spans="1:6" x14ac:dyDescent="0.25">
      <c r="A1539">
        <v>214</v>
      </c>
      <c r="B1539" s="1">
        <v>42421</v>
      </c>
      <c r="C1539" s="2" t="s">
        <v>6</v>
      </c>
      <c r="D1539" s="3">
        <v>2202</v>
      </c>
      <c r="E1539" t="str">
        <f>VLOOKUP(Maintenance_and_repair[[#This Row],[Real_estate]],Houses[#All],2)</f>
        <v>Geldrop</v>
      </c>
      <c r="F1539" t="str">
        <f>VLOOKUP(Maintenance_and_repair[[#This Row],[Real_estate]],Houses[],6)</f>
        <v>House</v>
      </c>
    </row>
    <row r="1540" spans="1:6" x14ac:dyDescent="0.25">
      <c r="A1540">
        <v>158</v>
      </c>
      <c r="B1540" s="1">
        <v>42422</v>
      </c>
      <c r="C1540" s="2" t="s">
        <v>4</v>
      </c>
      <c r="D1540" s="3">
        <v>282</v>
      </c>
      <c r="E1540" t="str">
        <f>VLOOKUP(Maintenance_and_repair[[#This Row],[Real_estate]],Houses[#All],2)</f>
        <v>Eindhoven-Oost</v>
      </c>
      <c r="F1540" t="str">
        <f>VLOOKUP(Maintenance_and_repair[[#This Row],[Real_estate]],Houses[],6)</f>
        <v>Apartment</v>
      </c>
    </row>
    <row r="1541" spans="1:6" x14ac:dyDescent="0.25">
      <c r="A1541">
        <v>142</v>
      </c>
      <c r="B1541" s="1">
        <v>42429</v>
      </c>
      <c r="C1541" s="2" t="s">
        <v>6</v>
      </c>
      <c r="D1541" s="3">
        <v>2792</v>
      </c>
      <c r="E1541" t="str">
        <f>VLOOKUP(Maintenance_and_repair[[#This Row],[Real_estate]],Houses[#All],2)</f>
        <v>Eindhoven-Oost</v>
      </c>
      <c r="F1541" t="str">
        <f>VLOOKUP(Maintenance_and_repair[[#This Row],[Real_estate]],Houses[],6)</f>
        <v>Apartment</v>
      </c>
    </row>
    <row r="1542" spans="1:6" x14ac:dyDescent="0.25">
      <c r="A1542">
        <v>179</v>
      </c>
      <c r="B1542" s="1">
        <v>42431</v>
      </c>
      <c r="C1542" s="2" t="s">
        <v>6</v>
      </c>
      <c r="D1542" s="3">
        <v>4943</v>
      </c>
      <c r="E1542" t="str">
        <f>VLOOKUP(Maintenance_and_repair[[#This Row],[Real_estate]],Houses[#All],2)</f>
        <v>Eindhoven-Oost</v>
      </c>
      <c r="F1542" t="str">
        <f>VLOOKUP(Maintenance_and_repair[[#This Row],[Real_estate]],Houses[],6)</f>
        <v>Villa</v>
      </c>
    </row>
    <row r="1543" spans="1:6" x14ac:dyDescent="0.25">
      <c r="A1543">
        <v>3</v>
      </c>
      <c r="B1543" s="1">
        <v>42434</v>
      </c>
      <c r="C1543" s="2" t="s">
        <v>5</v>
      </c>
      <c r="D1543" s="3">
        <v>3557</v>
      </c>
      <c r="E1543" t="str">
        <f>VLOOKUP(Maintenance_and_repair[[#This Row],[Real_estate]],Houses[#All],2)</f>
        <v>Eindhoven-Zuid</v>
      </c>
      <c r="F1543" t="str">
        <f>VLOOKUP(Maintenance_and_repair[[#This Row],[Real_estate]],Houses[],6)</f>
        <v>Small House</v>
      </c>
    </row>
    <row r="1544" spans="1:6" x14ac:dyDescent="0.25">
      <c r="A1544">
        <v>226</v>
      </c>
      <c r="B1544" s="1">
        <v>42436</v>
      </c>
      <c r="C1544" s="2" t="s">
        <v>5</v>
      </c>
      <c r="D1544" s="3">
        <v>3737</v>
      </c>
      <c r="E1544" t="str">
        <f>VLOOKUP(Maintenance_and_repair[[#This Row],[Real_estate]],Houses[#All],2)</f>
        <v>Son en Breugel</v>
      </c>
      <c r="F1544" t="str">
        <f>VLOOKUP(Maintenance_and_repair[[#This Row],[Real_estate]],Houses[],6)</f>
        <v>Apartment</v>
      </c>
    </row>
    <row r="1545" spans="1:6" x14ac:dyDescent="0.25">
      <c r="A1545">
        <v>219</v>
      </c>
      <c r="B1545" s="1">
        <v>42439</v>
      </c>
      <c r="C1545" s="2" t="s">
        <v>5</v>
      </c>
      <c r="D1545" s="3">
        <v>4960</v>
      </c>
      <c r="E1545" t="str">
        <f>VLOOKUP(Maintenance_and_repair[[#This Row],[Real_estate]],Houses[#All],2)</f>
        <v>Geldrop</v>
      </c>
      <c r="F1545" t="str">
        <f>VLOOKUP(Maintenance_and_repair[[#This Row],[Real_estate]],Houses[],6)</f>
        <v>House</v>
      </c>
    </row>
    <row r="1546" spans="1:6" x14ac:dyDescent="0.25">
      <c r="A1546">
        <v>87</v>
      </c>
      <c r="B1546" s="1">
        <v>42443</v>
      </c>
      <c r="C1546" s="2" t="s">
        <v>6</v>
      </c>
      <c r="D1546" s="3">
        <v>3240</v>
      </c>
      <c r="E1546" t="str">
        <f>VLOOKUP(Maintenance_and_repair[[#This Row],[Real_estate]],Houses[#All],2)</f>
        <v>Eindhoven-West</v>
      </c>
      <c r="F1546" t="str">
        <f>VLOOKUP(Maintenance_and_repair[[#This Row],[Real_estate]],Houses[],6)</f>
        <v>Small House</v>
      </c>
    </row>
    <row r="1547" spans="1:6" x14ac:dyDescent="0.25">
      <c r="A1547">
        <v>155</v>
      </c>
      <c r="B1547" s="1">
        <v>42443</v>
      </c>
      <c r="C1547" s="2" t="s">
        <v>5</v>
      </c>
      <c r="D1547" s="3">
        <v>533</v>
      </c>
      <c r="E1547" t="str">
        <f>VLOOKUP(Maintenance_and_repair[[#This Row],[Real_estate]],Houses[#All],2)</f>
        <v>Eindhoven-Oost</v>
      </c>
      <c r="F1547" t="str">
        <f>VLOOKUP(Maintenance_and_repair[[#This Row],[Real_estate]],Houses[],6)</f>
        <v>Apartment</v>
      </c>
    </row>
    <row r="1548" spans="1:6" x14ac:dyDescent="0.25">
      <c r="A1548">
        <v>232</v>
      </c>
      <c r="B1548" s="1">
        <v>42445</v>
      </c>
      <c r="C1548" s="2" t="s">
        <v>4</v>
      </c>
      <c r="D1548" s="3">
        <v>4225</v>
      </c>
      <c r="E1548" t="str">
        <f>VLOOKUP(Maintenance_and_repair[[#This Row],[Real_estate]],Houses[#All],2)</f>
        <v>Son en Breugel</v>
      </c>
      <c r="F1548" t="str">
        <f>VLOOKUP(Maintenance_and_repair[[#This Row],[Real_estate]],Houses[],6)</f>
        <v>Villa</v>
      </c>
    </row>
    <row r="1549" spans="1:6" x14ac:dyDescent="0.25">
      <c r="A1549">
        <v>183</v>
      </c>
      <c r="B1549" s="1">
        <v>42449</v>
      </c>
      <c r="C1549" s="2" t="s">
        <v>4</v>
      </c>
      <c r="D1549" s="3">
        <v>3107</v>
      </c>
      <c r="E1549" t="str">
        <f>VLOOKUP(Maintenance_and_repair[[#This Row],[Real_estate]],Houses[#All],2)</f>
        <v>Eindhoven-Oost</v>
      </c>
      <c r="F1549" t="str">
        <f>VLOOKUP(Maintenance_and_repair[[#This Row],[Real_estate]],Houses[],6)</f>
        <v>House</v>
      </c>
    </row>
    <row r="1550" spans="1:6" x14ac:dyDescent="0.25">
      <c r="A1550">
        <v>195</v>
      </c>
      <c r="B1550" s="1">
        <v>42450</v>
      </c>
      <c r="C1550" s="2" t="s">
        <v>5</v>
      </c>
      <c r="D1550" s="3">
        <v>2045</v>
      </c>
      <c r="E1550" t="str">
        <f>VLOOKUP(Maintenance_and_repair[[#This Row],[Real_estate]],Houses[#All],2)</f>
        <v>Best</v>
      </c>
      <c r="F1550" t="str">
        <f>VLOOKUP(Maintenance_and_repair[[#This Row],[Real_estate]],Houses[],6)</f>
        <v>House</v>
      </c>
    </row>
    <row r="1551" spans="1:6" x14ac:dyDescent="0.25">
      <c r="A1551">
        <v>233</v>
      </c>
      <c r="B1551" s="1">
        <v>42450</v>
      </c>
      <c r="C1551" s="2" t="s">
        <v>5</v>
      </c>
      <c r="D1551" s="3">
        <v>2446</v>
      </c>
      <c r="E1551" t="str">
        <f>VLOOKUP(Maintenance_and_repair[[#This Row],[Real_estate]],Houses[#All],2)</f>
        <v>Son en Breugel</v>
      </c>
      <c r="F1551" t="str">
        <f>VLOOKUP(Maintenance_and_repair[[#This Row],[Real_estate]],Houses[],6)</f>
        <v>Villa</v>
      </c>
    </row>
    <row r="1552" spans="1:6" x14ac:dyDescent="0.25">
      <c r="A1552">
        <v>95</v>
      </c>
      <c r="B1552" s="1">
        <v>42456</v>
      </c>
      <c r="C1552" s="2" t="s">
        <v>6</v>
      </c>
      <c r="D1552" s="3">
        <v>2353</v>
      </c>
      <c r="E1552" t="str">
        <f>VLOOKUP(Maintenance_and_repair[[#This Row],[Real_estate]],Houses[#All],2)</f>
        <v>Eindhoven-West</v>
      </c>
      <c r="F1552" t="str">
        <f>VLOOKUP(Maintenance_and_repair[[#This Row],[Real_estate]],Houses[],6)</f>
        <v>House</v>
      </c>
    </row>
    <row r="1553" spans="1:6" x14ac:dyDescent="0.25">
      <c r="A1553">
        <v>202</v>
      </c>
      <c r="B1553" s="1">
        <v>42456</v>
      </c>
      <c r="C1553" s="2" t="s">
        <v>4</v>
      </c>
      <c r="D1553" s="3">
        <v>2347</v>
      </c>
      <c r="E1553" t="str">
        <f>VLOOKUP(Maintenance_and_repair[[#This Row],[Real_estate]],Houses[#All],2)</f>
        <v>Veldhoven-Noord</v>
      </c>
      <c r="F1553" t="str">
        <f>VLOOKUP(Maintenance_and_repair[[#This Row],[Real_estate]],Houses[],6)</f>
        <v>Small House</v>
      </c>
    </row>
    <row r="1554" spans="1:6" x14ac:dyDescent="0.25">
      <c r="A1554">
        <v>35</v>
      </c>
      <c r="B1554" s="1">
        <v>42460</v>
      </c>
      <c r="C1554" s="2" t="s">
        <v>4</v>
      </c>
      <c r="D1554" s="3">
        <v>305</v>
      </c>
      <c r="E1554" t="str">
        <f>VLOOKUP(Maintenance_and_repair[[#This Row],[Real_estate]],Houses[#All],2)</f>
        <v>Eindhoven-Zuid</v>
      </c>
      <c r="F1554" t="str">
        <f>VLOOKUP(Maintenance_and_repair[[#This Row],[Real_estate]],Houses[],6)</f>
        <v>Villa</v>
      </c>
    </row>
    <row r="1555" spans="1:6" x14ac:dyDescent="0.25">
      <c r="A1555">
        <v>232</v>
      </c>
      <c r="B1555" s="1">
        <v>42460</v>
      </c>
      <c r="C1555" s="2" t="s">
        <v>6</v>
      </c>
      <c r="D1555" s="3">
        <v>3147</v>
      </c>
      <c r="E1555" t="str">
        <f>VLOOKUP(Maintenance_and_repair[[#This Row],[Real_estate]],Houses[#All],2)</f>
        <v>Son en Breugel</v>
      </c>
      <c r="F1555" t="str">
        <f>VLOOKUP(Maintenance_and_repair[[#This Row],[Real_estate]],Houses[],6)</f>
        <v>Villa</v>
      </c>
    </row>
    <row r="1556" spans="1:6" x14ac:dyDescent="0.25">
      <c r="A1556">
        <v>207</v>
      </c>
      <c r="B1556" s="1">
        <v>42472</v>
      </c>
      <c r="C1556" s="2" t="s">
        <v>4</v>
      </c>
      <c r="D1556" s="3">
        <v>911</v>
      </c>
      <c r="E1556" t="str">
        <f>VLOOKUP(Maintenance_and_repair[[#This Row],[Real_estate]],Houses[#All],2)</f>
        <v>Geldrop</v>
      </c>
      <c r="F1556" t="str">
        <f>VLOOKUP(Maintenance_and_repair[[#This Row],[Real_estate]],Houses[],6)</f>
        <v>Condo</v>
      </c>
    </row>
    <row r="1557" spans="1:6" x14ac:dyDescent="0.25">
      <c r="A1557">
        <v>163</v>
      </c>
      <c r="B1557" s="1">
        <v>42475</v>
      </c>
      <c r="C1557" s="2" t="s">
        <v>5</v>
      </c>
      <c r="D1557" s="3">
        <v>1145</v>
      </c>
      <c r="E1557" t="str">
        <f>VLOOKUP(Maintenance_and_repair[[#This Row],[Real_estate]],Houses[#All],2)</f>
        <v>Eindhoven-Oost</v>
      </c>
      <c r="F1557" t="str">
        <f>VLOOKUP(Maintenance_and_repair[[#This Row],[Real_estate]],Houses[],6)</f>
        <v>Apartment</v>
      </c>
    </row>
    <row r="1558" spans="1:6" x14ac:dyDescent="0.25">
      <c r="A1558">
        <v>160</v>
      </c>
      <c r="B1558" s="1">
        <v>42478</v>
      </c>
      <c r="C1558" s="2" t="s">
        <v>4</v>
      </c>
      <c r="D1558" s="3">
        <v>3722</v>
      </c>
      <c r="E1558" t="str">
        <f>VLOOKUP(Maintenance_and_repair[[#This Row],[Real_estate]],Houses[#All],2)</f>
        <v>Eindhoven-Oost</v>
      </c>
      <c r="F1558" t="str">
        <f>VLOOKUP(Maintenance_and_repair[[#This Row],[Real_estate]],Houses[],6)</f>
        <v>Apartment</v>
      </c>
    </row>
    <row r="1559" spans="1:6" x14ac:dyDescent="0.25">
      <c r="A1559">
        <v>180</v>
      </c>
      <c r="B1559" s="1">
        <v>42482</v>
      </c>
      <c r="C1559" s="2" t="s">
        <v>4</v>
      </c>
      <c r="D1559" s="3">
        <v>4285</v>
      </c>
      <c r="E1559" t="str">
        <f>VLOOKUP(Maintenance_and_repair[[#This Row],[Real_estate]],Houses[#All],2)</f>
        <v>Eindhoven-Oost</v>
      </c>
      <c r="F1559" t="str">
        <f>VLOOKUP(Maintenance_and_repair[[#This Row],[Real_estate]],Houses[],6)</f>
        <v>Villa</v>
      </c>
    </row>
    <row r="1560" spans="1:6" x14ac:dyDescent="0.25">
      <c r="A1560">
        <v>205</v>
      </c>
      <c r="B1560" s="1">
        <v>42482</v>
      </c>
      <c r="C1560" s="2" t="s">
        <v>6</v>
      </c>
      <c r="D1560" s="3">
        <v>3787</v>
      </c>
      <c r="E1560" t="str">
        <f>VLOOKUP(Maintenance_and_repair[[#This Row],[Real_estate]],Houses[#All],2)</f>
        <v>Best</v>
      </c>
      <c r="F1560" t="str">
        <f>VLOOKUP(Maintenance_and_repair[[#This Row],[Real_estate]],Houses[],6)</f>
        <v>Small House</v>
      </c>
    </row>
    <row r="1561" spans="1:6" x14ac:dyDescent="0.25">
      <c r="A1561">
        <v>233</v>
      </c>
      <c r="B1561" s="1">
        <v>42482</v>
      </c>
      <c r="C1561" s="2" t="s">
        <v>5</v>
      </c>
      <c r="D1561" s="3">
        <v>3935</v>
      </c>
      <c r="E1561" t="str">
        <f>VLOOKUP(Maintenance_and_repair[[#This Row],[Real_estate]],Houses[#All],2)</f>
        <v>Son en Breugel</v>
      </c>
      <c r="F1561" t="str">
        <f>VLOOKUP(Maintenance_and_repair[[#This Row],[Real_estate]],Houses[],6)</f>
        <v>Villa</v>
      </c>
    </row>
    <row r="1562" spans="1:6" x14ac:dyDescent="0.25">
      <c r="A1562">
        <v>114</v>
      </c>
      <c r="B1562" s="1">
        <v>42485</v>
      </c>
      <c r="C1562" s="2" t="s">
        <v>5</v>
      </c>
      <c r="D1562" s="3">
        <v>1162</v>
      </c>
      <c r="E1562" t="str">
        <f>VLOOKUP(Maintenance_and_repair[[#This Row],[Real_estate]],Houses[#All],2)</f>
        <v>Eindhoven-West</v>
      </c>
      <c r="F1562" t="str">
        <f>VLOOKUP(Maintenance_and_repair[[#This Row],[Real_estate]],Houses[],6)</f>
        <v>Apartment</v>
      </c>
    </row>
    <row r="1563" spans="1:6" x14ac:dyDescent="0.25">
      <c r="A1563">
        <v>235</v>
      </c>
      <c r="B1563" s="1">
        <v>42487</v>
      </c>
      <c r="C1563" s="2" t="s">
        <v>5</v>
      </c>
      <c r="D1563" s="3">
        <v>343</v>
      </c>
      <c r="E1563" t="str">
        <f>VLOOKUP(Maintenance_and_repair[[#This Row],[Real_estate]],Houses[#All],2)</f>
        <v>Eindhoven-West</v>
      </c>
      <c r="F1563" t="str">
        <f>VLOOKUP(Maintenance_and_repair[[#This Row],[Real_estate]],Houses[],6)</f>
        <v>House</v>
      </c>
    </row>
    <row r="1564" spans="1:6" x14ac:dyDescent="0.25">
      <c r="A1564">
        <v>203</v>
      </c>
      <c r="B1564" s="1">
        <v>42498</v>
      </c>
      <c r="C1564" s="2" t="s">
        <v>4</v>
      </c>
      <c r="D1564" s="3">
        <v>249</v>
      </c>
      <c r="E1564" t="str">
        <f>VLOOKUP(Maintenance_and_repair[[#This Row],[Real_estate]],Houses[#All],2)</f>
        <v>Veldhoven-Noord</v>
      </c>
      <c r="F1564" t="str">
        <f>VLOOKUP(Maintenance_and_repair[[#This Row],[Real_estate]],Houses[],6)</f>
        <v>Small House</v>
      </c>
    </row>
    <row r="1565" spans="1:6" x14ac:dyDescent="0.25">
      <c r="A1565">
        <v>234</v>
      </c>
      <c r="B1565" s="1">
        <v>42504</v>
      </c>
      <c r="C1565" s="2" t="s">
        <v>5</v>
      </c>
      <c r="D1565" s="3">
        <v>3715</v>
      </c>
      <c r="E1565" t="str">
        <f>VLOOKUP(Maintenance_and_repair[[#This Row],[Real_estate]],Houses[#All],2)</f>
        <v>Eindhoven-West</v>
      </c>
      <c r="F1565" t="str">
        <f>VLOOKUP(Maintenance_and_repair[[#This Row],[Real_estate]],Houses[],6)</f>
        <v>House</v>
      </c>
    </row>
    <row r="1566" spans="1:6" x14ac:dyDescent="0.25">
      <c r="A1566">
        <v>119</v>
      </c>
      <c r="B1566" s="1">
        <v>42509</v>
      </c>
      <c r="C1566" s="2" t="s">
        <v>6</v>
      </c>
      <c r="D1566" s="3">
        <v>3108</v>
      </c>
      <c r="E1566" t="str">
        <f>VLOOKUP(Maintenance_and_repair[[#This Row],[Real_estate]],Houses[#All],2)</f>
        <v>Eindhoven-West</v>
      </c>
      <c r="F1566" t="str">
        <f>VLOOKUP(Maintenance_and_repair[[#This Row],[Real_estate]],Houses[],6)</f>
        <v>House</v>
      </c>
    </row>
    <row r="1567" spans="1:6" x14ac:dyDescent="0.25">
      <c r="A1567">
        <v>217</v>
      </c>
      <c r="B1567" s="1">
        <v>42514</v>
      </c>
      <c r="C1567" s="2" t="s">
        <v>6</v>
      </c>
      <c r="D1567" s="3">
        <v>2839</v>
      </c>
      <c r="E1567" t="str">
        <f>VLOOKUP(Maintenance_and_repair[[#This Row],[Real_estate]],Houses[#All],2)</f>
        <v>Geldrop</v>
      </c>
      <c r="F1567" t="str">
        <f>VLOOKUP(Maintenance_and_repair[[#This Row],[Real_estate]],Houses[],6)</f>
        <v>House</v>
      </c>
    </row>
    <row r="1568" spans="1:6" x14ac:dyDescent="0.25">
      <c r="A1568">
        <v>153</v>
      </c>
      <c r="B1568" s="1">
        <v>42517</v>
      </c>
      <c r="C1568" s="2" t="s">
        <v>6</v>
      </c>
      <c r="D1568" s="3">
        <v>258</v>
      </c>
      <c r="E1568" t="str">
        <f>VLOOKUP(Maintenance_and_repair[[#This Row],[Real_estate]],Houses[#All],2)</f>
        <v>Eindhoven-Oost</v>
      </c>
      <c r="F1568" t="str">
        <f>VLOOKUP(Maintenance_and_repair[[#This Row],[Real_estate]],Houses[],6)</f>
        <v>Apartment</v>
      </c>
    </row>
    <row r="1569" spans="1:6" x14ac:dyDescent="0.25">
      <c r="A1569">
        <v>208</v>
      </c>
      <c r="B1569" s="1">
        <v>42521</v>
      </c>
      <c r="C1569" s="2" t="s">
        <v>5</v>
      </c>
      <c r="D1569" s="3">
        <v>3969</v>
      </c>
      <c r="E1569" t="str">
        <f>VLOOKUP(Maintenance_and_repair[[#This Row],[Real_estate]],Houses[#All],2)</f>
        <v>Geldrop</v>
      </c>
      <c r="F1569" t="str">
        <f>VLOOKUP(Maintenance_and_repair[[#This Row],[Real_estate]],Houses[],6)</f>
        <v>Condo</v>
      </c>
    </row>
    <row r="1570" spans="1:6" x14ac:dyDescent="0.25">
      <c r="A1570">
        <v>230</v>
      </c>
      <c r="B1570" s="1">
        <v>42526</v>
      </c>
      <c r="C1570" s="2" t="s">
        <v>6</v>
      </c>
      <c r="D1570" s="3">
        <v>3817</v>
      </c>
      <c r="E1570" t="str">
        <f>VLOOKUP(Maintenance_and_repair[[#This Row],[Real_estate]],Houses[#All],2)</f>
        <v>Son en Breugel</v>
      </c>
      <c r="F1570" t="str">
        <f>VLOOKUP(Maintenance_and_repair[[#This Row],[Real_estate]],Houses[],6)</f>
        <v>Apartment</v>
      </c>
    </row>
    <row r="1571" spans="1:6" x14ac:dyDescent="0.25">
      <c r="A1571">
        <v>122</v>
      </c>
      <c r="B1571" s="1">
        <v>42529</v>
      </c>
      <c r="C1571" s="2" t="s">
        <v>5</v>
      </c>
      <c r="D1571" s="3">
        <v>1826</v>
      </c>
      <c r="E1571" t="str">
        <f>VLOOKUP(Maintenance_and_repair[[#This Row],[Real_estate]],Houses[#All],2)</f>
        <v>Eindhoven-West</v>
      </c>
      <c r="F1571" t="str">
        <f>VLOOKUP(Maintenance_and_repair[[#This Row],[Real_estate]],Houses[],6)</f>
        <v>House</v>
      </c>
    </row>
    <row r="1572" spans="1:6" x14ac:dyDescent="0.25">
      <c r="A1572">
        <v>140</v>
      </c>
      <c r="B1572" s="1">
        <v>42530</v>
      </c>
      <c r="C1572" s="2" t="s">
        <v>5</v>
      </c>
      <c r="D1572" s="3">
        <v>4379</v>
      </c>
      <c r="E1572" t="str">
        <f>VLOOKUP(Maintenance_and_repair[[#This Row],[Real_estate]],Houses[#All],2)</f>
        <v>Eindhoven-Oost</v>
      </c>
      <c r="F1572" t="str">
        <f>VLOOKUP(Maintenance_and_repair[[#This Row],[Real_estate]],Houses[],6)</f>
        <v>House</v>
      </c>
    </row>
    <row r="1573" spans="1:6" x14ac:dyDescent="0.25">
      <c r="A1573">
        <v>175</v>
      </c>
      <c r="B1573" s="1">
        <v>42531</v>
      </c>
      <c r="C1573" s="2" t="s">
        <v>5</v>
      </c>
      <c r="D1573" s="3">
        <v>1855</v>
      </c>
      <c r="E1573" t="str">
        <f>VLOOKUP(Maintenance_and_repair[[#This Row],[Real_estate]],Houses[#All],2)</f>
        <v>Eindhoven-Oost</v>
      </c>
      <c r="F1573" t="str">
        <f>VLOOKUP(Maintenance_and_repair[[#This Row],[Real_estate]],Houses[],6)</f>
        <v>House</v>
      </c>
    </row>
    <row r="1574" spans="1:6" x14ac:dyDescent="0.25">
      <c r="A1574">
        <v>58</v>
      </c>
      <c r="B1574" s="1">
        <v>42535</v>
      </c>
      <c r="C1574" s="2" t="s">
        <v>4</v>
      </c>
      <c r="D1574" s="3">
        <v>1933</v>
      </c>
      <c r="E1574" t="str">
        <f>VLOOKUP(Maintenance_and_repair[[#This Row],[Real_estate]],Houses[#All],2)</f>
        <v>Eindhoven-Noord</v>
      </c>
      <c r="F1574" t="str">
        <f>VLOOKUP(Maintenance_and_repair[[#This Row],[Real_estate]],Houses[],6)</f>
        <v>Apartment</v>
      </c>
    </row>
    <row r="1575" spans="1:6" x14ac:dyDescent="0.25">
      <c r="A1575">
        <v>240</v>
      </c>
      <c r="B1575" s="1">
        <v>42536</v>
      </c>
      <c r="C1575" s="2" t="s">
        <v>6</v>
      </c>
      <c r="D1575" s="3">
        <v>2134</v>
      </c>
      <c r="E1575" t="str">
        <f>VLOOKUP(Maintenance_and_repair[[#This Row],[Real_estate]],Houses[#All],2)</f>
        <v>Eindhoven-West</v>
      </c>
      <c r="F1575" t="str">
        <f>VLOOKUP(Maintenance_and_repair[[#This Row],[Real_estate]],Houses[],6)</f>
        <v>House</v>
      </c>
    </row>
    <row r="1576" spans="1:6" x14ac:dyDescent="0.25">
      <c r="A1576">
        <v>212</v>
      </c>
      <c r="B1576" s="1">
        <v>42537</v>
      </c>
      <c r="C1576" s="2" t="s">
        <v>5</v>
      </c>
      <c r="D1576" s="3">
        <v>2975</v>
      </c>
      <c r="E1576" t="str">
        <f>VLOOKUP(Maintenance_and_repair[[#This Row],[Real_estate]],Houses[#All],2)</f>
        <v>Geldrop</v>
      </c>
      <c r="F1576" t="str">
        <f>VLOOKUP(Maintenance_and_repair[[#This Row],[Real_estate]],Houses[],6)</f>
        <v>Condo</v>
      </c>
    </row>
    <row r="1577" spans="1:6" x14ac:dyDescent="0.25">
      <c r="A1577">
        <v>90</v>
      </c>
      <c r="B1577" s="1">
        <v>42539</v>
      </c>
      <c r="C1577" s="2" t="s">
        <v>4</v>
      </c>
      <c r="D1577" s="3">
        <v>3481</v>
      </c>
      <c r="E1577" t="str">
        <f>VLOOKUP(Maintenance_and_repair[[#This Row],[Real_estate]],Houses[#All],2)</f>
        <v>Eindhoven-West</v>
      </c>
      <c r="F1577" t="str">
        <f>VLOOKUP(Maintenance_and_repair[[#This Row],[Real_estate]],Houses[],6)</f>
        <v>Condo</v>
      </c>
    </row>
    <row r="1578" spans="1:6" x14ac:dyDescent="0.25">
      <c r="A1578">
        <v>126</v>
      </c>
      <c r="B1578" s="1">
        <v>42543</v>
      </c>
      <c r="C1578" s="2" t="s">
        <v>6</v>
      </c>
      <c r="D1578" s="3">
        <v>1301</v>
      </c>
      <c r="E1578" t="str">
        <f>VLOOKUP(Maintenance_and_repair[[#This Row],[Real_estate]],Houses[#All],2)</f>
        <v>Eindhoven-West</v>
      </c>
      <c r="F1578" t="str">
        <f>VLOOKUP(Maintenance_and_repair[[#This Row],[Real_estate]],Houses[],6)</f>
        <v>Condo</v>
      </c>
    </row>
    <row r="1579" spans="1:6" x14ac:dyDescent="0.25">
      <c r="A1579">
        <v>219</v>
      </c>
      <c r="B1579" s="1">
        <v>42551</v>
      </c>
      <c r="C1579" s="2" t="s">
        <v>4</v>
      </c>
      <c r="D1579" s="3">
        <v>1233</v>
      </c>
      <c r="E1579" t="str">
        <f>VLOOKUP(Maintenance_and_repair[[#This Row],[Real_estate]],Houses[#All],2)</f>
        <v>Geldrop</v>
      </c>
      <c r="F1579" t="str">
        <f>VLOOKUP(Maintenance_and_repair[[#This Row],[Real_estate]],Houses[],6)</f>
        <v>House</v>
      </c>
    </row>
    <row r="1580" spans="1:6" x14ac:dyDescent="0.25">
      <c r="A1580">
        <v>110</v>
      </c>
      <c r="B1580" s="1">
        <v>42556</v>
      </c>
      <c r="C1580" s="2" t="s">
        <v>6</v>
      </c>
      <c r="D1580" s="3">
        <v>3925</v>
      </c>
      <c r="E1580" t="str">
        <f>VLOOKUP(Maintenance_and_repair[[#This Row],[Real_estate]],Houses[#All],2)</f>
        <v>Eindhoven-West</v>
      </c>
      <c r="F1580" t="str">
        <f>VLOOKUP(Maintenance_and_repair[[#This Row],[Real_estate]],Houses[],6)</f>
        <v>House</v>
      </c>
    </row>
    <row r="1581" spans="1:6" x14ac:dyDescent="0.25">
      <c r="A1581">
        <v>68</v>
      </c>
      <c r="B1581" s="1">
        <v>42559</v>
      </c>
      <c r="C1581" s="2" t="s">
        <v>4</v>
      </c>
      <c r="D1581" s="3">
        <v>3216</v>
      </c>
      <c r="E1581" t="str">
        <f>VLOOKUP(Maintenance_and_repair[[#This Row],[Real_estate]],Houses[#All],2)</f>
        <v>Eindhoven-Noord</v>
      </c>
      <c r="F1581" t="str">
        <f>VLOOKUP(Maintenance_and_repair[[#This Row],[Real_estate]],Houses[],6)</f>
        <v>House</v>
      </c>
    </row>
    <row r="1582" spans="1:6" x14ac:dyDescent="0.25">
      <c r="A1582">
        <v>196</v>
      </c>
      <c r="B1582" s="1">
        <v>42560</v>
      </c>
      <c r="C1582" s="2" t="s">
        <v>4</v>
      </c>
      <c r="D1582" s="3">
        <v>1828</v>
      </c>
      <c r="E1582" t="str">
        <f>VLOOKUP(Maintenance_and_repair[[#This Row],[Real_estate]],Houses[#All],2)</f>
        <v>Best</v>
      </c>
      <c r="F1582" t="str">
        <f>VLOOKUP(Maintenance_and_repair[[#This Row],[Real_estate]],Houses[],6)</f>
        <v>House</v>
      </c>
    </row>
    <row r="1583" spans="1:6" x14ac:dyDescent="0.25">
      <c r="A1583">
        <v>84</v>
      </c>
      <c r="B1583" s="1">
        <v>42565</v>
      </c>
      <c r="C1583" s="2" t="s">
        <v>4</v>
      </c>
      <c r="D1583" s="3">
        <v>2692</v>
      </c>
      <c r="E1583" t="str">
        <f>VLOOKUP(Maintenance_and_repair[[#This Row],[Real_estate]],Houses[#All],2)</f>
        <v>Eindhoven-West</v>
      </c>
      <c r="F1583" t="str">
        <f>VLOOKUP(Maintenance_and_repair[[#This Row],[Real_estate]],Houses[],6)</f>
        <v>Small House</v>
      </c>
    </row>
    <row r="1584" spans="1:6" x14ac:dyDescent="0.25">
      <c r="A1584">
        <v>194</v>
      </c>
      <c r="B1584" s="1">
        <v>42565</v>
      </c>
      <c r="C1584" s="2" t="s">
        <v>4</v>
      </c>
      <c r="D1584" s="3">
        <v>3735</v>
      </c>
      <c r="E1584" t="str">
        <f>VLOOKUP(Maintenance_and_repair[[#This Row],[Real_estate]],Houses[#All],2)</f>
        <v>Eindhoven-Oost</v>
      </c>
      <c r="F1584" t="str">
        <f>VLOOKUP(Maintenance_and_repair[[#This Row],[Real_estate]],Houses[],6)</f>
        <v>Small House</v>
      </c>
    </row>
    <row r="1585" spans="1:6" x14ac:dyDescent="0.25">
      <c r="A1585">
        <v>206</v>
      </c>
      <c r="B1585" s="1">
        <v>42565</v>
      </c>
      <c r="C1585" s="2" t="s">
        <v>4</v>
      </c>
      <c r="D1585" s="3">
        <v>4561</v>
      </c>
      <c r="E1585" t="str">
        <f>VLOOKUP(Maintenance_and_repair[[#This Row],[Real_estate]],Houses[#All],2)</f>
        <v>Geldrop</v>
      </c>
      <c r="F1585" t="str">
        <f>VLOOKUP(Maintenance_and_repair[[#This Row],[Real_estate]],Houses[],6)</f>
        <v>Condo</v>
      </c>
    </row>
    <row r="1586" spans="1:6" x14ac:dyDescent="0.25">
      <c r="A1586">
        <v>197</v>
      </c>
      <c r="B1586" s="1">
        <v>42568</v>
      </c>
      <c r="C1586" s="2" t="s">
        <v>6</v>
      </c>
      <c r="D1586" s="3">
        <v>376</v>
      </c>
      <c r="E1586" t="str">
        <f>VLOOKUP(Maintenance_and_repair[[#This Row],[Real_estate]],Houses[#All],2)</f>
        <v>Best</v>
      </c>
      <c r="F1586" t="str">
        <f>VLOOKUP(Maintenance_and_repair[[#This Row],[Real_estate]],Houses[],6)</f>
        <v>House</v>
      </c>
    </row>
    <row r="1587" spans="1:6" x14ac:dyDescent="0.25">
      <c r="A1587">
        <v>225</v>
      </c>
      <c r="B1587" s="1">
        <v>42573</v>
      </c>
      <c r="C1587" s="2" t="s">
        <v>6</v>
      </c>
      <c r="D1587" s="3">
        <v>2160</v>
      </c>
      <c r="E1587" t="str">
        <f>VLOOKUP(Maintenance_and_repair[[#This Row],[Real_estate]],Houses[#All],2)</f>
        <v>Son en Breugel</v>
      </c>
      <c r="F1587" t="str">
        <f>VLOOKUP(Maintenance_and_repair[[#This Row],[Real_estate]],Houses[],6)</f>
        <v>Apartment</v>
      </c>
    </row>
    <row r="1588" spans="1:6" x14ac:dyDescent="0.25">
      <c r="A1588">
        <v>209</v>
      </c>
      <c r="B1588" s="1">
        <v>42577</v>
      </c>
      <c r="C1588" s="2" t="s">
        <v>6</v>
      </c>
      <c r="D1588" s="3">
        <v>4498</v>
      </c>
      <c r="E1588" t="str">
        <f>VLOOKUP(Maintenance_and_repair[[#This Row],[Real_estate]],Houses[#All],2)</f>
        <v>Geldrop</v>
      </c>
      <c r="F1588" t="str">
        <f>VLOOKUP(Maintenance_and_repair[[#This Row],[Real_estate]],Houses[],6)</f>
        <v>Condo</v>
      </c>
    </row>
    <row r="1589" spans="1:6" x14ac:dyDescent="0.25">
      <c r="A1589">
        <v>239</v>
      </c>
      <c r="B1589" s="1">
        <v>42582</v>
      </c>
      <c r="C1589" s="2" t="s">
        <v>4</v>
      </c>
      <c r="D1589" s="3">
        <v>2584</v>
      </c>
      <c r="E1589" t="str">
        <f>VLOOKUP(Maintenance_and_repair[[#This Row],[Real_estate]],Houses[#All],2)</f>
        <v>Eindhoven-West</v>
      </c>
      <c r="F1589" t="str">
        <f>VLOOKUP(Maintenance_and_repair[[#This Row],[Real_estate]],Houses[],6)</f>
        <v>House</v>
      </c>
    </row>
    <row r="1590" spans="1:6" x14ac:dyDescent="0.25">
      <c r="A1590">
        <v>231</v>
      </c>
      <c r="B1590" s="1">
        <v>42585</v>
      </c>
      <c r="C1590" s="2" t="s">
        <v>4</v>
      </c>
      <c r="D1590" s="3">
        <v>3407</v>
      </c>
      <c r="E1590" t="str">
        <f>VLOOKUP(Maintenance_and_repair[[#This Row],[Real_estate]],Houses[#All],2)</f>
        <v>Son en Breugel</v>
      </c>
      <c r="F1590" t="str">
        <f>VLOOKUP(Maintenance_and_repair[[#This Row],[Real_estate]],Houses[],6)</f>
        <v>Villa</v>
      </c>
    </row>
    <row r="1591" spans="1:6" x14ac:dyDescent="0.25">
      <c r="A1591">
        <v>63</v>
      </c>
      <c r="B1591" s="1">
        <v>42588</v>
      </c>
      <c r="C1591" s="2" t="s">
        <v>6</v>
      </c>
      <c r="D1591" s="3">
        <v>4091</v>
      </c>
      <c r="E1591" t="str">
        <f>VLOOKUP(Maintenance_and_repair[[#This Row],[Real_estate]],Houses[#All],2)</f>
        <v>Eindhoven-Noord</v>
      </c>
      <c r="F1591" t="str">
        <f>VLOOKUP(Maintenance_and_repair[[#This Row],[Real_estate]],Houses[],6)</f>
        <v>Small House</v>
      </c>
    </row>
    <row r="1592" spans="1:6" x14ac:dyDescent="0.25">
      <c r="A1592">
        <v>154</v>
      </c>
      <c r="B1592" s="1">
        <v>42590</v>
      </c>
      <c r="C1592" s="2" t="s">
        <v>5</v>
      </c>
      <c r="D1592" s="3">
        <v>3930</v>
      </c>
      <c r="E1592" t="str">
        <f>VLOOKUP(Maintenance_and_repair[[#This Row],[Real_estate]],Houses[#All],2)</f>
        <v>Eindhoven-Oost</v>
      </c>
      <c r="F1592" t="str">
        <f>VLOOKUP(Maintenance_and_repair[[#This Row],[Real_estate]],Houses[],6)</f>
        <v>Apartment</v>
      </c>
    </row>
    <row r="1593" spans="1:6" x14ac:dyDescent="0.25">
      <c r="A1593">
        <v>174</v>
      </c>
      <c r="B1593" s="1">
        <v>42591</v>
      </c>
      <c r="C1593" s="2" t="s">
        <v>4</v>
      </c>
      <c r="D1593" s="3">
        <v>304</v>
      </c>
      <c r="E1593" t="str">
        <f>VLOOKUP(Maintenance_and_repair[[#This Row],[Real_estate]],Houses[#All],2)</f>
        <v>Eindhoven-Oost</v>
      </c>
      <c r="F1593" t="str">
        <f>VLOOKUP(Maintenance_and_repair[[#This Row],[Real_estate]],Houses[],6)</f>
        <v>Condo</v>
      </c>
    </row>
    <row r="1594" spans="1:6" x14ac:dyDescent="0.25">
      <c r="A1594">
        <v>230</v>
      </c>
      <c r="B1594" s="1">
        <v>42591</v>
      </c>
      <c r="C1594" s="2" t="s">
        <v>4</v>
      </c>
      <c r="D1594" s="3">
        <v>4054</v>
      </c>
      <c r="E1594" t="str">
        <f>VLOOKUP(Maintenance_and_repair[[#This Row],[Real_estate]],Houses[#All],2)</f>
        <v>Son en Breugel</v>
      </c>
      <c r="F1594" t="str">
        <f>VLOOKUP(Maintenance_and_repair[[#This Row],[Real_estate]],Houses[],6)</f>
        <v>Apartment</v>
      </c>
    </row>
    <row r="1595" spans="1:6" x14ac:dyDescent="0.25">
      <c r="A1595">
        <v>75</v>
      </c>
      <c r="B1595" s="1">
        <v>42595</v>
      </c>
      <c r="C1595" s="2" t="s">
        <v>4</v>
      </c>
      <c r="D1595" s="3">
        <v>25</v>
      </c>
      <c r="E1595" t="str">
        <f>VLOOKUP(Maintenance_and_repair[[#This Row],[Real_estate]],Houses[#All],2)</f>
        <v>Eindhoven-Noord</v>
      </c>
      <c r="F1595" t="str">
        <f>VLOOKUP(Maintenance_and_repair[[#This Row],[Real_estate]],Houses[],6)</f>
        <v>Small House</v>
      </c>
    </row>
    <row r="1596" spans="1:6" x14ac:dyDescent="0.25">
      <c r="A1596">
        <v>198</v>
      </c>
      <c r="B1596" s="1">
        <v>42598</v>
      </c>
      <c r="C1596" s="2" t="s">
        <v>6</v>
      </c>
      <c r="D1596" s="3">
        <v>3502</v>
      </c>
      <c r="E1596" t="str">
        <f>VLOOKUP(Maintenance_and_repair[[#This Row],[Real_estate]],Houses[#All],2)</f>
        <v>Best</v>
      </c>
      <c r="F1596" t="str">
        <f>VLOOKUP(Maintenance_and_repair[[#This Row],[Real_estate]],Houses[],6)</f>
        <v>Apartment</v>
      </c>
    </row>
    <row r="1597" spans="1:6" x14ac:dyDescent="0.25">
      <c r="A1597">
        <v>99</v>
      </c>
      <c r="B1597" s="1">
        <v>42599</v>
      </c>
      <c r="C1597" s="2" t="s">
        <v>6</v>
      </c>
      <c r="D1597" s="3">
        <v>4953</v>
      </c>
      <c r="E1597" t="str">
        <f>VLOOKUP(Maintenance_and_repair[[#This Row],[Real_estate]],Houses[#All],2)</f>
        <v>Eindhoven-West</v>
      </c>
      <c r="F1597" t="str">
        <f>VLOOKUP(Maintenance_and_repair[[#This Row],[Real_estate]],Houses[],6)</f>
        <v>Small House</v>
      </c>
    </row>
    <row r="1598" spans="1:6" x14ac:dyDescent="0.25">
      <c r="A1598">
        <v>200</v>
      </c>
      <c r="B1598" s="1">
        <v>42604</v>
      </c>
      <c r="C1598" s="2" t="s">
        <v>4</v>
      </c>
      <c r="D1598" s="3">
        <v>1747</v>
      </c>
      <c r="E1598" t="str">
        <f>VLOOKUP(Maintenance_and_repair[[#This Row],[Real_estate]],Houses[#All],2)</f>
        <v>Best</v>
      </c>
      <c r="F1598" t="str">
        <f>VLOOKUP(Maintenance_and_repair[[#This Row],[Real_estate]],Houses[],6)</f>
        <v>Apartment</v>
      </c>
    </row>
    <row r="1599" spans="1:6" x14ac:dyDescent="0.25">
      <c r="A1599">
        <v>26</v>
      </c>
      <c r="B1599" s="1">
        <v>42605</v>
      </c>
      <c r="C1599" s="2" t="s">
        <v>4</v>
      </c>
      <c r="D1599" s="3">
        <v>4508</v>
      </c>
      <c r="E1599" t="str">
        <f>VLOOKUP(Maintenance_and_repair[[#This Row],[Real_estate]],Houses[#All],2)</f>
        <v>Eindhoven-Zuid</v>
      </c>
      <c r="F1599" t="str">
        <f>VLOOKUP(Maintenance_and_repair[[#This Row],[Real_estate]],Houses[],6)</f>
        <v>House</v>
      </c>
    </row>
    <row r="1600" spans="1:6" x14ac:dyDescent="0.25">
      <c r="A1600">
        <v>20</v>
      </c>
      <c r="B1600" s="1">
        <v>42607</v>
      </c>
      <c r="C1600" s="2" t="s">
        <v>4</v>
      </c>
      <c r="D1600" s="3">
        <v>921</v>
      </c>
      <c r="E1600" t="str">
        <f>VLOOKUP(Maintenance_and_repair[[#This Row],[Real_estate]],Houses[#All],2)</f>
        <v>Eindhoven-Zuid</v>
      </c>
      <c r="F1600" t="str">
        <f>VLOOKUP(Maintenance_and_repair[[#This Row],[Real_estate]],Houses[],6)</f>
        <v>House</v>
      </c>
    </row>
    <row r="1601" spans="1:6" x14ac:dyDescent="0.25">
      <c r="A1601">
        <v>165</v>
      </c>
      <c r="B1601" s="1">
        <v>42608</v>
      </c>
      <c r="C1601" s="2" t="s">
        <v>5</v>
      </c>
      <c r="D1601" s="3">
        <v>421</v>
      </c>
      <c r="E1601" t="str">
        <f>VLOOKUP(Maintenance_and_repair[[#This Row],[Real_estate]],Houses[#All],2)</f>
        <v>Eindhoven-Oost</v>
      </c>
      <c r="F1601" t="str">
        <f>VLOOKUP(Maintenance_and_repair[[#This Row],[Real_estate]],Houses[],6)</f>
        <v>Condo</v>
      </c>
    </row>
    <row r="1602" spans="1:6" x14ac:dyDescent="0.25">
      <c r="A1602">
        <v>210</v>
      </c>
      <c r="B1602" s="1">
        <v>42609</v>
      </c>
      <c r="C1602" s="2" t="s">
        <v>4</v>
      </c>
      <c r="D1602" s="3">
        <v>2463</v>
      </c>
      <c r="E1602" t="str">
        <f>VLOOKUP(Maintenance_and_repair[[#This Row],[Real_estate]],Houses[#All],2)</f>
        <v>Geldrop</v>
      </c>
      <c r="F1602" t="str">
        <f>VLOOKUP(Maintenance_and_repair[[#This Row],[Real_estate]],Houses[],6)</f>
        <v>Condo</v>
      </c>
    </row>
    <row r="1603" spans="1:6" x14ac:dyDescent="0.25">
      <c r="A1603">
        <v>170</v>
      </c>
      <c r="B1603" s="1">
        <v>42612</v>
      </c>
      <c r="C1603" s="2" t="s">
        <v>5</v>
      </c>
      <c r="D1603" s="3">
        <v>974</v>
      </c>
      <c r="E1603" t="str">
        <f>VLOOKUP(Maintenance_and_repair[[#This Row],[Real_estate]],Houses[#All],2)</f>
        <v>Eindhoven-Oost</v>
      </c>
      <c r="F1603" t="str">
        <f>VLOOKUP(Maintenance_and_repair[[#This Row],[Real_estate]],Houses[],6)</f>
        <v>Condo</v>
      </c>
    </row>
    <row r="1604" spans="1:6" x14ac:dyDescent="0.25">
      <c r="A1604">
        <v>124</v>
      </c>
      <c r="B1604" s="1">
        <v>42613</v>
      </c>
      <c r="C1604" s="2" t="s">
        <v>5</v>
      </c>
      <c r="D1604" s="3">
        <v>970</v>
      </c>
      <c r="E1604" t="str">
        <f>VLOOKUP(Maintenance_and_repair[[#This Row],[Real_estate]],Houses[#All],2)</f>
        <v>Eindhoven-West</v>
      </c>
      <c r="F1604" t="str">
        <f>VLOOKUP(Maintenance_and_repair[[#This Row],[Real_estate]],Houses[],6)</f>
        <v>Apartment</v>
      </c>
    </row>
    <row r="1605" spans="1:6" x14ac:dyDescent="0.25">
      <c r="A1605">
        <v>228</v>
      </c>
      <c r="B1605" s="1">
        <v>42613</v>
      </c>
      <c r="C1605" s="2" t="s">
        <v>6</v>
      </c>
      <c r="D1605" s="3">
        <v>2677</v>
      </c>
      <c r="E1605" t="str">
        <f>VLOOKUP(Maintenance_and_repair[[#This Row],[Real_estate]],Houses[#All],2)</f>
        <v>Son en Breugel</v>
      </c>
      <c r="F1605" t="str">
        <f>VLOOKUP(Maintenance_and_repair[[#This Row],[Real_estate]],Houses[],6)</f>
        <v>Apartment</v>
      </c>
    </row>
    <row r="1606" spans="1:6" x14ac:dyDescent="0.25">
      <c r="A1606">
        <v>73</v>
      </c>
      <c r="B1606" s="1">
        <v>42623</v>
      </c>
      <c r="C1606" s="2" t="s">
        <v>4</v>
      </c>
      <c r="D1606" s="3">
        <v>2417</v>
      </c>
      <c r="E1606" t="str">
        <f>VLOOKUP(Maintenance_and_repair[[#This Row],[Real_estate]],Houses[#All],2)</f>
        <v>Eindhoven-Noord</v>
      </c>
      <c r="F1606" t="str">
        <f>VLOOKUP(Maintenance_and_repair[[#This Row],[Real_estate]],Houses[],6)</f>
        <v>Apartment</v>
      </c>
    </row>
    <row r="1607" spans="1:6" x14ac:dyDescent="0.25">
      <c r="A1607">
        <v>162</v>
      </c>
      <c r="B1607" s="1">
        <v>42625</v>
      </c>
      <c r="C1607" s="2" t="s">
        <v>4</v>
      </c>
      <c r="D1607" s="3">
        <v>887</v>
      </c>
      <c r="E1607" t="str">
        <f>VLOOKUP(Maintenance_and_repair[[#This Row],[Real_estate]],Houses[#All],2)</f>
        <v>Eindhoven-Oost</v>
      </c>
      <c r="F1607" t="str">
        <f>VLOOKUP(Maintenance_and_repair[[#This Row],[Real_estate]],Houses[],6)</f>
        <v>Apartment</v>
      </c>
    </row>
    <row r="1608" spans="1:6" x14ac:dyDescent="0.25">
      <c r="A1608">
        <v>132</v>
      </c>
      <c r="B1608" s="1">
        <v>42626</v>
      </c>
      <c r="C1608" s="2" t="s">
        <v>6</v>
      </c>
      <c r="D1608" s="3">
        <v>1361</v>
      </c>
      <c r="E1608" t="str">
        <f>VLOOKUP(Maintenance_and_repair[[#This Row],[Real_estate]],Houses[#All],2)</f>
        <v>Eindhoven-West</v>
      </c>
      <c r="F1608" t="str">
        <f>VLOOKUP(Maintenance_and_repair[[#This Row],[Real_estate]],Houses[],6)</f>
        <v>Condo</v>
      </c>
    </row>
    <row r="1609" spans="1:6" x14ac:dyDescent="0.25">
      <c r="A1609">
        <v>109</v>
      </c>
      <c r="B1609" s="1">
        <v>42630</v>
      </c>
      <c r="C1609" s="2" t="s">
        <v>6</v>
      </c>
      <c r="D1609" s="3">
        <v>1821</v>
      </c>
      <c r="E1609" t="str">
        <f>VLOOKUP(Maintenance_and_repair[[#This Row],[Real_estate]],Houses[#All],2)</f>
        <v>Eindhoven-West</v>
      </c>
      <c r="F1609" t="str">
        <f>VLOOKUP(Maintenance_and_repair[[#This Row],[Real_estate]],Houses[],6)</f>
        <v>Apartment</v>
      </c>
    </row>
    <row r="1610" spans="1:6" x14ac:dyDescent="0.25">
      <c r="A1610">
        <v>181</v>
      </c>
      <c r="B1610" s="1">
        <v>42632</v>
      </c>
      <c r="C1610" s="2" t="s">
        <v>4</v>
      </c>
      <c r="D1610" s="3">
        <v>3429</v>
      </c>
      <c r="E1610" t="str">
        <f>VLOOKUP(Maintenance_and_repair[[#This Row],[Real_estate]],Houses[#All],2)</f>
        <v>Eindhoven-Oost</v>
      </c>
      <c r="F1610" t="str">
        <f>VLOOKUP(Maintenance_and_repair[[#This Row],[Real_estate]],Houses[],6)</f>
        <v>House</v>
      </c>
    </row>
    <row r="1611" spans="1:6" x14ac:dyDescent="0.25">
      <c r="A1611">
        <v>105</v>
      </c>
      <c r="B1611" s="1">
        <v>42633</v>
      </c>
      <c r="C1611" s="2" t="s">
        <v>6</v>
      </c>
      <c r="D1611" s="3">
        <v>2987</v>
      </c>
      <c r="E1611" t="str">
        <f>VLOOKUP(Maintenance_and_repair[[#This Row],[Real_estate]],Houses[#All],2)</f>
        <v>Eindhoven-West</v>
      </c>
      <c r="F1611" t="str">
        <f>VLOOKUP(Maintenance_and_repair[[#This Row],[Real_estate]],Houses[],6)</f>
        <v>Small House</v>
      </c>
    </row>
    <row r="1612" spans="1:6" x14ac:dyDescent="0.25">
      <c r="A1612">
        <v>227</v>
      </c>
      <c r="B1612" s="1">
        <v>42633</v>
      </c>
      <c r="C1612" s="2" t="s">
        <v>6</v>
      </c>
      <c r="D1612" s="3">
        <v>4598</v>
      </c>
      <c r="E1612" t="str">
        <f>VLOOKUP(Maintenance_and_repair[[#This Row],[Real_estate]],Houses[#All],2)</f>
        <v>Son en Breugel</v>
      </c>
      <c r="F1612" t="str">
        <f>VLOOKUP(Maintenance_and_repair[[#This Row],[Real_estate]],Houses[],6)</f>
        <v>Apartment</v>
      </c>
    </row>
    <row r="1613" spans="1:6" x14ac:dyDescent="0.25">
      <c r="A1613">
        <v>238</v>
      </c>
      <c r="B1613" s="1">
        <v>42633</v>
      </c>
      <c r="C1613" s="2" t="s">
        <v>5</v>
      </c>
      <c r="D1613" s="3">
        <v>870</v>
      </c>
      <c r="E1613" t="str">
        <f>VLOOKUP(Maintenance_and_repair[[#This Row],[Real_estate]],Houses[#All],2)</f>
        <v>Eindhoven-West</v>
      </c>
      <c r="F1613" t="str">
        <f>VLOOKUP(Maintenance_and_repair[[#This Row],[Real_estate]],Houses[],6)</f>
        <v>House</v>
      </c>
    </row>
    <row r="1614" spans="1:6" x14ac:dyDescent="0.25">
      <c r="A1614">
        <v>204</v>
      </c>
      <c r="B1614" s="1">
        <v>42640</v>
      </c>
      <c r="C1614" s="2" t="s">
        <v>5</v>
      </c>
      <c r="D1614" s="3">
        <v>4161</v>
      </c>
      <c r="E1614" t="str">
        <f>VLOOKUP(Maintenance_and_repair[[#This Row],[Real_estate]],Houses[#All],2)</f>
        <v>Best</v>
      </c>
      <c r="F1614" t="str">
        <f>VLOOKUP(Maintenance_and_repair[[#This Row],[Real_estate]],Houses[],6)</f>
        <v>Small House</v>
      </c>
    </row>
    <row r="1615" spans="1:6" x14ac:dyDescent="0.25">
      <c r="A1615">
        <v>128</v>
      </c>
      <c r="B1615" s="1">
        <v>42642</v>
      </c>
      <c r="C1615" s="2" t="s">
        <v>4</v>
      </c>
      <c r="D1615" s="3">
        <v>57</v>
      </c>
      <c r="E1615" t="str">
        <f>VLOOKUP(Maintenance_and_repair[[#This Row],[Real_estate]],Houses[#All],2)</f>
        <v>Eindhoven-West</v>
      </c>
      <c r="F1615" t="str">
        <f>VLOOKUP(Maintenance_and_repair[[#This Row],[Real_estate]],Houses[],6)</f>
        <v>House</v>
      </c>
    </row>
    <row r="1616" spans="1:6" x14ac:dyDescent="0.25">
      <c r="A1616">
        <v>209</v>
      </c>
      <c r="B1616" s="1">
        <v>42650</v>
      </c>
      <c r="C1616" s="2" t="s">
        <v>5</v>
      </c>
      <c r="D1616" s="3">
        <v>2335</v>
      </c>
      <c r="E1616" t="str">
        <f>VLOOKUP(Maintenance_and_repair[[#This Row],[Real_estate]],Houses[#All],2)</f>
        <v>Geldrop</v>
      </c>
      <c r="F1616" t="str">
        <f>VLOOKUP(Maintenance_and_repair[[#This Row],[Real_estate]],Houses[],6)</f>
        <v>Condo</v>
      </c>
    </row>
    <row r="1617" spans="1:6" x14ac:dyDescent="0.25">
      <c r="A1617">
        <v>57</v>
      </c>
      <c r="B1617" s="1">
        <v>42655</v>
      </c>
      <c r="C1617" s="2" t="s">
        <v>4</v>
      </c>
      <c r="D1617" s="3">
        <v>2071</v>
      </c>
      <c r="E1617" t="str">
        <f>VLOOKUP(Maintenance_and_repair[[#This Row],[Real_estate]],Houses[#All],2)</f>
        <v>Eindhoven-Noord</v>
      </c>
      <c r="F1617" t="str">
        <f>VLOOKUP(Maintenance_and_repair[[#This Row],[Real_estate]],Houses[],6)</f>
        <v>Small House</v>
      </c>
    </row>
    <row r="1618" spans="1:6" x14ac:dyDescent="0.25">
      <c r="A1618">
        <v>168</v>
      </c>
      <c r="B1618" s="1">
        <v>42663</v>
      </c>
      <c r="C1618" s="2" t="s">
        <v>6</v>
      </c>
      <c r="D1618" s="3">
        <v>3881</v>
      </c>
      <c r="E1618" t="str">
        <f>VLOOKUP(Maintenance_and_repair[[#This Row],[Real_estate]],Houses[#All],2)</f>
        <v>Eindhoven-Oost</v>
      </c>
      <c r="F1618" t="str">
        <f>VLOOKUP(Maintenance_and_repair[[#This Row],[Real_estate]],Houses[],6)</f>
        <v>Condo</v>
      </c>
    </row>
    <row r="1619" spans="1:6" x14ac:dyDescent="0.25">
      <c r="A1619">
        <v>125</v>
      </c>
      <c r="B1619" s="1">
        <v>42667</v>
      </c>
      <c r="C1619" s="2" t="s">
        <v>5</v>
      </c>
      <c r="D1619" s="3">
        <v>961</v>
      </c>
      <c r="E1619" t="str">
        <f>VLOOKUP(Maintenance_and_repair[[#This Row],[Real_estate]],Houses[#All],2)</f>
        <v>Eindhoven-West</v>
      </c>
      <c r="F1619" t="str">
        <f>VLOOKUP(Maintenance_and_repair[[#This Row],[Real_estate]],Houses[],6)</f>
        <v>Villa</v>
      </c>
    </row>
    <row r="1620" spans="1:6" x14ac:dyDescent="0.25">
      <c r="A1620">
        <v>220</v>
      </c>
      <c r="B1620" s="1">
        <v>42672</v>
      </c>
      <c r="C1620" s="2" t="s">
        <v>6</v>
      </c>
      <c r="D1620" s="3">
        <v>1135</v>
      </c>
      <c r="E1620" t="str">
        <f>VLOOKUP(Maintenance_and_repair[[#This Row],[Real_estate]],Houses[#All],2)</f>
        <v>Geldrop</v>
      </c>
      <c r="F1620" t="str">
        <f>VLOOKUP(Maintenance_and_repair[[#This Row],[Real_estate]],Houses[],6)</f>
        <v>House</v>
      </c>
    </row>
    <row r="1621" spans="1:6" x14ac:dyDescent="0.25">
      <c r="A1621">
        <v>161</v>
      </c>
      <c r="B1621" s="1">
        <v>42677</v>
      </c>
      <c r="C1621" s="2" t="s">
        <v>5</v>
      </c>
      <c r="D1621" s="3">
        <v>405</v>
      </c>
      <c r="E1621" t="str">
        <f>VLOOKUP(Maintenance_and_repair[[#This Row],[Real_estate]],Houses[#All],2)</f>
        <v>Eindhoven-Oost</v>
      </c>
      <c r="F1621" t="str">
        <f>VLOOKUP(Maintenance_and_repair[[#This Row],[Real_estate]],Houses[],6)</f>
        <v>Apartment</v>
      </c>
    </row>
    <row r="1622" spans="1:6" x14ac:dyDescent="0.25">
      <c r="A1622">
        <v>111</v>
      </c>
      <c r="B1622" s="1">
        <v>42678</v>
      </c>
      <c r="C1622" s="2" t="s">
        <v>5</v>
      </c>
      <c r="D1622" s="3">
        <v>3558</v>
      </c>
      <c r="E1622" t="str">
        <f>VLOOKUP(Maintenance_and_repair[[#This Row],[Real_estate]],Houses[#All],2)</f>
        <v>Eindhoven-West</v>
      </c>
      <c r="F1622" t="str">
        <f>VLOOKUP(Maintenance_and_repair[[#This Row],[Real_estate]],Houses[],6)</f>
        <v>Small House</v>
      </c>
    </row>
    <row r="1623" spans="1:6" x14ac:dyDescent="0.25">
      <c r="A1623">
        <v>169</v>
      </c>
      <c r="B1623" s="1">
        <v>42678</v>
      </c>
      <c r="C1623" s="2" t="s">
        <v>6</v>
      </c>
      <c r="D1623" s="3">
        <v>2419</v>
      </c>
      <c r="E1623" t="str">
        <f>VLOOKUP(Maintenance_and_repair[[#This Row],[Real_estate]],Houses[#All],2)</f>
        <v>Eindhoven-Oost</v>
      </c>
      <c r="F1623" t="str">
        <f>VLOOKUP(Maintenance_and_repair[[#This Row],[Real_estate]],Houses[],6)</f>
        <v>Condo</v>
      </c>
    </row>
    <row r="1624" spans="1:6" x14ac:dyDescent="0.25">
      <c r="A1624">
        <v>149</v>
      </c>
      <c r="B1624" s="1">
        <v>42679</v>
      </c>
      <c r="C1624" s="2" t="s">
        <v>6</v>
      </c>
      <c r="D1624" s="3">
        <v>3468</v>
      </c>
      <c r="E1624" t="str">
        <f>VLOOKUP(Maintenance_and_repair[[#This Row],[Real_estate]],Houses[#All],2)</f>
        <v>Eindhoven-Oost</v>
      </c>
      <c r="F1624" t="str">
        <f>VLOOKUP(Maintenance_and_repair[[#This Row],[Real_estate]],Houses[],6)</f>
        <v>Villa</v>
      </c>
    </row>
    <row r="1625" spans="1:6" x14ac:dyDescent="0.25">
      <c r="A1625">
        <v>167</v>
      </c>
      <c r="B1625" s="1">
        <v>42681</v>
      </c>
      <c r="C1625" s="2" t="s">
        <v>6</v>
      </c>
      <c r="D1625" s="3">
        <v>1688</v>
      </c>
      <c r="E1625" t="str">
        <f>VLOOKUP(Maintenance_and_repair[[#This Row],[Real_estate]],Houses[#All],2)</f>
        <v>Eindhoven-Oost</v>
      </c>
      <c r="F1625" t="str">
        <f>VLOOKUP(Maintenance_and_repair[[#This Row],[Real_estate]],Houses[],6)</f>
        <v>Condo</v>
      </c>
    </row>
    <row r="1626" spans="1:6" x14ac:dyDescent="0.25">
      <c r="A1626">
        <v>138</v>
      </c>
      <c r="B1626" s="1">
        <v>42682</v>
      </c>
      <c r="C1626" s="2" t="s">
        <v>4</v>
      </c>
      <c r="D1626" s="3">
        <v>2679</v>
      </c>
      <c r="E1626" t="str">
        <f>VLOOKUP(Maintenance_and_repair[[#This Row],[Real_estate]],Houses[#All],2)</f>
        <v>Eindhoven-West</v>
      </c>
      <c r="F1626" t="str">
        <f>VLOOKUP(Maintenance_and_repair[[#This Row],[Real_estate]],Houses[],6)</f>
        <v>Condo</v>
      </c>
    </row>
    <row r="1627" spans="1:6" x14ac:dyDescent="0.25">
      <c r="A1627">
        <v>221</v>
      </c>
      <c r="B1627" s="1">
        <v>42686</v>
      </c>
      <c r="C1627" s="2" t="s">
        <v>4</v>
      </c>
      <c r="D1627" s="3">
        <v>3812</v>
      </c>
      <c r="E1627" t="str">
        <f>VLOOKUP(Maintenance_and_repair[[#This Row],[Real_estate]],Houses[#All],2)</f>
        <v>Son en Breugel</v>
      </c>
      <c r="F1627" t="str">
        <f>VLOOKUP(Maintenance_and_repair[[#This Row],[Real_estate]],Houses[],6)</f>
        <v>Apartment</v>
      </c>
    </row>
    <row r="1628" spans="1:6" x14ac:dyDescent="0.25">
      <c r="A1628">
        <v>32</v>
      </c>
      <c r="B1628" s="1">
        <v>42691</v>
      </c>
      <c r="C1628" s="2" t="s">
        <v>5</v>
      </c>
      <c r="D1628" s="3">
        <v>4558</v>
      </c>
      <c r="E1628" t="str">
        <f>VLOOKUP(Maintenance_and_repair[[#This Row],[Real_estate]],Houses[#All],2)</f>
        <v>Eindhoven-Zuid</v>
      </c>
      <c r="F1628" t="str">
        <f>VLOOKUP(Maintenance_and_repair[[#This Row],[Real_estate]],Houses[],6)</f>
        <v>House</v>
      </c>
    </row>
    <row r="1629" spans="1:6" x14ac:dyDescent="0.25">
      <c r="A1629">
        <v>104</v>
      </c>
      <c r="B1629" s="1">
        <v>42695</v>
      </c>
      <c r="C1629" s="2" t="s">
        <v>6</v>
      </c>
      <c r="D1629" s="3">
        <v>141</v>
      </c>
      <c r="E1629" t="str">
        <f>VLOOKUP(Maintenance_and_repair[[#This Row],[Real_estate]],Houses[#All],2)</f>
        <v>Eindhoven-West</v>
      </c>
      <c r="F1629" t="str">
        <f>VLOOKUP(Maintenance_and_repair[[#This Row],[Real_estate]],Houses[],6)</f>
        <v>House</v>
      </c>
    </row>
    <row r="1630" spans="1:6" x14ac:dyDescent="0.25">
      <c r="A1630">
        <v>224</v>
      </c>
      <c r="B1630" s="1">
        <v>42703</v>
      </c>
      <c r="C1630" s="2" t="s">
        <v>5</v>
      </c>
      <c r="D1630" s="3">
        <v>1624</v>
      </c>
      <c r="E1630" t="str">
        <f>VLOOKUP(Maintenance_and_repair[[#This Row],[Real_estate]],Houses[#All],2)</f>
        <v>Son en Breugel</v>
      </c>
      <c r="F1630" t="str">
        <f>VLOOKUP(Maintenance_and_repair[[#This Row],[Real_estate]],Houses[],6)</f>
        <v>Apartment</v>
      </c>
    </row>
    <row r="1631" spans="1:6" x14ac:dyDescent="0.25">
      <c r="A1631">
        <v>89</v>
      </c>
      <c r="B1631" s="1">
        <v>42705</v>
      </c>
      <c r="C1631" s="2" t="s">
        <v>6</v>
      </c>
      <c r="D1631" s="3">
        <v>1432</v>
      </c>
      <c r="E1631" t="str">
        <f>VLOOKUP(Maintenance_and_repair[[#This Row],[Real_estate]],Houses[#All],2)</f>
        <v>Eindhoven-West</v>
      </c>
      <c r="F1631" t="str">
        <f>VLOOKUP(Maintenance_and_repair[[#This Row],[Real_estate]],Houses[],6)</f>
        <v>Apartment</v>
      </c>
    </row>
    <row r="1632" spans="1:6" x14ac:dyDescent="0.25">
      <c r="A1632">
        <v>216</v>
      </c>
      <c r="B1632" s="1">
        <v>42707</v>
      </c>
      <c r="C1632" s="2" t="s">
        <v>4</v>
      </c>
      <c r="D1632" s="3">
        <v>1246</v>
      </c>
      <c r="E1632" t="str">
        <f>VLOOKUP(Maintenance_and_repair[[#This Row],[Real_estate]],Houses[#All],2)</f>
        <v>Geldrop</v>
      </c>
      <c r="F1632" t="str">
        <f>VLOOKUP(Maintenance_and_repair[[#This Row],[Real_estate]],Houses[],6)</f>
        <v>House</v>
      </c>
    </row>
    <row r="1633" spans="1:6" x14ac:dyDescent="0.25">
      <c r="A1633">
        <v>152</v>
      </c>
      <c r="B1633" s="1">
        <v>42708</v>
      </c>
      <c r="C1633" s="2" t="s">
        <v>5</v>
      </c>
      <c r="D1633" s="3">
        <v>302</v>
      </c>
      <c r="E1633" t="str">
        <f>VLOOKUP(Maintenance_and_repair[[#This Row],[Real_estate]],Houses[#All],2)</f>
        <v>Eindhoven-Oost</v>
      </c>
      <c r="F1633" t="str">
        <f>VLOOKUP(Maintenance_and_repair[[#This Row],[Real_estate]],Houses[],6)</f>
        <v>Apartment</v>
      </c>
    </row>
    <row r="1634" spans="1:6" x14ac:dyDescent="0.25">
      <c r="A1634">
        <v>67</v>
      </c>
      <c r="B1634" s="1">
        <v>42709</v>
      </c>
      <c r="C1634" s="2" t="s">
        <v>4</v>
      </c>
      <c r="D1634" s="3">
        <v>2475</v>
      </c>
      <c r="E1634" t="str">
        <f>VLOOKUP(Maintenance_and_repair[[#This Row],[Real_estate]],Houses[#All],2)</f>
        <v>Eindhoven-Noord</v>
      </c>
      <c r="F1634" t="str">
        <f>VLOOKUP(Maintenance_and_repair[[#This Row],[Real_estate]],Houses[],6)</f>
        <v>Apartment</v>
      </c>
    </row>
    <row r="1635" spans="1:6" x14ac:dyDescent="0.25">
      <c r="A1635">
        <v>145</v>
      </c>
      <c r="B1635" s="1">
        <v>42709</v>
      </c>
      <c r="C1635" s="2" t="s">
        <v>5</v>
      </c>
      <c r="D1635" s="3">
        <v>2456</v>
      </c>
      <c r="E1635" t="str">
        <f>VLOOKUP(Maintenance_and_repair[[#This Row],[Real_estate]],Houses[#All],2)</f>
        <v>Eindhoven-Oost</v>
      </c>
      <c r="F1635" t="str">
        <f>VLOOKUP(Maintenance_and_repair[[#This Row],[Real_estate]],Houses[],6)</f>
        <v>Apartment</v>
      </c>
    </row>
    <row r="1636" spans="1:6" x14ac:dyDescent="0.25">
      <c r="A1636">
        <v>202</v>
      </c>
      <c r="B1636" s="1">
        <v>42709</v>
      </c>
      <c r="C1636" s="2" t="s">
        <v>4</v>
      </c>
      <c r="D1636" s="3">
        <v>4931</v>
      </c>
      <c r="E1636" t="str">
        <f>VLOOKUP(Maintenance_and_repair[[#This Row],[Real_estate]],Houses[#All],2)</f>
        <v>Veldhoven-Noord</v>
      </c>
      <c r="F1636" t="str">
        <f>VLOOKUP(Maintenance_and_repair[[#This Row],[Real_estate]],Houses[],6)</f>
        <v>Small House</v>
      </c>
    </row>
    <row r="1637" spans="1:6" x14ac:dyDescent="0.25">
      <c r="A1637">
        <v>147</v>
      </c>
      <c r="B1637" s="1">
        <v>42710</v>
      </c>
      <c r="C1637" s="2" t="s">
        <v>6</v>
      </c>
      <c r="D1637" s="3">
        <v>497</v>
      </c>
      <c r="E1637" t="str">
        <f>VLOOKUP(Maintenance_and_repair[[#This Row],[Real_estate]],Houses[#All],2)</f>
        <v>Eindhoven-Oost</v>
      </c>
      <c r="F1637" t="str">
        <f>VLOOKUP(Maintenance_and_repair[[#This Row],[Real_estate]],Houses[],6)</f>
        <v>Small House</v>
      </c>
    </row>
    <row r="1638" spans="1:6" x14ac:dyDescent="0.25">
      <c r="A1638">
        <v>211</v>
      </c>
      <c r="B1638" s="1">
        <v>42711</v>
      </c>
      <c r="C1638" s="2" t="s">
        <v>6</v>
      </c>
      <c r="D1638" s="3">
        <v>4889</v>
      </c>
      <c r="E1638" t="str">
        <f>VLOOKUP(Maintenance_and_repair[[#This Row],[Real_estate]],Houses[#All],2)</f>
        <v>Geldrop</v>
      </c>
      <c r="F1638" t="str">
        <f>VLOOKUP(Maintenance_and_repair[[#This Row],[Real_estate]],Houses[],6)</f>
        <v>Condo</v>
      </c>
    </row>
    <row r="1639" spans="1:6" x14ac:dyDescent="0.25">
      <c r="A1639">
        <v>223</v>
      </c>
      <c r="B1639" s="1">
        <v>42717</v>
      </c>
      <c r="C1639" s="2" t="s">
        <v>6</v>
      </c>
      <c r="D1639" s="3">
        <v>4966</v>
      </c>
      <c r="E1639" t="str">
        <f>VLOOKUP(Maintenance_and_repair[[#This Row],[Real_estate]],Houses[#All],2)</f>
        <v>Son en Breugel</v>
      </c>
      <c r="F1639" t="str">
        <f>VLOOKUP(Maintenance_and_repair[[#This Row],[Real_estate]],Houses[],6)</f>
        <v>Apartment</v>
      </c>
    </row>
    <row r="1640" spans="1:6" x14ac:dyDescent="0.25">
      <c r="A1640">
        <v>118</v>
      </c>
      <c r="B1640" s="1">
        <v>42723</v>
      </c>
      <c r="C1640" s="2" t="s">
        <v>6</v>
      </c>
      <c r="D1640" s="3">
        <v>4306</v>
      </c>
      <c r="E1640" t="str">
        <f>VLOOKUP(Maintenance_and_repair[[#This Row],[Real_estate]],Houses[#All],2)</f>
        <v>Eindhoven-West</v>
      </c>
      <c r="F1640" t="str">
        <f>VLOOKUP(Maintenance_and_repair[[#This Row],[Real_estate]],Houses[],6)</f>
        <v>Apartment</v>
      </c>
    </row>
    <row r="1641" spans="1:6" x14ac:dyDescent="0.25">
      <c r="A1641">
        <v>216</v>
      </c>
      <c r="B1641" s="1">
        <v>42730</v>
      </c>
      <c r="C1641" s="2" t="s">
        <v>6</v>
      </c>
      <c r="D1641" s="3">
        <v>781</v>
      </c>
      <c r="E1641" t="str">
        <f>VLOOKUP(Maintenance_and_repair[[#This Row],[Real_estate]],Houses[#All],2)</f>
        <v>Geldrop</v>
      </c>
      <c r="F1641" t="str">
        <f>VLOOKUP(Maintenance_and_repair[[#This Row],[Real_estate]],Houses[],6)</f>
        <v>House</v>
      </c>
    </row>
    <row r="1642" spans="1:6" x14ac:dyDescent="0.25">
      <c r="A1642">
        <v>210</v>
      </c>
      <c r="B1642" s="1">
        <v>42734</v>
      </c>
      <c r="C1642" s="2" t="s">
        <v>5</v>
      </c>
      <c r="D1642" s="3">
        <v>3981</v>
      </c>
      <c r="E1642" t="str">
        <f>VLOOKUP(Maintenance_and_repair[[#This Row],[Real_estate]],Houses[#All],2)</f>
        <v>Geldrop</v>
      </c>
      <c r="F1642" t="str">
        <f>VLOOKUP(Maintenance_and_repair[[#This Row],[Real_estate]],Houses[],6)</f>
        <v>Condo</v>
      </c>
    </row>
    <row r="1643" spans="1:6" x14ac:dyDescent="0.25">
      <c r="A1643">
        <v>229</v>
      </c>
      <c r="B1643" s="1">
        <v>42740</v>
      </c>
      <c r="C1643" s="2" t="s">
        <v>4</v>
      </c>
      <c r="D1643" s="3">
        <v>967</v>
      </c>
      <c r="E1643" t="str">
        <f>VLOOKUP(Maintenance_and_repair[[#This Row],[Real_estate]],Houses[#All],2)</f>
        <v>Son en Breugel</v>
      </c>
      <c r="F1643" t="str">
        <f>VLOOKUP(Maintenance_and_repair[[#This Row],[Real_estate]],Houses[],6)</f>
        <v>Apartment</v>
      </c>
    </row>
    <row r="1644" spans="1:6" x14ac:dyDescent="0.25">
      <c r="A1644">
        <v>83</v>
      </c>
      <c r="B1644" s="1">
        <v>42742</v>
      </c>
      <c r="C1644" s="2" t="s">
        <v>5</v>
      </c>
      <c r="D1644" s="3">
        <v>1162</v>
      </c>
      <c r="E1644" t="str">
        <f>VLOOKUP(Maintenance_and_repair[[#This Row],[Real_estate]],Houses[#All],2)</f>
        <v>Eindhoven-West</v>
      </c>
      <c r="F1644" t="str">
        <f>VLOOKUP(Maintenance_and_repair[[#This Row],[Real_estate]],Houses[],6)</f>
        <v>Small House</v>
      </c>
    </row>
    <row r="1645" spans="1:6" x14ac:dyDescent="0.25">
      <c r="A1645">
        <v>172</v>
      </c>
      <c r="B1645" s="1">
        <v>42743</v>
      </c>
      <c r="C1645" s="2" t="s">
        <v>5</v>
      </c>
      <c r="D1645" s="3">
        <v>1607</v>
      </c>
      <c r="E1645" t="str">
        <f>VLOOKUP(Maintenance_and_repair[[#This Row],[Real_estate]],Houses[#All],2)</f>
        <v>Eindhoven-Oost</v>
      </c>
      <c r="F1645" t="str">
        <f>VLOOKUP(Maintenance_and_repair[[#This Row],[Real_estate]],Houses[],6)</f>
        <v>Condo</v>
      </c>
    </row>
    <row r="1646" spans="1:6" x14ac:dyDescent="0.25">
      <c r="A1646">
        <v>2</v>
      </c>
      <c r="B1646" s="1">
        <v>42745</v>
      </c>
      <c r="C1646" s="2" t="s">
        <v>5</v>
      </c>
      <c r="D1646" s="3">
        <v>357</v>
      </c>
      <c r="E1646" t="str">
        <f>VLOOKUP(Maintenance_and_repair[[#This Row],[Real_estate]],Houses[#All],2)</f>
        <v>Eindhoven-Zuid</v>
      </c>
      <c r="F1646" t="str">
        <f>VLOOKUP(Maintenance_and_repair[[#This Row],[Real_estate]],Houses[],6)</f>
        <v>House</v>
      </c>
    </row>
    <row r="1647" spans="1:6" x14ac:dyDescent="0.25">
      <c r="A1647">
        <v>5</v>
      </c>
      <c r="B1647" s="1">
        <v>42745</v>
      </c>
      <c r="C1647" s="2" t="s">
        <v>5</v>
      </c>
      <c r="D1647" s="3">
        <v>2121</v>
      </c>
      <c r="E1647" t="str">
        <f>VLOOKUP(Maintenance_and_repair[[#This Row],[Real_estate]],Houses[#All],2)</f>
        <v>Eindhoven-Zuid</v>
      </c>
      <c r="F1647" t="str">
        <f>VLOOKUP(Maintenance_and_repair[[#This Row],[Real_estate]],Houses[],6)</f>
        <v>Villa</v>
      </c>
    </row>
    <row r="1648" spans="1:6" x14ac:dyDescent="0.25">
      <c r="A1648">
        <v>164</v>
      </c>
      <c r="B1648" s="1">
        <v>42746</v>
      </c>
      <c r="C1648" s="2" t="s">
        <v>6</v>
      </c>
      <c r="D1648" s="3">
        <v>2281</v>
      </c>
      <c r="E1648" t="str">
        <f>VLOOKUP(Maintenance_and_repair[[#This Row],[Real_estate]],Houses[#All],2)</f>
        <v>Eindhoven-Oost</v>
      </c>
      <c r="F1648" t="str">
        <f>VLOOKUP(Maintenance_and_repair[[#This Row],[Real_estate]],Houses[],6)</f>
        <v>Condo</v>
      </c>
    </row>
    <row r="1649" spans="1:6" x14ac:dyDescent="0.25">
      <c r="A1649">
        <v>176</v>
      </c>
      <c r="B1649" s="1">
        <v>42747</v>
      </c>
      <c r="C1649" s="2" t="s">
        <v>4</v>
      </c>
      <c r="D1649" s="3">
        <v>2155</v>
      </c>
      <c r="E1649" t="str">
        <f>VLOOKUP(Maintenance_and_repair[[#This Row],[Real_estate]],Houses[#All],2)</f>
        <v>Eindhoven-Oost</v>
      </c>
      <c r="F1649" t="str">
        <f>VLOOKUP(Maintenance_and_repair[[#This Row],[Real_estate]],Houses[],6)</f>
        <v>House</v>
      </c>
    </row>
    <row r="1650" spans="1:6" x14ac:dyDescent="0.25">
      <c r="A1650">
        <v>204</v>
      </c>
      <c r="B1650" s="1">
        <v>42752</v>
      </c>
      <c r="C1650" s="2" t="s">
        <v>4</v>
      </c>
      <c r="D1650" s="3">
        <v>993</v>
      </c>
      <c r="E1650" t="str">
        <f>VLOOKUP(Maintenance_and_repair[[#This Row],[Real_estate]],Houses[#All],2)</f>
        <v>Best</v>
      </c>
      <c r="F1650" t="str">
        <f>VLOOKUP(Maintenance_and_repair[[#This Row],[Real_estate]],Houses[],6)</f>
        <v>Small House</v>
      </c>
    </row>
    <row r="1651" spans="1:6" x14ac:dyDescent="0.25">
      <c r="A1651">
        <v>121</v>
      </c>
      <c r="B1651" s="1">
        <v>42754</v>
      </c>
      <c r="C1651" s="2" t="s">
        <v>6</v>
      </c>
      <c r="D1651" s="3">
        <v>3191</v>
      </c>
      <c r="E1651" t="str">
        <f>VLOOKUP(Maintenance_and_repair[[#This Row],[Real_estate]],Houses[#All],2)</f>
        <v>Eindhoven-West</v>
      </c>
      <c r="F1651" t="str">
        <f>VLOOKUP(Maintenance_and_repair[[#This Row],[Real_estate]],Houses[],6)</f>
        <v>Apartment</v>
      </c>
    </row>
    <row r="1652" spans="1:6" x14ac:dyDescent="0.25">
      <c r="A1652">
        <v>136</v>
      </c>
      <c r="B1652" s="1">
        <v>42754</v>
      </c>
      <c r="C1652" s="2" t="s">
        <v>4</v>
      </c>
      <c r="D1652" s="3">
        <v>2402</v>
      </c>
      <c r="E1652" t="str">
        <f>VLOOKUP(Maintenance_and_repair[[#This Row],[Real_estate]],Houses[#All],2)</f>
        <v>Eindhoven-West</v>
      </c>
      <c r="F1652" t="str">
        <f>VLOOKUP(Maintenance_and_repair[[#This Row],[Real_estate]],Houses[],6)</f>
        <v>Apartment</v>
      </c>
    </row>
    <row r="1653" spans="1:6" x14ac:dyDescent="0.25">
      <c r="A1653">
        <v>159</v>
      </c>
      <c r="B1653" s="1">
        <v>42758</v>
      </c>
      <c r="C1653" s="2" t="s">
        <v>6</v>
      </c>
      <c r="D1653" s="3">
        <v>556</v>
      </c>
      <c r="E1653" t="str">
        <f>VLOOKUP(Maintenance_and_repair[[#This Row],[Real_estate]],Houses[#All],2)</f>
        <v>Eindhoven-Oost</v>
      </c>
      <c r="F1653" t="str">
        <f>VLOOKUP(Maintenance_and_repair[[#This Row],[Real_estate]],Houses[],6)</f>
        <v>Apartment</v>
      </c>
    </row>
    <row r="1654" spans="1:6" x14ac:dyDescent="0.25">
      <c r="A1654">
        <v>135</v>
      </c>
      <c r="B1654" s="1">
        <v>42764</v>
      </c>
      <c r="C1654" s="2" t="s">
        <v>4</v>
      </c>
      <c r="D1654" s="3">
        <v>4131</v>
      </c>
      <c r="E1654" t="str">
        <f>VLOOKUP(Maintenance_and_repair[[#This Row],[Real_estate]],Houses[#All],2)</f>
        <v>Eindhoven-West</v>
      </c>
      <c r="F1654" t="str">
        <f>VLOOKUP(Maintenance_and_repair[[#This Row],[Real_estate]],Houses[],6)</f>
        <v>Small House</v>
      </c>
    </row>
    <row r="1655" spans="1:6" x14ac:dyDescent="0.25">
      <c r="A1655">
        <v>117</v>
      </c>
      <c r="B1655" s="1">
        <v>42767</v>
      </c>
      <c r="C1655" s="2" t="s">
        <v>6</v>
      </c>
      <c r="D1655" s="3">
        <v>3817</v>
      </c>
      <c r="E1655" t="str">
        <f>VLOOKUP(Maintenance_and_repair[[#This Row],[Real_estate]],Houses[#All],2)</f>
        <v>Eindhoven-West</v>
      </c>
      <c r="F1655" t="str">
        <f>VLOOKUP(Maintenance_and_repair[[#This Row],[Real_estate]],Houses[],6)</f>
        <v>Small House</v>
      </c>
    </row>
    <row r="1656" spans="1:6" x14ac:dyDescent="0.25">
      <c r="A1656">
        <v>4</v>
      </c>
      <c r="B1656" s="1">
        <v>42768</v>
      </c>
      <c r="C1656" s="2" t="s">
        <v>4</v>
      </c>
      <c r="D1656" s="3">
        <v>2323</v>
      </c>
      <c r="E1656" t="str">
        <f>VLOOKUP(Maintenance_and_repair[[#This Row],[Real_estate]],Houses[#All],2)</f>
        <v>Eindhoven-Zuid</v>
      </c>
      <c r="F1656" t="str">
        <f>VLOOKUP(Maintenance_and_repair[[#This Row],[Real_estate]],Houses[],6)</f>
        <v>Apartment</v>
      </c>
    </row>
    <row r="1657" spans="1:6" x14ac:dyDescent="0.25">
      <c r="A1657">
        <v>166</v>
      </c>
      <c r="B1657" s="1">
        <v>42770</v>
      </c>
      <c r="C1657" s="2" t="s">
        <v>4</v>
      </c>
      <c r="D1657" s="3">
        <v>1621</v>
      </c>
      <c r="E1657" t="str">
        <f>VLOOKUP(Maintenance_and_repair[[#This Row],[Real_estate]],Houses[#All],2)</f>
        <v>Eindhoven-Oost</v>
      </c>
      <c r="F1657" t="str">
        <f>VLOOKUP(Maintenance_and_repair[[#This Row],[Real_estate]],Houses[],6)</f>
        <v>Condo</v>
      </c>
    </row>
    <row r="1658" spans="1:6" x14ac:dyDescent="0.25">
      <c r="A1658">
        <v>131</v>
      </c>
      <c r="B1658" s="1">
        <v>42772</v>
      </c>
      <c r="C1658" s="2" t="s">
        <v>4</v>
      </c>
      <c r="D1658" s="3">
        <v>2064</v>
      </c>
      <c r="E1658" t="str">
        <f>VLOOKUP(Maintenance_and_repair[[#This Row],[Real_estate]],Houses[#All],2)</f>
        <v>Eindhoven-West</v>
      </c>
      <c r="F1658" t="str">
        <f>VLOOKUP(Maintenance_and_repair[[#This Row],[Real_estate]],Houses[],6)</f>
        <v>Villa</v>
      </c>
    </row>
    <row r="1659" spans="1:6" x14ac:dyDescent="0.25">
      <c r="A1659">
        <v>156</v>
      </c>
      <c r="B1659" s="1">
        <v>42773</v>
      </c>
      <c r="C1659" s="2" t="s">
        <v>4</v>
      </c>
      <c r="D1659" s="3">
        <v>3586</v>
      </c>
      <c r="E1659" t="str">
        <f>VLOOKUP(Maintenance_and_repair[[#This Row],[Real_estate]],Houses[#All],2)</f>
        <v>Eindhoven-Oost</v>
      </c>
      <c r="F1659" t="str">
        <f>VLOOKUP(Maintenance_and_repair[[#This Row],[Real_estate]],Houses[],6)</f>
        <v>Apartment</v>
      </c>
    </row>
    <row r="1660" spans="1:6" x14ac:dyDescent="0.25">
      <c r="A1660">
        <v>222</v>
      </c>
      <c r="B1660" s="1">
        <v>42773</v>
      </c>
      <c r="C1660" s="2" t="s">
        <v>4</v>
      </c>
      <c r="D1660" s="3">
        <v>1331</v>
      </c>
      <c r="E1660" t="str">
        <f>VLOOKUP(Maintenance_and_repair[[#This Row],[Real_estate]],Houses[#All],2)</f>
        <v>Son en Breugel</v>
      </c>
      <c r="F1660" t="str">
        <f>VLOOKUP(Maintenance_and_repair[[#This Row],[Real_estate]],Houses[],6)</f>
        <v>Apartment</v>
      </c>
    </row>
    <row r="1661" spans="1:6" x14ac:dyDescent="0.25">
      <c r="A1661">
        <v>220</v>
      </c>
      <c r="B1661" s="1">
        <v>42774</v>
      </c>
      <c r="C1661" s="2" t="s">
        <v>4</v>
      </c>
      <c r="D1661" s="3">
        <v>2938</v>
      </c>
      <c r="E1661" t="str">
        <f>VLOOKUP(Maintenance_and_repair[[#This Row],[Real_estate]],Houses[#All],2)</f>
        <v>Geldrop</v>
      </c>
      <c r="F1661" t="str">
        <f>VLOOKUP(Maintenance_and_repair[[#This Row],[Real_estate]],Houses[],6)</f>
        <v>House</v>
      </c>
    </row>
    <row r="1662" spans="1:6" x14ac:dyDescent="0.25">
      <c r="A1662">
        <v>225</v>
      </c>
      <c r="B1662" s="1">
        <v>42774</v>
      </c>
      <c r="C1662" s="2" t="s">
        <v>5</v>
      </c>
      <c r="D1662" s="3">
        <v>2223</v>
      </c>
      <c r="E1662" t="str">
        <f>VLOOKUP(Maintenance_and_repair[[#This Row],[Real_estate]],Houses[#All],2)</f>
        <v>Son en Breugel</v>
      </c>
      <c r="F1662" t="str">
        <f>VLOOKUP(Maintenance_and_repair[[#This Row],[Real_estate]],Houses[],6)</f>
        <v>Apartment</v>
      </c>
    </row>
    <row r="1663" spans="1:6" x14ac:dyDescent="0.25">
      <c r="A1663">
        <v>199</v>
      </c>
      <c r="B1663" s="1">
        <v>42787</v>
      </c>
      <c r="C1663" s="2" t="s">
        <v>4</v>
      </c>
      <c r="D1663" s="3">
        <v>3780</v>
      </c>
      <c r="E1663" t="str">
        <f>VLOOKUP(Maintenance_and_repair[[#This Row],[Real_estate]],Houses[#All],2)</f>
        <v>Best</v>
      </c>
      <c r="F1663" t="str">
        <f>VLOOKUP(Maintenance_and_repair[[#This Row],[Real_estate]],Houses[],6)</f>
        <v>Apartment</v>
      </c>
    </row>
    <row r="1664" spans="1:6" x14ac:dyDescent="0.25">
      <c r="A1664">
        <v>223</v>
      </c>
      <c r="B1664" s="1">
        <v>42787</v>
      </c>
      <c r="C1664" s="2" t="s">
        <v>5</v>
      </c>
      <c r="D1664" s="3">
        <v>1283</v>
      </c>
      <c r="E1664" t="str">
        <f>VLOOKUP(Maintenance_and_repair[[#This Row],[Real_estate]],Houses[#All],2)</f>
        <v>Son en Breugel</v>
      </c>
      <c r="F1664" t="str">
        <f>VLOOKUP(Maintenance_and_repair[[#This Row],[Real_estate]],Houses[],6)</f>
        <v>Apartment</v>
      </c>
    </row>
    <row r="1665" spans="1:6" x14ac:dyDescent="0.25">
      <c r="A1665">
        <v>120</v>
      </c>
      <c r="B1665" s="1">
        <v>42790</v>
      </c>
      <c r="C1665" s="2" t="s">
        <v>5</v>
      </c>
      <c r="D1665" s="3">
        <v>1691</v>
      </c>
      <c r="E1665" t="str">
        <f>VLOOKUP(Maintenance_and_repair[[#This Row],[Real_estate]],Houses[#All],2)</f>
        <v>Eindhoven-West</v>
      </c>
      <c r="F1665" t="str">
        <f>VLOOKUP(Maintenance_and_repair[[#This Row],[Real_estate]],Houses[],6)</f>
        <v>Apartment</v>
      </c>
    </row>
    <row r="1666" spans="1:6" x14ac:dyDescent="0.25">
      <c r="A1666">
        <v>214</v>
      </c>
      <c r="B1666" s="1">
        <v>42791</v>
      </c>
      <c r="C1666" s="2" t="s">
        <v>6</v>
      </c>
      <c r="D1666" s="3">
        <v>2202</v>
      </c>
      <c r="E1666" t="str">
        <f>VLOOKUP(Maintenance_and_repair[[#This Row],[Real_estate]],Houses[#All],2)</f>
        <v>Geldrop</v>
      </c>
      <c r="F1666" t="str">
        <f>VLOOKUP(Maintenance_and_repair[[#This Row],[Real_estate]],Houses[],6)</f>
        <v>House</v>
      </c>
    </row>
    <row r="1667" spans="1:6" x14ac:dyDescent="0.25">
      <c r="A1667">
        <v>142</v>
      </c>
      <c r="B1667" s="1">
        <v>42799</v>
      </c>
      <c r="C1667" s="2" t="s">
        <v>6</v>
      </c>
      <c r="D1667" s="3">
        <v>2792</v>
      </c>
      <c r="E1667" t="str">
        <f>VLOOKUP(Maintenance_and_repair[[#This Row],[Real_estate]],Houses[#All],2)</f>
        <v>Eindhoven-Oost</v>
      </c>
      <c r="F1667" t="str">
        <f>VLOOKUP(Maintenance_and_repair[[#This Row],[Real_estate]],Houses[],6)</f>
        <v>Apartment</v>
      </c>
    </row>
    <row r="1668" spans="1:6" x14ac:dyDescent="0.25">
      <c r="A1668">
        <v>179</v>
      </c>
      <c r="B1668" s="1">
        <v>42801</v>
      </c>
      <c r="C1668" s="2" t="s">
        <v>6</v>
      </c>
      <c r="D1668" s="3">
        <v>4943</v>
      </c>
      <c r="E1668" t="str">
        <f>VLOOKUP(Maintenance_and_repair[[#This Row],[Real_estate]],Houses[#All],2)</f>
        <v>Eindhoven-Oost</v>
      </c>
      <c r="F1668" t="str">
        <f>VLOOKUP(Maintenance_and_repair[[#This Row],[Real_estate]],Houses[],6)</f>
        <v>Villa</v>
      </c>
    </row>
    <row r="1669" spans="1:6" x14ac:dyDescent="0.25">
      <c r="A1669">
        <v>226</v>
      </c>
      <c r="B1669" s="1">
        <v>42806</v>
      </c>
      <c r="C1669" s="2" t="s">
        <v>5</v>
      </c>
      <c r="D1669" s="3">
        <v>3737</v>
      </c>
      <c r="E1669" t="str">
        <f>VLOOKUP(Maintenance_and_repair[[#This Row],[Real_estate]],Houses[#All],2)</f>
        <v>Son en Breugel</v>
      </c>
      <c r="F1669" t="str">
        <f>VLOOKUP(Maintenance_and_repair[[#This Row],[Real_estate]],Houses[],6)</f>
        <v>Apartment</v>
      </c>
    </row>
    <row r="1670" spans="1:6" x14ac:dyDescent="0.25">
      <c r="A1670">
        <v>219</v>
      </c>
      <c r="B1670" s="1">
        <v>42809</v>
      </c>
      <c r="C1670" s="2" t="s">
        <v>5</v>
      </c>
      <c r="D1670" s="3">
        <v>4960</v>
      </c>
      <c r="E1670" t="str">
        <f>VLOOKUP(Maintenance_and_repair[[#This Row],[Real_estate]],Houses[#All],2)</f>
        <v>Geldrop</v>
      </c>
      <c r="F1670" t="str">
        <f>VLOOKUP(Maintenance_and_repair[[#This Row],[Real_estate]],Houses[],6)</f>
        <v>House</v>
      </c>
    </row>
    <row r="1671" spans="1:6" x14ac:dyDescent="0.25">
      <c r="A1671">
        <v>84</v>
      </c>
      <c r="B1671" s="1">
        <v>42813</v>
      </c>
      <c r="C1671" s="2" t="s">
        <v>6</v>
      </c>
      <c r="D1671" s="3">
        <v>50</v>
      </c>
      <c r="E1671" t="str">
        <f>VLOOKUP(Maintenance_and_repair[[#This Row],[Real_estate]],Houses[#All],2)</f>
        <v>Eindhoven-West</v>
      </c>
      <c r="F1671" t="str">
        <f>VLOOKUP(Maintenance_and_repair[[#This Row],[Real_estate]],Houses[],6)</f>
        <v>Small House</v>
      </c>
    </row>
    <row r="1672" spans="1:6" x14ac:dyDescent="0.25">
      <c r="A1672">
        <v>155</v>
      </c>
      <c r="B1672" s="1">
        <v>42813</v>
      </c>
      <c r="C1672" s="2" t="s">
        <v>5</v>
      </c>
      <c r="D1672" s="3">
        <v>533</v>
      </c>
      <c r="E1672" t="str">
        <f>VLOOKUP(Maintenance_and_repair[[#This Row],[Real_estate]],Houses[#All],2)</f>
        <v>Eindhoven-Oost</v>
      </c>
      <c r="F1672" t="str">
        <f>VLOOKUP(Maintenance_and_repair[[#This Row],[Real_estate]],Houses[],6)</f>
        <v>Apartment</v>
      </c>
    </row>
    <row r="1673" spans="1:6" x14ac:dyDescent="0.25">
      <c r="A1673">
        <v>232</v>
      </c>
      <c r="B1673" s="1">
        <v>42815</v>
      </c>
      <c r="C1673" s="2" t="s">
        <v>4</v>
      </c>
      <c r="D1673" s="3">
        <v>4225</v>
      </c>
      <c r="E1673" t="str">
        <f>VLOOKUP(Maintenance_and_repair[[#This Row],[Real_estate]],Houses[#All],2)</f>
        <v>Son en Breugel</v>
      </c>
      <c r="F1673" t="str">
        <f>VLOOKUP(Maintenance_and_repair[[#This Row],[Real_estate]],Houses[],6)</f>
        <v>Villa</v>
      </c>
    </row>
    <row r="1674" spans="1:6" x14ac:dyDescent="0.25">
      <c r="A1674">
        <v>183</v>
      </c>
      <c r="B1674" s="1">
        <v>42819</v>
      </c>
      <c r="C1674" s="2" t="s">
        <v>4</v>
      </c>
      <c r="D1674" s="3">
        <v>3107</v>
      </c>
      <c r="E1674" t="str">
        <f>VLOOKUP(Maintenance_and_repair[[#This Row],[Real_estate]],Houses[#All],2)</f>
        <v>Eindhoven-Oost</v>
      </c>
      <c r="F1674" t="str">
        <f>VLOOKUP(Maintenance_and_repair[[#This Row],[Real_estate]],Houses[],6)</f>
        <v>House</v>
      </c>
    </row>
    <row r="1675" spans="1:6" x14ac:dyDescent="0.25">
      <c r="A1675">
        <v>195</v>
      </c>
      <c r="B1675" s="1">
        <v>42820</v>
      </c>
      <c r="C1675" s="2" t="s">
        <v>5</v>
      </c>
      <c r="D1675" s="3">
        <v>2045</v>
      </c>
      <c r="E1675" t="str">
        <f>VLOOKUP(Maintenance_and_repair[[#This Row],[Real_estate]],Houses[#All],2)</f>
        <v>Best</v>
      </c>
      <c r="F1675" t="str">
        <f>VLOOKUP(Maintenance_and_repair[[#This Row],[Real_estate]],Houses[],6)</f>
        <v>House</v>
      </c>
    </row>
    <row r="1676" spans="1:6" x14ac:dyDescent="0.25">
      <c r="A1676">
        <v>233</v>
      </c>
      <c r="B1676" s="1">
        <v>42820</v>
      </c>
      <c r="C1676" s="2" t="s">
        <v>5</v>
      </c>
      <c r="D1676" s="3">
        <v>2446</v>
      </c>
      <c r="E1676" t="str">
        <f>VLOOKUP(Maintenance_and_repair[[#This Row],[Real_estate]],Houses[#All],2)</f>
        <v>Son en Breugel</v>
      </c>
      <c r="F1676" t="str">
        <f>VLOOKUP(Maintenance_and_repair[[#This Row],[Real_estate]],Houses[],6)</f>
        <v>Villa</v>
      </c>
    </row>
    <row r="1677" spans="1:6" x14ac:dyDescent="0.25">
      <c r="A1677">
        <v>95</v>
      </c>
      <c r="B1677" s="1">
        <v>42826</v>
      </c>
      <c r="C1677" s="2" t="s">
        <v>6</v>
      </c>
      <c r="D1677" s="3">
        <v>2353</v>
      </c>
      <c r="E1677" t="str">
        <f>VLOOKUP(Maintenance_and_repair[[#This Row],[Real_estate]],Houses[#All],2)</f>
        <v>Eindhoven-West</v>
      </c>
      <c r="F1677" t="str">
        <f>VLOOKUP(Maintenance_and_repair[[#This Row],[Real_estate]],Houses[],6)</f>
        <v>House</v>
      </c>
    </row>
    <row r="1678" spans="1:6" x14ac:dyDescent="0.25">
      <c r="A1678">
        <v>35</v>
      </c>
      <c r="B1678" s="1">
        <v>42830</v>
      </c>
      <c r="C1678" s="2" t="s">
        <v>5</v>
      </c>
      <c r="D1678" s="3">
        <v>305</v>
      </c>
      <c r="E1678" t="str">
        <f>VLOOKUP(Maintenance_and_repair[[#This Row],[Real_estate]],Houses[#All],2)</f>
        <v>Eindhoven-Zuid</v>
      </c>
      <c r="F1678" t="str">
        <f>VLOOKUP(Maintenance_and_repair[[#This Row],[Real_estate]],Houses[],6)</f>
        <v>Villa</v>
      </c>
    </row>
    <row r="1679" spans="1:6" x14ac:dyDescent="0.25">
      <c r="A1679">
        <v>78</v>
      </c>
      <c r="B1679" s="1">
        <v>42830</v>
      </c>
      <c r="C1679" s="2" t="s">
        <v>4</v>
      </c>
      <c r="D1679" s="3">
        <v>2775</v>
      </c>
      <c r="E1679" t="str">
        <f>VLOOKUP(Maintenance_and_repair[[#This Row],[Real_estate]],Houses[#All],2)</f>
        <v>Eindhoven-West</v>
      </c>
      <c r="F1679" t="str">
        <f>VLOOKUP(Maintenance_and_repair[[#This Row],[Real_estate]],Houses[],6)</f>
        <v>Small House</v>
      </c>
    </row>
    <row r="1680" spans="1:6" x14ac:dyDescent="0.25">
      <c r="A1680">
        <v>232</v>
      </c>
      <c r="B1680" s="1">
        <v>42830</v>
      </c>
      <c r="C1680" s="2" t="s">
        <v>6</v>
      </c>
      <c r="D1680" s="3">
        <v>3147</v>
      </c>
      <c r="E1680" t="str">
        <f>VLOOKUP(Maintenance_and_repair[[#This Row],[Real_estate]],Houses[#All],2)</f>
        <v>Son en Breugel</v>
      </c>
      <c r="F1680" t="str">
        <f>VLOOKUP(Maintenance_and_repair[[#This Row],[Real_estate]],Houses[],6)</f>
        <v>Villa</v>
      </c>
    </row>
    <row r="1681" spans="1:6" x14ac:dyDescent="0.25">
      <c r="A1681">
        <v>231</v>
      </c>
      <c r="B1681" s="1">
        <v>42833</v>
      </c>
      <c r="C1681" s="2" t="s">
        <v>5</v>
      </c>
      <c r="D1681" s="3">
        <v>307</v>
      </c>
      <c r="E1681" t="str">
        <f>VLOOKUP(Maintenance_and_repair[[#This Row],[Real_estate]],Houses[#All],2)</f>
        <v>Son en Breugel</v>
      </c>
      <c r="F1681" t="str">
        <f>VLOOKUP(Maintenance_and_repair[[#This Row],[Real_estate]],Houses[],6)</f>
        <v>Villa</v>
      </c>
    </row>
    <row r="1682" spans="1:6" x14ac:dyDescent="0.25">
      <c r="A1682">
        <v>207</v>
      </c>
      <c r="B1682" s="1">
        <v>42842</v>
      </c>
      <c r="C1682" s="2" t="s">
        <v>4</v>
      </c>
      <c r="D1682" s="3">
        <v>911</v>
      </c>
      <c r="E1682" t="str">
        <f>VLOOKUP(Maintenance_and_repair[[#This Row],[Real_estate]],Houses[#All],2)</f>
        <v>Geldrop</v>
      </c>
      <c r="F1682" t="str">
        <f>VLOOKUP(Maintenance_and_repair[[#This Row],[Real_estate]],Houses[],6)</f>
        <v>Condo</v>
      </c>
    </row>
    <row r="1683" spans="1:6" x14ac:dyDescent="0.25">
      <c r="A1683">
        <v>163</v>
      </c>
      <c r="B1683" s="1">
        <v>42845</v>
      </c>
      <c r="C1683" s="2" t="s">
        <v>5</v>
      </c>
      <c r="D1683" s="3">
        <v>1145</v>
      </c>
      <c r="E1683" t="str">
        <f>VLOOKUP(Maintenance_and_repair[[#This Row],[Real_estate]],Houses[#All],2)</f>
        <v>Eindhoven-Oost</v>
      </c>
      <c r="F1683" t="str">
        <f>VLOOKUP(Maintenance_and_repair[[#This Row],[Real_estate]],Houses[],6)</f>
        <v>Apartment</v>
      </c>
    </row>
    <row r="1684" spans="1:6" x14ac:dyDescent="0.25">
      <c r="A1684">
        <v>160</v>
      </c>
      <c r="B1684" s="1">
        <v>42848</v>
      </c>
      <c r="C1684" s="2" t="s">
        <v>5</v>
      </c>
      <c r="D1684" s="3">
        <v>3722</v>
      </c>
      <c r="E1684" t="str">
        <f>VLOOKUP(Maintenance_and_repair[[#This Row],[Real_estate]],Houses[#All],2)</f>
        <v>Eindhoven-Oost</v>
      </c>
      <c r="F1684" t="str">
        <f>VLOOKUP(Maintenance_and_repair[[#This Row],[Real_estate]],Houses[],6)</f>
        <v>Apartment</v>
      </c>
    </row>
    <row r="1685" spans="1:6" x14ac:dyDescent="0.25">
      <c r="A1685">
        <v>158</v>
      </c>
      <c r="B1685" s="1">
        <v>42851</v>
      </c>
      <c r="C1685" s="2" t="s">
        <v>4</v>
      </c>
      <c r="D1685" s="3">
        <v>282</v>
      </c>
      <c r="E1685" t="str">
        <f>VLOOKUP(Maintenance_and_repair[[#This Row],[Real_estate]],Houses[#All],2)</f>
        <v>Eindhoven-Oost</v>
      </c>
      <c r="F1685" t="str">
        <f>VLOOKUP(Maintenance_and_repair[[#This Row],[Real_estate]],Houses[],6)</f>
        <v>Apartment</v>
      </c>
    </row>
    <row r="1686" spans="1:6" x14ac:dyDescent="0.25">
      <c r="A1686">
        <v>180</v>
      </c>
      <c r="B1686" s="1">
        <v>42852</v>
      </c>
      <c r="C1686" s="2" t="s">
        <v>5</v>
      </c>
      <c r="D1686" s="3">
        <v>1257</v>
      </c>
      <c r="E1686" t="str">
        <f>VLOOKUP(Maintenance_and_repair[[#This Row],[Real_estate]],Houses[#All],2)</f>
        <v>Eindhoven-Oost</v>
      </c>
      <c r="F1686" t="str">
        <f>VLOOKUP(Maintenance_and_repair[[#This Row],[Real_estate]],Houses[],6)</f>
        <v>Villa</v>
      </c>
    </row>
    <row r="1687" spans="1:6" x14ac:dyDescent="0.25">
      <c r="A1687">
        <v>205</v>
      </c>
      <c r="B1687" s="1">
        <v>42852</v>
      </c>
      <c r="C1687" s="2" t="s">
        <v>6</v>
      </c>
      <c r="D1687" s="3">
        <v>3787</v>
      </c>
      <c r="E1687" t="str">
        <f>VLOOKUP(Maintenance_and_repair[[#This Row],[Real_estate]],Houses[#All],2)</f>
        <v>Best</v>
      </c>
      <c r="F1687" t="str">
        <f>VLOOKUP(Maintenance_and_repair[[#This Row],[Real_estate]],Houses[],6)</f>
        <v>Small House</v>
      </c>
    </row>
    <row r="1688" spans="1:6" x14ac:dyDescent="0.25">
      <c r="A1688">
        <v>233</v>
      </c>
      <c r="B1688" s="1">
        <v>42852</v>
      </c>
      <c r="C1688" s="2" t="s">
        <v>5</v>
      </c>
      <c r="D1688" s="3">
        <v>3935</v>
      </c>
      <c r="E1688" t="str">
        <f>VLOOKUP(Maintenance_and_repair[[#This Row],[Real_estate]],Houses[#All],2)</f>
        <v>Son en Breugel</v>
      </c>
      <c r="F1688" t="str">
        <f>VLOOKUP(Maintenance_and_repair[[#This Row],[Real_estate]],Houses[],6)</f>
        <v>Villa</v>
      </c>
    </row>
    <row r="1689" spans="1:6" x14ac:dyDescent="0.25">
      <c r="A1689">
        <v>114</v>
      </c>
      <c r="B1689" s="1">
        <v>42855</v>
      </c>
      <c r="C1689" s="2" t="s">
        <v>5</v>
      </c>
      <c r="D1689" s="3">
        <v>162</v>
      </c>
      <c r="E1689" t="str">
        <f>VLOOKUP(Maintenance_and_repair[[#This Row],[Real_estate]],Houses[#All],2)</f>
        <v>Eindhoven-West</v>
      </c>
      <c r="F1689" t="str">
        <f>VLOOKUP(Maintenance_and_repair[[#This Row],[Real_estate]],Houses[],6)</f>
        <v>Apartment</v>
      </c>
    </row>
    <row r="1690" spans="1:6" x14ac:dyDescent="0.25">
      <c r="A1690">
        <v>202</v>
      </c>
      <c r="B1690" s="1">
        <v>42856</v>
      </c>
      <c r="C1690" s="2" t="s">
        <v>5</v>
      </c>
      <c r="D1690" s="3">
        <v>2347</v>
      </c>
      <c r="E1690" t="str">
        <f>VLOOKUP(Maintenance_and_repair[[#This Row],[Real_estate]],Houses[#All],2)</f>
        <v>Veldhoven-Noord</v>
      </c>
      <c r="F1690" t="str">
        <f>VLOOKUP(Maintenance_and_repair[[#This Row],[Real_estate]],Houses[],6)</f>
        <v>Small House</v>
      </c>
    </row>
    <row r="1691" spans="1:6" x14ac:dyDescent="0.25">
      <c r="A1691">
        <v>235</v>
      </c>
      <c r="B1691" s="1">
        <v>42857</v>
      </c>
      <c r="C1691" s="2" t="s">
        <v>5</v>
      </c>
      <c r="D1691" s="3">
        <v>343</v>
      </c>
      <c r="E1691" t="str">
        <f>VLOOKUP(Maintenance_and_repair[[#This Row],[Real_estate]],Houses[#All],2)</f>
        <v>Eindhoven-West</v>
      </c>
      <c r="F1691" t="str">
        <f>VLOOKUP(Maintenance_and_repair[[#This Row],[Real_estate]],Houses[],6)</f>
        <v>House</v>
      </c>
    </row>
    <row r="1692" spans="1:6" x14ac:dyDescent="0.25">
      <c r="A1692">
        <v>203</v>
      </c>
      <c r="B1692" s="1">
        <v>42868</v>
      </c>
      <c r="C1692" s="2" t="s">
        <v>4</v>
      </c>
      <c r="D1692" s="3">
        <v>249</v>
      </c>
      <c r="E1692" t="str">
        <f>VLOOKUP(Maintenance_and_repair[[#This Row],[Real_estate]],Houses[#All],2)</f>
        <v>Veldhoven-Noord</v>
      </c>
      <c r="F1692" t="str">
        <f>VLOOKUP(Maintenance_and_repair[[#This Row],[Real_estate]],Houses[],6)</f>
        <v>Small House</v>
      </c>
    </row>
    <row r="1693" spans="1:6" x14ac:dyDescent="0.25">
      <c r="A1693">
        <v>93</v>
      </c>
      <c r="B1693" s="1">
        <v>42878</v>
      </c>
      <c r="C1693" s="2" t="s">
        <v>6</v>
      </c>
      <c r="D1693" s="3">
        <v>768</v>
      </c>
      <c r="E1693" t="str">
        <f>VLOOKUP(Maintenance_and_repair[[#This Row],[Real_estate]],Houses[#All],2)</f>
        <v>Eindhoven-West</v>
      </c>
      <c r="F1693" t="str">
        <f>VLOOKUP(Maintenance_and_repair[[#This Row],[Real_estate]],Houses[],6)</f>
        <v>Small House</v>
      </c>
    </row>
    <row r="1694" spans="1:6" x14ac:dyDescent="0.25">
      <c r="A1694">
        <v>181</v>
      </c>
      <c r="B1694" s="1">
        <v>42879</v>
      </c>
      <c r="C1694" s="2" t="s">
        <v>5</v>
      </c>
      <c r="D1694" s="3">
        <v>3429</v>
      </c>
      <c r="E1694" t="str">
        <f>VLOOKUP(Maintenance_and_repair[[#This Row],[Real_estate]],Houses[#All],2)</f>
        <v>Eindhoven-Oost</v>
      </c>
      <c r="F1694" t="str">
        <f>VLOOKUP(Maintenance_and_repair[[#This Row],[Real_estate]],Houses[],6)</f>
        <v>House</v>
      </c>
    </row>
    <row r="1695" spans="1:6" x14ac:dyDescent="0.25">
      <c r="A1695">
        <v>217</v>
      </c>
      <c r="B1695" s="1">
        <v>42884</v>
      </c>
      <c r="C1695" s="2" t="s">
        <v>6</v>
      </c>
      <c r="D1695" s="3">
        <v>2839</v>
      </c>
      <c r="E1695" t="str">
        <f>VLOOKUP(Maintenance_and_repair[[#This Row],[Real_estate]],Houses[#All],2)</f>
        <v>Geldrop</v>
      </c>
      <c r="F1695" t="str">
        <f>VLOOKUP(Maintenance_and_repair[[#This Row],[Real_estate]],Houses[],6)</f>
        <v>House</v>
      </c>
    </row>
    <row r="1696" spans="1:6" x14ac:dyDescent="0.25">
      <c r="A1696">
        <v>153</v>
      </c>
      <c r="B1696" s="1">
        <v>42887</v>
      </c>
      <c r="C1696" s="2" t="s">
        <v>6</v>
      </c>
      <c r="D1696" s="3">
        <v>258</v>
      </c>
      <c r="E1696" t="str">
        <f>VLOOKUP(Maintenance_and_repair[[#This Row],[Real_estate]],Houses[#All],2)</f>
        <v>Eindhoven-Oost</v>
      </c>
      <c r="F1696" t="str">
        <f>VLOOKUP(Maintenance_and_repair[[#This Row],[Real_estate]],Houses[],6)</f>
        <v>Apartment</v>
      </c>
    </row>
    <row r="1697" spans="1:6" x14ac:dyDescent="0.25">
      <c r="A1697">
        <v>208</v>
      </c>
      <c r="B1697" s="1">
        <v>42891</v>
      </c>
      <c r="C1697" s="2" t="s">
        <v>5</v>
      </c>
      <c r="D1697" s="3">
        <v>3969</v>
      </c>
      <c r="E1697" t="str">
        <f>VLOOKUP(Maintenance_and_repair[[#This Row],[Real_estate]],Houses[#All],2)</f>
        <v>Geldrop</v>
      </c>
      <c r="F1697" t="str">
        <f>VLOOKUP(Maintenance_and_repair[[#This Row],[Real_estate]],Houses[],6)</f>
        <v>Condo</v>
      </c>
    </row>
    <row r="1698" spans="1:6" x14ac:dyDescent="0.25">
      <c r="A1698">
        <v>230</v>
      </c>
      <c r="B1698" s="1">
        <v>42896</v>
      </c>
      <c r="C1698" s="2" t="s">
        <v>6</v>
      </c>
      <c r="D1698" s="3">
        <v>3817</v>
      </c>
      <c r="E1698" t="str">
        <f>VLOOKUP(Maintenance_and_repair[[#This Row],[Real_estate]],Houses[#All],2)</f>
        <v>Son en Breugel</v>
      </c>
      <c r="F1698" t="str">
        <f>VLOOKUP(Maintenance_and_repair[[#This Row],[Real_estate]],Houses[],6)</f>
        <v>Apartment</v>
      </c>
    </row>
    <row r="1699" spans="1:6" x14ac:dyDescent="0.25">
      <c r="A1699">
        <v>122</v>
      </c>
      <c r="B1699" s="1">
        <v>42899</v>
      </c>
      <c r="C1699" s="2" t="s">
        <v>5</v>
      </c>
      <c r="D1699" s="3">
        <v>1826</v>
      </c>
      <c r="E1699" t="str">
        <f>VLOOKUP(Maintenance_and_repair[[#This Row],[Real_estate]],Houses[#All],2)</f>
        <v>Eindhoven-West</v>
      </c>
      <c r="F1699" t="str">
        <f>VLOOKUP(Maintenance_and_repair[[#This Row],[Real_estate]],Houses[],6)</f>
        <v>House</v>
      </c>
    </row>
    <row r="1700" spans="1:6" x14ac:dyDescent="0.25">
      <c r="A1700">
        <v>140</v>
      </c>
      <c r="B1700" s="1">
        <v>42900</v>
      </c>
      <c r="C1700" s="2" t="s">
        <v>5</v>
      </c>
      <c r="D1700" s="3">
        <v>4379</v>
      </c>
      <c r="E1700" t="str">
        <f>VLOOKUP(Maintenance_and_repair[[#This Row],[Real_estate]],Houses[#All],2)</f>
        <v>Eindhoven-Oost</v>
      </c>
      <c r="F1700" t="str">
        <f>VLOOKUP(Maintenance_and_repair[[#This Row],[Real_estate]],Houses[],6)</f>
        <v>House</v>
      </c>
    </row>
    <row r="1701" spans="1:6" x14ac:dyDescent="0.25">
      <c r="A1701">
        <v>175</v>
      </c>
      <c r="B1701" s="1">
        <v>42901</v>
      </c>
      <c r="C1701" s="2" t="s">
        <v>5</v>
      </c>
      <c r="D1701" s="3">
        <v>1855</v>
      </c>
      <c r="E1701" t="str">
        <f>VLOOKUP(Maintenance_and_repair[[#This Row],[Real_estate]],Houses[#All],2)</f>
        <v>Eindhoven-Oost</v>
      </c>
      <c r="F1701" t="str">
        <f>VLOOKUP(Maintenance_and_repair[[#This Row],[Real_estate]],Houses[],6)</f>
        <v>House</v>
      </c>
    </row>
    <row r="1702" spans="1:6" x14ac:dyDescent="0.25">
      <c r="A1702">
        <v>58</v>
      </c>
      <c r="B1702" s="1">
        <v>42905</v>
      </c>
      <c r="C1702" s="2" t="s">
        <v>6</v>
      </c>
      <c r="D1702" s="3">
        <v>1933</v>
      </c>
      <c r="E1702" t="str">
        <f>VLOOKUP(Maintenance_and_repair[[#This Row],[Real_estate]],Houses[#All],2)</f>
        <v>Eindhoven-Noord</v>
      </c>
      <c r="F1702" t="str">
        <f>VLOOKUP(Maintenance_and_repair[[#This Row],[Real_estate]],Houses[],6)</f>
        <v>Apartment</v>
      </c>
    </row>
    <row r="1703" spans="1:6" x14ac:dyDescent="0.25">
      <c r="A1703">
        <v>240</v>
      </c>
      <c r="B1703" s="1">
        <v>42906</v>
      </c>
      <c r="C1703" s="2" t="s">
        <v>6</v>
      </c>
      <c r="D1703" s="3">
        <v>2134</v>
      </c>
      <c r="E1703" t="str">
        <f>VLOOKUP(Maintenance_and_repair[[#This Row],[Real_estate]],Houses[#All],2)</f>
        <v>Eindhoven-West</v>
      </c>
      <c r="F1703" t="str">
        <f>VLOOKUP(Maintenance_and_repair[[#This Row],[Real_estate]],Houses[],6)</f>
        <v>House</v>
      </c>
    </row>
    <row r="1704" spans="1:6" x14ac:dyDescent="0.25">
      <c r="A1704">
        <v>212</v>
      </c>
      <c r="B1704" s="1">
        <v>42907</v>
      </c>
      <c r="C1704" s="2" t="s">
        <v>5</v>
      </c>
      <c r="D1704" s="3">
        <v>2975</v>
      </c>
      <c r="E1704" t="str">
        <f>VLOOKUP(Maintenance_and_repair[[#This Row],[Real_estate]],Houses[#All],2)</f>
        <v>Geldrop</v>
      </c>
      <c r="F1704" t="str">
        <f>VLOOKUP(Maintenance_and_repair[[#This Row],[Real_estate]],Houses[],6)</f>
        <v>Condo</v>
      </c>
    </row>
    <row r="1705" spans="1:6" x14ac:dyDescent="0.25">
      <c r="A1705">
        <v>90</v>
      </c>
      <c r="B1705" s="1">
        <v>42909</v>
      </c>
      <c r="C1705" s="2" t="s">
        <v>4</v>
      </c>
      <c r="D1705" s="3">
        <v>3481</v>
      </c>
      <c r="E1705" t="str">
        <f>VLOOKUP(Maintenance_and_repair[[#This Row],[Real_estate]],Houses[#All],2)</f>
        <v>Eindhoven-West</v>
      </c>
      <c r="F1705" t="str">
        <f>VLOOKUP(Maintenance_and_repair[[#This Row],[Real_estate]],Houses[],6)</f>
        <v>Condo</v>
      </c>
    </row>
    <row r="1706" spans="1:6" x14ac:dyDescent="0.25">
      <c r="A1706">
        <v>126</v>
      </c>
      <c r="B1706" s="1">
        <v>42913</v>
      </c>
      <c r="C1706" s="2" t="s">
        <v>6</v>
      </c>
      <c r="D1706" s="3">
        <v>1301</v>
      </c>
      <c r="E1706" t="str">
        <f>VLOOKUP(Maintenance_and_repair[[#This Row],[Real_estate]],Houses[#All],2)</f>
        <v>Eindhoven-West</v>
      </c>
      <c r="F1706" t="str">
        <f>VLOOKUP(Maintenance_and_repair[[#This Row],[Real_estate]],Houses[],6)</f>
        <v>Condo</v>
      </c>
    </row>
    <row r="1707" spans="1:6" x14ac:dyDescent="0.25">
      <c r="A1707">
        <v>219</v>
      </c>
      <c r="B1707" s="1">
        <v>42921</v>
      </c>
      <c r="C1707" s="2" t="s">
        <v>4</v>
      </c>
      <c r="D1707" s="3">
        <v>1233</v>
      </c>
      <c r="E1707" t="str">
        <f>VLOOKUP(Maintenance_and_repair[[#This Row],[Real_estate]],Houses[#All],2)</f>
        <v>Geldrop</v>
      </c>
      <c r="F1707" t="str">
        <f>VLOOKUP(Maintenance_and_repair[[#This Row],[Real_estate]],Houses[],6)</f>
        <v>House</v>
      </c>
    </row>
    <row r="1708" spans="1:6" x14ac:dyDescent="0.25">
      <c r="A1708">
        <v>110</v>
      </c>
      <c r="B1708" s="1">
        <v>42926</v>
      </c>
      <c r="C1708" s="2" t="s">
        <v>6</v>
      </c>
      <c r="D1708" s="3">
        <v>3925</v>
      </c>
      <c r="E1708" t="str">
        <f>VLOOKUP(Maintenance_and_repair[[#This Row],[Real_estate]],Houses[#All],2)</f>
        <v>Eindhoven-West</v>
      </c>
      <c r="F1708" t="str">
        <f>VLOOKUP(Maintenance_and_repair[[#This Row],[Real_estate]],Houses[],6)</f>
        <v>House</v>
      </c>
    </row>
    <row r="1709" spans="1:6" x14ac:dyDescent="0.25">
      <c r="A1709">
        <v>68</v>
      </c>
      <c r="B1709" s="1">
        <v>42929</v>
      </c>
      <c r="C1709" s="2" t="s">
        <v>6</v>
      </c>
      <c r="D1709" s="3">
        <v>320</v>
      </c>
      <c r="E1709" t="str">
        <f>VLOOKUP(Maintenance_and_repair[[#This Row],[Real_estate]],Houses[#All],2)</f>
        <v>Eindhoven-Noord</v>
      </c>
      <c r="F1709" t="str">
        <f>VLOOKUP(Maintenance_and_repair[[#This Row],[Real_estate]],Houses[],6)</f>
        <v>House</v>
      </c>
    </row>
    <row r="1710" spans="1:6" x14ac:dyDescent="0.25">
      <c r="A1710">
        <v>196</v>
      </c>
      <c r="B1710" s="1">
        <v>42930</v>
      </c>
      <c r="C1710" s="2" t="s">
        <v>6</v>
      </c>
      <c r="D1710" s="3">
        <v>1828</v>
      </c>
      <c r="E1710" t="str">
        <f>VLOOKUP(Maintenance_and_repair[[#This Row],[Real_estate]],Houses[#All],2)</f>
        <v>Best</v>
      </c>
      <c r="F1710" t="str">
        <f>VLOOKUP(Maintenance_and_repair[[#This Row],[Real_estate]],Houses[],6)</f>
        <v>House</v>
      </c>
    </row>
    <row r="1711" spans="1:6" x14ac:dyDescent="0.25">
      <c r="A1711">
        <v>84</v>
      </c>
      <c r="B1711" s="1">
        <v>42935</v>
      </c>
      <c r="C1711" s="2" t="s">
        <v>4</v>
      </c>
      <c r="D1711" s="3">
        <v>2692</v>
      </c>
      <c r="E1711" t="str">
        <f>VLOOKUP(Maintenance_and_repair[[#This Row],[Real_estate]],Houses[#All],2)</f>
        <v>Eindhoven-West</v>
      </c>
      <c r="F1711" t="str">
        <f>VLOOKUP(Maintenance_and_repair[[#This Row],[Real_estate]],Houses[],6)</f>
        <v>Small House</v>
      </c>
    </row>
    <row r="1712" spans="1:6" x14ac:dyDescent="0.25">
      <c r="A1712">
        <v>194</v>
      </c>
      <c r="B1712" s="1">
        <v>42935</v>
      </c>
      <c r="C1712" s="2" t="s">
        <v>4</v>
      </c>
      <c r="D1712" s="3">
        <v>3735</v>
      </c>
      <c r="E1712" t="str">
        <f>VLOOKUP(Maintenance_and_repair[[#This Row],[Real_estate]],Houses[#All],2)</f>
        <v>Eindhoven-Oost</v>
      </c>
      <c r="F1712" t="str">
        <f>VLOOKUP(Maintenance_and_repair[[#This Row],[Real_estate]],Houses[],6)</f>
        <v>Small House</v>
      </c>
    </row>
    <row r="1713" spans="1:6" x14ac:dyDescent="0.25">
      <c r="A1713">
        <v>206</v>
      </c>
      <c r="B1713" s="1">
        <v>42935</v>
      </c>
      <c r="C1713" s="2" t="s">
        <v>4</v>
      </c>
      <c r="D1713" s="3">
        <v>4561</v>
      </c>
      <c r="E1713" t="str">
        <f>VLOOKUP(Maintenance_and_repair[[#This Row],[Real_estate]],Houses[#All],2)</f>
        <v>Geldrop</v>
      </c>
      <c r="F1713" t="str">
        <f>VLOOKUP(Maintenance_and_repair[[#This Row],[Real_estate]],Houses[],6)</f>
        <v>Condo</v>
      </c>
    </row>
    <row r="1714" spans="1:6" x14ac:dyDescent="0.25">
      <c r="A1714">
        <v>197</v>
      </c>
      <c r="B1714" s="1">
        <v>42938</v>
      </c>
      <c r="C1714" s="2" t="s">
        <v>6</v>
      </c>
      <c r="D1714" s="3">
        <v>376</v>
      </c>
      <c r="E1714" t="str">
        <f>VLOOKUP(Maintenance_and_repair[[#This Row],[Real_estate]],Houses[#All],2)</f>
        <v>Best</v>
      </c>
      <c r="F1714" t="str">
        <f>VLOOKUP(Maintenance_and_repair[[#This Row],[Real_estate]],Houses[],6)</f>
        <v>House</v>
      </c>
    </row>
    <row r="1715" spans="1:6" x14ac:dyDescent="0.25">
      <c r="A1715">
        <v>225</v>
      </c>
      <c r="B1715" s="1">
        <v>42943</v>
      </c>
      <c r="C1715" s="2" t="s">
        <v>6</v>
      </c>
      <c r="D1715" s="3">
        <v>2160</v>
      </c>
      <c r="E1715" t="str">
        <f>VLOOKUP(Maintenance_and_repair[[#This Row],[Real_estate]],Houses[#All],2)</f>
        <v>Son en Breugel</v>
      </c>
      <c r="F1715" t="str">
        <f>VLOOKUP(Maintenance_and_repair[[#This Row],[Real_estate]],Houses[],6)</f>
        <v>Apartment</v>
      </c>
    </row>
    <row r="1716" spans="1:6" x14ac:dyDescent="0.25">
      <c r="A1716">
        <v>26</v>
      </c>
      <c r="B1716" s="1">
        <v>42944</v>
      </c>
      <c r="C1716" s="2" t="s">
        <v>5</v>
      </c>
      <c r="D1716" s="3">
        <v>122</v>
      </c>
      <c r="E1716" t="str">
        <f>VLOOKUP(Maintenance_and_repair[[#This Row],[Real_estate]],Houses[#All],2)</f>
        <v>Eindhoven-Zuid</v>
      </c>
      <c r="F1716" t="str">
        <f>VLOOKUP(Maintenance_and_repair[[#This Row],[Real_estate]],Houses[],6)</f>
        <v>House</v>
      </c>
    </row>
    <row r="1717" spans="1:6" x14ac:dyDescent="0.25">
      <c r="A1717">
        <v>209</v>
      </c>
      <c r="B1717" s="1">
        <v>42947</v>
      </c>
      <c r="C1717" s="2" t="s">
        <v>6</v>
      </c>
      <c r="D1717" s="3">
        <v>4498</v>
      </c>
      <c r="E1717" t="str">
        <f>VLOOKUP(Maintenance_and_repair[[#This Row],[Real_estate]],Houses[#All],2)</f>
        <v>Geldrop</v>
      </c>
      <c r="F1717" t="str">
        <f>VLOOKUP(Maintenance_and_repair[[#This Row],[Real_estate]],Houses[],6)</f>
        <v>Condo</v>
      </c>
    </row>
    <row r="1718" spans="1:6" x14ac:dyDescent="0.25">
      <c r="A1718">
        <v>75</v>
      </c>
      <c r="B1718" s="1">
        <v>42948</v>
      </c>
      <c r="C1718" s="2" t="s">
        <v>6</v>
      </c>
      <c r="D1718" s="3">
        <v>25</v>
      </c>
      <c r="E1718" t="str">
        <f>VLOOKUP(Maintenance_and_repair[[#This Row],[Real_estate]],Houses[#All],2)</f>
        <v>Eindhoven-Noord</v>
      </c>
      <c r="F1718" t="str">
        <f>VLOOKUP(Maintenance_and_repair[[#This Row],[Real_estate]],Houses[],6)</f>
        <v>Small House</v>
      </c>
    </row>
    <row r="1719" spans="1:6" x14ac:dyDescent="0.25">
      <c r="A1719">
        <v>239</v>
      </c>
      <c r="B1719" s="1">
        <v>42952</v>
      </c>
      <c r="C1719" s="2" t="s">
        <v>4</v>
      </c>
      <c r="D1719" s="3">
        <v>2584</v>
      </c>
      <c r="E1719" t="str">
        <f>VLOOKUP(Maintenance_and_repair[[#This Row],[Real_estate]],Houses[#All],2)</f>
        <v>Eindhoven-West</v>
      </c>
      <c r="F1719" t="str">
        <f>VLOOKUP(Maintenance_and_repair[[#This Row],[Real_estate]],Houses[],6)</f>
        <v>House</v>
      </c>
    </row>
    <row r="1720" spans="1:6" x14ac:dyDescent="0.25">
      <c r="A1720">
        <v>63</v>
      </c>
      <c r="B1720" s="1">
        <v>42958</v>
      </c>
      <c r="C1720" s="2" t="s">
        <v>6</v>
      </c>
      <c r="D1720" s="3">
        <v>4091</v>
      </c>
      <c r="E1720" t="str">
        <f>VLOOKUP(Maintenance_and_repair[[#This Row],[Real_estate]],Houses[#All],2)</f>
        <v>Eindhoven-Noord</v>
      </c>
      <c r="F1720" t="str">
        <f>VLOOKUP(Maintenance_and_repair[[#This Row],[Real_estate]],Houses[],6)</f>
        <v>Small House</v>
      </c>
    </row>
    <row r="1721" spans="1:6" x14ac:dyDescent="0.25">
      <c r="A1721">
        <v>147</v>
      </c>
      <c r="B1721" s="1">
        <v>42958</v>
      </c>
      <c r="C1721" s="2" t="s">
        <v>5</v>
      </c>
      <c r="D1721" s="3">
        <v>497</v>
      </c>
      <c r="E1721" t="str">
        <f>VLOOKUP(Maintenance_and_repair[[#This Row],[Real_estate]],Houses[#All],2)</f>
        <v>Eindhoven-Oost</v>
      </c>
      <c r="F1721" t="str">
        <f>VLOOKUP(Maintenance_and_repair[[#This Row],[Real_estate]],Houses[],6)</f>
        <v>Small House</v>
      </c>
    </row>
    <row r="1722" spans="1:6" x14ac:dyDescent="0.25">
      <c r="A1722">
        <v>154</v>
      </c>
      <c r="B1722" s="1">
        <v>42960</v>
      </c>
      <c r="C1722" s="2" t="s">
        <v>5</v>
      </c>
      <c r="D1722" s="3">
        <v>3930</v>
      </c>
      <c r="E1722" t="str">
        <f>VLOOKUP(Maintenance_and_repair[[#This Row],[Real_estate]],Houses[#All],2)</f>
        <v>Eindhoven-Oost</v>
      </c>
      <c r="F1722" t="str">
        <f>VLOOKUP(Maintenance_and_repair[[#This Row],[Real_estate]],Houses[],6)</f>
        <v>Apartment</v>
      </c>
    </row>
    <row r="1723" spans="1:6" x14ac:dyDescent="0.25">
      <c r="A1723">
        <v>174</v>
      </c>
      <c r="B1723" s="1">
        <v>42961</v>
      </c>
      <c r="C1723" s="2" t="s">
        <v>4</v>
      </c>
      <c r="D1723" s="3">
        <v>304</v>
      </c>
      <c r="E1723" t="str">
        <f>VLOOKUP(Maintenance_and_repair[[#This Row],[Real_estate]],Houses[#All],2)</f>
        <v>Eindhoven-Oost</v>
      </c>
      <c r="F1723" t="str">
        <f>VLOOKUP(Maintenance_and_repair[[#This Row],[Real_estate]],Houses[],6)</f>
        <v>Condo</v>
      </c>
    </row>
    <row r="1724" spans="1:6" x14ac:dyDescent="0.25">
      <c r="A1724">
        <v>230</v>
      </c>
      <c r="B1724" s="1">
        <v>42961</v>
      </c>
      <c r="C1724" s="2" t="s">
        <v>4</v>
      </c>
      <c r="D1724" s="3">
        <v>4054</v>
      </c>
      <c r="E1724" t="str">
        <f>VLOOKUP(Maintenance_and_repair[[#This Row],[Real_estate]],Houses[#All],2)</f>
        <v>Son en Breugel</v>
      </c>
      <c r="F1724" t="str">
        <f>VLOOKUP(Maintenance_and_repair[[#This Row],[Real_estate]],Houses[],6)</f>
        <v>Apartment</v>
      </c>
    </row>
    <row r="1725" spans="1:6" x14ac:dyDescent="0.25">
      <c r="A1725">
        <v>198</v>
      </c>
      <c r="B1725" s="1">
        <v>42968</v>
      </c>
      <c r="C1725" s="2" t="s">
        <v>6</v>
      </c>
      <c r="D1725" s="3">
        <v>3502</v>
      </c>
      <c r="E1725" t="str">
        <f>VLOOKUP(Maintenance_and_repair[[#This Row],[Real_estate]],Houses[#All],2)</f>
        <v>Best</v>
      </c>
      <c r="F1725" t="str">
        <f>VLOOKUP(Maintenance_and_repair[[#This Row],[Real_estate]],Houses[],6)</f>
        <v>Apartment</v>
      </c>
    </row>
    <row r="1726" spans="1:6" x14ac:dyDescent="0.25">
      <c r="A1726">
        <v>99</v>
      </c>
      <c r="B1726" s="1">
        <v>42969</v>
      </c>
      <c r="C1726" s="2" t="s">
        <v>5</v>
      </c>
      <c r="D1726" s="3">
        <v>953</v>
      </c>
      <c r="E1726" t="str">
        <f>VLOOKUP(Maintenance_and_repair[[#This Row],[Real_estate]],Houses[#All],2)</f>
        <v>Eindhoven-West</v>
      </c>
      <c r="F1726" t="str">
        <f>VLOOKUP(Maintenance_and_repair[[#This Row],[Real_estate]],Houses[],6)</f>
        <v>Small House</v>
      </c>
    </row>
    <row r="1727" spans="1:6" x14ac:dyDescent="0.25">
      <c r="A1727">
        <v>119</v>
      </c>
      <c r="B1727" s="1">
        <v>42971</v>
      </c>
      <c r="C1727" s="2" t="s">
        <v>5</v>
      </c>
      <c r="D1727" s="3">
        <v>322</v>
      </c>
      <c r="E1727" t="str">
        <f>VLOOKUP(Maintenance_and_repair[[#This Row],[Real_estate]],Houses[#All],2)</f>
        <v>Eindhoven-West</v>
      </c>
      <c r="F1727" t="str">
        <f>VLOOKUP(Maintenance_and_repair[[#This Row],[Real_estate]],Houses[],6)</f>
        <v>House</v>
      </c>
    </row>
    <row r="1728" spans="1:6" x14ac:dyDescent="0.25">
      <c r="A1728">
        <v>200</v>
      </c>
      <c r="B1728" s="1">
        <v>42974</v>
      </c>
      <c r="C1728" s="2" t="s">
        <v>4</v>
      </c>
      <c r="D1728" s="3">
        <v>1747</v>
      </c>
      <c r="E1728" t="str">
        <f>VLOOKUP(Maintenance_and_repair[[#This Row],[Real_estate]],Houses[#All],2)</f>
        <v>Best</v>
      </c>
      <c r="F1728" t="str">
        <f>VLOOKUP(Maintenance_and_repair[[#This Row],[Real_estate]],Houses[],6)</f>
        <v>Apartment</v>
      </c>
    </row>
    <row r="1729" spans="1:6" x14ac:dyDescent="0.25">
      <c r="A1729">
        <v>20</v>
      </c>
      <c r="B1729" s="1">
        <v>42977</v>
      </c>
      <c r="C1729" s="2" t="s">
        <v>5</v>
      </c>
      <c r="D1729" s="3">
        <v>921</v>
      </c>
      <c r="E1729" t="str">
        <f>VLOOKUP(Maintenance_and_repair[[#This Row],[Real_estate]],Houses[#All],2)</f>
        <v>Eindhoven-Zuid</v>
      </c>
      <c r="F1729" t="str">
        <f>VLOOKUP(Maintenance_and_repair[[#This Row],[Real_estate]],Houses[],6)</f>
        <v>House</v>
      </c>
    </row>
    <row r="1730" spans="1:6" x14ac:dyDescent="0.25">
      <c r="A1730">
        <v>165</v>
      </c>
      <c r="B1730" s="1">
        <v>42978</v>
      </c>
      <c r="C1730" s="2" t="s">
        <v>5</v>
      </c>
      <c r="D1730" s="3">
        <v>421</v>
      </c>
      <c r="E1730" t="str">
        <f>VLOOKUP(Maintenance_and_repair[[#This Row],[Real_estate]],Houses[#All],2)</f>
        <v>Eindhoven-Oost</v>
      </c>
      <c r="F1730" t="str">
        <f>VLOOKUP(Maintenance_and_repair[[#This Row],[Real_estate]],Houses[],6)</f>
        <v>Condo</v>
      </c>
    </row>
    <row r="1731" spans="1:6" x14ac:dyDescent="0.25">
      <c r="A1731">
        <v>210</v>
      </c>
      <c r="B1731" s="1">
        <v>42979</v>
      </c>
      <c r="C1731" s="2" t="s">
        <v>4</v>
      </c>
      <c r="D1731" s="3">
        <v>2463</v>
      </c>
      <c r="E1731" t="str">
        <f>VLOOKUP(Maintenance_and_repair[[#This Row],[Real_estate]],Houses[#All],2)</f>
        <v>Geldrop</v>
      </c>
      <c r="F1731" t="str">
        <f>VLOOKUP(Maintenance_and_repair[[#This Row],[Real_estate]],Houses[],6)</f>
        <v>Condo</v>
      </c>
    </row>
    <row r="1732" spans="1:6" x14ac:dyDescent="0.25">
      <c r="A1732">
        <v>170</v>
      </c>
      <c r="B1732" s="1">
        <v>42982</v>
      </c>
      <c r="C1732" s="2" t="s">
        <v>5</v>
      </c>
      <c r="D1732" s="3">
        <v>974</v>
      </c>
      <c r="E1732" t="str">
        <f>VLOOKUP(Maintenance_and_repair[[#This Row],[Real_estate]],Houses[#All],2)</f>
        <v>Eindhoven-Oost</v>
      </c>
      <c r="F1732" t="str">
        <f>VLOOKUP(Maintenance_and_repair[[#This Row],[Real_estate]],Houses[],6)</f>
        <v>Condo</v>
      </c>
    </row>
    <row r="1733" spans="1:6" x14ac:dyDescent="0.25">
      <c r="A1733">
        <v>124</v>
      </c>
      <c r="B1733" s="1">
        <v>42983</v>
      </c>
      <c r="C1733" s="2" t="s">
        <v>5</v>
      </c>
      <c r="D1733" s="3">
        <v>970</v>
      </c>
      <c r="E1733" t="str">
        <f>VLOOKUP(Maintenance_and_repair[[#This Row],[Real_estate]],Houses[#All],2)</f>
        <v>Eindhoven-West</v>
      </c>
      <c r="F1733" t="str">
        <f>VLOOKUP(Maintenance_and_repair[[#This Row],[Real_estate]],Houses[],6)</f>
        <v>Apartment</v>
      </c>
    </row>
    <row r="1734" spans="1:6" x14ac:dyDescent="0.25">
      <c r="A1734">
        <v>228</v>
      </c>
      <c r="B1734" s="1">
        <v>42983</v>
      </c>
      <c r="C1734" s="2" t="s">
        <v>6</v>
      </c>
      <c r="D1734" s="3">
        <v>2677</v>
      </c>
      <c r="E1734" t="str">
        <f>VLOOKUP(Maintenance_and_repair[[#This Row],[Real_estate]],Houses[#All],2)</f>
        <v>Son en Breugel</v>
      </c>
      <c r="F1734" t="str">
        <f>VLOOKUP(Maintenance_and_repair[[#This Row],[Real_estate]],Houses[],6)</f>
        <v>Apartment</v>
      </c>
    </row>
    <row r="1735" spans="1:6" x14ac:dyDescent="0.25">
      <c r="A1735">
        <v>73</v>
      </c>
      <c r="B1735" s="1">
        <v>42993</v>
      </c>
      <c r="C1735" s="2" t="s">
        <v>4</v>
      </c>
      <c r="D1735" s="3">
        <v>2417</v>
      </c>
      <c r="E1735" t="str">
        <f>VLOOKUP(Maintenance_and_repair[[#This Row],[Real_estate]],Houses[#All],2)</f>
        <v>Eindhoven-Noord</v>
      </c>
      <c r="F1735" t="str">
        <f>VLOOKUP(Maintenance_and_repair[[#This Row],[Real_estate]],Houses[],6)</f>
        <v>Apartment</v>
      </c>
    </row>
    <row r="1736" spans="1:6" x14ac:dyDescent="0.25">
      <c r="A1736">
        <v>162</v>
      </c>
      <c r="B1736" s="1">
        <v>42995</v>
      </c>
      <c r="C1736" s="2" t="s">
        <v>4</v>
      </c>
      <c r="D1736" s="3">
        <v>887</v>
      </c>
      <c r="E1736" t="str">
        <f>VLOOKUP(Maintenance_and_repair[[#This Row],[Real_estate]],Houses[#All],2)</f>
        <v>Eindhoven-Oost</v>
      </c>
      <c r="F1736" t="str">
        <f>VLOOKUP(Maintenance_and_repair[[#This Row],[Real_estate]],Houses[],6)</f>
        <v>Apartment</v>
      </c>
    </row>
    <row r="1737" spans="1:6" x14ac:dyDescent="0.25">
      <c r="A1737">
        <v>132</v>
      </c>
      <c r="B1737" s="1">
        <v>42996</v>
      </c>
      <c r="C1737" s="2" t="s">
        <v>6</v>
      </c>
      <c r="D1737" s="3">
        <v>1361</v>
      </c>
      <c r="E1737" t="str">
        <f>VLOOKUP(Maintenance_and_repair[[#This Row],[Real_estate]],Houses[#All],2)</f>
        <v>Eindhoven-West</v>
      </c>
      <c r="F1737" t="str">
        <f>VLOOKUP(Maintenance_and_repair[[#This Row],[Real_estate]],Houses[],6)</f>
        <v>Condo</v>
      </c>
    </row>
    <row r="1738" spans="1:6" x14ac:dyDescent="0.25">
      <c r="A1738">
        <v>234</v>
      </c>
      <c r="B1738" s="1">
        <v>42997</v>
      </c>
      <c r="C1738" s="2" t="s">
        <v>6</v>
      </c>
      <c r="D1738" s="3">
        <v>777</v>
      </c>
      <c r="E1738" t="str">
        <f>VLOOKUP(Maintenance_and_repair[[#This Row],[Real_estate]],Houses[#All],2)</f>
        <v>Eindhoven-West</v>
      </c>
      <c r="F1738" t="str">
        <f>VLOOKUP(Maintenance_and_repair[[#This Row],[Real_estate]],Houses[],6)</f>
        <v>House</v>
      </c>
    </row>
    <row r="1739" spans="1:6" x14ac:dyDescent="0.25">
      <c r="A1739">
        <v>109</v>
      </c>
      <c r="B1739" s="1">
        <v>43000</v>
      </c>
      <c r="C1739" s="2" t="s">
        <v>6</v>
      </c>
      <c r="D1739" s="3">
        <v>1821</v>
      </c>
      <c r="E1739" t="str">
        <f>VLOOKUP(Maintenance_and_repair[[#This Row],[Real_estate]],Houses[#All],2)</f>
        <v>Eindhoven-West</v>
      </c>
      <c r="F1739" t="str">
        <f>VLOOKUP(Maintenance_and_repair[[#This Row],[Real_estate]],Houses[],6)</f>
        <v>Apartment</v>
      </c>
    </row>
    <row r="1740" spans="1:6" x14ac:dyDescent="0.25">
      <c r="A1740">
        <v>105</v>
      </c>
      <c r="B1740" s="1">
        <v>43003</v>
      </c>
      <c r="C1740" s="2" t="s">
        <v>6</v>
      </c>
      <c r="D1740" s="3">
        <v>298</v>
      </c>
      <c r="E1740" t="str">
        <f>VLOOKUP(Maintenance_and_repair[[#This Row],[Real_estate]],Houses[#All],2)</f>
        <v>Eindhoven-West</v>
      </c>
      <c r="F1740" t="str">
        <f>VLOOKUP(Maintenance_and_repair[[#This Row],[Real_estate]],Houses[],6)</f>
        <v>Small House</v>
      </c>
    </row>
    <row r="1741" spans="1:6" x14ac:dyDescent="0.25">
      <c r="A1741">
        <v>227</v>
      </c>
      <c r="B1741" s="1">
        <v>43003</v>
      </c>
      <c r="C1741" s="2" t="s">
        <v>6</v>
      </c>
      <c r="D1741" s="3">
        <v>4598</v>
      </c>
      <c r="E1741" t="str">
        <f>VLOOKUP(Maintenance_and_repair[[#This Row],[Real_estate]],Houses[#All],2)</f>
        <v>Son en Breugel</v>
      </c>
      <c r="F1741" t="str">
        <f>VLOOKUP(Maintenance_and_repair[[#This Row],[Real_estate]],Houses[],6)</f>
        <v>Apartment</v>
      </c>
    </row>
    <row r="1742" spans="1:6" x14ac:dyDescent="0.25">
      <c r="A1742">
        <v>100</v>
      </c>
      <c r="B1742" s="1">
        <v>43007</v>
      </c>
      <c r="C1742" s="2" t="s">
        <v>6</v>
      </c>
      <c r="D1742" s="3">
        <v>2536</v>
      </c>
      <c r="E1742" t="str">
        <f>VLOOKUP(Maintenance_and_repair[[#This Row],[Real_estate]],Houses[#All],2)</f>
        <v>Eindhoven-West</v>
      </c>
      <c r="F1742" t="str">
        <f>VLOOKUP(Maintenance_and_repair[[#This Row],[Real_estate]],Houses[],6)</f>
        <v>Apartment</v>
      </c>
    </row>
    <row r="1743" spans="1:6" x14ac:dyDescent="0.25">
      <c r="A1743">
        <v>204</v>
      </c>
      <c r="B1743" s="1">
        <v>43010</v>
      </c>
      <c r="C1743" s="2" t="s">
        <v>5</v>
      </c>
      <c r="D1743" s="3">
        <v>4161</v>
      </c>
      <c r="E1743" t="str">
        <f>VLOOKUP(Maintenance_and_repair[[#This Row],[Real_estate]],Houses[#All],2)</f>
        <v>Best</v>
      </c>
      <c r="F1743" t="str">
        <f>VLOOKUP(Maintenance_and_repair[[#This Row],[Real_estate]],Houses[],6)</f>
        <v>Small House</v>
      </c>
    </row>
    <row r="1744" spans="1:6" x14ac:dyDescent="0.25">
      <c r="A1744">
        <v>128</v>
      </c>
      <c r="B1744" s="1">
        <v>43012</v>
      </c>
      <c r="C1744" s="2" t="s">
        <v>4</v>
      </c>
      <c r="D1744" s="3">
        <v>57</v>
      </c>
      <c r="E1744" t="str">
        <f>VLOOKUP(Maintenance_and_repair[[#This Row],[Real_estate]],Houses[#All],2)</f>
        <v>Eindhoven-West</v>
      </c>
      <c r="F1744" t="str">
        <f>VLOOKUP(Maintenance_and_repair[[#This Row],[Real_estate]],Houses[],6)</f>
        <v>House</v>
      </c>
    </row>
    <row r="1745" spans="1:6" x14ac:dyDescent="0.25">
      <c r="A1745">
        <v>145</v>
      </c>
      <c r="B1745" s="1">
        <v>43018</v>
      </c>
      <c r="C1745" s="2" t="s">
        <v>5</v>
      </c>
      <c r="D1745" s="3">
        <v>2456</v>
      </c>
      <c r="E1745" t="str">
        <f>VLOOKUP(Maintenance_and_repair[[#This Row],[Real_estate]],Houses[#All],2)</f>
        <v>Eindhoven-Oost</v>
      </c>
      <c r="F1745" t="str">
        <f>VLOOKUP(Maintenance_and_repair[[#This Row],[Real_estate]],Houses[],6)</f>
        <v>Apartment</v>
      </c>
    </row>
    <row r="1746" spans="1:6" x14ac:dyDescent="0.25">
      <c r="A1746">
        <v>209</v>
      </c>
      <c r="B1746" s="1">
        <v>43020</v>
      </c>
      <c r="C1746" s="2" t="s">
        <v>5</v>
      </c>
      <c r="D1746" s="3">
        <v>2335</v>
      </c>
      <c r="E1746" t="str">
        <f>VLOOKUP(Maintenance_and_repair[[#This Row],[Real_estate]],Houses[#All],2)</f>
        <v>Geldrop</v>
      </c>
      <c r="F1746" t="str">
        <f>VLOOKUP(Maintenance_and_repair[[#This Row],[Real_estate]],Houses[],6)</f>
        <v>Condo</v>
      </c>
    </row>
    <row r="1747" spans="1:6" x14ac:dyDescent="0.25">
      <c r="A1747">
        <v>57</v>
      </c>
      <c r="B1747" s="1">
        <v>43025</v>
      </c>
      <c r="C1747" s="2" t="s">
        <v>4</v>
      </c>
      <c r="D1747" s="3">
        <v>2071</v>
      </c>
      <c r="E1747" t="str">
        <f>VLOOKUP(Maintenance_and_repair[[#This Row],[Real_estate]],Houses[#All],2)</f>
        <v>Eindhoven-Noord</v>
      </c>
      <c r="F1747" t="str">
        <f>VLOOKUP(Maintenance_and_repair[[#This Row],[Real_estate]],Houses[],6)</f>
        <v>Small House</v>
      </c>
    </row>
    <row r="1748" spans="1:6" x14ac:dyDescent="0.25">
      <c r="A1748">
        <v>168</v>
      </c>
      <c r="B1748" s="1">
        <v>43033</v>
      </c>
      <c r="C1748" s="2" t="s">
        <v>6</v>
      </c>
      <c r="D1748" s="3">
        <v>3881</v>
      </c>
      <c r="E1748" t="str">
        <f>VLOOKUP(Maintenance_and_repair[[#This Row],[Real_estate]],Houses[#All],2)</f>
        <v>Eindhoven-Oost</v>
      </c>
      <c r="F1748" t="str">
        <f>VLOOKUP(Maintenance_and_repair[[#This Row],[Real_estate]],Houses[],6)</f>
        <v>Condo</v>
      </c>
    </row>
    <row r="1749" spans="1:6" x14ac:dyDescent="0.25">
      <c r="A1749">
        <v>125</v>
      </c>
      <c r="B1749" s="1">
        <v>43037</v>
      </c>
      <c r="C1749" s="2" t="s">
        <v>5</v>
      </c>
      <c r="D1749" s="3">
        <v>961</v>
      </c>
      <c r="E1749" t="str">
        <f>VLOOKUP(Maintenance_and_repair[[#This Row],[Real_estate]],Houses[#All],2)</f>
        <v>Eindhoven-West</v>
      </c>
      <c r="F1749" t="str">
        <f>VLOOKUP(Maintenance_and_repair[[#This Row],[Real_estate]],Houses[],6)</f>
        <v>Villa</v>
      </c>
    </row>
    <row r="1750" spans="1:6" x14ac:dyDescent="0.25">
      <c r="A1750">
        <v>220</v>
      </c>
      <c r="B1750" s="1">
        <v>43042</v>
      </c>
      <c r="C1750" s="2" t="s">
        <v>6</v>
      </c>
      <c r="D1750" s="3">
        <v>1135</v>
      </c>
      <c r="E1750" t="str">
        <f>VLOOKUP(Maintenance_and_repair[[#This Row],[Real_estate]],Houses[#All],2)</f>
        <v>Geldrop</v>
      </c>
      <c r="F1750" t="str">
        <f>VLOOKUP(Maintenance_and_repair[[#This Row],[Real_estate]],Houses[],6)</f>
        <v>House</v>
      </c>
    </row>
    <row r="1751" spans="1:6" x14ac:dyDescent="0.25">
      <c r="A1751">
        <v>161</v>
      </c>
      <c r="B1751" s="1">
        <v>43047</v>
      </c>
      <c r="C1751" s="2" t="s">
        <v>5</v>
      </c>
      <c r="D1751" s="3">
        <v>405</v>
      </c>
      <c r="E1751" t="str">
        <f>VLOOKUP(Maintenance_and_repair[[#This Row],[Real_estate]],Houses[#All],2)</f>
        <v>Eindhoven-Oost</v>
      </c>
      <c r="F1751" t="str">
        <f>VLOOKUP(Maintenance_and_repair[[#This Row],[Real_estate]],Houses[],6)</f>
        <v>Apartment</v>
      </c>
    </row>
    <row r="1752" spans="1:6" x14ac:dyDescent="0.25">
      <c r="A1752">
        <v>111</v>
      </c>
      <c r="B1752" s="1">
        <v>43048</v>
      </c>
      <c r="C1752" s="2" t="s">
        <v>5</v>
      </c>
      <c r="D1752" s="3">
        <v>3558</v>
      </c>
      <c r="E1752" t="str">
        <f>VLOOKUP(Maintenance_and_repair[[#This Row],[Real_estate]],Houses[#All],2)</f>
        <v>Eindhoven-West</v>
      </c>
      <c r="F1752" t="str">
        <f>VLOOKUP(Maintenance_and_repair[[#This Row],[Real_estate]],Houses[],6)</f>
        <v>Small House</v>
      </c>
    </row>
    <row r="1753" spans="1:6" x14ac:dyDescent="0.25">
      <c r="A1753">
        <v>169</v>
      </c>
      <c r="B1753" s="1">
        <v>43048</v>
      </c>
      <c r="C1753" s="2" t="s">
        <v>6</v>
      </c>
      <c r="D1753" s="3">
        <v>2419</v>
      </c>
      <c r="E1753" t="str">
        <f>VLOOKUP(Maintenance_and_repair[[#This Row],[Real_estate]],Houses[#All],2)</f>
        <v>Eindhoven-Oost</v>
      </c>
      <c r="F1753" t="str">
        <f>VLOOKUP(Maintenance_and_repair[[#This Row],[Real_estate]],Houses[],6)</f>
        <v>Condo</v>
      </c>
    </row>
    <row r="1754" spans="1:6" x14ac:dyDescent="0.25">
      <c r="A1754">
        <v>149</v>
      </c>
      <c r="B1754" s="1">
        <v>43049</v>
      </c>
      <c r="C1754" s="2" t="s">
        <v>6</v>
      </c>
      <c r="D1754" s="3">
        <v>3468</v>
      </c>
      <c r="E1754" t="str">
        <f>VLOOKUP(Maintenance_and_repair[[#This Row],[Real_estate]],Houses[#All],2)</f>
        <v>Eindhoven-Oost</v>
      </c>
      <c r="F1754" t="str">
        <f>VLOOKUP(Maintenance_and_repair[[#This Row],[Real_estate]],Houses[],6)</f>
        <v>Villa</v>
      </c>
    </row>
    <row r="1755" spans="1:6" x14ac:dyDescent="0.25">
      <c r="A1755">
        <v>167</v>
      </c>
      <c r="B1755" s="1">
        <v>43051</v>
      </c>
      <c r="C1755" s="2" t="s">
        <v>6</v>
      </c>
      <c r="D1755" s="3">
        <v>1688</v>
      </c>
      <c r="E1755" t="str">
        <f>VLOOKUP(Maintenance_and_repair[[#This Row],[Real_estate]],Houses[#All],2)</f>
        <v>Eindhoven-Oost</v>
      </c>
      <c r="F1755" t="str">
        <f>VLOOKUP(Maintenance_and_repair[[#This Row],[Real_estate]],Houses[],6)</f>
        <v>Condo</v>
      </c>
    </row>
    <row r="1756" spans="1:6" x14ac:dyDescent="0.25">
      <c r="A1756">
        <v>138</v>
      </c>
      <c r="B1756" s="1">
        <v>43052</v>
      </c>
      <c r="C1756" s="2" t="s">
        <v>4</v>
      </c>
      <c r="D1756" s="3">
        <v>2679</v>
      </c>
      <c r="E1756" t="str">
        <f>VLOOKUP(Maintenance_and_repair[[#This Row],[Real_estate]],Houses[#All],2)</f>
        <v>Eindhoven-West</v>
      </c>
      <c r="F1756" t="str">
        <f>VLOOKUP(Maintenance_and_repair[[#This Row],[Real_estate]],Houses[],6)</f>
        <v>Condo</v>
      </c>
    </row>
    <row r="1757" spans="1:6" x14ac:dyDescent="0.25">
      <c r="A1757">
        <v>221</v>
      </c>
      <c r="B1757" s="1">
        <v>43056</v>
      </c>
      <c r="C1757" s="2" t="s">
        <v>4</v>
      </c>
      <c r="D1757" s="3">
        <v>3812</v>
      </c>
      <c r="E1757" t="str">
        <f>VLOOKUP(Maintenance_and_repair[[#This Row],[Real_estate]],Houses[#All],2)</f>
        <v>Son en Breugel</v>
      </c>
      <c r="F1757" t="str">
        <f>VLOOKUP(Maintenance_and_repair[[#This Row],[Real_estate]],Houses[],6)</f>
        <v>Apartment</v>
      </c>
    </row>
    <row r="1758" spans="1:6" x14ac:dyDescent="0.25">
      <c r="A1758">
        <v>32</v>
      </c>
      <c r="B1758" s="1">
        <v>43061</v>
      </c>
      <c r="C1758" s="2" t="s">
        <v>4</v>
      </c>
      <c r="D1758" s="3">
        <v>4558</v>
      </c>
      <c r="E1758" t="str">
        <f>VLOOKUP(Maintenance_and_repair[[#This Row],[Real_estate]],Houses[#All],2)</f>
        <v>Eindhoven-Zuid</v>
      </c>
      <c r="F1758" t="str">
        <f>VLOOKUP(Maintenance_and_repair[[#This Row],[Real_estate]],Houses[],6)</f>
        <v>House</v>
      </c>
    </row>
    <row r="1759" spans="1:6" x14ac:dyDescent="0.25">
      <c r="A1759">
        <v>118</v>
      </c>
      <c r="B1759" s="1">
        <v>43063</v>
      </c>
      <c r="C1759" s="2" t="s">
        <v>4</v>
      </c>
      <c r="D1759" s="3">
        <v>4306</v>
      </c>
      <c r="E1759" t="str">
        <f>VLOOKUP(Maintenance_and_repair[[#This Row],[Real_estate]],Houses[#All],2)</f>
        <v>Eindhoven-West</v>
      </c>
      <c r="F1759" t="str">
        <f>VLOOKUP(Maintenance_and_repair[[#This Row],[Real_estate]],Houses[],6)</f>
        <v>Apartment</v>
      </c>
    </row>
    <row r="1760" spans="1:6" x14ac:dyDescent="0.25">
      <c r="A1760">
        <v>238</v>
      </c>
      <c r="B1760" s="1">
        <v>43064</v>
      </c>
      <c r="C1760" s="2" t="s">
        <v>5</v>
      </c>
      <c r="D1760" s="3">
        <v>870</v>
      </c>
      <c r="E1760" t="str">
        <f>VLOOKUP(Maintenance_and_repair[[#This Row],[Real_estate]],Houses[#All],2)</f>
        <v>Eindhoven-West</v>
      </c>
      <c r="F1760" t="str">
        <f>VLOOKUP(Maintenance_and_repair[[#This Row],[Real_estate]],Houses[],6)</f>
        <v>House</v>
      </c>
    </row>
    <row r="1761" spans="1:6" x14ac:dyDescent="0.25">
      <c r="A1761">
        <v>104</v>
      </c>
      <c r="B1761" s="1">
        <v>43065</v>
      </c>
      <c r="C1761" s="2" t="s">
        <v>6</v>
      </c>
      <c r="D1761" s="3">
        <v>141</v>
      </c>
      <c r="E1761" t="str">
        <f>VLOOKUP(Maintenance_and_repair[[#This Row],[Real_estate]],Houses[#All],2)</f>
        <v>Eindhoven-West</v>
      </c>
      <c r="F1761" t="str">
        <f>VLOOKUP(Maintenance_and_repair[[#This Row],[Real_estate]],Houses[],6)</f>
        <v>House</v>
      </c>
    </row>
    <row r="1762" spans="1:6" x14ac:dyDescent="0.25">
      <c r="A1762">
        <v>224</v>
      </c>
      <c r="B1762" s="1">
        <v>43073</v>
      </c>
      <c r="C1762" s="2" t="s">
        <v>5</v>
      </c>
      <c r="D1762" s="3">
        <v>1624</v>
      </c>
      <c r="E1762" t="str">
        <f>VLOOKUP(Maintenance_and_repair[[#This Row],[Real_estate]],Houses[#All],2)</f>
        <v>Son en Breugel</v>
      </c>
      <c r="F1762" t="str">
        <f>VLOOKUP(Maintenance_and_repair[[#This Row],[Real_estate]],Houses[],6)</f>
        <v>Apartment</v>
      </c>
    </row>
    <row r="1763" spans="1:6" x14ac:dyDescent="0.25">
      <c r="A1763">
        <v>84</v>
      </c>
      <c r="B1763" s="1">
        <v>43075</v>
      </c>
      <c r="C1763" s="2" t="s">
        <v>6</v>
      </c>
      <c r="D1763" s="3">
        <v>120</v>
      </c>
      <c r="E1763" t="str">
        <f>VLOOKUP(Maintenance_and_repair[[#This Row],[Real_estate]],Houses[#All],2)</f>
        <v>Eindhoven-West</v>
      </c>
      <c r="F1763" t="str">
        <f>VLOOKUP(Maintenance_and_repair[[#This Row],[Real_estate]],Houses[],6)</f>
        <v>Small House</v>
      </c>
    </row>
    <row r="1764" spans="1:6" x14ac:dyDescent="0.25">
      <c r="A1764">
        <v>216</v>
      </c>
      <c r="B1764" s="1">
        <v>43077</v>
      </c>
      <c r="C1764" s="2" t="s">
        <v>4</v>
      </c>
      <c r="D1764" s="3">
        <v>1246</v>
      </c>
      <c r="E1764" t="str">
        <f>VLOOKUP(Maintenance_and_repair[[#This Row],[Real_estate]],Houses[#All],2)</f>
        <v>Geldrop</v>
      </c>
      <c r="F1764" t="str">
        <f>VLOOKUP(Maintenance_and_repair[[#This Row],[Real_estate]],Houses[],6)</f>
        <v>House</v>
      </c>
    </row>
    <row r="1765" spans="1:6" x14ac:dyDescent="0.25">
      <c r="A1765">
        <v>152</v>
      </c>
      <c r="B1765" s="1">
        <v>43078</v>
      </c>
      <c r="C1765" s="2" t="s">
        <v>5</v>
      </c>
      <c r="D1765" s="3">
        <v>302</v>
      </c>
      <c r="E1765" t="str">
        <f>VLOOKUP(Maintenance_and_repair[[#This Row],[Real_estate]],Houses[#All],2)</f>
        <v>Eindhoven-Oost</v>
      </c>
      <c r="F1765" t="str">
        <f>VLOOKUP(Maintenance_and_repair[[#This Row],[Real_estate]],Houses[],6)</f>
        <v>Apartment</v>
      </c>
    </row>
    <row r="1766" spans="1:6" x14ac:dyDescent="0.25">
      <c r="A1766">
        <v>67</v>
      </c>
      <c r="B1766" s="1">
        <v>43079</v>
      </c>
      <c r="C1766" s="2" t="s">
        <v>4</v>
      </c>
      <c r="D1766" s="3">
        <v>2475</v>
      </c>
      <c r="E1766" t="str">
        <f>VLOOKUP(Maintenance_and_repair[[#This Row],[Real_estate]],Houses[#All],2)</f>
        <v>Eindhoven-Noord</v>
      </c>
      <c r="F1766" t="str">
        <f>VLOOKUP(Maintenance_and_repair[[#This Row],[Real_estate]],Houses[],6)</f>
        <v>Apartment</v>
      </c>
    </row>
    <row r="1767" spans="1:6" x14ac:dyDescent="0.25">
      <c r="A1767">
        <v>202</v>
      </c>
      <c r="B1767" s="1">
        <v>43079</v>
      </c>
      <c r="C1767" s="2" t="s">
        <v>4</v>
      </c>
      <c r="D1767" s="3">
        <v>4931</v>
      </c>
      <c r="E1767" t="str">
        <f>VLOOKUP(Maintenance_and_repair[[#This Row],[Real_estate]],Houses[#All],2)</f>
        <v>Veldhoven-Noord</v>
      </c>
      <c r="F1767" t="str">
        <f>VLOOKUP(Maintenance_and_repair[[#This Row],[Real_estate]],Houses[],6)</f>
        <v>Small House</v>
      </c>
    </row>
    <row r="1768" spans="1:6" x14ac:dyDescent="0.25">
      <c r="A1768">
        <v>211</v>
      </c>
      <c r="B1768" s="1">
        <v>43081</v>
      </c>
      <c r="C1768" s="2" t="s">
        <v>6</v>
      </c>
      <c r="D1768" s="3">
        <v>4889</v>
      </c>
      <c r="E1768" t="str">
        <f>VLOOKUP(Maintenance_and_repair[[#This Row],[Real_estate]],Houses[#All],2)</f>
        <v>Geldrop</v>
      </c>
      <c r="F1768" t="str">
        <f>VLOOKUP(Maintenance_and_repair[[#This Row],[Real_estate]],Houses[],6)</f>
        <v>Condo</v>
      </c>
    </row>
    <row r="1769" spans="1:6" x14ac:dyDescent="0.25">
      <c r="A1769">
        <v>223</v>
      </c>
      <c r="B1769" s="1">
        <v>43087</v>
      </c>
      <c r="C1769" s="2" t="s">
        <v>6</v>
      </c>
      <c r="D1769" s="3">
        <v>4966</v>
      </c>
      <c r="E1769" t="str">
        <f>VLOOKUP(Maintenance_and_repair[[#This Row],[Real_estate]],Houses[#All],2)</f>
        <v>Son en Breugel</v>
      </c>
      <c r="F1769" t="str">
        <f>VLOOKUP(Maintenance_and_repair[[#This Row],[Real_estate]],Houses[],6)</f>
        <v>Apartment</v>
      </c>
    </row>
    <row r="1770" spans="1:6" x14ac:dyDescent="0.25">
      <c r="A1770">
        <v>216</v>
      </c>
      <c r="B1770" s="1">
        <v>43100</v>
      </c>
      <c r="C1770" s="2" t="s">
        <v>6</v>
      </c>
      <c r="D1770" s="3">
        <v>781</v>
      </c>
      <c r="E1770" t="str">
        <f>VLOOKUP(Maintenance_and_repair[[#This Row],[Real_estate]],Houses[#All],2)</f>
        <v>Geldrop</v>
      </c>
      <c r="F1770" t="str">
        <f>VLOOKUP(Maintenance_and_repair[[#This Row],[Real_estate]],Houses[],6)</f>
        <v>House</v>
      </c>
    </row>
    <row r="1771" spans="1:6" x14ac:dyDescent="0.25">
      <c r="A1771">
        <v>185</v>
      </c>
      <c r="B1771" s="1">
        <v>43102</v>
      </c>
      <c r="C1771" s="2" t="s">
        <v>6</v>
      </c>
      <c r="D1771" s="3">
        <v>3709</v>
      </c>
      <c r="E1771" t="str">
        <f>VLOOKUP(Maintenance_and_repair[[#This Row],[Real_estate]],Houses[#All],2)</f>
        <v>Eindhoven-Oost</v>
      </c>
      <c r="F1771" t="str">
        <f>VLOOKUP(Maintenance_and_repair[[#This Row],[Real_estate]],Houses[],6)</f>
        <v>House</v>
      </c>
    </row>
    <row r="1772" spans="1:6" x14ac:dyDescent="0.25">
      <c r="A1772">
        <v>197</v>
      </c>
      <c r="B1772" s="1">
        <v>43103</v>
      </c>
      <c r="C1772" s="2" t="s">
        <v>5</v>
      </c>
      <c r="D1772" s="3">
        <v>464</v>
      </c>
      <c r="E1772" t="str">
        <f>VLOOKUP(Maintenance_and_repair[[#This Row],[Real_estate]],Houses[#All],2)</f>
        <v>Best</v>
      </c>
      <c r="F1772" t="str">
        <f>VLOOKUP(Maintenance_and_repair[[#This Row],[Real_estate]],Houses[],6)</f>
        <v>House</v>
      </c>
    </row>
    <row r="1773" spans="1:6" x14ac:dyDescent="0.25">
      <c r="A1773">
        <v>210</v>
      </c>
      <c r="B1773" s="1">
        <v>43104</v>
      </c>
      <c r="C1773" s="2" t="s">
        <v>5</v>
      </c>
      <c r="D1773" s="3">
        <v>3981</v>
      </c>
      <c r="E1773" t="str">
        <f>VLOOKUP(Maintenance_and_repair[[#This Row],[Real_estate]],Houses[#All],2)</f>
        <v>Geldrop</v>
      </c>
      <c r="F1773" t="str">
        <f>VLOOKUP(Maintenance_and_repair[[#This Row],[Real_estate]],Houses[],6)</f>
        <v>Condo</v>
      </c>
    </row>
    <row r="1774" spans="1:6" x14ac:dyDescent="0.25">
      <c r="A1774">
        <v>76</v>
      </c>
      <c r="B1774" s="1">
        <v>43105</v>
      </c>
      <c r="C1774" s="2" t="s">
        <v>5</v>
      </c>
      <c r="D1774" s="3">
        <v>312</v>
      </c>
      <c r="E1774" t="str">
        <f>VLOOKUP(Maintenance_and_repair[[#This Row],[Real_estate]],Houses[#All],2)</f>
        <v>Eindhoven-Noord</v>
      </c>
      <c r="F1774" t="str">
        <f>VLOOKUP(Maintenance_and_repair[[#This Row],[Real_estate]],Houses[],6)</f>
        <v>Apartment</v>
      </c>
    </row>
    <row r="1775" spans="1:6" x14ac:dyDescent="0.25">
      <c r="A1775">
        <v>32</v>
      </c>
      <c r="B1775" s="1">
        <v>43106</v>
      </c>
      <c r="C1775" s="2" t="s">
        <v>6</v>
      </c>
      <c r="D1775" s="3">
        <v>328</v>
      </c>
      <c r="E1775" t="str">
        <f>VLOOKUP(Maintenance_and_repair[[#This Row],[Real_estate]],Houses[#All],2)</f>
        <v>Eindhoven-Zuid</v>
      </c>
      <c r="F1775" t="str">
        <f>VLOOKUP(Maintenance_and_repair[[#This Row],[Real_estate]],Houses[],6)</f>
        <v>House</v>
      </c>
    </row>
    <row r="1776" spans="1:6" x14ac:dyDescent="0.25">
      <c r="A1776">
        <v>182</v>
      </c>
      <c r="B1776" s="1">
        <v>43107</v>
      </c>
      <c r="C1776" s="2" t="s">
        <v>5</v>
      </c>
      <c r="D1776" s="3">
        <v>258</v>
      </c>
      <c r="E1776" t="str">
        <f>VLOOKUP(Maintenance_and_repair[[#This Row],[Real_estate]],Houses[#All],2)</f>
        <v>Eindhoven-Oost</v>
      </c>
      <c r="F1776" t="str">
        <f>VLOOKUP(Maintenance_and_repair[[#This Row],[Real_estate]],Houses[],6)</f>
        <v>House</v>
      </c>
    </row>
    <row r="1777" spans="1:6" x14ac:dyDescent="0.25">
      <c r="A1777">
        <v>8</v>
      </c>
      <c r="B1777" s="1">
        <v>43109</v>
      </c>
      <c r="C1777" s="2" t="s">
        <v>5</v>
      </c>
      <c r="D1777" s="3">
        <v>123</v>
      </c>
      <c r="E1777" t="str">
        <f>VLOOKUP(Maintenance_and_repair[[#This Row],[Real_estate]],Houses[#All],2)</f>
        <v>Eindhoven-Zuid</v>
      </c>
      <c r="F1777" t="str">
        <f>VLOOKUP(Maintenance_and_repair[[#This Row],[Real_estate]],Houses[],6)</f>
        <v>House</v>
      </c>
    </row>
    <row r="1778" spans="1:6" x14ac:dyDescent="0.25">
      <c r="A1778">
        <v>197</v>
      </c>
      <c r="B1778" s="1">
        <v>43109</v>
      </c>
      <c r="C1778" s="2" t="s">
        <v>5</v>
      </c>
      <c r="D1778" s="3">
        <v>464</v>
      </c>
      <c r="E1778" t="str">
        <f>VLOOKUP(Maintenance_and_repair[[#This Row],[Real_estate]],Houses[#All],2)</f>
        <v>Best</v>
      </c>
      <c r="F1778" t="str">
        <f>VLOOKUP(Maintenance_and_repair[[#This Row],[Real_estate]],Houses[],6)</f>
        <v>House</v>
      </c>
    </row>
    <row r="1779" spans="1:6" x14ac:dyDescent="0.25">
      <c r="A1779">
        <v>123</v>
      </c>
      <c r="B1779" s="1">
        <v>43113</v>
      </c>
      <c r="C1779" s="2" t="s">
        <v>4</v>
      </c>
      <c r="D1779" s="3">
        <v>2601</v>
      </c>
      <c r="E1779" t="str">
        <f>VLOOKUP(Maintenance_and_repair[[#This Row],[Real_estate]],Houses[#All],2)</f>
        <v>Eindhoven-West</v>
      </c>
      <c r="F1779" t="str">
        <f>VLOOKUP(Maintenance_and_repair[[#This Row],[Real_estate]],Houses[],6)</f>
        <v>Small House</v>
      </c>
    </row>
    <row r="1780" spans="1:6" x14ac:dyDescent="0.25">
      <c r="A1780">
        <v>157</v>
      </c>
      <c r="B1780" s="1">
        <v>43114</v>
      </c>
      <c r="C1780" s="2" t="s">
        <v>5</v>
      </c>
      <c r="D1780" s="3">
        <v>148</v>
      </c>
      <c r="E1780" t="str">
        <f>VLOOKUP(Maintenance_and_repair[[#This Row],[Real_estate]],Houses[#All],2)</f>
        <v>Eindhoven-Oost</v>
      </c>
      <c r="F1780" t="str">
        <f>VLOOKUP(Maintenance_and_repair[[#This Row],[Real_estate]],Houses[],6)</f>
        <v>Apartment</v>
      </c>
    </row>
    <row r="1781" spans="1:6" x14ac:dyDescent="0.25">
      <c r="A1781">
        <v>2</v>
      </c>
      <c r="B1781" s="1">
        <v>43115</v>
      </c>
      <c r="C1781" s="2" t="s">
        <v>6</v>
      </c>
      <c r="D1781" s="3">
        <v>616</v>
      </c>
      <c r="E1781" t="str">
        <f>VLOOKUP(Maintenance_and_repair[[#This Row],[Real_estate]],Houses[#All],2)</f>
        <v>Eindhoven-Zuid</v>
      </c>
      <c r="F1781" t="str">
        <f>VLOOKUP(Maintenance_and_repair[[#This Row],[Real_estate]],Houses[],6)</f>
        <v>House</v>
      </c>
    </row>
    <row r="1782" spans="1:6" x14ac:dyDescent="0.25">
      <c r="A1782">
        <v>95</v>
      </c>
      <c r="B1782" s="1">
        <v>43117</v>
      </c>
      <c r="C1782" s="2" t="s">
        <v>4</v>
      </c>
      <c r="D1782" s="3">
        <v>2792</v>
      </c>
      <c r="E1782" t="str">
        <f>VLOOKUP(Maintenance_and_repair[[#This Row],[Real_estate]],Houses[#All],2)</f>
        <v>Eindhoven-West</v>
      </c>
      <c r="F1782" t="str">
        <f>VLOOKUP(Maintenance_and_repair[[#This Row],[Real_estate]],Houses[],6)</f>
        <v>House</v>
      </c>
    </row>
    <row r="1783" spans="1:6" x14ac:dyDescent="0.25">
      <c r="A1783">
        <v>140</v>
      </c>
      <c r="B1783" s="1">
        <v>43118</v>
      </c>
      <c r="C1783" s="2" t="s">
        <v>6</v>
      </c>
      <c r="D1783" s="3">
        <v>2597</v>
      </c>
      <c r="E1783" t="str">
        <f>VLOOKUP(Maintenance_and_repair[[#This Row],[Real_estate]],Houses[#All],2)</f>
        <v>Eindhoven-Oost</v>
      </c>
      <c r="F1783" t="str">
        <f>VLOOKUP(Maintenance_and_repair[[#This Row],[Real_estate]],Houses[],6)</f>
        <v>House</v>
      </c>
    </row>
    <row r="1784" spans="1:6" x14ac:dyDescent="0.25">
      <c r="A1784">
        <v>74</v>
      </c>
      <c r="B1784" s="1">
        <v>43119</v>
      </c>
      <c r="C1784" s="2" t="s">
        <v>5</v>
      </c>
      <c r="D1784" s="3">
        <v>416</v>
      </c>
      <c r="E1784" t="str">
        <f>VLOOKUP(Maintenance_and_repair[[#This Row],[Real_estate]],Houses[#All],2)</f>
        <v>Eindhoven-Noord</v>
      </c>
      <c r="F1784" t="str">
        <f>VLOOKUP(Maintenance_and_repair[[#This Row],[Real_estate]],Houses[],6)</f>
        <v>House</v>
      </c>
    </row>
    <row r="1785" spans="1:6" x14ac:dyDescent="0.25">
      <c r="A1785">
        <v>10</v>
      </c>
      <c r="B1785" s="1">
        <v>43120</v>
      </c>
      <c r="C1785" s="2" t="s">
        <v>5</v>
      </c>
      <c r="D1785" s="3">
        <v>490</v>
      </c>
      <c r="E1785" t="str">
        <f>VLOOKUP(Maintenance_and_repair[[#This Row],[Real_estate]],Houses[#All],2)</f>
        <v>Eindhoven-Zuid</v>
      </c>
      <c r="F1785" t="str">
        <f>VLOOKUP(Maintenance_and_repair[[#This Row],[Real_estate]],Houses[],6)</f>
        <v>Apartment</v>
      </c>
    </row>
    <row r="1786" spans="1:6" x14ac:dyDescent="0.25">
      <c r="A1786">
        <v>35</v>
      </c>
      <c r="B1786" s="1">
        <v>43120</v>
      </c>
      <c r="C1786" s="2" t="s">
        <v>5</v>
      </c>
      <c r="D1786" s="3">
        <v>490</v>
      </c>
      <c r="E1786" t="str">
        <f>VLOOKUP(Maintenance_and_repair[[#This Row],[Real_estate]],Houses[#All],2)</f>
        <v>Eindhoven-Zuid</v>
      </c>
      <c r="F1786" t="str">
        <f>VLOOKUP(Maintenance_and_repair[[#This Row],[Real_estate]],Houses[],6)</f>
        <v>Villa</v>
      </c>
    </row>
    <row r="1787" spans="1:6" x14ac:dyDescent="0.25">
      <c r="A1787">
        <v>72</v>
      </c>
      <c r="B1787" s="1">
        <v>43121</v>
      </c>
      <c r="C1787" s="2" t="s">
        <v>5</v>
      </c>
      <c r="D1787" s="3">
        <v>2000</v>
      </c>
      <c r="E1787" t="str">
        <f>VLOOKUP(Maintenance_and_repair[[#This Row],[Real_estate]],Houses[#All],2)</f>
        <v>Eindhoven-Noord</v>
      </c>
      <c r="F1787" t="str">
        <f>VLOOKUP(Maintenance_and_repair[[#This Row],[Real_estate]],Houses[],6)</f>
        <v>Condo</v>
      </c>
    </row>
    <row r="1788" spans="1:6" x14ac:dyDescent="0.25">
      <c r="A1788">
        <v>220</v>
      </c>
      <c r="B1788" s="1">
        <v>43122</v>
      </c>
      <c r="C1788" s="2" t="s">
        <v>6</v>
      </c>
      <c r="D1788" s="3">
        <v>469</v>
      </c>
      <c r="E1788" t="str">
        <f>VLOOKUP(Maintenance_and_repair[[#This Row],[Real_estate]],Houses[#All],2)</f>
        <v>Geldrop</v>
      </c>
      <c r="F1788" t="str">
        <f>VLOOKUP(Maintenance_and_repair[[#This Row],[Real_estate]],Houses[],6)</f>
        <v>House</v>
      </c>
    </row>
    <row r="1789" spans="1:6" x14ac:dyDescent="0.25">
      <c r="A1789">
        <v>211</v>
      </c>
      <c r="B1789" s="1">
        <v>43124</v>
      </c>
      <c r="C1789" s="2" t="s">
        <v>5</v>
      </c>
      <c r="D1789" s="3">
        <v>50</v>
      </c>
      <c r="E1789" t="str">
        <f>VLOOKUP(Maintenance_and_repair[[#This Row],[Real_estate]],Houses[#All],2)</f>
        <v>Geldrop</v>
      </c>
      <c r="F1789" t="str">
        <f>VLOOKUP(Maintenance_and_repair[[#This Row],[Real_estate]],Houses[],6)</f>
        <v>Condo</v>
      </c>
    </row>
    <row r="1790" spans="1:6" x14ac:dyDescent="0.25">
      <c r="A1790">
        <v>201</v>
      </c>
      <c r="B1790" s="1">
        <v>43126</v>
      </c>
      <c r="C1790" s="2" t="s">
        <v>5</v>
      </c>
      <c r="D1790" s="3">
        <v>189</v>
      </c>
      <c r="E1790" t="str">
        <f>VLOOKUP(Maintenance_and_repair[[#This Row],[Real_estate]],Houses[#All],2)</f>
        <v>Veldhoven-Noord</v>
      </c>
      <c r="F1790" t="str">
        <f>VLOOKUP(Maintenance_and_repair[[#This Row],[Real_estate]],Houses[],6)</f>
        <v>Small House</v>
      </c>
    </row>
    <row r="1791" spans="1:6" x14ac:dyDescent="0.25">
      <c r="A1791">
        <v>17</v>
      </c>
      <c r="B1791" s="1">
        <v>43128</v>
      </c>
      <c r="C1791" s="2" t="s">
        <v>5</v>
      </c>
      <c r="D1791" s="3">
        <v>193</v>
      </c>
      <c r="E1791" t="str">
        <f>VLOOKUP(Maintenance_and_repair[[#This Row],[Real_estate]],Houses[#All],2)</f>
        <v>Eindhoven-Zuid</v>
      </c>
      <c r="F1791" t="str">
        <f>VLOOKUP(Maintenance_and_repair[[#This Row],[Real_estate]],Houses[],6)</f>
        <v>Villa</v>
      </c>
    </row>
    <row r="1792" spans="1:6" x14ac:dyDescent="0.25">
      <c r="A1792">
        <v>21</v>
      </c>
      <c r="B1792" s="1">
        <v>43130</v>
      </c>
      <c r="C1792" s="2" t="s">
        <v>5</v>
      </c>
      <c r="D1792" s="3">
        <v>618</v>
      </c>
      <c r="E1792" t="str">
        <f>VLOOKUP(Maintenance_and_repair[[#This Row],[Real_estate]],Houses[#All],2)</f>
        <v>Eindhoven-Zuid</v>
      </c>
      <c r="F1792" t="str">
        <f>VLOOKUP(Maintenance_and_repair[[#This Row],[Real_estate]],Houses[],6)</f>
        <v>Small House</v>
      </c>
    </row>
    <row r="1793" spans="1:6" x14ac:dyDescent="0.25">
      <c r="A1793">
        <v>238</v>
      </c>
      <c r="B1793" s="1">
        <v>43131</v>
      </c>
      <c r="C1793" s="2" t="s">
        <v>5</v>
      </c>
      <c r="D1793" s="3">
        <v>104</v>
      </c>
      <c r="E1793" t="str">
        <f>VLOOKUP(Maintenance_and_repair[[#This Row],[Real_estate]],Houses[#All],2)</f>
        <v>Eindhoven-West</v>
      </c>
      <c r="F1793" t="str">
        <f>VLOOKUP(Maintenance_and_repair[[#This Row],[Real_estate]],Houses[],6)</f>
        <v>House</v>
      </c>
    </row>
    <row r="1794" spans="1:6" x14ac:dyDescent="0.25">
      <c r="A1794">
        <v>26</v>
      </c>
      <c r="B1794" s="1">
        <v>43132</v>
      </c>
      <c r="C1794" s="2" t="s">
        <v>4</v>
      </c>
      <c r="D1794" s="3">
        <v>2507</v>
      </c>
      <c r="E1794" t="str">
        <f>VLOOKUP(Maintenance_and_repair[[#This Row],[Real_estate]],Houses[#All],2)</f>
        <v>Eindhoven-Zuid</v>
      </c>
      <c r="F1794" t="str">
        <f>VLOOKUP(Maintenance_and_repair[[#This Row],[Real_estate]],Houses[],6)</f>
        <v>House</v>
      </c>
    </row>
    <row r="1795" spans="1:6" x14ac:dyDescent="0.25">
      <c r="A1795">
        <v>226</v>
      </c>
      <c r="B1795" s="1">
        <v>43133</v>
      </c>
      <c r="C1795" s="2" t="s">
        <v>5</v>
      </c>
      <c r="D1795" s="3">
        <v>294</v>
      </c>
      <c r="E1795" t="str">
        <f>VLOOKUP(Maintenance_and_repair[[#This Row],[Real_estate]],Houses[#All],2)</f>
        <v>Son en Breugel</v>
      </c>
      <c r="F1795" t="str">
        <f>VLOOKUP(Maintenance_and_repair[[#This Row],[Real_estate]],Houses[],6)</f>
        <v>Apartment</v>
      </c>
    </row>
    <row r="1796" spans="1:6" x14ac:dyDescent="0.25">
      <c r="A1796">
        <v>140</v>
      </c>
      <c r="B1796" s="1">
        <v>43134</v>
      </c>
      <c r="C1796" s="2" t="s">
        <v>5</v>
      </c>
      <c r="D1796" s="3">
        <v>271</v>
      </c>
      <c r="E1796" t="str">
        <f>VLOOKUP(Maintenance_and_repair[[#This Row],[Real_estate]],Houses[#All],2)</f>
        <v>Eindhoven-Oost</v>
      </c>
      <c r="F1796" t="str">
        <f>VLOOKUP(Maintenance_and_repair[[#This Row],[Real_estate]],Houses[],6)</f>
        <v>House</v>
      </c>
    </row>
    <row r="1797" spans="1:6" x14ac:dyDescent="0.25">
      <c r="A1797">
        <v>65</v>
      </c>
      <c r="B1797" s="1">
        <v>43135</v>
      </c>
      <c r="C1797" s="2" t="s">
        <v>6</v>
      </c>
      <c r="D1797" s="3">
        <v>3835</v>
      </c>
      <c r="E1797" t="str">
        <f>VLOOKUP(Maintenance_and_repair[[#This Row],[Real_estate]],Houses[#All],2)</f>
        <v>Eindhoven-Noord</v>
      </c>
      <c r="F1797" t="str">
        <f>VLOOKUP(Maintenance_and_repair[[#This Row],[Real_estate]],Houses[],6)</f>
        <v>Villa</v>
      </c>
    </row>
    <row r="1798" spans="1:6" x14ac:dyDescent="0.25">
      <c r="A1798">
        <v>210</v>
      </c>
      <c r="B1798" s="1">
        <v>43135</v>
      </c>
      <c r="C1798" s="2" t="s">
        <v>5</v>
      </c>
      <c r="D1798" s="3">
        <v>3981</v>
      </c>
      <c r="E1798" t="str">
        <f>VLOOKUP(Maintenance_and_repair[[#This Row],[Real_estate]],Houses[#All],2)</f>
        <v>Geldrop</v>
      </c>
      <c r="F1798" t="str">
        <f>VLOOKUP(Maintenance_and_repair[[#This Row],[Real_estate]],Houses[],6)</f>
        <v>Condo</v>
      </c>
    </row>
    <row r="1799" spans="1:6" x14ac:dyDescent="0.25">
      <c r="A1799">
        <v>100</v>
      </c>
      <c r="B1799" s="1">
        <v>43138</v>
      </c>
      <c r="C1799" s="2" t="s">
        <v>4</v>
      </c>
      <c r="D1799" s="3">
        <v>3700</v>
      </c>
      <c r="E1799" t="str">
        <f>VLOOKUP(Maintenance_and_repair[[#This Row],[Real_estate]],Houses[#All],2)</f>
        <v>Eindhoven-West</v>
      </c>
      <c r="F1799" t="str">
        <f>VLOOKUP(Maintenance_and_repair[[#This Row],[Real_estate]],Houses[],6)</f>
        <v>Apartment</v>
      </c>
    </row>
    <row r="1800" spans="1:6" x14ac:dyDescent="0.25">
      <c r="A1800">
        <v>188</v>
      </c>
      <c r="B1800" s="1">
        <v>43139</v>
      </c>
      <c r="C1800" s="2" t="s">
        <v>5</v>
      </c>
      <c r="D1800" s="3">
        <v>271</v>
      </c>
      <c r="E1800" t="str">
        <f>VLOOKUP(Maintenance_and_repair[[#This Row],[Real_estate]],Houses[#All],2)</f>
        <v>Eindhoven-Oost</v>
      </c>
      <c r="F1800" t="str">
        <f>VLOOKUP(Maintenance_and_repair[[#This Row],[Real_estate]],Houses[],6)</f>
        <v>Small House</v>
      </c>
    </row>
    <row r="1801" spans="1:6" x14ac:dyDescent="0.25">
      <c r="A1801">
        <v>109</v>
      </c>
      <c r="B1801" s="1">
        <v>43141</v>
      </c>
      <c r="C1801" s="2" t="s">
        <v>4</v>
      </c>
      <c r="D1801" s="3">
        <v>3086</v>
      </c>
      <c r="E1801" t="str">
        <f>VLOOKUP(Maintenance_and_repair[[#This Row],[Real_estate]],Houses[#All],2)</f>
        <v>Eindhoven-West</v>
      </c>
      <c r="F1801" t="str">
        <f>VLOOKUP(Maintenance_and_repair[[#This Row],[Real_estate]],Houses[],6)</f>
        <v>Apartment</v>
      </c>
    </row>
    <row r="1802" spans="1:6" x14ac:dyDescent="0.25">
      <c r="A1802">
        <v>222</v>
      </c>
      <c r="B1802" s="1">
        <v>43145</v>
      </c>
      <c r="C1802" s="2" t="s">
        <v>4</v>
      </c>
      <c r="D1802" s="3">
        <v>1631</v>
      </c>
      <c r="E1802" t="str">
        <f>VLOOKUP(Maintenance_and_repair[[#This Row],[Real_estate]],Houses[#All],2)</f>
        <v>Son en Breugel</v>
      </c>
      <c r="F1802" t="str">
        <f>VLOOKUP(Maintenance_and_repair[[#This Row],[Real_estate]],Houses[],6)</f>
        <v>Apartment</v>
      </c>
    </row>
    <row r="1803" spans="1:6" x14ac:dyDescent="0.25">
      <c r="A1803">
        <v>142</v>
      </c>
      <c r="B1803" s="1">
        <v>43146</v>
      </c>
      <c r="C1803" s="2" t="s">
        <v>4</v>
      </c>
      <c r="D1803" s="3">
        <v>1751</v>
      </c>
      <c r="E1803" t="str">
        <f>VLOOKUP(Maintenance_and_repair[[#This Row],[Real_estate]],Houses[#All],2)</f>
        <v>Eindhoven-Oost</v>
      </c>
      <c r="F1803" t="str">
        <f>VLOOKUP(Maintenance_and_repair[[#This Row],[Real_estate]],Houses[],6)</f>
        <v>Apartment</v>
      </c>
    </row>
    <row r="1804" spans="1:6" x14ac:dyDescent="0.25">
      <c r="A1804">
        <v>78</v>
      </c>
      <c r="B1804" s="1">
        <v>43149</v>
      </c>
      <c r="C1804" s="2" t="s">
        <v>6</v>
      </c>
      <c r="D1804" s="3">
        <v>2062</v>
      </c>
      <c r="E1804" t="str">
        <f>VLOOKUP(Maintenance_and_repair[[#This Row],[Real_estate]],Houses[#All],2)</f>
        <v>Eindhoven-West</v>
      </c>
      <c r="F1804" t="str">
        <f>VLOOKUP(Maintenance_and_repair[[#This Row],[Real_estate]],Houses[],6)</f>
        <v>Small House</v>
      </c>
    </row>
    <row r="1805" spans="1:6" x14ac:dyDescent="0.25">
      <c r="A1805">
        <v>231</v>
      </c>
      <c r="B1805" s="1">
        <v>43151</v>
      </c>
      <c r="C1805" s="2" t="s">
        <v>6</v>
      </c>
      <c r="D1805" s="3">
        <v>1902</v>
      </c>
      <c r="E1805" t="str">
        <f>VLOOKUP(Maintenance_and_repair[[#This Row],[Real_estate]],Houses[#All],2)</f>
        <v>Son en Breugel</v>
      </c>
      <c r="F1805" t="str">
        <f>VLOOKUP(Maintenance_and_repair[[#This Row],[Real_estate]],Houses[],6)</f>
        <v>Villa</v>
      </c>
    </row>
    <row r="1806" spans="1:6" x14ac:dyDescent="0.25">
      <c r="A1806">
        <v>141</v>
      </c>
      <c r="B1806" s="1">
        <v>43155</v>
      </c>
      <c r="C1806" s="2" t="s">
        <v>4</v>
      </c>
      <c r="D1806" s="3">
        <v>2859</v>
      </c>
      <c r="E1806" t="str">
        <f>VLOOKUP(Maintenance_and_repair[[#This Row],[Real_estate]],Houses[#All],2)</f>
        <v>Eindhoven-Oost</v>
      </c>
      <c r="F1806" t="str">
        <f>VLOOKUP(Maintenance_and_repair[[#This Row],[Real_estate]],Houses[],6)</f>
        <v>Small House</v>
      </c>
    </row>
    <row r="1807" spans="1:6" x14ac:dyDescent="0.25">
      <c r="A1807">
        <v>4</v>
      </c>
      <c r="B1807" s="1">
        <v>43158</v>
      </c>
      <c r="C1807" s="2" t="s">
        <v>4</v>
      </c>
      <c r="D1807" s="3">
        <v>1865</v>
      </c>
      <c r="E1807" t="str">
        <f>VLOOKUP(Maintenance_and_repair[[#This Row],[Real_estate]],Houses[#All],2)</f>
        <v>Eindhoven-Zuid</v>
      </c>
      <c r="F1807" t="str">
        <f>VLOOKUP(Maintenance_and_repair[[#This Row],[Real_estate]],Houses[],6)</f>
        <v>Apartment</v>
      </c>
    </row>
    <row r="1808" spans="1:6" x14ac:dyDescent="0.25">
      <c r="A1808">
        <v>191</v>
      </c>
      <c r="B1808" s="1">
        <v>43159</v>
      </c>
      <c r="C1808" s="2" t="s">
        <v>4</v>
      </c>
      <c r="D1808" s="3">
        <v>3515</v>
      </c>
      <c r="E1808" t="str">
        <f>VLOOKUP(Maintenance_and_repair[[#This Row],[Real_estate]],Houses[#All],2)</f>
        <v>Eindhoven-Oost</v>
      </c>
      <c r="F1808" t="str">
        <f>VLOOKUP(Maintenance_and_repair[[#This Row],[Real_estate]],Houses[],6)</f>
        <v>Small House</v>
      </c>
    </row>
    <row r="1809" spans="1:6" x14ac:dyDescent="0.25">
      <c r="A1809">
        <v>5</v>
      </c>
      <c r="B1809" s="1">
        <v>43160</v>
      </c>
      <c r="C1809" s="2" t="s">
        <v>5</v>
      </c>
      <c r="D1809" s="3">
        <v>193</v>
      </c>
      <c r="E1809" t="str">
        <f>VLOOKUP(Maintenance_and_repair[[#This Row],[Real_estate]],Houses[#All],2)</f>
        <v>Eindhoven-Zuid</v>
      </c>
      <c r="F1809" t="str">
        <f>VLOOKUP(Maintenance_and_repair[[#This Row],[Real_estate]],Houses[],6)</f>
        <v>Villa</v>
      </c>
    </row>
    <row r="1810" spans="1:6" x14ac:dyDescent="0.25">
      <c r="A1810">
        <v>181</v>
      </c>
      <c r="B1810" s="1">
        <v>43160</v>
      </c>
      <c r="C1810" s="2" t="s">
        <v>6</v>
      </c>
      <c r="D1810" s="3">
        <v>3697</v>
      </c>
      <c r="E1810" t="str">
        <f>VLOOKUP(Maintenance_and_repair[[#This Row],[Real_estate]],Houses[#All],2)</f>
        <v>Eindhoven-Oost</v>
      </c>
      <c r="F1810" t="str">
        <f>VLOOKUP(Maintenance_and_repair[[#This Row],[Real_estate]],Houses[],6)</f>
        <v>House</v>
      </c>
    </row>
    <row r="1811" spans="1:6" x14ac:dyDescent="0.25">
      <c r="A1811">
        <v>175</v>
      </c>
      <c r="B1811" s="1">
        <v>43162</v>
      </c>
      <c r="C1811" s="2" t="s">
        <v>4</v>
      </c>
      <c r="D1811" s="3">
        <v>3953</v>
      </c>
      <c r="E1811" t="str">
        <f>VLOOKUP(Maintenance_and_repair[[#This Row],[Real_estate]],Houses[#All],2)</f>
        <v>Eindhoven-Oost</v>
      </c>
      <c r="F1811" t="str">
        <f>VLOOKUP(Maintenance_and_repair[[#This Row],[Real_estate]],Houses[],6)</f>
        <v>House</v>
      </c>
    </row>
    <row r="1812" spans="1:6" x14ac:dyDescent="0.25">
      <c r="A1812">
        <v>79</v>
      </c>
      <c r="B1812" s="1">
        <v>43163</v>
      </c>
      <c r="C1812" s="2" t="s">
        <v>6</v>
      </c>
      <c r="D1812" s="3">
        <v>1696</v>
      </c>
      <c r="E1812" t="str">
        <f>VLOOKUP(Maintenance_and_repair[[#This Row],[Real_estate]],Houses[#All],2)</f>
        <v>Eindhoven-West</v>
      </c>
      <c r="F1812" t="str">
        <f>VLOOKUP(Maintenance_and_repair[[#This Row],[Real_estate]],Houses[],6)</f>
        <v>Apartment</v>
      </c>
    </row>
    <row r="1813" spans="1:6" x14ac:dyDescent="0.25">
      <c r="A1813">
        <v>80</v>
      </c>
      <c r="B1813" s="1">
        <v>43164</v>
      </c>
      <c r="C1813" s="2" t="s">
        <v>5</v>
      </c>
      <c r="D1813" s="3">
        <v>312</v>
      </c>
      <c r="E1813" t="str">
        <f>VLOOKUP(Maintenance_and_repair[[#This Row],[Real_estate]],Houses[#All],2)</f>
        <v>Eindhoven-West</v>
      </c>
      <c r="F1813" t="str">
        <f>VLOOKUP(Maintenance_and_repair[[#This Row],[Real_estate]],Houses[],6)</f>
        <v>Small House</v>
      </c>
    </row>
    <row r="1814" spans="1:6" x14ac:dyDescent="0.25">
      <c r="A1814">
        <v>202</v>
      </c>
      <c r="B1814" s="1">
        <v>43165</v>
      </c>
      <c r="C1814" s="2" t="s">
        <v>6</v>
      </c>
      <c r="D1814" s="3">
        <v>357</v>
      </c>
      <c r="E1814" t="str">
        <f>VLOOKUP(Maintenance_and_repair[[#This Row],[Real_estate]],Houses[#All],2)</f>
        <v>Veldhoven-Noord</v>
      </c>
      <c r="F1814" t="str">
        <f>VLOOKUP(Maintenance_and_repair[[#This Row],[Real_estate]],Houses[],6)</f>
        <v>Small House</v>
      </c>
    </row>
    <row r="1815" spans="1:6" x14ac:dyDescent="0.25">
      <c r="A1815">
        <v>118</v>
      </c>
      <c r="B1815" s="1">
        <v>43167</v>
      </c>
      <c r="C1815" s="2" t="s">
        <v>6</v>
      </c>
      <c r="D1815" s="3">
        <v>2539</v>
      </c>
      <c r="E1815" t="str">
        <f>VLOOKUP(Maintenance_and_repair[[#This Row],[Real_estate]],Houses[#All],2)</f>
        <v>Eindhoven-West</v>
      </c>
      <c r="F1815" t="str">
        <f>VLOOKUP(Maintenance_and_repair[[#This Row],[Real_estate]],Houses[],6)</f>
        <v>Apartment</v>
      </c>
    </row>
    <row r="1816" spans="1:6" x14ac:dyDescent="0.25">
      <c r="A1816">
        <v>122</v>
      </c>
      <c r="B1816" s="1">
        <v>43169</v>
      </c>
      <c r="C1816" s="2" t="s">
        <v>4</v>
      </c>
      <c r="D1816" s="3">
        <v>2527</v>
      </c>
      <c r="E1816" t="str">
        <f>VLOOKUP(Maintenance_and_repair[[#This Row],[Real_estate]],Houses[#All],2)</f>
        <v>Eindhoven-West</v>
      </c>
      <c r="F1816" t="str">
        <f>VLOOKUP(Maintenance_and_repair[[#This Row],[Real_estate]],Houses[],6)</f>
        <v>House</v>
      </c>
    </row>
    <row r="1817" spans="1:6" x14ac:dyDescent="0.25">
      <c r="A1817">
        <v>58</v>
      </c>
      <c r="B1817" s="1">
        <v>43170</v>
      </c>
      <c r="C1817" s="2" t="s">
        <v>4</v>
      </c>
      <c r="D1817" s="3">
        <v>3290</v>
      </c>
      <c r="E1817" t="str">
        <f>VLOOKUP(Maintenance_and_repair[[#This Row],[Real_estate]],Houses[#All],2)</f>
        <v>Eindhoven-Noord</v>
      </c>
      <c r="F1817" t="str">
        <f>VLOOKUP(Maintenance_and_repair[[#This Row],[Real_estate]],Houses[],6)</f>
        <v>Apartment</v>
      </c>
    </row>
    <row r="1818" spans="1:6" x14ac:dyDescent="0.25">
      <c r="A1818">
        <v>83</v>
      </c>
      <c r="B1818" s="1">
        <v>43171</v>
      </c>
      <c r="C1818" s="2" t="s">
        <v>5</v>
      </c>
      <c r="D1818" s="3">
        <v>3361</v>
      </c>
      <c r="E1818" t="str">
        <f>VLOOKUP(Maintenance_and_repair[[#This Row],[Real_estate]],Houses[#All],2)</f>
        <v>Eindhoven-West</v>
      </c>
      <c r="F1818" t="str">
        <f>VLOOKUP(Maintenance_and_repair[[#This Row],[Real_estate]],Houses[],6)</f>
        <v>Small House</v>
      </c>
    </row>
    <row r="1819" spans="1:6" x14ac:dyDescent="0.25">
      <c r="A1819">
        <v>203</v>
      </c>
      <c r="B1819" s="1">
        <v>43172</v>
      </c>
      <c r="C1819" s="2" t="s">
        <v>6</v>
      </c>
      <c r="D1819" s="3">
        <v>3517</v>
      </c>
      <c r="E1819" t="str">
        <f>VLOOKUP(Maintenance_and_repair[[#This Row],[Real_estate]],Houses[#All],2)</f>
        <v>Veldhoven-Noord</v>
      </c>
      <c r="F1819" t="str">
        <f>VLOOKUP(Maintenance_and_repair[[#This Row],[Real_estate]],Houses[],6)</f>
        <v>Small House</v>
      </c>
    </row>
    <row r="1820" spans="1:6" x14ac:dyDescent="0.25">
      <c r="A1820">
        <v>23</v>
      </c>
      <c r="B1820" s="1">
        <v>43173</v>
      </c>
      <c r="C1820" s="2" t="s">
        <v>4</v>
      </c>
      <c r="D1820" s="3">
        <v>1587</v>
      </c>
      <c r="E1820" t="str">
        <f>VLOOKUP(Maintenance_and_repair[[#This Row],[Real_estate]],Houses[#All],2)</f>
        <v>Eindhoven-Zuid</v>
      </c>
      <c r="F1820" t="str">
        <f>VLOOKUP(Maintenance_and_repair[[#This Row],[Real_estate]],Houses[],6)</f>
        <v>Villa</v>
      </c>
    </row>
    <row r="1821" spans="1:6" x14ac:dyDescent="0.25">
      <c r="A1821">
        <v>193</v>
      </c>
      <c r="B1821" s="1">
        <v>43174</v>
      </c>
      <c r="C1821" s="2" t="s">
        <v>4</v>
      </c>
      <c r="D1821" s="3">
        <v>2904</v>
      </c>
      <c r="E1821" t="str">
        <f>VLOOKUP(Maintenance_and_repair[[#This Row],[Real_estate]],Houses[#All],2)</f>
        <v>Eindhoven-Oost</v>
      </c>
      <c r="F1821" t="str">
        <f>VLOOKUP(Maintenance_and_repair[[#This Row],[Real_estate]],Houses[],6)</f>
        <v>Small House</v>
      </c>
    </row>
    <row r="1822" spans="1:6" x14ac:dyDescent="0.25">
      <c r="A1822">
        <v>214</v>
      </c>
      <c r="B1822" s="1">
        <v>43176</v>
      </c>
      <c r="C1822" s="2" t="s">
        <v>6</v>
      </c>
      <c r="D1822" s="3">
        <v>2772</v>
      </c>
      <c r="E1822" t="str">
        <f>VLOOKUP(Maintenance_and_repair[[#This Row],[Real_estate]],Houses[#All],2)</f>
        <v>Geldrop</v>
      </c>
      <c r="F1822" t="str">
        <f>VLOOKUP(Maintenance_and_repair[[#This Row],[Real_estate]],Houses[],6)</f>
        <v>House</v>
      </c>
    </row>
    <row r="1823" spans="1:6" x14ac:dyDescent="0.25">
      <c r="A1823">
        <v>121</v>
      </c>
      <c r="B1823" s="1">
        <v>43177</v>
      </c>
      <c r="C1823" s="2" t="s">
        <v>4</v>
      </c>
      <c r="D1823" s="3">
        <v>2055</v>
      </c>
      <c r="E1823" t="str">
        <f>VLOOKUP(Maintenance_and_repair[[#This Row],[Real_estate]],Houses[#All],2)</f>
        <v>Eindhoven-West</v>
      </c>
      <c r="F1823" t="str">
        <f>VLOOKUP(Maintenance_and_repair[[#This Row],[Real_estate]],Houses[],6)</f>
        <v>Apartment</v>
      </c>
    </row>
    <row r="1824" spans="1:6" x14ac:dyDescent="0.25">
      <c r="A1824">
        <v>86</v>
      </c>
      <c r="B1824" s="1">
        <v>43179</v>
      </c>
      <c r="C1824" s="2" t="s">
        <v>5</v>
      </c>
      <c r="D1824" s="3">
        <v>451</v>
      </c>
      <c r="E1824" t="str">
        <f>VLOOKUP(Maintenance_and_repair[[#This Row],[Real_estate]],Houses[#All],2)</f>
        <v>Eindhoven-West</v>
      </c>
      <c r="F1824" t="str">
        <f>VLOOKUP(Maintenance_and_repair[[#This Row],[Real_estate]],Houses[],6)</f>
        <v>Small House</v>
      </c>
    </row>
    <row r="1825" spans="1:6" x14ac:dyDescent="0.25">
      <c r="A1825">
        <v>60</v>
      </c>
      <c r="B1825" s="1">
        <v>43180</v>
      </c>
      <c r="C1825" s="2" t="s">
        <v>5</v>
      </c>
      <c r="D1825" s="3">
        <v>383</v>
      </c>
      <c r="E1825" t="str">
        <f>VLOOKUP(Maintenance_and_repair[[#This Row],[Real_estate]],Houses[#All],2)</f>
        <v>Eindhoven-Noord</v>
      </c>
      <c r="F1825" t="str">
        <f>VLOOKUP(Maintenance_and_repair[[#This Row],[Real_estate]],Houses[],6)</f>
        <v>Condo</v>
      </c>
    </row>
    <row r="1826" spans="1:6" x14ac:dyDescent="0.25">
      <c r="A1826">
        <v>204</v>
      </c>
      <c r="B1826" s="1">
        <v>43181</v>
      </c>
      <c r="C1826" s="2" t="s">
        <v>4</v>
      </c>
      <c r="D1826" s="3">
        <v>3258</v>
      </c>
      <c r="E1826" t="str">
        <f>VLOOKUP(Maintenance_and_repair[[#This Row],[Real_estate]],Houses[#All],2)</f>
        <v>Best</v>
      </c>
      <c r="F1826" t="str">
        <f>VLOOKUP(Maintenance_and_repair[[#This Row],[Real_estate]],Houses[],6)</f>
        <v>Small House</v>
      </c>
    </row>
    <row r="1827" spans="1:6" x14ac:dyDescent="0.25">
      <c r="A1827">
        <v>186</v>
      </c>
      <c r="B1827" s="1">
        <v>43182</v>
      </c>
      <c r="C1827" s="2" t="s">
        <v>5</v>
      </c>
      <c r="D1827" s="3">
        <v>328</v>
      </c>
      <c r="E1827" t="str">
        <f>VLOOKUP(Maintenance_and_repair[[#This Row],[Real_estate]],Houses[#All],2)</f>
        <v>Eindhoven-Oost</v>
      </c>
      <c r="F1827" t="str">
        <f>VLOOKUP(Maintenance_and_repair[[#This Row],[Real_estate]],Houses[],6)</f>
        <v>House</v>
      </c>
    </row>
    <row r="1828" spans="1:6" x14ac:dyDescent="0.25">
      <c r="A1828">
        <v>213</v>
      </c>
      <c r="B1828" s="1">
        <v>43183</v>
      </c>
      <c r="C1828" s="2" t="s">
        <v>5</v>
      </c>
      <c r="D1828" s="3">
        <v>220</v>
      </c>
      <c r="E1828" t="str">
        <f>VLOOKUP(Maintenance_and_repair[[#This Row],[Real_estate]],Houses[#All],2)</f>
        <v>Geldrop</v>
      </c>
      <c r="F1828" t="str">
        <f>VLOOKUP(Maintenance_and_repair[[#This Row],[Real_estate]],Houses[],6)</f>
        <v>House</v>
      </c>
    </row>
    <row r="1829" spans="1:6" x14ac:dyDescent="0.25">
      <c r="A1829">
        <v>5</v>
      </c>
      <c r="B1829" s="1">
        <v>43184</v>
      </c>
      <c r="C1829" s="2" t="s">
        <v>6</v>
      </c>
      <c r="D1829" s="3">
        <v>1793</v>
      </c>
      <c r="E1829" t="str">
        <f>VLOOKUP(Maintenance_and_repair[[#This Row],[Real_estate]],Houses[#All],2)</f>
        <v>Eindhoven-Zuid</v>
      </c>
      <c r="F1829" t="str">
        <f>VLOOKUP(Maintenance_and_repair[[#This Row],[Real_estate]],Houses[],6)</f>
        <v>Villa</v>
      </c>
    </row>
    <row r="1830" spans="1:6" x14ac:dyDescent="0.25">
      <c r="A1830">
        <v>132</v>
      </c>
      <c r="B1830" s="1">
        <v>43185</v>
      </c>
      <c r="C1830" s="2" t="s">
        <v>6</v>
      </c>
      <c r="D1830" s="3">
        <v>3986</v>
      </c>
      <c r="E1830" t="str">
        <f>VLOOKUP(Maintenance_and_repair[[#This Row],[Real_estate]],Houses[#All],2)</f>
        <v>Eindhoven-West</v>
      </c>
      <c r="F1830" t="str">
        <f>VLOOKUP(Maintenance_and_repair[[#This Row],[Real_estate]],Houses[],6)</f>
        <v>Condo</v>
      </c>
    </row>
    <row r="1831" spans="1:6" x14ac:dyDescent="0.25">
      <c r="A1831">
        <v>105</v>
      </c>
      <c r="B1831" s="1">
        <v>43187</v>
      </c>
      <c r="C1831" s="2" t="s">
        <v>6</v>
      </c>
      <c r="D1831" s="3">
        <v>3895</v>
      </c>
      <c r="E1831" t="str">
        <f>VLOOKUP(Maintenance_and_repair[[#This Row],[Real_estate]],Houses[#All],2)</f>
        <v>Eindhoven-West</v>
      </c>
      <c r="F1831" t="str">
        <f>VLOOKUP(Maintenance_and_repair[[#This Row],[Real_estate]],Houses[],6)</f>
        <v>Small House</v>
      </c>
    </row>
    <row r="1832" spans="1:6" x14ac:dyDescent="0.25">
      <c r="A1832">
        <v>153</v>
      </c>
      <c r="B1832" s="1">
        <v>43188</v>
      </c>
      <c r="C1832" s="2" t="s">
        <v>6</v>
      </c>
      <c r="D1832" s="3">
        <v>911</v>
      </c>
      <c r="E1832" t="str">
        <f>VLOOKUP(Maintenance_and_repair[[#This Row],[Real_estate]],Houses[#All],2)</f>
        <v>Eindhoven-Oost</v>
      </c>
      <c r="F1832" t="str">
        <f>VLOOKUP(Maintenance_and_repair[[#This Row],[Real_estate]],Houses[],6)</f>
        <v>Apartment</v>
      </c>
    </row>
    <row r="1833" spans="1:6" x14ac:dyDescent="0.25">
      <c r="A1833">
        <v>138</v>
      </c>
      <c r="B1833" s="1">
        <v>43190</v>
      </c>
      <c r="C1833" s="2" t="s">
        <v>5</v>
      </c>
      <c r="D1833" s="3">
        <v>154</v>
      </c>
      <c r="E1833" t="str">
        <f>VLOOKUP(Maintenance_and_repair[[#This Row],[Real_estate]],Houses[#All],2)</f>
        <v>Eindhoven-West</v>
      </c>
      <c r="F1833" t="str">
        <f>VLOOKUP(Maintenance_and_repair[[#This Row],[Real_estate]],Houses[],6)</f>
        <v>Condo</v>
      </c>
    </row>
    <row r="1834" spans="1:6" x14ac:dyDescent="0.25">
      <c r="A1834">
        <v>151</v>
      </c>
      <c r="B1834" s="1">
        <v>43195</v>
      </c>
      <c r="C1834" s="2" t="s">
        <v>6</v>
      </c>
      <c r="D1834" s="3">
        <v>865</v>
      </c>
      <c r="E1834" t="str">
        <f>VLOOKUP(Maintenance_and_repair[[#This Row],[Real_estate]],Houses[#All],2)</f>
        <v>Eindhoven-Oost</v>
      </c>
      <c r="F1834" t="str">
        <f>VLOOKUP(Maintenance_and_repair[[#This Row],[Real_estate]],Houses[],6)</f>
        <v>Condo</v>
      </c>
    </row>
    <row r="1835" spans="1:6" x14ac:dyDescent="0.25">
      <c r="A1835">
        <v>224</v>
      </c>
      <c r="B1835" s="1">
        <v>43196</v>
      </c>
      <c r="C1835" s="2" t="s">
        <v>6</v>
      </c>
      <c r="D1835" s="3">
        <v>3966</v>
      </c>
      <c r="E1835" t="str">
        <f>VLOOKUP(Maintenance_and_repair[[#This Row],[Real_estate]],Houses[#All],2)</f>
        <v>Son en Breugel</v>
      </c>
      <c r="F1835" t="str">
        <f>VLOOKUP(Maintenance_and_repair[[#This Row],[Real_estate]],Houses[],6)</f>
        <v>Apartment</v>
      </c>
    </row>
    <row r="1836" spans="1:6" x14ac:dyDescent="0.25">
      <c r="A1836">
        <v>112</v>
      </c>
      <c r="B1836" s="1">
        <v>43197</v>
      </c>
      <c r="C1836" s="2" t="s">
        <v>5</v>
      </c>
      <c r="D1836" s="3">
        <v>2650</v>
      </c>
      <c r="E1836" t="str">
        <f>VLOOKUP(Maintenance_and_repair[[#This Row],[Real_estate]],Houses[#All],2)</f>
        <v>Eindhoven-West</v>
      </c>
      <c r="F1836" t="str">
        <f>VLOOKUP(Maintenance_and_repair[[#This Row],[Real_estate]],Houses[],6)</f>
        <v>Apartment</v>
      </c>
    </row>
    <row r="1837" spans="1:6" x14ac:dyDescent="0.25">
      <c r="A1837">
        <v>167</v>
      </c>
      <c r="B1837" s="1">
        <v>43198</v>
      </c>
      <c r="C1837" s="2" t="s">
        <v>6</v>
      </c>
      <c r="D1837" s="3">
        <v>2820</v>
      </c>
      <c r="E1837" t="str">
        <f>VLOOKUP(Maintenance_and_repair[[#This Row],[Real_estate]],Houses[#All],2)</f>
        <v>Eindhoven-Oost</v>
      </c>
      <c r="F1837" t="str">
        <f>VLOOKUP(Maintenance_and_repair[[#This Row],[Real_estate]],Houses[],6)</f>
        <v>Condo</v>
      </c>
    </row>
    <row r="1838" spans="1:6" x14ac:dyDescent="0.25">
      <c r="A1838">
        <v>25</v>
      </c>
      <c r="B1838" s="1">
        <v>43199</v>
      </c>
      <c r="C1838" s="2" t="s">
        <v>5</v>
      </c>
      <c r="D1838" s="3">
        <v>1580</v>
      </c>
      <c r="E1838" t="str">
        <f>VLOOKUP(Maintenance_and_repair[[#This Row],[Real_estate]],Houses[#All],2)</f>
        <v>Eindhoven-Zuid</v>
      </c>
      <c r="F1838" t="str">
        <f>VLOOKUP(Maintenance_and_repair[[#This Row],[Real_estate]],Houses[],6)</f>
        <v>Apartment</v>
      </c>
    </row>
    <row r="1839" spans="1:6" x14ac:dyDescent="0.25">
      <c r="A1839">
        <v>61</v>
      </c>
      <c r="B1839" s="1">
        <v>43200</v>
      </c>
      <c r="C1839" s="2" t="s">
        <v>5</v>
      </c>
      <c r="D1839" s="3">
        <v>444</v>
      </c>
      <c r="E1839" t="str">
        <f>VLOOKUP(Maintenance_and_repair[[#This Row],[Real_estate]],Houses[#All],2)</f>
        <v>Eindhoven-Noord</v>
      </c>
      <c r="F1839" t="str">
        <f>VLOOKUP(Maintenance_and_repair[[#This Row],[Real_estate]],Houses[],6)</f>
        <v>Apartment</v>
      </c>
    </row>
    <row r="1840" spans="1:6" x14ac:dyDescent="0.25">
      <c r="A1840">
        <v>218</v>
      </c>
      <c r="B1840" s="1">
        <v>43202</v>
      </c>
      <c r="C1840" s="2" t="s">
        <v>4</v>
      </c>
      <c r="D1840" s="3">
        <v>2106</v>
      </c>
      <c r="E1840" t="str">
        <f>VLOOKUP(Maintenance_and_repair[[#This Row],[Real_estate]],Houses[#All],2)</f>
        <v>Geldrop</v>
      </c>
      <c r="F1840" t="str">
        <f>VLOOKUP(Maintenance_and_repair[[#This Row],[Real_estate]],Houses[],6)</f>
        <v>House</v>
      </c>
    </row>
    <row r="1841" spans="1:6" x14ac:dyDescent="0.25">
      <c r="A1841">
        <v>98</v>
      </c>
      <c r="B1841" s="1">
        <v>43203</v>
      </c>
      <c r="C1841" s="2" t="s">
        <v>5</v>
      </c>
      <c r="D1841" s="3">
        <v>86</v>
      </c>
      <c r="E1841" t="str">
        <f>VLOOKUP(Maintenance_and_repair[[#This Row],[Real_estate]],Houses[#All],2)</f>
        <v>Eindhoven-West</v>
      </c>
      <c r="F1841" t="str">
        <f>VLOOKUP(Maintenance_and_repair[[#This Row],[Real_estate]],Houses[],6)</f>
        <v>House</v>
      </c>
    </row>
    <row r="1842" spans="1:6" x14ac:dyDescent="0.25">
      <c r="A1842">
        <v>110</v>
      </c>
      <c r="B1842" s="1">
        <v>43205</v>
      </c>
      <c r="C1842" s="2" t="s">
        <v>6</v>
      </c>
      <c r="D1842" s="3">
        <v>2380</v>
      </c>
      <c r="E1842" t="str">
        <f>VLOOKUP(Maintenance_and_repair[[#This Row],[Real_estate]],Houses[#All],2)</f>
        <v>Eindhoven-West</v>
      </c>
      <c r="F1842" t="str">
        <f>VLOOKUP(Maintenance_and_repair[[#This Row],[Real_estate]],Houses[],6)</f>
        <v>House</v>
      </c>
    </row>
    <row r="1843" spans="1:6" x14ac:dyDescent="0.25">
      <c r="A1843">
        <v>179</v>
      </c>
      <c r="B1843" s="1">
        <v>43207</v>
      </c>
      <c r="C1843" s="2" t="s">
        <v>5</v>
      </c>
      <c r="D1843" s="3">
        <v>186</v>
      </c>
      <c r="E1843" t="str">
        <f>VLOOKUP(Maintenance_and_repair[[#This Row],[Real_estate]],Houses[#All],2)</f>
        <v>Eindhoven-Oost</v>
      </c>
      <c r="F1843" t="str">
        <f>VLOOKUP(Maintenance_and_repair[[#This Row],[Real_estate]],Houses[],6)</f>
        <v>Villa</v>
      </c>
    </row>
    <row r="1844" spans="1:6" x14ac:dyDescent="0.25">
      <c r="A1844">
        <v>154</v>
      </c>
      <c r="B1844" s="1">
        <v>43208</v>
      </c>
      <c r="C1844" s="2" t="s">
        <v>6</v>
      </c>
      <c r="D1844" s="3">
        <v>331</v>
      </c>
      <c r="E1844" t="str">
        <f>VLOOKUP(Maintenance_and_repair[[#This Row],[Real_estate]],Houses[#All],2)</f>
        <v>Eindhoven-Oost</v>
      </c>
      <c r="F1844" t="str">
        <f>VLOOKUP(Maintenance_and_repair[[#This Row],[Real_estate]],Houses[],6)</f>
        <v>Apartment</v>
      </c>
    </row>
    <row r="1845" spans="1:6" x14ac:dyDescent="0.25">
      <c r="A1845">
        <v>7</v>
      </c>
      <c r="B1845" s="1">
        <v>43210</v>
      </c>
      <c r="C1845" s="2" t="s">
        <v>6</v>
      </c>
      <c r="D1845" s="3">
        <v>286</v>
      </c>
      <c r="E1845" t="str">
        <f>VLOOKUP(Maintenance_and_repair[[#This Row],[Real_estate]],Houses[#All],2)</f>
        <v>Eindhoven-Zuid</v>
      </c>
      <c r="F1845" t="str">
        <f>VLOOKUP(Maintenance_and_repair[[#This Row],[Real_estate]],Houses[],6)</f>
        <v>Apartment</v>
      </c>
    </row>
    <row r="1846" spans="1:6" x14ac:dyDescent="0.25">
      <c r="A1846">
        <v>181</v>
      </c>
      <c r="B1846" s="1">
        <v>43211</v>
      </c>
      <c r="C1846" s="2" t="s">
        <v>6</v>
      </c>
      <c r="D1846" s="3">
        <v>439</v>
      </c>
      <c r="E1846" t="str">
        <f>VLOOKUP(Maintenance_and_repair[[#This Row],[Real_estate]],Houses[#All],2)</f>
        <v>Eindhoven-Oost</v>
      </c>
      <c r="F1846" t="str">
        <f>VLOOKUP(Maintenance_and_repair[[#This Row],[Real_estate]],Houses[],6)</f>
        <v>House</v>
      </c>
    </row>
    <row r="1847" spans="1:6" x14ac:dyDescent="0.25">
      <c r="A1847">
        <v>162</v>
      </c>
      <c r="B1847" s="1">
        <v>43212</v>
      </c>
      <c r="C1847" s="2" t="s">
        <v>6</v>
      </c>
      <c r="D1847" s="3">
        <v>738</v>
      </c>
      <c r="E1847" t="str">
        <f>VLOOKUP(Maintenance_and_repair[[#This Row],[Real_estate]],Houses[#All],2)</f>
        <v>Eindhoven-Oost</v>
      </c>
      <c r="F1847" t="str">
        <f>VLOOKUP(Maintenance_and_repair[[#This Row],[Real_estate]],Houses[],6)</f>
        <v>Apartment</v>
      </c>
    </row>
    <row r="1848" spans="1:6" x14ac:dyDescent="0.25">
      <c r="A1848">
        <v>115</v>
      </c>
      <c r="B1848" s="1">
        <v>43213</v>
      </c>
      <c r="C1848" s="2" t="s">
        <v>6</v>
      </c>
      <c r="D1848" s="3">
        <v>3985</v>
      </c>
      <c r="E1848" t="str">
        <f>VLOOKUP(Maintenance_and_repair[[#This Row],[Real_estate]],Houses[#All],2)</f>
        <v>Eindhoven-West</v>
      </c>
      <c r="F1848" t="str">
        <f>VLOOKUP(Maintenance_and_repair[[#This Row],[Real_estate]],Houses[],6)</f>
        <v>Apartment</v>
      </c>
    </row>
    <row r="1849" spans="1:6" x14ac:dyDescent="0.25">
      <c r="A1849">
        <v>225</v>
      </c>
      <c r="B1849" s="1">
        <v>43215</v>
      </c>
      <c r="C1849" s="2" t="s">
        <v>6</v>
      </c>
      <c r="D1849" s="3">
        <v>575</v>
      </c>
      <c r="E1849" t="str">
        <f>VLOOKUP(Maintenance_and_repair[[#This Row],[Real_estate]],Houses[#All],2)</f>
        <v>Son en Breugel</v>
      </c>
      <c r="F1849" t="str">
        <f>VLOOKUP(Maintenance_and_repair[[#This Row],[Real_estate]],Houses[],6)</f>
        <v>Apartment</v>
      </c>
    </row>
    <row r="1850" spans="1:6" x14ac:dyDescent="0.25">
      <c r="A1850">
        <v>139</v>
      </c>
      <c r="B1850" s="1">
        <v>43216</v>
      </c>
      <c r="C1850" s="2" t="s">
        <v>4</v>
      </c>
      <c r="D1850" s="3">
        <v>2080</v>
      </c>
      <c r="E1850" t="str">
        <f>VLOOKUP(Maintenance_and_repair[[#This Row],[Real_estate]],Houses[#All],2)</f>
        <v>Eindhoven-Oost</v>
      </c>
      <c r="F1850" t="str">
        <f>VLOOKUP(Maintenance_and_repair[[#This Row],[Real_estate]],Houses[],6)</f>
        <v>Apartment</v>
      </c>
    </row>
    <row r="1851" spans="1:6" x14ac:dyDescent="0.25">
      <c r="A1851">
        <v>18</v>
      </c>
      <c r="B1851" s="1">
        <v>43217</v>
      </c>
      <c r="C1851" s="2" t="s">
        <v>6</v>
      </c>
      <c r="D1851" s="3">
        <v>442</v>
      </c>
      <c r="E1851" t="str">
        <f>VLOOKUP(Maintenance_and_repair[[#This Row],[Real_estate]],Houses[#All],2)</f>
        <v>Eindhoven-Zuid</v>
      </c>
      <c r="F1851" t="str">
        <f>VLOOKUP(Maintenance_and_repair[[#This Row],[Real_estate]],Houses[],6)</f>
        <v>Condo</v>
      </c>
    </row>
    <row r="1852" spans="1:6" x14ac:dyDescent="0.25">
      <c r="A1852">
        <v>13</v>
      </c>
      <c r="B1852" s="1">
        <v>43219</v>
      </c>
      <c r="C1852" s="2" t="s">
        <v>6</v>
      </c>
      <c r="D1852" s="3">
        <v>372</v>
      </c>
      <c r="E1852" t="str">
        <f>VLOOKUP(Maintenance_and_repair[[#This Row],[Real_estate]],Houses[#All],2)</f>
        <v>Eindhoven-Zuid</v>
      </c>
      <c r="F1852" t="str">
        <f>VLOOKUP(Maintenance_and_repair[[#This Row],[Real_estate]],Houses[],6)</f>
        <v>Apartment</v>
      </c>
    </row>
    <row r="1853" spans="1:6" x14ac:dyDescent="0.25">
      <c r="A1853">
        <v>88</v>
      </c>
      <c r="B1853" s="1">
        <v>43220</v>
      </c>
      <c r="C1853" s="2" t="s">
        <v>6</v>
      </c>
      <c r="D1853" s="3">
        <v>288</v>
      </c>
      <c r="E1853" t="str">
        <f>VLOOKUP(Maintenance_and_repair[[#This Row],[Real_estate]],Houses[#All],2)</f>
        <v>Eindhoven-West</v>
      </c>
      <c r="F1853" t="str">
        <f>VLOOKUP(Maintenance_and_repair[[#This Row],[Real_estate]],Houses[],6)</f>
        <v>Apartment</v>
      </c>
    </row>
    <row r="1854" spans="1:6" x14ac:dyDescent="0.25">
      <c r="A1854">
        <v>217</v>
      </c>
      <c r="B1854" s="1">
        <v>43221</v>
      </c>
      <c r="C1854" s="2" t="s">
        <v>5</v>
      </c>
      <c r="D1854" s="3">
        <v>156</v>
      </c>
      <c r="E1854" t="str">
        <f>VLOOKUP(Maintenance_and_repair[[#This Row],[Real_estate]],Houses[#All],2)</f>
        <v>Geldrop</v>
      </c>
      <c r="F1854" t="str">
        <f>VLOOKUP(Maintenance_and_repair[[#This Row],[Real_estate]],Houses[],6)</f>
        <v>House</v>
      </c>
    </row>
    <row r="1855" spans="1:6" x14ac:dyDescent="0.25">
      <c r="A1855">
        <v>178</v>
      </c>
      <c r="B1855" s="1">
        <v>43222</v>
      </c>
      <c r="C1855" s="2" t="s">
        <v>5</v>
      </c>
      <c r="D1855" s="3">
        <v>3135</v>
      </c>
      <c r="E1855" t="str">
        <f>VLOOKUP(Maintenance_and_repair[[#This Row],[Real_estate]],Houses[#All],2)</f>
        <v>Eindhoven-Oost</v>
      </c>
      <c r="F1855" t="str">
        <f>VLOOKUP(Maintenance_and_repair[[#This Row],[Real_estate]],Houses[],6)</f>
        <v>Villa</v>
      </c>
    </row>
    <row r="1856" spans="1:6" x14ac:dyDescent="0.25">
      <c r="A1856">
        <v>190</v>
      </c>
      <c r="B1856" s="1">
        <v>43223</v>
      </c>
      <c r="C1856" s="2" t="s">
        <v>5</v>
      </c>
      <c r="D1856" s="3">
        <v>369</v>
      </c>
      <c r="E1856" t="str">
        <f>VLOOKUP(Maintenance_and_repair[[#This Row],[Real_estate]],Houses[#All],2)</f>
        <v>Eindhoven-Oost</v>
      </c>
      <c r="F1856" t="str">
        <f>VLOOKUP(Maintenance_and_repair[[#This Row],[Real_estate]],Houses[],6)</f>
        <v>Small House</v>
      </c>
    </row>
    <row r="1857" spans="1:6" x14ac:dyDescent="0.25">
      <c r="A1857">
        <v>118</v>
      </c>
      <c r="B1857" s="1">
        <v>43224</v>
      </c>
      <c r="C1857" s="2" t="s">
        <v>5</v>
      </c>
      <c r="D1857" s="3">
        <v>448</v>
      </c>
      <c r="E1857" t="str">
        <f>VLOOKUP(Maintenance_and_repair[[#This Row],[Real_estate]],Houses[#All],2)</f>
        <v>Eindhoven-West</v>
      </c>
      <c r="F1857" t="str">
        <f>VLOOKUP(Maintenance_and_repair[[#This Row],[Real_estate]],Houses[],6)</f>
        <v>Apartment</v>
      </c>
    </row>
    <row r="1858" spans="1:6" x14ac:dyDescent="0.25">
      <c r="A1858">
        <v>137</v>
      </c>
      <c r="B1858" s="1">
        <v>43227</v>
      </c>
      <c r="C1858" s="2" t="s">
        <v>4</v>
      </c>
      <c r="D1858" s="3">
        <v>3932</v>
      </c>
      <c r="E1858" t="str">
        <f>VLOOKUP(Maintenance_and_repair[[#This Row],[Real_estate]],Houses[#All],2)</f>
        <v>Eindhoven-West</v>
      </c>
      <c r="F1858" t="str">
        <f>VLOOKUP(Maintenance_and_repair[[#This Row],[Real_estate]],Houses[],6)</f>
        <v>Villa</v>
      </c>
    </row>
    <row r="1859" spans="1:6" x14ac:dyDescent="0.25">
      <c r="A1859">
        <v>208</v>
      </c>
      <c r="B1859" s="1">
        <v>43228</v>
      </c>
      <c r="C1859" s="2" t="s">
        <v>6</v>
      </c>
      <c r="D1859" s="3">
        <v>418</v>
      </c>
      <c r="E1859" t="str">
        <f>VLOOKUP(Maintenance_and_repair[[#This Row],[Real_estate]],Houses[#All],2)</f>
        <v>Geldrop</v>
      </c>
      <c r="F1859" t="str">
        <f>VLOOKUP(Maintenance_and_repair[[#This Row],[Real_estate]],Houses[],6)</f>
        <v>Condo</v>
      </c>
    </row>
    <row r="1860" spans="1:6" x14ac:dyDescent="0.25">
      <c r="A1860">
        <v>149</v>
      </c>
      <c r="B1860" s="1">
        <v>43229</v>
      </c>
      <c r="C1860" s="2" t="s">
        <v>6</v>
      </c>
      <c r="D1860" s="3">
        <v>2454</v>
      </c>
      <c r="E1860" t="str">
        <f>VLOOKUP(Maintenance_and_repair[[#This Row],[Real_estate]],Houses[#All],2)</f>
        <v>Eindhoven-Oost</v>
      </c>
      <c r="F1860" t="str">
        <f>VLOOKUP(Maintenance_and_repair[[#This Row],[Real_estate]],Houses[],6)</f>
        <v>Villa</v>
      </c>
    </row>
    <row r="1861" spans="1:6" x14ac:dyDescent="0.25">
      <c r="A1861">
        <v>229</v>
      </c>
      <c r="B1861" s="1">
        <v>43231</v>
      </c>
      <c r="C1861" s="2" t="s">
        <v>6</v>
      </c>
      <c r="D1861" s="3">
        <v>3043</v>
      </c>
      <c r="E1861" t="str">
        <f>VLOOKUP(Maintenance_and_repair[[#This Row],[Real_estate]],Houses[#All],2)</f>
        <v>Son en Breugel</v>
      </c>
      <c r="F1861" t="str">
        <f>VLOOKUP(Maintenance_and_repair[[#This Row],[Real_estate]],Houses[],6)</f>
        <v>Apartment</v>
      </c>
    </row>
    <row r="1862" spans="1:6" x14ac:dyDescent="0.25">
      <c r="A1862">
        <v>12</v>
      </c>
      <c r="B1862" s="1">
        <v>43232</v>
      </c>
      <c r="C1862" s="2" t="s">
        <v>5</v>
      </c>
      <c r="D1862" s="3">
        <v>2006</v>
      </c>
      <c r="E1862" t="str">
        <f>VLOOKUP(Maintenance_and_repair[[#This Row],[Real_estate]],Houses[#All],2)</f>
        <v>Eindhoven-Zuid</v>
      </c>
      <c r="F1862" t="str">
        <f>VLOOKUP(Maintenance_and_repair[[#This Row],[Real_estate]],Houses[],6)</f>
        <v>Condo</v>
      </c>
    </row>
    <row r="1863" spans="1:6" x14ac:dyDescent="0.25">
      <c r="A1863">
        <v>184</v>
      </c>
      <c r="B1863" s="1">
        <v>43233</v>
      </c>
      <c r="C1863" s="2" t="s">
        <v>4</v>
      </c>
      <c r="D1863" s="3">
        <v>2176</v>
      </c>
      <c r="E1863" t="str">
        <f>VLOOKUP(Maintenance_and_repair[[#This Row],[Real_estate]],Houses[#All],2)</f>
        <v>Eindhoven-Oost</v>
      </c>
      <c r="F1863" t="str">
        <f>VLOOKUP(Maintenance_and_repair[[#This Row],[Real_estate]],Houses[],6)</f>
        <v>House</v>
      </c>
    </row>
    <row r="1864" spans="1:6" x14ac:dyDescent="0.25">
      <c r="A1864">
        <v>27</v>
      </c>
      <c r="B1864" s="1">
        <v>43234</v>
      </c>
      <c r="C1864" s="2" t="s">
        <v>6</v>
      </c>
      <c r="D1864" s="3">
        <v>689</v>
      </c>
      <c r="E1864" t="str">
        <f>VLOOKUP(Maintenance_and_repair[[#This Row],[Real_estate]],Houses[#All],2)</f>
        <v>Eindhoven-Zuid</v>
      </c>
      <c r="F1864" t="str">
        <f>VLOOKUP(Maintenance_and_repair[[#This Row],[Real_estate]],Houses[],6)</f>
        <v>Small House</v>
      </c>
    </row>
    <row r="1865" spans="1:6" x14ac:dyDescent="0.25">
      <c r="A1865">
        <v>207</v>
      </c>
      <c r="B1865" s="1">
        <v>43237</v>
      </c>
      <c r="C1865" s="2" t="s">
        <v>6</v>
      </c>
      <c r="D1865" s="3">
        <v>3274</v>
      </c>
      <c r="E1865" t="str">
        <f>VLOOKUP(Maintenance_and_repair[[#This Row],[Real_estate]],Houses[#All],2)</f>
        <v>Geldrop</v>
      </c>
      <c r="F1865" t="str">
        <f>VLOOKUP(Maintenance_and_repair[[#This Row],[Real_estate]],Houses[],6)</f>
        <v>Condo</v>
      </c>
    </row>
    <row r="1866" spans="1:6" x14ac:dyDescent="0.25">
      <c r="A1866">
        <v>62</v>
      </c>
      <c r="B1866" s="1">
        <v>43238</v>
      </c>
      <c r="C1866" s="2" t="s">
        <v>6</v>
      </c>
      <c r="D1866" s="3">
        <v>585</v>
      </c>
      <c r="E1866" t="str">
        <f>VLOOKUP(Maintenance_and_repair[[#This Row],[Real_estate]],Houses[#All],2)</f>
        <v>Eindhoven-Noord</v>
      </c>
      <c r="F1866" t="str">
        <f>VLOOKUP(Maintenance_and_repair[[#This Row],[Real_estate]],Houses[],6)</f>
        <v>House</v>
      </c>
    </row>
    <row r="1867" spans="1:6" x14ac:dyDescent="0.25">
      <c r="A1867">
        <v>126</v>
      </c>
      <c r="B1867" s="1">
        <v>43239</v>
      </c>
      <c r="C1867" s="2" t="s">
        <v>6</v>
      </c>
      <c r="D1867" s="3">
        <v>298</v>
      </c>
      <c r="E1867" t="str">
        <f>VLOOKUP(Maintenance_and_repair[[#This Row],[Real_estate]],Houses[#All],2)</f>
        <v>Eindhoven-West</v>
      </c>
      <c r="F1867" t="str">
        <f>VLOOKUP(Maintenance_and_repair[[#This Row],[Real_estate]],Houses[],6)</f>
        <v>Condo</v>
      </c>
    </row>
    <row r="1868" spans="1:6" x14ac:dyDescent="0.25">
      <c r="A1868">
        <v>106</v>
      </c>
      <c r="B1868" s="1">
        <v>43240</v>
      </c>
      <c r="C1868" s="2" t="s">
        <v>5</v>
      </c>
      <c r="D1868" s="3">
        <v>484</v>
      </c>
      <c r="E1868" t="str">
        <f>VLOOKUP(Maintenance_and_repair[[#This Row],[Real_estate]],Houses[#All],2)</f>
        <v>Eindhoven-West</v>
      </c>
      <c r="F1868" t="str">
        <f>VLOOKUP(Maintenance_and_repair[[#This Row],[Real_estate]],Houses[],6)</f>
        <v>Apartment</v>
      </c>
    </row>
    <row r="1869" spans="1:6" x14ac:dyDescent="0.25">
      <c r="A1869">
        <v>73</v>
      </c>
      <c r="B1869" s="1">
        <v>43245</v>
      </c>
      <c r="C1869" s="2" t="s">
        <v>6</v>
      </c>
      <c r="D1869" s="3">
        <v>797</v>
      </c>
      <c r="E1869" t="str">
        <f>VLOOKUP(Maintenance_and_repair[[#This Row],[Real_estate]],Houses[#All],2)</f>
        <v>Eindhoven-Noord</v>
      </c>
      <c r="F1869" t="str">
        <f>VLOOKUP(Maintenance_and_repair[[#This Row],[Real_estate]],Houses[],6)</f>
        <v>Apartment</v>
      </c>
    </row>
    <row r="1870" spans="1:6" x14ac:dyDescent="0.25">
      <c r="A1870">
        <v>15</v>
      </c>
      <c r="B1870" s="1">
        <v>43246</v>
      </c>
      <c r="C1870" s="2" t="s">
        <v>4</v>
      </c>
      <c r="D1870" s="3">
        <v>2978</v>
      </c>
      <c r="E1870" t="str">
        <f>VLOOKUP(Maintenance_and_repair[[#This Row],[Real_estate]],Houses[#All],2)</f>
        <v>Eindhoven-Zuid</v>
      </c>
      <c r="F1870" t="str">
        <f>VLOOKUP(Maintenance_and_repair[[#This Row],[Real_estate]],Houses[],6)</f>
        <v>Small House</v>
      </c>
    </row>
    <row r="1871" spans="1:6" x14ac:dyDescent="0.25">
      <c r="A1871">
        <v>70</v>
      </c>
      <c r="B1871" s="1">
        <v>43247</v>
      </c>
      <c r="C1871" s="2" t="s">
        <v>5</v>
      </c>
      <c r="D1871" s="3">
        <v>3045</v>
      </c>
      <c r="E1871" t="str">
        <f>VLOOKUP(Maintenance_and_repair[[#This Row],[Real_estate]],Houses[#All],2)</f>
        <v>Eindhoven-Noord</v>
      </c>
      <c r="F1871" t="str">
        <f>VLOOKUP(Maintenance_and_repair[[#This Row],[Real_estate]],Houses[],6)</f>
        <v>Apartment</v>
      </c>
    </row>
    <row r="1872" spans="1:6" x14ac:dyDescent="0.25">
      <c r="A1872">
        <v>215</v>
      </c>
      <c r="B1872" s="1">
        <v>43249</v>
      </c>
      <c r="C1872" s="2" t="s">
        <v>5</v>
      </c>
      <c r="D1872" s="3">
        <v>1404</v>
      </c>
      <c r="E1872" t="str">
        <f>VLOOKUP(Maintenance_and_repair[[#This Row],[Real_estate]],Houses[#All],2)</f>
        <v>Geldrop</v>
      </c>
      <c r="F1872" t="str">
        <f>VLOOKUP(Maintenance_and_repair[[#This Row],[Real_estate]],Houses[],6)</f>
        <v>House</v>
      </c>
    </row>
    <row r="1873" spans="1:6" x14ac:dyDescent="0.25">
      <c r="A1873">
        <v>133</v>
      </c>
      <c r="B1873" s="1">
        <v>43250</v>
      </c>
      <c r="C1873" s="2" t="s">
        <v>4</v>
      </c>
      <c r="D1873" s="3">
        <v>2598</v>
      </c>
      <c r="E1873" t="str">
        <f>VLOOKUP(Maintenance_and_repair[[#This Row],[Real_estate]],Houses[#All],2)</f>
        <v>Eindhoven-West</v>
      </c>
      <c r="F1873" t="str">
        <f>VLOOKUP(Maintenance_and_repair[[#This Row],[Real_estate]],Houses[],6)</f>
        <v>Apartment</v>
      </c>
    </row>
    <row r="1874" spans="1:6" x14ac:dyDescent="0.25">
      <c r="A1874">
        <v>119</v>
      </c>
      <c r="B1874" s="1">
        <v>43251</v>
      </c>
      <c r="C1874" s="2" t="s">
        <v>5</v>
      </c>
      <c r="D1874" s="3">
        <v>171</v>
      </c>
      <c r="E1874" t="str">
        <f>VLOOKUP(Maintenance_and_repair[[#This Row],[Real_estate]],Houses[#All],2)</f>
        <v>Eindhoven-West</v>
      </c>
      <c r="F1874" t="str">
        <f>VLOOKUP(Maintenance_and_repair[[#This Row],[Real_estate]],Houses[],6)</f>
        <v>House</v>
      </c>
    </row>
    <row r="1875" spans="1:6" x14ac:dyDescent="0.25">
      <c r="A1875">
        <v>237</v>
      </c>
      <c r="B1875" s="1">
        <v>43252</v>
      </c>
      <c r="C1875" s="2" t="s">
        <v>5</v>
      </c>
      <c r="D1875" s="3">
        <v>354</v>
      </c>
      <c r="E1875" t="str">
        <f>VLOOKUP(Maintenance_and_repair[[#This Row],[Real_estate]],Houses[#All],2)</f>
        <v>Eindhoven-West</v>
      </c>
      <c r="F1875" t="str">
        <f>VLOOKUP(Maintenance_and_repair[[#This Row],[Real_estate]],Houses[],6)</f>
        <v>House</v>
      </c>
    </row>
    <row r="1876" spans="1:6" x14ac:dyDescent="0.25">
      <c r="A1876">
        <v>31</v>
      </c>
      <c r="B1876" s="1">
        <v>43253</v>
      </c>
      <c r="C1876" s="2" t="s">
        <v>5</v>
      </c>
      <c r="D1876" s="3">
        <v>2813</v>
      </c>
      <c r="E1876" t="str">
        <f>VLOOKUP(Maintenance_and_repair[[#This Row],[Real_estate]],Houses[#All],2)</f>
        <v>Eindhoven-Zuid</v>
      </c>
      <c r="F1876" t="str">
        <f>VLOOKUP(Maintenance_and_repair[[#This Row],[Real_estate]],Houses[],6)</f>
        <v>Apartment</v>
      </c>
    </row>
    <row r="1877" spans="1:6" x14ac:dyDescent="0.25">
      <c r="A1877">
        <v>234</v>
      </c>
      <c r="B1877" s="1">
        <v>43254</v>
      </c>
      <c r="C1877" s="2" t="s">
        <v>5</v>
      </c>
      <c r="D1877" s="3">
        <v>429</v>
      </c>
      <c r="E1877" t="str">
        <f>VLOOKUP(Maintenance_and_repair[[#This Row],[Real_estate]],Houses[#All],2)</f>
        <v>Eindhoven-West</v>
      </c>
      <c r="F1877" t="str">
        <f>VLOOKUP(Maintenance_and_repair[[#This Row],[Real_estate]],Houses[],6)</f>
        <v>House</v>
      </c>
    </row>
    <row r="1878" spans="1:6" x14ac:dyDescent="0.25">
      <c r="A1878">
        <v>234</v>
      </c>
      <c r="B1878" s="1">
        <v>43254</v>
      </c>
      <c r="C1878" s="2" t="s">
        <v>5</v>
      </c>
      <c r="D1878" s="3">
        <v>429</v>
      </c>
      <c r="E1878" t="str">
        <f>VLOOKUP(Maintenance_and_repair[[#This Row],[Real_estate]],Houses[#All],2)</f>
        <v>Eindhoven-West</v>
      </c>
      <c r="F1878" t="str">
        <f>VLOOKUP(Maintenance_and_repair[[#This Row],[Real_estate]],Houses[],6)</f>
        <v>House</v>
      </c>
    </row>
    <row r="1879" spans="1:6" x14ac:dyDescent="0.25">
      <c r="A1879">
        <v>208</v>
      </c>
      <c r="B1879" s="1">
        <v>43255</v>
      </c>
      <c r="C1879" s="2" t="s">
        <v>6</v>
      </c>
      <c r="D1879" s="3">
        <v>3530</v>
      </c>
      <c r="E1879" t="str">
        <f>VLOOKUP(Maintenance_and_repair[[#This Row],[Real_estate]],Houses[#All],2)</f>
        <v>Geldrop</v>
      </c>
      <c r="F1879" t="str">
        <f>VLOOKUP(Maintenance_and_repair[[#This Row],[Real_estate]],Houses[],6)</f>
        <v>Condo</v>
      </c>
    </row>
    <row r="1880" spans="1:6" x14ac:dyDescent="0.25">
      <c r="A1880">
        <v>196</v>
      </c>
      <c r="B1880" s="1">
        <v>43257</v>
      </c>
      <c r="C1880" s="2" t="s">
        <v>4</v>
      </c>
      <c r="D1880" s="3">
        <v>1647</v>
      </c>
      <c r="E1880" t="str">
        <f>VLOOKUP(Maintenance_and_repair[[#This Row],[Real_estate]],Houses[#All],2)</f>
        <v>Best</v>
      </c>
      <c r="F1880" t="str">
        <f>VLOOKUP(Maintenance_and_repair[[#This Row],[Real_estate]],Houses[],6)</f>
        <v>House</v>
      </c>
    </row>
    <row r="1881" spans="1:6" x14ac:dyDescent="0.25">
      <c r="A1881">
        <v>171</v>
      </c>
      <c r="B1881" s="1">
        <v>43258</v>
      </c>
      <c r="C1881" s="2" t="s">
        <v>4</v>
      </c>
      <c r="D1881" s="3">
        <v>2560</v>
      </c>
      <c r="E1881" t="str">
        <f>VLOOKUP(Maintenance_and_repair[[#This Row],[Real_estate]],Houses[#All],2)</f>
        <v>Eindhoven-Oost</v>
      </c>
      <c r="F1881" t="str">
        <f>VLOOKUP(Maintenance_and_repair[[#This Row],[Real_estate]],Houses[],6)</f>
        <v>Condo</v>
      </c>
    </row>
    <row r="1882" spans="1:6" x14ac:dyDescent="0.25">
      <c r="A1882">
        <v>161</v>
      </c>
      <c r="B1882" s="1">
        <v>43259</v>
      </c>
      <c r="C1882" s="2" t="s">
        <v>4</v>
      </c>
      <c r="D1882" s="3">
        <v>1634</v>
      </c>
      <c r="E1882" t="str">
        <f>VLOOKUP(Maintenance_and_repair[[#This Row],[Real_estate]],Houses[#All],2)</f>
        <v>Eindhoven-Oost</v>
      </c>
      <c r="F1882" t="str">
        <f>VLOOKUP(Maintenance_and_repair[[#This Row],[Real_estate]],Houses[],6)</f>
        <v>Apartment</v>
      </c>
    </row>
    <row r="1883" spans="1:6" x14ac:dyDescent="0.25">
      <c r="A1883">
        <v>14</v>
      </c>
      <c r="B1883" s="1">
        <v>43261</v>
      </c>
      <c r="C1883" s="2" t="s">
        <v>4</v>
      </c>
      <c r="D1883" s="3">
        <v>2401</v>
      </c>
      <c r="E1883" t="str">
        <f>VLOOKUP(Maintenance_and_repair[[#This Row],[Real_estate]],Houses[#All],2)</f>
        <v>Eindhoven-Zuid</v>
      </c>
      <c r="F1883" t="str">
        <f>VLOOKUP(Maintenance_and_repair[[#This Row],[Real_estate]],Houses[],6)</f>
        <v>House</v>
      </c>
    </row>
    <row r="1884" spans="1:6" x14ac:dyDescent="0.25">
      <c r="A1884">
        <v>99</v>
      </c>
      <c r="B1884" s="1">
        <v>43262</v>
      </c>
      <c r="C1884" s="2" t="s">
        <v>6</v>
      </c>
      <c r="D1884" s="3">
        <v>2766</v>
      </c>
      <c r="E1884" t="str">
        <f>VLOOKUP(Maintenance_and_repair[[#This Row],[Real_estate]],Houses[#All],2)</f>
        <v>Eindhoven-West</v>
      </c>
      <c r="F1884" t="str">
        <f>VLOOKUP(Maintenance_and_repair[[#This Row],[Real_estate]],Houses[],6)</f>
        <v>Small House</v>
      </c>
    </row>
    <row r="1885" spans="1:6" x14ac:dyDescent="0.25">
      <c r="A1885">
        <v>131</v>
      </c>
      <c r="B1885" s="1">
        <v>43263</v>
      </c>
      <c r="C1885" s="2" t="s">
        <v>4</v>
      </c>
      <c r="D1885" s="3">
        <v>1752</v>
      </c>
      <c r="E1885" t="str">
        <f>VLOOKUP(Maintenance_and_repair[[#This Row],[Real_estate]],Houses[#All],2)</f>
        <v>Eindhoven-West</v>
      </c>
      <c r="F1885" t="str">
        <f>VLOOKUP(Maintenance_and_repair[[#This Row],[Real_estate]],Houses[],6)</f>
        <v>Villa</v>
      </c>
    </row>
    <row r="1886" spans="1:6" x14ac:dyDescent="0.25">
      <c r="A1886">
        <v>63</v>
      </c>
      <c r="B1886" s="1">
        <v>43266</v>
      </c>
      <c r="C1886" s="2" t="s">
        <v>6</v>
      </c>
      <c r="D1886" s="3">
        <v>952</v>
      </c>
      <c r="E1886" t="str">
        <f>VLOOKUP(Maintenance_and_repair[[#This Row],[Real_estate]],Houses[#All],2)</f>
        <v>Eindhoven-Noord</v>
      </c>
      <c r="F1886" t="str">
        <f>VLOOKUP(Maintenance_and_repair[[#This Row],[Real_estate]],Houses[],6)</f>
        <v>Small House</v>
      </c>
    </row>
    <row r="1887" spans="1:6" x14ac:dyDescent="0.25">
      <c r="A1887">
        <v>236</v>
      </c>
      <c r="B1887" s="1">
        <v>43267</v>
      </c>
      <c r="C1887" s="2" t="s">
        <v>4</v>
      </c>
      <c r="D1887" s="3">
        <v>3109</v>
      </c>
      <c r="E1887" t="str">
        <f>VLOOKUP(Maintenance_and_repair[[#This Row],[Real_estate]],Houses[#All],2)</f>
        <v>Eindhoven-West</v>
      </c>
      <c r="F1887" t="str">
        <f>VLOOKUP(Maintenance_and_repair[[#This Row],[Real_estate]],Houses[],6)</f>
        <v>House</v>
      </c>
    </row>
    <row r="1888" spans="1:6" x14ac:dyDescent="0.25">
      <c r="A1888">
        <v>96</v>
      </c>
      <c r="B1888" s="1">
        <v>43269</v>
      </c>
      <c r="C1888" s="2" t="s">
        <v>5</v>
      </c>
      <c r="D1888" s="3">
        <v>3984</v>
      </c>
      <c r="E1888" t="str">
        <f>VLOOKUP(Maintenance_and_repair[[#This Row],[Real_estate]],Houses[#All],2)</f>
        <v>Eindhoven-West</v>
      </c>
      <c r="F1888" t="str">
        <f>VLOOKUP(Maintenance_and_repair[[#This Row],[Real_estate]],Houses[],6)</f>
        <v>House</v>
      </c>
    </row>
    <row r="1889" spans="1:6" x14ac:dyDescent="0.25">
      <c r="A1889">
        <v>3</v>
      </c>
      <c r="B1889" s="1">
        <v>43272</v>
      </c>
      <c r="C1889" s="2" t="s">
        <v>4</v>
      </c>
      <c r="D1889" s="3">
        <v>3180</v>
      </c>
      <c r="E1889" t="str">
        <f>VLOOKUP(Maintenance_and_repair[[#This Row],[Real_estate]],Houses[#All],2)</f>
        <v>Eindhoven-Zuid</v>
      </c>
      <c r="F1889" t="str">
        <f>VLOOKUP(Maintenance_and_repair[[#This Row],[Real_estate]],Houses[],6)</f>
        <v>Small House</v>
      </c>
    </row>
    <row r="1890" spans="1:6" x14ac:dyDescent="0.25">
      <c r="A1890">
        <v>75</v>
      </c>
      <c r="B1890" s="1">
        <v>43273</v>
      </c>
      <c r="C1890" s="2" t="s">
        <v>6</v>
      </c>
      <c r="D1890" s="3">
        <v>1732</v>
      </c>
      <c r="E1890" t="str">
        <f>VLOOKUP(Maintenance_and_repair[[#This Row],[Real_estate]],Houses[#All],2)</f>
        <v>Eindhoven-Noord</v>
      </c>
      <c r="F1890" t="str">
        <f>VLOOKUP(Maintenance_and_repair[[#This Row],[Real_estate]],Houses[],6)</f>
        <v>Small House</v>
      </c>
    </row>
    <row r="1891" spans="1:6" x14ac:dyDescent="0.25">
      <c r="A1891">
        <v>91</v>
      </c>
      <c r="B1891" s="1">
        <v>43274</v>
      </c>
      <c r="C1891" s="2" t="s">
        <v>5</v>
      </c>
      <c r="D1891" s="3">
        <v>2834</v>
      </c>
      <c r="E1891" t="str">
        <f>VLOOKUP(Maintenance_and_repair[[#This Row],[Real_estate]],Houses[#All],2)</f>
        <v>Eindhoven-West</v>
      </c>
      <c r="F1891" t="str">
        <f>VLOOKUP(Maintenance_and_repair[[#This Row],[Real_estate]],Houses[],6)</f>
        <v>Apartment</v>
      </c>
    </row>
    <row r="1892" spans="1:6" x14ac:dyDescent="0.25">
      <c r="A1892">
        <v>125</v>
      </c>
      <c r="B1892" s="1">
        <v>43275</v>
      </c>
      <c r="C1892" s="2" t="s">
        <v>5</v>
      </c>
      <c r="D1892" s="3">
        <v>117</v>
      </c>
      <c r="E1892" t="str">
        <f>VLOOKUP(Maintenance_and_repair[[#This Row],[Real_estate]],Houses[#All],2)</f>
        <v>Eindhoven-West</v>
      </c>
      <c r="F1892" t="str">
        <f>VLOOKUP(Maintenance_and_repair[[#This Row],[Real_estate]],Houses[],6)</f>
        <v>Villa</v>
      </c>
    </row>
    <row r="1893" spans="1:6" x14ac:dyDescent="0.25">
      <c r="A1893">
        <v>152</v>
      </c>
      <c r="B1893" s="1">
        <v>43277</v>
      </c>
      <c r="C1893" s="2" t="s">
        <v>6</v>
      </c>
      <c r="D1893" s="3">
        <v>813</v>
      </c>
      <c r="E1893" t="str">
        <f>VLOOKUP(Maintenance_and_repair[[#This Row],[Real_estate]],Houses[#All],2)</f>
        <v>Eindhoven-Oost</v>
      </c>
      <c r="F1893" t="str">
        <f>VLOOKUP(Maintenance_and_repair[[#This Row],[Real_estate]],Houses[],6)</f>
        <v>Apartment</v>
      </c>
    </row>
    <row r="1894" spans="1:6" x14ac:dyDescent="0.25">
      <c r="A1894">
        <v>201</v>
      </c>
      <c r="B1894" s="1">
        <v>43277</v>
      </c>
      <c r="C1894" s="2" t="s">
        <v>5</v>
      </c>
      <c r="D1894" s="3">
        <v>189</v>
      </c>
      <c r="E1894" t="str">
        <f>VLOOKUP(Maintenance_and_repair[[#This Row],[Real_estate]],Houses[#All],2)</f>
        <v>Veldhoven-Noord</v>
      </c>
      <c r="F1894" t="str">
        <f>VLOOKUP(Maintenance_and_repair[[#This Row],[Real_estate]],Houses[],6)</f>
        <v>Small House</v>
      </c>
    </row>
    <row r="1895" spans="1:6" x14ac:dyDescent="0.25">
      <c r="A1895">
        <v>29</v>
      </c>
      <c r="B1895" s="1">
        <v>43281</v>
      </c>
      <c r="C1895" s="2" t="s">
        <v>6</v>
      </c>
      <c r="D1895" s="3">
        <v>616</v>
      </c>
      <c r="E1895" t="str">
        <f>VLOOKUP(Maintenance_and_repair[[#This Row],[Real_estate]],Houses[#All],2)</f>
        <v>Eindhoven-Zuid</v>
      </c>
      <c r="F1895" t="str">
        <f>VLOOKUP(Maintenance_and_repair[[#This Row],[Real_estate]],Houses[],6)</f>
        <v>Villa</v>
      </c>
    </row>
    <row r="1896" spans="1:6" x14ac:dyDescent="0.25">
      <c r="A1896">
        <v>1</v>
      </c>
      <c r="B1896" s="1">
        <v>43282</v>
      </c>
      <c r="C1896" s="2" t="s">
        <v>5</v>
      </c>
      <c r="D1896" s="3">
        <v>209</v>
      </c>
      <c r="E1896" t="str">
        <f>VLOOKUP(Maintenance_and_repair[[#This Row],[Real_estate]],Houses[#All],2)</f>
        <v>Eindhoven-Noord</v>
      </c>
      <c r="F1896" t="str">
        <f>VLOOKUP(Maintenance_and_repair[[#This Row],[Real_estate]],Houses[],6)</f>
        <v>Apartment</v>
      </c>
    </row>
    <row r="1897" spans="1:6" x14ac:dyDescent="0.25">
      <c r="A1897">
        <v>85</v>
      </c>
      <c r="B1897" s="1">
        <v>43282</v>
      </c>
      <c r="C1897" s="2" t="s">
        <v>5</v>
      </c>
      <c r="D1897" s="3">
        <v>3496</v>
      </c>
      <c r="E1897" t="str">
        <f>VLOOKUP(Maintenance_and_repair[[#This Row],[Real_estate]],Houses[#All],2)</f>
        <v>Eindhoven-West</v>
      </c>
      <c r="F1897" t="str">
        <f>VLOOKUP(Maintenance_and_repair[[#This Row],[Real_estate]],Houses[],6)</f>
        <v>Apartment</v>
      </c>
    </row>
    <row r="1898" spans="1:6" x14ac:dyDescent="0.25">
      <c r="A1898">
        <v>154</v>
      </c>
      <c r="B1898" s="1">
        <v>43284</v>
      </c>
      <c r="C1898" s="2" t="s">
        <v>5</v>
      </c>
      <c r="D1898" s="3">
        <v>2728</v>
      </c>
      <c r="E1898" t="str">
        <f>VLOOKUP(Maintenance_and_repair[[#This Row],[Real_estate]],Houses[#All],2)</f>
        <v>Eindhoven-Oost</v>
      </c>
      <c r="F1898" t="str">
        <f>VLOOKUP(Maintenance_and_repair[[#This Row],[Real_estate]],Houses[],6)</f>
        <v>Apartment</v>
      </c>
    </row>
    <row r="1899" spans="1:6" x14ac:dyDescent="0.25">
      <c r="A1899">
        <v>220</v>
      </c>
      <c r="B1899" s="1">
        <v>43284</v>
      </c>
      <c r="C1899" s="2" t="s">
        <v>4</v>
      </c>
      <c r="D1899" s="3">
        <v>1797</v>
      </c>
      <c r="E1899" t="str">
        <f>VLOOKUP(Maintenance_and_repair[[#This Row],[Real_estate]],Houses[#All],2)</f>
        <v>Geldrop</v>
      </c>
      <c r="F1899" t="str">
        <f>VLOOKUP(Maintenance_and_repair[[#This Row],[Real_estate]],Houses[],6)</f>
        <v>House</v>
      </c>
    </row>
    <row r="1900" spans="1:6" x14ac:dyDescent="0.25">
      <c r="A1900">
        <v>241</v>
      </c>
      <c r="B1900" s="1">
        <v>43288</v>
      </c>
      <c r="C1900" s="2" t="s">
        <v>4</v>
      </c>
      <c r="D1900" s="3">
        <v>3636</v>
      </c>
      <c r="E1900" t="str">
        <f>VLOOKUP(Maintenance_and_repair[[#This Row],[Real_estate]],Houses[#All],2)</f>
        <v>Veldhoven-Noord</v>
      </c>
      <c r="F1900" t="str">
        <f>VLOOKUP(Maintenance_and_repair[[#This Row],[Real_estate]],Houses[],6)</f>
        <v>Small House</v>
      </c>
    </row>
    <row r="1901" spans="1:6" x14ac:dyDescent="0.25">
      <c r="A1901">
        <v>87</v>
      </c>
      <c r="B1901" s="1">
        <v>43289</v>
      </c>
      <c r="C1901" s="2" t="s">
        <v>4</v>
      </c>
      <c r="D1901" s="3">
        <v>3281</v>
      </c>
      <c r="E1901" t="str">
        <f>VLOOKUP(Maintenance_and_repair[[#This Row],[Real_estate]],Houses[#All],2)</f>
        <v>Eindhoven-West</v>
      </c>
      <c r="F1901" t="str">
        <f>VLOOKUP(Maintenance_and_repair[[#This Row],[Real_estate]],Houses[],6)</f>
        <v>Small House</v>
      </c>
    </row>
    <row r="1902" spans="1:6" x14ac:dyDescent="0.25">
      <c r="A1902">
        <v>187</v>
      </c>
      <c r="B1902" s="1">
        <v>43290</v>
      </c>
      <c r="C1902" s="2" t="s">
        <v>6</v>
      </c>
      <c r="D1902" s="3">
        <v>366</v>
      </c>
      <c r="E1902" t="str">
        <f>VLOOKUP(Maintenance_and_repair[[#This Row],[Real_estate]],Houses[#All],2)</f>
        <v>Eindhoven-Oost</v>
      </c>
      <c r="F1902" t="str">
        <f>VLOOKUP(Maintenance_and_repair[[#This Row],[Real_estate]],Houses[],6)</f>
        <v>Villa</v>
      </c>
    </row>
    <row r="1903" spans="1:6" x14ac:dyDescent="0.25">
      <c r="A1903">
        <v>130</v>
      </c>
      <c r="B1903" s="1">
        <v>43292</v>
      </c>
      <c r="C1903" s="2" t="s">
        <v>6</v>
      </c>
      <c r="D1903" s="3">
        <v>3889</v>
      </c>
      <c r="E1903" t="str">
        <f>VLOOKUP(Maintenance_and_repair[[#This Row],[Real_estate]],Houses[#All],2)</f>
        <v>Eindhoven-West</v>
      </c>
      <c r="F1903" t="str">
        <f>VLOOKUP(Maintenance_and_repair[[#This Row],[Real_estate]],Houses[],6)</f>
        <v>Apartment</v>
      </c>
    </row>
    <row r="1904" spans="1:6" x14ac:dyDescent="0.25">
      <c r="A1904">
        <v>104</v>
      </c>
      <c r="B1904" s="1">
        <v>43294</v>
      </c>
      <c r="C1904" s="2" t="s">
        <v>5</v>
      </c>
      <c r="D1904" s="3">
        <v>1825</v>
      </c>
      <c r="E1904" t="str">
        <f>VLOOKUP(Maintenance_and_repair[[#This Row],[Real_estate]],Houses[#All],2)</f>
        <v>Eindhoven-West</v>
      </c>
      <c r="F1904" t="str">
        <f>VLOOKUP(Maintenance_and_repair[[#This Row],[Real_estate]],Houses[],6)</f>
        <v>House</v>
      </c>
    </row>
    <row r="1905" spans="1:6" x14ac:dyDescent="0.25">
      <c r="A1905">
        <v>62</v>
      </c>
      <c r="B1905" s="1">
        <v>43295</v>
      </c>
      <c r="C1905" s="2" t="s">
        <v>5</v>
      </c>
      <c r="D1905" s="3">
        <v>1250</v>
      </c>
      <c r="E1905" t="str">
        <f>VLOOKUP(Maintenance_and_repair[[#This Row],[Real_estate]],Houses[#All],2)</f>
        <v>Eindhoven-Noord</v>
      </c>
      <c r="F1905" t="str">
        <f>VLOOKUP(Maintenance_and_repair[[#This Row],[Real_estate]],Houses[],6)</f>
        <v>House</v>
      </c>
    </row>
    <row r="1906" spans="1:6" x14ac:dyDescent="0.25">
      <c r="A1906">
        <v>217</v>
      </c>
      <c r="B1906" s="1">
        <v>43297</v>
      </c>
      <c r="C1906" s="2" t="s">
        <v>6</v>
      </c>
      <c r="D1906" s="3">
        <v>250</v>
      </c>
      <c r="E1906" t="str">
        <f>VLOOKUP(Maintenance_and_repair[[#This Row],[Real_estate]],Houses[#All],2)</f>
        <v>Geldrop</v>
      </c>
      <c r="F1906" t="str">
        <f>VLOOKUP(Maintenance_and_repair[[#This Row],[Real_estate]],Houses[],6)</f>
        <v>House</v>
      </c>
    </row>
    <row r="1907" spans="1:6" x14ac:dyDescent="0.25">
      <c r="A1907">
        <v>189</v>
      </c>
      <c r="B1907" s="1">
        <v>43298</v>
      </c>
      <c r="C1907" s="2" t="s">
        <v>4</v>
      </c>
      <c r="D1907" s="3">
        <v>2441</v>
      </c>
      <c r="E1907" t="str">
        <f>VLOOKUP(Maintenance_and_repair[[#This Row],[Real_estate]],Houses[#All],2)</f>
        <v>Eindhoven-Oost</v>
      </c>
      <c r="F1907" t="str">
        <f>VLOOKUP(Maintenance_and_repair[[#This Row],[Real_estate]],Houses[],6)</f>
        <v>Small House</v>
      </c>
    </row>
    <row r="1908" spans="1:6" x14ac:dyDescent="0.25">
      <c r="A1908">
        <v>89</v>
      </c>
      <c r="B1908" s="1">
        <v>43299</v>
      </c>
      <c r="C1908" s="2" t="s">
        <v>4</v>
      </c>
      <c r="D1908" s="3">
        <v>1684</v>
      </c>
      <c r="E1908" t="str">
        <f>VLOOKUP(Maintenance_and_repair[[#This Row],[Real_estate]],Houses[#All],2)</f>
        <v>Eindhoven-West</v>
      </c>
      <c r="F1908" t="str">
        <f>VLOOKUP(Maintenance_and_repair[[#This Row],[Real_estate]],Houses[],6)</f>
        <v>Apartment</v>
      </c>
    </row>
    <row r="1909" spans="1:6" x14ac:dyDescent="0.25">
      <c r="A1909">
        <v>81</v>
      </c>
      <c r="B1909" s="1">
        <v>43302</v>
      </c>
      <c r="C1909" s="2" t="s">
        <v>5</v>
      </c>
      <c r="D1909" s="3">
        <v>3155</v>
      </c>
      <c r="E1909" t="str">
        <f>VLOOKUP(Maintenance_and_repair[[#This Row],[Real_estate]],Houses[#All],2)</f>
        <v>Eindhoven-West</v>
      </c>
      <c r="F1909" t="str">
        <f>VLOOKUP(Maintenance_and_repair[[#This Row],[Real_estate]],Houses[],6)</f>
        <v>Small House</v>
      </c>
    </row>
    <row r="1910" spans="1:6" x14ac:dyDescent="0.25">
      <c r="A1910">
        <v>124</v>
      </c>
      <c r="B1910" s="1">
        <v>43312</v>
      </c>
      <c r="C1910" s="2" t="s">
        <v>5</v>
      </c>
      <c r="D1910" s="3">
        <v>303</v>
      </c>
      <c r="E1910" t="str">
        <f>VLOOKUP(Maintenance_and_repair[[#This Row],[Real_estate]],Houses[#All],2)</f>
        <v>Eindhoven-West</v>
      </c>
      <c r="F1910" t="str">
        <f>VLOOKUP(Maintenance_and_repair[[#This Row],[Real_estate]],Houses[],6)</f>
        <v>Apartment</v>
      </c>
    </row>
    <row r="1911" spans="1:6" x14ac:dyDescent="0.25">
      <c r="A1911">
        <v>226</v>
      </c>
      <c r="B1911" s="1">
        <v>43314</v>
      </c>
      <c r="C1911" s="2" t="s">
        <v>5</v>
      </c>
      <c r="D1911" s="3">
        <v>1294</v>
      </c>
      <c r="E1911" t="str">
        <f>VLOOKUP(Maintenance_and_repair[[#This Row],[Real_estate]],Houses[#All],2)</f>
        <v>Son en Breugel</v>
      </c>
      <c r="F1911" t="str">
        <f>VLOOKUP(Maintenance_and_repair[[#This Row],[Real_estate]],Houses[],6)</f>
        <v>Apartment</v>
      </c>
    </row>
    <row r="1912" spans="1:6" x14ac:dyDescent="0.25">
      <c r="A1912">
        <v>230</v>
      </c>
      <c r="B1912" s="1">
        <v>43315</v>
      </c>
      <c r="C1912" s="2" t="s">
        <v>6</v>
      </c>
      <c r="D1912" s="3">
        <v>3892</v>
      </c>
      <c r="E1912" t="str">
        <f>VLOOKUP(Maintenance_and_repair[[#This Row],[Real_estate]],Houses[#All],2)</f>
        <v>Son en Breugel</v>
      </c>
      <c r="F1912" t="str">
        <f>VLOOKUP(Maintenance_and_repair[[#This Row],[Real_estate]],Houses[],6)</f>
        <v>Apartment</v>
      </c>
    </row>
    <row r="1913" spans="1:6" x14ac:dyDescent="0.25">
      <c r="A1913">
        <v>233</v>
      </c>
      <c r="B1913" s="1">
        <v>43316</v>
      </c>
      <c r="C1913" s="2" t="s">
        <v>6</v>
      </c>
      <c r="D1913" s="3">
        <v>3674</v>
      </c>
      <c r="E1913" t="str">
        <f>VLOOKUP(Maintenance_and_repair[[#This Row],[Real_estate]],Houses[#All],2)</f>
        <v>Son en Breugel</v>
      </c>
      <c r="F1913" t="str">
        <f>VLOOKUP(Maintenance_and_repair[[#This Row],[Real_estate]],Houses[],6)</f>
        <v>Villa</v>
      </c>
    </row>
    <row r="1914" spans="1:6" x14ac:dyDescent="0.25">
      <c r="A1914">
        <v>116</v>
      </c>
      <c r="B1914" s="1">
        <v>43317</v>
      </c>
      <c r="C1914" s="2" t="s">
        <v>6</v>
      </c>
      <c r="D1914" s="3">
        <v>863</v>
      </c>
      <c r="E1914" t="str">
        <f>VLOOKUP(Maintenance_and_repair[[#This Row],[Real_estate]],Houses[#All],2)</f>
        <v>Eindhoven-West</v>
      </c>
      <c r="F1914" t="str">
        <f>VLOOKUP(Maintenance_and_repair[[#This Row],[Real_estate]],Houses[],6)</f>
        <v>House</v>
      </c>
    </row>
    <row r="1915" spans="1:6" x14ac:dyDescent="0.25">
      <c r="A1915">
        <v>127</v>
      </c>
      <c r="B1915" s="1">
        <v>43318</v>
      </c>
      <c r="C1915" s="2" t="s">
        <v>6</v>
      </c>
      <c r="D1915" s="3">
        <v>640</v>
      </c>
      <c r="E1915" t="str">
        <f>VLOOKUP(Maintenance_and_repair[[#This Row],[Real_estate]],Houses[#All],2)</f>
        <v>Eindhoven-West</v>
      </c>
      <c r="F1915" t="str">
        <f>VLOOKUP(Maintenance_and_repair[[#This Row],[Real_estate]],Houses[],6)</f>
        <v>Apartment</v>
      </c>
    </row>
    <row r="1916" spans="1:6" x14ac:dyDescent="0.25">
      <c r="A1916">
        <v>30</v>
      </c>
      <c r="B1916" s="1">
        <v>43322</v>
      </c>
      <c r="C1916" s="2" t="s">
        <v>6</v>
      </c>
      <c r="D1916" s="3">
        <v>606</v>
      </c>
      <c r="E1916" t="str">
        <f>VLOOKUP(Maintenance_and_repair[[#This Row],[Real_estate]],Houses[#All],2)</f>
        <v>Eindhoven-Zuid</v>
      </c>
      <c r="F1916" t="str">
        <f>VLOOKUP(Maintenance_and_repair[[#This Row],[Real_estate]],Houses[],6)</f>
        <v>Condo</v>
      </c>
    </row>
    <row r="1917" spans="1:6" x14ac:dyDescent="0.25">
      <c r="A1917">
        <v>90</v>
      </c>
      <c r="B1917" s="1">
        <v>43323</v>
      </c>
      <c r="C1917" s="2" t="s">
        <v>6</v>
      </c>
      <c r="D1917" s="3">
        <v>1919</v>
      </c>
      <c r="E1917" t="str">
        <f>VLOOKUP(Maintenance_and_repair[[#This Row],[Real_estate]],Houses[#All],2)</f>
        <v>Eindhoven-West</v>
      </c>
      <c r="F1917" t="str">
        <f>VLOOKUP(Maintenance_and_repair[[#This Row],[Real_estate]],Houses[],6)</f>
        <v>Condo</v>
      </c>
    </row>
    <row r="1918" spans="1:6" x14ac:dyDescent="0.25">
      <c r="A1918">
        <v>36</v>
      </c>
      <c r="B1918" s="1">
        <v>43324</v>
      </c>
      <c r="C1918" s="2" t="s">
        <v>6</v>
      </c>
      <c r="D1918" s="3">
        <v>1524</v>
      </c>
      <c r="E1918" t="str">
        <f>VLOOKUP(Maintenance_and_repair[[#This Row],[Real_estate]],Houses[#All],2)</f>
        <v>Eindhoven-Zuid</v>
      </c>
      <c r="F1918" t="str">
        <f>VLOOKUP(Maintenance_and_repair[[#This Row],[Real_estate]],Houses[],6)</f>
        <v>Condo</v>
      </c>
    </row>
    <row r="1919" spans="1:6" x14ac:dyDescent="0.25">
      <c r="A1919">
        <v>209</v>
      </c>
      <c r="B1919" s="1">
        <v>43326</v>
      </c>
      <c r="C1919" s="2" t="s">
        <v>6</v>
      </c>
      <c r="D1919" s="3">
        <v>3813</v>
      </c>
      <c r="E1919" t="str">
        <f>VLOOKUP(Maintenance_and_repair[[#This Row],[Real_estate]],Houses[#All],2)</f>
        <v>Geldrop</v>
      </c>
      <c r="F1919" t="str">
        <f>VLOOKUP(Maintenance_and_repair[[#This Row],[Real_estate]],Houses[],6)</f>
        <v>Condo</v>
      </c>
    </row>
    <row r="1920" spans="1:6" x14ac:dyDescent="0.25">
      <c r="A1920">
        <v>198</v>
      </c>
      <c r="B1920" s="1">
        <v>43327</v>
      </c>
      <c r="C1920" s="2" t="s">
        <v>6</v>
      </c>
      <c r="D1920" s="3">
        <v>2484</v>
      </c>
      <c r="E1920" t="str">
        <f>VLOOKUP(Maintenance_and_repair[[#This Row],[Real_estate]],Houses[#All],2)</f>
        <v>Best</v>
      </c>
      <c r="F1920" t="str">
        <f>VLOOKUP(Maintenance_and_repair[[#This Row],[Real_estate]],Houses[],6)</f>
        <v>Apartment</v>
      </c>
    </row>
    <row r="1921" spans="1:6" x14ac:dyDescent="0.25">
      <c r="A1921">
        <v>210</v>
      </c>
      <c r="B1921" s="1">
        <v>43328</v>
      </c>
      <c r="C1921" s="2" t="s">
        <v>6</v>
      </c>
      <c r="D1921" s="3">
        <v>3427</v>
      </c>
      <c r="E1921" t="str">
        <f>VLOOKUP(Maintenance_and_repair[[#This Row],[Real_estate]],Houses[#All],2)</f>
        <v>Geldrop</v>
      </c>
      <c r="F1921" t="str">
        <f>VLOOKUP(Maintenance_and_repair[[#This Row],[Real_estate]],Houses[],6)</f>
        <v>Condo</v>
      </c>
    </row>
    <row r="1922" spans="1:6" x14ac:dyDescent="0.25">
      <c r="A1922">
        <v>168</v>
      </c>
      <c r="B1922" s="1">
        <v>43329</v>
      </c>
      <c r="C1922" s="2" t="s">
        <v>6</v>
      </c>
      <c r="D1922" s="3">
        <v>727</v>
      </c>
      <c r="E1922" t="str">
        <f>VLOOKUP(Maintenance_and_repair[[#This Row],[Real_estate]],Houses[#All],2)</f>
        <v>Eindhoven-Oost</v>
      </c>
      <c r="F1922" t="str">
        <f>VLOOKUP(Maintenance_and_repair[[#This Row],[Real_estate]],Houses[],6)</f>
        <v>Condo</v>
      </c>
    </row>
    <row r="1923" spans="1:6" x14ac:dyDescent="0.25">
      <c r="A1923">
        <v>183</v>
      </c>
      <c r="B1923" s="1">
        <v>43330</v>
      </c>
      <c r="C1923" s="2" t="s">
        <v>5</v>
      </c>
      <c r="D1923" s="3">
        <v>3589</v>
      </c>
      <c r="E1923" t="str">
        <f>VLOOKUP(Maintenance_and_repair[[#This Row],[Real_estate]],Houses[#All],2)</f>
        <v>Eindhoven-Oost</v>
      </c>
      <c r="F1923" t="str">
        <f>VLOOKUP(Maintenance_and_repair[[#This Row],[Real_estate]],Houses[],6)</f>
        <v>House</v>
      </c>
    </row>
    <row r="1924" spans="1:6" x14ac:dyDescent="0.25">
      <c r="A1924">
        <v>120</v>
      </c>
      <c r="B1924" s="1">
        <v>43332</v>
      </c>
      <c r="C1924" s="2" t="s">
        <v>6</v>
      </c>
      <c r="D1924" s="3">
        <v>2561</v>
      </c>
      <c r="E1924" t="str">
        <f>VLOOKUP(Maintenance_and_repair[[#This Row],[Real_estate]],Houses[#All],2)</f>
        <v>Eindhoven-West</v>
      </c>
      <c r="F1924" t="str">
        <f>VLOOKUP(Maintenance_and_repair[[#This Row],[Real_estate]],Houses[],6)</f>
        <v>Apartment</v>
      </c>
    </row>
    <row r="1925" spans="1:6" x14ac:dyDescent="0.25">
      <c r="A1925">
        <v>117</v>
      </c>
      <c r="B1925" s="1">
        <v>43333</v>
      </c>
      <c r="C1925" s="2" t="s">
        <v>5</v>
      </c>
      <c r="D1925" s="3">
        <v>3931</v>
      </c>
      <c r="E1925" t="str">
        <f>VLOOKUP(Maintenance_and_repair[[#This Row],[Real_estate]],Houses[#All],2)</f>
        <v>Eindhoven-West</v>
      </c>
      <c r="F1925" t="str">
        <f>VLOOKUP(Maintenance_and_repair[[#This Row],[Real_estate]],Houses[],6)</f>
        <v>Small House</v>
      </c>
    </row>
    <row r="1926" spans="1:6" x14ac:dyDescent="0.25">
      <c r="A1926">
        <v>134</v>
      </c>
      <c r="B1926" s="1">
        <v>43335</v>
      </c>
      <c r="C1926" s="2" t="s">
        <v>6</v>
      </c>
      <c r="D1926" s="3">
        <v>350</v>
      </c>
      <c r="E1926" t="str">
        <f>VLOOKUP(Maintenance_and_repair[[#This Row],[Real_estate]],Houses[#All],2)</f>
        <v>Eindhoven-West</v>
      </c>
      <c r="F1926" t="str">
        <f>VLOOKUP(Maintenance_and_repair[[#This Row],[Real_estate]],Houses[],6)</f>
        <v>House</v>
      </c>
    </row>
    <row r="1927" spans="1:6" x14ac:dyDescent="0.25">
      <c r="A1927">
        <v>80</v>
      </c>
      <c r="B1927" s="1">
        <v>43336</v>
      </c>
      <c r="C1927" s="2" t="s">
        <v>6</v>
      </c>
      <c r="D1927" s="3">
        <v>787</v>
      </c>
      <c r="E1927" t="str">
        <f>VLOOKUP(Maintenance_and_repair[[#This Row],[Real_estate]],Houses[#All],2)</f>
        <v>Eindhoven-West</v>
      </c>
      <c r="F1927" t="str">
        <f>VLOOKUP(Maintenance_and_repair[[#This Row],[Real_estate]],Houses[],6)</f>
        <v>Small House</v>
      </c>
    </row>
    <row r="1928" spans="1:6" x14ac:dyDescent="0.25">
      <c r="A1928">
        <v>120</v>
      </c>
      <c r="B1928" s="1">
        <v>43336</v>
      </c>
      <c r="C1928" s="2" t="s">
        <v>5</v>
      </c>
      <c r="D1928" s="3">
        <v>4774</v>
      </c>
      <c r="E1928" t="str">
        <f>VLOOKUP(Maintenance_and_repair[[#This Row],[Real_estate]],Houses[#All],2)</f>
        <v>Eindhoven-West</v>
      </c>
      <c r="F1928" t="str">
        <f>VLOOKUP(Maintenance_and_repair[[#This Row],[Real_estate]],Houses[],6)</f>
        <v>Apartment</v>
      </c>
    </row>
    <row r="1929" spans="1:6" x14ac:dyDescent="0.25">
      <c r="A1929">
        <v>128</v>
      </c>
      <c r="B1929" s="1">
        <v>43336</v>
      </c>
      <c r="C1929" s="2" t="s">
        <v>5</v>
      </c>
      <c r="D1929" s="3">
        <v>2117</v>
      </c>
      <c r="E1929" t="str">
        <f>VLOOKUP(Maintenance_and_repair[[#This Row],[Real_estate]],Houses[#All],2)</f>
        <v>Eindhoven-West</v>
      </c>
      <c r="F1929" t="str">
        <f>VLOOKUP(Maintenance_and_repair[[#This Row],[Real_estate]],Houses[],6)</f>
        <v>House</v>
      </c>
    </row>
    <row r="1930" spans="1:6" x14ac:dyDescent="0.25">
      <c r="A1930">
        <v>165</v>
      </c>
      <c r="B1930" s="1">
        <v>43388</v>
      </c>
      <c r="C1930" s="2" t="s">
        <v>5</v>
      </c>
      <c r="D1930" s="3">
        <v>323</v>
      </c>
      <c r="E1930" t="str">
        <f>VLOOKUP(Maintenance_and_repair[[#This Row],[Real_estate]],Houses[#All],2)</f>
        <v>Eindhoven-Oost</v>
      </c>
      <c r="F1930" t="str">
        <f>VLOOKUP(Maintenance_and_repair[[#This Row],[Real_estate]],Houses[],6)</f>
        <v>Condo</v>
      </c>
    </row>
    <row r="1931" spans="1:6" x14ac:dyDescent="0.25">
      <c r="A1931">
        <v>113</v>
      </c>
      <c r="B1931" s="1">
        <v>43435</v>
      </c>
      <c r="C1931" s="2" t="s">
        <v>5</v>
      </c>
      <c r="D1931" s="3">
        <v>2730</v>
      </c>
      <c r="E1931" t="str">
        <f>VLOOKUP(Maintenance_and_repair[[#This Row],[Real_estate]],Houses[#All],2)</f>
        <v>Eindhoven-West</v>
      </c>
      <c r="F1931" t="str">
        <f>VLOOKUP(Maintenance_and_repair[[#This Row],[Real_estate]],Houses[],6)</f>
        <v>Small House</v>
      </c>
    </row>
    <row r="1932" spans="1:6" x14ac:dyDescent="0.25">
      <c r="A1932">
        <v>182</v>
      </c>
      <c r="B1932" s="1">
        <v>43472</v>
      </c>
      <c r="C1932" s="2" t="s">
        <v>5</v>
      </c>
      <c r="D1932" s="3">
        <v>1258</v>
      </c>
      <c r="E1932" t="str">
        <f>VLOOKUP(Maintenance_and_repair[[#This Row],[Real_estate]],Houses[#All],2)</f>
        <v>Eindhoven-Oost</v>
      </c>
      <c r="F1932" t="str">
        <f>VLOOKUP(Maintenance_and_repair[[#This Row],[Real_estate]],Houses[],6)</f>
        <v>House</v>
      </c>
    </row>
    <row r="1933" spans="1:6" x14ac:dyDescent="0.25">
      <c r="A1933">
        <v>178</v>
      </c>
      <c r="B1933" s="1">
        <v>43473</v>
      </c>
      <c r="C1933" s="2" t="s">
        <v>6</v>
      </c>
      <c r="D1933" s="3">
        <v>777</v>
      </c>
      <c r="E1933" t="str">
        <f>VLOOKUP(Maintenance_and_repair[[#This Row],[Real_estate]],Houses[#All],2)</f>
        <v>Eindhoven-Oost</v>
      </c>
      <c r="F1933" t="str">
        <f>VLOOKUP(Maintenance_and_repair[[#This Row],[Real_estate]],Houses[],6)</f>
        <v>Villa</v>
      </c>
    </row>
    <row r="1934" spans="1:6" x14ac:dyDescent="0.25">
      <c r="A1934">
        <v>191</v>
      </c>
      <c r="B1934" s="1">
        <v>43473</v>
      </c>
      <c r="C1934" s="2" t="s">
        <v>4</v>
      </c>
      <c r="D1934" s="3">
        <v>2684</v>
      </c>
      <c r="E1934" t="str">
        <f>VLOOKUP(Maintenance_and_repair[[#This Row],[Real_estate]],Houses[#All],2)</f>
        <v>Eindhoven-Oost</v>
      </c>
      <c r="F1934" t="str">
        <f>VLOOKUP(Maintenance_and_repair[[#This Row],[Real_estate]],Houses[],6)</f>
        <v>Small House</v>
      </c>
    </row>
    <row r="1935" spans="1:6" x14ac:dyDescent="0.25">
      <c r="A1935">
        <v>1</v>
      </c>
      <c r="B1935" s="1">
        <v>43474</v>
      </c>
      <c r="C1935" s="2" t="s">
        <v>5</v>
      </c>
      <c r="D1935" s="3">
        <v>56</v>
      </c>
      <c r="E1935" t="str">
        <f>VLOOKUP(Maintenance_and_repair[[#This Row],[Real_estate]],Houses[#All],2)</f>
        <v>Eindhoven-Noord</v>
      </c>
      <c r="F1935" t="str">
        <f>VLOOKUP(Maintenance_and_repair[[#This Row],[Real_estate]],Houses[],6)</f>
        <v>Apartment</v>
      </c>
    </row>
    <row r="1936" spans="1:6" x14ac:dyDescent="0.25">
      <c r="A1936">
        <v>157</v>
      </c>
      <c r="B1936" s="1">
        <v>43479</v>
      </c>
      <c r="C1936" s="2" t="s">
        <v>5</v>
      </c>
      <c r="D1936" s="3">
        <v>148</v>
      </c>
      <c r="E1936" t="str">
        <f>VLOOKUP(Maintenance_and_repair[[#This Row],[Real_estate]],Houses[#All],2)</f>
        <v>Eindhoven-Oost</v>
      </c>
      <c r="F1936" t="str">
        <f>VLOOKUP(Maintenance_and_repair[[#This Row],[Real_estate]],Houses[],6)</f>
        <v>Apartment</v>
      </c>
    </row>
    <row r="1937" spans="1:6" x14ac:dyDescent="0.25">
      <c r="A1937">
        <v>142</v>
      </c>
      <c r="B1937" s="1">
        <v>43482</v>
      </c>
      <c r="C1937" s="2" t="s">
        <v>5</v>
      </c>
      <c r="D1937" s="3">
        <v>489</v>
      </c>
      <c r="E1937" t="str">
        <f>VLOOKUP(Maintenance_and_repair[[#This Row],[Real_estate]],Houses[#All],2)</f>
        <v>Eindhoven-Oost</v>
      </c>
      <c r="F1937" t="str">
        <f>VLOOKUP(Maintenance_and_repair[[#This Row],[Real_estate]],Houses[],6)</f>
        <v>Apartment</v>
      </c>
    </row>
    <row r="1938" spans="1:6" x14ac:dyDescent="0.25">
      <c r="A1938">
        <v>211</v>
      </c>
      <c r="B1938" s="1">
        <v>43489</v>
      </c>
      <c r="C1938" s="2" t="s">
        <v>5</v>
      </c>
      <c r="D1938" s="3">
        <v>50</v>
      </c>
      <c r="E1938" t="str">
        <f>VLOOKUP(Maintenance_and_repair[[#This Row],[Real_estate]],Houses[#All],2)</f>
        <v>Geldrop</v>
      </c>
      <c r="F1938" t="str">
        <f>VLOOKUP(Maintenance_and_repair[[#This Row],[Real_estate]],Houses[],6)</f>
        <v>Condo</v>
      </c>
    </row>
    <row r="1939" spans="1:6" x14ac:dyDescent="0.25">
      <c r="A1939">
        <v>134</v>
      </c>
      <c r="B1939" s="1">
        <v>43490</v>
      </c>
      <c r="C1939" s="2" t="s">
        <v>5</v>
      </c>
      <c r="D1939" s="3">
        <v>253</v>
      </c>
      <c r="E1939" t="str">
        <f>VLOOKUP(Maintenance_and_repair[[#This Row],[Real_estate]],Houses[#All],2)</f>
        <v>Eindhoven-West</v>
      </c>
      <c r="F1939" t="str">
        <f>VLOOKUP(Maintenance_and_repair[[#This Row],[Real_estate]],Houses[],6)</f>
        <v>House</v>
      </c>
    </row>
    <row r="1940" spans="1:6" x14ac:dyDescent="0.25">
      <c r="A1940">
        <v>210</v>
      </c>
      <c r="B1940" s="1">
        <v>43492</v>
      </c>
      <c r="C1940" s="2" t="s">
        <v>5</v>
      </c>
      <c r="D1940" s="3">
        <v>3581</v>
      </c>
      <c r="E1940" t="str">
        <f>VLOOKUP(Maintenance_and_repair[[#This Row],[Real_estate]],Houses[#All],2)</f>
        <v>Geldrop</v>
      </c>
      <c r="F1940" t="str">
        <f>VLOOKUP(Maintenance_and_repair[[#This Row],[Real_estate]],Houses[],6)</f>
        <v>Condo</v>
      </c>
    </row>
    <row r="1941" spans="1:6" x14ac:dyDescent="0.25">
      <c r="A1941">
        <v>233</v>
      </c>
      <c r="B1941" s="1">
        <v>43494</v>
      </c>
      <c r="C1941" s="2" t="s">
        <v>6</v>
      </c>
      <c r="D1941" s="3">
        <v>808</v>
      </c>
      <c r="E1941" t="str">
        <f>VLOOKUP(Maintenance_and_repair[[#This Row],[Real_estate]],Houses[#All],2)</f>
        <v>Son en Breugel</v>
      </c>
      <c r="F1941" t="str">
        <f>VLOOKUP(Maintenance_and_repair[[#This Row],[Real_estate]],Houses[],6)</f>
        <v>Villa</v>
      </c>
    </row>
    <row r="1942" spans="1:6" x14ac:dyDescent="0.25">
      <c r="A1942">
        <v>165</v>
      </c>
      <c r="B1942" s="1">
        <v>43495</v>
      </c>
      <c r="C1942" s="2" t="s">
        <v>5</v>
      </c>
      <c r="D1942" s="3">
        <v>4232</v>
      </c>
      <c r="E1942" t="str">
        <f>VLOOKUP(Maintenance_and_repair[[#This Row],[Real_estate]],Houses[#All],2)</f>
        <v>Eindhoven-Oost</v>
      </c>
      <c r="F1942" t="str">
        <f>VLOOKUP(Maintenance_and_repair[[#This Row],[Real_estate]],Houses[],6)</f>
        <v>Condo</v>
      </c>
    </row>
    <row r="1943" spans="1:6" x14ac:dyDescent="0.25">
      <c r="A1943">
        <v>238</v>
      </c>
      <c r="B1943" s="1">
        <v>43496</v>
      </c>
      <c r="C1943" s="2" t="s">
        <v>5</v>
      </c>
      <c r="D1943" s="3">
        <v>104</v>
      </c>
      <c r="E1943" t="str">
        <f>VLOOKUP(Maintenance_and_repair[[#This Row],[Real_estate]],Houses[#All],2)</f>
        <v>Eindhoven-West</v>
      </c>
      <c r="F1943" t="str">
        <f>VLOOKUP(Maintenance_and_repair[[#This Row],[Real_estate]],Houses[],6)</f>
        <v>House</v>
      </c>
    </row>
    <row r="1944" spans="1:6" x14ac:dyDescent="0.25">
      <c r="A1944">
        <v>245</v>
      </c>
      <c r="B1944" s="1">
        <v>43497</v>
      </c>
      <c r="C1944" s="2" t="s">
        <v>4</v>
      </c>
      <c r="D1944" s="3">
        <v>7505</v>
      </c>
      <c r="E1944" t="str">
        <f>VLOOKUP(Maintenance_and_repair[[#This Row],[Real_estate]],Houses[#All],2)</f>
        <v>Veldhoven-Noord</v>
      </c>
      <c r="F1944" t="str">
        <f>VLOOKUP(Maintenance_and_repair[[#This Row],[Real_estate]],Houses[],6)</f>
        <v>Small House</v>
      </c>
    </row>
    <row r="1945" spans="1:6" x14ac:dyDescent="0.25">
      <c r="A1945">
        <v>140</v>
      </c>
      <c r="B1945" s="1">
        <v>43499</v>
      </c>
      <c r="C1945" s="2" t="s">
        <v>5</v>
      </c>
      <c r="D1945" s="3">
        <v>2050</v>
      </c>
      <c r="E1945" t="str">
        <f>VLOOKUP(Maintenance_and_repair[[#This Row],[Real_estate]],Houses[#All],2)</f>
        <v>Eindhoven-Oost</v>
      </c>
      <c r="F1945" t="str">
        <f>VLOOKUP(Maintenance_and_repair[[#This Row],[Real_estate]],Houses[],6)</f>
        <v>House</v>
      </c>
    </row>
    <row r="1946" spans="1:6" x14ac:dyDescent="0.25">
      <c r="A1946">
        <v>75</v>
      </c>
      <c r="B1946" s="1">
        <v>43500</v>
      </c>
      <c r="C1946" s="2" t="s">
        <v>6</v>
      </c>
      <c r="D1946" s="3">
        <v>4277</v>
      </c>
      <c r="E1946" t="str">
        <f>VLOOKUP(Maintenance_and_repair[[#This Row],[Real_estate]],Houses[#All],2)</f>
        <v>Eindhoven-Noord</v>
      </c>
      <c r="F1946" t="str">
        <f>VLOOKUP(Maintenance_and_repair[[#This Row],[Real_estate]],Houses[],6)</f>
        <v>Small House</v>
      </c>
    </row>
    <row r="1947" spans="1:6" x14ac:dyDescent="0.25">
      <c r="A1947">
        <v>136</v>
      </c>
      <c r="B1947" s="1">
        <v>43503</v>
      </c>
      <c r="C1947" s="2" t="s">
        <v>5</v>
      </c>
      <c r="D1947" s="3">
        <v>1622</v>
      </c>
      <c r="E1947" t="str">
        <f>VLOOKUP(Maintenance_and_repair[[#This Row],[Real_estate]],Houses[#All],2)</f>
        <v>Eindhoven-West</v>
      </c>
      <c r="F1947" t="str">
        <f>VLOOKUP(Maintenance_and_repair[[#This Row],[Real_estate]],Houses[],6)</f>
        <v>Apartment</v>
      </c>
    </row>
    <row r="1948" spans="1:6" x14ac:dyDescent="0.25">
      <c r="A1948">
        <v>209</v>
      </c>
      <c r="B1948" s="1">
        <v>43507</v>
      </c>
      <c r="C1948" s="2" t="s">
        <v>5</v>
      </c>
      <c r="D1948" s="3">
        <v>3902</v>
      </c>
      <c r="E1948" t="str">
        <f>VLOOKUP(Maintenance_and_repair[[#This Row],[Real_estate]],Houses[#All],2)</f>
        <v>Geldrop</v>
      </c>
      <c r="F1948" t="str">
        <f>VLOOKUP(Maintenance_and_repair[[#This Row],[Real_estate]],Houses[],6)</f>
        <v>Condo</v>
      </c>
    </row>
    <row r="1949" spans="1:6" x14ac:dyDescent="0.25">
      <c r="A1949">
        <v>182</v>
      </c>
      <c r="B1949" s="1">
        <v>43508</v>
      </c>
      <c r="C1949" s="2" t="s">
        <v>4</v>
      </c>
      <c r="D1949" s="3">
        <v>1792</v>
      </c>
      <c r="E1949" t="str">
        <f>VLOOKUP(Maintenance_and_repair[[#This Row],[Real_estate]],Houses[#All],2)</f>
        <v>Eindhoven-Oost</v>
      </c>
      <c r="F1949" t="str">
        <f>VLOOKUP(Maintenance_and_repair[[#This Row],[Real_estate]],Houses[],6)</f>
        <v>House</v>
      </c>
    </row>
    <row r="1950" spans="1:6" x14ac:dyDescent="0.25">
      <c r="A1950">
        <v>199</v>
      </c>
      <c r="B1950" s="1">
        <v>43509</v>
      </c>
      <c r="C1950" s="2" t="s">
        <v>4</v>
      </c>
      <c r="D1950" s="3">
        <v>2148</v>
      </c>
      <c r="E1950" t="str">
        <f>VLOOKUP(Maintenance_and_repair[[#This Row],[Real_estate]],Houses[#All],2)</f>
        <v>Best</v>
      </c>
      <c r="F1950" t="str">
        <f>VLOOKUP(Maintenance_and_repair[[#This Row],[Real_estate]],Houses[],6)</f>
        <v>Apartment</v>
      </c>
    </row>
    <row r="1951" spans="1:6" x14ac:dyDescent="0.25">
      <c r="A1951">
        <v>161</v>
      </c>
      <c r="B1951" s="1">
        <v>43511</v>
      </c>
      <c r="C1951" s="2" t="s">
        <v>6</v>
      </c>
      <c r="D1951" s="3">
        <v>4499</v>
      </c>
      <c r="E1951" t="str">
        <f>VLOOKUP(Maintenance_and_repair[[#This Row],[Real_estate]],Houses[#All],2)</f>
        <v>Eindhoven-Oost</v>
      </c>
      <c r="F1951" t="str">
        <f>VLOOKUP(Maintenance_and_repair[[#This Row],[Real_estate]],Houses[],6)</f>
        <v>Apartment</v>
      </c>
    </row>
    <row r="1952" spans="1:6" x14ac:dyDescent="0.25">
      <c r="A1952">
        <v>6</v>
      </c>
      <c r="B1952" s="1">
        <v>43513</v>
      </c>
      <c r="C1952" s="2" t="s">
        <v>4</v>
      </c>
      <c r="D1952" s="3">
        <v>3433</v>
      </c>
      <c r="E1952" t="str">
        <f>VLOOKUP(Maintenance_and_repair[[#This Row],[Real_estate]],Houses[#All],2)</f>
        <v>Eindhoven-Zuid</v>
      </c>
      <c r="F1952" t="str">
        <f>VLOOKUP(Maintenance_and_repair[[#This Row],[Real_estate]],Houses[],6)</f>
        <v>Condo</v>
      </c>
    </row>
    <row r="1953" spans="1:6" x14ac:dyDescent="0.25">
      <c r="A1953">
        <v>10</v>
      </c>
      <c r="B1953" s="1">
        <v>43516</v>
      </c>
      <c r="C1953" s="2" t="s">
        <v>4</v>
      </c>
      <c r="D1953" s="3">
        <v>3057</v>
      </c>
      <c r="E1953" t="str">
        <f>VLOOKUP(Maintenance_and_repair[[#This Row],[Real_estate]],Houses[#All],2)</f>
        <v>Eindhoven-Zuid</v>
      </c>
      <c r="F1953" t="str">
        <f>VLOOKUP(Maintenance_and_repair[[#This Row],[Real_estate]],Houses[],6)</f>
        <v>Apartment</v>
      </c>
    </row>
    <row r="1954" spans="1:6" x14ac:dyDescent="0.25">
      <c r="A1954">
        <v>127</v>
      </c>
      <c r="B1954" s="1">
        <v>43517</v>
      </c>
      <c r="C1954" s="2" t="s">
        <v>5</v>
      </c>
      <c r="D1954" s="3">
        <v>2803</v>
      </c>
      <c r="E1954" t="str">
        <f>VLOOKUP(Maintenance_and_repair[[#This Row],[Real_estate]],Houses[#All],2)</f>
        <v>Eindhoven-West</v>
      </c>
      <c r="F1954" t="str">
        <f>VLOOKUP(Maintenance_and_repair[[#This Row],[Real_estate]],Houses[],6)</f>
        <v>Apartment</v>
      </c>
    </row>
    <row r="1955" spans="1:6" x14ac:dyDescent="0.25">
      <c r="A1955">
        <v>167</v>
      </c>
      <c r="B1955" s="1">
        <v>43517</v>
      </c>
      <c r="C1955" s="2" t="s">
        <v>6</v>
      </c>
      <c r="D1955" s="3">
        <v>2618</v>
      </c>
      <c r="E1955" t="str">
        <f>VLOOKUP(Maintenance_and_repair[[#This Row],[Real_estate]],Houses[#All],2)</f>
        <v>Eindhoven-Oost</v>
      </c>
      <c r="F1955" t="str">
        <f>VLOOKUP(Maintenance_and_repair[[#This Row],[Real_estate]],Houses[],6)</f>
        <v>Condo</v>
      </c>
    </row>
    <row r="1956" spans="1:6" x14ac:dyDescent="0.25">
      <c r="A1956">
        <v>222</v>
      </c>
      <c r="B1956" s="1">
        <v>43520</v>
      </c>
      <c r="C1956" s="2" t="s">
        <v>4</v>
      </c>
      <c r="D1956" s="3">
        <v>2147</v>
      </c>
      <c r="E1956" t="str">
        <f>VLOOKUP(Maintenance_and_repair[[#This Row],[Real_estate]],Houses[#All],2)</f>
        <v>Son en Breugel</v>
      </c>
      <c r="F1956" t="str">
        <f>VLOOKUP(Maintenance_and_repair[[#This Row],[Real_estate]],Houses[],6)</f>
        <v>Apartment</v>
      </c>
    </row>
    <row r="1957" spans="1:6" x14ac:dyDescent="0.25">
      <c r="A1957">
        <v>19</v>
      </c>
      <c r="B1957" s="1">
        <v>43522</v>
      </c>
      <c r="C1957" s="2" t="s">
        <v>4</v>
      </c>
      <c r="D1957" s="3">
        <v>3492</v>
      </c>
      <c r="E1957" t="str">
        <f>VLOOKUP(Maintenance_and_repair[[#This Row],[Real_estate]],Houses[#All],2)</f>
        <v>Eindhoven-Zuid</v>
      </c>
      <c r="F1957" t="str">
        <f>VLOOKUP(Maintenance_and_repair[[#This Row],[Real_estate]],Houses[],6)</f>
        <v>Apartment</v>
      </c>
    </row>
    <row r="1958" spans="1:6" x14ac:dyDescent="0.25">
      <c r="A1958">
        <v>188</v>
      </c>
      <c r="B1958" s="1">
        <v>43525</v>
      </c>
      <c r="C1958" s="2" t="s">
        <v>6</v>
      </c>
      <c r="D1958" s="3">
        <v>3400</v>
      </c>
      <c r="E1958" t="str">
        <f>VLOOKUP(Maintenance_and_repair[[#This Row],[Real_estate]],Houses[#All],2)</f>
        <v>Eindhoven-Oost</v>
      </c>
      <c r="F1958" t="str">
        <f>VLOOKUP(Maintenance_and_repair[[#This Row],[Real_estate]],Houses[],6)</f>
        <v>Small House</v>
      </c>
    </row>
    <row r="1959" spans="1:6" x14ac:dyDescent="0.25">
      <c r="A1959">
        <v>189</v>
      </c>
      <c r="B1959" s="1">
        <v>43525</v>
      </c>
      <c r="C1959" s="2" t="s">
        <v>6</v>
      </c>
      <c r="D1959" s="3">
        <v>3400</v>
      </c>
      <c r="E1959" t="str">
        <f>VLOOKUP(Maintenance_and_repair[[#This Row],[Real_estate]],Houses[#All],2)</f>
        <v>Eindhoven-Oost</v>
      </c>
      <c r="F1959" t="str">
        <f>VLOOKUP(Maintenance_and_repair[[#This Row],[Real_estate]],Houses[],6)</f>
        <v>Small House</v>
      </c>
    </row>
    <row r="1960" spans="1:6" x14ac:dyDescent="0.25">
      <c r="A1960">
        <v>190</v>
      </c>
      <c r="B1960" s="1">
        <v>43525</v>
      </c>
      <c r="C1960" s="2" t="s">
        <v>6</v>
      </c>
      <c r="D1960" s="3">
        <v>3400</v>
      </c>
      <c r="E1960" t="str">
        <f>VLOOKUP(Maintenance_and_repair[[#This Row],[Real_estate]],Houses[#All],2)</f>
        <v>Eindhoven-Oost</v>
      </c>
      <c r="F1960" t="str">
        <f>VLOOKUP(Maintenance_and_repair[[#This Row],[Real_estate]],Houses[],6)</f>
        <v>Small House</v>
      </c>
    </row>
    <row r="1961" spans="1:6" x14ac:dyDescent="0.25">
      <c r="A1961">
        <v>231</v>
      </c>
      <c r="B1961" s="1">
        <v>43529</v>
      </c>
      <c r="C1961" s="2" t="s">
        <v>5</v>
      </c>
      <c r="D1961" s="3">
        <v>222</v>
      </c>
      <c r="E1961" t="str">
        <f>VLOOKUP(Maintenance_and_repair[[#This Row],[Real_estate]],Houses[#All],2)</f>
        <v>Son en Breugel</v>
      </c>
      <c r="F1961" t="str">
        <f>VLOOKUP(Maintenance_and_repair[[#This Row],[Real_estate]],Houses[],6)</f>
        <v>Villa</v>
      </c>
    </row>
    <row r="1962" spans="1:6" x14ac:dyDescent="0.25">
      <c r="A1962">
        <v>77</v>
      </c>
      <c r="B1962" s="1">
        <v>43533</v>
      </c>
      <c r="C1962" s="2" t="s">
        <v>6</v>
      </c>
      <c r="D1962" s="3">
        <v>3637</v>
      </c>
      <c r="E1962" t="str">
        <f>VLOOKUP(Maintenance_and_repair[[#This Row],[Real_estate]],Houses[#All],2)</f>
        <v>Eindhoven-West</v>
      </c>
      <c r="F1962" t="str">
        <f>VLOOKUP(Maintenance_and_repair[[#This Row],[Real_estate]],Houses[],6)</f>
        <v>Small House</v>
      </c>
    </row>
    <row r="1963" spans="1:6" x14ac:dyDescent="0.25">
      <c r="A1963">
        <v>232</v>
      </c>
      <c r="B1963" s="1">
        <v>43535</v>
      </c>
      <c r="C1963" s="2" t="s">
        <v>6</v>
      </c>
      <c r="D1963" s="3">
        <v>4401</v>
      </c>
      <c r="E1963" t="str">
        <f>VLOOKUP(Maintenance_and_repair[[#This Row],[Real_estate]],Houses[#All],2)</f>
        <v>Son en Breugel</v>
      </c>
      <c r="F1963" t="str">
        <f>VLOOKUP(Maintenance_and_repair[[#This Row],[Real_estate]],Houses[],6)</f>
        <v>Villa</v>
      </c>
    </row>
    <row r="1964" spans="1:6" x14ac:dyDescent="0.25">
      <c r="A1964">
        <v>152</v>
      </c>
      <c r="B1964" s="1">
        <v>43541</v>
      </c>
      <c r="C1964" s="2" t="s">
        <v>6</v>
      </c>
      <c r="D1964" s="3">
        <v>1227</v>
      </c>
      <c r="E1964" t="str">
        <f>VLOOKUP(Maintenance_and_repair[[#This Row],[Real_estate]],Houses[#All],2)</f>
        <v>Eindhoven-Oost</v>
      </c>
      <c r="F1964" t="str">
        <f>VLOOKUP(Maintenance_and_repair[[#This Row],[Real_estate]],Houses[],6)</f>
        <v>Apartment</v>
      </c>
    </row>
    <row r="1965" spans="1:6" x14ac:dyDescent="0.25">
      <c r="A1965">
        <v>144</v>
      </c>
      <c r="B1965" s="1">
        <v>43543</v>
      </c>
      <c r="C1965" s="2" t="s">
        <v>5</v>
      </c>
      <c r="D1965" s="3">
        <v>492</v>
      </c>
      <c r="E1965" t="str">
        <f>VLOOKUP(Maintenance_and_repair[[#This Row],[Real_estate]],Houses[#All],2)</f>
        <v>Eindhoven-Oost</v>
      </c>
      <c r="F1965" t="str">
        <f>VLOOKUP(Maintenance_and_repair[[#This Row],[Real_estate]],Houses[],6)</f>
        <v>Condo</v>
      </c>
    </row>
    <row r="1966" spans="1:6" x14ac:dyDescent="0.25">
      <c r="A1966">
        <v>241</v>
      </c>
      <c r="B1966" s="1">
        <v>43543</v>
      </c>
      <c r="C1966" s="2" t="s">
        <v>4</v>
      </c>
      <c r="D1966" s="3">
        <v>3585</v>
      </c>
      <c r="E1966" t="str">
        <f>VLOOKUP(Maintenance_and_repair[[#This Row],[Real_estate]],Houses[#All],2)</f>
        <v>Veldhoven-Noord</v>
      </c>
      <c r="F1966" t="str">
        <f>VLOOKUP(Maintenance_and_repair[[#This Row],[Real_estate]],Houses[],6)</f>
        <v>Small House</v>
      </c>
    </row>
    <row r="1967" spans="1:6" x14ac:dyDescent="0.25">
      <c r="A1967">
        <v>200</v>
      </c>
      <c r="B1967" s="1">
        <v>43544</v>
      </c>
      <c r="C1967" s="2" t="s">
        <v>5</v>
      </c>
      <c r="D1967" s="3">
        <v>451</v>
      </c>
      <c r="E1967" t="str">
        <f>VLOOKUP(Maintenance_and_repair[[#This Row],[Real_estate]],Houses[#All],2)</f>
        <v>Best</v>
      </c>
      <c r="F1967" t="str">
        <f>VLOOKUP(Maintenance_and_repair[[#This Row],[Real_estate]],Houses[],6)</f>
        <v>Apartment</v>
      </c>
    </row>
    <row r="1968" spans="1:6" x14ac:dyDescent="0.25">
      <c r="A1968">
        <v>14</v>
      </c>
      <c r="B1968" s="1">
        <v>43545</v>
      </c>
      <c r="C1968" s="2" t="s">
        <v>5</v>
      </c>
      <c r="D1968" s="3">
        <v>383</v>
      </c>
      <c r="E1968" t="str">
        <f>VLOOKUP(Maintenance_and_repair[[#This Row],[Real_estate]],Houses[#All],2)</f>
        <v>Eindhoven-Zuid</v>
      </c>
      <c r="F1968" t="str">
        <f>VLOOKUP(Maintenance_and_repair[[#This Row],[Real_estate]],Houses[],6)</f>
        <v>House</v>
      </c>
    </row>
    <row r="1969" spans="1:6" x14ac:dyDescent="0.25">
      <c r="A1969">
        <v>223</v>
      </c>
      <c r="B1969" s="1">
        <v>43546</v>
      </c>
      <c r="C1969" s="2" t="s">
        <v>6</v>
      </c>
      <c r="D1969" s="3">
        <v>201</v>
      </c>
      <c r="E1969" t="str">
        <f>VLOOKUP(Maintenance_and_repair[[#This Row],[Real_estate]],Houses[#All],2)</f>
        <v>Son en Breugel</v>
      </c>
      <c r="F1969" t="str">
        <f>VLOOKUP(Maintenance_and_repair[[#This Row],[Real_estate]],Houses[],6)</f>
        <v>Apartment</v>
      </c>
    </row>
    <row r="1970" spans="1:6" x14ac:dyDescent="0.25">
      <c r="A1970">
        <v>186</v>
      </c>
      <c r="B1970" s="1">
        <v>43547</v>
      </c>
      <c r="C1970" s="2" t="s">
        <v>5</v>
      </c>
      <c r="D1970" s="3">
        <v>328</v>
      </c>
      <c r="E1970" t="str">
        <f>VLOOKUP(Maintenance_and_repair[[#This Row],[Real_estate]],Houses[#All],2)</f>
        <v>Eindhoven-Oost</v>
      </c>
      <c r="F1970" t="str">
        <f>VLOOKUP(Maintenance_and_repair[[#This Row],[Real_estate]],Houses[],6)</f>
        <v>House</v>
      </c>
    </row>
    <row r="1971" spans="1:6" x14ac:dyDescent="0.25">
      <c r="A1971">
        <v>160</v>
      </c>
      <c r="B1971" s="1">
        <v>43551</v>
      </c>
      <c r="C1971" s="2" t="s">
        <v>6</v>
      </c>
      <c r="D1971" s="3">
        <v>1652</v>
      </c>
      <c r="E1971" t="str">
        <f>VLOOKUP(Maintenance_and_repair[[#This Row],[Real_estate]],Houses[#All],2)</f>
        <v>Eindhoven-Oost</v>
      </c>
      <c r="F1971" t="str">
        <f>VLOOKUP(Maintenance_and_repair[[#This Row],[Real_estate]],Houses[],6)</f>
        <v>Apartment</v>
      </c>
    </row>
    <row r="1972" spans="1:6" x14ac:dyDescent="0.25">
      <c r="A1972">
        <v>107</v>
      </c>
      <c r="B1972" s="1">
        <v>43553</v>
      </c>
      <c r="C1972" s="2" t="s">
        <v>6</v>
      </c>
      <c r="D1972" s="3">
        <v>607</v>
      </c>
      <c r="E1972" t="str">
        <f>VLOOKUP(Maintenance_and_repair[[#This Row],[Real_estate]],Houses[#All],2)</f>
        <v>Eindhoven-West</v>
      </c>
      <c r="F1972" t="str">
        <f>VLOOKUP(Maintenance_and_repair[[#This Row],[Real_estate]],Houses[],6)</f>
        <v>House</v>
      </c>
    </row>
    <row r="1973" spans="1:6" x14ac:dyDescent="0.25">
      <c r="A1973">
        <v>86</v>
      </c>
      <c r="B1973" s="1">
        <v>43554</v>
      </c>
      <c r="C1973" s="2" t="s">
        <v>5</v>
      </c>
      <c r="D1973" s="3">
        <v>4326</v>
      </c>
      <c r="E1973" t="str">
        <f>VLOOKUP(Maintenance_and_repair[[#This Row],[Real_estate]],Houses[#All],2)</f>
        <v>Eindhoven-West</v>
      </c>
      <c r="F1973" t="str">
        <f>VLOOKUP(Maintenance_and_repair[[#This Row],[Real_estate]],Houses[],6)</f>
        <v>Small House</v>
      </c>
    </row>
    <row r="1974" spans="1:6" x14ac:dyDescent="0.25">
      <c r="A1974">
        <v>130</v>
      </c>
      <c r="B1974" s="1">
        <v>43555</v>
      </c>
      <c r="C1974" s="2" t="s">
        <v>5</v>
      </c>
      <c r="D1974" s="3">
        <v>154</v>
      </c>
      <c r="E1974" t="str">
        <f>VLOOKUP(Maintenance_and_repair[[#This Row],[Real_estate]],Houses[#All],2)</f>
        <v>Eindhoven-West</v>
      </c>
      <c r="F1974" t="str">
        <f>VLOOKUP(Maintenance_and_repair[[#This Row],[Real_estate]],Houses[],6)</f>
        <v>Apartment</v>
      </c>
    </row>
    <row r="1975" spans="1:6" x14ac:dyDescent="0.25">
      <c r="A1975">
        <v>141</v>
      </c>
      <c r="B1975" s="1">
        <v>43555</v>
      </c>
      <c r="C1975" s="2" t="s">
        <v>5</v>
      </c>
      <c r="D1975" s="3">
        <v>684</v>
      </c>
      <c r="E1975" t="str">
        <f>VLOOKUP(Maintenance_and_repair[[#This Row],[Real_estate]],Houses[#All],2)</f>
        <v>Eindhoven-Oost</v>
      </c>
      <c r="F1975" t="str">
        <f>VLOOKUP(Maintenance_and_repair[[#This Row],[Real_estate]],Houses[],6)</f>
        <v>Small House</v>
      </c>
    </row>
    <row r="1976" spans="1:6" x14ac:dyDescent="0.25">
      <c r="A1976">
        <v>158</v>
      </c>
      <c r="B1976" s="1">
        <v>43558</v>
      </c>
      <c r="C1976" s="2" t="s">
        <v>5</v>
      </c>
      <c r="D1976" s="3">
        <v>2594</v>
      </c>
      <c r="E1976" t="str">
        <f>VLOOKUP(Maintenance_and_repair[[#This Row],[Real_estate]],Houses[#All],2)</f>
        <v>Eindhoven-Oost</v>
      </c>
      <c r="F1976" t="str">
        <f>VLOOKUP(Maintenance_and_repair[[#This Row],[Real_estate]],Houses[],6)</f>
        <v>Apartment</v>
      </c>
    </row>
    <row r="1977" spans="1:6" x14ac:dyDescent="0.25">
      <c r="A1977">
        <v>140</v>
      </c>
      <c r="B1977" s="1">
        <v>43559</v>
      </c>
      <c r="C1977" s="2" t="s">
        <v>5</v>
      </c>
      <c r="D1977" s="3">
        <v>608</v>
      </c>
      <c r="E1977" t="str">
        <f>VLOOKUP(Maintenance_and_repair[[#This Row],[Real_estate]],Houses[#All],2)</f>
        <v>Eindhoven-Oost</v>
      </c>
      <c r="F1977" t="str">
        <f>VLOOKUP(Maintenance_and_repair[[#This Row],[Real_estate]],Houses[],6)</f>
        <v>House</v>
      </c>
    </row>
    <row r="1978" spans="1:6" x14ac:dyDescent="0.25">
      <c r="A1978">
        <v>217</v>
      </c>
      <c r="B1978" s="1">
        <v>43561</v>
      </c>
      <c r="C1978" s="2" t="s">
        <v>4</v>
      </c>
      <c r="D1978" s="3">
        <v>3576</v>
      </c>
      <c r="E1978" t="str">
        <f>VLOOKUP(Maintenance_and_repair[[#This Row],[Real_estate]],Houses[#All],2)</f>
        <v>Geldrop</v>
      </c>
      <c r="F1978" t="str">
        <f>VLOOKUP(Maintenance_and_repair[[#This Row],[Real_estate]],Houses[],6)</f>
        <v>House</v>
      </c>
    </row>
    <row r="1979" spans="1:6" x14ac:dyDescent="0.25">
      <c r="A1979">
        <v>195</v>
      </c>
      <c r="B1979" s="1">
        <v>43564</v>
      </c>
      <c r="C1979" s="2" t="s">
        <v>6</v>
      </c>
      <c r="D1979" s="3">
        <v>479</v>
      </c>
      <c r="E1979" t="str">
        <f>VLOOKUP(Maintenance_and_repair[[#This Row],[Real_estate]],Houses[#All],2)</f>
        <v>Best</v>
      </c>
      <c r="F1979" t="str">
        <f>VLOOKUP(Maintenance_and_repair[[#This Row],[Real_estate]],Houses[],6)</f>
        <v>House</v>
      </c>
    </row>
    <row r="1980" spans="1:6" x14ac:dyDescent="0.25">
      <c r="A1980">
        <v>19</v>
      </c>
      <c r="B1980" s="1">
        <v>43565</v>
      </c>
      <c r="C1980" s="2" t="s">
        <v>5</v>
      </c>
      <c r="D1980" s="3">
        <v>444</v>
      </c>
      <c r="E1980" t="str">
        <f>VLOOKUP(Maintenance_and_repair[[#This Row],[Real_estate]],Houses[#All],2)</f>
        <v>Eindhoven-Zuid</v>
      </c>
      <c r="F1980" t="str">
        <f>VLOOKUP(Maintenance_and_repair[[#This Row],[Real_estate]],Houses[],6)</f>
        <v>Apartment</v>
      </c>
    </row>
    <row r="1981" spans="1:6" x14ac:dyDescent="0.25">
      <c r="A1981">
        <v>32</v>
      </c>
      <c r="B1981" s="1">
        <v>43566</v>
      </c>
      <c r="C1981" s="2" t="s">
        <v>4</v>
      </c>
      <c r="D1981" s="3">
        <v>4414</v>
      </c>
      <c r="E1981" t="str">
        <f>VLOOKUP(Maintenance_and_repair[[#This Row],[Real_estate]],Houses[#All],2)</f>
        <v>Eindhoven-Zuid</v>
      </c>
      <c r="F1981" t="str">
        <f>VLOOKUP(Maintenance_and_repair[[#This Row],[Real_estate]],Houses[],6)</f>
        <v>House</v>
      </c>
    </row>
    <row r="1982" spans="1:6" x14ac:dyDescent="0.25">
      <c r="A1982">
        <v>92</v>
      </c>
      <c r="B1982" s="1">
        <v>43568</v>
      </c>
      <c r="C1982" s="2" t="s">
        <v>5</v>
      </c>
      <c r="D1982" s="3">
        <v>86</v>
      </c>
      <c r="E1982" t="str">
        <f>VLOOKUP(Maintenance_and_repair[[#This Row],[Real_estate]],Houses[#All],2)</f>
        <v>Eindhoven-West</v>
      </c>
      <c r="F1982" t="str">
        <f>VLOOKUP(Maintenance_and_repair[[#This Row],[Real_estate]],Houses[],6)</f>
        <v>House</v>
      </c>
    </row>
    <row r="1983" spans="1:6" x14ac:dyDescent="0.25">
      <c r="A1983">
        <v>101</v>
      </c>
      <c r="B1983" s="1">
        <v>43571</v>
      </c>
      <c r="C1983" s="2" t="s">
        <v>4</v>
      </c>
      <c r="D1983" s="3">
        <v>1980</v>
      </c>
      <c r="E1983" t="str">
        <f>VLOOKUP(Maintenance_and_repair[[#This Row],[Real_estate]],Houses[#All],2)</f>
        <v>Eindhoven-West</v>
      </c>
      <c r="F1983" t="str">
        <f>VLOOKUP(Maintenance_and_repair[[#This Row],[Real_estate]],Houses[],6)</f>
        <v>Small House</v>
      </c>
    </row>
    <row r="1984" spans="1:6" x14ac:dyDescent="0.25">
      <c r="A1984">
        <v>116</v>
      </c>
      <c r="B1984" s="1">
        <v>43571</v>
      </c>
      <c r="C1984" s="2" t="s">
        <v>6</v>
      </c>
      <c r="D1984" s="3">
        <v>895</v>
      </c>
      <c r="E1984" t="str">
        <f>VLOOKUP(Maintenance_and_repair[[#This Row],[Real_estate]],Houses[#All],2)</f>
        <v>Eindhoven-West</v>
      </c>
      <c r="F1984" t="str">
        <f>VLOOKUP(Maintenance_and_repair[[#This Row],[Real_estate]],Houses[],6)</f>
        <v>House</v>
      </c>
    </row>
    <row r="1985" spans="1:6" x14ac:dyDescent="0.25">
      <c r="A1985">
        <v>179</v>
      </c>
      <c r="B1985" s="1">
        <v>43572</v>
      </c>
      <c r="C1985" s="2" t="s">
        <v>5</v>
      </c>
      <c r="D1985" s="3">
        <v>186</v>
      </c>
      <c r="E1985" t="str">
        <f>VLOOKUP(Maintenance_and_repair[[#This Row],[Real_estate]],Houses[#All],2)</f>
        <v>Eindhoven-Oost</v>
      </c>
      <c r="F1985" t="str">
        <f>VLOOKUP(Maintenance_and_repair[[#This Row],[Real_estate]],Houses[],6)</f>
        <v>Villa</v>
      </c>
    </row>
    <row r="1986" spans="1:6" x14ac:dyDescent="0.25">
      <c r="A1986">
        <v>139</v>
      </c>
      <c r="B1986" s="1">
        <v>43581</v>
      </c>
      <c r="C1986" s="2" t="s">
        <v>5</v>
      </c>
      <c r="D1986" s="3">
        <v>4607</v>
      </c>
      <c r="E1986" t="str">
        <f>VLOOKUP(Maintenance_and_repair[[#This Row],[Real_estate]],Houses[#All],2)</f>
        <v>Eindhoven-Oost</v>
      </c>
      <c r="F1986" t="str">
        <f>VLOOKUP(Maintenance_and_repair[[#This Row],[Real_estate]],Houses[],6)</f>
        <v>Apartment</v>
      </c>
    </row>
    <row r="1987" spans="1:6" x14ac:dyDescent="0.25">
      <c r="A1987">
        <v>191</v>
      </c>
      <c r="B1987" s="1">
        <v>43586</v>
      </c>
      <c r="C1987" s="2" t="s">
        <v>6</v>
      </c>
      <c r="D1987" s="3">
        <v>3600</v>
      </c>
      <c r="E1987" t="str">
        <f>VLOOKUP(Maintenance_and_repair[[#This Row],[Real_estate]],Houses[#All],2)</f>
        <v>Eindhoven-Oost</v>
      </c>
      <c r="F1987" t="str">
        <f>VLOOKUP(Maintenance_and_repair[[#This Row],[Real_estate]],Houses[],6)</f>
        <v>Small House</v>
      </c>
    </row>
    <row r="1988" spans="1:6" x14ac:dyDescent="0.25">
      <c r="A1988">
        <v>192</v>
      </c>
      <c r="B1988" s="1">
        <v>43586</v>
      </c>
      <c r="C1988" s="2" t="s">
        <v>6</v>
      </c>
      <c r="D1988" s="3">
        <v>3600</v>
      </c>
      <c r="E1988" t="str">
        <f>VLOOKUP(Maintenance_and_repair[[#This Row],[Real_estate]],Houses[#All],2)</f>
        <v>Eindhoven-Oost</v>
      </c>
      <c r="F1988" t="str">
        <f>VLOOKUP(Maintenance_and_repair[[#This Row],[Real_estate]],Houses[],6)</f>
        <v>Small House</v>
      </c>
    </row>
    <row r="1989" spans="1:6" x14ac:dyDescent="0.25">
      <c r="A1989">
        <v>193</v>
      </c>
      <c r="B1989" s="1">
        <v>43586</v>
      </c>
      <c r="C1989" s="2" t="s">
        <v>6</v>
      </c>
      <c r="D1989" s="3">
        <v>3600</v>
      </c>
      <c r="E1989" t="str">
        <f>VLOOKUP(Maintenance_and_repair[[#This Row],[Real_estate]],Houses[#All],2)</f>
        <v>Eindhoven-Oost</v>
      </c>
      <c r="F1989" t="str">
        <f>VLOOKUP(Maintenance_and_repair[[#This Row],[Real_estate]],Houses[],6)</f>
        <v>Small House</v>
      </c>
    </row>
    <row r="1990" spans="1:6" x14ac:dyDescent="0.25">
      <c r="A1990">
        <v>217</v>
      </c>
      <c r="B1990" s="1">
        <v>43586</v>
      </c>
      <c r="C1990" s="2" t="s">
        <v>5</v>
      </c>
      <c r="D1990" s="3">
        <v>156</v>
      </c>
      <c r="E1990" t="str">
        <f>VLOOKUP(Maintenance_and_repair[[#This Row],[Real_estate]],Houses[#All],2)</f>
        <v>Geldrop</v>
      </c>
      <c r="F1990" t="str">
        <f>VLOOKUP(Maintenance_and_repair[[#This Row],[Real_estate]],Houses[],6)</f>
        <v>House</v>
      </c>
    </row>
    <row r="1991" spans="1:6" x14ac:dyDescent="0.25">
      <c r="A1991">
        <v>179</v>
      </c>
      <c r="B1991" s="1">
        <v>43587</v>
      </c>
      <c r="C1991" s="2" t="s">
        <v>6</v>
      </c>
      <c r="D1991" s="3">
        <v>983</v>
      </c>
      <c r="E1991" t="str">
        <f>VLOOKUP(Maintenance_and_repair[[#This Row],[Real_estate]],Houses[#All],2)</f>
        <v>Eindhoven-Oost</v>
      </c>
      <c r="F1991" t="str">
        <f>VLOOKUP(Maintenance_and_repair[[#This Row],[Real_estate]],Houses[],6)</f>
        <v>Villa</v>
      </c>
    </row>
    <row r="1992" spans="1:6" x14ac:dyDescent="0.25">
      <c r="A1992">
        <v>190</v>
      </c>
      <c r="B1992" s="1">
        <v>43588</v>
      </c>
      <c r="C1992" s="2" t="s">
        <v>5</v>
      </c>
      <c r="D1992" s="3">
        <v>1369</v>
      </c>
      <c r="E1992" t="str">
        <f>VLOOKUP(Maintenance_and_repair[[#This Row],[Real_estate]],Houses[#All],2)</f>
        <v>Eindhoven-Oost</v>
      </c>
      <c r="F1992" t="str">
        <f>VLOOKUP(Maintenance_and_repair[[#This Row],[Real_estate]],Houses[],6)</f>
        <v>Small House</v>
      </c>
    </row>
    <row r="1993" spans="1:6" x14ac:dyDescent="0.25">
      <c r="A1993">
        <v>248</v>
      </c>
      <c r="B1993" s="1">
        <v>43588</v>
      </c>
      <c r="C1993" s="2" t="s">
        <v>4</v>
      </c>
      <c r="D1993" s="3">
        <v>6505</v>
      </c>
      <c r="E1993" t="str">
        <f>VLOOKUP(Maintenance_and_repair[[#This Row],[Real_estate]],Houses[#All],2)</f>
        <v>Veldhoven-West</v>
      </c>
      <c r="F1993" t="str">
        <f>VLOOKUP(Maintenance_and_repair[[#This Row],[Real_estate]],Houses[],6)</f>
        <v>Villa</v>
      </c>
    </row>
    <row r="1994" spans="1:6" x14ac:dyDescent="0.25">
      <c r="A1994">
        <v>26</v>
      </c>
      <c r="B1994" s="1">
        <v>43591</v>
      </c>
      <c r="C1994" s="2" t="s">
        <v>6</v>
      </c>
      <c r="D1994" s="3">
        <v>4333</v>
      </c>
      <c r="E1994" t="str">
        <f>VLOOKUP(Maintenance_and_repair[[#This Row],[Real_estate]],Houses[#All],2)</f>
        <v>Eindhoven-Zuid</v>
      </c>
      <c r="F1994" t="str">
        <f>VLOOKUP(Maintenance_and_repair[[#This Row],[Real_estate]],Houses[],6)</f>
        <v>House</v>
      </c>
    </row>
    <row r="1995" spans="1:6" x14ac:dyDescent="0.25">
      <c r="A1995">
        <v>61</v>
      </c>
      <c r="B1995" s="1">
        <v>43591</v>
      </c>
      <c r="C1995" s="2" t="s">
        <v>6</v>
      </c>
      <c r="D1995" s="3">
        <v>3653</v>
      </c>
      <c r="E1995" t="str">
        <f>VLOOKUP(Maintenance_and_repair[[#This Row],[Real_estate]],Houses[#All],2)</f>
        <v>Eindhoven-Noord</v>
      </c>
      <c r="F1995" t="str">
        <f>VLOOKUP(Maintenance_and_repair[[#This Row],[Real_estate]],Houses[],6)</f>
        <v>Apartment</v>
      </c>
    </row>
    <row r="1996" spans="1:6" x14ac:dyDescent="0.25">
      <c r="A1996">
        <v>219</v>
      </c>
      <c r="B1996" s="1">
        <v>43597</v>
      </c>
      <c r="C1996" s="2" t="s">
        <v>4</v>
      </c>
      <c r="D1996" s="3">
        <v>4941</v>
      </c>
      <c r="E1996" t="str">
        <f>VLOOKUP(Maintenance_and_repair[[#This Row],[Real_estate]],Houses[#All],2)</f>
        <v>Geldrop</v>
      </c>
      <c r="F1996" t="str">
        <f>VLOOKUP(Maintenance_and_repair[[#This Row],[Real_estate]],Houses[],6)</f>
        <v>House</v>
      </c>
    </row>
    <row r="1997" spans="1:6" x14ac:dyDescent="0.25">
      <c r="A1997">
        <v>117</v>
      </c>
      <c r="B1997" s="1">
        <v>43600</v>
      </c>
      <c r="C1997" s="2" t="s">
        <v>6</v>
      </c>
      <c r="D1997" s="3">
        <v>3927</v>
      </c>
      <c r="E1997" t="str">
        <f>VLOOKUP(Maintenance_and_repair[[#This Row],[Real_estate]],Houses[#All],2)</f>
        <v>Eindhoven-West</v>
      </c>
      <c r="F1997" t="str">
        <f>VLOOKUP(Maintenance_and_repair[[#This Row],[Real_estate]],Houses[],6)</f>
        <v>Small House</v>
      </c>
    </row>
    <row r="1998" spans="1:6" x14ac:dyDescent="0.25">
      <c r="A1998">
        <v>205</v>
      </c>
      <c r="B1998" s="1">
        <v>43600</v>
      </c>
      <c r="C1998" s="2" t="s">
        <v>5</v>
      </c>
      <c r="D1998" s="3">
        <v>278</v>
      </c>
      <c r="E1998" t="str">
        <f>VLOOKUP(Maintenance_and_repair[[#This Row],[Real_estate]],Houses[#All],2)</f>
        <v>Best</v>
      </c>
      <c r="F1998" t="str">
        <f>VLOOKUP(Maintenance_and_repair[[#This Row],[Real_estate]],Houses[],6)</f>
        <v>Small House</v>
      </c>
    </row>
    <row r="1999" spans="1:6" x14ac:dyDescent="0.25">
      <c r="A1999">
        <v>63</v>
      </c>
      <c r="B1999" s="1">
        <v>43602</v>
      </c>
      <c r="C1999" s="2" t="s">
        <v>6</v>
      </c>
      <c r="D1999" s="3">
        <v>4919</v>
      </c>
      <c r="E1999" t="str">
        <f>VLOOKUP(Maintenance_and_repair[[#This Row],[Real_estate]],Houses[#All],2)</f>
        <v>Eindhoven-Noord</v>
      </c>
      <c r="F1999" t="str">
        <f>VLOOKUP(Maintenance_and_repair[[#This Row],[Real_estate]],Houses[],6)</f>
        <v>Small House</v>
      </c>
    </row>
    <row r="2000" spans="1:6" x14ac:dyDescent="0.25">
      <c r="A2000">
        <v>29</v>
      </c>
      <c r="B2000" s="1">
        <v>43603</v>
      </c>
      <c r="C2000" s="2" t="s">
        <v>4</v>
      </c>
      <c r="D2000" s="3">
        <v>1189</v>
      </c>
      <c r="E2000" t="str">
        <f>VLOOKUP(Maintenance_and_repair[[#This Row],[Real_estate]],Houses[#All],2)</f>
        <v>Eindhoven-Zuid</v>
      </c>
      <c r="F2000" t="str">
        <f>VLOOKUP(Maintenance_and_repair[[#This Row],[Real_estate]],Houses[],6)</f>
        <v>Villa</v>
      </c>
    </row>
    <row r="2001" spans="1:6" x14ac:dyDescent="0.25">
      <c r="A2001">
        <v>105</v>
      </c>
      <c r="B2001" s="1">
        <v>43605</v>
      </c>
      <c r="C2001" s="2" t="s">
        <v>5</v>
      </c>
      <c r="D2001" s="3">
        <v>324</v>
      </c>
      <c r="E2001" t="str">
        <f>VLOOKUP(Maintenance_and_repair[[#This Row],[Real_estate]],Houses[#All],2)</f>
        <v>Eindhoven-West</v>
      </c>
      <c r="F2001" t="str">
        <f>VLOOKUP(Maintenance_and_repair[[#This Row],[Real_estate]],Houses[],6)</f>
        <v>Small House</v>
      </c>
    </row>
    <row r="2002" spans="1:6" x14ac:dyDescent="0.25">
      <c r="A2002">
        <v>85</v>
      </c>
      <c r="B2002" s="1">
        <v>43614</v>
      </c>
      <c r="C2002" s="2" t="s">
        <v>4</v>
      </c>
      <c r="D2002" s="3">
        <v>3926</v>
      </c>
      <c r="E2002" t="str">
        <f>VLOOKUP(Maintenance_and_repair[[#This Row],[Real_estate]],Houses[#All],2)</f>
        <v>Eindhoven-West</v>
      </c>
      <c r="F2002" t="str">
        <f>VLOOKUP(Maintenance_and_repair[[#This Row],[Real_estate]],Houses[],6)</f>
        <v>Apartment</v>
      </c>
    </row>
    <row r="2003" spans="1:6" x14ac:dyDescent="0.25">
      <c r="A2003">
        <v>123</v>
      </c>
      <c r="B2003" s="1">
        <v>43616</v>
      </c>
      <c r="C2003" s="2" t="s">
        <v>5</v>
      </c>
      <c r="D2003" s="3">
        <v>303</v>
      </c>
      <c r="E2003" t="str">
        <f>VLOOKUP(Maintenance_and_repair[[#This Row],[Real_estate]],Houses[#All],2)</f>
        <v>Eindhoven-West</v>
      </c>
      <c r="F2003" t="str">
        <f>VLOOKUP(Maintenance_and_repair[[#This Row],[Real_estate]],Houses[],6)</f>
        <v>Small House</v>
      </c>
    </row>
    <row r="2004" spans="1:6" x14ac:dyDescent="0.25">
      <c r="A2004">
        <v>57</v>
      </c>
      <c r="B2004" s="1">
        <v>43617</v>
      </c>
      <c r="C2004" s="2" t="s">
        <v>6</v>
      </c>
      <c r="D2004" s="3">
        <v>1750</v>
      </c>
      <c r="E2004" t="str">
        <f>VLOOKUP(Maintenance_and_repair[[#This Row],[Real_estate]],Houses[#All],2)</f>
        <v>Eindhoven-Noord</v>
      </c>
      <c r="F2004" t="str">
        <f>VLOOKUP(Maintenance_and_repair[[#This Row],[Real_estate]],Houses[],6)</f>
        <v>Small House</v>
      </c>
    </row>
    <row r="2005" spans="1:6" x14ac:dyDescent="0.25">
      <c r="A2005">
        <v>218</v>
      </c>
      <c r="B2005" s="1">
        <v>43618</v>
      </c>
      <c r="C2005" s="2" t="s">
        <v>6</v>
      </c>
      <c r="D2005" s="3">
        <v>1294</v>
      </c>
      <c r="E2005" t="str">
        <f>VLOOKUP(Maintenance_and_repair[[#This Row],[Real_estate]],Houses[#All],2)</f>
        <v>Geldrop</v>
      </c>
      <c r="F2005" t="str">
        <f>VLOOKUP(Maintenance_and_repair[[#This Row],[Real_estate]],Houses[],6)</f>
        <v>House</v>
      </c>
    </row>
    <row r="2006" spans="1:6" x14ac:dyDescent="0.25">
      <c r="A2006">
        <v>62</v>
      </c>
      <c r="B2006" s="1">
        <v>43626</v>
      </c>
      <c r="C2006" s="2" t="s">
        <v>6</v>
      </c>
      <c r="D2006" s="3">
        <v>4082</v>
      </c>
      <c r="E2006" t="str">
        <f>VLOOKUP(Maintenance_and_repair[[#This Row],[Real_estate]],Houses[#All],2)</f>
        <v>Eindhoven-Noord</v>
      </c>
      <c r="F2006" t="str">
        <f>VLOOKUP(Maintenance_and_repair[[#This Row],[Real_estate]],Houses[],6)</f>
        <v>House</v>
      </c>
    </row>
    <row r="2007" spans="1:6" x14ac:dyDescent="0.25">
      <c r="A2007">
        <v>132</v>
      </c>
      <c r="B2007" s="1">
        <v>43626</v>
      </c>
      <c r="C2007" s="2" t="s">
        <v>6</v>
      </c>
      <c r="D2007" s="3">
        <v>500</v>
      </c>
      <c r="E2007" t="str">
        <f>VLOOKUP(Maintenance_and_repair[[#This Row],[Real_estate]],Houses[#All],2)</f>
        <v>Eindhoven-West</v>
      </c>
      <c r="F2007" t="str">
        <f>VLOOKUP(Maintenance_and_repair[[#This Row],[Real_estate]],Houses[],6)</f>
        <v>Condo</v>
      </c>
    </row>
    <row r="2008" spans="1:6" x14ac:dyDescent="0.25">
      <c r="A2008">
        <v>206</v>
      </c>
      <c r="B2008" s="1">
        <v>43626</v>
      </c>
      <c r="C2008" s="2" t="s">
        <v>4</v>
      </c>
      <c r="D2008" s="3">
        <v>3010</v>
      </c>
      <c r="E2008" t="str">
        <f>VLOOKUP(Maintenance_and_repair[[#This Row],[Real_estate]],Houses[#All],2)</f>
        <v>Geldrop</v>
      </c>
      <c r="F2008" t="str">
        <f>VLOOKUP(Maintenance_and_repair[[#This Row],[Real_estate]],Houses[],6)</f>
        <v>Condo</v>
      </c>
    </row>
    <row r="2009" spans="1:6" x14ac:dyDescent="0.25">
      <c r="A2009">
        <v>171</v>
      </c>
      <c r="B2009" s="1">
        <v>43627</v>
      </c>
      <c r="C2009" s="2" t="s">
        <v>4</v>
      </c>
      <c r="D2009" s="3">
        <v>3887</v>
      </c>
      <c r="E2009" t="str">
        <f>VLOOKUP(Maintenance_and_repair[[#This Row],[Real_estate]],Houses[#All],2)</f>
        <v>Eindhoven-Oost</v>
      </c>
      <c r="F2009" t="str">
        <f>VLOOKUP(Maintenance_and_repair[[#This Row],[Real_estate]],Houses[],6)</f>
        <v>Condo</v>
      </c>
    </row>
    <row r="2010" spans="1:6" x14ac:dyDescent="0.25">
      <c r="A2010">
        <v>31</v>
      </c>
      <c r="B2010" s="1">
        <v>43628</v>
      </c>
      <c r="C2010" s="2" t="s">
        <v>5</v>
      </c>
      <c r="D2010" s="3">
        <v>3641</v>
      </c>
      <c r="E2010" t="str">
        <f>VLOOKUP(Maintenance_and_repair[[#This Row],[Real_estate]],Houses[#All],2)</f>
        <v>Eindhoven-Zuid</v>
      </c>
      <c r="F2010" t="str">
        <f>VLOOKUP(Maintenance_and_repair[[#This Row],[Real_estate]],Houses[],6)</f>
        <v>Apartment</v>
      </c>
    </row>
    <row r="2011" spans="1:6" x14ac:dyDescent="0.25">
      <c r="A2011">
        <v>101</v>
      </c>
      <c r="B2011" s="1">
        <v>43631</v>
      </c>
      <c r="C2011" s="2" t="s">
        <v>5</v>
      </c>
      <c r="D2011" s="3">
        <v>543</v>
      </c>
      <c r="E2011" t="str">
        <f>VLOOKUP(Maintenance_and_repair[[#This Row],[Real_estate]],Houses[#All],2)</f>
        <v>Eindhoven-West</v>
      </c>
      <c r="F2011" t="str">
        <f>VLOOKUP(Maintenance_and_repair[[#This Row],[Real_estate]],Houses[],6)</f>
        <v>Small House</v>
      </c>
    </row>
    <row r="2012" spans="1:6" x14ac:dyDescent="0.25">
      <c r="A2012">
        <v>5</v>
      </c>
      <c r="B2012" s="1">
        <v>43635</v>
      </c>
      <c r="C2012" s="2" t="s">
        <v>5</v>
      </c>
      <c r="D2012" s="3">
        <v>416</v>
      </c>
      <c r="E2012" t="str">
        <f>VLOOKUP(Maintenance_and_repair[[#This Row],[Real_estate]],Houses[#All],2)</f>
        <v>Eindhoven-Zuid</v>
      </c>
      <c r="F2012" t="str">
        <f>VLOOKUP(Maintenance_and_repair[[#This Row],[Real_estate]],Houses[],6)</f>
        <v>Villa</v>
      </c>
    </row>
    <row r="2013" spans="1:6" x14ac:dyDescent="0.25">
      <c r="A2013">
        <v>197</v>
      </c>
      <c r="B2013" s="1">
        <v>43638</v>
      </c>
      <c r="C2013" s="2" t="s">
        <v>6</v>
      </c>
      <c r="D2013" s="3">
        <v>2914</v>
      </c>
      <c r="E2013" t="str">
        <f>VLOOKUP(Maintenance_and_repair[[#This Row],[Real_estate]],Houses[#All],2)</f>
        <v>Best</v>
      </c>
      <c r="F2013" t="str">
        <f>VLOOKUP(Maintenance_and_repair[[#This Row],[Real_estate]],Houses[],6)</f>
        <v>House</v>
      </c>
    </row>
    <row r="2014" spans="1:6" x14ac:dyDescent="0.25">
      <c r="A2014">
        <v>198</v>
      </c>
      <c r="B2014" s="1">
        <v>43644</v>
      </c>
      <c r="C2014" s="2" t="s">
        <v>5</v>
      </c>
      <c r="D2014" s="3">
        <v>4502</v>
      </c>
      <c r="E2014" t="str">
        <f>VLOOKUP(Maintenance_and_repair[[#This Row],[Real_estate]],Houses[#All],2)</f>
        <v>Best</v>
      </c>
      <c r="F2014" t="str">
        <f>VLOOKUP(Maintenance_and_repair[[#This Row],[Real_estate]],Houses[],6)</f>
        <v>Apartment</v>
      </c>
    </row>
    <row r="2015" spans="1:6" x14ac:dyDescent="0.25">
      <c r="A2015">
        <v>27</v>
      </c>
      <c r="B2015" s="1">
        <v>43647</v>
      </c>
      <c r="C2015" s="2" t="s">
        <v>5</v>
      </c>
      <c r="D2015" s="3">
        <v>257</v>
      </c>
      <c r="E2015" t="str">
        <f>VLOOKUP(Maintenance_and_repair[[#This Row],[Real_estate]],Houses[#All],2)</f>
        <v>Eindhoven-Zuid</v>
      </c>
      <c r="F2015" t="str">
        <f>VLOOKUP(Maintenance_and_repair[[#This Row],[Real_estate]],Houses[],6)</f>
        <v>Small House</v>
      </c>
    </row>
    <row r="2016" spans="1:6" x14ac:dyDescent="0.25">
      <c r="A2016">
        <v>28</v>
      </c>
      <c r="B2016" s="1">
        <v>43648</v>
      </c>
      <c r="C2016" s="2" t="s">
        <v>5</v>
      </c>
      <c r="D2016" s="3">
        <v>1479</v>
      </c>
      <c r="E2016" t="str">
        <f>VLOOKUP(Maintenance_and_repair[[#This Row],[Real_estate]],Houses[#All],2)</f>
        <v>Eindhoven-Zuid</v>
      </c>
      <c r="F2016" t="str">
        <f>VLOOKUP(Maintenance_and_repair[[#This Row],[Real_estate]],Houses[],6)</f>
        <v>Apartment</v>
      </c>
    </row>
    <row r="2017" spans="1:6" x14ac:dyDescent="0.25">
      <c r="A2017">
        <v>166</v>
      </c>
      <c r="B2017" s="1">
        <v>43652</v>
      </c>
      <c r="C2017" s="2" t="s">
        <v>4</v>
      </c>
      <c r="D2017" s="3">
        <v>1691</v>
      </c>
      <c r="E2017" t="str">
        <f>VLOOKUP(Maintenance_and_repair[[#This Row],[Real_estate]],Houses[#All],2)</f>
        <v>Eindhoven-Oost</v>
      </c>
      <c r="F2017" t="str">
        <f>VLOOKUP(Maintenance_and_repair[[#This Row],[Real_estate]],Houses[],6)</f>
        <v>Condo</v>
      </c>
    </row>
    <row r="2018" spans="1:6" x14ac:dyDescent="0.25">
      <c r="A2018">
        <v>188</v>
      </c>
      <c r="B2018" s="1">
        <v>43654</v>
      </c>
      <c r="C2018" s="2" t="s">
        <v>5</v>
      </c>
      <c r="D2018" s="3">
        <v>271</v>
      </c>
      <c r="E2018" t="str">
        <f>VLOOKUP(Maintenance_and_repair[[#This Row],[Real_estate]],Houses[#All],2)</f>
        <v>Eindhoven-Oost</v>
      </c>
      <c r="F2018" t="str">
        <f>VLOOKUP(Maintenance_and_repair[[#This Row],[Real_estate]],Houses[],6)</f>
        <v>Small House</v>
      </c>
    </row>
    <row r="2019" spans="1:6" x14ac:dyDescent="0.25">
      <c r="A2019">
        <v>135</v>
      </c>
      <c r="B2019" s="1">
        <v>43657</v>
      </c>
      <c r="C2019" s="2" t="s">
        <v>5</v>
      </c>
      <c r="D2019" s="3">
        <v>247</v>
      </c>
      <c r="E2019" t="str">
        <f>VLOOKUP(Maintenance_and_repair[[#This Row],[Real_estate]],Houses[#All],2)</f>
        <v>Eindhoven-West</v>
      </c>
      <c r="F2019" t="str">
        <f>VLOOKUP(Maintenance_and_repair[[#This Row],[Real_estate]],Houses[],6)</f>
        <v>Small House</v>
      </c>
    </row>
    <row r="2020" spans="1:6" x14ac:dyDescent="0.25">
      <c r="A2020">
        <v>91</v>
      </c>
      <c r="B2020" s="1">
        <v>43658</v>
      </c>
      <c r="C2020" s="2" t="s">
        <v>4</v>
      </c>
      <c r="D2020" s="3">
        <v>3301</v>
      </c>
      <c r="E2020" t="str">
        <f>VLOOKUP(Maintenance_and_repair[[#This Row],[Real_estate]],Houses[#All],2)</f>
        <v>Eindhoven-West</v>
      </c>
      <c r="F2020" t="str">
        <f>VLOOKUP(Maintenance_and_repair[[#This Row],[Real_estate]],Houses[],6)</f>
        <v>Apartment</v>
      </c>
    </row>
    <row r="2021" spans="1:6" x14ac:dyDescent="0.25">
      <c r="A2021">
        <v>224</v>
      </c>
      <c r="B2021" s="1">
        <v>43658</v>
      </c>
      <c r="C2021" s="2" t="s">
        <v>6</v>
      </c>
      <c r="D2021" s="3">
        <v>3069</v>
      </c>
      <c r="E2021" t="str">
        <f>VLOOKUP(Maintenance_and_repair[[#This Row],[Real_estate]],Houses[#All],2)</f>
        <v>Son en Breugel</v>
      </c>
      <c r="F2021" t="str">
        <f>VLOOKUP(Maintenance_and_repair[[#This Row],[Real_estate]],Houses[],6)</f>
        <v>Apartment</v>
      </c>
    </row>
    <row r="2022" spans="1:6" x14ac:dyDescent="0.25">
      <c r="A2022">
        <v>59</v>
      </c>
      <c r="B2022" s="1">
        <v>43660</v>
      </c>
      <c r="C2022" s="2" t="s">
        <v>6</v>
      </c>
      <c r="D2022" s="3">
        <v>2369</v>
      </c>
      <c r="E2022" t="str">
        <f>VLOOKUP(Maintenance_and_repair[[#This Row],[Real_estate]],Houses[#All],2)</f>
        <v>Eindhoven-Noord</v>
      </c>
      <c r="F2022" t="str">
        <f>VLOOKUP(Maintenance_and_repair[[#This Row],[Real_estate]],Houses[],6)</f>
        <v>Villa</v>
      </c>
    </row>
    <row r="2023" spans="1:6" x14ac:dyDescent="0.25">
      <c r="A2023">
        <v>155</v>
      </c>
      <c r="B2023" s="1">
        <v>43666</v>
      </c>
      <c r="C2023" s="2" t="s">
        <v>4</v>
      </c>
      <c r="D2023" s="3">
        <v>2240</v>
      </c>
      <c r="E2023" t="str">
        <f>VLOOKUP(Maintenance_and_repair[[#This Row],[Real_estate]],Houses[#All],2)</f>
        <v>Eindhoven-Oost</v>
      </c>
      <c r="F2023" t="str">
        <f>VLOOKUP(Maintenance_and_repair[[#This Row],[Real_estate]],Houses[],6)</f>
        <v>Apartment</v>
      </c>
    </row>
    <row r="2024" spans="1:6" x14ac:dyDescent="0.25">
      <c r="A2024">
        <v>111</v>
      </c>
      <c r="B2024" s="1">
        <v>43667</v>
      </c>
      <c r="C2024" s="2" t="s">
        <v>5</v>
      </c>
      <c r="D2024" s="3">
        <v>1956</v>
      </c>
      <c r="E2024" t="str">
        <f>VLOOKUP(Maintenance_and_repair[[#This Row],[Real_estate]],Houses[#All],2)</f>
        <v>Eindhoven-West</v>
      </c>
      <c r="F2024" t="str">
        <f>VLOOKUP(Maintenance_and_repair[[#This Row],[Real_estate]],Houses[],6)</f>
        <v>Small House</v>
      </c>
    </row>
    <row r="2025" spans="1:6" x14ac:dyDescent="0.25">
      <c r="A2025">
        <v>105</v>
      </c>
      <c r="B2025" s="1">
        <v>43677</v>
      </c>
      <c r="C2025" s="2" t="s">
        <v>6</v>
      </c>
      <c r="D2025" s="3">
        <v>2306</v>
      </c>
      <c r="E2025" t="str">
        <f>VLOOKUP(Maintenance_and_repair[[#This Row],[Real_estate]],Houses[#All],2)</f>
        <v>Eindhoven-West</v>
      </c>
      <c r="F2025" t="str">
        <f>VLOOKUP(Maintenance_and_repair[[#This Row],[Real_estate]],Houses[],6)</f>
        <v>Small House</v>
      </c>
    </row>
    <row r="2026" spans="1:6" x14ac:dyDescent="0.25">
      <c r="A2026">
        <v>221</v>
      </c>
      <c r="B2026" s="1">
        <v>43684</v>
      </c>
      <c r="C2026" s="2" t="s">
        <v>4</v>
      </c>
      <c r="D2026" s="3">
        <v>1627</v>
      </c>
      <c r="E2026" t="str">
        <f>VLOOKUP(Maintenance_and_repair[[#This Row],[Real_estate]],Houses[#All],2)</f>
        <v>Son en Breugel</v>
      </c>
      <c r="F2026" t="str">
        <f>VLOOKUP(Maintenance_and_repair[[#This Row],[Real_estate]],Houses[],6)</f>
        <v>Apartment</v>
      </c>
    </row>
    <row r="2027" spans="1:6" x14ac:dyDescent="0.25">
      <c r="A2027">
        <v>226</v>
      </c>
      <c r="B2027" s="1">
        <v>43686</v>
      </c>
      <c r="C2027" s="2" t="s">
        <v>6</v>
      </c>
      <c r="D2027" s="3">
        <v>554</v>
      </c>
      <c r="E2027" t="str">
        <f>VLOOKUP(Maintenance_and_repair[[#This Row],[Real_estate]],Houses[#All],2)</f>
        <v>Son en Breugel</v>
      </c>
      <c r="F2027" t="str">
        <f>VLOOKUP(Maintenance_and_repair[[#This Row],[Real_estate]],Houses[],6)</f>
        <v>Apartment</v>
      </c>
    </row>
    <row r="2028" spans="1:6" x14ac:dyDescent="0.25">
      <c r="A2028">
        <v>227</v>
      </c>
      <c r="B2028" s="1">
        <v>43686</v>
      </c>
      <c r="C2028" s="2" t="s">
        <v>6</v>
      </c>
      <c r="D2028" s="3">
        <v>3505</v>
      </c>
      <c r="E2028" t="str">
        <f>VLOOKUP(Maintenance_and_repair[[#This Row],[Real_estate]],Houses[#All],2)</f>
        <v>Son en Breugel</v>
      </c>
      <c r="F2028" t="str">
        <f>VLOOKUP(Maintenance_and_repair[[#This Row],[Real_estate]],Houses[],6)</f>
        <v>Apartment</v>
      </c>
    </row>
    <row r="2029" spans="1:6" x14ac:dyDescent="0.25">
      <c r="A2029">
        <v>230</v>
      </c>
      <c r="B2029" s="1">
        <v>43693</v>
      </c>
      <c r="C2029" s="2" t="s">
        <v>6</v>
      </c>
      <c r="D2029" s="3">
        <v>4701</v>
      </c>
      <c r="E2029" t="str">
        <f>VLOOKUP(Maintenance_and_repair[[#This Row],[Real_estate]],Houses[#All],2)</f>
        <v>Son en Breugel</v>
      </c>
      <c r="F2029" t="str">
        <f>VLOOKUP(Maintenance_and_repair[[#This Row],[Real_estate]],Houses[],6)</f>
        <v>Apartment</v>
      </c>
    </row>
    <row r="2030" spans="1:6" x14ac:dyDescent="0.25">
      <c r="A2030">
        <v>143</v>
      </c>
      <c r="B2030" s="1">
        <v>43697</v>
      </c>
      <c r="C2030" s="2" t="s">
        <v>6</v>
      </c>
      <c r="D2030" s="3">
        <v>612</v>
      </c>
      <c r="E2030" t="str">
        <f>VLOOKUP(Maintenance_and_repair[[#This Row],[Real_estate]],Houses[#All],2)</f>
        <v>Eindhoven-Oost</v>
      </c>
      <c r="F2030" t="str">
        <f>VLOOKUP(Maintenance_and_repair[[#This Row],[Real_estate]],Houses[],6)</f>
        <v>Villa</v>
      </c>
    </row>
    <row r="2031" spans="1:6" x14ac:dyDescent="0.25">
      <c r="A2031">
        <v>199</v>
      </c>
      <c r="B2031" s="1">
        <v>43698</v>
      </c>
      <c r="C2031" s="2" t="s">
        <v>6</v>
      </c>
      <c r="D2031" s="3">
        <v>2473</v>
      </c>
      <c r="E2031" t="str">
        <f>VLOOKUP(Maintenance_and_repair[[#This Row],[Real_estate]],Houses[#All],2)</f>
        <v>Best</v>
      </c>
      <c r="F2031" t="str">
        <f>VLOOKUP(Maintenance_and_repair[[#This Row],[Real_estate]],Houses[],6)</f>
        <v>Apartment</v>
      </c>
    </row>
    <row r="2032" spans="1:6" x14ac:dyDescent="0.25">
      <c r="A2032">
        <v>68</v>
      </c>
      <c r="B2032" s="1">
        <v>43700</v>
      </c>
      <c r="C2032" s="2" t="s">
        <v>5</v>
      </c>
      <c r="D2032" s="3">
        <v>99</v>
      </c>
      <c r="E2032" t="str">
        <f>VLOOKUP(Maintenance_and_repair[[#This Row],[Real_estate]],Houses[#All],2)</f>
        <v>Eindhoven-Noord</v>
      </c>
      <c r="F2032" t="str">
        <f>VLOOKUP(Maintenance_and_repair[[#This Row],[Real_estate]],Houses[],6)</f>
        <v>House</v>
      </c>
    </row>
    <row r="2033" spans="1:6" x14ac:dyDescent="0.25">
      <c r="A2033">
        <v>73</v>
      </c>
      <c r="B2033" s="1">
        <v>43705</v>
      </c>
      <c r="C2033" s="2" t="s">
        <v>4</v>
      </c>
      <c r="D2033" s="3">
        <v>1680</v>
      </c>
      <c r="E2033" t="str">
        <f>VLOOKUP(Maintenance_and_repair[[#This Row],[Real_estate]],Houses[#All],2)</f>
        <v>Eindhoven-Noord</v>
      </c>
      <c r="F2033" t="str">
        <f>VLOOKUP(Maintenance_and_repair[[#This Row],[Real_estate]],Houses[],6)</f>
        <v>Apartment</v>
      </c>
    </row>
    <row r="2034" spans="1:6" x14ac:dyDescent="0.25">
      <c r="A2034">
        <v>65</v>
      </c>
      <c r="B2034" s="1">
        <v>43710</v>
      </c>
      <c r="C2034" s="2" t="s">
        <v>6</v>
      </c>
      <c r="D2034" s="3">
        <v>4623</v>
      </c>
      <c r="E2034" t="str">
        <f>VLOOKUP(Maintenance_and_repair[[#This Row],[Real_estate]],Houses[#All],2)</f>
        <v>Eindhoven-Noord</v>
      </c>
      <c r="F2034" t="str">
        <f>VLOOKUP(Maintenance_and_repair[[#This Row],[Real_estate]],Houses[],6)</f>
        <v>Villa</v>
      </c>
    </row>
    <row r="2035" spans="1:6" x14ac:dyDescent="0.25">
      <c r="A2035">
        <v>229</v>
      </c>
      <c r="B2035" s="1">
        <v>43710</v>
      </c>
      <c r="C2035" s="2" t="s">
        <v>6</v>
      </c>
      <c r="D2035" s="3">
        <v>3097</v>
      </c>
      <c r="E2035" t="str">
        <f>VLOOKUP(Maintenance_and_repair[[#This Row],[Real_estate]],Houses[#All],2)</f>
        <v>Son en Breugel</v>
      </c>
      <c r="F2035" t="str">
        <f>VLOOKUP(Maintenance_and_repair[[#This Row],[Real_estate]],Houses[],6)</f>
        <v>Apartment</v>
      </c>
    </row>
    <row r="2036" spans="1:6" x14ac:dyDescent="0.25">
      <c r="A2036">
        <v>123</v>
      </c>
      <c r="B2036" s="1">
        <v>43711</v>
      </c>
      <c r="C2036" s="2" t="s">
        <v>5</v>
      </c>
      <c r="D2036" s="3">
        <v>2052</v>
      </c>
      <c r="E2036" t="str">
        <f>VLOOKUP(Maintenance_and_repair[[#This Row],[Real_estate]],Houses[#All],2)</f>
        <v>Eindhoven-West</v>
      </c>
      <c r="F2036" t="str">
        <f>VLOOKUP(Maintenance_and_repair[[#This Row],[Real_estate]],Houses[],6)</f>
        <v>Small House</v>
      </c>
    </row>
    <row r="2037" spans="1:6" x14ac:dyDescent="0.25">
      <c r="A2037">
        <v>80</v>
      </c>
      <c r="B2037" s="1">
        <v>43717</v>
      </c>
      <c r="C2037" s="2" t="s">
        <v>6</v>
      </c>
      <c r="D2037" s="3">
        <v>2039</v>
      </c>
      <c r="E2037" t="str">
        <f>VLOOKUP(Maintenance_and_repair[[#This Row],[Real_estate]],Houses[#All],2)</f>
        <v>Eindhoven-West</v>
      </c>
      <c r="F2037" t="str">
        <f>VLOOKUP(Maintenance_and_repair[[#This Row],[Real_estate]],Houses[],6)</f>
        <v>Small House</v>
      </c>
    </row>
    <row r="2038" spans="1:6" x14ac:dyDescent="0.25">
      <c r="A2038">
        <v>114</v>
      </c>
      <c r="B2038" s="1">
        <v>43721</v>
      </c>
      <c r="C2038" s="2" t="s">
        <v>5</v>
      </c>
      <c r="D2038" s="3">
        <v>3713</v>
      </c>
      <c r="E2038" t="str">
        <f>VLOOKUP(Maintenance_and_repair[[#This Row],[Real_estate]],Houses[#All],2)</f>
        <v>Eindhoven-West</v>
      </c>
      <c r="F2038" t="str">
        <f>VLOOKUP(Maintenance_and_repair[[#This Row],[Real_estate]],Houses[],6)</f>
        <v>Apartment</v>
      </c>
    </row>
    <row r="2039" spans="1:6" x14ac:dyDescent="0.25">
      <c r="A2039">
        <v>196</v>
      </c>
      <c r="B2039" s="1">
        <v>43723</v>
      </c>
      <c r="C2039" s="2" t="s">
        <v>5</v>
      </c>
      <c r="D2039" s="3">
        <v>1039</v>
      </c>
      <c r="E2039" t="str">
        <f>VLOOKUP(Maintenance_and_repair[[#This Row],[Real_estate]],Houses[#All],2)</f>
        <v>Best</v>
      </c>
      <c r="F2039" t="str">
        <f>VLOOKUP(Maintenance_and_repair[[#This Row],[Real_estate]],Houses[],6)</f>
        <v>House</v>
      </c>
    </row>
    <row r="2040" spans="1:6" x14ac:dyDescent="0.25">
      <c r="A2040">
        <v>130</v>
      </c>
      <c r="B2040" s="1">
        <v>43727</v>
      </c>
      <c r="C2040" s="2" t="s">
        <v>5</v>
      </c>
      <c r="D2040" s="3">
        <v>4680</v>
      </c>
      <c r="E2040" t="str">
        <f>VLOOKUP(Maintenance_and_repair[[#This Row],[Real_estate]],Houses[#All],2)</f>
        <v>Eindhoven-West</v>
      </c>
      <c r="F2040" t="str">
        <f>VLOOKUP(Maintenance_and_repair[[#This Row],[Real_estate]],Houses[],6)</f>
        <v>Apartment</v>
      </c>
    </row>
    <row r="2041" spans="1:6" x14ac:dyDescent="0.25">
      <c r="A2041">
        <v>207</v>
      </c>
      <c r="B2041" s="1">
        <v>43728</v>
      </c>
      <c r="C2041" s="2" t="s">
        <v>5</v>
      </c>
      <c r="D2041" s="3">
        <v>3404</v>
      </c>
      <c r="E2041" t="str">
        <f>VLOOKUP(Maintenance_and_repair[[#This Row],[Real_estate]],Houses[#All],2)</f>
        <v>Geldrop</v>
      </c>
      <c r="F2041" t="str">
        <f>VLOOKUP(Maintenance_and_repair[[#This Row],[Real_estate]],Houses[],6)</f>
        <v>Condo</v>
      </c>
    </row>
    <row r="2042" spans="1:6" x14ac:dyDescent="0.25">
      <c r="A2042">
        <v>3</v>
      </c>
      <c r="B2042" s="1">
        <v>43736</v>
      </c>
      <c r="C2042" s="2" t="s">
        <v>4</v>
      </c>
      <c r="D2042" s="3">
        <v>2977</v>
      </c>
      <c r="E2042" t="str">
        <f>VLOOKUP(Maintenance_and_repair[[#This Row],[Real_estate]],Houses[#All],2)</f>
        <v>Eindhoven-Zuid</v>
      </c>
      <c r="F2042" t="str">
        <f>VLOOKUP(Maintenance_and_repair[[#This Row],[Real_estate]],Houses[],6)</f>
        <v>Small House</v>
      </c>
    </row>
    <row r="2043" spans="1:6" x14ac:dyDescent="0.25">
      <c r="A2043">
        <v>71</v>
      </c>
      <c r="B2043" s="1">
        <v>43749</v>
      </c>
      <c r="C2043" s="2" t="s">
        <v>6</v>
      </c>
      <c r="D2043" s="3">
        <v>4570</v>
      </c>
      <c r="E2043" t="str">
        <f>VLOOKUP(Maintenance_and_repair[[#This Row],[Real_estate]],Houses[#All],2)</f>
        <v>Eindhoven-Noord</v>
      </c>
      <c r="F2043" t="str">
        <f>VLOOKUP(Maintenance_and_repair[[#This Row],[Real_estate]],Houses[],6)</f>
        <v>Villa</v>
      </c>
    </row>
    <row r="2044" spans="1:6" x14ac:dyDescent="0.25">
      <c r="A2044">
        <v>115</v>
      </c>
      <c r="B2044" s="1">
        <v>43752</v>
      </c>
      <c r="C2044" s="2" t="s">
        <v>6</v>
      </c>
      <c r="D2044" s="3">
        <v>4810</v>
      </c>
      <c r="E2044" t="str">
        <f>VLOOKUP(Maintenance_and_repair[[#This Row],[Real_estate]],Houses[#All],2)</f>
        <v>Eindhoven-West</v>
      </c>
      <c r="F2044" t="str">
        <f>VLOOKUP(Maintenance_and_repair[[#This Row],[Real_estate]],Houses[],6)</f>
        <v>Apartment</v>
      </c>
    </row>
    <row r="2045" spans="1:6" x14ac:dyDescent="0.25">
      <c r="A2045">
        <v>214</v>
      </c>
      <c r="B2045" s="1">
        <v>43752</v>
      </c>
      <c r="C2045" s="2" t="s">
        <v>5</v>
      </c>
      <c r="D2045" s="3">
        <v>342</v>
      </c>
      <c r="E2045" t="str">
        <f>VLOOKUP(Maintenance_and_repair[[#This Row],[Real_estate]],Houses[#All],2)</f>
        <v>Geldrop</v>
      </c>
      <c r="F2045" t="str">
        <f>VLOOKUP(Maintenance_and_repair[[#This Row],[Real_estate]],Houses[],6)</f>
        <v>House</v>
      </c>
    </row>
    <row r="2046" spans="1:6" x14ac:dyDescent="0.25">
      <c r="A2046">
        <v>152</v>
      </c>
      <c r="B2046" s="1">
        <v>43753</v>
      </c>
      <c r="C2046" s="2" t="s">
        <v>5</v>
      </c>
      <c r="D2046" s="3">
        <v>320</v>
      </c>
      <c r="E2046" t="str">
        <f>VLOOKUP(Maintenance_and_repair[[#This Row],[Real_estate]],Houses[#All],2)</f>
        <v>Eindhoven-Oost</v>
      </c>
      <c r="F2046" t="str">
        <f>VLOOKUP(Maintenance_and_repair[[#This Row],[Real_estate]],Houses[],6)</f>
        <v>Apartment</v>
      </c>
    </row>
    <row r="2047" spans="1:6" x14ac:dyDescent="0.25">
      <c r="A2047">
        <v>64</v>
      </c>
      <c r="B2047" s="1">
        <v>43762</v>
      </c>
      <c r="C2047" s="2" t="s">
        <v>6</v>
      </c>
      <c r="D2047" s="3">
        <v>2430</v>
      </c>
      <c r="E2047" t="str">
        <f>VLOOKUP(Maintenance_and_repair[[#This Row],[Real_estate]],Houses[#All],2)</f>
        <v>Eindhoven-Noord</v>
      </c>
      <c r="F2047" t="str">
        <f>VLOOKUP(Maintenance_and_repair[[#This Row],[Real_estate]],Houses[],6)</f>
        <v>Apartment</v>
      </c>
    </row>
    <row r="2048" spans="1:6" x14ac:dyDescent="0.25">
      <c r="A2048">
        <v>76</v>
      </c>
      <c r="B2048" s="1">
        <v>43770</v>
      </c>
      <c r="C2048" s="2" t="s">
        <v>4</v>
      </c>
      <c r="D2048" s="3">
        <v>4524</v>
      </c>
      <c r="E2048" t="str">
        <f>VLOOKUP(Maintenance_and_repair[[#This Row],[Real_estate]],Houses[#All],2)</f>
        <v>Eindhoven-Noord</v>
      </c>
      <c r="F2048" t="str">
        <f>VLOOKUP(Maintenance_and_repair[[#This Row],[Real_estate]],Houses[],6)</f>
        <v>Apartment</v>
      </c>
    </row>
    <row r="2049" spans="1:6" x14ac:dyDescent="0.25">
      <c r="A2049">
        <v>153</v>
      </c>
      <c r="B2049" s="1">
        <v>43770</v>
      </c>
      <c r="C2049" s="2" t="s">
        <v>6</v>
      </c>
      <c r="D2049" s="3">
        <v>2600</v>
      </c>
      <c r="E2049" t="str">
        <f>VLOOKUP(Maintenance_and_repair[[#This Row],[Real_estate]],Houses[#All],2)</f>
        <v>Eindhoven-Oost</v>
      </c>
      <c r="F2049" t="str">
        <f>VLOOKUP(Maintenance_and_repair[[#This Row],[Real_estate]],Houses[],6)</f>
        <v>Apartment</v>
      </c>
    </row>
    <row r="2050" spans="1:6" x14ac:dyDescent="0.25">
      <c r="A2050">
        <v>156</v>
      </c>
      <c r="B2050" s="1">
        <v>43770</v>
      </c>
      <c r="C2050" s="2" t="s">
        <v>6</v>
      </c>
      <c r="D2050" s="3">
        <v>970</v>
      </c>
      <c r="E2050" t="str">
        <f>VLOOKUP(Maintenance_and_repair[[#This Row],[Real_estate]],Houses[#All],2)</f>
        <v>Eindhoven-Oost</v>
      </c>
      <c r="F2050" t="str">
        <f>VLOOKUP(Maintenance_and_repair[[#This Row],[Real_estate]],Houses[],6)</f>
        <v>Apartment</v>
      </c>
    </row>
    <row r="2051" spans="1:6" x14ac:dyDescent="0.25">
      <c r="A2051">
        <v>157</v>
      </c>
      <c r="B2051" s="1">
        <v>43770</v>
      </c>
      <c r="C2051" s="2" t="s">
        <v>6</v>
      </c>
      <c r="D2051" s="3">
        <v>1200</v>
      </c>
      <c r="E2051" t="str">
        <f>VLOOKUP(Maintenance_and_repair[[#This Row],[Real_estate]],Houses[#All],2)</f>
        <v>Eindhoven-Oost</v>
      </c>
      <c r="F2051" t="str">
        <f>VLOOKUP(Maintenance_and_repair[[#This Row],[Real_estate]],Houses[],6)</f>
        <v>Apartment</v>
      </c>
    </row>
    <row r="2052" spans="1:6" x14ac:dyDescent="0.25">
      <c r="A2052">
        <v>159</v>
      </c>
      <c r="B2052" s="1">
        <v>43770</v>
      </c>
      <c r="C2052" s="2" t="s">
        <v>6</v>
      </c>
      <c r="D2052" s="3">
        <v>950</v>
      </c>
      <c r="E2052" t="str">
        <f>VLOOKUP(Maintenance_and_repair[[#This Row],[Real_estate]],Houses[#All],2)</f>
        <v>Eindhoven-Oost</v>
      </c>
      <c r="F2052" t="str">
        <f>VLOOKUP(Maintenance_and_repair[[#This Row],[Real_estate]],Houses[],6)</f>
        <v>Apartment</v>
      </c>
    </row>
    <row r="2053" spans="1:6" x14ac:dyDescent="0.25">
      <c r="A2053">
        <v>160</v>
      </c>
      <c r="B2053" s="1">
        <v>43770</v>
      </c>
      <c r="C2053" s="2" t="s">
        <v>6</v>
      </c>
      <c r="D2053" s="3">
        <v>3400</v>
      </c>
      <c r="E2053" t="str">
        <f>VLOOKUP(Maintenance_and_repair[[#This Row],[Real_estate]],Houses[#All],2)</f>
        <v>Eindhoven-Oost</v>
      </c>
      <c r="F2053" t="str">
        <f>VLOOKUP(Maintenance_and_repair[[#This Row],[Real_estate]],Houses[],6)</f>
        <v>Apartment</v>
      </c>
    </row>
    <row r="2054" spans="1:6" x14ac:dyDescent="0.25">
      <c r="A2054">
        <v>164</v>
      </c>
      <c r="B2054" s="1">
        <v>43770</v>
      </c>
      <c r="C2054" s="2" t="s">
        <v>6</v>
      </c>
      <c r="D2054" s="3">
        <v>1200</v>
      </c>
      <c r="E2054" t="str">
        <f>VLOOKUP(Maintenance_and_repair[[#This Row],[Real_estate]],Houses[#All],2)</f>
        <v>Eindhoven-Oost</v>
      </c>
      <c r="F2054" t="str">
        <f>VLOOKUP(Maintenance_and_repair[[#This Row],[Real_estate]],Houses[],6)</f>
        <v>Condo</v>
      </c>
    </row>
    <row r="2055" spans="1:6" x14ac:dyDescent="0.25">
      <c r="A2055">
        <v>168</v>
      </c>
      <c r="B2055" s="1">
        <v>43770</v>
      </c>
      <c r="C2055" s="2" t="s">
        <v>6</v>
      </c>
      <c r="D2055" s="3">
        <v>989</v>
      </c>
      <c r="E2055" t="str">
        <f>VLOOKUP(Maintenance_and_repair[[#This Row],[Real_estate]],Houses[#All],2)</f>
        <v>Eindhoven-Oost</v>
      </c>
      <c r="F2055" t="str">
        <f>VLOOKUP(Maintenance_and_repair[[#This Row],[Real_estate]],Houses[],6)</f>
        <v>Condo</v>
      </c>
    </row>
    <row r="2056" spans="1:6" x14ac:dyDescent="0.25">
      <c r="A2056">
        <v>204</v>
      </c>
      <c r="B2056" s="1">
        <v>43778</v>
      </c>
      <c r="C2056" s="2" t="s">
        <v>6</v>
      </c>
      <c r="D2056" s="3">
        <v>76</v>
      </c>
      <c r="E2056" t="str">
        <f>VLOOKUP(Maintenance_and_repair[[#This Row],[Real_estate]],Houses[#All],2)</f>
        <v>Best</v>
      </c>
      <c r="F2056" t="str">
        <f>VLOOKUP(Maintenance_and_repair[[#This Row],[Real_estate]],Houses[],6)</f>
        <v>Small House</v>
      </c>
    </row>
    <row r="2057" spans="1:6" x14ac:dyDescent="0.25">
      <c r="A2057">
        <v>119</v>
      </c>
      <c r="B2057" s="1">
        <v>43790</v>
      </c>
      <c r="C2057" s="2" t="s">
        <v>6</v>
      </c>
      <c r="D2057" s="3">
        <v>1115</v>
      </c>
      <c r="E2057" t="str">
        <f>VLOOKUP(Maintenance_and_repair[[#This Row],[Real_estate]],Houses[#All],2)</f>
        <v>Eindhoven-West</v>
      </c>
      <c r="F2057" t="str">
        <f>VLOOKUP(Maintenance_and_repair[[#This Row],[Real_estate]],Houses[],6)</f>
        <v>House</v>
      </c>
    </row>
    <row r="2058" spans="1:6" x14ac:dyDescent="0.25">
      <c r="A2058">
        <v>87</v>
      </c>
      <c r="B2058" s="1">
        <v>43795</v>
      </c>
      <c r="C2058" s="2" t="s">
        <v>6</v>
      </c>
      <c r="D2058" s="3">
        <v>882</v>
      </c>
      <c r="E2058" t="str">
        <f>VLOOKUP(Maintenance_and_repair[[#This Row],[Real_estate]],Houses[#All],2)</f>
        <v>Eindhoven-West</v>
      </c>
      <c r="F2058" t="str">
        <f>VLOOKUP(Maintenance_and_repair[[#This Row],[Real_estate]],Houses[],6)</f>
        <v>Small House</v>
      </c>
    </row>
    <row r="2059" spans="1:6" x14ac:dyDescent="0.25">
      <c r="A2059">
        <v>220</v>
      </c>
      <c r="B2059" s="1">
        <v>43798</v>
      </c>
      <c r="C2059" s="2" t="s">
        <v>6</v>
      </c>
      <c r="D2059" s="3">
        <v>2091</v>
      </c>
      <c r="E2059" t="str">
        <f>VLOOKUP(Maintenance_and_repair[[#This Row],[Real_estate]],Houses[#All],2)</f>
        <v>Geldrop</v>
      </c>
      <c r="F2059" t="str">
        <f>VLOOKUP(Maintenance_and_repair[[#This Row],[Real_estate]],Houses[],6)</f>
        <v>House</v>
      </c>
    </row>
    <row r="2060" spans="1:6" x14ac:dyDescent="0.25">
      <c r="A2060">
        <v>110</v>
      </c>
      <c r="B2060" s="1">
        <v>43799</v>
      </c>
      <c r="C2060" s="2" t="s">
        <v>5</v>
      </c>
      <c r="D2060" s="3">
        <v>87</v>
      </c>
      <c r="E2060" t="str">
        <f>VLOOKUP(Maintenance_and_repair[[#This Row],[Real_estate]],Houses[#All],2)</f>
        <v>Eindhoven-West</v>
      </c>
      <c r="F2060" t="str">
        <f>VLOOKUP(Maintenance_and_repair[[#This Row],[Real_estate]],Houses[],6)</f>
        <v>House</v>
      </c>
    </row>
    <row r="2061" spans="1:6" x14ac:dyDescent="0.25">
      <c r="A2061">
        <v>35</v>
      </c>
      <c r="B2061" s="1">
        <v>43805</v>
      </c>
      <c r="C2061" s="2" t="s">
        <v>4</v>
      </c>
      <c r="D2061" s="3">
        <v>2012</v>
      </c>
      <c r="E2061" t="str">
        <f>VLOOKUP(Maintenance_and_repair[[#This Row],[Real_estate]],Houses[#All],2)</f>
        <v>Eindhoven-Zuid</v>
      </c>
      <c r="F2061" t="str">
        <f>VLOOKUP(Maintenance_and_repair[[#This Row],[Real_estate]],Houses[],6)</f>
        <v>Villa</v>
      </c>
    </row>
    <row r="2062" spans="1:6" x14ac:dyDescent="0.25">
      <c r="A2062">
        <v>108</v>
      </c>
      <c r="B2062" s="1">
        <v>43808</v>
      </c>
      <c r="C2062" s="2" t="s">
        <v>5</v>
      </c>
      <c r="D2062" s="3">
        <v>1766</v>
      </c>
      <c r="E2062" t="str">
        <f>VLOOKUP(Maintenance_and_repair[[#This Row],[Real_estate]],Houses[#All],2)</f>
        <v>Eindhoven-West</v>
      </c>
      <c r="F2062" t="str">
        <f>VLOOKUP(Maintenance_and_repair[[#This Row],[Real_estate]],Houses[],6)</f>
        <v>Apartment</v>
      </c>
    </row>
    <row r="2063" spans="1:6" x14ac:dyDescent="0.25">
      <c r="A2063">
        <v>58</v>
      </c>
      <c r="B2063" s="1">
        <v>43819</v>
      </c>
      <c r="C2063" s="2" t="s">
        <v>4</v>
      </c>
      <c r="D2063" s="3">
        <v>2201</v>
      </c>
      <c r="E2063" t="str">
        <f>VLOOKUP(Maintenance_and_repair[[#This Row],[Real_estate]],Houses[#All],2)</f>
        <v>Eindhoven-Noord</v>
      </c>
      <c r="F2063" t="str">
        <f>VLOOKUP(Maintenance_and_repair[[#This Row],[Real_estate]],Houses[],6)</f>
        <v>Apartment</v>
      </c>
    </row>
    <row r="2064" spans="1:6" x14ac:dyDescent="0.25">
      <c r="A2064">
        <v>72</v>
      </c>
      <c r="B2064" s="1">
        <v>43819</v>
      </c>
      <c r="C2064" s="2" t="s">
        <v>6</v>
      </c>
      <c r="D2064" s="3">
        <v>4848</v>
      </c>
      <c r="E2064" t="str">
        <f>VLOOKUP(Maintenance_and_repair[[#This Row],[Real_estate]],Houses[#All],2)</f>
        <v>Eindhoven-Noord</v>
      </c>
      <c r="F2064" t="str">
        <f>VLOOKUP(Maintenance_and_repair[[#This Row],[Real_estate]],Houses[],6)</f>
        <v>Condo</v>
      </c>
    </row>
    <row r="2065" spans="1:6" x14ac:dyDescent="0.25">
      <c r="A2065">
        <v>183</v>
      </c>
      <c r="B2065" s="1">
        <v>43825</v>
      </c>
      <c r="C2065" s="2" t="s">
        <v>6</v>
      </c>
      <c r="D2065" s="3">
        <v>1033</v>
      </c>
      <c r="E2065" t="str">
        <f>VLOOKUP(Maintenance_and_repair[[#This Row],[Real_estate]],Houses[#All],2)</f>
        <v>Eindhoven-Oost</v>
      </c>
      <c r="F2065" t="str">
        <f>VLOOKUP(Maintenance_and_repair[[#This Row],[Real_estate]],Houses[],6)</f>
        <v>House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50AC9-BB99-4894-9F94-3B95E21DB5DD}">
  <dimension ref="A1:G252"/>
  <sheetViews>
    <sheetView workbookViewId="0">
      <selection activeCell="H2" sqref="H2"/>
    </sheetView>
  </sheetViews>
  <sheetFormatPr defaultRowHeight="15" x14ac:dyDescent="0.25"/>
  <cols>
    <col min="1" max="1" width="19" bestFit="1" customWidth="1"/>
    <col min="2" max="2" width="19.140625" bestFit="1" customWidth="1"/>
    <col min="3" max="3" width="17.42578125" bestFit="1" customWidth="1"/>
    <col min="4" max="4" width="24" bestFit="1" customWidth="1"/>
    <col min="5" max="5" width="14.42578125" bestFit="1" customWidth="1"/>
    <col min="6" max="6" width="18.85546875" bestFit="1" customWidth="1"/>
    <col min="7" max="7" width="17.42578125" customWidth="1"/>
    <col min="8" max="8" width="15.140625" customWidth="1"/>
  </cols>
  <sheetData>
    <row r="1" spans="1:7" x14ac:dyDescent="0.25">
      <c r="A1" t="s">
        <v>9</v>
      </c>
      <c r="B1" t="s">
        <v>10</v>
      </c>
      <c r="C1" t="s">
        <v>11</v>
      </c>
      <c r="D1" t="s">
        <v>12</v>
      </c>
      <c r="E1" t="s">
        <v>13</v>
      </c>
      <c r="F1" t="s">
        <v>14</v>
      </c>
      <c r="G1" t="s">
        <v>15</v>
      </c>
    </row>
    <row r="2" spans="1:7" x14ac:dyDescent="0.25">
      <c r="A2">
        <v>1</v>
      </c>
      <c r="B2" s="2" t="s">
        <v>16</v>
      </c>
      <c r="C2" s="2" t="s">
        <v>17</v>
      </c>
      <c r="D2" s="2" t="s">
        <v>18</v>
      </c>
      <c r="E2" s="2" t="s">
        <v>19</v>
      </c>
      <c r="F2" s="2" t="s">
        <v>20</v>
      </c>
      <c r="G2" s="3">
        <v>330</v>
      </c>
    </row>
    <row r="3" spans="1:7" x14ac:dyDescent="0.25">
      <c r="A3">
        <v>2</v>
      </c>
      <c r="B3" s="2" t="s">
        <v>21</v>
      </c>
      <c r="C3" s="2" t="s">
        <v>22</v>
      </c>
      <c r="D3" s="2" t="s">
        <v>23</v>
      </c>
      <c r="E3" s="2" t="s">
        <v>19</v>
      </c>
      <c r="F3" s="2" t="s">
        <v>24</v>
      </c>
      <c r="G3" s="3">
        <v>600</v>
      </c>
    </row>
    <row r="4" spans="1:7" x14ac:dyDescent="0.25">
      <c r="A4">
        <v>3</v>
      </c>
      <c r="B4" s="2" t="s">
        <v>21</v>
      </c>
      <c r="C4" s="2" t="s">
        <v>22</v>
      </c>
      <c r="D4" s="2" t="s">
        <v>25</v>
      </c>
      <c r="E4" s="2" t="s">
        <v>19</v>
      </c>
      <c r="F4" s="2" t="s">
        <v>26</v>
      </c>
      <c r="G4" s="3">
        <v>540</v>
      </c>
    </row>
    <row r="5" spans="1:7" x14ac:dyDescent="0.25">
      <c r="A5">
        <v>4</v>
      </c>
      <c r="B5" s="2" t="s">
        <v>21</v>
      </c>
      <c r="C5" s="2" t="s">
        <v>22</v>
      </c>
      <c r="D5" s="2" t="s">
        <v>25</v>
      </c>
      <c r="E5" s="2" t="s">
        <v>19</v>
      </c>
      <c r="F5" s="2" t="s">
        <v>20</v>
      </c>
      <c r="G5" s="3">
        <v>420</v>
      </c>
    </row>
    <row r="6" spans="1:7" x14ac:dyDescent="0.25">
      <c r="A6">
        <v>5</v>
      </c>
      <c r="B6" s="2" t="s">
        <v>21</v>
      </c>
      <c r="C6" s="2" t="s">
        <v>22</v>
      </c>
      <c r="D6" s="2" t="s">
        <v>27</v>
      </c>
      <c r="E6" s="2" t="s">
        <v>19</v>
      </c>
      <c r="F6" s="2" t="s">
        <v>28</v>
      </c>
      <c r="G6" s="3">
        <v>1080</v>
      </c>
    </row>
    <row r="7" spans="1:7" x14ac:dyDescent="0.25">
      <c r="A7">
        <v>6</v>
      </c>
      <c r="B7" s="2" t="s">
        <v>21</v>
      </c>
      <c r="C7" s="2" t="s">
        <v>22</v>
      </c>
      <c r="D7" s="2" t="s">
        <v>29</v>
      </c>
      <c r="E7" s="2" t="s">
        <v>19</v>
      </c>
      <c r="F7" s="2" t="s">
        <v>30</v>
      </c>
      <c r="G7" s="3">
        <v>300</v>
      </c>
    </row>
    <row r="8" spans="1:7" x14ac:dyDescent="0.25">
      <c r="A8">
        <v>7</v>
      </c>
      <c r="B8" s="2" t="s">
        <v>21</v>
      </c>
      <c r="C8" s="2" t="s">
        <v>31</v>
      </c>
      <c r="D8" s="2" t="s">
        <v>32</v>
      </c>
      <c r="E8" s="2" t="s">
        <v>19</v>
      </c>
      <c r="F8" s="2" t="s">
        <v>20</v>
      </c>
      <c r="G8" s="3">
        <v>480</v>
      </c>
    </row>
    <row r="9" spans="1:7" x14ac:dyDescent="0.25">
      <c r="A9">
        <v>8</v>
      </c>
      <c r="B9" s="2" t="s">
        <v>21</v>
      </c>
      <c r="C9" s="2" t="s">
        <v>31</v>
      </c>
      <c r="D9" s="2" t="s">
        <v>33</v>
      </c>
      <c r="E9" s="2" t="s">
        <v>19</v>
      </c>
      <c r="F9" s="2" t="s">
        <v>24</v>
      </c>
      <c r="G9" s="3">
        <v>800</v>
      </c>
    </row>
    <row r="10" spans="1:7" x14ac:dyDescent="0.25">
      <c r="A10">
        <v>9</v>
      </c>
      <c r="B10" s="2" t="s">
        <v>21</v>
      </c>
      <c r="C10" s="2" t="s">
        <v>31</v>
      </c>
      <c r="D10" s="2" t="s">
        <v>34</v>
      </c>
      <c r="E10" s="2" t="s">
        <v>19</v>
      </c>
      <c r="F10" s="2" t="s">
        <v>26</v>
      </c>
      <c r="G10" s="3">
        <v>720</v>
      </c>
    </row>
    <row r="11" spans="1:7" x14ac:dyDescent="0.25">
      <c r="A11">
        <v>10</v>
      </c>
      <c r="B11" s="2" t="s">
        <v>21</v>
      </c>
      <c r="C11" s="2" t="s">
        <v>31</v>
      </c>
      <c r="D11" s="2" t="s">
        <v>35</v>
      </c>
      <c r="E11" s="2" t="s">
        <v>19</v>
      </c>
      <c r="F11" s="2" t="s">
        <v>20</v>
      </c>
      <c r="G11" s="3">
        <v>560</v>
      </c>
    </row>
    <row r="12" spans="1:7" x14ac:dyDescent="0.25">
      <c r="A12">
        <v>11</v>
      </c>
      <c r="B12" s="2" t="s">
        <v>21</v>
      </c>
      <c r="C12" s="2" t="s">
        <v>31</v>
      </c>
      <c r="D12" s="2" t="s">
        <v>36</v>
      </c>
      <c r="E12" s="2" t="s">
        <v>19</v>
      </c>
      <c r="F12" s="2" t="s">
        <v>28</v>
      </c>
      <c r="G12" s="3">
        <v>1440</v>
      </c>
    </row>
    <row r="13" spans="1:7" x14ac:dyDescent="0.25">
      <c r="A13">
        <v>12</v>
      </c>
      <c r="B13" s="2" t="s">
        <v>21</v>
      </c>
      <c r="C13" s="2" t="s">
        <v>31</v>
      </c>
      <c r="D13" s="2" t="s">
        <v>37</v>
      </c>
      <c r="E13" s="2" t="s">
        <v>19</v>
      </c>
      <c r="F13" s="2" t="s">
        <v>30</v>
      </c>
      <c r="G13" s="3">
        <v>400</v>
      </c>
    </row>
    <row r="14" spans="1:7" x14ac:dyDescent="0.25">
      <c r="A14">
        <v>13</v>
      </c>
      <c r="B14" s="2" t="s">
        <v>21</v>
      </c>
      <c r="C14" s="2" t="s">
        <v>31</v>
      </c>
      <c r="D14" s="2" t="s">
        <v>38</v>
      </c>
      <c r="E14" s="2" t="s">
        <v>19</v>
      </c>
      <c r="F14" s="2" t="s">
        <v>20</v>
      </c>
      <c r="G14" s="3">
        <v>480</v>
      </c>
    </row>
    <row r="15" spans="1:7" x14ac:dyDescent="0.25">
      <c r="A15">
        <v>14</v>
      </c>
      <c r="B15" s="2" t="s">
        <v>21</v>
      </c>
      <c r="C15" s="2" t="s">
        <v>31</v>
      </c>
      <c r="D15" s="2" t="s">
        <v>39</v>
      </c>
      <c r="E15" s="2" t="s">
        <v>19</v>
      </c>
      <c r="F15" s="2" t="s">
        <v>24</v>
      </c>
      <c r="G15" s="3">
        <v>800</v>
      </c>
    </row>
    <row r="16" spans="1:7" x14ac:dyDescent="0.25">
      <c r="A16">
        <v>15</v>
      </c>
      <c r="B16" s="2" t="s">
        <v>21</v>
      </c>
      <c r="C16" s="2" t="s">
        <v>31</v>
      </c>
      <c r="D16" s="2" t="s">
        <v>40</v>
      </c>
      <c r="E16" s="2" t="s">
        <v>19</v>
      </c>
      <c r="F16" s="2" t="s">
        <v>26</v>
      </c>
      <c r="G16" s="3">
        <v>720</v>
      </c>
    </row>
    <row r="17" spans="1:7" x14ac:dyDescent="0.25">
      <c r="A17">
        <v>16</v>
      </c>
      <c r="B17" s="2" t="s">
        <v>21</v>
      </c>
      <c r="C17" s="2" t="s">
        <v>31</v>
      </c>
      <c r="D17" s="2" t="s">
        <v>41</v>
      </c>
      <c r="E17" s="2" t="s">
        <v>19</v>
      </c>
      <c r="F17" s="2" t="s">
        <v>20</v>
      </c>
      <c r="G17" s="3">
        <v>560</v>
      </c>
    </row>
    <row r="18" spans="1:7" x14ac:dyDescent="0.25">
      <c r="A18">
        <v>17</v>
      </c>
      <c r="B18" s="2" t="s">
        <v>21</v>
      </c>
      <c r="C18" s="2" t="s">
        <v>31</v>
      </c>
      <c r="D18" s="2" t="s">
        <v>42</v>
      </c>
      <c r="E18" s="2" t="s">
        <v>19</v>
      </c>
      <c r="F18" s="2" t="s">
        <v>28</v>
      </c>
      <c r="G18" s="3">
        <v>1440</v>
      </c>
    </row>
    <row r="19" spans="1:7" x14ac:dyDescent="0.25">
      <c r="A19">
        <v>18</v>
      </c>
      <c r="B19" s="2" t="s">
        <v>21</v>
      </c>
      <c r="C19" s="2" t="s">
        <v>31</v>
      </c>
      <c r="D19" s="2" t="s">
        <v>43</v>
      </c>
      <c r="E19" s="2" t="s">
        <v>19</v>
      </c>
      <c r="F19" s="2" t="s">
        <v>30</v>
      </c>
      <c r="G19" s="3">
        <v>400</v>
      </c>
    </row>
    <row r="20" spans="1:7" x14ac:dyDescent="0.25">
      <c r="A20">
        <v>19</v>
      </c>
      <c r="B20" s="2" t="s">
        <v>21</v>
      </c>
      <c r="C20" s="2" t="s">
        <v>31</v>
      </c>
      <c r="D20" s="2" t="s">
        <v>44</v>
      </c>
      <c r="E20" s="2" t="s">
        <v>19</v>
      </c>
      <c r="F20" s="2" t="s">
        <v>20</v>
      </c>
      <c r="G20" s="3">
        <v>480</v>
      </c>
    </row>
    <row r="21" spans="1:7" x14ac:dyDescent="0.25">
      <c r="A21">
        <v>20</v>
      </c>
      <c r="B21" s="2" t="s">
        <v>21</v>
      </c>
      <c r="C21" s="2" t="s">
        <v>45</v>
      </c>
      <c r="D21" s="2" t="s">
        <v>46</v>
      </c>
      <c r="E21" s="2" t="s">
        <v>19</v>
      </c>
      <c r="F21" s="2" t="s">
        <v>24</v>
      </c>
      <c r="G21" s="3">
        <v>650</v>
      </c>
    </row>
    <row r="22" spans="1:7" x14ac:dyDescent="0.25">
      <c r="A22">
        <v>21</v>
      </c>
      <c r="B22" s="2" t="s">
        <v>21</v>
      </c>
      <c r="C22" s="2" t="s">
        <v>31</v>
      </c>
      <c r="D22" s="2" t="s">
        <v>47</v>
      </c>
      <c r="E22" s="2" t="s">
        <v>19</v>
      </c>
      <c r="F22" s="2" t="s">
        <v>26</v>
      </c>
      <c r="G22" s="3">
        <v>720</v>
      </c>
    </row>
    <row r="23" spans="1:7" x14ac:dyDescent="0.25">
      <c r="A23">
        <v>22</v>
      </c>
      <c r="B23" s="2" t="s">
        <v>21</v>
      </c>
      <c r="C23" s="2" t="s">
        <v>31</v>
      </c>
      <c r="D23" s="2" t="s">
        <v>48</v>
      </c>
      <c r="E23" s="2" t="s">
        <v>19</v>
      </c>
      <c r="F23" s="2" t="s">
        <v>20</v>
      </c>
      <c r="G23" s="3">
        <v>560</v>
      </c>
    </row>
    <row r="24" spans="1:7" x14ac:dyDescent="0.25">
      <c r="A24">
        <v>23</v>
      </c>
      <c r="B24" s="2" t="s">
        <v>21</v>
      </c>
      <c r="C24" s="2" t="s">
        <v>31</v>
      </c>
      <c r="D24" s="2" t="s">
        <v>49</v>
      </c>
      <c r="E24" s="2" t="s">
        <v>19</v>
      </c>
      <c r="F24" s="2" t="s">
        <v>28</v>
      </c>
      <c r="G24" s="3">
        <v>1440</v>
      </c>
    </row>
    <row r="25" spans="1:7" x14ac:dyDescent="0.25">
      <c r="A25">
        <v>24</v>
      </c>
      <c r="B25" s="2" t="s">
        <v>21</v>
      </c>
      <c r="C25" s="2" t="s">
        <v>31</v>
      </c>
      <c r="D25" s="2" t="s">
        <v>50</v>
      </c>
      <c r="E25" s="2" t="s">
        <v>19</v>
      </c>
      <c r="F25" s="2" t="s">
        <v>30</v>
      </c>
      <c r="G25" s="3">
        <v>400</v>
      </c>
    </row>
    <row r="26" spans="1:7" x14ac:dyDescent="0.25">
      <c r="A26">
        <v>25</v>
      </c>
      <c r="B26" s="2" t="s">
        <v>21</v>
      </c>
      <c r="C26" s="2" t="s">
        <v>31</v>
      </c>
      <c r="D26" s="2" t="s">
        <v>51</v>
      </c>
      <c r="E26" s="2" t="s">
        <v>19</v>
      </c>
      <c r="F26" s="2" t="s">
        <v>20</v>
      </c>
      <c r="G26" s="3">
        <v>480</v>
      </c>
    </row>
    <row r="27" spans="1:7" x14ac:dyDescent="0.25">
      <c r="A27">
        <v>26</v>
      </c>
      <c r="B27" s="2" t="s">
        <v>21</v>
      </c>
      <c r="C27" s="2" t="s">
        <v>45</v>
      </c>
      <c r="D27" s="2" t="s">
        <v>52</v>
      </c>
      <c r="E27" s="2" t="s">
        <v>19</v>
      </c>
      <c r="F27" s="2" t="s">
        <v>24</v>
      </c>
      <c r="G27" s="3">
        <v>650</v>
      </c>
    </row>
    <row r="28" spans="1:7" x14ac:dyDescent="0.25">
      <c r="A28">
        <v>27</v>
      </c>
      <c r="B28" s="2" t="s">
        <v>21</v>
      </c>
      <c r="C28" s="2" t="s">
        <v>31</v>
      </c>
      <c r="D28" s="2" t="s">
        <v>53</v>
      </c>
      <c r="E28" s="2" t="s">
        <v>19</v>
      </c>
      <c r="F28" s="2" t="s">
        <v>26</v>
      </c>
      <c r="G28" s="3">
        <v>720</v>
      </c>
    </row>
    <row r="29" spans="1:7" x14ac:dyDescent="0.25">
      <c r="A29">
        <v>28</v>
      </c>
      <c r="B29" s="2" t="s">
        <v>21</v>
      </c>
      <c r="C29" s="2" t="s">
        <v>31</v>
      </c>
      <c r="D29" s="2" t="s">
        <v>54</v>
      </c>
      <c r="E29" s="2" t="s">
        <v>19</v>
      </c>
      <c r="F29" s="2" t="s">
        <v>20</v>
      </c>
      <c r="G29" s="3">
        <v>560</v>
      </c>
    </row>
    <row r="30" spans="1:7" x14ac:dyDescent="0.25">
      <c r="A30">
        <v>29</v>
      </c>
      <c r="B30" s="2" t="s">
        <v>21</v>
      </c>
      <c r="C30" s="2" t="s">
        <v>31</v>
      </c>
      <c r="D30" s="2" t="s">
        <v>55</v>
      </c>
      <c r="E30" s="2" t="s">
        <v>19</v>
      </c>
      <c r="F30" s="2" t="s">
        <v>28</v>
      </c>
      <c r="G30" s="3">
        <v>1440</v>
      </c>
    </row>
    <row r="31" spans="1:7" x14ac:dyDescent="0.25">
      <c r="A31">
        <v>30</v>
      </c>
      <c r="B31" s="2" t="s">
        <v>21</v>
      </c>
      <c r="C31" s="2" t="s">
        <v>31</v>
      </c>
      <c r="D31" s="2" t="s">
        <v>56</v>
      </c>
      <c r="E31" s="2" t="s">
        <v>19</v>
      </c>
      <c r="F31" s="2" t="s">
        <v>30</v>
      </c>
      <c r="G31" s="3">
        <v>400</v>
      </c>
    </row>
    <row r="32" spans="1:7" x14ac:dyDescent="0.25">
      <c r="A32">
        <v>31</v>
      </c>
      <c r="B32" s="2" t="s">
        <v>21</v>
      </c>
      <c r="C32" s="2" t="s">
        <v>31</v>
      </c>
      <c r="D32" s="2" t="s">
        <v>57</v>
      </c>
      <c r="E32" s="2" t="s">
        <v>19</v>
      </c>
      <c r="F32" s="2" t="s">
        <v>20</v>
      </c>
      <c r="G32" s="3">
        <v>480</v>
      </c>
    </row>
    <row r="33" spans="1:7" x14ac:dyDescent="0.25">
      <c r="A33">
        <v>32</v>
      </c>
      <c r="B33" s="2" t="s">
        <v>21</v>
      </c>
      <c r="C33" s="2" t="s">
        <v>45</v>
      </c>
      <c r="D33" s="2" t="s">
        <v>58</v>
      </c>
      <c r="E33" s="2" t="s">
        <v>19</v>
      </c>
      <c r="F33" s="2" t="s">
        <v>24</v>
      </c>
      <c r="G33" s="3">
        <v>650</v>
      </c>
    </row>
    <row r="34" spans="1:7" x14ac:dyDescent="0.25">
      <c r="A34">
        <v>33</v>
      </c>
      <c r="B34" s="2" t="s">
        <v>21</v>
      </c>
      <c r="C34" s="2" t="s">
        <v>31</v>
      </c>
      <c r="D34" s="2" t="s">
        <v>59</v>
      </c>
      <c r="E34" s="2" t="s">
        <v>19</v>
      </c>
      <c r="F34" s="2" t="s">
        <v>26</v>
      </c>
      <c r="G34" s="3">
        <v>720</v>
      </c>
    </row>
    <row r="35" spans="1:7" x14ac:dyDescent="0.25">
      <c r="A35">
        <v>34</v>
      </c>
      <c r="B35" s="2" t="s">
        <v>21</v>
      </c>
      <c r="C35" s="2" t="s">
        <v>31</v>
      </c>
      <c r="D35" s="2" t="s">
        <v>60</v>
      </c>
      <c r="E35" s="2" t="s">
        <v>19</v>
      </c>
      <c r="F35" s="2" t="s">
        <v>20</v>
      </c>
      <c r="G35" s="3">
        <v>560</v>
      </c>
    </row>
    <row r="36" spans="1:7" x14ac:dyDescent="0.25">
      <c r="A36">
        <v>35</v>
      </c>
      <c r="B36" s="2" t="s">
        <v>21</v>
      </c>
      <c r="C36" s="2" t="s">
        <v>31</v>
      </c>
      <c r="D36" s="2" t="s">
        <v>61</v>
      </c>
      <c r="E36" s="2" t="s">
        <v>19</v>
      </c>
      <c r="F36" s="2" t="s">
        <v>28</v>
      </c>
      <c r="G36" s="3">
        <v>1440</v>
      </c>
    </row>
    <row r="37" spans="1:7" x14ac:dyDescent="0.25">
      <c r="A37">
        <v>36</v>
      </c>
      <c r="B37" s="2" t="s">
        <v>21</v>
      </c>
      <c r="C37" s="2" t="s">
        <v>31</v>
      </c>
      <c r="D37" s="2" t="s">
        <v>62</v>
      </c>
      <c r="E37" s="2" t="s">
        <v>19</v>
      </c>
      <c r="F37" s="2" t="s">
        <v>30</v>
      </c>
      <c r="G37" s="3">
        <v>400</v>
      </c>
    </row>
    <row r="38" spans="1:7" x14ac:dyDescent="0.25">
      <c r="A38">
        <v>37</v>
      </c>
      <c r="B38" s="2" t="s">
        <v>63</v>
      </c>
      <c r="C38" s="2" t="s">
        <v>64</v>
      </c>
      <c r="D38" s="2" t="s">
        <v>65</v>
      </c>
      <c r="E38" s="2" t="s">
        <v>19</v>
      </c>
      <c r="F38" s="2" t="s">
        <v>28</v>
      </c>
      <c r="G38" s="3">
        <v>420</v>
      </c>
    </row>
    <row r="39" spans="1:7" x14ac:dyDescent="0.25">
      <c r="A39">
        <v>38</v>
      </c>
      <c r="B39" s="2" t="s">
        <v>63</v>
      </c>
      <c r="C39" s="2" t="s">
        <v>64</v>
      </c>
      <c r="D39" s="2" t="s">
        <v>66</v>
      </c>
      <c r="E39" s="2" t="s">
        <v>19</v>
      </c>
      <c r="F39" s="2" t="s">
        <v>24</v>
      </c>
      <c r="G39" s="3">
        <v>700</v>
      </c>
    </row>
    <row r="40" spans="1:7" x14ac:dyDescent="0.25">
      <c r="A40">
        <v>39</v>
      </c>
      <c r="B40" s="2" t="s">
        <v>63</v>
      </c>
      <c r="C40" s="2" t="s">
        <v>64</v>
      </c>
      <c r="D40" s="2" t="s">
        <v>67</v>
      </c>
      <c r="E40" s="2" t="s">
        <v>19</v>
      </c>
      <c r="F40" s="2" t="s">
        <v>26</v>
      </c>
      <c r="G40" s="3">
        <v>630</v>
      </c>
    </row>
    <row r="41" spans="1:7" x14ac:dyDescent="0.25">
      <c r="A41">
        <v>40</v>
      </c>
      <c r="B41" s="2" t="s">
        <v>63</v>
      </c>
      <c r="C41" s="2" t="s">
        <v>64</v>
      </c>
      <c r="D41" s="2" t="s">
        <v>68</v>
      </c>
      <c r="E41" s="2" t="s">
        <v>19</v>
      </c>
      <c r="F41" s="2" t="s">
        <v>20</v>
      </c>
      <c r="G41" s="3">
        <v>490</v>
      </c>
    </row>
    <row r="42" spans="1:7" x14ac:dyDescent="0.25">
      <c r="A42">
        <v>41</v>
      </c>
      <c r="B42" s="2" t="s">
        <v>63</v>
      </c>
      <c r="C42" s="2" t="s">
        <v>64</v>
      </c>
      <c r="D42" s="2" t="s">
        <v>69</v>
      </c>
      <c r="E42" s="2" t="s">
        <v>19</v>
      </c>
      <c r="F42" s="2" t="s">
        <v>28</v>
      </c>
      <c r="G42" s="3">
        <v>1260</v>
      </c>
    </row>
    <row r="43" spans="1:7" x14ac:dyDescent="0.25">
      <c r="A43">
        <v>42</v>
      </c>
      <c r="B43" s="2" t="s">
        <v>63</v>
      </c>
      <c r="C43" s="2" t="s">
        <v>64</v>
      </c>
      <c r="D43" s="2" t="s">
        <v>70</v>
      </c>
      <c r="E43" s="2" t="s">
        <v>19</v>
      </c>
      <c r="F43" s="2" t="s">
        <v>28</v>
      </c>
      <c r="G43" s="3">
        <v>350</v>
      </c>
    </row>
    <row r="44" spans="1:7" x14ac:dyDescent="0.25">
      <c r="A44">
        <v>43</v>
      </c>
      <c r="B44" s="2" t="s">
        <v>63</v>
      </c>
      <c r="C44" s="2" t="s">
        <v>64</v>
      </c>
      <c r="D44" s="2" t="s">
        <v>71</v>
      </c>
      <c r="E44" s="2" t="s">
        <v>19</v>
      </c>
      <c r="F44" s="2" t="s">
        <v>20</v>
      </c>
      <c r="G44" s="3">
        <v>420</v>
      </c>
    </row>
    <row r="45" spans="1:7" x14ac:dyDescent="0.25">
      <c r="A45">
        <v>44</v>
      </c>
      <c r="B45" s="2" t="s">
        <v>63</v>
      </c>
      <c r="C45" s="2" t="s">
        <v>64</v>
      </c>
      <c r="D45" s="2" t="s">
        <v>72</v>
      </c>
      <c r="E45" s="2" t="s">
        <v>19</v>
      </c>
      <c r="F45" s="2" t="s">
        <v>24</v>
      </c>
      <c r="G45" s="3">
        <v>700</v>
      </c>
    </row>
    <row r="46" spans="1:7" x14ac:dyDescent="0.25">
      <c r="A46">
        <v>45</v>
      </c>
      <c r="B46" s="2" t="s">
        <v>63</v>
      </c>
      <c r="C46" s="2" t="s">
        <v>64</v>
      </c>
      <c r="D46" s="2" t="s">
        <v>73</v>
      </c>
      <c r="E46" s="2" t="s">
        <v>19</v>
      </c>
      <c r="F46" s="2" t="s">
        <v>26</v>
      </c>
      <c r="G46" s="3">
        <v>630</v>
      </c>
    </row>
    <row r="47" spans="1:7" x14ac:dyDescent="0.25">
      <c r="A47">
        <v>46</v>
      </c>
      <c r="B47" s="2" t="s">
        <v>63</v>
      </c>
      <c r="C47" s="2" t="s">
        <v>64</v>
      </c>
      <c r="D47" s="2" t="s">
        <v>74</v>
      </c>
      <c r="E47" s="2" t="s">
        <v>19</v>
      </c>
      <c r="F47" s="2" t="s">
        <v>20</v>
      </c>
      <c r="G47" s="3">
        <v>490</v>
      </c>
    </row>
    <row r="48" spans="1:7" x14ac:dyDescent="0.25">
      <c r="A48">
        <v>47</v>
      </c>
      <c r="B48" s="2" t="s">
        <v>63</v>
      </c>
      <c r="C48" s="2" t="s">
        <v>64</v>
      </c>
      <c r="D48" s="2" t="s">
        <v>75</v>
      </c>
      <c r="E48" s="2" t="s">
        <v>19</v>
      </c>
      <c r="F48" s="2" t="s">
        <v>20</v>
      </c>
      <c r="G48" s="3">
        <v>1260</v>
      </c>
    </row>
    <row r="49" spans="1:7" x14ac:dyDescent="0.25">
      <c r="A49">
        <v>48</v>
      </c>
      <c r="B49" s="2" t="s">
        <v>63</v>
      </c>
      <c r="C49" s="2" t="s">
        <v>64</v>
      </c>
      <c r="D49" s="2" t="s">
        <v>76</v>
      </c>
      <c r="E49" s="2" t="s">
        <v>19</v>
      </c>
      <c r="F49" s="2" t="s">
        <v>30</v>
      </c>
      <c r="G49" s="3">
        <v>350</v>
      </c>
    </row>
    <row r="50" spans="1:7" x14ac:dyDescent="0.25">
      <c r="A50">
        <v>49</v>
      </c>
      <c r="B50" s="2" t="s">
        <v>63</v>
      </c>
      <c r="C50" s="2" t="s">
        <v>64</v>
      </c>
      <c r="D50" s="2" t="s">
        <v>77</v>
      </c>
      <c r="E50" s="2" t="s">
        <v>19</v>
      </c>
      <c r="F50" s="2" t="s">
        <v>20</v>
      </c>
      <c r="G50" s="3">
        <v>420</v>
      </c>
    </row>
    <row r="51" spans="1:7" x14ac:dyDescent="0.25">
      <c r="A51">
        <v>50</v>
      </c>
      <c r="B51" s="2" t="s">
        <v>63</v>
      </c>
      <c r="C51" s="2" t="s">
        <v>64</v>
      </c>
      <c r="D51" s="2" t="s">
        <v>78</v>
      </c>
      <c r="E51" s="2" t="s">
        <v>19</v>
      </c>
      <c r="F51" s="2" t="s">
        <v>24</v>
      </c>
      <c r="G51" s="3">
        <v>700</v>
      </c>
    </row>
    <row r="52" spans="1:7" x14ac:dyDescent="0.25">
      <c r="A52">
        <v>51</v>
      </c>
      <c r="B52" s="2" t="s">
        <v>63</v>
      </c>
      <c r="C52" s="2" t="s">
        <v>64</v>
      </c>
      <c r="D52" s="2" t="s">
        <v>79</v>
      </c>
      <c r="E52" s="2" t="s">
        <v>19</v>
      </c>
      <c r="F52" s="2" t="s">
        <v>26</v>
      </c>
      <c r="G52" s="3">
        <v>630</v>
      </c>
    </row>
    <row r="53" spans="1:7" x14ac:dyDescent="0.25">
      <c r="A53">
        <v>52</v>
      </c>
      <c r="B53" s="2" t="s">
        <v>63</v>
      </c>
      <c r="C53" s="2" t="s">
        <v>64</v>
      </c>
      <c r="D53" s="2" t="s">
        <v>80</v>
      </c>
      <c r="E53" s="2" t="s">
        <v>19</v>
      </c>
      <c r="F53" s="2" t="s">
        <v>20</v>
      </c>
      <c r="G53" s="3">
        <v>490</v>
      </c>
    </row>
    <row r="54" spans="1:7" x14ac:dyDescent="0.25">
      <c r="A54">
        <v>53</v>
      </c>
      <c r="B54" s="2" t="s">
        <v>63</v>
      </c>
      <c r="C54" s="2" t="s">
        <v>64</v>
      </c>
      <c r="D54" s="2" t="s">
        <v>81</v>
      </c>
      <c r="E54" s="2" t="s">
        <v>19</v>
      </c>
      <c r="F54" s="2" t="s">
        <v>28</v>
      </c>
      <c r="G54" s="3">
        <v>1260</v>
      </c>
    </row>
    <row r="55" spans="1:7" x14ac:dyDescent="0.25">
      <c r="A55">
        <v>54</v>
      </c>
      <c r="B55" s="2" t="s">
        <v>63</v>
      </c>
      <c r="C55" s="2" t="s">
        <v>64</v>
      </c>
      <c r="D55" s="2" t="s">
        <v>82</v>
      </c>
      <c r="E55" s="2" t="s">
        <v>19</v>
      </c>
      <c r="F55" s="2" t="s">
        <v>30</v>
      </c>
      <c r="G55" s="3">
        <v>350</v>
      </c>
    </row>
    <row r="56" spans="1:7" x14ac:dyDescent="0.25">
      <c r="A56">
        <v>55</v>
      </c>
      <c r="B56" s="2" t="s">
        <v>63</v>
      </c>
      <c r="C56" s="2" t="s">
        <v>64</v>
      </c>
      <c r="D56" s="2" t="s">
        <v>83</v>
      </c>
      <c r="E56" s="2" t="s">
        <v>19</v>
      </c>
      <c r="F56" s="2" t="s">
        <v>20</v>
      </c>
      <c r="G56" s="3">
        <v>420</v>
      </c>
    </row>
    <row r="57" spans="1:7" x14ac:dyDescent="0.25">
      <c r="A57">
        <v>56</v>
      </c>
      <c r="B57" s="2" t="s">
        <v>63</v>
      </c>
      <c r="C57" s="2" t="s">
        <v>64</v>
      </c>
      <c r="D57" s="2" t="s">
        <v>84</v>
      </c>
      <c r="E57" s="2" t="s">
        <v>19</v>
      </c>
      <c r="F57" s="2" t="s">
        <v>24</v>
      </c>
      <c r="G57" s="3">
        <v>700</v>
      </c>
    </row>
    <row r="58" spans="1:7" x14ac:dyDescent="0.25">
      <c r="A58">
        <v>57</v>
      </c>
      <c r="B58" s="2" t="s">
        <v>16</v>
      </c>
      <c r="C58" s="2" t="s">
        <v>85</v>
      </c>
      <c r="D58" s="2" t="s">
        <v>86</v>
      </c>
      <c r="E58" s="2" t="s">
        <v>19</v>
      </c>
      <c r="F58" s="2" t="s">
        <v>26</v>
      </c>
      <c r="G58" s="3">
        <v>540</v>
      </c>
    </row>
    <row r="59" spans="1:7" x14ac:dyDescent="0.25">
      <c r="A59">
        <v>58</v>
      </c>
      <c r="B59" s="2" t="s">
        <v>16</v>
      </c>
      <c r="C59" s="2" t="s">
        <v>85</v>
      </c>
      <c r="D59" s="2" t="s">
        <v>87</v>
      </c>
      <c r="E59" s="2" t="s">
        <v>19</v>
      </c>
      <c r="F59" s="2" t="s">
        <v>20</v>
      </c>
      <c r="G59" s="3">
        <v>420</v>
      </c>
    </row>
    <row r="60" spans="1:7" x14ac:dyDescent="0.25">
      <c r="A60">
        <v>59</v>
      </c>
      <c r="B60" s="2" t="s">
        <v>16</v>
      </c>
      <c r="C60" s="2" t="s">
        <v>85</v>
      </c>
      <c r="D60" s="2" t="s">
        <v>88</v>
      </c>
      <c r="E60" s="2" t="s">
        <v>19</v>
      </c>
      <c r="F60" s="2" t="s">
        <v>28</v>
      </c>
      <c r="G60" s="3">
        <v>1080</v>
      </c>
    </row>
    <row r="61" spans="1:7" x14ac:dyDescent="0.25">
      <c r="A61">
        <v>60</v>
      </c>
      <c r="B61" s="2" t="s">
        <v>16</v>
      </c>
      <c r="C61" s="2" t="s">
        <v>85</v>
      </c>
      <c r="D61" s="2" t="s">
        <v>89</v>
      </c>
      <c r="E61" s="2" t="s">
        <v>19</v>
      </c>
      <c r="F61" s="2" t="s">
        <v>30</v>
      </c>
      <c r="G61" s="3">
        <v>300</v>
      </c>
    </row>
    <row r="62" spans="1:7" x14ac:dyDescent="0.25">
      <c r="A62">
        <v>61</v>
      </c>
      <c r="B62" s="2" t="s">
        <v>16</v>
      </c>
      <c r="C62" s="2" t="s">
        <v>85</v>
      </c>
      <c r="D62" s="2" t="s">
        <v>90</v>
      </c>
      <c r="E62" s="2" t="s">
        <v>19</v>
      </c>
      <c r="F62" s="2" t="s">
        <v>20</v>
      </c>
      <c r="G62" s="3">
        <v>360</v>
      </c>
    </row>
    <row r="63" spans="1:7" x14ac:dyDescent="0.25">
      <c r="A63">
        <v>62</v>
      </c>
      <c r="B63" s="2" t="s">
        <v>16</v>
      </c>
      <c r="C63" s="2" t="s">
        <v>85</v>
      </c>
      <c r="D63" s="2" t="s">
        <v>91</v>
      </c>
      <c r="E63" s="2" t="s">
        <v>19</v>
      </c>
      <c r="F63" s="2" t="s">
        <v>24</v>
      </c>
      <c r="G63" s="3">
        <v>600</v>
      </c>
    </row>
    <row r="64" spans="1:7" x14ac:dyDescent="0.25">
      <c r="A64">
        <v>63</v>
      </c>
      <c r="B64" s="2" t="s">
        <v>16</v>
      </c>
      <c r="C64" s="2" t="s">
        <v>85</v>
      </c>
      <c r="D64" s="2" t="s">
        <v>92</v>
      </c>
      <c r="E64" s="2" t="s">
        <v>19</v>
      </c>
      <c r="F64" s="2" t="s">
        <v>26</v>
      </c>
      <c r="G64" s="3">
        <v>540</v>
      </c>
    </row>
    <row r="65" spans="1:7" x14ac:dyDescent="0.25">
      <c r="A65">
        <v>64</v>
      </c>
      <c r="B65" s="2" t="s">
        <v>16</v>
      </c>
      <c r="C65" s="2" t="s">
        <v>85</v>
      </c>
      <c r="D65" s="2" t="s">
        <v>93</v>
      </c>
      <c r="E65" s="2" t="s">
        <v>19</v>
      </c>
      <c r="F65" s="2" t="s">
        <v>20</v>
      </c>
      <c r="G65" s="3">
        <v>420</v>
      </c>
    </row>
    <row r="66" spans="1:7" x14ac:dyDescent="0.25">
      <c r="A66">
        <v>65</v>
      </c>
      <c r="B66" s="2" t="s">
        <v>16</v>
      </c>
      <c r="C66" s="2" t="s">
        <v>85</v>
      </c>
      <c r="D66" s="2" t="s">
        <v>94</v>
      </c>
      <c r="E66" s="2" t="s">
        <v>19</v>
      </c>
      <c r="F66" s="2" t="s">
        <v>28</v>
      </c>
      <c r="G66" s="3">
        <v>1080</v>
      </c>
    </row>
    <row r="67" spans="1:7" x14ac:dyDescent="0.25">
      <c r="A67">
        <v>66</v>
      </c>
      <c r="B67" s="2" t="s">
        <v>16</v>
      </c>
      <c r="C67" s="2" t="s">
        <v>85</v>
      </c>
      <c r="D67" s="2" t="s">
        <v>95</v>
      </c>
      <c r="E67" s="2" t="s">
        <v>19</v>
      </c>
      <c r="F67" s="2" t="s">
        <v>30</v>
      </c>
      <c r="G67" s="3">
        <v>300</v>
      </c>
    </row>
    <row r="68" spans="1:7" x14ac:dyDescent="0.25">
      <c r="A68">
        <v>67</v>
      </c>
      <c r="B68" s="2" t="s">
        <v>16</v>
      </c>
      <c r="C68" s="2" t="s">
        <v>85</v>
      </c>
      <c r="D68" s="2" t="s">
        <v>96</v>
      </c>
      <c r="E68" s="2" t="s">
        <v>19</v>
      </c>
      <c r="F68" s="2" t="s">
        <v>20</v>
      </c>
      <c r="G68" s="3">
        <v>360</v>
      </c>
    </row>
    <row r="69" spans="1:7" x14ac:dyDescent="0.25">
      <c r="A69">
        <v>68</v>
      </c>
      <c r="B69" s="2" t="s">
        <v>16</v>
      </c>
      <c r="C69" s="2" t="s">
        <v>85</v>
      </c>
      <c r="D69" s="2" t="s">
        <v>97</v>
      </c>
      <c r="E69" s="2" t="s">
        <v>19</v>
      </c>
      <c r="F69" s="2" t="s">
        <v>24</v>
      </c>
      <c r="G69" s="3">
        <v>600</v>
      </c>
    </row>
    <row r="70" spans="1:7" x14ac:dyDescent="0.25">
      <c r="A70">
        <v>69</v>
      </c>
      <c r="B70" s="2" t="s">
        <v>16</v>
      </c>
      <c r="C70" s="2" t="s">
        <v>85</v>
      </c>
      <c r="D70" s="2" t="s">
        <v>98</v>
      </c>
      <c r="E70" s="2" t="s">
        <v>19</v>
      </c>
      <c r="F70" s="2" t="s">
        <v>26</v>
      </c>
      <c r="G70" s="3">
        <v>540</v>
      </c>
    </row>
    <row r="71" spans="1:7" x14ac:dyDescent="0.25">
      <c r="A71">
        <v>70</v>
      </c>
      <c r="B71" s="2" t="s">
        <v>16</v>
      </c>
      <c r="C71" s="2" t="s">
        <v>85</v>
      </c>
      <c r="D71" s="2" t="s">
        <v>99</v>
      </c>
      <c r="E71" s="2" t="s">
        <v>19</v>
      </c>
      <c r="F71" s="2" t="s">
        <v>20</v>
      </c>
      <c r="G71" s="3">
        <v>420</v>
      </c>
    </row>
    <row r="72" spans="1:7" x14ac:dyDescent="0.25">
      <c r="A72">
        <v>71</v>
      </c>
      <c r="B72" s="2" t="s">
        <v>16</v>
      </c>
      <c r="C72" s="2" t="s">
        <v>85</v>
      </c>
      <c r="D72" s="2" t="s">
        <v>100</v>
      </c>
      <c r="E72" s="2" t="s">
        <v>19</v>
      </c>
      <c r="F72" s="2" t="s">
        <v>28</v>
      </c>
      <c r="G72" s="3">
        <v>1080</v>
      </c>
    </row>
    <row r="73" spans="1:7" x14ac:dyDescent="0.25">
      <c r="A73">
        <v>72</v>
      </c>
      <c r="B73" s="2" t="s">
        <v>16</v>
      </c>
      <c r="C73" s="2" t="s">
        <v>85</v>
      </c>
      <c r="D73" s="2" t="s">
        <v>101</v>
      </c>
      <c r="E73" s="2" t="s">
        <v>19</v>
      </c>
      <c r="F73" s="2" t="s">
        <v>30</v>
      </c>
      <c r="G73" s="3">
        <v>300</v>
      </c>
    </row>
    <row r="74" spans="1:7" x14ac:dyDescent="0.25">
      <c r="A74">
        <v>73</v>
      </c>
      <c r="B74" s="2" t="s">
        <v>16</v>
      </c>
      <c r="C74" s="2" t="s">
        <v>85</v>
      </c>
      <c r="D74" s="2" t="s">
        <v>102</v>
      </c>
      <c r="E74" s="2" t="s">
        <v>19</v>
      </c>
      <c r="F74" s="2" t="s">
        <v>20</v>
      </c>
      <c r="G74" s="3">
        <v>360</v>
      </c>
    </row>
    <row r="75" spans="1:7" x14ac:dyDescent="0.25">
      <c r="A75">
        <v>74</v>
      </c>
      <c r="B75" s="2" t="s">
        <v>16</v>
      </c>
      <c r="C75" s="2" t="s">
        <v>85</v>
      </c>
      <c r="D75" s="2" t="s">
        <v>103</v>
      </c>
      <c r="E75" s="2" t="s">
        <v>19</v>
      </c>
      <c r="F75" s="2" t="s">
        <v>24</v>
      </c>
      <c r="G75" s="3">
        <v>600</v>
      </c>
    </row>
    <row r="76" spans="1:7" x14ac:dyDescent="0.25">
      <c r="A76">
        <v>75</v>
      </c>
      <c r="B76" s="2" t="s">
        <v>16</v>
      </c>
      <c r="C76" s="2" t="s">
        <v>85</v>
      </c>
      <c r="D76" s="2" t="s">
        <v>104</v>
      </c>
      <c r="E76" s="2" t="s">
        <v>19</v>
      </c>
      <c r="F76" s="2" t="s">
        <v>26</v>
      </c>
      <c r="G76" s="3">
        <v>540</v>
      </c>
    </row>
    <row r="77" spans="1:7" x14ac:dyDescent="0.25">
      <c r="A77">
        <v>76</v>
      </c>
      <c r="B77" s="2" t="s">
        <v>16</v>
      </c>
      <c r="C77" s="2" t="s">
        <v>85</v>
      </c>
      <c r="D77" s="2" t="s">
        <v>105</v>
      </c>
      <c r="E77" s="2" t="s">
        <v>19</v>
      </c>
      <c r="F77" s="2" t="s">
        <v>20</v>
      </c>
      <c r="G77" s="3">
        <v>420</v>
      </c>
    </row>
    <row r="78" spans="1:7" x14ac:dyDescent="0.25">
      <c r="A78">
        <v>77</v>
      </c>
      <c r="B78" s="2" t="s">
        <v>106</v>
      </c>
      <c r="C78" s="2" t="s">
        <v>107</v>
      </c>
      <c r="D78" s="2" t="s">
        <v>108</v>
      </c>
      <c r="E78" s="2" t="s">
        <v>19</v>
      </c>
      <c r="F78" s="2" t="s">
        <v>26</v>
      </c>
      <c r="G78" s="3">
        <v>420</v>
      </c>
    </row>
    <row r="79" spans="1:7" x14ac:dyDescent="0.25">
      <c r="A79">
        <v>78</v>
      </c>
      <c r="B79" s="2" t="s">
        <v>106</v>
      </c>
      <c r="C79" s="2" t="s">
        <v>107</v>
      </c>
      <c r="D79" s="2" t="s">
        <v>109</v>
      </c>
      <c r="E79" s="2" t="s">
        <v>19</v>
      </c>
      <c r="F79" s="2" t="s">
        <v>26</v>
      </c>
      <c r="G79" s="3">
        <v>350</v>
      </c>
    </row>
    <row r="80" spans="1:7" x14ac:dyDescent="0.25">
      <c r="A80">
        <v>79</v>
      </c>
      <c r="B80" s="2" t="s">
        <v>106</v>
      </c>
      <c r="C80" s="2" t="s">
        <v>107</v>
      </c>
      <c r="D80" s="2" t="s">
        <v>110</v>
      </c>
      <c r="E80" s="2" t="s">
        <v>19</v>
      </c>
      <c r="F80" s="2" t="s">
        <v>20</v>
      </c>
      <c r="G80" s="3">
        <v>420</v>
      </c>
    </row>
    <row r="81" spans="1:7" x14ac:dyDescent="0.25">
      <c r="A81">
        <v>80</v>
      </c>
      <c r="B81" s="2" t="s">
        <v>106</v>
      </c>
      <c r="C81" s="2" t="s">
        <v>107</v>
      </c>
      <c r="D81" s="2" t="s">
        <v>111</v>
      </c>
      <c r="E81" s="2" t="s">
        <v>19</v>
      </c>
      <c r="F81" s="2" t="s">
        <v>26</v>
      </c>
      <c r="G81" s="3">
        <v>700</v>
      </c>
    </row>
    <row r="82" spans="1:7" x14ac:dyDescent="0.25">
      <c r="A82">
        <v>81</v>
      </c>
      <c r="B82" s="2" t="s">
        <v>106</v>
      </c>
      <c r="C82" s="2" t="s">
        <v>107</v>
      </c>
      <c r="D82" s="2" t="s">
        <v>112</v>
      </c>
      <c r="E82" s="2" t="s">
        <v>19</v>
      </c>
      <c r="F82" s="2" t="s">
        <v>26</v>
      </c>
      <c r="G82" s="3">
        <v>630</v>
      </c>
    </row>
    <row r="83" spans="1:7" x14ac:dyDescent="0.25">
      <c r="A83">
        <v>82</v>
      </c>
      <c r="B83" s="2" t="s">
        <v>106</v>
      </c>
      <c r="C83" s="2" t="s">
        <v>107</v>
      </c>
      <c r="D83" s="2" t="s">
        <v>113</v>
      </c>
      <c r="E83" s="2" t="s">
        <v>19</v>
      </c>
      <c r="F83" s="2" t="s">
        <v>20</v>
      </c>
      <c r="G83" s="3">
        <v>490</v>
      </c>
    </row>
    <row r="84" spans="1:7" x14ac:dyDescent="0.25">
      <c r="A84">
        <v>83</v>
      </c>
      <c r="B84" s="2" t="s">
        <v>106</v>
      </c>
      <c r="C84" s="2" t="s">
        <v>107</v>
      </c>
      <c r="D84" s="2" t="s">
        <v>114</v>
      </c>
      <c r="E84" s="2" t="s">
        <v>19</v>
      </c>
      <c r="F84" s="2" t="s">
        <v>26</v>
      </c>
      <c r="G84" s="3">
        <v>1260</v>
      </c>
    </row>
    <row r="85" spans="1:7" x14ac:dyDescent="0.25">
      <c r="A85">
        <v>84</v>
      </c>
      <c r="B85" s="2" t="s">
        <v>106</v>
      </c>
      <c r="C85" s="2" t="s">
        <v>107</v>
      </c>
      <c r="D85" s="2" t="s">
        <v>115</v>
      </c>
      <c r="E85" s="2" t="s">
        <v>19</v>
      </c>
      <c r="F85" s="2" t="s">
        <v>26</v>
      </c>
      <c r="G85" s="3">
        <v>350</v>
      </c>
    </row>
    <row r="86" spans="1:7" x14ac:dyDescent="0.25">
      <c r="A86">
        <v>85</v>
      </c>
      <c r="B86" s="2" t="s">
        <v>106</v>
      </c>
      <c r="C86" s="2" t="s">
        <v>107</v>
      </c>
      <c r="D86" s="2" t="s">
        <v>116</v>
      </c>
      <c r="E86" s="2" t="s">
        <v>19</v>
      </c>
      <c r="F86" s="2" t="s">
        <v>20</v>
      </c>
      <c r="G86" s="3">
        <v>420</v>
      </c>
    </row>
    <row r="87" spans="1:7" x14ac:dyDescent="0.25">
      <c r="A87">
        <v>86</v>
      </c>
      <c r="B87" s="2" t="s">
        <v>106</v>
      </c>
      <c r="C87" s="2" t="s">
        <v>107</v>
      </c>
      <c r="D87" s="2" t="s">
        <v>117</v>
      </c>
      <c r="E87" s="2" t="s">
        <v>19</v>
      </c>
      <c r="F87" s="2" t="s">
        <v>26</v>
      </c>
      <c r="G87" s="3">
        <v>700</v>
      </c>
    </row>
    <row r="88" spans="1:7" x14ac:dyDescent="0.25">
      <c r="A88">
        <v>87</v>
      </c>
      <c r="B88" s="2" t="s">
        <v>106</v>
      </c>
      <c r="C88" s="2" t="s">
        <v>107</v>
      </c>
      <c r="D88" s="2" t="s">
        <v>118</v>
      </c>
      <c r="E88" s="2" t="s">
        <v>19</v>
      </c>
      <c r="F88" s="2" t="s">
        <v>26</v>
      </c>
      <c r="G88" s="3">
        <v>630</v>
      </c>
    </row>
    <row r="89" spans="1:7" x14ac:dyDescent="0.25">
      <c r="A89">
        <v>88</v>
      </c>
      <c r="B89" s="2" t="s">
        <v>106</v>
      </c>
      <c r="C89" s="2" t="s">
        <v>107</v>
      </c>
      <c r="D89" s="2" t="s">
        <v>119</v>
      </c>
      <c r="E89" s="2" t="s">
        <v>19</v>
      </c>
      <c r="F89" s="2" t="s">
        <v>20</v>
      </c>
      <c r="G89" s="3">
        <v>490</v>
      </c>
    </row>
    <row r="90" spans="1:7" x14ac:dyDescent="0.25">
      <c r="A90">
        <v>89</v>
      </c>
      <c r="B90" s="2" t="s">
        <v>106</v>
      </c>
      <c r="C90" s="2" t="s">
        <v>107</v>
      </c>
      <c r="D90" s="2" t="s">
        <v>120</v>
      </c>
      <c r="E90" s="2" t="s">
        <v>19</v>
      </c>
      <c r="F90" s="2" t="s">
        <v>20</v>
      </c>
      <c r="G90" s="3">
        <v>1260</v>
      </c>
    </row>
    <row r="91" spans="1:7" x14ac:dyDescent="0.25">
      <c r="A91">
        <v>90</v>
      </c>
      <c r="B91" s="2" t="s">
        <v>106</v>
      </c>
      <c r="C91" s="2" t="s">
        <v>107</v>
      </c>
      <c r="D91" s="2" t="s">
        <v>121</v>
      </c>
      <c r="E91" s="2" t="s">
        <v>19</v>
      </c>
      <c r="F91" s="2" t="s">
        <v>30</v>
      </c>
      <c r="G91" s="3">
        <v>350</v>
      </c>
    </row>
    <row r="92" spans="1:7" x14ac:dyDescent="0.25">
      <c r="A92">
        <v>91</v>
      </c>
      <c r="B92" s="2" t="s">
        <v>106</v>
      </c>
      <c r="C92" s="2" t="s">
        <v>107</v>
      </c>
      <c r="D92" s="2" t="s">
        <v>122</v>
      </c>
      <c r="E92" s="2" t="s">
        <v>19</v>
      </c>
      <c r="F92" s="2" t="s">
        <v>20</v>
      </c>
      <c r="G92" s="3">
        <v>420</v>
      </c>
    </row>
    <row r="93" spans="1:7" x14ac:dyDescent="0.25">
      <c r="A93">
        <v>92</v>
      </c>
      <c r="B93" s="2" t="s">
        <v>106</v>
      </c>
      <c r="C93" s="2" t="s">
        <v>107</v>
      </c>
      <c r="D93" s="2" t="s">
        <v>123</v>
      </c>
      <c r="E93" s="2" t="s">
        <v>19</v>
      </c>
      <c r="F93" s="2" t="s">
        <v>24</v>
      </c>
      <c r="G93" s="3">
        <v>700</v>
      </c>
    </row>
    <row r="94" spans="1:7" x14ac:dyDescent="0.25">
      <c r="A94">
        <v>93</v>
      </c>
      <c r="B94" s="2" t="s">
        <v>106</v>
      </c>
      <c r="C94" s="2" t="s">
        <v>107</v>
      </c>
      <c r="D94" s="2" t="s">
        <v>124</v>
      </c>
      <c r="E94" s="2" t="s">
        <v>19</v>
      </c>
      <c r="F94" s="2" t="s">
        <v>26</v>
      </c>
      <c r="G94" s="3">
        <v>630</v>
      </c>
    </row>
    <row r="95" spans="1:7" x14ac:dyDescent="0.25">
      <c r="A95">
        <v>94</v>
      </c>
      <c r="B95" s="2" t="s">
        <v>106</v>
      </c>
      <c r="C95" s="2" t="s">
        <v>107</v>
      </c>
      <c r="D95" s="2" t="s">
        <v>125</v>
      </c>
      <c r="E95" s="2" t="s">
        <v>19</v>
      </c>
      <c r="F95" s="2" t="s">
        <v>24</v>
      </c>
      <c r="G95" s="3">
        <v>840</v>
      </c>
    </row>
    <row r="96" spans="1:7" x14ac:dyDescent="0.25">
      <c r="A96">
        <v>95</v>
      </c>
      <c r="B96" s="2" t="s">
        <v>106</v>
      </c>
      <c r="C96" s="2" t="s">
        <v>107</v>
      </c>
      <c r="D96" s="2" t="s">
        <v>126</v>
      </c>
      <c r="E96" s="2" t="s">
        <v>19</v>
      </c>
      <c r="F96" s="2" t="s">
        <v>24</v>
      </c>
      <c r="G96" s="3">
        <v>980</v>
      </c>
    </row>
    <row r="97" spans="1:7" x14ac:dyDescent="0.25">
      <c r="A97">
        <v>96</v>
      </c>
      <c r="B97" s="2" t="s">
        <v>106</v>
      </c>
      <c r="C97" s="2" t="s">
        <v>107</v>
      </c>
      <c r="D97" s="2" t="s">
        <v>127</v>
      </c>
      <c r="E97" s="2" t="s">
        <v>19</v>
      </c>
      <c r="F97" s="2" t="s">
        <v>24</v>
      </c>
      <c r="G97" s="3">
        <v>700</v>
      </c>
    </row>
    <row r="98" spans="1:7" x14ac:dyDescent="0.25">
      <c r="A98">
        <v>97</v>
      </c>
      <c r="B98" s="2" t="s">
        <v>106</v>
      </c>
      <c r="C98" s="2" t="s">
        <v>107</v>
      </c>
      <c r="D98" s="2" t="s">
        <v>128</v>
      </c>
      <c r="E98" s="2" t="s">
        <v>19</v>
      </c>
      <c r="F98" s="2" t="s">
        <v>20</v>
      </c>
      <c r="G98" s="3">
        <v>420</v>
      </c>
    </row>
    <row r="99" spans="1:7" x14ac:dyDescent="0.25">
      <c r="A99">
        <v>98</v>
      </c>
      <c r="B99" s="2" t="s">
        <v>106</v>
      </c>
      <c r="C99" s="2" t="s">
        <v>107</v>
      </c>
      <c r="D99" s="2" t="s">
        <v>129</v>
      </c>
      <c r="E99" s="2" t="s">
        <v>19</v>
      </c>
      <c r="F99" s="2" t="s">
        <v>24</v>
      </c>
      <c r="G99" s="3">
        <v>700</v>
      </c>
    </row>
    <row r="100" spans="1:7" x14ac:dyDescent="0.25">
      <c r="A100">
        <v>99</v>
      </c>
      <c r="B100" s="2" t="s">
        <v>106</v>
      </c>
      <c r="C100" s="2" t="s">
        <v>107</v>
      </c>
      <c r="D100" s="2" t="s">
        <v>130</v>
      </c>
      <c r="E100" s="2" t="s">
        <v>19</v>
      </c>
      <c r="F100" s="2" t="s">
        <v>26</v>
      </c>
      <c r="G100" s="3">
        <v>630</v>
      </c>
    </row>
    <row r="101" spans="1:7" x14ac:dyDescent="0.25">
      <c r="A101">
        <v>100</v>
      </c>
      <c r="B101" s="2" t="s">
        <v>106</v>
      </c>
      <c r="C101" s="2" t="s">
        <v>107</v>
      </c>
      <c r="D101" s="2" t="s">
        <v>131</v>
      </c>
      <c r="E101" s="2" t="s">
        <v>19</v>
      </c>
      <c r="F101" s="2" t="s">
        <v>20</v>
      </c>
      <c r="G101" s="3">
        <v>490</v>
      </c>
    </row>
    <row r="102" spans="1:7" x14ac:dyDescent="0.25">
      <c r="A102">
        <v>101</v>
      </c>
      <c r="B102" s="2" t="s">
        <v>106</v>
      </c>
      <c r="C102" s="2" t="s">
        <v>107</v>
      </c>
      <c r="D102" s="2" t="s">
        <v>132</v>
      </c>
      <c r="E102" s="2" t="s">
        <v>19</v>
      </c>
      <c r="F102" s="2" t="s">
        <v>26</v>
      </c>
      <c r="G102" s="3">
        <v>690</v>
      </c>
    </row>
    <row r="103" spans="1:7" x14ac:dyDescent="0.25">
      <c r="A103">
        <v>102</v>
      </c>
      <c r="B103" s="2" t="s">
        <v>106</v>
      </c>
      <c r="C103" s="2" t="s">
        <v>133</v>
      </c>
      <c r="D103" s="2" t="s">
        <v>134</v>
      </c>
      <c r="E103" s="2" t="s">
        <v>19</v>
      </c>
      <c r="F103" s="2" t="s">
        <v>26</v>
      </c>
      <c r="G103" s="3">
        <v>275</v>
      </c>
    </row>
    <row r="104" spans="1:7" x14ac:dyDescent="0.25">
      <c r="A104">
        <v>103</v>
      </c>
      <c r="B104" s="2" t="s">
        <v>106</v>
      </c>
      <c r="C104" s="2" t="s">
        <v>133</v>
      </c>
      <c r="D104" s="2" t="s">
        <v>135</v>
      </c>
      <c r="E104" s="2" t="s">
        <v>19</v>
      </c>
      <c r="F104" s="2" t="s">
        <v>20</v>
      </c>
      <c r="G104" s="3">
        <v>330</v>
      </c>
    </row>
    <row r="105" spans="1:7" x14ac:dyDescent="0.25">
      <c r="A105">
        <v>104</v>
      </c>
      <c r="B105" s="2" t="s">
        <v>106</v>
      </c>
      <c r="C105" s="2" t="s">
        <v>133</v>
      </c>
      <c r="D105" s="2" t="s">
        <v>136</v>
      </c>
      <c r="E105" s="2" t="s">
        <v>19</v>
      </c>
      <c r="F105" s="2" t="s">
        <v>24</v>
      </c>
      <c r="G105" s="3">
        <v>550</v>
      </c>
    </row>
    <row r="106" spans="1:7" x14ac:dyDescent="0.25">
      <c r="A106">
        <v>105</v>
      </c>
      <c r="B106" s="2" t="s">
        <v>106</v>
      </c>
      <c r="C106" s="2" t="s">
        <v>133</v>
      </c>
      <c r="D106" s="2" t="s">
        <v>137</v>
      </c>
      <c r="E106" s="2" t="s">
        <v>19</v>
      </c>
      <c r="F106" s="2" t="s">
        <v>26</v>
      </c>
      <c r="G106" s="3">
        <v>495</v>
      </c>
    </row>
    <row r="107" spans="1:7" x14ac:dyDescent="0.25">
      <c r="A107">
        <v>106</v>
      </c>
      <c r="B107" s="2" t="s">
        <v>106</v>
      </c>
      <c r="C107" s="2" t="s">
        <v>133</v>
      </c>
      <c r="D107" s="2" t="s">
        <v>138</v>
      </c>
      <c r="E107" s="2" t="s">
        <v>19</v>
      </c>
      <c r="F107" s="2" t="s">
        <v>20</v>
      </c>
      <c r="G107" s="3">
        <v>385</v>
      </c>
    </row>
    <row r="108" spans="1:7" x14ac:dyDescent="0.25">
      <c r="A108">
        <v>107</v>
      </c>
      <c r="B108" s="2" t="s">
        <v>106</v>
      </c>
      <c r="C108" s="2" t="s">
        <v>133</v>
      </c>
      <c r="D108" s="2" t="s">
        <v>139</v>
      </c>
      <c r="E108" s="2" t="s">
        <v>19</v>
      </c>
      <c r="F108" s="2" t="s">
        <v>24</v>
      </c>
      <c r="G108" s="3">
        <v>990</v>
      </c>
    </row>
    <row r="109" spans="1:7" x14ac:dyDescent="0.25">
      <c r="A109">
        <v>108</v>
      </c>
      <c r="B109" s="2" t="s">
        <v>106</v>
      </c>
      <c r="C109" s="2" t="s">
        <v>133</v>
      </c>
      <c r="D109" s="2" t="s">
        <v>140</v>
      </c>
      <c r="E109" s="2" t="s">
        <v>19</v>
      </c>
      <c r="F109" s="2" t="s">
        <v>20</v>
      </c>
      <c r="G109" s="3">
        <v>275</v>
      </c>
    </row>
    <row r="110" spans="1:7" x14ac:dyDescent="0.25">
      <c r="A110">
        <v>109</v>
      </c>
      <c r="B110" s="2" t="s">
        <v>106</v>
      </c>
      <c r="C110" s="2" t="s">
        <v>133</v>
      </c>
      <c r="D110" s="2" t="s">
        <v>141</v>
      </c>
      <c r="E110" s="2" t="s">
        <v>19</v>
      </c>
      <c r="F110" s="2" t="s">
        <v>20</v>
      </c>
      <c r="G110" s="3">
        <v>330</v>
      </c>
    </row>
    <row r="111" spans="1:7" x14ac:dyDescent="0.25">
      <c r="A111">
        <v>110</v>
      </c>
      <c r="B111" s="2" t="s">
        <v>106</v>
      </c>
      <c r="C111" s="2" t="s">
        <v>133</v>
      </c>
      <c r="D111" s="2" t="s">
        <v>142</v>
      </c>
      <c r="E111" s="2" t="s">
        <v>19</v>
      </c>
      <c r="F111" s="2" t="s">
        <v>24</v>
      </c>
      <c r="G111" s="3">
        <v>550</v>
      </c>
    </row>
    <row r="112" spans="1:7" x14ac:dyDescent="0.25">
      <c r="A112">
        <v>111</v>
      </c>
      <c r="B112" s="2" t="s">
        <v>106</v>
      </c>
      <c r="C112" s="2" t="s">
        <v>133</v>
      </c>
      <c r="D112" s="2" t="s">
        <v>143</v>
      </c>
      <c r="E112" s="2" t="s">
        <v>19</v>
      </c>
      <c r="F112" s="2" t="s">
        <v>26</v>
      </c>
      <c r="G112" s="3">
        <v>495</v>
      </c>
    </row>
    <row r="113" spans="1:7" x14ac:dyDescent="0.25">
      <c r="A113">
        <v>112</v>
      </c>
      <c r="B113" s="2" t="s">
        <v>106</v>
      </c>
      <c r="C113" s="2" t="s">
        <v>133</v>
      </c>
      <c r="D113" s="2" t="s">
        <v>144</v>
      </c>
      <c r="E113" s="2" t="s">
        <v>19</v>
      </c>
      <c r="F113" s="2" t="s">
        <v>20</v>
      </c>
      <c r="G113" s="3">
        <v>385</v>
      </c>
    </row>
    <row r="114" spans="1:7" x14ac:dyDescent="0.25">
      <c r="A114">
        <v>113</v>
      </c>
      <c r="B114" s="2" t="s">
        <v>106</v>
      </c>
      <c r="C114" s="2" t="s">
        <v>133</v>
      </c>
      <c r="D114" s="2" t="s">
        <v>145</v>
      </c>
      <c r="E114" s="2" t="s">
        <v>19</v>
      </c>
      <c r="F114" s="2" t="s">
        <v>26</v>
      </c>
      <c r="G114" s="3">
        <v>990</v>
      </c>
    </row>
    <row r="115" spans="1:7" x14ac:dyDescent="0.25">
      <c r="A115">
        <v>114</v>
      </c>
      <c r="B115" s="2" t="s">
        <v>106</v>
      </c>
      <c r="C115" s="2" t="s">
        <v>133</v>
      </c>
      <c r="D115" s="2" t="s">
        <v>146</v>
      </c>
      <c r="E115" s="2" t="s">
        <v>19</v>
      </c>
      <c r="F115" s="2" t="s">
        <v>20</v>
      </c>
      <c r="G115" s="3">
        <v>275</v>
      </c>
    </row>
    <row r="116" spans="1:7" x14ac:dyDescent="0.25">
      <c r="A116">
        <v>115</v>
      </c>
      <c r="B116" s="2" t="s">
        <v>106</v>
      </c>
      <c r="C116" s="2" t="s">
        <v>133</v>
      </c>
      <c r="D116" s="2" t="s">
        <v>147</v>
      </c>
      <c r="E116" s="2" t="s">
        <v>19</v>
      </c>
      <c r="F116" s="2" t="s">
        <v>20</v>
      </c>
      <c r="G116" s="3">
        <v>330</v>
      </c>
    </row>
    <row r="117" spans="1:7" x14ac:dyDescent="0.25">
      <c r="A117">
        <v>116</v>
      </c>
      <c r="B117" s="2" t="s">
        <v>106</v>
      </c>
      <c r="C117" s="2" t="s">
        <v>133</v>
      </c>
      <c r="D117" s="2" t="s">
        <v>148</v>
      </c>
      <c r="E117" s="2" t="s">
        <v>19</v>
      </c>
      <c r="F117" s="2" t="s">
        <v>24</v>
      </c>
      <c r="G117" s="3">
        <v>550</v>
      </c>
    </row>
    <row r="118" spans="1:7" x14ac:dyDescent="0.25">
      <c r="A118">
        <v>117</v>
      </c>
      <c r="B118" s="2" t="s">
        <v>106</v>
      </c>
      <c r="C118" s="2" t="s">
        <v>133</v>
      </c>
      <c r="D118" s="2" t="s">
        <v>149</v>
      </c>
      <c r="E118" s="2" t="s">
        <v>19</v>
      </c>
      <c r="F118" s="2" t="s">
        <v>26</v>
      </c>
      <c r="G118" s="3">
        <v>495</v>
      </c>
    </row>
    <row r="119" spans="1:7" x14ac:dyDescent="0.25">
      <c r="A119">
        <v>118</v>
      </c>
      <c r="B119" s="2" t="s">
        <v>106</v>
      </c>
      <c r="C119" s="2" t="s">
        <v>133</v>
      </c>
      <c r="D119" s="2" t="s">
        <v>150</v>
      </c>
      <c r="E119" s="2" t="s">
        <v>19</v>
      </c>
      <c r="F119" s="2" t="s">
        <v>20</v>
      </c>
      <c r="G119" s="3">
        <v>385</v>
      </c>
    </row>
    <row r="120" spans="1:7" x14ac:dyDescent="0.25">
      <c r="A120">
        <v>119</v>
      </c>
      <c r="B120" s="2" t="s">
        <v>106</v>
      </c>
      <c r="C120" s="2" t="s">
        <v>133</v>
      </c>
      <c r="D120" s="2" t="s">
        <v>151</v>
      </c>
      <c r="E120" s="2" t="s">
        <v>19</v>
      </c>
      <c r="F120" s="2" t="s">
        <v>24</v>
      </c>
      <c r="G120" s="3">
        <v>990</v>
      </c>
    </row>
    <row r="121" spans="1:7" x14ac:dyDescent="0.25">
      <c r="A121">
        <v>120</v>
      </c>
      <c r="B121" s="2" t="s">
        <v>106</v>
      </c>
      <c r="C121" s="2" t="s">
        <v>133</v>
      </c>
      <c r="D121" s="2" t="s">
        <v>152</v>
      </c>
      <c r="E121" s="2" t="s">
        <v>19</v>
      </c>
      <c r="F121" s="2" t="s">
        <v>20</v>
      </c>
      <c r="G121" s="3">
        <v>275</v>
      </c>
    </row>
    <row r="122" spans="1:7" x14ac:dyDescent="0.25">
      <c r="A122">
        <v>121</v>
      </c>
      <c r="B122" s="2" t="s">
        <v>106</v>
      </c>
      <c r="C122" s="2" t="s">
        <v>133</v>
      </c>
      <c r="D122" s="2" t="s">
        <v>153</v>
      </c>
      <c r="E122" s="2" t="s">
        <v>19</v>
      </c>
      <c r="F122" s="2" t="s">
        <v>20</v>
      </c>
      <c r="G122" s="3">
        <v>330</v>
      </c>
    </row>
    <row r="123" spans="1:7" x14ac:dyDescent="0.25">
      <c r="A123">
        <v>122</v>
      </c>
      <c r="B123" s="2" t="s">
        <v>106</v>
      </c>
      <c r="C123" s="2" t="s">
        <v>133</v>
      </c>
      <c r="D123" s="2" t="s">
        <v>154</v>
      </c>
      <c r="E123" s="2" t="s">
        <v>19</v>
      </c>
      <c r="F123" s="2" t="s">
        <v>24</v>
      </c>
      <c r="G123" s="3">
        <v>550</v>
      </c>
    </row>
    <row r="124" spans="1:7" x14ac:dyDescent="0.25">
      <c r="A124">
        <v>123</v>
      </c>
      <c r="B124" s="2" t="s">
        <v>106</v>
      </c>
      <c r="C124" s="2" t="s">
        <v>133</v>
      </c>
      <c r="D124" s="2" t="s">
        <v>155</v>
      </c>
      <c r="E124" s="2" t="s">
        <v>19</v>
      </c>
      <c r="F124" s="2" t="s">
        <v>26</v>
      </c>
      <c r="G124" s="3">
        <v>495</v>
      </c>
    </row>
    <row r="125" spans="1:7" x14ac:dyDescent="0.25">
      <c r="A125">
        <v>124</v>
      </c>
      <c r="B125" s="2" t="s">
        <v>106</v>
      </c>
      <c r="C125" s="2" t="s">
        <v>133</v>
      </c>
      <c r="D125" s="2" t="s">
        <v>156</v>
      </c>
      <c r="E125" s="2" t="s">
        <v>19</v>
      </c>
      <c r="F125" s="2" t="s">
        <v>20</v>
      </c>
      <c r="G125" s="3">
        <v>385</v>
      </c>
    </row>
    <row r="126" spans="1:7" x14ac:dyDescent="0.25">
      <c r="A126">
        <v>125</v>
      </c>
      <c r="B126" s="2" t="s">
        <v>106</v>
      </c>
      <c r="C126" s="2" t="s">
        <v>133</v>
      </c>
      <c r="D126" s="2" t="s">
        <v>157</v>
      </c>
      <c r="E126" s="2" t="s">
        <v>19</v>
      </c>
      <c r="F126" s="2" t="s">
        <v>28</v>
      </c>
      <c r="G126" s="3">
        <v>990</v>
      </c>
    </row>
    <row r="127" spans="1:7" x14ac:dyDescent="0.25">
      <c r="A127">
        <v>126</v>
      </c>
      <c r="B127" s="2" t="s">
        <v>106</v>
      </c>
      <c r="C127" s="2" t="s">
        <v>158</v>
      </c>
      <c r="D127" s="2" t="s">
        <v>159</v>
      </c>
      <c r="E127" s="2" t="s">
        <v>19</v>
      </c>
      <c r="F127" s="2" t="s">
        <v>30</v>
      </c>
      <c r="G127" s="3">
        <v>300</v>
      </c>
    </row>
    <row r="128" spans="1:7" x14ac:dyDescent="0.25">
      <c r="A128">
        <v>127</v>
      </c>
      <c r="B128" s="2" t="s">
        <v>106</v>
      </c>
      <c r="C128" s="2" t="s">
        <v>158</v>
      </c>
      <c r="D128" s="2" t="s">
        <v>160</v>
      </c>
      <c r="E128" s="2" t="s">
        <v>19</v>
      </c>
      <c r="F128" s="2" t="s">
        <v>20</v>
      </c>
      <c r="G128" s="3">
        <v>360</v>
      </c>
    </row>
    <row r="129" spans="1:7" x14ac:dyDescent="0.25">
      <c r="A129">
        <v>128</v>
      </c>
      <c r="B129" s="2" t="s">
        <v>106</v>
      </c>
      <c r="C129" s="2" t="s">
        <v>158</v>
      </c>
      <c r="D129" s="2" t="s">
        <v>161</v>
      </c>
      <c r="E129" s="2" t="s">
        <v>19</v>
      </c>
      <c r="F129" s="2" t="s">
        <v>24</v>
      </c>
      <c r="G129" s="3">
        <v>600</v>
      </c>
    </row>
    <row r="130" spans="1:7" x14ac:dyDescent="0.25">
      <c r="A130">
        <v>129</v>
      </c>
      <c r="B130" s="2" t="s">
        <v>106</v>
      </c>
      <c r="C130" s="2" t="s">
        <v>158</v>
      </c>
      <c r="D130" s="2" t="s">
        <v>141</v>
      </c>
      <c r="E130" s="2" t="s">
        <v>19</v>
      </c>
      <c r="F130" s="2" t="s">
        <v>26</v>
      </c>
      <c r="G130" s="3">
        <v>540</v>
      </c>
    </row>
    <row r="131" spans="1:7" x14ac:dyDescent="0.25">
      <c r="A131">
        <v>130</v>
      </c>
      <c r="B131" s="2" t="s">
        <v>106</v>
      </c>
      <c r="C131" s="2" t="s">
        <v>158</v>
      </c>
      <c r="D131" s="2" t="s">
        <v>162</v>
      </c>
      <c r="E131" s="2" t="s">
        <v>19</v>
      </c>
      <c r="F131" s="2" t="s">
        <v>20</v>
      </c>
      <c r="G131" s="3">
        <v>420</v>
      </c>
    </row>
    <row r="132" spans="1:7" x14ac:dyDescent="0.25">
      <c r="A132">
        <v>131</v>
      </c>
      <c r="B132" s="2" t="s">
        <v>106</v>
      </c>
      <c r="C132" s="2" t="s">
        <v>158</v>
      </c>
      <c r="D132" s="2" t="s">
        <v>163</v>
      </c>
      <c r="E132" s="2" t="s">
        <v>19</v>
      </c>
      <c r="F132" s="2" t="s">
        <v>28</v>
      </c>
      <c r="G132" s="3">
        <v>1080</v>
      </c>
    </row>
    <row r="133" spans="1:7" x14ac:dyDescent="0.25">
      <c r="A133">
        <v>132</v>
      </c>
      <c r="B133" s="2" t="s">
        <v>106</v>
      </c>
      <c r="C133" s="2" t="s">
        <v>158</v>
      </c>
      <c r="D133" s="2" t="s">
        <v>164</v>
      </c>
      <c r="E133" s="2" t="s">
        <v>19</v>
      </c>
      <c r="F133" s="2" t="s">
        <v>30</v>
      </c>
      <c r="G133" s="3">
        <v>300</v>
      </c>
    </row>
    <row r="134" spans="1:7" x14ac:dyDescent="0.25">
      <c r="A134">
        <v>133</v>
      </c>
      <c r="B134" s="2" t="s">
        <v>106</v>
      </c>
      <c r="C134" s="2" t="s">
        <v>158</v>
      </c>
      <c r="D134" s="2" t="s">
        <v>165</v>
      </c>
      <c r="E134" s="2" t="s">
        <v>19</v>
      </c>
      <c r="F134" s="2" t="s">
        <v>20</v>
      </c>
      <c r="G134" s="3">
        <v>360</v>
      </c>
    </row>
    <row r="135" spans="1:7" x14ac:dyDescent="0.25">
      <c r="A135">
        <v>134</v>
      </c>
      <c r="B135" s="2" t="s">
        <v>106</v>
      </c>
      <c r="C135" s="2" t="s">
        <v>158</v>
      </c>
      <c r="D135" s="2" t="s">
        <v>166</v>
      </c>
      <c r="E135" s="2" t="s">
        <v>19</v>
      </c>
      <c r="F135" s="2" t="s">
        <v>24</v>
      </c>
      <c r="G135" s="3">
        <v>600</v>
      </c>
    </row>
    <row r="136" spans="1:7" x14ac:dyDescent="0.25">
      <c r="A136">
        <v>135</v>
      </c>
      <c r="B136" s="2" t="s">
        <v>106</v>
      </c>
      <c r="C136" s="2" t="s">
        <v>158</v>
      </c>
      <c r="D136" s="2" t="s">
        <v>167</v>
      </c>
      <c r="E136" s="2" t="s">
        <v>19</v>
      </c>
      <c r="F136" s="2" t="s">
        <v>26</v>
      </c>
      <c r="G136" s="3">
        <v>540</v>
      </c>
    </row>
    <row r="137" spans="1:7" x14ac:dyDescent="0.25">
      <c r="A137">
        <v>136</v>
      </c>
      <c r="B137" s="2" t="s">
        <v>106</v>
      </c>
      <c r="C137" s="2" t="s">
        <v>158</v>
      </c>
      <c r="D137" s="2" t="s">
        <v>168</v>
      </c>
      <c r="E137" s="2" t="s">
        <v>19</v>
      </c>
      <c r="F137" s="2" t="s">
        <v>20</v>
      </c>
      <c r="G137" s="3">
        <v>420</v>
      </c>
    </row>
    <row r="138" spans="1:7" x14ac:dyDescent="0.25">
      <c r="A138">
        <v>137</v>
      </c>
      <c r="B138" s="2" t="s">
        <v>106</v>
      </c>
      <c r="C138" s="2" t="s">
        <v>158</v>
      </c>
      <c r="D138" s="2" t="s">
        <v>169</v>
      </c>
      <c r="E138" s="2" t="s">
        <v>19</v>
      </c>
      <c r="F138" s="2" t="s">
        <v>28</v>
      </c>
      <c r="G138" s="3">
        <v>1080</v>
      </c>
    </row>
    <row r="139" spans="1:7" x14ac:dyDescent="0.25">
      <c r="A139">
        <v>138</v>
      </c>
      <c r="B139" s="2" t="s">
        <v>106</v>
      </c>
      <c r="C139" s="2" t="s">
        <v>158</v>
      </c>
      <c r="D139" s="2" t="s">
        <v>162</v>
      </c>
      <c r="E139" s="2" t="s">
        <v>19</v>
      </c>
      <c r="F139" s="2" t="s">
        <v>30</v>
      </c>
      <c r="G139" s="3">
        <v>300</v>
      </c>
    </row>
    <row r="140" spans="1:7" x14ac:dyDescent="0.25">
      <c r="A140">
        <v>139</v>
      </c>
      <c r="B140" s="2" t="s">
        <v>170</v>
      </c>
      <c r="C140" s="2" t="s">
        <v>171</v>
      </c>
      <c r="D140" s="2" t="s">
        <v>172</v>
      </c>
      <c r="E140" s="2" t="s">
        <v>19</v>
      </c>
      <c r="F140" s="2" t="s">
        <v>20</v>
      </c>
      <c r="G140" s="3">
        <v>330</v>
      </c>
    </row>
    <row r="141" spans="1:7" x14ac:dyDescent="0.25">
      <c r="A141">
        <v>140</v>
      </c>
      <c r="B141" s="2" t="s">
        <v>170</v>
      </c>
      <c r="C141" s="2" t="s">
        <v>171</v>
      </c>
      <c r="D141" s="2" t="s">
        <v>173</v>
      </c>
      <c r="E141" s="2" t="s">
        <v>19</v>
      </c>
      <c r="F141" s="2" t="s">
        <v>24</v>
      </c>
      <c r="G141" s="3">
        <v>550</v>
      </c>
    </row>
    <row r="142" spans="1:7" x14ac:dyDescent="0.25">
      <c r="A142">
        <v>141</v>
      </c>
      <c r="B142" s="2" t="s">
        <v>170</v>
      </c>
      <c r="C142" s="2" t="s">
        <v>171</v>
      </c>
      <c r="D142" s="2" t="s">
        <v>174</v>
      </c>
      <c r="E142" s="2" t="s">
        <v>19</v>
      </c>
      <c r="F142" s="2" t="s">
        <v>26</v>
      </c>
      <c r="G142" s="3">
        <v>495</v>
      </c>
    </row>
    <row r="143" spans="1:7" x14ac:dyDescent="0.25">
      <c r="A143">
        <v>142</v>
      </c>
      <c r="B143" s="2" t="s">
        <v>170</v>
      </c>
      <c r="C143" s="2" t="s">
        <v>171</v>
      </c>
      <c r="D143" s="2" t="s">
        <v>175</v>
      </c>
      <c r="E143" s="2" t="s">
        <v>19</v>
      </c>
      <c r="F143" s="2" t="s">
        <v>20</v>
      </c>
      <c r="G143" s="3">
        <v>385</v>
      </c>
    </row>
    <row r="144" spans="1:7" x14ac:dyDescent="0.25">
      <c r="A144">
        <v>143</v>
      </c>
      <c r="B144" s="2" t="s">
        <v>170</v>
      </c>
      <c r="C144" s="2" t="s">
        <v>171</v>
      </c>
      <c r="D144" s="2" t="s">
        <v>176</v>
      </c>
      <c r="E144" s="2" t="s">
        <v>19</v>
      </c>
      <c r="F144" s="2" t="s">
        <v>28</v>
      </c>
      <c r="G144" s="3">
        <v>990</v>
      </c>
    </row>
    <row r="145" spans="1:7" x14ac:dyDescent="0.25">
      <c r="A145">
        <v>144</v>
      </c>
      <c r="B145" s="2" t="s">
        <v>170</v>
      </c>
      <c r="C145" s="2" t="s">
        <v>171</v>
      </c>
      <c r="D145" s="2" t="s">
        <v>177</v>
      </c>
      <c r="E145" s="2" t="s">
        <v>19</v>
      </c>
      <c r="F145" s="2" t="s">
        <v>30</v>
      </c>
      <c r="G145" s="3">
        <v>275</v>
      </c>
    </row>
    <row r="146" spans="1:7" x14ac:dyDescent="0.25">
      <c r="A146">
        <v>145</v>
      </c>
      <c r="B146" s="2" t="s">
        <v>170</v>
      </c>
      <c r="C146" s="2" t="s">
        <v>171</v>
      </c>
      <c r="D146" s="2" t="s">
        <v>178</v>
      </c>
      <c r="E146" s="2" t="s">
        <v>19</v>
      </c>
      <c r="F146" s="2" t="s">
        <v>20</v>
      </c>
      <c r="G146" s="3">
        <v>330</v>
      </c>
    </row>
    <row r="147" spans="1:7" x14ac:dyDescent="0.25">
      <c r="A147">
        <v>146</v>
      </c>
      <c r="B147" s="2" t="s">
        <v>170</v>
      </c>
      <c r="C147" s="2" t="s">
        <v>171</v>
      </c>
      <c r="D147" s="2" t="s">
        <v>179</v>
      </c>
      <c r="E147" s="2" t="s">
        <v>19</v>
      </c>
      <c r="F147" s="2" t="s">
        <v>24</v>
      </c>
      <c r="G147" s="3">
        <v>550</v>
      </c>
    </row>
    <row r="148" spans="1:7" x14ac:dyDescent="0.25">
      <c r="A148">
        <v>147</v>
      </c>
      <c r="B148" s="2" t="s">
        <v>170</v>
      </c>
      <c r="C148" s="2" t="s">
        <v>171</v>
      </c>
      <c r="D148" s="2" t="s">
        <v>180</v>
      </c>
      <c r="E148" s="2" t="s">
        <v>19</v>
      </c>
      <c r="F148" s="2" t="s">
        <v>26</v>
      </c>
      <c r="G148" s="3">
        <v>495</v>
      </c>
    </row>
    <row r="149" spans="1:7" x14ac:dyDescent="0.25">
      <c r="A149">
        <v>148</v>
      </c>
      <c r="B149" s="2" t="s">
        <v>170</v>
      </c>
      <c r="C149" s="2" t="s">
        <v>171</v>
      </c>
      <c r="D149" s="2" t="s">
        <v>181</v>
      </c>
      <c r="E149" s="2" t="s">
        <v>19</v>
      </c>
      <c r="F149" s="2" t="s">
        <v>20</v>
      </c>
      <c r="G149" s="3">
        <v>385</v>
      </c>
    </row>
    <row r="150" spans="1:7" x14ac:dyDescent="0.25">
      <c r="A150">
        <v>149</v>
      </c>
      <c r="B150" s="2" t="s">
        <v>170</v>
      </c>
      <c r="C150" s="2" t="s">
        <v>171</v>
      </c>
      <c r="D150" s="2" t="s">
        <v>182</v>
      </c>
      <c r="E150" s="2" t="s">
        <v>19</v>
      </c>
      <c r="F150" s="2" t="s">
        <v>28</v>
      </c>
      <c r="G150" s="3">
        <v>990</v>
      </c>
    </row>
    <row r="151" spans="1:7" x14ac:dyDescent="0.25">
      <c r="A151">
        <v>150</v>
      </c>
      <c r="B151" s="2" t="s">
        <v>170</v>
      </c>
      <c r="C151" s="2" t="s">
        <v>171</v>
      </c>
      <c r="D151" s="2" t="s">
        <v>183</v>
      </c>
      <c r="E151" s="2" t="s">
        <v>19</v>
      </c>
      <c r="F151" s="2" t="s">
        <v>30</v>
      </c>
      <c r="G151" s="3">
        <v>275</v>
      </c>
    </row>
    <row r="152" spans="1:7" x14ac:dyDescent="0.25">
      <c r="A152">
        <v>151</v>
      </c>
      <c r="B152" s="2" t="s">
        <v>170</v>
      </c>
      <c r="C152" s="2" t="s">
        <v>171</v>
      </c>
      <c r="D152" s="2" t="s">
        <v>184</v>
      </c>
      <c r="E152" s="2" t="s">
        <v>19</v>
      </c>
      <c r="F152" s="2" t="s">
        <v>30</v>
      </c>
      <c r="G152" s="3">
        <v>270</v>
      </c>
    </row>
    <row r="153" spans="1:7" x14ac:dyDescent="0.25">
      <c r="A153">
        <v>152</v>
      </c>
      <c r="B153" s="2" t="s">
        <v>170</v>
      </c>
      <c r="C153" s="2" t="s">
        <v>185</v>
      </c>
      <c r="D153" s="2" t="s">
        <v>186</v>
      </c>
      <c r="E153" s="2" t="s">
        <v>19</v>
      </c>
      <c r="F153" s="2" t="s">
        <v>20</v>
      </c>
      <c r="G153" s="3">
        <v>355</v>
      </c>
    </row>
    <row r="154" spans="1:7" x14ac:dyDescent="0.25">
      <c r="A154">
        <v>153</v>
      </c>
      <c r="B154" s="2" t="s">
        <v>170</v>
      </c>
      <c r="C154" s="2" t="s">
        <v>185</v>
      </c>
      <c r="D154" s="2" t="s">
        <v>187</v>
      </c>
      <c r="E154" s="2" t="s">
        <v>19</v>
      </c>
      <c r="F154" s="2" t="s">
        <v>20</v>
      </c>
      <c r="G154" s="3">
        <v>355</v>
      </c>
    </row>
    <row r="155" spans="1:7" x14ac:dyDescent="0.25">
      <c r="A155">
        <v>154</v>
      </c>
      <c r="B155" s="2" t="s">
        <v>170</v>
      </c>
      <c r="C155" s="2" t="s">
        <v>185</v>
      </c>
      <c r="D155" s="2" t="s">
        <v>188</v>
      </c>
      <c r="E155" s="2" t="s">
        <v>19</v>
      </c>
      <c r="F155" s="2" t="s">
        <v>20</v>
      </c>
      <c r="G155" s="3">
        <v>355</v>
      </c>
    </row>
    <row r="156" spans="1:7" x14ac:dyDescent="0.25">
      <c r="A156">
        <v>155</v>
      </c>
      <c r="B156" s="2" t="s">
        <v>170</v>
      </c>
      <c r="C156" s="2" t="s">
        <v>185</v>
      </c>
      <c r="D156" s="2" t="s">
        <v>189</v>
      </c>
      <c r="E156" s="2" t="s">
        <v>19</v>
      </c>
      <c r="F156" s="2" t="s">
        <v>20</v>
      </c>
      <c r="G156" s="3">
        <v>360</v>
      </c>
    </row>
    <row r="157" spans="1:7" x14ac:dyDescent="0.25">
      <c r="A157">
        <v>156</v>
      </c>
      <c r="B157" s="2" t="s">
        <v>170</v>
      </c>
      <c r="C157" s="2" t="s">
        <v>185</v>
      </c>
      <c r="D157" s="2" t="s">
        <v>190</v>
      </c>
      <c r="E157" s="2" t="s">
        <v>19</v>
      </c>
      <c r="F157" s="2" t="s">
        <v>20</v>
      </c>
      <c r="G157" s="3">
        <v>360</v>
      </c>
    </row>
    <row r="158" spans="1:7" x14ac:dyDescent="0.25">
      <c r="A158">
        <v>157</v>
      </c>
      <c r="B158" s="2" t="s">
        <v>170</v>
      </c>
      <c r="C158" s="2" t="s">
        <v>185</v>
      </c>
      <c r="D158" s="2" t="s">
        <v>191</v>
      </c>
      <c r="E158" s="2" t="s">
        <v>19</v>
      </c>
      <c r="F158" s="2" t="s">
        <v>20</v>
      </c>
      <c r="G158" s="3">
        <v>360</v>
      </c>
    </row>
    <row r="159" spans="1:7" x14ac:dyDescent="0.25">
      <c r="A159">
        <v>158</v>
      </c>
      <c r="B159" s="2" t="s">
        <v>170</v>
      </c>
      <c r="C159" s="2" t="s">
        <v>185</v>
      </c>
      <c r="D159" s="2" t="s">
        <v>192</v>
      </c>
      <c r="E159" s="2" t="s">
        <v>19</v>
      </c>
      <c r="F159" s="2" t="s">
        <v>20</v>
      </c>
      <c r="G159" s="3">
        <v>365</v>
      </c>
    </row>
    <row r="160" spans="1:7" x14ac:dyDescent="0.25">
      <c r="A160">
        <v>159</v>
      </c>
      <c r="B160" s="2" t="s">
        <v>170</v>
      </c>
      <c r="C160" s="2" t="s">
        <v>185</v>
      </c>
      <c r="D160" s="2" t="s">
        <v>193</v>
      </c>
      <c r="E160" s="2" t="s">
        <v>19</v>
      </c>
      <c r="F160" s="2" t="s">
        <v>20</v>
      </c>
      <c r="G160" s="3">
        <v>365</v>
      </c>
    </row>
    <row r="161" spans="1:7" x14ac:dyDescent="0.25">
      <c r="A161">
        <v>160</v>
      </c>
      <c r="B161" s="2" t="s">
        <v>170</v>
      </c>
      <c r="C161" s="2" t="s">
        <v>185</v>
      </c>
      <c r="D161" s="2" t="s">
        <v>194</v>
      </c>
      <c r="E161" s="2" t="s">
        <v>19</v>
      </c>
      <c r="F161" s="2" t="s">
        <v>20</v>
      </c>
      <c r="G161" s="3">
        <v>365</v>
      </c>
    </row>
    <row r="162" spans="1:7" x14ac:dyDescent="0.25">
      <c r="A162">
        <v>161</v>
      </c>
      <c r="B162" s="2" t="s">
        <v>170</v>
      </c>
      <c r="C162" s="2" t="s">
        <v>185</v>
      </c>
      <c r="D162" s="2" t="s">
        <v>195</v>
      </c>
      <c r="E162" s="2" t="s">
        <v>19</v>
      </c>
      <c r="F162" s="2" t="s">
        <v>20</v>
      </c>
      <c r="G162" s="3">
        <v>375</v>
      </c>
    </row>
    <row r="163" spans="1:7" x14ac:dyDescent="0.25">
      <c r="A163">
        <v>162</v>
      </c>
      <c r="B163" s="2" t="s">
        <v>170</v>
      </c>
      <c r="C163" s="2" t="s">
        <v>185</v>
      </c>
      <c r="D163" s="2" t="s">
        <v>196</v>
      </c>
      <c r="E163" s="2" t="s">
        <v>19</v>
      </c>
      <c r="F163" s="2" t="s">
        <v>20</v>
      </c>
      <c r="G163" s="3">
        <v>375</v>
      </c>
    </row>
    <row r="164" spans="1:7" x14ac:dyDescent="0.25">
      <c r="A164">
        <v>163</v>
      </c>
      <c r="B164" s="2" t="s">
        <v>170</v>
      </c>
      <c r="C164" s="2" t="s">
        <v>185</v>
      </c>
      <c r="D164" s="2" t="s">
        <v>197</v>
      </c>
      <c r="E164" s="2" t="s">
        <v>19</v>
      </c>
      <c r="F164" s="2" t="s">
        <v>20</v>
      </c>
      <c r="G164" s="3">
        <v>375</v>
      </c>
    </row>
    <row r="165" spans="1:7" x14ac:dyDescent="0.25">
      <c r="A165">
        <v>164</v>
      </c>
      <c r="B165" s="2" t="s">
        <v>170</v>
      </c>
      <c r="C165" s="2" t="s">
        <v>185</v>
      </c>
      <c r="D165" s="2" t="s">
        <v>198</v>
      </c>
      <c r="E165" s="2" t="s">
        <v>19</v>
      </c>
      <c r="F165" s="2" t="s">
        <v>30</v>
      </c>
      <c r="G165" s="3">
        <v>255</v>
      </c>
    </row>
    <row r="166" spans="1:7" x14ac:dyDescent="0.25">
      <c r="A166">
        <v>165</v>
      </c>
      <c r="B166" s="2" t="s">
        <v>170</v>
      </c>
      <c r="C166" s="2" t="s">
        <v>185</v>
      </c>
      <c r="D166" s="2" t="s">
        <v>199</v>
      </c>
      <c r="E166" s="2" t="s">
        <v>19</v>
      </c>
      <c r="F166" s="2" t="s">
        <v>30</v>
      </c>
      <c r="G166" s="3">
        <v>255</v>
      </c>
    </row>
    <row r="167" spans="1:7" x14ac:dyDescent="0.25">
      <c r="A167">
        <v>166</v>
      </c>
      <c r="B167" s="2" t="s">
        <v>170</v>
      </c>
      <c r="C167" s="2" t="s">
        <v>185</v>
      </c>
      <c r="D167" s="2" t="s">
        <v>200</v>
      </c>
      <c r="E167" s="2" t="s">
        <v>19</v>
      </c>
      <c r="F167" s="2" t="s">
        <v>30</v>
      </c>
      <c r="G167" s="3">
        <v>275</v>
      </c>
    </row>
    <row r="168" spans="1:7" x14ac:dyDescent="0.25">
      <c r="A168">
        <v>167</v>
      </c>
      <c r="B168" s="2" t="s">
        <v>170</v>
      </c>
      <c r="C168" s="2" t="s">
        <v>185</v>
      </c>
      <c r="D168" s="2" t="s">
        <v>201</v>
      </c>
      <c r="E168" s="2" t="s">
        <v>19</v>
      </c>
      <c r="F168" s="2" t="s">
        <v>30</v>
      </c>
      <c r="G168" s="3">
        <v>275</v>
      </c>
    </row>
    <row r="169" spans="1:7" x14ac:dyDescent="0.25">
      <c r="A169">
        <v>168</v>
      </c>
      <c r="B169" s="2" t="s">
        <v>170</v>
      </c>
      <c r="C169" s="2" t="s">
        <v>185</v>
      </c>
      <c r="D169" s="2" t="s">
        <v>202</v>
      </c>
      <c r="E169" s="2" t="s">
        <v>19</v>
      </c>
      <c r="F169" s="2" t="s">
        <v>30</v>
      </c>
      <c r="G169" s="3">
        <v>275</v>
      </c>
    </row>
    <row r="170" spans="1:7" x14ac:dyDescent="0.25">
      <c r="A170">
        <v>169</v>
      </c>
      <c r="B170" s="2" t="s">
        <v>170</v>
      </c>
      <c r="C170" s="2" t="s">
        <v>185</v>
      </c>
      <c r="D170" s="2" t="s">
        <v>203</v>
      </c>
      <c r="E170" s="2" t="s">
        <v>19</v>
      </c>
      <c r="F170" s="2" t="s">
        <v>30</v>
      </c>
      <c r="G170" s="3">
        <v>275</v>
      </c>
    </row>
    <row r="171" spans="1:7" x14ac:dyDescent="0.25">
      <c r="A171">
        <v>170</v>
      </c>
      <c r="B171" s="2" t="s">
        <v>170</v>
      </c>
      <c r="C171" s="2" t="s">
        <v>185</v>
      </c>
      <c r="D171" s="2" t="s">
        <v>204</v>
      </c>
      <c r="E171" s="2" t="s">
        <v>19</v>
      </c>
      <c r="F171" s="2" t="s">
        <v>30</v>
      </c>
      <c r="G171" s="3">
        <v>275</v>
      </c>
    </row>
    <row r="172" spans="1:7" x14ac:dyDescent="0.25">
      <c r="A172">
        <v>171</v>
      </c>
      <c r="B172" s="2" t="s">
        <v>170</v>
      </c>
      <c r="C172" s="2" t="s">
        <v>185</v>
      </c>
      <c r="D172" s="2" t="s">
        <v>205</v>
      </c>
      <c r="E172" s="2" t="s">
        <v>19</v>
      </c>
      <c r="F172" s="2" t="s">
        <v>30</v>
      </c>
      <c r="G172" s="3">
        <v>275</v>
      </c>
    </row>
    <row r="173" spans="1:7" x14ac:dyDescent="0.25">
      <c r="A173">
        <v>172</v>
      </c>
      <c r="B173" s="2" t="s">
        <v>170</v>
      </c>
      <c r="C173" s="2" t="s">
        <v>185</v>
      </c>
      <c r="D173" s="2" t="s">
        <v>206</v>
      </c>
      <c r="E173" s="2" t="s">
        <v>19</v>
      </c>
      <c r="F173" s="2" t="s">
        <v>30</v>
      </c>
      <c r="G173" s="3">
        <v>300</v>
      </c>
    </row>
    <row r="174" spans="1:7" x14ac:dyDescent="0.25">
      <c r="A174">
        <v>173</v>
      </c>
      <c r="B174" s="2" t="s">
        <v>170</v>
      </c>
      <c r="C174" s="2" t="s">
        <v>185</v>
      </c>
      <c r="D174" s="2" t="s">
        <v>207</v>
      </c>
      <c r="E174" s="2" t="s">
        <v>19</v>
      </c>
      <c r="F174" s="2" t="s">
        <v>30</v>
      </c>
      <c r="G174" s="3">
        <v>300</v>
      </c>
    </row>
    <row r="175" spans="1:7" x14ac:dyDescent="0.25">
      <c r="A175">
        <v>174</v>
      </c>
      <c r="B175" s="2" t="s">
        <v>170</v>
      </c>
      <c r="C175" s="2" t="s">
        <v>185</v>
      </c>
      <c r="D175" s="2" t="s">
        <v>208</v>
      </c>
      <c r="E175" s="2" t="s">
        <v>19</v>
      </c>
      <c r="F175" s="2" t="s">
        <v>30</v>
      </c>
      <c r="G175" s="3">
        <v>85000</v>
      </c>
    </row>
    <row r="176" spans="1:7" x14ac:dyDescent="0.25">
      <c r="A176">
        <v>175</v>
      </c>
      <c r="B176" s="2" t="s">
        <v>170</v>
      </c>
      <c r="C176" s="2" t="s">
        <v>209</v>
      </c>
      <c r="D176" s="2" t="s">
        <v>210</v>
      </c>
      <c r="E176" s="2" t="s">
        <v>19</v>
      </c>
      <c r="F176" s="2" t="s">
        <v>24</v>
      </c>
      <c r="G176" s="3">
        <v>1440</v>
      </c>
    </row>
    <row r="177" spans="1:7" x14ac:dyDescent="0.25">
      <c r="A177">
        <v>176</v>
      </c>
      <c r="B177" s="2" t="s">
        <v>170</v>
      </c>
      <c r="C177" s="2" t="s">
        <v>209</v>
      </c>
      <c r="D177" s="2" t="s">
        <v>211</v>
      </c>
      <c r="E177" s="2" t="s">
        <v>19</v>
      </c>
      <c r="F177" s="2" t="s">
        <v>24</v>
      </c>
      <c r="G177" s="3">
        <v>1570</v>
      </c>
    </row>
    <row r="178" spans="1:7" x14ac:dyDescent="0.25">
      <c r="A178">
        <v>177</v>
      </c>
      <c r="B178" s="2" t="s">
        <v>170</v>
      </c>
      <c r="C178" s="2" t="s">
        <v>209</v>
      </c>
      <c r="D178" s="2" t="s">
        <v>212</v>
      </c>
      <c r="E178" s="2" t="s">
        <v>19</v>
      </c>
      <c r="F178" s="2" t="s">
        <v>24</v>
      </c>
      <c r="G178" s="3">
        <v>1520</v>
      </c>
    </row>
    <row r="179" spans="1:7" x14ac:dyDescent="0.25">
      <c r="A179">
        <v>178</v>
      </c>
      <c r="B179" s="2" t="s">
        <v>170</v>
      </c>
      <c r="C179" s="2" t="s">
        <v>209</v>
      </c>
      <c r="D179" s="2" t="s">
        <v>213</v>
      </c>
      <c r="E179" s="2" t="s">
        <v>19</v>
      </c>
      <c r="F179" s="2" t="s">
        <v>28</v>
      </c>
      <c r="G179" s="3">
        <v>1920</v>
      </c>
    </row>
    <row r="180" spans="1:7" x14ac:dyDescent="0.25">
      <c r="A180">
        <v>179</v>
      </c>
      <c r="B180" s="2" t="s">
        <v>170</v>
      </c>
      <c r="C180" s="2" t="s">
        <v>209</v>
      </c>
      <c r="D180" s="2" t="s">
        <v>214</v>
      </c>
      <c r="E180" s="2" t="s">
        <v>19</v>
      </c>
      <c r="F180" s="2" t="s">
        <v>28</v>
      </c>
      <c r="G180" s="3">
        <v>2000</v>
      </c>
    </row>
    <row r="181" spans="1:7" x14ac:dyDescent="0.25">
      <c r="A181">
        <v>180</v>
      </c>
      <c r="B181" s="2" t="s">
        <v>170</v>
      </c>
      <c r="C181" s="2" t="s">
        <v>209</v>
      </c>
      <c r="D181" s="2" t="s">
        <v>215</v>
      </c>
      <c r="E181" s="2" t="s">
        <v>19</v>
      </c>
      <c r="F181" s="2" t="s">
        <v>28</v>
      </c>
      <c r="G181" s="3">
        <v>2160</v>
      </c>
    </row>
    <row r="182" spans="1:7" x14ac:dyDescent="0.25">
      <c r="A182">
        <v>181</v>
      </c>
      <c r="B182" s="2" t="s">
        <v>170</v>
      </c>
      <c r="C182" s="2" t="s">
        <v>209</v>
      </c>
      <c r="D182" s="2" t="s">
        <v>216</v>
      </c>
      <c r="E182" s="2" t="s">
        <v>19</v>
      </c>
      <c r="F182" s="2" t="s">
        <v>24</v>
      </c>
      <c r="G182" s="3">
        <v>1395</v>
      </c>
    </row>
    <row r="183" spans="1:7" x14ac:dyDescent="0.25">
      <c r="A183">
        <v>182</v>
      </c>
      <c r="B183" s="2" t="s">
        <v>170</v>
      </c>
      <c r="C183" s="2" t="s">
        <v>209</v>
      </c>
      <c r="D183" s="2" t="s">
        <v>217</v>
      </c>
      <c r="E183" s="2" t="s">
        <v>19</v>
      </c>
      <c r="F183" s="2" t="s">
        <v>24</v>
      </c>
      <c r="G183" s="3">
        <v>1120</v>
      </c>
    </row>
    <row r="184" spans="1:7" x14ac:dyDescent="0.25">
      <c r="A184">
        <v>183</v>
      </c>
      <c r="B184" s="2" t="s">
        <v>170</v>
      </c>
      <c r="C184" s="2" t="s">
        <v>209</v>
      </c>
      <c r="D184" s="2" t="s">
        <v>218</v>
      </c>
      <c r="E184" s="2" t="s">
        <v>19</v>
      </c>
      <c r="F184" s="2" t="s">
        <v>24</v>
      </c>
      <c r="G184" s="3">
        <v>1120</v>
      </c>
    </row>
    <row r="185" spans="1:7" x14ac:dyDescent="0.25">
      <c r="A185">
        <v>184</v>
      </c>
      <c r="B185" s="2" t="s">
        <v>170</v>
      </c>
      <c r="C185" s="2" t="s">
        <v>209</v>
      </c>
      <c r="D185" s="2" t="s">
        <v>219</v>
      </c>
      <c r="E185" s="2" t="s">
        <v>19</v>
      </c>
      <c r="F185" s="2" t="s">
        <v>24</v>
      </c>
      <c r="G185" s="3">
        <v>1345</v>
      </c>
    </row>
    <row r="186" spans="1:7" x14ac:dyDescent="0.25">
      <c r="A186">
        <v>185</v>
      </c>
      <c r="B186" s="2" t="s">
        <v>170</v>
      </c>
      <c r="C186" s="2" t="s">
        <v>209</v>
      </c>
      <c r="D186" s="2" t="s">
        <v>220</v>
      </c>
      <c r="E186" s="2" t="s">
        <v>19</v>
      </c>
      <c r="F186" s="2" t="s">
        <v>24</v>
      </c>
      <c r="G186" s="3">
        <v>1345</v>
      </c>
    </row>
    <row r="187" spans="1:7" x14ac:dyDescent="0.25">
      <c r="A187">
        <v>186</v>
      </c>
      <c r="B187" s="2" t="s">
        <v>170</v>
      </c>
      <c r="C187" s="2" t="s">
        <v>209</v>
      </c>
      <c r="D187" s="2" t="s">
        <v>221</v>
      </c>
      <c r="E187" s="2" t="s">
        <v>19</v>
      </c>
      <c r="F187" s="2" t="s">
        <v>24</v>
      </c>
      <c r="G187" s="3">
        <v>1345</v>
      </c>
    </row>
    <row r="188" spans="1:7" x14ac:dyDescent="0.25">
      <c r="A188">
        <v>187</v>
      </c>
      <c r="B188" s="2" t="s">
        <v>170</v>
      </c>
      <c r="C188" s="2" t="s">
        <v>209</v>
      </c>
      <c r="D188" s="2" t="s">
        <v>222</v>
      </c>
      <c r="E188" s="2" t="s">
        <v>19</v>
      </c>
      <c r="F188" s="2" t="s">
        <v>28</v>
      </c>
      <c r="G188" s="3">
        <v>1570</v>
      </c>
    </row>
    <row r="189" spans="1:7" x14ac:dyDescent="0.25">
      <c r="A189">
        <v>188</v>
      </c>
      <c r="B189" s="2" t="s">
        <v>170</v>
      </c>
      <c r="C189" s="2" t="s">
        <v>223</v>
      </c>
      <c r="D189" s="2" t="s">
        <v>224</v>
      </c>
      <c r="E189" s="2" t="s">
        <v>19</v>
      </c>
      <c r="F189" s="2" t="s">
        <v>26</v>
      </c>
      <c r="G189" s="3">
        <v>720</v>
      </c>
    </row>
    <row r="190" spans="1:7" x14ac:dyDescent="0.25">
      <c r="A190">
        <v>189</v>
      </c>
      <c r="B190" s="2" t="s">
        <v>170</v>
      </c>
      <c r="C190" s="2" t="s">
        <v>223</v>
      </c>
      <c r="D190" s="2" t="s">
        <v>225</v>
      </c>
      <c r="E190" s="2" t="s">
        <v>19</v>
      </c>
      <c r="F190" s="2" t="s">
        <v>26</v>
      </c>
      <c r="G190" s="3">
        <v>720</v>
      </c>
    </row>
    <row r="191" spans="1:7" x14ac:dyDescent="0.25">
      <c r="A191">
        <v>190</v>
      </c>
      <c r="B191" s="2" t="s">
        <v>170</v>
      </c>
      <c r="C191" s="2" t="s">
        <v>223</v>
      </c>
      <c r="D191" s="2" t="s">
        <v>226</v>
      </c>
      <c r="E191" s="2" t="s">
        <v>19</v>
      </c>
      <c r="F191" s="2" t="s">
        <v>26</v>
      </c>
      <c r="G191" s="3">
        <v>720</v>
      </c>
    </row>
    <row r="192" spans="1:7" x14ac:dyDescent="0.25">
      <c r="A192">
        <v>191</v>
      </c>
      <c r="B192" s="2" t="s">
        <v>170</v>
      </c>
      <c r="C192" s="2" t="s">
        <v>223</v>
      </c>
      <c r="D192" s="2" t="s">
        <v>227</v>
      </c>
      <c r="E192" s="2" t="s">
        <v>19</v>
      </c>
      <c r="F192" s="2" t="s">
        <v>26</v>
      </c>
      <c r="G192" s="3">
        <v>675</v>
      </c>
    </row>
    <row r="193" spans="1:7" x14ac:dyDescent="0.25">
      <c r="A193">
        <v>192</v>
      </c>
      <c r="B193" s="2" t="s">
        <v>170</v>
      </c>
      <c r="C193" s="2" t="s">
        <v>223</v>
      </c>
      <c r="D193" s="2" t="s">
        <v>228</v>
      </c>
      <c r="E193" s="2" t="s">
        <v>19</v>
      </c>
      <c r="F193" s="2" t="s">
        <v>26</v>
      </c>
      <c r="G193" s="3">
        <v>675</v>
      </c>
    </row>
    <row r="194" spans="1:7" x14ac:dyDescent="0.25">
      <c r="A194">
        <v>193</v>
      </c>
      <c r="B194" s="2" t="s">
        <v>170</v>
      </c>
      <c r="C194" s="2" t="s">
        <v>223</v>
      </c>
      <c r="D194" s="2" t="s">
        <v>229</v>
      </c>
      <c r="E194" s="2" t="s">
        <v>19</v>
      </c>
      <c r="F194" s="2" t="s">
        <v>26</v>
      </c>
      <c r="G194" s="3">
        <v>675</v>
      </c>
    </row>
    <row r="195" spans="1:7" x14ac:dyDescent="0.25">
      <c r="A195">
        <v>194</v>
      </c>
      <c r="B195" s="2" t="s">
        <v>170</v>
      </c>
      <c r="C195" s="2" t="s">
        <v>223</v>
      </c>
      <c r="D195" s="2" t="s">
        <v>230</v>
      </c>
      <c r="E195" s="2" t="s">
        <v>19</v>
      </c>
      <c r="F195" s="2" t="s">
        <v>26</v>
      </c>
      <c r="G195" s="3">
        <v>660</v>
      </c>
    </row>
    <row r="196" spans="1:7" x14ac:dyDescent="0.25">
      <c r="A196">
        <v>195</v>
      </c>
      <c r="B196" s="2" t="s">
        <v>231</v>
      </c>
      <c r="C196" s="2" t="s">
        <v>232</v>
      </c>
      <c r="D196" s="2" t="s">
        <v>233</v>
      </c>
      <c r="E196" s="2" t="s">
        <v>231</v>
      </c>
      <c r="F196" s="2" t="s">
        <v>24</v>
      </c>
      <c r="G196" s="3">
        <v>795</v>
      </c>
    </row>
    <row r="197" spans="1:7" x14ac:dyDescent="0.25">
      <c r="A197">
        <v>196</v>
      </c>
      <c r="B197" s="2" t="s">
        <v>231</v>
      </c>
      <c r="C197" s="2" t="s">
        <v>232</v>
      </c>
      <c r="D197" s="2" t="s">
        <v>234</v>
      </c>
      <c r="E197" s="2" t="s">
        <v>231</v>
      </c>
      <c r="F197" s="2" t="s">
        <v>24</v>
      </c>
      <c r="G197" s="3">
        <v>795</v>
      </c>
    </row>
    <row r="198" spans="1:7" x14ac:dyDescent="0.25">
      <c r="A198">
        <v>197</v>
      </c>
      <c r="B198" s="2" t="s">
        <v>231</v>
      </c>
      <c r="C198" s="2" t="s">
        <v>232</v>
      </c>
      <c r="D198" s="2" t="s">
        <v>235</v>
      </c>
      <c r="E198" s="2" t="s">
        <v>231</v>
      </c>
      <c r="F198" s="2" t="s">
        <v>24</v>
      </c>
      <c r="G198" s="3">
        <v>785</v>
      </c>
    </row>
    <row r="199" spans="1:7" x14ac:dyDescent="0.25">
      <c r="A199">
        <v>198</v>
      </c>
      <c r="B199" s="2" t="s">
        <v>231</v>
      </c>
      <c r="C199" s="2" t="s">
        <v>232</v>
      </c>
      <c r="D199" s="2" t="s">
        <v>236</v>
      </c>
      <c r="E199" s="2" t="s">
        <v>231</v>
      </c>
      <c r="F199" s="2" t="s">
        <v>20</v>
      </c>
      <c r="G199" s="3">
        <v>495</v>
      </c>
    </row>
    <row r="200" spans="1:7" x14ac:dyDescent="0.25">
      <c r="A200">
        <v>199</v>
      </c>
      <c r="B200" s="2" t="s">
        <v>231</v>
      </c>
      <c r="C200" s="2" t="s">
        <v>232</v>
      </c>
      <c r="D200" s="2" t="s">
        <v>237</v>
      </c>
      <c r="E200" s="2" t="s">
        <v>231</v>
      </c>
      <c r="F200" s="2" t="s">
        <v>20</v>
      </c>
      <c r="G200" s="3">
        <v>495</v>
      </c>
    </row>
    <row r="201" spans="1:7" x14ac:dyDescent="0.25">
      <c r="A201">
        <v>200</v>
      </c>
      <c r="B201" s="2" t="s">
        <v>231</v>
      </c>
      <c r="C201" s="2" t="s">
        <v>232</v>
      </c>
      <c r="D201" s="2" t="s">
        <v>238</v>
      </c>
      <c r="E201" s="2" t="s">
        <v>231</v>
      </c>
      <c r="F201" s="2" t="s">
        <v>20</v>
      </c>
      <c r="G201" s="3">
        <v>495</v>
      </c>
    </row>
    <row r="202" spans="1:7" x14ac:dyDescent="0.25">
      <c r="A202">
        <v>201</v>
      </c>
      <c r="B202" s="2" t="s">
        <v>239</v>
      </c>
      <c r="C202" s="2" t="s">
        <v>240</v>
      </c>
      <c r="D202" s="2" t="s">
        <v>241</v>
      </c>
      <c r="E202" s="2" t="s">
        <v>242</v>
      </c>
      <c r="F202" s="2" t="s">
        <v>26</v>
      </c>
      <c r="G202" s="3">
        <v>625</v>
      </c>
    </row>
    <row r="203" spans="1:7" x14ac:dyDescent="0.25">
      <c r="A203">
        <v>202</v>
      </c>
      <c r="B203" s="2" t="s">
        <v>239</v>
      </c>
      <c r="C203" s="2" t="s">
        <v>240</v>
      </c>
      <c r="D203" s="2" t="s">
        <v>243</v>
      </c>
      <c r="E203" s="2" t="s">
        <v>242</v>
      </c>
      <c r="F203" s="2" t="s">
        <v>26</v>
      </c>
      <c r="G203" s="3">
        <v>690</v>
      </c>
    </row>
    <row r="204" spans="1:7" x14ac:dyDescent="0.25">
      <c r="A204">
        <v>203</v>
      </c>
      <c r="B204" s="2" t="s">
        <v>239</v>
      </c>
      <c r="C204" s="2" t="s">
        <v>240</v>
      </c>
      <c r="D204" s="2" t="s">
        <v>244</v>
      </c>
      <c r="E204" s="2" t="s">
        <v>242</v>
      </c>
      <c r="F204" s="2" t="s">
        <v>26</v>
      </c>
      <c r="G204" s="3">
        <v>557</v>
      </c>
    </row>
    <row r="205" spans="1:7" x14ac:dyDescent="0.25">
      <c r="A205">
        <v>204</v>
      </c>
      <c r="B205" s="2" t="s">
        <v>231</v>
      </c>
      <c r="C205" s="2" t="s">
        <v>232</v>
      </c>
      <c r="D205" s="2" t="s">
        <v>245</v>
      </c>
      <c r="E205" s="2" t="s">
        <v>231</v>
      </c>
      <c r="F205" s="2" t="s">
        <v>26</v>
      </c>
      <c r="G205" s="3">
        <v>540</v>
      </c>
    </row>
    <row r="206" spans="1:7" x14ac:dyDescent="0.25">
      <c r="A206">
        <v>205</v>
      </c>
      <c r="B206" s="2" t="s">
        <v>231</v>
      </c>
      <c r="C206" s="2" t="s">
        <v>232</v>
      </c>
      <c r="D206" s="2" t="s">
        <v>246</v>
      </c>
      <c r="E206" s="2" t="s">
        <v>231</v>
      </c>
      <c r="F206" s="2" t="s">
        <v>26</v>
      </c>
      <c r="G206" s="3">
        <v>565</v>
      </c>
    </row>
    <row r="207" spans="1:7" x14ac:dyDescent="0.25">
      <c r="A207">
        <v>206</v>
      </c>
      <c r="B207" s="2" t="s">
        <v>247</v>
      </c>
      <c r="C207" s="2" t="s">
        <v>248</v>
      </c>
      <c r="D207" s="2" t="s">
        <v>249</v>
      </c>
      <c r="E207" s="2" t="s">
        <v>247</v>
      </c>
      <c r="F207" s="2" t="s">
        <v>30</v>
      </c>
      <c r="G207" s="3">
        <v>3200</v>
      </c>
    </row>
    <row r="208" spans="1:7" x14ac:dyDescent="0.25">
      <c r="A208">
        <v>207</v>
      </c>
      <c r="B208" s="2" t="s">
        <v>247</v>
      </c>
      <c r="C208" s="2" t="s">
        <v>248</v>
      </c>
      <c r="D208" s="2" t="s">
        <v>250</v>
      </c>
      <c r="E208" s="2" t="s">
        <v>247</v>
      </c>
      <c r="F208" s="2" t="s">
        <v>30</v>
      </c>
      <c r="G208" s="3">
        <v>325</v>
      </c>
    </row>
    <row r="209" spans="1:7" x14ac:dyDescent="0.25">
      <c r="A209">
        <v>208</v>
      </c>
      <c r="B209" s="2" t="s">
        <v>247</v>
      </c>
      <c r="C209" s="2" t="s">
        <v>248</v>
      </c>
      <c r="D209" s="2" t="s">
        <v>251</v>
      </c>
      <c r="E209" s="2" t="s">
        <v>247</v>
      </c>
      <c r="F209" s="2" t="s">
        <v>30</v>
      </c>
      <c r="G209" s="3">
        <v>320</v>
      </c>
    </row>
    <row r="210" spans="1:7" x14ac:dyDescent="0.25">
      <c r="A210">
        <v>209</v>
      </c>
      <c r="B210" s="2" t="s">
        <v>247</v>
      </c>
      <c r="C210" s="2" t="s">
        <v>248</v>
      </c>
      <c r="D210" s="2" t="s">
        <v>252</v>
      </c>
      <c r="E210" s="2" t="s">
        <v>247</v>
      </c>
      <c r="F210" s="2" t="s">
        <v>30</v>
      </c>
      <c r="G210" s="3">
        <v>325</v>
      </c>
    </row>
    <row r="211" spans="1:7" x14ac:dyDescent="0.25">
      <c r="A211">
        <v>210</v>
      </c>
      <c r="B211" s="2" t="s">
        <v>247</v>
      </c>
      <c r="C211" s="2" t="s">
        <v>248</v>
      </c>
      <c r="D211" s="2" t="s">
        <v>253</v>
      </c>
      <c r="E211" s="2" t="s">
        <v>247</v>
      </c>
      <c r="F211" s="2" t="s">
        <v>30</v>
      </c>
      <c r="G211" s="3">
        <v>32</v>
      </c>
    </row>
    <row r="212" spans="1:7" x14ac:dyDescent="0.25">
      <c r="A212">
        <v>211</v>
      </c>
      <c r="B212" s="2" t="s">
        <v>247</v>
      </c>
      <c r="C212" s="2" t="s">
        <v>248</v>
      </c>
      <c r="D212" s="2" t="s">
        <v>254</v>
      </c>
      <c r="E212" s="2" t="s">
        <v>247</v>
      </c>
      <c r="F212" s="2" t="s">
        <v>30</v>
      </c>
      <c r="G212" s="3">
        <v>325</v>
      </c>
    </row>
    <row r="213" spans="1:7" x14ac:dyDescent="0.25">
      <c r="A213">
        <v>212</v>
      </c>
      <c r="B213" s="2" t="s">
        <v>247</v>
      </c>
      <c r="C213" s="2" t="s">
        <v>248</v>
      </c>
      <c r="D213" s="2" t="s">
        <v>255</v>
      </c>
      <c r="E213" s="2" t="s">
        <v>247</v>
      </c>
      <c r="F213" s="2" t="s">
        <v>30</v>
      </c>
      <c r="G213" s="3">
        <v>320</v>
      </c>
    </row>
    <row r="214" spans="1:7" x14ac:dyDescent="0.25">
      <c r="A214">
        <v>213</v>
      </c>
      <c r="B214" s="2" t="s">
        <v>247</v>
      </c>
      <c r="C214" s="2" t="s">
        <v>248</v>
      </c>
      <c r="D214" s="2" t="s">
        <v>256</v>
      </c>
      <c r="E214" s="2" t="s">
        <v>247</v>
      </c>
      <c r="F214" s="2" t="s">
        <v>24</v>
      </c>
      <c r="G214" s="3">
        <v>545</v>
      </c>
    </row>
    <row r="215" spans="1:7" x14ac:dyDescent="0.25">
      <c r="A215">
        <v>214</v>
      </c>
      <c r="B215" s="2" t="s">
        <v>247</v>
      </c>
      <c r="C215" s="2" t="s">
        <v>248</v>
      </c>
      <c r="D215" s="2" t="s">
        <v>257</v>
      </c>
      <c r="E215" s="2" t="s">
        <v>247</v>
      </c>
      <c r="F215" s="2" t="s">
        <v>24</v>
      </c>
      <c r="G215" s="3">
        <v>675</v>
      </c>
    </row>
    <row r="216" spans="1:7" x14ac:dyDescent="0.25">
      <c r="A216">
        <v>215</v>
      </c>
      <c r="B216" s="2" t="s">
        <v>247</v>
      </c>
      <c r="C216" s="2" t="s">
        <v>248</v>
      </c>
      <c r="D216" s="2" t="s">
        <v>258</v>
      </c>
      <c r="E216" s="2" t="s">
        <v>247</v>
      </c>
      <c r="F216" s="2" t="s">
        <v>24</v>
      </c>
      <c r="G216" s="3">
        <v>575</v>
      </c>
    </row>
    <row r="217" spans="1:7" x14ac:dyDescent="0.25">
      <c r="A217">
        <v>216</v>
      </c>
      <c r="B217" s="2" t="s">
        <v>247</v>
      </c>
      <c r="C217" s="2" t="s">
        <v>248</v>
      </c>
      <c r="D217" s="2" t="s">
        <v>259</v>
      </c>
      <c r="E217" s="2" t="s">
        <v>247</v>
      </c>
      <c r="F217" s="2" t="s">
        <v>24</v>
      </c>
      <c r="G217" s="3">
        <v>590</v>
      </c>
    </row>
    <row r="218" spans="1:7" x14ac:dyDescent="0.25">
      <c r="A218">
        <v>217</v>
      </c>
      <c r="B218" s="2" t="s">
        <v>247</v>
      </c>
      <c r="C218" s="2" t="s">
        <v>248</v>
      </c>
      <c r="D218" s="2" t="s">
        <v>260</v>
      </c>
      <c r="E218" s="2" t="s">
        <v>247</v>
      </c>
      <c r="F218" s="2" t="s">
        <v>24</v>
      </c>
      <c r="G218" s="3">
        <v>550</v>
      </c>
    </row>
    <row r="219" spans="1:7" x14ac:dyDescent="0.25">
      <c r="A219">
        <v>218</v>
      </c>
      <c r="B219" s="2" t="s">
        <v>247</v>
      </c>
      <c r="C219" s="2" t="s">
        <v>248</v>
      </c>
      <c r="D219" s="2" t="s">
        <v>261</v>
      </c>
      <c r="E219" s="2" t="s">
        <v>247</v>
      </c>
      <c r="F219" s="2" t="s">
        <v>24</v>
      </c>
      <c r="G219" s="3">
        <v>575</v>
      </c>
    </row>
    <row r="220" spans="1:7" x14ac:dyDescent="0.25">
      <c r="A220">
        <v>219</v>
      </c>
      <c r="B220" s="2" t="s">
        <v>247</v>
      </c>
      <c r="C220" s="2" t="s">
        <v>248</v>
      </c>
      <c r="D220" s="2" t="s">
        <v>262</v>
      </c>
      <c r="E220" s="2" t="s">
        <v>247</v>
      </c>
      <c r="F220" s="2" t="s">
        <v>24</v>
      </c>
      <c r="G220" s="3">
        <v>715</v>
      </c>
    </row>
    <row r="221" spans="1:7" x14ac:dyDescent="0.25">
      <c r="A221">
        <v>220</v>
      </c>
      <c r="B221" s="2" t="s">
        <v>247</v>
      </c>
      <c r="C221" s="2" t="s">
        <v>248</v>
      </c>
      <c r="D221" s="2" t="s">
        <v>263</v>
      </c>
      <c r="E221" s="2" t="s">
        <v>247</v>
      </c>
      <c r="F221" s="2" t="s">
        <v>24</v>
      </c>
      <c r="G221" s="3">
        <v>635</v>
      </c>
    </row>
    <row r="222" spans="1:7" x14ac:dyDescent="0.25">
      <c r="A222">
        <v>221</v>
      </c>
      <c r="B222" s="2" t="s">
        <v>264</v>
      </c>
      <c r="C222" s="2" t="s">
        <v>265</v>
      </c>
      <c r="D222" s="2" t="s">
        <v>266</v>
      </c>
      <c r="E222" s="2" t="s">
        <v>264</v>
      </c>
      <c r="F222" s="2" t="s">
        <v>20</v>
      </c>
      <c r="G222" s="3">
        <v>595</v>
      </c>
    </row>
    <row r="223" spans="1:7" x14ac:dyDescent="0.25">
      <c r="A223">
        <v>222</v>
      </c>
      <c r="B223" s="2" t="s">
        <v>264</v>
      </c>
      <c r="C223" s="2" t="s">
        <v>265</v>
      </c>
      <c r="D223" s="2" t="s">
        <v>267</v>
      </c>
      <c r="E223" s="2" t="s">
        <v>264</v>
      </c>
      <c r="F223" s="2" t="s">
        <v>20</v>
      </c>
      <c r="G223" s="3">
        <v>590</v>
      </c>
    </row>
    <row r="224" spans="1:7" x14ac:dyDescent="0.25">
      <c r="A224">
        <v>223</v>
      </c>
      <c r="B224" s="2" t="s">
        <v>264</v>
      </c>
      <c r="C224" s="2" t="s">
        <v>265</v>
      </c>
      <c r="D224" s="2" t="s">
        <v>268</v>
      </c>
      <c r="E224" s="2" t="s">
        <v>264</v>
      </c>
      <c r="F224" s="2" t="s">
        <v>20</v>
      </c>
      <c r="G224" s="3">
        <v>580</v>
      </c>
    </row>
    <row r="225" spans="1:7" x14ac:dyDescent="0.25">
      <c r="A225">
        <v>224</v>
      </c>
      <c r="B225" s="2" t="s">
        <v>264</v>
      </c>
      <c r="C225" s="2" t="s">
        <v>265</v>
      </c>
      <c r="D225" s="2" t="s">
        <v>269</v>
      </c>
      <c r="E225" s="2" t="s">
        <v>264</v>
      </c>
      <c r="F225" s="2" t="s">
        <v>20</v>
      </c>
      <c r="G225" s="3">
        <v>595</v>
      </c>
    </row>
    <row r="226" spans="1:7" x14ac:dyDescent="0.25">
      <c r="A226">
        <v>225</v>
      </c>
      <c r="B226" s="2" t="s">
        <v>264</v>
      </c>
      <c r="C226" s="2" t="s">
        <v>265</v>
      </c>
      <c r="D226" s="2" t="s">
        <v>270</v>
      </c>
      <c r="E226" s="2" t="s">
        <v>264</v>
      </c>
      <c r="F226" s="2" t="s">
        <v>20</v>
      </c>
      <c r="G226" s="3">
        <v>590</v>
      </c>
    </row>
    <row r="227" spans="1:7" x14ac:dyDescent="0.25">
      <c r="A227">
        <v>226</v>
      </c>
      <c r="B227" s="2" t="s">
        <v>264</v>
      </c>
      <c r="C227" s="2" t="s">
        <v>265</v>
      </c>
      <c r="D227" s="2" t="s">
        <v>271</v>
      </c>
      <c r="E227" s="2" t="s">
        <v>264</v>
      </c>
      <c r="F227" s="2" t="s">
        <v>20</v>
      </c>
      <c r="G227" s="3">
        <v>580</v>
      </c>
    </row>
    <row r="228" spans="1:7" x14ac:dyDescent="0.25">
      <c r="A228">
        <v>227</v>
      </c>
      <c r="B228" s="2" t="s">
        <v>264</v>
      </c>
      <c r="C228" s="2" t="s">
        <v>265</v>
      </c>
      <c r="D228" s="2" t="s">
        <v>272</v>
      </c>
      <c r="E228" s="2" t="s">
        <v>264</v>
      </c>
      <c r="F228" s="2" t="s">
        <v>20</v>
      </c>
      <c r="G228" s="3">
        <v>595</v>
      </c>
    </row>
    <row r="229" spans="1:7" x14ac:dyDescent="0.25">
      <c r="A229">
        <v>228</v>
      </c>
      <c r="B229" s="2" t="s">
        <v>264</v>
      </c>
      <c r="C229" s="2" t="s">
        <v>265</v>
      </c>
      <c r="D229" s="2" t="s">
        <v>273</v>
      </c>
      <c r="E229" s="2" t="s">
        <v>264</v>
      </c>
      <c r="F229" s="2" t="s">
        <v>20</v>
      </c>
      <c r="G229" s="3">
        <v>590</v>
      </c>
    </row>
    <row r="230" spans="1:7" x14ac:dyDescent="0.25">
      <c r="A230">
        <v>229</v>
      </c>
      <c r="B230" s="2" t="s">
        <v>264</v>
      </c>
      <c r="C230" s="2" t="s">
        <v>265</v>
      </c>
      <c r="D230" s="2" t="s">
        <v>274</v>
      </c>
      <c r="E230" s="2" t="s">
        <v>264</v>
      </c>
      <c r="F230" s="2" t="s">
        <v>20</v>
      </c>
      <c r="G230" s="3">
        <v>585</v>
      </c>
    </row>
    <row r="231" spans="1:7" x14ac:dyDescent="0.25">
      <c r="A231">
        <v>230</v>
      </c>
      <c r="B231" s="2" t="s">
        <v>264</v>
      </c>
      <c r="C231" s="2" t="s">
        <v>265</v>
      </c>
      <c r="D231" s="2" t="s">
        <v>275</v>
      </c>
      <c r="E231" s="2" t="s">
        <v>264</v>
      </c>
      <c r="F231" s="2" t="s">
        <v>20</v>
      </c>
      <c r="G231" s="3">
        <v>580</v>
      </c>
    </row>
    <row r="232" spans="1:7" x14ac:dyDescent="0.25">
      <c r="A232">
        <v>231</v>
      </c>
      <c r="B232" s="2" t="s">
        <v>264</v>
      </c>
      <c r="C232" s="2" t="s">
        <v>265</v>
      </c>
      <c r="D232" s="2" t="s">
        <v>276</v>
      </c>
      <c r="E232" s="2" t="s">
        <v>264</v>
      </c>
      <c r="F232" s="2" t="s">
        <v>28</v>
      </c>
      <c r="G232" s="3">
        <v>1015</v>
      </c>
    </row>
    <row r="233" spans="1:7" x14ac:dyDescent="0.25">
      <c r="A233">
        <v>232</v>
      </c>
      <c r="B233" s="2" t="s">
        <v>264</v>
      </c>
      <c r="C233" s="2" t="s">
        <v>265</v>
      </c>
      <c r="D233" s="2" t="s">
        <v>277</v>
      </c>
      <c r="E233" s="2" t="s">
        <v>264</v>
      </c>
      <c r="F233" s="2" t="s">
        <v>28</v>
      </c>
      <c r="G233" s="3">
        <v>1225</v>
      </c>
    </row>
    <row r="234" spans="1:7" x14ac:dyDescent="0.25">
      <c r="A234">
        <v>233</v>
      </c>
      <c r="B234" s="2" t="s">
        <v>264</v>
      </c>
      <c r="C234" s="2" t="s">
        <v>265</v>
      </c>
      <c r="D234" s="2" t="s">
        <v>278</v>
      </c>
      <c r="E234" s="2" t="s">
        <v>264</v>
      </c>
      <c r="F234" s="2" t="s">
        <v>28</v>
      </c>
      <c r="G234" s="3">
        <v>1920</v>
      </c>
    </row>
    <row r="235" spans="1:7" x14ac:dyDescent="0.25">
      <c r="A235">
        <v>234</v>
      </c>
      <c r="B235" s="2" t="s">
        <v>106</v>
      </c>
      <c r="C235" s="2" t="s">
        <v>279</v>
      </c>
      <c r="D235" s="2" t="s">
        <v>280</v>
      </c>
      <c r="E235" s="2" t="s">
        <v>19</v>
      </c>
      <c r="F235" s="2" t="s">
        <v>24</v>
      </c>
      <c r="G235" s="3">
        <v>700</v>
      </c>
    </row>
    <row r="236" spans="1:7" x14ac:dyDescent="0.25">
      <c r="A236">
        <v>235</v>
      </c>
      <c r="B236" s="2" t="s">
        <v>106</v>
      </c>
      <c r="C236" s="2" t="s">
        <v>279</v>
      </c>
      <c r="D236" s="2" t="s">
        <v>281</v>
      </c>
      <c r="E236" s="2" t="s">
        <v>19</v>
      </c>
      <c r="F236" s="2" t="s">
        <v>24</v>
      </c>
      <c r="G236" s="3">
        <v>495</v>
      </c>
    </row>
    <row r="237" spans="1:7" x14ac:dyDescent="0.25">
      <c r="A237">
        <v>236</v>
      </c>
      <c r="B237" s="2" t="s">
        <v>106</v>
      </c>
      <c r="C237" s="2" t="s">
        <v>279</v>
      </c>
      <c r="D237" s="2" t="s">
        <v>282</v>
      </c>
      <c r="E237" s="2" t="s">
        <v>19</v>
      </c>
      <c r="F237" s="2" t="s">
        <v>24</v>
      </c>
      <c r="G237" s="3">
        <v>430</v>
      </c>
    </row>
    <row r="238" spans="1:7" x14ac:dyDescent="0.25">
      <c r="A238">
        <v>237</v>
      </c>
      <c r="B238" s="2" t="s">
        <v>106</v>
      </c>
      <c r="C238" s="2" t="s">
        <v>279</v>
      </c>
      <c r="D238" s="2" t="s">
        <v>283</v>
      </c>
      <c r="E238" s="2" t="s">
        <v>19</v>
      </c>
      <c r="F238" s="2" t="s">
        <v>24</v>
      </c>
      <c r="G238" s="3">
        <v>515</v>
      </c>
    </row>
    <row r="239" spans="1:7" x14ac:dyDescent="0.25">
      <c r="A239">
        <v>238</v>
      </c>
      <c r="B239" s="2" t="s">
        <v>106</v>
      </c>
      <c r="C239" s="2" t="s">
        <v>279</v>
      </c>
      <c r="D239" s="2" t="s">
        <v>284</v>
      </c>
      <c r="E239" s="2" t="s">
        <v>19</v>
      </c>
      <c r="F239" s="2" t="s">
        <v>24</v>
      </c>
      <c r="G239" s="3">
        <v>650</v>
      </c>
    </row>
    <row r="240" spans="1:7" x14ac:dyDescent="0.25">
      <c r="A240">
        <v>239</v>
      </c>
      <c r="B240" s="2" t="s">
        <v>106</v>
      </c>
      <c r="C240" s="2" t="s">
        <v>279</v>
      </c>
      <c r="D240" s="2" t="s">
        <v>285</v>
      </c>
      <c r="E240" s="2" t="s">
        <v>19</v>
      </c>
      <c r="F240" s="2" t="s">
        <v>24</v>
      </c>
      <c r="G240" s="3">
        <v>605</v>
      </c>
    </row>
    <row r="241" spans="1:7" x14ac:dyDescent="0.25">
      <c r="A241">
        <v>240</v>
      </c>
      <c r="B241" s="2" t="s">
        <v>106</v>
      </c>
      <c r="C241" s="2" t="s">
        <v>279</v>
      </c>
      <c r="D241" s="2" t="s">
        <v>286</v>
      </c>
      <c r="E241" s="2" t="s">
        <v>19</v>
      </c>
      <c r="F241" s="2" t="s">
        <v>24</v>
      </c>
      <c r="G241" s="3">
        <v>475</v>
      </c>
    </row>
    <row r="242" spans="1:7" x14ac:dyDescent="0.25">
      <c r="A242">
        <v>241</v>
      </c>
      <c r="B242" s="2" t="s">
        <v>239</v>
      </c>
      <c r="C242" s="2" t="s">
        <v>287</v>
      </c>
      <c r="D242" s="2" t="s">
        <v>288</v>
      </c>
      <c r="E242" s="2" t="s">
        <v>242</v>
      </c>
      <c r="F242" s="2" t="s">
        <v>26</v>
      </c>
      <c r="G242" s="3">
        <v>720</v>
      </c>
    </row>
    <row r="243" spans="1:7" x14ac:dyDescent="0.25">
      <c r="A243">
        <v>242</v>
      </c>
      <c r="B243" s="2" t="s">
        <v>239</v>
      </c>
      <c r="C243" s="2" t="s">
        <v>287</v>
      </c>
      <c r="D243" s="2" t="s">
        <v>289</v>
      </c>
      <c r="E243" s="2" t="s">
        <v>242</v>
      </c>
      <c r="F243" s="2" t="s">
        <v>26</v>
      </c>
      <c r="G243" s="3">
        <v>720</v>
      </c>
    </row>
    <row r="244" spans="1:7" x14ac:dyDescent="0.25">
      <c r="A244">
        <v>243</v>
      </c>
      <c r="B244" s="2" t="s">
        <v>239</v>
      </c>
      <c r="C244" s="2" t="s">
        <v>287</v>
      </c>
      <c r="D244" s="2" t="s">
        <v>290</v>
      </c>
      <c r="E244" s="2" t="s">
        <v>242</v>
      </c>
      <c r="F244" s="2" t="s">
        <v>26</v>
      </c>
      <c r="G244" s="3">
        <v>690</v>
      </c>
    </row>
    <row r="245" spans="1:7" x14ac:dyDescent="0.25">
      <c r="A245">
        <v>244</v>
      </c>
      <c r="B245" s="2" t="s">
        <v>239</v>
      </c>
      <c r="C245" s="2" t="s">
        <v>287</v>
      </c>
      <c r="D245" s="2" t="s">
        <v>291</v>
      </c>
      <c r="E245" s="2" t="s">
        <v>242</v>
      </c>
      <c r="F245" s="2" t="s">
        <v>26</v>
      </c>
      <c r="G245" s="3">
        <v>750</v>
      </c>
    </row>
    <row r="246" spans="1:7" x14ac:dyDescent="0.25">
      <c r="A246">
        <v>245</v>
      </c>
      <c r="B246" s="2" t="s">
        <v>239</v>
      </c>
      <c r="C246" s="2" t="s">
        <v>287</v>
      </c>
      <c r="D246" s="2" t="s">
        <v>292</v>
      </c>
      <c r="E246" s="2" t="s">
        <v>242</v>
      </c>
      <c r="F246" s="2" t="s">
        <v>26</v>
      </c>
      <c r="G246" s="3">
        <v>650</v>
      </c>
    </row>
    <row r="247" spans="1:7" x14ac:dyDescent="0.25">
      <c r="A247">
        <v>246</v>
      </c>
      <c r="B247" s="2" t="s">
        <v>293</v>
      </c>
      <c r="C247" s="2" t="s">
        <v>294</v>
      </c>
      <c r="D247" s="2" t="s">
        <v>295</v>
      </c>
      <c r="E247" s="2" t="s">
        <v>242</v>
      </c>
      <c r="F247" s="2" t="s">
        <v>24</v>
      </c>
      <c r="G247" s="3">
        <v>950</v>
      </c>
    </row>
    <row r="248" spans="1:7" x14ac:dyDescent="0.25">
      <c r="A248">
        <v>247</v>
      </c>
      <c r="B248" s="2" t="s">
        <v>293</v>
      </c>
      <c r="C248" s="2" t="s">
        <v>294</v>
      </c>
      <c r="D248" s="2" t="s">
        <v>296</v>
      </c>
      <c r="E248" s="2" t="s">
        <v>242</v>
      </c>
      <c r="F248" s="2" t="s">
        <v>24</v>
      </c>
      <c r="G248" s="3">
        <v>867</v>
      </c>
    </row>
    <row r="249" spans="1:7" x14ac:dyDescent="0.25">
      <c r="A249">
        <v>248</v>
      </c>
      <c r="B249" s="2" t="s">
        <v>293</v>
      </c>
      <c r="C249" s="2" t="s">
        <v>294</v>
      </c>
      <c r="D249" s="2" t="s">
        <v>297</v>
      </c>
      <c r="E249" s="2" t="s">
        <v>242</v>
      </c>
      <c r="F249" s="2" t="s">
        <v>28</v>
      </c>
      <c r="G249" s="3">
        <v>1130</v>
      </c>
    </row>
    <row r="250" spans="1:7" x14ac:dyDescent="0.25">
      <c r="A250">
        <v>249</v>
      </c>
      <c r="B250" s="2" t="s">
        <v>293</v>
      </c>
      <c r="C250" s="2" t="s">
        <v>294</v>
      </c>
      <c r="D250" s="2" t="s">
        <v>298</v>
      </c>
      <c r="E250" s="2" t="s">
        <v>242</v>
      </c>
      <c r="F250" s="2" t="s">
        <v>28</v>
      </c>
      <c r="G250" s="3">
        <v>1170</v>
      </c>
    </row>
    <row r="251" spans="1:7" x14ac:dyDescent="0.25">
      <c r="A251">
        <v>250</v>
      </c>
      <c r="B251" s="2" t="s">
        <v>293</v>
      </c>
      <c r="C251" s="2" t="s">
        <v>294</v>
      </c>
      <c r="D251" s="2" t="s">
        <v>299</v>
      </c>
      <c r="E251" s="2" t="s">
        <v>242</v>
      </c>
      <c r="F251" s="2" t="s">
        <v>28</v>
      </c>
      <c r="G251" s="3">
        <v>1240</v>
      </c>
    </row>
    <row r="252" spans="1:7" x14ac:dyDescent="0.25">
      <c r="A252">
        <v>251</v>
      </c>
      <c r="B252" s="2" t="s">
        <v>293</v>
      </c>
      <c r="C252" s="2" t="s">
        <v>294</v>
      </c>
      <c r="D252" s="2" t="s">
        <v>300</v>
      </c>
      <c r="E252" s="2" t="s">
        <v>242</v>
      </c>
      <c r="F252" s="2" t="s">
        <v>28</v>
      </c>
      <c r="G252" s="3">
        <v>1510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C5445-1A10-4668-90B5-604649CCF8C2}">
  <dimension ref="A1:K4108"/>
  <sheetViews>
    <sheetView topLeftCell="D1" workbookViewId="0">
      <selection activeCell="B1" sqref="B1:J1"/>
    </sheetView>
  </sheetViews>
  <sheetFormatPr defaultRowHeight="15" x14ac:dyDescent="0.25"/>
  <cols>
    <col min="1" max="1" width="19" bestFit="1" customWidth="1"/>
    <col min="2" max="2" width="14.28515625" customWidth="1"/>
    <col min="3" max="3" width="40.85546875" bestFit="1" customWidth="1"/>
    <col min="4" max="4" width="18.7109375" customWidth="1"/>
    <col min="5" max="5" width="25.5703125" customWidth="1"/>
    <col min="6" max="6" width="22" customWidth="1"/>
    <col min="7" max="7" width="20.5703125" customWidth="1"/>
    <col min="8" max="8" width="23.5703125" customWidth="1"/>
    <col min="9" max="9" width="24.85546875" customWidth="1"/>
    <col min="10" max="10" width="23" customWidth="1"/>
    <col min="11" max="11" width="13.85546875" style="2" customWidth="1"/>
    <col min="12" max="12" width="15.28515625" customWidth="1"/>
  </cols>
  <sheetData>
    <row r="1" spans="1:11" x14ac:dyDescent="0.25">
      <c r="A1" t="s">
        <v>7</v>
      </c>
      <c r="B1" t="s">
        <v>1</v>
      </c>
      <c r="C1" t="s">
        <v>8</v>
      </c>
      <c r="D1" t="s">
        <v>301</v>
      </c>
      <c r="E1" t="s">
        <v>302</v>
      </c>
      <c r="F1" t="s">
        <v>303</v>
      </c>
      <c r="G1" t="s">
        <v>304</v>
      </c>
      <c r="H1" t="s">
        <v>305</v>
      </c>
      <c r="I1" t="s">
        <v>306</v>
      </c>
      <c r="J1" t="s">
        <v>307</v>
      </c>
      <c r="K1"/>
    </row>
    <row r="2" spans="1:11" x14ac:dyDescent="0.25">
      <c r="A2">
        <v>1</v>
      </c>
      <c r="B2" s="1">
        <v>36892</v>
      </c>
      <c r="C2">
        <v>12</v>
      </c>
      <c r="D2" t="str">
        <f>VLOOKUP(Rent[[#This Row],[Real_estate_Item]],Houses[#All],2)</f>
        <v>Eindhoven-Noord</v>
      </c>
      <c r="E2" t="str">
        <f>VLOOKUP(Rent[[#This Row],[Real_estate_Item]],Houses[#All],3)</f>
        <v>Acht</v>
      </c>
      <c r="F2" t="str">
        <f>VLOOKUP(Rent[[#This Row],[Real_estate_Item]],Houses[#All],6)</f>
        <v>Apartment</v>
      </c>
      <c r="G2" s="3">
        <f>VLOOKUP(Rent[[#This Row],[Real_estate_Item]],Houses[#All],7)</f>
        <v>330</v>
      </c>
      <c r="H2" s="3">
        <f t="shared" ref="H2:H65" si="0">C2*G2</f>
        <v>3960</v>
      </c>
      <c r="I2" s="3">
        <f t="shared" ref="I2:I65" si="1">$C$2*G2</f>
        <v>3960</v>
      </c>
      <c r="J2" s="4">
        <f>Rent[[#This Row],[Actual_Rent]]/Rent[[#This Row],[Planned_rent]]</f>
        <v>1</v>
      </c>
      <c r="K2" s="4"/>
    </row>
    <row r="3" spans="1:11" x14ac:dyDescent="0.25">
      <c r="A3">
        <v>1</v>
      </c>
      <c r="B3" s="1">
        <v>37257</v>
      </c>
      <c r="C3">
        <v>11</v>
      </c>
      <c r="D3" t="str">
        <f>VLOOKUP(Rent[[#This Row],[Real_estate_Item]],Houses[#All],2)</f>
        <v>Eindhoven-Noord</v>
      </c>
      <c r="E3" t="str">
        <f>VLOOKUP(Rent[[#This Row],[Real_estate_Item]],Houses[#All],3)</f>
        <v>Acht</v>
      </c>
      <c r="F3" t="str">
        <f>VLOOKUP(Rent[[#This Row],[Real_estate_Item]],Houses[#All],6)</f>
        <v>Apartment</v>
      </c>
      <c r="G3" s="3">
        <f>VLOOKUP(Rent[[#This Row],[Real_estate_Item]],Houses[#All],7)</f>
        <v>330</v>
      </c>
      <c r="H3" s="3">
        <f t="shared" si="0"/>
        <v>3630</v>
      </c>
      <c r="I3" s="3">
        <f t="shared" si="1"/>
        <v>3960</v>
      </c>
      <c r="J3" s="4">
        <f>Rent[[#This Row],[Actual_Rent]]/Rent[[#This Row],[Planned_rent]]</f>
        <v>0.91666666666666663</v>
      </c>
      <c r="K3"/>
    </row>
    <row r="4" spans="1:11" x14ac:dyDescent="0.25">
      <c r="A4">
        <v>1</v>
      </c>
      <c r="B4" s="1">
        <v>37622</v>
      </c>
      <c r="C4">
        <v>12</v>
      </c>
      <c r="D4" t="str">
        <f>VLOOKUP(Rent[[#This Row],[Real_estate_Item]],Houses[#All],2)</f>
        <v>Eindhoven-Noord</v>
      </c>
      <c r="E4" t="str">
        <f>VLOOKUP(Rent[[#This Row],[Real_estate_Item]],Houses[#All],3)</f>
        <v>Acht</v>
      </c>
      <c r="F4" t="str">
        <f>VLOOKUP(Rent[[#This Row],[Real_estate_Item]],Houses[#All],6)</f>
        <v>Apartment</v>
      </c>
      <c r="G4" s="3">
        <f>VLOOKUP(Rent[[#This Row],[Real_estate_Item]],Houses[#All],7)</f>
        <v>330</v>
      </c>
      <c r="H4" s="3">
        <f t="shared" si="0"/>
        <v>3960</v>
      </c>
      <c r="I4" s="3">
        <f t="shared" si="1"/>
        <v>3960</v>
      </c>
      <c r="J4" s="4">
        <f>Rent[[#This Row],[Actual_Rent]]/Rent[[#This Row],[Planned_rent]]</f>
        <v>1</v>
      </c>
      <c r="K4"/>
    </row>
    <row r="5" spans="1:11" x14ac:dyDescent="0.25">
      <c r="A5">
        <v>1</v>
      </c>
      <c r="B5" s="1">
        <v>37987</v>
      </c>
      <c r="C5">
        <v>10</v>
      </c>
      <c r="D5" t="str">
        <f>VLOOKUP(Rent[[#This Row],[Real_estate_Item]],Houses[#All],2)</f>
        <v>Eindhoven-Noord</v>
      </c>
      <c r="E5" t="str">
        <f>VLOOKUP(Rent[[#This Row],[Real_estate_Item]],Houses[#All],3)</f>
        <v>Acht</v>
      </c>
      <c r="F5" t="str">
        <f>VLOOKUP(Rent[[#This Row],[Real_estate_Item]],Houses[#All],6)</f>
        <v>Apartment</v>
      </c>
      <c r="G5" s="3">
        <f>VLOOKUP(Rent[[#This Row],[Real_estate_Item]],Houses[#All],7)</f>
        <v>330</v>
      </c>
      <c r="H5" s="3">
        <f t="shared" si="0"/>
        <v>3300</v>
      </c>
      <c r="I5" s="3">
        <f t="shared" si="1"/>
        <v>3960</v>
      </c>
      <c r="J5" s="4">
        <f>Rent[[#This Row],[Actual_Rent]]/Rent[[#This Row],[Planned_rent]]</f>
        <v>0.83333333333333337</v>
      </c>
      <c r="K5" s="4"/>
    </row>
    <row r="6" spans="1:11" x14ac:dyDescent="0.25">
      <c r="A6">
        <v>1</v>
      </c>
      <c r="B6" s="1">
        <v>38353</v>
      </c>
      <c r="C6">
        <v>12</v>
      </c>
      <c r="D6" t="str">
        <f>VLOOKUP(Rent[[#This Row],[Real_estate_Item]],Houses[#All],2)</f>
        <v>Eindhoven-Noord</v>
      </c>
      <c r="E6" t="str">
        <f>VLOOKUP(Rent[[#This Row],[Real_estate_Item]],Houses[#All],3)</f>
        <v>Acht</v>
      </c>
      <c r="F6" t="str">
        <f>VLOOKUP(Rent[[#This Row],[Real_estate_Item]],Houses[#All],6)</f>
        <v>Apartment</v>
      </c>
      <c r="G6" s="3">
        <f>VLOOKUP(Rent[[#This Row],[Real_estate_Item]],Houses[#All],7)</f>
        <v>330</v>
      </c>
      <c r="H6" s="3">
        <f t="shared" si="0"/>
        <v>3960</v>
      </c>
      <c r="I6" s="3">
        <f t="shared" si="1"/>
        <v>3960</v>
      </c>
      <c r="J6" s="4">
        <f>Rent[[#This Row],[Actual_Rent]]/Rent[[#This Row],[Planned_rent]]</f>
        <v>1</v>
      </c>
      <c r="K6" s="12"/>
    </row>
    <row r="7" spans="1:11" x14ac:dyDescent="0.25">
      <c r="A7">
        <v>1</v>
      </c>
      <c r="B7" s="1">
        <v>38718</v>
      </c>
      <c r="C7">
        <v>12</v>
      </c>
      <c r="D7" t="str">
        <f>VLOOKUP(Rent[[#This Row],[Real_estate_Item]],Houses[#All],2)</f>
        <v>Eindhoven-Noord</v>
      </c>
      <c r="E7" t="str">
        <f>VLOOKUP(Rent[[#This Row],[Real_estate_Item]],Houses[#All],3)</f>
        <v>Acht</v>
      </c>
      <c r="F7" t="str">
        <f>VLOOKUP(Rent[[#This Row],[Real_estate_Item]],Houses[#All],6)</f>
        <v>Apartment</v>
      </c>
      <c r="G7" s="3">
        <f>VLOOKUP(Rent[[#This Row],[Real_estate_Item]],Houses[#All],7)</f>
        <v>330</v>
      </c>
      <c r="H7" s="3">
        <f t="shared" si="0"/>
        <v>3960</v>
      </c>
      <c r="I7" s="3">
        <f t="shared" si="1"/>
        <v>3960</v>
      </c>
      <c r="J7" s="4">
        <f>Rent[[#This Row],[Actual_Rent]]/Rent[[#This Row],[Planned_rent]]</f>
        <v>1</v>
      </c>
      <c r="K7" s="12"/>
    </row>
    <row r="8" spans="1:11" x14ac:dyDescent="0.25">
      <c r="A8">
        <v>1</v>
      </c>
      <c r="B8" s="1">
        <v>39083</v>
      </c>
      <c r="C8">
        <v>12</v>
      </c>
      <c r="D8" t="str">
        <f>VLOOKUP(Rent[[#This Row],[Real_estate_Item]],Houses[#All],2)</f>
        <v>Eindhoven-Noord</v>
      </c>
      <c r="E8" t="str">
        <f>VLOOKUP(Rent[[#This Row],[Real_estate_Item]],Houses[#All],3)</f>
        <v>Acht</v>
      </c>
      <c r="F8" t="str">
        <f>VLOOKUP(Rent[[#This Row],[Real_estate_Item]],Houses[#All],6)</f>
        <v>Apartment</v>
      </c>
      <c r="G8" s="3">
        <f>VLOOKUP(Rent[[#This Row],[Real_estate_Item]],Houses[#All],7)</f>
        <v>330</v>
      </c>
      <c r="H8" s="3">
        <f t="shared" si="0"/>
        <v>3960</v>
      </c>
      <c r="I8" s="3">
        <f t="shared" si="1"/>
        <v>3960</v>
      </c>
      <c r="J8" s="4">
        <f>Rent[[#This Row],[Actual_Rent]]/Rent[[#This Row],[Planned_rent]]</f>
        <v>1</v>
      </c>
      <c r="K8" s="12"/>
    </row>
    <row r="9" spans="1:11" x14ac:dyDescent="0.25">
      <c r="A9">
        <v>1</v>
      </c>
      <c r="B9" s="1">
        <v>39448</v>
      </c>
      <c r="C9">
        <v>12</v>
      </c>
      <c r="D9" t="str">
        <f>VLOOKUP(Rent[[#This Row],[Real_estate_Item]],Houses[#All],2)</f>
        <v>Eindhoven-Noord</v>
      </c>
      <c r="E9" t="str">
        <f>VLOOKUP(Rent[[#This Row],[Real_estate_Item]],Houses[#All],3)</f>
        <v>Acht</v>
      </c>
      <c r="F9" t="str">
        <f>VLOOKUP(Rent[[#This Row],[Real_estate_Item]],Houses[#All],6)</f>
        <v>Apartment</v>
      </c>
      <c r="G9" s="3">
        <f>VLOOKUP(Rent[[#This Row],[Real_estate_Item]],Houses[#All],7)</f>
        <v>330</v>
      </c>
      <c r="H9" s="3">
        <f t="shared" si="0"/>
        <v>3960</v>
      </c>
      <c r="I9" s="3">
        <f t="shared" si="1"/>
        <v>3960</v>
      </c>
      <c r="J9" s="4">
        <f>Rent[[#This Row],[Actual_Rent]]/Rent[[#This Row],[Planned_rent]]</f>
        <v>1</v>
      </c>
      <c r="K9"/>
    </row>
    <row r="10" spans="1:11" x14ac:dyDescent="0.25">
      <c r="A10">
        <v>1</v>
      </c>
      <c r="B10" s="1">
        <v>39814</v>
      </c>
      <c r="C10">
        <v>12</v>
      </c>
      <c r="D10" t="str">
        <f>VLOOKUP(Rent[[#This Row],[Real_estate_Item]],Houses[#All],2)</f>
        <v>Eindhoven-Noord</v>
      </c>
      <c r="E10" t="str">
        <f>VLOOKUP(Rent[[#This Row],[Real_estate_Item]],Houses[#All],3)</f>
        <v>Acht</v>
      </c>
      <c r="F10" t="str">
        <f>VLOOKUP(Rent[[#This Row],[Real_estate_Item]],Houses[#All],6)</f>
        <v>Apartment</v>
      </c>
      <c r="G10" s="3">
        <f>VLOOKUP(Rent[[#This Row],[Real_estate_Item]],Houses[#All],7)</f>
        <v>330</v>
      </c>
      <c r="H10" s="3">
        <f t="shared" si="0"/>
        <v>3960</v>
      </c>
      <c r="I10" s="3">
        <f t="shared" si="1"/>
        <v>3960</v>
      </c>
      <c r="J10" s="4">
        <f>Rent[[#This Row],[Actual_Rent]]/Rent[[#This Row],[Planned_rent]]</f>
        <v>1</v>
      </c>
      <c r="K10"/>
    </row>
    <row r="11" spans="1:11" x14ac:dyDescent="0.25">
      <c r="A11">
        <v>1</v>
      </c>
      <c r="B11" s="1">
        <v>40179</v>
      </c>
      <c r="C11">
        <v>12</v>
      </c>
      <c r="D11" t="str">
        <f>VLOOKUP(Rent[[#This Row],[Real_estate_Item]],Houses[#All],2)</f>
        <v>Eindhoven-Noord</v>
      </c>
      <c r="E11" t="str">
        <f>VLOOKUP(Rent[[#This Row],[Real_estate_Item]],Houses[#All],3)</f>
        <v>Acht</v>
      </c>
      <c r="F11" t="str">
        <f>VLOOKUP(Rent[[#This Row],[Real_estate_Item]],Houses[#All],6)</f>
        <v>Apartment</v>
      </c>
      <c r="G11" s="3">
        <f>VLOOKUP(Rent[[#This Row],[Real_estate_Item]],Houses[#All],7)</f>
        <v>330</v>
      </c>
      <c r="H11" s="3">
        <f t="shared" si="0"/>
        <v>3960</v>
      </c>
      <c r="I11" s="3">
        <f t="shared" si="1"/>
        <v>3960</v>
      </c>
      <c r="J11" s="4">
        <f>Rent[[#This Row],[Actual_Rent]]/Rent[[#This Row],[Planned_rent]]</f>
        <v>1</v>
      </c>
      <c r="K11"/>
    </row>
    <row r="12" spans="1:11" x14ac:dyDescent="0.25">
      <c r="A12">
        <v>1</v>
      </c>
      <c r="B12" s="1">
        <v>40544</v>
      </c>
      <c r="C12">
        <v>12</v>
      </c>
      <c r="D12" t="str">
        <f>VLOOKUP(Rent[[#This Row],[Real_estate_Item]],Houses[#All],2)</f>
        <v>Eindhoven-Noord</v>
      </c>
      <c r="E12" t="str">
        <f>VLOOKUP(Rent[[#This Row],[Real_estate_Item]],Houses[#All],3)</f>
        <v>Acht</v>
      </c>
      <c r="F12" t="str">
        <f>VLOOKUP(Rent[[#This Row],[Real_estate_Item]],Houses[#All],6)</f>
        <v>Apartment</v>
      </c>
      <c r="G12" s="3">
        <f>VLOOKUP(Rent[[#This Row],[Real_estate_Item]],Houses[#All],7)</f>
        <v>330</v>
      </c>
      <c r="H12" s="3">
        <f t="shared" si="0"/>
        <v>3960</v>
      </c>
      <c r="I12" s="3">
        <f t="shared" si="1"/>
        <v>3960</v>
      </c>
      <c r="J12" s="4">
        <f>Rent[[#This Row],[Actual_Rent]]/Rent[[#This Row],[Planned_rent]]</f>
        <v>1</v>
      </c>
      <c r="K12"/>
    </row>
    <row r="13" spans="1:11" x14ac:dyDescent="0.25">
      <c r="A13">
        <v>1</v>
      </c>
      <c r="B13" s="1">
        <v>40909</v>
      </c>
      <c r="C13">
        <v>12</v>
      </c>
      <c r="D13" t="str">
        <f>VLOOKUP(Rent[[#This Row],[Real_estate_Item]],Houses[#All],2)</f>
        <v>Eindhoven-Noord</v>
      </c>
      <c r="E13" t="str">
        <f>VLOOKUP(Rent[[#This Row],[Real_estate_Item]],Houses[#All],3)</f>
        <v>Acht</v>
      </c>
      <c r="F13" t="str">
        <f>VLOOKUP(Rent[[#This Row],[Real_estate_Item]],Houses[#All],6)</f>
        <v>Apartment</v>
      </c>
      <c r="G13" s="3">
        <f>VLOOKUP(Rent[[#This Row],[Real_estate_Item]],Houses[#All],7)</f>
        <v>330</v>
      </c>
      <c r="H13" s="3">
        <f t="shared" si="0"/>
        <v>3960</v>
      </c>
      <c r="I13" s="3">
        <f t="shared" si="1"/>
        <v>3960</v>
      </c>
      <c r="J13" s="4">
        <f>Rent[[#This Row],[Actual_Rent]]/Rent[[#This Row],[Planned_rent]]</f>
        <v>1</v>
      </c>
      <c r="K13"/>
    </row>
    <row r="14" spans="1:11" x14ac:dyDescent="0.25">
      <c r="A14">
        <v>1</v>
      </c>
      <c r="B14" s="1">
        <v>41275</v>
      </c>
      <c r="C14">
        <v>12</v>
      </c>
      <c r="D14" t="str">
        <f>VLOOKUP(Rent[[#This Row],[Real_estate_Item]],Houses[#All],2)</f>
        <v>Eindhoven-Noord</v>
      </c>
      <c r="E14" t="str">
        <f>VLOOKUP(Rent[[#This Row],[Real_estate_Item]],Houses[#All],3)</f>
        <v>Acht</v>
      </c>
      <c r="F14" t="str">
        <f>VLOOKUP(Rent[[#This Row],[Real_estate_Item]],Houses[#All],6)</f>
        <v>Apartment</v>
      </c>
      <c r="G14" s="3">
        <f>VLOOKUP(Rent[[#This Row],[Real_estate_Item]],Houses[#All],7)</f>
        <v>330</v>
      </c>
      <c r="H14" s="3">
        <f t="shared" si="0"/>
        <v>3960</v>
      </c>
      <c r="I14" s="3">
        <f t="shared" si="1"/>
        <v>3960</v>
      </c>
      <c r="J14" s="4">
        <f>Rent[[#This Row],[Actual_Rent]]/Rent[[#This Row],[Planned_rent]]</f>
        <v>1</v>
      </c>
      <c r="K14"/>
    </row>
    <row r="15" spans="1:11" x14ac:dyDescent="0.25">
      <c r="A15">
        <v>1</v>
      </c>
      <c r="B15" s="1">
        <v>41640</v>
      </c>
      <c r="C15">
        <v>12</v>
      </c>
      <c r="D15" t="str">
        <f>VLOOKUP(Rent[[#This Row],[Real_estate_Item]],Houses[#All],2)</f>
        <v>Eindhoven-Noord</v>
      </c>
      <c r="E15" t="str">
        <f>VLOOKUP(Rent[[#This Row],[Real_estate_Item]],Houses[#All],3)</f>
        <v>Acht</v>
      </c>
      <c r="F15" t="str">
        <f>VLOOKUP(Rent[[#This Row],[Real_estate_Item]],Houses[#All],6)</f>
        <v>Apartment</v>
      </c>
      <c r="G15" s="3">
        <f>VLOOKUP(Rent[[#This Row],[Real_estate_Item]],Houses[#All],7)</f>
        <v>330</v>
      </c>
      <c r="H15" s="3">
        <f t="shared" si="0"/>
        <v>3960</v>
      </c>
      <c r="I15" s="3">
        <f t="shared" si="1"/>
        <v>3960</v>
      </c>
      <c r="J15" s="4">
        <f>Rent[[#This Row],[Actual_Rent]]/Rent[[#This Row],[Planned_rent]]</f>
        <v>1</v>
      </c>
      <c r="K15"/>
    </row>
    <row r="16" spans="1:11" x14ac:dyDescent="0.25">
      <c r="A16">
        <v>1</v>
      </c>
      <c r="B16" s="1">
        <v>42005</v>
      </c>
      <c r="C16">
        <v>12</v>
      </c>
      <c r="D16" t="str">
        <f>VLOOKUP(Rent[[#This Row],[Real_estate_Item]],Houses[#All],2)</f>
        <v>Eindhoven-Noord</v>
      </c>
      <c r="E16" t="str">
        <f>VLOOKUP(Rent[[#This Row],[Real_estate_Item]],Houses[#All],3)</f>
        <v>Acht</v>
      </c>
      <c r="F16" t="str">
        <f>VLOOKUP(Rent[[#This Row],[Real_estate_Item]],Houses[#All],6)</f>
        <v>Apartment</v>
      </c>
      <c r="G16" s="3">
        <f>VLOOKUP(Rent[[#This Row],[Real_estate_Item]],Houses[#All],7)</f>
        <v>330</v>
      </c>
      <c r="H16" s="3">
        <f t="shared" si="0"/>
        <v>3960</v>
      </c>
      <c r="I16" s="3">
        <f t="shared" si="1"/>
        <v>3960</v>
      </c>
      <c r="J16" s="4">
        <f>Rent[[#This Row],[Actual_Rent]]/Rent[[#This Row],[Planned_rent]]</f>
        <v>1</v>
      </c>
      <c r="K16"/>
    </row>
    <row r="17" spans="1:11" x14ac:dyDescent="0.25">
      <c r="A17">
        <v>1</v>
      </c>
      <c r="B17" s="1">
        <v>42370</v>
      </c>
      <c r="C17">
        <v>12</v>
      </c>
      <c r="D17" t="str">
        <f>VLOOKUP(Rent[[#This Row],[Real_estate_Item]],Houses[#All],2)</f>
        <v>Eindhoven-Noord</v>
      </c>
      <c r="E17" t="str">
        <f>VLOOKUP(Rent[[#This Row],[Real_estate_Item]],Houses[#All],3)</f>
        <v>Acht</v>
      </c>
      <c r="F17" t="str">
        <f>VLOOKUP(Rent[[#This Row],[Real_estate_Item]],Houses[#All],6)</f>
        <v>Apartment</v>
      </c>
      <c r="G17" s="3">
        <f>VLOOKUP(Rent[[#This Row],[Real_estate_Item]],Houses[#All],7)</f>
        <v>330</v>
      </c>
      <c r="H17" s="3">
        <f t="shared" si="0"/>
        <v>3960</v>
      </c>
      <c r="I17" s="3">
        <f t="shared" si="1"/>
        <v>3960</v>
      </c>
      <c r="J17" s="4">
        <f>Rent[[#This Row],[Actual_Rent]]/Rent[[#This Row],[Planned_rent]]</f>
        <v>1</v>
      </c>
      <c r="K17"/>
    </row>
    <row r="18" spans="1:11" x14ac:dyDescent="0.25">
      <c r="A18">
        <v>1</v>
      </c>
      <c r="B18" s="1">
        <v>42736</v>
      </c>
      <c r="C18">
        <v>12</v>
      </c>
      <c r="D18" t="str">
        <f>VLOOKUP(Rent[[#This Row],[Real_estate_Item]],Houses[#All],2)</f>
        <v>Eindhoven-Noord</v>
      </c>
      <c r="E18" t="str">
        <f>VLOOKUP(Rent[[#This Row],[Real_estate_Item]],Houses[#All],3)</f>
        <v>Acht</v>
      </c>
      <c r="F18" t="str">
        <f>VLOOKUP(Rent[[#This Row],[Real_estate_Item]],Houses[#All],6)</f>
        <v>Apartment</v>
      </c>
      <c r="G18" s="3">
        <f>VLOOKUP(Rent[[#This Row],[Real_estate_Item]],Houses[#All],7)</f>
        <v>330</v>
      </c>
      <c r="H18" s="3">
        <f t="shared" si="0"/>
        <v>3960</v>
      </c>
      <c r="I18" s="3">
        <f t="shared" si="1"/>
        <v>3960</v>
      </c>
      <c r="J18" s="4">
        <f>Rent[[#This Row],[Actual_Rent]]/Rent[[#This Row],[Planned_rent]]</f>
        <v>1</v>
      </c>
      <c r="K18"/>
    </row>
    <row r="19" spans="1:11" x14ac:dyDescent="0.25">
      <c r="A19">
        <v>1</v>
      </c>
      <c r="B19" s="1">
        <v>43101</v>
      </c>
      <c r="C19">
        <v>12</v>
      </c>
      <c r="D19" t="str">
        <f>VLOOKUP(Rent[[#This Row],[Real_estate_Item]],Houses[#All],2)</f>
        <v>Eindhoven-Noord</v>
      </c>
      <c r="E19" t="str">
        <f>VLOOKUP(Rent[[#This Row],[Real_estate_Item]],Houses[#All],3)</f>
        <v>Acht</v>
      </c>
      <c r="F19" t="str">
        <f>VLOOKUP(Rent[[#This Row],[Real_estate_Item]],Houses[#All],6)</f>
        <v>Apartment</v>
      </c>
      <c r="G19" s="3">
        <f>VLOOKUP(Rent[[#This Row],[Real_estate_Item]],Houses[#All],7)</f>
        <v>330</v>
      </c>
      <c r="H19" s="3">
        <f t="shared" si="0"/>
        <v>3960</v>
      </c>
      <c r="I19" s="3">
        <f t="shared" si="1"/>
        <v>3960</v>
      </c>
      <c r="J19" s="4">
        <f>Rent[[#This Row],[Actual_Rent]]/Rent[[#This Row],[Planned_rent]]</f>
        <v>1</v>
      </c>
      <c r="K19"/>
    </row>
    <row r="20" spans="1:11" x14ac:dyDescent="0.25">
      <c r="A20">
        <v>1</v>
      </c>
      <c r="B20" s="1">
        <v>43466</v>
      </c>
      <c r="C20">
        <v>11</v>
      </c>
      <c r="D20" t="str">
        <f>VLOOKUP(Rent[[#This Row],[Real_estate_Item]],Houses[#All],2)</f>
        <v>Eindhoven-Noord</v>
      </c>
      <c r="E20" t="str">
        <f>VLOOKUP(Rent[[#This Row],[Real_estate_Item]],Houses[#All],3)</f>
        <v>Acht</v>
      </c>
      <c r="F20" t="str">
        <f>VLOOKUP(Rent[[#This Row],[Real_estate_Item]],Houses[#All],6)</f>
        <v>Apartment</v>
      </c>
      <c r="G20" s="3">
        <f>VLOOKUP(Rent[[#This Row],[Real_estate_Item]],Houses[#All],7)</f>
        <v>330</v>
      </c>
      <c r="H20" s="3">
        <f t="shared" si="0"/>
        <v>3630</v>
      </c>
      <c r="I20" s="3">
        <f t="shared" si="1"/>
        <v>3960</v>
      </c>
      <c r="J20" s="4">
        <f>Rent[[#This Row],[Actual_Rent]]/Rent[[#This Row],[Planned_rent]]</f>
        <v>0.91666666666666663</v>
      </c>
      <c r="K20"/>
    </row>
    <row r="21" spans="1:11" x14ac:dyDescent="0.25">
      <c r="A21">
        <v>2</v>
      </c>
      <c r="B21" s="1">
        <v>36892</v>
      </c>
      <c r="C21">
        <v>11</v>
      </c>
      <c r="D21" t="str">
        <f>VLOOKUP(Rent[[#This Row],[Real_estate_Item]],Houses[#All],2)</f>
        <v>Eindhoven-Zuid</v>
      </c>
      <c r="E21" t="str">
        <f>VLOOKUP(Rent[[#This Row],[Real_estate_Item]],Houses[#All],3)</f>
        <v>Ooievaarsnest</v>
      </c>
      <c r="F21" t="str">
        <f>VLOOKUP(Rent[[#This Row],[Real_estate_Item]],Houses[#All],6)</f>
        <v>House</v>
      </c>
      <c r="G21" s="3">
        <f>VLOOKUP(Rent[[#This Row],[Real_estate_Item]],Houses[#All],7)</f>
        <v>600</v>
      </c>
      <c r="H21" s="3">
        <f t="shared" si="0"/>
        <v>6600</v>
      </c>
      <c r="I21" s="3">
        <f t="shared" si="1"/>
        <v>7200</v>
      </c>
      <c r="J21" s="4">
        <f>Rent[[#This Row],[Actual_Rent]]/Rent[[#This Row],[Planned_rent]]</f>
        <v>0.91666666666666663</v>
      </c>
      <c r="K21"/>
    </row>
    <row r="22" spans="1:11" x14ac:dyDescent="0.25">
      <c r="A22">
        <v>2</v>
      </c>
      <c r="B22" s="1">
        <v>37257</v>
      </c>
      <c r="C22">
        <v>12</v>
      </c>
      <c r="D22" t="str">
        <f>VLOOKUP(Rent[[#This Row],[Real_estate_Item]],Houses[#All],2)</f>
        <v>Eindhoven-Zuid</v>
      </c>
      <c r="E22" t="str">
        <f>VLOOKUP(Rent[[#This Row],[Real_estate_Item]],Houses[#All],3)</f>
        <v>Ooievaarsnest</v>
      </c>
      <c r="F22" t="str">
        <f>VLOOKUP(Rent[[#This Row],[Real_estate_Item]],Houses[#All],6)</f>
        <v>House</v>
      </c>
      <c r="G22" s="3">
        <f>VLOOKUP(Rent[[#This Row],[Real_estate_Item]],Houses[#All],7)</f>
        <v>600</v>
      </c>
      <c r="H22" s="3">
        <f t="shared" si="0"/>
        <v>7200</v>
      </c>
      <c r="I22" s="3">
        <f t="shared" si="1"/>
        <v>7200</v>
      </c>
      <c r="J22" s="4">
        <f>Rent[[#This Row],[Actual_Rent]]/Rent[[#This Row],[Planned_rent]]</f>
        <v>1</v>
      </c>
      <c r="K22"/>
    </row>
    <row r="23" spans="1:11" x14ac:dyDescent="0.25">
      <c r="A23">
        <v>2</v>
      </c>
      <c r="B23" s="1">
        <v>37622</v>
      </c>
      <c r="C23">
        <v>12</v>
      </c>
      <c r="D23" t="str">
        <f>VLOOKUP(Rent[[#This Row],[Real_estate_Item]],Houses[#All],2)</f>
        <v>Eindhoven-Zuid</v>
      </c>
      <c r="E23" t="str">
        <f>VLOOKUP(Rent[[#This Row],[Real_estate_Item]],Houses[#All],3)</f>
        <v>Ooievaarsnest</v>
      </c>
      <c r="F23" t="str">
        <f>VLOOKUP(Rent[[#This Row],[Real_estate_Item]],Houses[#All],6)</f>
        <v>House</v>
      </c>
      <c r="G23" s="3">
        <f>VLOOKUP(Rent[[#This Row],[Real_estate_Item]],Houses[#All],7)</f>
        <v>600</v>
      </c>
      <c r="H23" s="3">
        <f t="shared" si="0"/>
        <v>7200</v>
      </c>
      <c r="I23" s="3">
        <f t="shared" si="1"/>
        <v>7200</v>
      </c>
      <c r="J23" s="4">
        <f>Rent[[#This Row],[Actual_Rent]]/Rent[[#This Row],[Planned_rent]]</f>
        <v>1</v>
      </c>
      <c r="K23"/>
    </row>
    <row r="24" spans="1:11" x14ac:dyDescent="0.25">
      <c r="A24">
        <v>2</v>
      </c>
      <c r="B24" s="1">
        <v>37987</v>
      </c>
      <c r="C24">
        <v>10</v>
      </c>
      <c r="D24" t="str">
        <f>VLOOKUP(Rent[[#This Row],[Real_estate_Item]],Houses[#All],2)</f>
        <v>Eindhoven-Zuid</v>
      </c>
      <c r="E24" t="str">
        <f>VLOOKUP(Rent[[#This Row],[Real_estate_Item]],Houses[#All],3)</f>
        <v>Ooievaarsnest</v>
      </c>
      <c r="F24" t="str">
        <f>VLOOKUP(Rent[[#This Row],[Real_estate_Item]],Houses[#All],6)</f>
        <v>House</v>
      </c>
      <c r="G24" s="3">
        <f>VLOOKUP(Rent[[#This Row],[Real_estate_Item]],Houses[#All],7)</f>
        <v>600</v>
      </c>
      <c r="H24" s="3">
        <f t="shared" si="0"/>
        <v>6000</v>
      </c>
      <c r="I24" s="3">
        <f t="shared" si="1"/>
        <v>7200</v>
      </c>
      <c r="J24" s="4">
        <f>Rent[[#This Row],[Actual_Rent]]/Rent[[#This Row],[Planned_rent]]</f>
        <v>0.83333333333333337</v>
      </c>
      <c r="K24"/>
    </row>
    <row r="25" spans="1:11" x14ac:dyDescent="0.25">
      <c r="A25">
        <v>2</v>
      </c>
      <c r="B25" s="1">
        <v>38353</v>
      </c>
      <c r="C25">
        <v>11</v>
      </c>
      <c r="D25" t="str">
        <f>VLOOKUP(Rent[[#This Row],[Real_estate_Item]],Houses[#All],2)</f>
        <v>Eindhoven-Zuid</v>
      </c>
      <c r="E25" t="str">
        <f>VLOOKUP(Rent[[#This Row],[Real_estate_Item]],Houses[#All],3)</f>
        <v>Ooievaarsnest</v>
      </c>
      <c r="F25" t="str">
        <f>VLOOKUP(Rent[[#This Row],[Real_estate_Item]],Houses[#All],6)</f>
        <v>House</v>
      </c>
      <c r="G25" s="3">
        <f>VLOOKUP(Rent[[#This Row],[Real_estate_Item]],Houses[#All],7)</f>
        <v>600</v>
      </c>
      <c r="H25" s="3">
        <f t="shared" si="0"/>
        <v>6600</v>
      </c>
      <c r="I25" s="3">
        <f t="shared" si="1"/>
        <v>7200</v>
      </c>
      <c r="J25" s="4">
        <f>Rent[[#This Row],[Actual_Rent]]/Rent[[#This Row],[Planned_rent]]</f>
        <v>0.91666666666666663</v>
      </c>
      <c r="K25"/>
    </row>
    <row r="26" spans="1:11" x14ac:dyDescent="0.25">
      <c r="A26">
        <v>2</v>
      </c>
      <c r="B26" s="1">
        <v>38718</v>
      </c>
      <c r="C26">
        <v>8</v>
      </c>
      <c r="D26" t="str">
        <f>VLOOKUP(Rent[[#This Row],[Real_estate_Item]],Houses[#All],2)</f>
        <v>Eindhoven-Zuid</v>
      </c>
      <c r="E26" t="str">
        <f>VLOOKUP(Rent[[#This Row],[Real_estate_Item]],Houses[#All],3)</f>
        <v>Ooievaarsnest</v>
      </c>
      <c r="F26" t="str">
        <f>VLOOKUP(Rent[[#This Row],[Real_estate_Item]],Houses[#All],6)</f>
        <v>House</v>
      </c>
      <c r="G26" s="3">
        <f>VLOOKUP(Rent[[#This Row],[Real_estate_Item]],Houses[#All],7)</f>
        <v>600</v>
      </c>
      <c r="H26" s="3">
        <f t="shared" si="0"/>
        <v>4800</v>
      </c>
      <c r="I26" s="3">
        <f t="shared" si="1"/>
        <v>7200</v>
      </c>
      <c r="J26" s="4">
        <f>Rent[[#This Row],[Actual_Rent]]/Rent[[#This Row],[Planned_rent]]</f>
        <v>0.66666666666666663</v>
      </c>
      <c r="K26"/>
    </row>
    <row r="27" spans="1:11" x14ac:dyDescent="0.25">
      <c r="A27">
        <v>2</v>
      </c>
      <c r="B27" s="1">
        <v>39083</v>
      </c>
      <c r="C27">
        <v>10</v>
      </c>
      <c r="D27" t="str">
        <f>VLOOKUP(Rent[[#This Row],[Real_estate_Item]],Houses[#All],2)</f>
        <v>Eindhoven-Zuid</v>
      </c>
      <c r="E27" t="str">
        <f>VLOOKUP(Rent[[#This Row],[Real_estate_Item]],Houses[#All],3)</f>
        <v>Ooievaarsnest</v>
      </c>
      <c r="F27" t="str">
        <f>VLOOKUP(Rent[[#This Row],[Real_estate_Item]],Houses[#All],6)</f>
        <v>House</v>
      </c>
      <c r="G27" s="3">
        <f>VLOOKUP(Rent[[#This Row],[Real_estate_Item]],Houses[#All],7)</f>
        <v>600</v>
      </c>
      <c r="H27" s="3">
        <f t="shared" si="0"/>
        <v>6000</v>
      </c>
      <c r="I27" s="3">
        <f t="shared" si="1"/>
        <v>7200</v>
      </c>
      <c r="J27" s="4">
        <f>Rent[[#This Row],[Actual_Rent]]/Rent[[#This Row],[Planned_rent]]</f>
        <v>0.83333333333333337</v>
      </c>
      <c r="K27"/>
    </row>
    <row r="28" spans="1:11" x14ac:dyDescent="0.25">
      <c r="A28">
        <v>2</v>
      </c>
      <c r="B28" s="1">
        <v>39448</v>
      </c>
      <c r="C28">
        <v>10</v>
      </c>
      <c r="D28" t="str">
        <f>VLOOKUP(Rent[[#This Row],[Real_estate_Item]],Houses[#All],2)</f>
        <v>Eindhoven-Zuid</v>
      </c>
      <c r="E28" t="str">
        <f>VLOOKUP(Rent[[#This Row],[Real_estate_Item]],Houses[#All],3)</f>
        <v>Ooievaarsnest</v>
      </c>
      <c r="F28" t="str">
        <f>VLOOKUP(Rent[[#This Row],[Real_estate_Item]],Houses[#All],6)</f>
        <v>House</v>
      </c>
      <c r="G28" s="3">
        <f>VLOOKUP(Rent[[#This Row],[Real_estate_Item]],Houses[#All],7)</f>
        <v>600</v>
      </c>
      <c r="H28" s="3">
        <f t="shared" si="0"/>
        <v>6000</v>
      </c>
      <c r="I28" s="3">
        <f t="shared" si="1"/>
        <v>7200</v>
      </c>
      <c r="J28" s="4">
        <f>Rent[[#This Row],[Actual_Rent]]/Rent[[#This Row],[Planned_rent]]</f>
        <v>0.83333333333333337</v>
      </c>
      <c r="K28"/>
    </row>
    <row r="29" spans="1:11" x14ac:dyDescent="0.25">
      <c r="A29">
        <v>2</v>
      </c>
      <c r="B29" s="1">
        <v>39814</v>
      </c>
      <c r="C29">
        <v>10</v>
      </c>
      <c r="D29" t="str">
        <f>VLOOKUP(Rent[[#This Row],[Real_estate_Item]],Houses[#All],2)</f>
        <v>Eindhoven-Zuid</v>
      </c>
      <c r="E29" t="str">
        <f>VLOOKUP(Rent[[#This Row],[Real_estate_Item]],Houses[#All],3)</f>
        <v>Ooievaarsnest</v>
      </c>
      <c r="F29" t="str">
        <f>VLOOKUP(Rent[[#This Row],[Real_estate_Item]],Houses[#All],6)</f>
        <v>House</v>
      </c>
      <c r="G29" s="3">
        <f>VLOOKUP(Rent[[#This Row],[Real_estate_Item]],Houses[#All],7)</f>
        <v>600</v>
      </c>
      <c r="H29" s="3">
        <f t="shared" si="0"/>
        <v>6000</v>
      </c>
      <c r="I29" s="3">
        <f t="shared" si="1"/>
        <v>7200</v>
      </c>
      <c r="J29" s="4">
        <f>Rent[[#This Row],[Actual_Rent]]/Rent[[#This Row],[Planned_rent]]</f>
        <v>0.83333333333333337</v>
      </c>
      <c r="K29"/>
    </row>
    <row r="30" spans="1:11" x14ac:dyDescent="0.25">
      <c r="A30">
        <v>2</v>
      </c>
      <c r="B30" s="1">
        <v>40179</v>
      </c>
      <c r="C30">
        <v>11</v>
      </c>
      <c r="D30" t="str">
        <f>VLOOKUP(Rent[[#This Row],[Real_estate_Item]],Houses[#All],2)</f>
        <v>Eindhoven-Zuid</v>
      </c>
      <c r="E30" t="str">
        <f>VLOOKUP(Rent[[#This Row],[Real_estate_Item]],Houses[#All],3)</f>
        <v>Ooievaarsnest</v>
      </c>
      <c r="F30" t="str">
        <f>VLOOKUP(Rent[[#This Row],[Real_estate_Item]],Houses[#All],6)</f>
        <v>House</v>
      </c>
      <c r="G30" s="3">
        <f>VLOOKUP(Rent[[#This Row],[Real_estate_Item]],Houses[#All],7)</f>
        <v>600</v>
      </c>
      <c r="H30" s="3">
        <f t="shared" si="0"/>
        <v>6600</v>
      </c>
      <c r="I30" s="3">
        <f t="shared" si="1"/>
        <v>7200</v>
      </c>
      <c r="J30" s="4">
        <f>Rent[[#This Row],[Actual_Rent]]/Rent[[#This Row],[Planned_rent]]</f>
        <v>0.91666666666666663</v>
      </c>
      <c r="K30"/>
    </row>
    <row r="31" spans="1:11" x14ac:dyDescent="0.25">
      <c r="A31">
        <v>2</v>
      </c>
      <c r="B31" s="1">
        <v>40544</v>
      </c>
      <c r="C31">
        <v>12</v>
      </c>
      <c r="D31" t="str">
        <f>VLOOKUP(Rent[[#This Row],[Real_estate_Item]],Houses[#All],2)</f>
        <v>Eindhoven-Zuid</v>
      </c>
      <c r="E31" t="str">
        <f>VLOOKUP(Rent[[#This Row],[Real_estate_Item]],Houses[#All],3)</f>
        <v>Ooievaarsnest</v>
      </c>
      <c r="F31" t="str">
        <f>VLOOKUP(Rent[[#This Row],[Real_estate_Item]],Houses[#All],6)</f>
        <v>House</v>
      </c>
      <c r="G31" s="3">
        <f>VLOOKUP(Rent[[#This Row],[Real_estate_Item]],Houses[#All],7)</f>
        <v>600</v>
      </c>
      <c r="H31" s="3">
        <f t="shared" si="0"/>
        <v>7200</v>
      </c>
      <c r="I31" s="3">
        <f t="shared" si="1"/>
        <v>7200</v>
      </c>
      <c r="J31" s="4">
        <f>Rent[[#This Row],[Actual_Rent]]/Rent[[#This Row],[Planned_rent]]</f>
        <v>1</v>
      </c>
      <c r="K31"/>
    </row>
    <row r="32" spans="1:11" x14ac:dyDescent="0.25">
      <c r="A32">
        <v>2</v>
      </c>
      <c r="B32" s="1">
        <v>40909</v>
      </c>
      <c r="C32">
        <v>12</v>
      </c>
      <c r="D32" t="str">
        <f>VLOOKUP(Rent[[#This Row],[Real_estate_Item]],Houses[#All],2)</f>
        <v>Eindhoven-Zuid</v>
      </c>
      <c r="E32" t="str">
        <f>VLOOKUP(Rent[[#This Row],[Real_estate_Item]],Houses[#All],3)</f>
        <v>Ooievaarsnest</v>
      </c>
      <c r="F32" t="str">
        <f>VLOOKUP(Rent[[#This Row],[Real_estate_Item]],Houses[#All],6)</f>
        <v>House</v>
      </c>
      <c r="G32" s="3">
        <f>VLOOKUP(Rent[[#This Row],[Real_estate_Item]],Houses[#All],7)</f>
        <v>600</v>
      </c>
      <c r="H32" s="3">
        <f t="shared" si="0"/>
        <v>7200</v>
      </c>
      <c r="I32" s="3">
        <f t="shared" si="1"/>
        <v>7200</v>
      </c>
      <c r="J32" s="4">
        <f>Rent[[#This Row],[Actual_Rent]]/Rent[[#This Row],[Planned_rent]]</f>
        <v>1</v>
      </c>
      <c r="K32"/>
    </row>
    <row r="33" spans="1:11" x14ac:dyDescent="0.25">
      <c r="A33">
        <v>2</v>
      </c>
      <c r="B33" s="1">
        <v>41275</v>
      </c>
      <c r="C33">
        <v>11</v>
      </c>
      <c r="D33" t="str">
        <f>VLOOKUP(Rent[[#This Row],[Real_estate_Item]],Houses[#All],2)</f>
        <v>Eindhoven-Zuid</v>
      </c>
      <c r="E33" t="str">
        <f>VLOOKUP(Rent[[#This Row],[Real_estate_Item]],Houses[#All],3)</f>
        <v>Ooievaarsnest</v>
      </c>
      <c r="F33" t="str">
        <f>VLOOKUP(Rent[[#This Row],[Real_estate_Item]],Houses[#All],6)</f>
        <v>House</v>
      </c>
      <c r="G33" s="3">
        <f>VLOOKUP(Rent[[#This Row],[Real_estate_Item]],Houses[#All],7)</f>
        <v>600</v>
      </c>
      <c r="H33" s="3">
        <f t="shared" si="0"/>
        <v>6600</v>
      </c>
      <c r="I33" s="3">
        <f t="shared" si="1"/>
        <v>7200</v>
      </c>
      <c r="J33" s="4">
        <f>Rent[[#This Row],[Actual_Rent]]/Rent[[#This Row],[Planned_rent]]</f>
        <v>0.91666666666666663</v>
      </c>
      <c r="K33"/>
    </row>
    <row r="34" spans="1:11" x14ac:dyDescent="0.25">
      <c r="A34">
        <v>2</v>
      </c>
      <c r="B34" s="1">
        <v>41640</v>
      </c>
      <c r="C34">
        <v>12</v>
      </c>
      <c r="D34" t="str">
        <f>VLOOKUP(Rent[[#This Row],[Real_estate_Item]],Houses[#All],2)</f>
        <v>Eindhoven-Zuid</v>
      </c>
      <c r="E34" t="str">
        <f>VLOOKUP(Rent[[#This Row],[Real_estate_Item]],Houses[#All],3)</f>
        <v>Ooievaarsnest</v>
      </c>
      <c r="F34" t="str">
        <f>VLOOKUP(Rent[[#This Row],[Real_estate_Item]],Houses[#All],6)</f>
        <v>House</v>
      </c>
      <c r="G34" s="3">
        <f>VLOOKUP(Rent[[#This Row],[Real_estate_Item]],Houses[#All],7)</f>
        <v>600</v>
      </c>
      <c r="H34" s="3">
        <f t="shared" si="0"/>
        <v>7200</v>
      </c>
      <c r="I34" s="3">
        <f t="shared" si="1"/>
        <v>7200</v>
      </c>
      <c r="J34" s="4">
        <f>Rent[[#This Row],[Actual_Rent]]/Rent[[#This Row],[Planned_rent]]</f>
        <v>1</v>
      </c>
      <c r="K34"/>
    </row>
    <row r="35" spans="1:11" x14ac:dyDescent="0.25">
      <c r="A35">
        <v>2</v>
      </c>
      <c r="B35" s="1">
        <v>42005</v>
      </c>
      <c r="C35">
        <v>12</v>
      </c>
      <c r="D35" t="str">
        <f>VLOOKUP(Rent[[#This Row],[Real_estate_Item]],Houses[#All],2)</f>
        <v>Eindhoven-Zuid</v>
      </c>
      <c r="E35" t="str">
        <f>VLOOKUP(Rent[[#This Row],[Real_estate_Item]],Houses[#All],3)</f>
        <v>Ooievaarsnest</v>
      </c>
      <c r="F35" t="str">
        <f>VLOOKUP(Rent[[#This Row],[Real_estate_Item]],Houses[#All],6)</f>
        <v>House</v>
      </c>
      <c r="G35" s="3">
        <f>VLOOKUP(Rent[[#This Row],[Real_estate_Item]],Houses[#All],7)</f>
        <v>600</v>
      </c>
      <c r="H35" s="3">
        <f t="shared" si="0"/>
        <v>7200</v>
      </c>
      <c r="I35" s="3">
        <f t="shared" si="1"/>
        <v>7200</v>
      </c>
      <c r="J35" s="4">
        <f>Rent[[#This Row],[Actual_Rent]]/Rent[[#This Row],[Planned_rent]]</f>
        <v>1</v>
      </c>
      <c r="K35"/>
    </row>
    <row r="36" spans="1:11" x14ac:dyDescent="0.25">
      <c r="A36">
        <v>2</v>
      </c>
      <c r="B36" s="1">
        <v>42370</v>
      </c>
      <c r="C36">
        <v>11</v>
      </c>
      <c r="D36" t="str">
        <f>VLOOKUP(Rent[[#This Row],[Real_estate_Item]],Houses[#All],2)</f>
        <v>Eindhoven-Zuid</v>
      </c>
      <c r="E36" t="str">
        <f>VLOOKUP(Rent[[#This Row],[Real_estate_Item]],Houses[#All],3)</f>
        <v>Ooievaarsnest</v>
      </c>
      <c r="F36" t="str">
        <f>VLOOKUP(Rent[[#This Row],[Real_estate_Item]],Houses[#All],6)</f>
        <v>House</v>
      </c>
      <c r="G36" s="3">
        <f>VLOOKUP(Rent[[#This Row],[Real_estate_Item]],Houses[#All],7)</f>
        <v>600</v>
      </c>
      <c r="H36" s="3">
        <f t="shared" si="0"/>
        <v>6600</v>
      </c>
      <c r="I36" s="3">
        <f t="shared" si="1"/>
        <v>7200</v>
      </c>
      <c r="J36" s="4">
        <f>Rent[[#This Row],[Actual_Rent]]/Rent[[#This Row],[Planned_rent]]</f>
        <v>0.91666666666666663</v>
      </c>
      <c r="K36"/>
    </row>
    <row r="37" spans="1:11" x14ac:dyDescent="0.25">
      <c r="A37">
        <v>2</v>
      </c>
      <c r="B37" s="1">
        <v>42736</v>
      </c>
      <c r="C37">
        <v>11</v>
      </c>
      <c r="D37" t="str">
        <f>VLOOKUP(Rent[[#This Row],[Real_estate_Item]],Houses[#All],2)</f>
        <v>Eindhoven-Zuid</v>
      </c>
      <c r="E37" t="str">
        <f>VLOOKUP(Rent[[#This Row],[Real_estate_Item]],Houses[#All],3)</f>
        <v>Ooievaarsnest</v>
      </c>
      <c r="F37" t="str">
        <f>VLOOKUP(Rent[[#This Row],[Real_estate_Item]],Houses[#All],6)</f>
        <v>House</v>
      </c>
      <c r="G37" s="3">
        <f>VLOOKUP(Rent[[#This Row],[Real_estate_Item]],Houses[#All],7)</f>
        <v>600</v>
      </c>
      <c r="H37" s="3">
        <f t="shared" si="0"/>
        <v>6600</v>
      </c>
      <c r="I37" s="3">
        <f t="shared" si="1"/>
        <v>7200</v>
      </c>
      <c r="J37" s="4">
        <f>Rent[[#This Row],[Actual_Rent]]/Rent[[#This Row],[Planned_rent]]</f>
        <v>0.91666666666666663</v>
      </c>
      <c r="K37"/>
    </row>
    <row r="38" spans="1:11" x14ac:dyDescent="0.25">
      <c r="A38">
        <v>2</v>
      </c>
      <c r="B38" s="1">
        <v>43101</v>
      </c>
      <c r="C38">
        <v>12</v>
      </c>
      <c r="D38" t="str">
        <f>VLOOKUP(Rent[[#This Row],[Real_estate_Item]],Houses[#All],2)</f>
        <v>Eindhoven-Zuid</v>
      </c>
      <c r="E38" t="str">
        <f>VLOOKUP(Rent[[#This Row],[Real_estate_Item]],Houses[#All],3)</f>
        <v>Ooievaarsnest</v>
      </c>
      <c r="F38" t="str">
        <f>VLOOKUP(Rent[[#This Row],[Real_estate_Item]],Houses[#All],6)</f>
        <v>House</v>
      </c>
      <c r="G38" s="3">
        <f>VLOOKUP(Rent[[#This Row],[Real_estate_Item]],Houses[#All],7)</f>
        <v>600</v>
      </c>
      <c r="H38" s="3">
        <f t="shared" si="0"/>
        <v>7200</v>
      </c>
      <c r="I38" s="3">
        <f t="shared" si="1"/>
        <v>7200</v>
      </c>
      <c r="J38" s="4">
        <f>Rent[[#This Row],[Actual_Rent]]/Rent[[#This Row],[Planned_rent]]</f>
        <v>1</v>
      </c>
      <c r="K38"/>
    </row>
    <row r="39" spans="1:11" x14ac:dyDescent="0.25">
      <c r="A39">
        <v>2</v>
      </c>
      <c r="B39" s="1">
        <v>43466</v>
      </c>
      <c r="C39">
        <v>10</v>
      </c>
      <c r="D39" t="str">
        <f>VLOOKUP(Rent[[#This Row],[Real_estate_Item]],Houses[#All],2)</f>
        <v>Eindhoven-Zuid</v>
      </c>
      <c r="E39" t="str">
        <f>VLOOKUP(Rent[[#This Row],[Real_estate_Item]],Houses[#All],3)</f>
        <v>Ooievaarsnest</v>
      </c>
      <c r="F39" t="str">
        <f>VLOOKUP(Rent[[#This Row],[Real_estate_Item]],Houses[#All],6)</f>
        <v>House</v>
      </c>
      <c r="G39" s="3">
        <f>VLOOKUP(Rent[[#This Row],[Real_estate_Item]],Houses[#All],7)</f>
        <v>600</v>
      </c>
      <c r="H39" s="3">
        <f t="shared" si="0"/>
        <v>6000</v>
      </c>
      <c r="I39" s="3">
        <f t="shared" si="1"/>
        <v>7200</v>
      </c>
      <c r="J39" s="4">
        <f>Rent[[#This Row],[Actual_Rent]]/Rent[[#This Row],[Planned_rent]]</f>
        <v>0.83333333333333337</v>
      </c>
      <c r="K39"/>
    </row>
    <row r="40" spans="1:11" x14ac:dyDescent="0.25">
      <c r="A40">
        <v>3</v>
      </c>
      <c r="B40" s="1">
        <v>36892</v>
      </c>
      <c r="C40">
        <v>8</v>
      </c>
      <c r="D40" t="str">
        <f>VLOOKUP(Rent[[#This Row],[Real_estate_Item]],Houses[#All],2)</f>
        <v>Eindhoven-Zuid</v>
      </c>
      <c r="E40" t="str">
        <f>VLOOKUP(Rent[[#This Row],[Real_estate_Item]],Houses[#All],3)</f>
        <v>Ooievaarsnest</v>
      </c>
      <c r="F40" t="str">
        <f>VLOOKUP(Rent[[#This Row],[Real_estate_Item]],Houses[#All],6)</f>
        <v>Small House</v>
      </c>
      <c r="G40" s="3">
        <f>VLOOKUP(Rent[[#This Row],[Real_estate_Item]],Houses[#All],7)</f>
        <v>540</v>
      </c>
      <c r="H40" s="3">
        <f t="shared" si="0"/>
        <v>4320</v>
      </c>
      <c r="I40" s="3">
        <f t="shared" si="1"/>
        <v>6480</v>
      </c>
      <c r="J40" s="4">
        <f>Rent[[#This Row],[Actual_Rent]]/Rent[[#This Row],[Planned_rent]]</f>
        <v>0.66666666666666663</v>
      </c>
      <c r="K40"/>
    </row>
    <row r="41" spans="1:11" x14ac:dyDescent="0.25">
      <c r="A41">
        <v>3</v>
      </c>
      <c r="B41" s="1">
        <v>37257</v>
      </c>
      <c r="C41">
        <v>11</v>
      </c>
      <c r="D41" t="str">
        <f>VLOOKUP(Rent[[#This Row],[Real_estate_Item]],Houses[#All],2)</f>
        <v>Eindhoven-Zuid</v>
      </c>
      <c r="E41" t="str">
        <f>VLOOKUP(Rent[[#This Row],[Real_estate_Item]],Houses[#All],3)</f>
        <v>Ooievaarsnest</v>
      </c>
      <c r="F41" t="str">
        <f>VLOOKUP(Rent[[#This Row],[Real_estate_Item]],Houses[#All],6)</f>
        <v>Small House</v>
      </c>
      <c r="G41" s="3">
        <f>VLOOKUP(Rent[[#This Row],[Real_estate_Item]],Houses[#All],7)</f>
        <v>540</v>
      </c>
      <c r="H41" s="3">
        <f t="shared" si="0"/>
        <v>5940</v>
      </c>
      <c r="I41" s="3">
        <f t="shared" si="1"/>
        <v>6480</v>
      </c>
      <c r="J41" s="4">
        <f>Rent[[#This Row],[Actual_Rent]]/Rent[[#This Row],[Planned_rent]]</f>
        <v>0.91666666666666663</v>
      </c>
      <c r="K41"/>
    </row>
    <row r="42" spans="1:11" x14ac:dyDescent="0.25">
      <c r="A42">
        <v>3</v>
      </c>
      <c r="B42" s="1">
        <v>37622</v>
      </c>
      <c r="C42">
        <v>10</v>
      </c>
      <c r="D42" t="str">
        <f>VLOOKUP(Rent[[#This Row],[Real_estate_Item]],Houses[#All],2)</f>
        <v>Eindhoven-Zuid</v>
      </c>
      <c r="E42" t="str">
        <f>VLOOKUP(Rent[[#This Row],[Real_estate_Item]],Houses[#All],3)</f>
        <v>Ooievaarsnest</v>
      </c>
      <c r="F42" t="str">
        <f>VLOOKUP(Rent[[#This Row],[Real_estate_Item]],Houses[#All],6)</f>
        <v>Small House</v>
      </c>
      <c r="G42" s="3">
        <f>VLOOKUP(Rent[[#This Row],[Real_estate_Item]],Houses[#All],7)</f>
        <v>540</v>
      </c>
      <c r="H42" s="3">
        <f t="shared" si="0"/>
        <v>5400</v>
      </c>
      <c r="I42" s="3">
        <f t="shared" si="1"/>
        <v>6480</v>
      </c>
      <c r="J42" s="4">
        <f>Rent[[#This Row],[Actual_Rent]]/Rent[[#This Row],[Planned_rent]]</f>
        <v>0.83333333333333337</v>
      </c>
      <c r="K42"/>
    </row>
    <row r="43" spans="1:11" x14ac:dyDescent="0.25">
      <c r="A43">
        <v>3</v>
      </c>
      <c r="B43" s="1">
        <v>37987</v>
      </c>
      <c r="C43">
        <v>12</v>
      </c>
      <c r="D43" t="str">
        <f>VLOOKUP(Rent[[#This Row],[Real_estate_Item]],Houses[#All],2)</f>
        <v>Eindhoven-Zuid</v>
      </c>
      <c r="E43" t="str">
        <f>VLOOKUP(Rent[[#This Row],[Real_estate_Item]],Houses[#All],3)</f>
        <v>Ooievaarsnest</v>
      </c>
      <c r="F43" t="str">
        <f>VLOOKUP(Rent[[#This Row],[Real_estate_Item]],Houses[#All],6)</f>
        <v>Small House</v>
      </c>
      <c r="G43" s="3">
        <f>VLOOKUP(Rent[[#This Row],[Real_estate_Item]],Houses[#All],7)</f>
        <v>540</v>
      </c>
      <c r="H43" s="3">
        <f t="shared" si="0"/>
        <v>6480</v>
      </c>
      <c r="I43" s="3">
        <f t="shared" si="1"/>
        <v>6480</v>
      </c>
      <c r="J43" s="4">
        <f>Rent[[#This Row],[Actual_Rent]]/Rent[[#This Row],[Planned_rent]]</f>
        <v>1</v>
      </c>
      <c r="K43"/>
    </row>
    <row r="44" spans="1:11" x14ac:dyDescent="0.25">
      <c r="A44">
        <v>3</v>
      </c>
      <c r="B44" s="1">
        <v>38353</v>
      </c>
      <c r="C44">
        <v>9</v>
      </c>
      <c r="D44" t="str">
        <f>VLOOKUP(Rent[[#This Row],[Real_estate_Item]],Houses[#All],2)</f>
        <v>Eindhoven-Zuid</v>
      </c>
      <c r="E44" t="str">
        <f>VLOOKUP(Rent[[#This Row],[Real_estate_Item]],Houses[#All],3)</f>
        <v>Ooievaarsnest</v>
      </c>
      <c r="F44" t="str">
        <f>VLOOKUP(Rent[[#This Row],[Real_estate_Item]],Houses[#All],6)</f>
        <v>Small House</v>
      </c>
      <c r="G44" s="3">
        <f>VLOOKUP(Rent[[#This Row],[Real_estate_Item]],Houses[#All],7)</f>
        <v>540</v>
      </c>
      <c r="H44" s="3">
        <f t="shared" si="0"/>
        <v>4860</v>
      </c>
      <c r="I44" s="3">
        <f t="shared" si="1"/>
        <v>6480</v>
      </c>
      <c r="J44" s="4">
        <f>Rent[[#This Row],[Actual_Rent]]/Rent[[#This Row],[Planned_rent]]</f>
        <v>0.75</v>
      </c>
      <c r="K44"/>
    </row>
    <row r="45" spans="1:11" x14ac:dyDescent="0.25">
      <c r="A45">
        <v>3</v>
      </c>
      <c r="B45" s="1">
        <v>38718</v>
      </c>
      <c r="C45">
        <v>10</v>
      </c>
      <c r="D45" t="str">
        <f>VLOOKUP(Rent[[#This Row],[Real_estate_Item]],Houses[#All],2)</f>
        <v>Eindhoven-Zuid</v>
      </c>
      <c r="E45" t="str">
        <f>VLOOKUP(Rent[[#This Row],[Real_estate_Item]],Houses[#All],3)</f>
        <v>Ooievaarsnest</v>
      </c>
      <c r="F45" t="str">
        <f>VLOOKUP(Rent[[#This Row],[Real_estate_Item]],Houses[#All],6)</f>
        <v>Small House</v>
      </c>
      <c r="G45" s="3">
        <f>VLOOKUP(Rent[[#This Row],[Real_estate_Item]],Houses[#All],7)</f>
        <v>540</v>
      </c>
      <c r="H45" s="3">
        <f t="shared" si="0"/>
        <v>5400</v>
      </c>
      <c r="I45" s="3">
        <f t="shared" si="1"/>
        <v>6480</v>
      </c>
      <c r="J45" s="4">
        <f>Rent[[#This Row],[Actual_Rent]]/Rent[[#This Row],[Planned_rent]]</f>
        <v>0.83333333333333337</v>
      </c>
      <c r="K45"/>
    </row>
    <row r="46" spans="1:11" x14ac:dyDescent="0.25">
      <c r="A46">
        <v>3</v>
      </c>
      <c r="B46" s="1">
        <v>39083</v>
      </c>
      <c r="C46">
        <v>8</v>
      </c>
      <c r="D46" t="str">
        <f>VLOOKUP(Rent[[#This Row],[Real_estate_Item]],Houses[#All],2)</f>
        <v>Eindhoven-Zuid</v>
      </c>
      <c r="E46" t="str">
        <f>VLOOKUP(Rent[[#This Row],[Real_estate_Item]],Houses[#All],3)</f>
        <v>Ooievaarsnest</v>
      </c>
      <c r="F46" t="str">
        <f>VLOOKUP(Rent[[#This Row],[Real_estate_Item]],Houses[#All],6)</f>
        <v>Small House</v>
      </c>
      <c r="G46" s="3">
        <f>VLOOKUP(Rent[[#This Row],[Real_estate_Item]],Houses[#All],7)</f>
        <v>540</v>
      </c>
      <c r="H46" s="3">
        <f t="shared" si="0"/>
        <v>4320</v>
      </c>
      <c r="I46" s="3">
        <f t="shared" si="1"/>
        <v>6480</v>
      </c>
      <c r="J46" s="4">
        <f>Rent[[#This Row],[Actual_Rent]]/Rent[[#This Row],[Planned_rent]]</f>
        <v>0.66666666666666663</v>
      </c>
      <c r="K46"/>
    </row>
    <row r="47" spans="1:11" x14ac:dyDescent="0.25">
      <c r="A47">
        <v>3</v>
      </c>
      <c r="B47" s="1">
        <v>39448</v>
      </c>
      <c r="C47">
        <v>10</v>
      </c>
      <c r="D47" t="str">
        <f>VLOOKUP(Rent[[#This Row],[Real_estate_Item]],Houses[#All],2)</f>
        <v>Eindhoven-Zuid</v>
      </c>
      <c r="E47" t="str">
        <f>VLOOKUP(Rent[[#This Row],[Real_estate_Item]],Houses[#All],3)</f>
        <v>Ooievaarsnest</v>
      </c>
      <c r="F47" t="str">
        <f>VLOOKUP(Rent[[#This Row],[Real_estate_Item]],Houses[#All],6)</f>
        <v>Small House</v>
      </c>
      <c r="G47" s="3">
        <f>VLOOKUP(Rent[[#This Row],[Real_estate_Item]],Houses[#All],7)</f>
        <v>540</v>
      </c>
      <c r="H47" s="3">
        <f t="shared" si="0"/>
        <v>5400</v>
      </c>
      <c r="I47" s="3">
        <f t="shared" si="1"/>
        <v>6480</v>
      </c>
      <c r="J47" s="4">
        <f>Rent[[#This Row],[Actual_Rent]]/Rent[[#This Row],[Planned_rent]]</f>
        <v>0.83333333333333337</v>
      </c>
      <c r="K47"/>
    </row>
    <row r="48" spans="1:11" x14ac:dyDescent="0.25">
      <c r="A48">
        <v>3</v>
      </c>
      <c r="B48" s="1">
        <v>39814</v>
      </c>
      <c r="C48">
        <v>10</v>
      </c>
      <c r="D48" t="str">
        <f>VLOOKUP(Rent[[#This Row],[Real_estate_Item]],Houses[#All],2)</f>
        <v>Eindhoven-Zuid</v>
      </c>
      <c r="E48" t="str">
        <f>VLOOKUP(Rent[[#This Row],[Real_estate_Item]],Houses[#All],3)</f>
        <v>Ooievaarsnest</v>
      </c>
      <c r="F48" t="str">
        <f>VLOOKUP(Rent[[#This Row],[Real_estate_Item]],Houses[#All],6)</f>
        <v>Small House</v>
      </c>
      <c r="G48" s="3">
        <f>VLOOKUP(Rent[[#This Row],[Real_estate_Item]],Houses[#All],7)</f>
        <v>540</v>
      </c>
      <c r="H48" s="3">
        <f t="shared" si="0"/>
        <v>5400</v>
      </c>
      <c r="I48" s="3">
        <f t="shared" si="1"/>
        <v>6480</v>
      </c>
      <c r="J48" s="4">
        <f>Rent[[#This Row],[Actual_Rent]]/Rent[[#This Row],[Planned_rent]]</f>
        <v>0.83333333333333337</v>
      </c>
      <c r="K48"/>
    </row>
    <row r="49" spans="1:11" x14ac:dyDescent="0.25">
      <c r="A49">
        <v>3</v>
      </c>
      <c r="B49" s="1">
        <v>40179</v>
      </c>
      <c r="C49">
        <v>9</v>
      </c>
      <c r="D49" t="str">
        <f>VLOOKUP(Rent[[#This Row],[Real_estate_Item]],Houses[#All],2)</f>
        <v>Eindhoven-Zuid</v>
      </c>
      <c r="E49" t="str">
        <f>VLOOKUP(Rent[[#This Row],[Real_estate_Item]],Houses[#All],3)</f>
        <v>Ooievaarsnest</v>
      </c>
      <c r="F49" t="str">
        <f>VLOOKUP(Rent[[#This Row],[Real_estate_Item]],Houses[#All],6)</f>
        <v>Small House</v>
      </c>
      <c r="G49" s="3">
        <f>VLOOKUP(Rent[[#This Row],[Real_estate_Item]],Houses[#All],7)</f>
        <v>540</v>
      </c>
      <c r="H49" s="3">
        <f t="shared" si="0"/>
        <v>4860</v>
      </c>
      <c r="I49" s="3">
        <f t="shared" si="1"/>
        <v>6480</v>
      </c>
      <c r="J49" s="4">
        <f>Rent[[#This Row],[Actual_Rent]]/Rent[[#This Row],[Planned_rent]]</f>
        <v>0.75</v>
      </c>
      <c r="K49"/>
    </row>
    <row r="50" spans="1:11" x14ac:dyDescent="0.25">
      <c r="A50">
        <v>3</v>
      </c>
      <c r="B50" s="1">
        <v>40544</v>
      </c>
      <c r="C50">
        <v>12</v>
      </c>
      <c r="D50" t="str">
        <f>VLOOKUP(Rent[[#This Row],[Real_estate_Item]],Houses[#All],2)</f>
        <v>Eindhoven-Zuid</v>
      </c>
      <c r="E50" t="str">
        <f>VLOOKUP(Rent[[#This Row],[Real_estate_Item]],Houses[#All],3)</f>
        <v>Ooievaarsnest</v>
      </c>
      <c r="F50" t="str">
        <f>VLOOKUP(Rent[[#This Row],[Real_estate_Item]],Houses[#All],6)</f>
        <v>Small House</v>
      </c>
      <c r="G50" s="3">
        <f>VLOOKUP(Rent[[#This Row],[Real_estate_Item]],Houses[#All],7)</f>
        <v>540</v>
      </c>
      <c r="H50" s="3">
        <f t="shared" si="0"/>
        <v>6480</v>
      </c>
      <c r="I50" s="3">
        <f t="shared" si="1"/>
        <v>6480</v>
      </c>
      <c r="J50" s="4">
        <f>Rent[[#This Row],[Actual_Rent]]/Rent[[#This Row],[Planned_rent]]</f>
        <v>1</v>
      </c>
      <c r="K50"/>
    </row>
    <row r="51" spans="1:11" x14ac:dyDescent="0.25">
      <c r="A51">
        <v>3</v>
      </c>
      <c r="B51" s="1">
        <v>40909</v>
      </c>
      <c r="C51">
        <v>8</v>
      </c>
      <c r="D51" t="str">
        <f>VLOOKUP(Rent[[#This Row],[Real_estate_Item]],Houses[#All],2)</f>
        <v>Eindhoven-Zuid</v>
      </c>
      <c r="E51" t="str">
        <f>VLOOKUP(Rent[[#This Row],[Real_estate_Item]],Houses[#All],3)</f>
        <v>Ooievaarsnest</v>
      </c>
      <c r="F51" t="str">
        <f>VLOOKUP(Rent[[#This Row],[Real_estate_Item]],Houses[#All],6)</f>
        <v>Small House</v>
      </c>
      <c r="G51" s="3">
        <f>VLOOKUP(Rent[[#This Row],[Real_estate_Item]],Houses[#All],7)</f>
        <v>540</v>
      </c>
      <c r="H51" s="3">
        <f t="shared" si="0"/>
        <v>4320</v>
      </c>
      <c r="I51" s="3">
        <f t="shared" si="1"/>
        <v>6480</v>
      </c>
      <c r="J51" s="4">
        <f>Rent[[#This Row],[Actual_Rent]]/Rent[[#This Row],[Planned_rent]]</f>
        <v>0.66666666666666663</v>
      </c>
      <c r="K51"/>
    </row>
    <row r="52" spans="1:11" x14ac:dyDescent="0.25">
      <c r="A52">
        <v>3</v>
      </c>
      <c r="B52" s="1">
        <v>41275</v>
      </c>
      <c r="C52">
        <v>12</v>
      </c>
      <c r="D52" t="str">
        <f>VLOOKUP(Rent[[#This Row],[Real_estate_Item]],Houses[#All],2)</f>
        <v>Eindhoven-Zuid</v>
      </c>
      <c r="E52" t="str">
        <f>VLOOKUP(Rent[[#This Row],[Real_estate_Item]],Houses[#All],3)</f>
        <v>Ooievaarsnest</v>
      </c>
      <c r="F52" t="str">
        <f>VLOOKUP(Rent[[#This Row],[Real_estate_Item]],Houses[#All],6)</f>
        <v>Small House</v>
      </c>
      <c r="G52" s="3">
        <f>VLOOKUP(Rent[[#This Row],[Real_estate_Item]],Houses[#All],7)</f>
        <v>540</v>
      </c>
      <c r="H52" s="3">
        <f t="shared" si="0"/>
        <v>6480</v>
      </c>
      <c r="I52" s="3">
        <f t="shared" si="1"/>
        <v>6480</v>
      </c>
      <c r="J52" s="4">
        <f>Rent[[#This Row],[Actual_Rent]]/Rent[[#This Row],[Planned_rent]]</f>
        <v>1</v>
      </c>
      <c r="K52"/>
    </row>
    <row r="53" spans="1:11" x14ac:dyDescent="0.25">
      <c r="A53">
        <v>3</v>
      </c>
      <c r="B53" s="1">
        <v>41640</v>
      </c>
      <c r="C53">
        <v>11</v>
      </c>
      <c r="D53" t="str">
        <f>VLOOKUP(Rent[[#This Row],[Real_estate_Item]],Houses[#All],2)</f>
        <v>Eindhoven-Zuid</v>
      </c>
      <c r="E53" t="str">
        <f>VLOOKUP(Rent[[#This Row],[Real_estate_Item]],Houses[#All],3)</f>
        <v>Ooievaarsnest</v>
      </c>
      <c r="F53" t="str">
        <f>VLOOKUP(Rent[[#This Row],[Real_estate_Item]],Houses[#All],6)</f>
        <v>Small House</v>
      </c>
      <c r="G53" s="3">
        <f>VLOOKUP(Rent[[#This Row],[Real_estate_Item]],Houses[#All],7)</f>
        <v>540</v>
      </c>
      <c r="H53" s="3">
        <f t="shared" si="0"/>
        <v>5940</v>
      </c>
      <c r="I53" s="3">
        <f t="shared" si="1"/>
        <v>6480</v>
      </c>
      <c r="J53" s="4">
        <f>Rent[[#This Row],[Actual_Rent]]/Rent[[#This Row],[Planned_rent]]</f>
        <v>0.91666666666666663</v>
      </c>
      <c r="K53"/>
    </row>
    <row r="54" spans="1:11" x14ac:dyDescent="0.25">
      <c r="A54">
        <v>3</v>
      </c>
      <c r="B54" s="1">
        <v>42005</v>
      </c>
      <c r="C54">
        <v>10</v>
      </c>
      <c r="D54" t="str">
        <f>VLOOKUP(Rent[[#This Row],[Real_estate_Item]],Houses[#All],2)</f>
        <v>Eindhoven-Zuid</v>
      </c>
      <c r="E54" t="str">
        <f>VLOOKUP(Rent[[#This Row],[Real_estate_Item]],Houses[#All],3)</f>
        <v>Ooievaarsnest</v>
      </c>
      <c r="F54" t="str">
        <f>VLOOKUP(Rent[[#This Row],[Real_estate_Item]],Houses[#All],6)</f>
        <v>Small House</v>
      </c>
      <c r="G54" s="3">
        <f>VLOOKUP(Rent[[#This Row],[Real_estate_Item]],Houses[#All],7)</f>
        <v>540</v>
      </c>
      <c r="H54" s="3">
        <f t="shared" si="0"/>
        <v>5400</v>
      </c>
      <c r="I54" s="3">
        <f t="shared" si="1"/>
        <v>6480</v>
      </c>
      <c r="J54" s="4">
        <f>Rent[[#This Row],[Actual_Rent]]/Rent[[#This Row],[Planned_rent]]</f>
        <v>0.83333333333333337</v>
      </c>
      <c r="K54"/>
    </row>
    <row r="55" spans="1:11" x14ac:dyDescent="0.25">
      <c r="A55">
        <v>3</v>
      </c>
      <c r="B55" s="1">
        <v>42370</v>
      </c>
      <c r="C55">
        <v>9</v>
      </c>
      <c r="D55" t="str">
        <f>VLOOKUP(Rent[[#This Row],[Real_estate_Item]],Houses[#All],2)</f>
        <v>Eindhoven-Zuid</v>
      </c>
      <c r="E55" t="str">
        <f>VLOOKUP(Rent[[#This Row],[Real_estate_Item]],Houses[#All],3)</f>
        <v>Ooievaarsnest</v>
      </c>
      <c r="F55" t="str">
        <f>VLOOKUP(Rent[[#This Row],[Real_estate_Item]],Houses[#All],6)</f>
        <v>Small House</v>
      </c>
      <c r="G55" s="3">
        <f>VLOOKUP(Rent[[#This Row],[Real_estate_Item]],Houses[#All],7)</f>
        <v>540</v>
      </c>
      <c r="H55" s="3">
        <f t="shared" si="0"/>
        <v>4860</v>
      </c>
      <c r="I55" s="3">
        <f t="shared" si="1"/>
        <v>6480</v>
      </c>
      <c r="J55" s="4">
        <f>Rent[[#This Row],[Actual_Rent]]/Rent[[#This Row],[Planned_rent]]</f>
        <v>0.75</v>
      </c>
      <c r="K55"/>
    </row>
    <row r="56" spans="1:11" x14ac:dyDescent="0.25">
      <c r="A56">
        <v>3</v>
      </c>
      <c r="B56" s="1">
        <v>42736</v>
      </c>
      <c r="C56">
        <v>9</v>
      </c>
      <c r="D56" t="str">
        <f>VLOOKUP(Rent[[#This Row],[Real_estate_Item]],Houses[#All],2)</f>
        <v>Eindhoven-Zuid</v>
      </c>
      <c r="E56" t="str">
        <f>VLOOKUP(Rent[[#This Row],[Real_estate_Item]],Houses[#All],3)</f>
        <v>Ooievaarsnest</v>
      </c>
      <c r="F56" t="str">
        <f>VLOOKUP(Rent[[#This Row],[Real_estate_Item]],Houses[#All],6)</f>
        <v>Small House</v>
      </c>
      <c r="G56" s="3">
        <f>VLOOKUP(Rent[[#This Row],[Real_estate_Item]],Houses[#All],7)</f>
        <v>540</v>
      </c>
      <c r="H56" s="3">
        <f t="shared" si="0"/>
        <v>4860</v>
      </c>
      <c r="I56" s="3">
        <f t="shared" si="1"/>
        <v>6480</v>
      </c>
      <c r="J56" s="4">
        <f>Rent[[#This Row],[Actual_Rent]]/Rent[[#This Row],[Planned_rent]]</f>
        <v>0.75</v>
      </c>
      <c r="K56"/>
    </row>
    <row r="57" spans="1:11" x14ac:dyDescent="0.25">
      <c r="A57">
        <v>3</v>
      </c>
      <c r="B57" s="1">
        <v>43101</v>
      </c>
      <c r="C57">
        <v>10</v>
      </c>
      <c r="D57" t="str">
        <f>VLOOKUP(Rent[[#This Row],[Real_estate_Item]],Houses[#All],2)</f>
        <v>Eindhoven-Zuid</v>
      </c>
      <c r="E57" t="str">
        <f>VLOOKUP(Rent[[#This Row],[Real_estate_Item]],Houses[#All],3)</f>
        <v>Ooievaarsnest</v>
      </c>
      <c r="F57" t="str">
        <f>VLOOKUP(Rent[[#This Row],[Real_estate_Item]],Houses[#All],6)</f>
        <v>Small House</v>
      </c>
      <c r="G57" s="3">
        <f>VLOOKUP(Rent[[#This Row],[Real_estate_Item]],Houses[#All],7)</f>
        <v>540</v>
      </c>
      <c r="H57" s="3">
        <f t="shared" si="0"/>
        <v>5400</v>
      </c>
      <c r="I57" s="3">
        <f t="shared" si="1"/>
        <v>6480</v>
      </c>
      <c r="J57" s="4">
        <f>Rent[[#This Row],[Actual_Rent]]/Rent[[#This Row],[Planned_rent]]</f>
        <v>0.83333333333333337</v>
      </c>
      <c r="K57"/>
    </row>
    <row r="58" spans="1:11" x14ac:dyDescent="0.25">
      <c r="A58">
        <v>3</v>
      </c>
      <c r="B58" s="1">
        <v>43466</v>
      </c>
      <c r="C58">
        <v>11</v>
      </c>
      <c r="D58" t="str">
        <f>VLOOKUP(Rent[[#This Row],[Real_estate_Item]],Houses[#All],2)</f>
        <v>Eindhoven-Zuid</v>
      </c>
      <c r="E58" t="str">
        <f>VLOOKUP(Rent[[#This Row],[Real_estate_Item]],Houses[#All],3)</f>
        <v>Ooievaarsnest</v>
      </c>
      <c r="F58" t="str">
        <f>VLOOKUP(Rent[[#This Row],[Real_estate_Item]],Houses[#All],6)</f>
        <v>Small House</v>
      </c>
      <c r="G58" s="3">
        <f>VLOOKUP(Rent[[#This Row],[Real_estate_Item]],Houses[#All],7)</f>
        <v>540</v>
      </c>
      <c r="H58" s="3">
        <f t="shared" si="0"/>
        <v>5940</v>
      </c>
      <c r="I58" s="3">
        <f t="shared" si="1"/>
        <v>6480</v>
      </c>
      <c r="J58" s="4">
        <f>Rent[[#This Row],[Actual_Rent]]/Rent[[#This Row],[Planned_rent]]</f>
        <v>0.91666666666666663</v>
      </c>
      <c r="K58"/>
    </row>
    <row r="59" spans="1:11" x14ac:dyDescent="0.25">
      <c r="A59">
        <v>4</v>
      </c>
      <c r="B59" s="1">
        <v>36892</v>
      </c>
      <c r="C59">
        <v>12</v>
      </c>
      <c r="D59" t="str">
        <f>VLOOKUP(Rent[[#This Row],[Real_estate_Item]],Houses[#All],2)</f>
        <v>Eindhoven-Zuid</v>
      </c>
      <c r="E59" t="str">
        <f>VLOOKUP(Rent[[#This Row],[Real_estate_Item]],Houses[#All],3)</f>
        <v>Ooievaarsnest</v>
      </c>
      <c r="F59" t="str">
        <f>VLOOKUP(Rent[[#This Row],[Real_estate_Item]],Houses[#All],6)</f>
        <v>Apartment</v>
      </c>
      <c r="G59" s="3">
        <f>VLOOKUP(Rent[[#This Row],[Real_estate_Item]],Houses[#All],7)</f>
        <v>420</v>
      </c>
      <c r="H59" s="3">
        <f t="shared" si="0"/>
        <v>5040</v>
      </c>
      <c r="I59" s="3">
        <f t="shared" si="1"/>
        <v>5040</v>
      </c>
      <c r="J59" s="4">
        <f>Rent[[#This Row],[Actual_Rent]]/Rent[[#This Row],[Planned_rent]]</f>
        <v>1</v>
      </c>
      <c r="K59"/>
    </row>
    <row r="60" spans="1:11" x14ac:dyDescent="0.25">
      <c r="A60">
        <v>4</v>
      </c>
      <c r="B60" s="1">
        <v>37257</v>
      </c>
      <c r="C60">
        <v>9</v>
      </c>
      <c r="D60" t="str">
        <f>VLOOKUP(Rent[[#This Row],[Real_estate_Item]],Houses[#All],2)</f>
        <v>Eindhoven-Zuid</v>
      </c>
      <c r="E60" t="str">
        <f>VLOOKUP(Rent[[#This Row],[Real_estate_Item]],Houses[#All],3)</f>
        <v>Ooievaarsnest</v>
      </c>
      <c r="F60" t="str">
        <f>VLOOKUP(Rent[[#This Row],[Real_estate_Item]],Houses[#All],6)</f>
        <v>Apartment</v>
      </c>
      <c r="G60" s="3">
        <f>VLOOKUP(Rent[[#This Row],[Real_estate_Item]],Houses[#All],7)</f>
        <v>420</v>
      </c>
      <c r="H60" s="3">
        <f t="shared" si="0"/>
        <v>3780</v>
      </c>
      <c r="I60" s="3">
        <f t="shared" si="1"/>
        <v>5040</v>
      </c>
      <c r="J60" s="4">
        <f>Rent[[#This Row],[Actual_Rent]]/Rent[[#This Row],[Planned_rent]]</f>
        <v>0.75</v>
      </c>
      <c r="K60"/>
    </row>
    <row r="61" spans="1:11" x14ac:dyDescent="0.25">
      <c r="A61">
        <v>4</v>
      </c>
      <c r="B61" s="1">
        <v>37622</v>
      </c>
      <c r="C61">
        <v>12</v>
      </c>
      <c r="D61" t="str">
        <f>VLOOKUP(Rent[[#This Row],[Real_estate_Item]],Houses[#All],2)</f>
        <v>Eindhoven-Zuid</v>
      </c>
      <c r="E61" t="str">
        <f>VLOOKUP(Rent[[#This Row],[Real_estate_Item]],Houses[#All],3)</f>
        <v>Ooievaarsnest</v>
      </c>
      <c r="F61" t="str">
        <f>VLOOKUP(Rent[[#This Row],[Real_estate_Item]],Houses[#All],6)</f>
        <v>Apartment</v>
      </c>
      <c r="G61" s="3">
        <f>VLOOKUP(Rent[[#This Row],[Real_estate_Item]],Houses[#All],7)</f>
        <v>420</v>
      </c>
      <c r="H61" s="3">
        <f t="shared" si="0"/>
        <v>5040</v>
      </c>
      <c r="I61" s="3">
        <f t="shared" si="1"/>
        <v>5040</v>
      </c>
      <c r="J61" s="4">
        <f>Rent[[#This Row],[Actual_Rent]]/Rent[[#This Row],[Planned_rent]]</f>
        <v>1</v>
      </c>
      <c r="K61"/>
    </row>
    <row r="62" spans="1:11" x14ac:dyDescent="0.25">
      <c r="A62">
        <v>4</v>
      </c>
      <c r="B62" s="1">
        <v>37987</v>
      </c>
      <c r="C62">
        <v>12</v>
      </c>
      <c r="D62" t="str">
        <f>VLOOKUP(Rent[[#This Row],[Real_estate_Item]],Houses[#All],2)</f>
        <v>Eindhoven-Zuid</v>
      </c>
      <c r="E62" t="str">
        <f>VLOOKUP(Rent[[#This Row],[Real_estate_Item]],Houses[#All],3)</f>
        <v>Ooievaarsnest</v>
      </c>
      <c r="F62" t="str">
        <f>VLOOKUP(Rent[[#This Row],[Real_estate_Item]],Houses[#All],6)</f>
        <v>Apartment</v>
      </c>
      <c r="G62" s="3">
        <f>VLOOKUP(Rent[[#This Row],[Real_estate_Item]],Houses[#All],7)</f>
        <v>420</v>
      </c>
      <c r="H62" s="3">
        <f t="shared" si="0"/>
        <v>5040</v>
      </c>
      <c r="I62" s="3">
        <f t="shared" si="1"/>
        <v>5040</v>
      </c>
      <c r="J62" s="4">
        <f>Rent[[#This Row],[Actual_Rent]]/Rent[[#This Row],[Planned_rent]]</f>
        <v>1</v>
      </c>
      <c r="K62"/>
    </row>
    <row r="63" spans="1:11" x14ac:dyDescent="0.25">
      <c r="A63">
        <v>4</v>
      </c>
      <c r="B63" s="1">
        <v>38353</v>
      </c>
      <c r="C63">
        <v>11</v>
      </c>
      <c r="D63" t="str">
        <f>VLOOKUP(Rent[[#This Row],[Real_estate_Item]],Houses[#All],2)</f>
        <v>Eindhoven-Zuid</v>
      </c>
      <c r="E63" t="str">
        <f>VLOOKUP(Rent[[#This Row],[Real_estate_Item]],Houses[#All],3)</f>
        <v>Ooievaarsnest</v>
      </c>
      <c r="F63" t="str">
        <f>VLOOKUP(Rent[[#This Row],[Real_estate_Item]],Houses[#All],6)</f>
        <v>Apartment</v>
      </c>
      <c r="G63" s="3">
        <f>VLOOKUP(Rent[[#This Row],[Real_estate_Item]],Houses[#All],7)</f>
        <v>420</v>
      </c>
      <c r="H63" s="3">
        <f t="shared" si="0"/>
        <v>4620</v>
      </c>
      <c r="I63" s="3">
        <f t="shared" si="1"/>
        <v>5040</v>
      </c>
      <c r="J63" s="4">
        <f>Rent[[#This Row],[Actual_Rent]]/Rent[[#This Row],[Planned_rent]]</f>
        <v>0.91666666666666663</v>
      </c>
      <c r="K63"/>
    </row>
    <row r="64" spans="1:11" x14ac:dyDescent="0.25">
      <c r="A64">
        <v>4</v>
      </c>
      <c r="B64" s="1">
        <v>38718</v>
      </c>
      <c r="C64">
        <v>9</v>
      </c>
      <c r="D64" t="str">
        <f>VLOOKUP(Rent[[#This Row],[Real_estate_Item]],Houses[#All],2)</f>
        <v>Eindhoven-Zuid</v>
      </c>
      <c r="E64" t="str">
        <f>VLOOKUP(Rent[[#This Row],[Real_estate_Item]],Houses[#All],3)</f>
        <v>Ooievaarsnest</v>
      </c>
      <c r="F64" t="str">
        <f>VLOOKUP(Rent[[#This Row],[Real_estate_Item]],Houses[#All],6)</f>
        <v>Apartment</v>
      </c>
      <c r="G64" s="3">
        <f>VLOOKUP(Rent[[#This Row],[Real_estate_Item]],Houses[#All],7)</f>
        <v>420</v>
      </c>
      <c r="H64" s="3">
        <f t="shared" si="0"/>
        <v>3780</v>
      </c>
      <c r="I64" s="3">
        <f t="shared" si="1"/>
        <v>5040</v>
      </c>
      <c r="J64" s="4">
        <f>Rent[[#This Row],[Actual_Rent]]/Rent[[#This Row],[Planned_rent]]</f>
        <v>0.75</v>
      </c>
      <c r="K64"/>
    </row>
    <row r="65" spans="1:11" x14ac:dyDescent="0.25">
      <c r="A65">
        <v>4</v>
      </c>
      <c r="B65" s="1">
        <v>39083</v>
      </c>
      <c r="C65">
        <v>12</v>
      </c>
      <c r="D65" t="str">
        <f>VLOOKUP(Rent[[#This Row],[Real_estate_Item]],Houses[#All],2)</f>
        <v>Eindhoven-Zuid</v>
      </c>
      <c r="E65" t="str">
        <f>VLOOKUP(Rent[[#This Row],[Real_estate_Item]],Houses[#All],3)</f>
        <v>Ooievaarsnest</v>
      </c>
      <c r="F65" t="str">
        <f>VLOOKUP(Rent[[#This Row],[Real_estate_Item]],Houses[#All],6)</f>
        <v>Apartment</v>
      </c>
      <c r="G65" s="3">
        <f>VLOOKUP(Rent[[#This Row],[Real_estate_Item]],Houses[#All],7)</f>
        <v>420</v>
      </c>
      <c r="H65" s="3">
        <f t="shared" si="0"/>
        <v>5040</v>
      </c>
      <c r="I65" s="3">
        <f t="shared" si="1"/>
        <v>5040</v>
      </c>
      <c r="J65" s="4">
        <f>Rent[[#This Row],[Actual_Rent]]/Rent[[#This Row],[Planned_rent]]</f>
        <v>1</v>
      </c>
      <c r="K65"/>
    </row>
    <row r="66" spans="1:11" x14ac:dyDescent="0.25">
      <c r="A66">
        <v>4</v>
      </c>
      <c r="B66" s="1">
        <v>39448</v>
      </c>
      <c r="C66">
        <v>9</v>
      </c>
      <c r="D66" t="str">
        <f>VLOOKUP(Rent[[#This Row],[Real_estate_Item]],Houses[#All],2)</f>
        <v>Eindhoven-Zuid</v>
      </c>
      <c r="E66" t="str">
        <f>VLOOKUP(Rent[[#This Row],[Real_estate_Item]],Houses[#All],3)</f>
        <v>Ooievaarsnest</v>
      </c>
      <c r="F66" t="str">
        <f>VLOOKUP(Rent[[#This Row],[Real_estate_Item]],Houses[#All],6)</f>
        <v>Apartment</v>
      </c>
      <c r="G66" s="3">
        <f>VLOOKUP(Rent[[#This Row],[Real_estate_Item]],Houses[#All],7)</f>
        <v>420</v>
      </c>
      <c r="H66" s="3">
        <f t="shared" ref="H66:H129" si="2">C66*G66</f>
        <v>3780</v>
      </c>
      <c r="I66" s="3">
        <f t="shared" ref="I66:I129" si="3">$C$2*G66</f>
        <v>5040</v>
      </c>
      <c r="J66" s="4">
        <f>Rent[[#This Row],[Actual_Rent]]/Rent[[#This Row],[Planned_rent]]</f>
        <v>0.75</v>
      </c>
      <c r="K66"/>
    </row>
    <row r="67" spans="1:11" x14ac:dyDescent="0.25">
      <c r="A67">
        <v>4</v>
      </c>
      <c r="B67" s="1">
        <v>39814</v>
      </c>
      <c r="C67">
        <v>10</v>
      </c>
      <c r="D67" t="str">
        <f>VLOOKUP(Rent[[#This Row],[Real_estate_Item]],Houses[#All],2)</f>
        <v>Eindhoven-Zuid</v>
      </c>
      <c r="E67" t="str">
        <f>VLOOKUP(Rent[[#This Row],[Real_estate_Item]],Houses[#All],3)</f>
        <v>Ooievaarsnest</v>
      </c>
      <c r="F67" t="str">
        <f>VLOOKUP(Rent[[#This Row],[Real_estate_Item]],Houses[#All],6)</f>
        <v>Apartment</v>
      </c>
      <c r="G67" s="3">
        <f>VLOOKUP(Rent[[#This Row],[Real_estate_Item]],Houses[#All],7)</f>
        <v>420</v>
      </c>
      <c r="H67" s="3">
        <f t="shared" si="2"/>
        <v>4200</v>
      </c>
      <c r="I67" s="3">
        <f t="shared" si="3"/>
        <v>5040</v>
      </c>
      <c r="J67" s="4">
        <f>Rent[[#This Row],[Actual_Rent]]/Rent[[#This Row],[Planned_rent]]</f>
        <v>0.83333333333333337</v>
      </c>
      <c r="K67"/>
    </row>
    <row r="68" spans="1:11" x14ac:dyDescent="0.25">
      <c r="A68">
        <v>4</v>
      </c>
      <c r="B68" s="1">
        <v>40179</v>
      </c>
      <c r="C68">
        <v>10</v>
      </c>
      <c r="D68" t="str">
        <f>VLOOKUP(Rent[[#This Row],[Real_estate_Item]],Houses[#All],2)</f>
        <v>Eindhoven-Zuid</v>
      </c>
      <c r="E68" t="str">
        <f>VLOOKUP(Rent[[#This Row],[Real_estate_Item]],Houses[#All],3)</f>
        <v>Ooievaarsnest</v>
      </c>
      <c r="F68" t="str">
        <f>VLOOKUP(Rent[[#This Row],[Real_estate_Item]],Houses[#All],6)</f>
        <v>Apartment</v>
      </c>
      <c r="G68" s="3">
        <f>VLOOKUP(Rent[[#This Row],[Real_estate_Item]],Houses[#All],7)</f>
        <v>420</v>
      </c>
      <c r="H68" s="3">
        <f t="shared" si="2"/>
        <v>4200</v>
      </c>
      <c r="I68" s="3">
        <f t="shared" si="3"/>
        <v>5040</v>
      </c>
      <c r="J68" s="4">
        <f>Rent[[#This Row],[Actual_Rent]]/Rent[[#This Row],[Planned_rent]]</f>
        <v>0.83333333333333337</v>
      </c>
      <c r="K68"/>
    </row>
    <row r="69" spans="1:11" x14ac:dyDescent="0.25">
      <c r="A69">
        <v>4</v>
      </c>
      <c r="B69" s="1">
        <v>40544</v>
      </c>
      <c r="C69">
        <v>12</v>
      </c>
      <c r="D69" t="str">
        <f>VLOOKUP(Rent[[#This Row],[Real_estate_Item]],Houses[#All],2)</f>
        <v>Eindhoven-Zuid</v>
      </c>
      <c r="E69" t="str">
        <f>VLOOKUP(Rent[[#This Row],[Real_estate_Item]],Houses[#All],3)</f>
        <v>Ooievaarsnest</v>
      </c>
      <c r="F69" t="str">
        <f>VLOOKUP(Rent[[#This Row],[Real_estate_Item]],Houses[#All],6)</f>
        <v>Apartment</v>
      </c>
      <c r="G69" s="3">
        <f>VLOOKUP(Rent[[#This Row],[Real_estate_Item]],Houses[#All],7)</f>
        <v>420</v>
      </c>
      <c r="H69" s="3">
        <f t="shared" si="2"/>
        <v>5040</v>
      </c>
      <c r="I69" s="3">
        <f t="shared" si="3"/>
        <v>5040</v>
      </c>
      <c r="J69" s="4">
        <f>Rent[[#This Row],[Actual_Rent]]/Rent[[#This Row],[Planned_rent]]</f>
        <v>1</v>
      </c>
      <c r="K69"/>
    </row>
    <row r="70" spans="1:11" x14ac:dyDescent="0.25">
      <c r="A70">
        <v>4</v>
      </c>
      <c r="B70" s="1">
        <v>40909</v>
      </c>
      <c r="C70">
        <v>10</v>
      </c>
      <c r="D70" t="str">
        <f>VLOOKUP(Rent[[#This Row],[Real_estate_Item]],Houses[#All],2)</f>
        <v>Eindhoven-Zuid</v>
      </c>
      <c r="E70" t="str">
        <f>VLOOKUP(Rent[[#This Row],[Real_estate_Item]],Houses[#All],3)</f>
        <v>Ooievaarsnest</v>
      </c>
      <c r="F70" t="str">
        <f>VLOOKUP(Rent[[#This Row],[Real_estate_Item]],Houses[#All],6)</f>
        <v>Apartment</v>
      </c>
      <c r="G70" s="3">
        <f>VLOOKUP(Rent[[#This Row],[Real_estate_Item]],Houses[#All],7)</f>
        <v>420</v>
      </c>
      <c r="H70" s="3">
        <f t="shared" si="2"/>
        <v>4200</v>
      </c>
      <c r="I70" s="3">
        <f t="shared" si="3"/>
        <v>5040</v>
      </c>
      <c r="J70" s="4">
        <f>Rent[[#This Row],[Actual_Rent]]/Rent[[#This Row],[Planned_rent]]</f>
        <v>0.83333333333333337</v>
      </c>
      <c r="K70"/>
    </row>
    <row r="71" spans="1:11" x14ac:dyDescent="0.25">
      <c r="A71">
        <v>4</v>
      </c>
      <c r="B71" s="1">
        <v>41275</v>
      </c>
      <c r="C71">
        <v>12</v>
      </c>
      <c r="D71" t="str">
        <f>VLOOKUP(Rent[[#This Row],[Real_estate_Item]],Houses[#All],2)</f>
        <v>Eindhoven-Zuid</v>
      </c>
      <c r="E71" t="str">
        <f>VLOOKUP(Rent[[#This Row],[Real_estate_Item]],Houses[#All],3)</f>
        <v>Ooievaarsnest</v>
      </c>
      <c r="F71" t="str">
        <f>VLOOKUP(Rent[[#This Row],[Real_estate_Item]],Houses[#All],6)</f>
        <v>Apartment</v>
      </c>
      <c r="G71" s="3">
        <f>VLOOKUP(Rent[[#This Row],[Real_estate_Item]],Houses[#All],7)</f>
        <v>420</v>
      </c>
      <c r="H71" s="3">
        <f t="shared" si="2"/>
        <v>5040</v>
      </c>
      <c r="I71" s="3">
        <f t="shared" si="3"/>
        <v>5040</v>
      </c>
      <c r="J71" s="4">
        <f>Rent[[#This Row],[Actual_Rent]]/Rent[[#This Row],[Planned_rent]]</f>
        <v>1</v>
      </c>
      <c r="K71"/>
    </row>
    <row r="72" spans="1:11" x14ac:dyDescent="0.25">
      <c r="A72">
        <v>4</v>
      </c>
      <c r="B72" s="1">
        <v>41640</v>
      </c>
      <c r="C72">
        <v>11</v>
      </c>
      <c r="D72" t="str">
        <f>VLOOKUP(Rent[[#This Row],[Real_estate_Item]],Houses[#All],2)</f>
        <v>Eindhoven-Zuid</v>
      </c>
      <c r="E72" t="str">
        <f>VLOOKUP(Rent[[#This Row],[Real_estate_Item]],Houses[#All],3)</f>
        <v>Ooievaarsnest</v>
      </c>
      <c r="F72" t="str">
        <f>VLOOKUP(Rent[[#This Row],[Real_estate_Item]],Houses[#All],6)</f>
        <v>Apartment</v>
      </c>
      <c r="G72" s="3">
        <f>VLOOKUP(Rent[[#This Row],[Real_estate_Item]],Houses[#All],7)</f>
        <v>420</v>
      </c>
      <c r="H72" s="3">
        <f t="shared" si="2"/>
        <v>4620</v>
      </c>
      <c r="I72" s="3">
        <f t="shared" si="3"/>
        <v>5040</v>
      </c>
      <c r="J72" s="4">
        <f>Rent[[#This Row],[Actual_Rent]]/Rent[[#This Row],[Planned_rent]]</f>
        <v>0.91666666666666663</v>
      </c>
      <c r="K72"/>
    </row>
    <row r="73" spans="1:11" x14ac:dyDescent="0.25">
      <c r="A73">
        <v>4</v>
      </c>
      <c r="B73" s="1">
        <v>42005</v>
      </c>
      <c r="C73">
        <v>10</v>
      </c>
      <c r="D73" t="str">
        <f>VLOOKUP(Rent[[#This Row],[Real_estate_Item]],Houses[#All],2)</f>
        <v>Eindhoven-Zuid</v>
      </c>
      <c r="E73" t="str">
        <f>VLOOKUP(Rent[[#This Row],[Real_estate_Item]],Houses[#All],3)</f>
        <v>Ooievaarsnest</v>
      </c>
      <c r="F73" t="str">
        <f>VLOOKUP(Rent[[#This Row],[Real_estate_Item]],Houses[#All],6)</f>
        <v>Apartment</v>
      </c>
      <c r="G73" s="3">
        <f>VLOOKUP(Rent[[#This Row],[Real_estate_Item]],Houses[#All],7)</f>
        <v>420</v>
      </c>
      <c r="H73" s="3">
        <f t="shared" si="2"/>
        <v>4200</v>
      </c>
      <c r="I73" s="3">
        <f t="shared" si="3"/>
        <v>5040</v>
      </c>
      <c r="J73" s="4">
        <f>Rent[[#This Row],[Actual_Rent]]/Rent[[#This Row],[Planned_rent]]</f>
        <v>0.83333333333333337</v>
      </c>
      <c r="K73"/>
    </row>
    <row r="74" spans="1:11" x14ac:dyDescent="0.25">
      <c r="A74">
        <v>4</v>
      </c>
      <c r="B74" s="1">
        <v>42370</v>
      </c>
      <c r="C74">
        <v>10</v>
      </c>
      <c r="D74" t="str">
        <f>VLOOKUP(Rent[[#This Row],[Real_estate_Item]],Houses[#All],2)</f>
        <v>Eindhoven-Zuid</v>
      </c>
      <c r="E74" t="str">
        <f>VLOOKUP(Rent[[#This Row],[Real_estate_Item]],Houses[#All],3)</f>
        <v>Ooievaarsnest</v>
      </c>
      <c r="F74" t="str">
        <f>VLOOKUP(Rent[[#This Row],[Real_estate_Item]],Houses[#All],6)</f>
        <v>Apartment</v>
      </c>
      <c r="G74" s="3">
        <f>VLOOKUP(Rent[[#This Row],[Real_estate_Item]],Houses[#All],7)</f>
        <v>420</v>
      </c>
      <c r="H74" s="3">
        <f t="shared" si="2"/>
        <v>4200</v>
      </c>
      <c r="I74" s="3">
        <f t="shared" si="3"/>
        <v>5040</v>
      </c>
      <c r="J74" s="4">
        <f>Rent[[#This Row],[Actual_Rent]]/Rent[[#This Row],[Planned_rent]]</f>
        <v>0.83333333333333337</v>
      </c>
      <c r="K74"/>
    </row>
    <row r="75" spans="1:11" x14ac:dyDescent="0.25">
      <c r="A75">
        <v>4</v>
      </c>
      <c r="B75" s="1">
        <v>42736</v>
      </c>
      <c r="C75">
        <v>10</v>
      </c>
      <c r="D75" t="str">
        <f>VLOOKUP(Rent[[#This Row],[Real_estate_Item]],Houses[#All],2)</f>
        <v>Eindhoven-Zuid</v>
      </c>
      <c r="E75" t="str">
        <f>VLOOKUP(Rent[[#This Row],[Real_estate_Item]],Houses[#All],3)</f>
        <v>Ooievaarsnest</v>
      </c>
      <c r="F75" t="str">
        <f>VLOOKUP(Rent[[#This Row],[Real_estate_Item]],Houses[#All],6)</f>
        <v>Apartment</v>
      </c>
      <c r="G75" s="3">
        <f>VLOOKUP(Rent[[#This Row],[Real_estate_Item]],Houses[#All],7)</f>
        <v>420</v>
      </c>
      <c r="H75" s="3">
        <f t="shared" si="2"/>
        <v>4200</v>
      </c>
      <c r="I75" s="3">
        <f t="shared" si="3"/>
        <v>5040</v>
      </c>
      <c r="J75" s="4">
        <f>Rent[[#This Row],[Actual_Rent]]/Rent[[#This Row],[Planned_rent]]</f>
        <v>0.83333333333333337</v>
      </c>
      <c r="K75"/>
    </row>
    <row r="76" spans="1:11" x14ac:dyDescent="0.25">
      <c r="A76">
        <v>4</v>
      </c>
      <c r="B76" s="1">
        <v>43101</v>
      </c>
      <c r="C76">
        <v>11</v>
      </c>
      <c r="D76" t="str">
        <f>VLOOKUP(Rent[[#This Row],[Real_estate_Item]],Houses[#All],2)</f>
        <v>Eindhoven-Zuid</v>
      </c>
      <c r="E76" t="str">
        <f>VLOOKUP(Rent[[#This Row],[Real_estate_Item]],Houses[#All],3)</f>
        <v>Ooievaarsnest</v>
      </c>
      <c r="F76" t="str">
        <f>VLOOKUP(Rent[[#This Row],[Real_estate_Item]],Houses[#All],6)</f>
        <v>Apartment</v>
      </c>
      <c r="G76" s="3">
        <f>VLOOKUP(Rent[[#This Row],[Real_estate_Item]],Houses[#All],7)</f>
        <v>420</v>
      </c>
      <c r="H76" s="3">
        <f t="shared" si="2"/>
        <v>4620</v>
      </c>
      <c r="I76" s="3">
        <f t="shared" si="3"/>
        <v>5040</v>
      </c>
      <c r="J76" s="4">
        <f>Rent[[#This Row],[Actual_Rent]]/Rent[[#This Row],[Planned_rent]]</f>
        <v>0.91666666666666663</v>
      </c>
      <c r="K76"/>
    </row>
    <row r="77" spans="1:11" x14ac:dyDescent="0.25">
      <c r="A77">
        <v>4</v>
      </c>
      <c r="B77" s="1">
        <v>43466</v>
      </c>
      <c r="C77">
        <v>10</v>
      </c>
      <c r="D77" t="str">
        <f>VLOOKUP(Rent[[#This Row],[Real_estate_Item]],Houses[#All],2)</f>
        <v>Eindhoven-Zuid</v>
      </c>
      <c r="E77" t="str">
        <f>VLOOKUP(Rent[[#This Row],[Real_estate_Item]],Houses[#All],3)</f>
        <v>Ooievaarsnest</v>
      </c>
      <c r="F77" t="str">
        <f>VLOOKUP(Rent[[#This Row],[Real_estate_Item]],Houses[#All],6)</f>
        <v>Apartment</v>
      </c>
      <c r="G77" s="3">
        <f>VLOOKUP(Rent[[#This Row],[Real_estate_Item]],Houses[#All],7)</f>
        <v>420</v>
      </c>
      <c r="H77" s="3">
        <f t="shared" si="2"/>
        <v>4200</v>
      </c>
      <c r="I77" s="3">
        <f t="shared" si="3"/>
        <v>5040</v>
      </c>
      <c r="J77" s="4">
        <f>Rent[[#This Row],[Actual_Rent]]/Rent[[#This Row],[Planned_rent]]</f>
        <v>0.83333333333333337</v>
      </c>
      <c r="K77"/>
    </row>
    <row r="78" spans="1:11" x14ac:dyDescent="0.25">
      <c r="A78">
        <v>5</v>
      </c>
      <c r="B78" s="1">
        <v>36892</v>
      </c>
      <c r="C78">
        <v>9</v>
      </c>
      <c r="D78" t="str">
        <f>VLOOKUP(Rent[[#This Row],[Real_estate_Item]],Houses[#All],2)</f>
        <v>Eindhoven-Zuid</v>
      </c>
      <c r="E78" t="str">
        <f>VLOOKUP(Rent[[#This Row],[Real_estate_Item]],Houses[#All],3)</f>
        <v>Ooievaarsnest</v>
      </c>
      <c r="F78" t="str">
        <f>VLOOKUP(Rent[[#This Row],[Real_estate_Item]],Houses[#All],6)</f>
        <v>Villa</v>
      </c>
      <c r="G78" s="3">
        <f>VLOOKUP(Rent[[#This Row],[Real_estate_Item]],Houses[#All],7)</f>
        <v>1080</v>
      </c>
      <c r="H78" s="3">
        <f t="shared" si="2"/>
        <v>9720</v>
      </c>
      <c r="I78" s="3">
        <f t="shared" si="3"/>
        <v>12960</v>
      </c>
      <c r="J78" s="4">
        <f>Rent[[#This Row],[Actual_Rent]]/Rent[[#This Row],[Planned_rent]]</f>
        <v>0.75</v>
      </c>
      <c r="K78"/>
    </row>
    <row r="79" spans="1:11" x14ac:dyDescent="0.25">
      <c r="A79">
        <v>5</v>
      </c>
      <c r="B79" s="1">
        <v>37257</v>
      </c>
      <c r="C79">
        <v>8</v>
      </c>
      <c r="D79" t="str">
        <f>VLOOKUP(Rent[[#This Row],[Real_estate_Item]],Houses[#All],2)</f>
        <v>Eindhoven-Zuid</v>
      </c>
      <c r="E79" t="str">
        <f>VLOOKUP(Rent[[#This Row],[Real_estate_Item]],Houses[#All],3)</f>
        <v>Ooievaarsnest</v>
      </c>
      <c r="F79" t="str">
        <f>VLOOKUP(Rent[[#This Row],[Real_estate_Item]],Houses[#All],6)</f>
        <v>Villa</v>
      </c>
      <c r="G79" s="3">
        <f>VLOOKUP(Rent[[#This Row],[Real_estate_Item]],Houses[#All],7)</f>
        <v>1080</v>
      </c>
      <c r="H79" s="3">
        <f t="shared" si="2"/>
        <v>8640</v>
      </c>
      <c r="I79" s="3">
        <f t="shared" si="3"/>
        <v>12960</v>
      </c>
      <c r="J79" s="4">
        <f>Rent[[#This Row],[Actual_Rent]]/Rent[[#This Row],[Planned_rent]]</f>
        <v>0.66666666666666663</v>
      </c>
      <c r="K79"/>
    </row>
    <row r="80" spans="1:11" x14ac:dyDescent="0.25">
      <c r="A80">
        <v>5</v>
      </c>
      <c r="B80" s="1">
        <v>37622</v>
      </c>
      <c r="C80">
        <v>12</v>
      </c>
      <c r="D80" t="str">
        <f>VLOOKUP(Rent[[#This Row],[Real_estate_Item]],Houses[#All],2)</f>
        <v>Eindhoven-Zuid</v>
      </c>
      <c r="E80" t="str">
        <f>VLOOKUP(Rent[[#This Row],[Real_estate_Item]],Houses[#All],3)</f>
        <v>Ooievaarsnest</v>
      </c>
      <c r="F80" t="str">
        <f>VLOOKUP(Rent[[#This Row],[Real_estate_Item]],Houses[#All],6)</f>
        <v>Villa</v>
      </c>
      <c r="G80" s="3">
        <f>VLOOKUP(Rent[[#This Row],[Real_estate_Item]],Houses[#All],7)</f>
        <v>1080</v>
      </c>
      <c r="H80" s="3">
        <f t="shared" si="2"/>
        <v>12960</v>
      </c>
      <c r="I80" s="3">
        <f t="shared" si="3"/>
        <v>12960</v>
      </c>
      <c r="J80" s="4">
        <f>Rent[[#This Row],[Actual_Rent]]/Rent[[#This Row],[Planned_rent]]</f>
        <v>1</v>
      </c>
      <c r="K80"/>
    </row>
    <row r="81" spans="1:11" x14ac:dyDescent="0.25">
      <c r="A81">
        <v>5</v>
      </c>
      <c r="B81" s="1">
        <v>37987</v>
      </c>
      <c r="C81">
        <v>10</v>
      </c>
      <c r="D81" t="str">
        <f>VLOOKUP(Rent[[#This Row],[Real_estate_Item]],Houses[#All],2)</f>
        <v>Eindhoven-Zuid</v>
      </c>
      <c r="E81" t="str">
        <f>VLOOKUP(Rent[[#This Row],[Real_estate_Item]],Houses[#All],3)</f>
        <v>Ooievaarsnest</v>
      </c>
      <c r="F81" t="str">
        <f>VLOOKUP(Rent[[#This Row],[Real_estate_Item]],Houses[#All],6)</f>
        <v>Villa</v>
      </c>
      <c r="G81" s="3">
        <f>VLOOKUP(Rent[[#This Row],[Real_estate_Item]],Houses[#All],7)</f>
        <v>1080</v>
      </c>
      <c r="H81" s="3">
        <f t="shared" si="2"/>
        <v>10800</v>
      </c>
      <c r="I81" s="3">
        <f t="shared" si="3"/>
        <v>12960</v>
      </c>
      <c r="J81" s="4">
        <f>Rent[[#This Row],[Actual_Rent]]/Rent[[#This Row],[Planned_rent]]</f>
        <v>0.83333333333333337</v>
      </c>
      <c r="K81"/>
    </row>
    <row r="82" spans="1:11" x14ac:dyDescent="0.25">
      <c r="A82">
        <v>5</v>
      </c>
      <c r="B82" s="1">
        <v>38353</v>
      </c>
      <c r="C82">
        <v>12</v>
      </c>
      <c r="D82" t="str">
        <f>VLOOKUP(Rent[[#This Row],[Real_estate_Item]],Houses[#All],2)</f>
        <v>Eindhoven-Zuid</v>
      </c>
      <c r="E82" t="str">
        <f>VLOOKUP(Rent[[#This Row],[Real_estate_Item]],Houses[#All],3)</f>
        <v>Ooievaarsnest</v>
      </c>
      <c r="F82" t="str">
        <f>VLOOKUP(Rent[[#This Row],[Real_estate_Item]],Houses[#All],6)</f>
        <v>Villa</v>
      </c>
      <c r="G82" s="3">
        <f>VLOOKUP(Rent[[#This Row],[Real_estate_Item]],Houses[#All],7)</f>
        <v>1080</v>
      </c>
      <c r="H82" s="3">
        <f t="shared" si="2"/>
        <v>12960</v>
      </c>
      <c r="I82" s="3">
        <f t="shared" si="3"/>
        <v>12960</v>
      </c>
      <c r="J82" s="4">
        <f>Rent[[#This Row],[Actual_Rent]]/Rent[[#This Row],[Planned_rent]]</f>
        <v>1</v>
      </c>
      <c r="K82"/>
    </row>
    <row r="83" spans="1:11" x14ac:dyDescent="0.25">
      <c r="A83">
        <v>5</v>
      </c>
      <c r="B83" s="1">
        <v>38718</v>
      </c>
      <c r="C83">
        <v>11</v>
      </c>
      <c r="D83" t="str">
        <f>VLOOKUP(Rent[[#This Row],[Real_estate_Item]],Houses[#All],2)</f>
        <v>Eindhoven-Zuid</v>
      </c>
      <c r="E83" t="str">
        <f>VLOOKUP(Rent[[#This Row],[Real_estate_Item]],Houses[#All],3)</f>
        <v>Ooievaarsnest</v>
      </c>
      <c r="F83" t="str">
        <f>VLOOKUP(Rent[[#This Row],[Real_estate_Item]],Houses[#All],6)</f>
        <v>Villa</v>
      </c>
      <c r="G83" s="3">
        <f>VLOOKUP(Rent[[#This Row],[Real_estate_Item]],Houses[#All],7)</f>
        <v>1080</v>
      </c>
      <c r="H83" s="3">
        <f t="shared" si="2"/>
        <v>11880</v>
      </c>
      <c r="I83" s="3">
        <f t="shared" si="3"/>
        <v>12960</v>
      </c>
      <c r="J83" s="4">
        <f>Rent[[#This Row],[Actual_Rent]]/Rent[[#This Row],[Planned_rent]]</f>
        <v>0.91666666666666663</v>
      </c>
      <c r="K83"/>
    </row>
    <row r="84" spans="1:11" x14ac:dyDescent="0.25">
      <c r="A84">
        <v>5</v>
      </c>
      <c r="B84" s="1">
        <v>39083</v>
      </c>
      <c r="C84">
        <v>9</v>
      </c>
      <c r="D84" t="str">
        <f>VLOOKUP(Rent[[#This Row],[Real_estate_Item]],Houses[#All],2)</f>
        <v>Eindhoven-Zuid</v>
      </c>
      <c r="E84" t="str">
        <f>VLOOKUP(Rent[[#This Row],[Real_estate_Item]],Houses[#All],3)</f>
        <v>Ooievaarsnest</v>
      </c>
      <c r="F84" t="str">
        <f>VLOOKUP(Rent[[#This Row],[Real_estate_Item]],Houses[#All],6)</f>
        <v>Villa</v>
      </c>
      <c r="G84" s="3">
        <f>VLOOKUP(Rent[[#This Row],[Real_estate_Item]],Houses[#All],7)</f>
        <v>1080</v>
      </c>
      <c r="H84" s="3">
        <f t="shared" si="2"/>
        <v>9720</v>
      </c>
      <c r="I84" s="3">
        <f t="shared" si="3"/>
        <v>12960</v>
      </c>
      <c r="J84" s="4">
        <f>Rent[[#This Row],[Actual_Rent]]/Rent[[#This Row],[Planned_rent]]</f>
        <v>0.75</v>
      </c>
      <c r="K84"/>
    </row>
    <row r="85" spans="1:11" x14ac:dyDescent="0.25">
      <c r="A85">
        <v>5</v>
      </c>
      <c r="B85" s="1">
        <v>39448</v>
      </c>
      <c r="C85">
        <v>9</v>
      </c>
      <c r="D85" t="str">
        <f>VLOOKUP(Rent[[#This Row],[Real_estate_Item]],Houses[#All],2)</f>
        <v>Eindhoven-Zuid</v>
      </c>
      <c r="E85" t="str">
        <f>VLOOKUP(Rent[[#This Row],[Real_estate_Item]],Houses[#All],3)</f>
        <v>Ooievaarsnest</v>
      </c>
      <c r="F85" t="str">
        <f>VLOOKUP(Rent[[#This Row],[Real_estate_Item]],Houses[#All],6)</f>
        <v>Villa</v>
      </c>
      <c r="G85" s="3">
        <f>VLOOKUP(Rent[[#This Row],[Real_estate_Item]],Houses[#All],7)</f>
        <v>1080</v>
      </c>
      <c r="H85" s="3">
        <f t="shared" si="2"/>
        <v>9720</v>
      </c>
      <c r="I85" s="3">
        <f t="shared" si="3"/>
        <v>12960</v>
      </c>
      <c r="J85" s="4">
        <f>Rent[[#This Row],[Actual_Rent]]/Rent[[#This Row],[Planned_rent]]</f>
        <v>0.75</v>
      </c>
      <c r="K85"/>
    </row>
    <row r="86" spans="1:11" x14ac:dyDescent="0.25">
      <c r="A86">
        <v>5</v>
      </c>
      <c r="B86" s="1">
        <v>39814</v>
      </c>
      <c r="C86">
        <v>9</v>
      </c>
      <c r="D86" t="str">
        <f>VLOOKUP(Rent[[#This Row],[Real_estate_Item]],Houses[#All],2)</f>
        <v>Eindhoven-Zuid</v>
      </c>
      <c r="E86" t="str">
        <f>VLOOKUP(Rent[[#This Row],[Real_estate_Item]],Houses[#All],3)</f>
        <v>Ooievaarsnest</v>
      </c>
      <c r="F86" t="str">
        <f>VLOOKUP(Rent[[#This Row],[Real_estate_Item]],Houses[#All],6)</f>
        <v>Villa</v>
      </c>
      <c r="G86" s="3">
        <f>VLOOKUP(Rent[[#This Row],[Real_estate_Item]],Houses[#All],7)</f>
        <v>1080</v>
      </c>
      <c r="H86" s="3">
        <f t="shared" si="2"/>
        <v>9720</v>
      </c>
      <c r="I86" s="3">
        <f t="shared" si="3"/>
        <v>12960</v>
      </c>
      <c r="J86" s="4">
        <f>Rent[[#This Row],[Actual_Rent]]/Rent[[#This Row],[Planned_rent]]</f>
        <v>0.75</v>
      </c>
      <c r="K86"/>
    </row>
    <row r="87" spans="1:11" x14ac:dyDescent="0.25">
      <c r="A87">
        <v>5</v>
      </c>
      <c r="B87" s="1">
        <v>40179</v>
      </c>
      <c r="C87">
        <v>8</v>
      </c>
      <c r="D87" t="str">
        <f>VLOOKUP(Rent[[#This Row],[Real_estate_Item]],Houses[#All],2)</f>
        <v>Eindhoven-Zuid</v>
      </c>
      <c r="E87" t="str">
        <f>VLOOKUP(Rent[[#This Row],[Real_estate_Item]],Houses[#All],3)</f>
        <v>Ooievaarsnest</v>
      </c>
      <c r="F87" t="str">
        <f>VLOOKUP(Rent[[#This Row],[Real_estate_Item]],Houses[#All],6)</f>
        <v>Villa</v>
      </c>
      <c r="G87" s="3">
        <f>VLOOKUP(Rent[[#This Row],[Real_estate_Item]],Houses[#All],7)</f>
        <v>1080</v>
      </c>
      <c r="H87" s="3">
        <f t="shared" si="2"/>
        <v>8640</v>
      </c>
      <c r="I87" s="3">
        <f t="shared" si="3"/>
        <v>12960</v>
      </c>
      <c r="J87" s="4">
        <f>Rent[[#This Row],[Actual_Rent]]/Rent[[#This Row],[Planned_rent]]</f>
        <v>0.66666666666666663</v>
      </c>
      <c r="K87"/>
    </row>
    <row r="88" spans="1:11" x14ac:dyDescent="0.25">
      <c r="A88">
        <v>5</v>
      </c>
      <c r="B88" s="1">
        <v>40544</v>
      </c>
      <c r="C88">
        <v>11</v>
      </c>
      <c r="D88" t="str">
        <f>VLOOKUP(Rent[[#This Row],[Real_estate_Item]],Houses[#All],2)</f>
        <v>Eindhoven-Zuid</v>
      </c>
      <c r="E88" t="str">
        <f>VLOOKUP(Rent[[#This Row],[Real_estate_Item]],Houses[#All],3)</f>
        <v>Ooievaarsnest</v>
      </c>
      <c r="F88" t="str">
        <f>VLOOKUP(Rent[[#This Row],[Real_estate_Item]],Houses[#All],6)</f>
        <v>Villa</v>
      </c>
      <c r="G88" s="3">
        <f>VLOOKUP(Rent[[#This Row],[Real_estate_Item]],Houses[#All],7)</f>
        <v>1080</v>
      </c>
      <c r="H88" s="3">
        <f t="shared" si="2"/>
        <v>11880</v>
      </c>
      <c r="I88" s="3">
        <f t="shared" si="3"/>
        <v>12960</v>
      </c>
      <c r="J88" s="4">
        <f>Rent[[#This Row],[Actual_Rent]]/Rent[[#This Row],[Planned_rent]]</f>
        <v>0.91666666666666663</v>
      </c>
      <c r="K88"/>
    </row>
    <row r="89" spans="1:11" x14ac:dyDescent="0.25">
      <c r="A89">
        <v>5</v>
      </c>
      <c r="B89" s="1">
        <v>40909</v>
      </c>
      <c r="C89">
        <v>10</v>
      </c>
      <c r="D89" t="str">
        <f>VLOOKUP(Rent[[#This Row],[Real_estate_Item]],Houses[#All],2)</f>
        <v>Eindhoven-Zuid</v>
      </c>
      <c r="E89" t="str">
        <f>VLOOKUP(Rent[[#This Row],[Real_estate_Item]],Houses[#All],3)</f>
        <v>Ooievaarsnest</v>
      </c>
      <c r="F89" t="str">
        <f>VLOOKUP(Rent[[#This Row],[Real_estate_Item]],Houses[#All],6)</f>
        <v>Villa</v>
      </c>
      <c r="G89" s="3">
        <f>VLOOKUP(Rent[[#This Row],[Real_estate_Item]],Houses[#All],7)</f>
        <v>1080</v>
      </c>
      <c r="H89" s="3">
        <f t="shared" si="2"/>
        <v>10800</v>
      </c>
      <c r="I89" s="3">
        <f t="shared" si="3"/>
        <v>12960</v>
      </c>
      <c r="J89" s="4">
        <f>Rent[[#This Row],[Actual_Rent]]/Rent[[#This Row],[Planned_rent]]</f>
        <v>0.83333333333333337</v>
      </c>
      <c r="K89"/>
    </row>
    <row r="90" spans="1:11" x14ac:dyDescent="0.25">
      <c r="A90">
        <v>5</v>
      </c>
      <c r="B90" s="1">
        <v>41275</v>
      </c>
      <c r="C90">
        <v>10</v>
      </c>
      <c r="D90" t="str">
        <f>VLOOKUP(Rent[[#This Row],[Real_estate_Item]],Houses[#All],2)</f>
        <v>Eindhoven-Zuid</v>
      </c>
      <c r="E90" t="str">
        <f>VLOOKUP(Rent[[#This Row],[Real_estate_Item]],Houses[#All],3)</f>
        <v>Ooievaarsnest</v>
      </c>
      <c r="F90" t="str">
        <f>VLOOKUP(Rent[[#This Row],[Real_estate_Item]],Houses[#All],6)</f>
        <v>Villa</v>
      </c>
      <c r="G90" s="3">
        <f>VLOOKUP(Rent[[#This Row],[Real_estate_Item]],Houses[#All],7)</f>
        <v>1080</v>
      </c>
      <c r="H90" s="3">
        <f t="shared" si="2"/>
        <v>10800</v>
      </c>
      <c r="I90" s="3">
        <f t="shared" si="3"/>
        <v>12960</v>
      </c>
      <c r="J90" s="4">
        <f>Rent[[#This Row],[Actual_Rent]]/Rent[[#This Row],[Planned_rent]]</f>
        <v>0.83333333333333337</v>
      </c>
      <c r="K90"/>
    </row>
    <row r="91" spans="1:11" x14ac:dyDescent="0.25">
      <c r="A91">
        <v>5</v>
      </c>
      <c r="B91" s="1">
        <v>41640</v>
      </c>
      <c r="C91">
        <v>10</v>
      </c>
      <c r="D91" t="str">
        <f>VLOOKUP(Rent[[#This Row],[Real_estate_Item]],Houses[#All],2)</f>
        <v>Eindhoven-Zuid</v>
      </c>
      <c r="E91" t="str">
        <f>VLOOKUP(Rent[[#This Row],[Real_estate_Item]],Houses[#All],3)</f>
        <v>Ooievaarsnest</v>
      </c>
      <c r="F91" t="str">
        <f>VLOOKUP(Rent[[#This Row],[Real_estate_Item]],Houses[#All],6)</f>
        <v>Villa</v>
      </c>
      <c r="G91" s="3">
        <f>VLOOKUP(Rent[[#This Row],[Real_estate_Item]],Houses[#All],7)</f>
        <v>1080</v>
      </c>
      <c r="H91" s="3">
        <f t="shared" si="2"/>
        <v>10800</v>
      </c>
      <c r="I91" s="3">
        <f t="shared" si="3"/>
        <v>12960</v>
      </c>
      <c r="J91" s="4">
        <f>Rent[[#This Row],[Actual_Rent]]/Rent[[#This Row],[Planned_rent]]</f>
        <v>0.83333333333333337</v>
      </c>
      <c r="K91"/>
    </row>
    <row r="92" spans="1:11" x14ac:dyDescent="0.25">
      <c r="A92">
        <v>5</v>
      </c>
      <c r="B92" s="1">
        <v>42005</v>
      </c>
      <c r="C92">
        <v>10</v>
      </c>
      <c r="D92" t="str">
        <f>VLOOKUP(Rent[[#This Row],[Real_estate_Item]],Houses[#All],2)</f>
        <v>Eindhoven-Zuid</v>
      </c>
      <c r="E92" t="str">
        <f>VLOOKUP(Rent[[#This Row],[Real_estate_Item]],Houses[#All],3)</f>
        <v>Ooievaarsnest</v>
      </c>
      <c r="F92" t="str">
        <f>VLOOKUP(Rent[[#This Row],[Real_estate_Item]],Houses[#All],6)</f>
        <v>Villa</v>
      </c>
      <c r="G92" s="3">
        <f>VLOOKUP(Rent[[#This Row],[Real_estate_Item]],Houses[#All],7)</f>
        <v>1080</v>
      </c>
      <c r="H92" s="3">
        <f t="shared" si="2"/>
        <v>10800</v>
      </c>
      <c r="I92" s="3">
        <f t="shared" si="3"/>
        <v>12960</v>
      </c>
      <c r="J92" s="4">
        <f>Rent[[#This Row],[Actual_Rent]]/Rent[[#This Row],[Planned_rent]]</f>
        <v>0.83333333333333337</v>
      </c>
      <c r="K92"/>
    </row>
    <row r="93" spans="1:11" x14ac:dyDescent="0.25">
      <c r="A93">
        <v>5</v>
      </c>
      <c r="B93" s="1">
        <v>42370</v>
      </c>
      <c r="C93">
        <v>8</v>
      </c>
      <c r="D93" t="str">
        <f>VLOOKUP(Rent[[#This Row],[Real_estate_Item]],Houses[#All],2)</f>
        <v>Eindhoven-Zuid</v>
      </c>
      <c r="E93" t="str">
        <f>VLOOKUP(Rent[[#This Row],[Real_estate_Item]],Houses[#All],3)</f>
        <v>Ooievaarsnest</v>
      </c>
      <c r="F93" t="str">
        <f>VLOOKUP(Rent[[#This Row],[Real_estate_Item]],Houses[#All],6)</f>
        <v>Villa</v>
      </c>
      <c r="G93" s="3">
        <f>VLOOKUP(Rent[[#This Row],[Real_estate_Item]],Houses[#All],7)</f>
        <v>1080</v>
      </c>
      <c r="H93" s="3">
        <f t="shared" si="2"/>
        <v>8640</v>
      </c>
      <c r="I93" s="3">
        <f t="shared" si="3"/>
        <v>12960</v>
      </c>
      <c r="J93" s="4">
        <f>Rent[[#This Row],[Actual_Rent]]/Rent[[#This Row],[Planned_rent]]</f>
        <v>0.66666666666666663</v>
      </c>
      <c r="K93"/>
    </row>
    <row r="94" spans="1:11" x14ac:dyDescent="0.25">
      <c r="A94">
        <v>5</v>
      </c>
      <c r="B94" s="1">
        <v>42370</v>
      </c>
      <c r="C94">
        <v>8</v>
      </c>
      <c r="D94" t="str">
        <f>VLOOKUP(Rent[[#This Row],[Real_estate_Item]],Houses[#All],2)</f>
        <v>Eindhoven-Zuid</v>
      </c>
      <c r="E94" t="str">
        <f>VLOOKUP(Rent[[#This Row],[Real_estate_Item]],Houses[#All],3)</f>
        <v>Ooievaarsnest</v>
      </c>
      <c r="F94" t="str">
        <f>VLOOKUP(Rent[[#This Row],[Real_estate_Item]],Houses[#All],6)</f>
        <v>Villa</v>
      </c>
      <c r="G94" s="3">
        <f>VLOOKUP(Rent[[#This Row],[Real_estate_Item]],Houses[#All],7)</f>
        <v>1080</v>
      </c>
      <c r="H94" s="3">
        <f t="shared" si="2"/>
        <v>8640</v>
      </c>
      <c r="I94" s="3">
        <f t="shared" si="3"/>
        <v>12960</v>
      </c>
      <c r="J94" s="4">
        <f>Rent[[#This Row],[Actual_Rent]]/Rent[[#This Row],[Planned_rent]]</f>
        <v>0.66666666666666663</v>
      </c>
      <c r="K94"/>
    </row>
    <row r="95" spans="1:11" x14ac:dyDescent="0.25">
      <c r="A95">
        <v>5</v>
      </c>
      <c r="B95" s="1">
        <v>43466</v>
      </c>
      <c r="C95">
        <v>8</v>
      </c>
      <c r="D95" t="str">
        <f>VLOOKUP(Rent[[#This Row],[Real_estate_Item]],Houses[#All],2)</f>
        <v>Eindhoven-Zuid</v>
      </c>
      <c r="E95" t="str">
        <f>VLOOKUP(Rent[[#This Row],[Real_estate_Item]],Houses[#All],3)</f>
        <v>Ooievaarsnest</v>
      </c>
      <c r="F95" t="str">
        <f>VLOOKUP(Rent[[#This Row],[Real_estate_Item]],Houses[#All],6)</f>
        <v>Villa</v>
      </c>
      <c r="G95" s="3">
        <f>VLOOKUP(Rent[[#This Row],[Real_estate_Item]],Houses[#All],7)</f>
        <v>1080</v>
      </c>
      <c r="H95" s="3">
        <f t="shared" si="2"/>
        <v>8640</v>
      </c>
      <c r="I95" s="3">
        <f t="shared" si="3"/>
        <v>12960</v>
      </c>
      <c r="J95" s="4">
        <f>Rent[[#This Row],[Actual_Rent]]/Rent[[#This Row],[Planned_rent]]</f>
        <v>0.66666666666666663</v>
      </c>
      <c r="K95"/>
    </row>
    <row r="96" spans="1:11" x14ac:dyDescent="0.25">
      <c r="A96">
        <v>6</v>
      </c>
      <c r="B96" s="1">
        <v>36892</v>
      </c>
      <c r="C96">
        <v>9</v>
      </c>
      <c r="D96" t="str">
        <f>VLOOKUP(Rent[[#This Row],[Real_estate_Item]],Houses[#All],2)</f>
        <v>Eindhoven-Zuid</v>
      </c>
      <c r="E96" t="str">
        <f>VLOOKUP(Rent[[#This Row],[Real_estate_Item]],Houses[#All],3)</f>
        <v>Ooievaarsnest</v>
      </c>
      <c r="F96" t="str">
        <f>VLOOKUP(Rent[[#This Row],[Real_estate_Item]],Houses[#All],6)</f>
        <v>Condo</v>
      </c>
      <c r="G96" s="3">
        <f>VLOOKUP(Rent[[#This Row],[Real_estate_Item]],Houses[#All],7)</f>
        <v>300</v>
      </c>
      <c r="H96" s="3">
        <f t="shared" si="2"/>
        <v>2700</v>
      </c>
      <c r="I96" s="3">
        <f t="shared" si="3"/>
        <v>3600</v>
      </c>
      <c r="J96" s="4">
        <f>Rent[[#This Row],[Actual_Rent]]/Rent[[#This Row],[Planned_rent]]</f>
        <v>0.75</v>
      </c>
      <c r="K96"/>
    </row>
    <row r="97" spans="1:11" x14ac:dyDescent="0.25">
      <c r="A97">
        <v>6</v>
      </c>
      <c r="B97" s="1">
        <v>37257</v>
      </c>
      <c r="C97">
        <v>12</v>
      </c>
      <c r="D97" t="str">
        <f>VLOOKUP(Rent[[#This Row],[Real_estate_Item]],Houses[#All],2)</f>
        <v>Eindhoven-Zuid</v>
      </c>
      <c r="E97" t="str">
        <f>VLOOKUP(Rent[[#This Row],[Real_estate_Item]],Houses[#All],3)</f>
        <v>Ooievaarsnest</v>
      </c>
      <c r="F97" t="str">
        <f>VLOOKUP(Rent[[#This Row],[Real_estate_Item]],Houses[#All],6)</f>
        <v>Condo</v>
      </c>
      <c r="G97" s="3">
        <f>VLOOKUP(Rent[[#This Row],[Real_estate_Item]],Houses[#All],7)</f>
        <v>300</v>
      </c>
      <c r="H97" s="3">
        <f t="shared" si="2"/>
        <v>3600</v>
      </c>
      <c r="I97" s="3">
        <f t="shared" si="3"/>
        <v>3600</v>
      </c>
      <c r="J97" s="4">
        <f>Rent[[#This Row],[Actual_Rent]]/Rent[[#This Row],[Planned_rent]]</f>
        <v>1</v>
      </c>
      <c r="K97"/>
    </row>
    <row r="98" spans="1:11" x14ac:dyDescent="0.25">
      <c r="A98">
        <v>6</v>
      </c>
      <c r="B98" s="1">
        <v>37622</v>
      </c>
      <c r="C98">
        <v>9</v>
      </c>
      <c r="D98" t="str">
        <f>VLOOKUP(Rent[[#This Row],[Real_estate_Item]],Houses[#All],2)</f>
        <v>Eindhoven-Zuid</v>
      </c>
      <c r="E98" t="str">
        <f>VLOOKUP(Rent[[#This Row],[Real_estate_Item]],Houses[#All],3)</f>
        <v>Ooievaarsnest</v>
      </c>
      <c r="F98" t="str">
        <f>VLOOKUP(Rent[[#This Row],[Real_estate_Item]],Houses[#All],6)</f>
        <v>Condo</v>
      </c>
      <c r="G98" s="3">
        <f>VLOOKUP(Rent[[#This Row],[Real_estate_Item]],Houses[#All],7)</f>
        <v>300</v>
      </c>
      <c r="H98" s="3">
        <f t="shared" si="2"/>
        <v>2700</v>
      </c>
      <c r="I98" s="3">
        <f t="shared" si="3"/>
        <v>3600</v>
      </c>
      <c r="J98" s="4">
        <f>Rent[[#This Row],[Actual_Rent]]/Rent[[#This Row],[Planned_rent]]</f>
        <v>0.75</v>
      </c>
      <c r="K98"/>
    </row>
    <row r="99" spans="1:11" x14ac:dyDescent="0.25">
      <c r="A99">
        <v>6</v>
      </c>
      <c r="B99" s="1">
        <v>37987</v>
      </c>
      <c r="C99">
        <v>9</v>
      </c>
      <c r="D99" t="str">
        <f>VLOOKUP(Rent[[#This Row],[Real_estate_Item]],Houses[#All],2)</f>
        <v>Eindhoven-Zuid</v>
      </c>
      <c r="E99" t="str">
        <f>VLOOKUP(Rent[[#This Row],[Real_estate_Item]],Houses[#All],3)</f>
        <v>Ooievaarsnest</v>
      </c>
      <c r="F99" t="str">
        <f>VLOOKUP(Rent[[#This Row],[Real_estate_Item]],Houses[#All],6)</f>
        <v>Condo</v>
      </c>
      <c r="G99" s="3">
        <f>VLOOKUP(Rent[[#This Row],[Real_estate_Item]],Houses[#All],7)</f>
        <v>300</v>
      </c>
      <c r="H99" s="3">
        <f t="shared" si="2"/>
        <v>2700</v>
      </c>
      <c r="I99" s="3">
        <f t="shared" si="3"/>
        <v>3600</v>
      </c>
      <c r="J99" s="4">
        <f>Rent[[#This Row],[Actual_Rent]]/Rent[[#This Row],[Planned_rent]]</f>
        <v>0.75</v>
      </c>
      <c r="K99"/>
    </row>
    <row r="100" spans="1:11" x14ac:dyDescent="0.25">
      <c r="A100">
        <v>6</v>
      </c>
      <c r="B100" s="1">
        <v>38353</v>
      </c>
      <c r="C100">
        <v>8</v>
      </c>
      <c r="D100" t="str">
        <f>VLOOKUP(Rent[[#This Row],[Real_estate_Item]],Houses[#All],2)</f>
        <v>Eindhoven-Zuid</v>
      </c>
      <c r="E100" t="str">
        <f>VLOOKUP(Rent[[#This Row],[Real_estate_Item]],Houses[#All],3)</f>
        <v>Ooievaarsnest</v>
      </c>
      <c r="F100" t="str">
        <f>VLOOKUP(Rent[[#This Row],[Real_estate_Item]],Houses[#All],6)</f>
        <v>Condo</v>
      </c>
      <c r="G100" s="3">
        <f>VLOOKUP(Rent[[#This Row],[Real_estate_Item]],Houses[#All],7)</f>
        <v>300</v>
      </c>
      <c r="H100" s="3">
        <f t="shared" si="2"/>
        <v>2400</v>
      </c>
      <c r="I100" s="3">
        <f t="shared" si="3"/>
        <v>3600</v>
      </c>
      <c r="J100" s="4">
        <f>Rent[[#This Row],[Actual_Rent]]/Rent[[#This Row],[Planned_rent]]</f>
        <v>0.66666666666666663</v>
      </c>
      <c r="K100"/>
    </row>
    <row r="101" spans="1:11" x14ac:dyDescent="0.25">
      <c r="A101">
        <v>6</v>
      </c>
      <c r="B101" s="1">
        <v>38718</v>
      </c>
      <c r="C101">
        <v>9</v>
      </c>
      <c r="D101" t="str">
        <f>VLOOKUP(Rent[[#This Row],[Real_estate_Item]],Houses[#All],2)</f>
        <v>Eindhoven-Zuid</v>
      </c>
      <c r="E101" t="str">
        <f>VLOOKUP(Rent[[#This Row],[Real_estate_Item]],Houses[#All],3)</f>
        <v>Ooievaarsnest</v>
      </c>
      <c r="F101" t="str">
        <f>VLOOKUP(Rent[[#This Row],[Real_estate_Item]],Houses[#All],6)</f>
        <v>Condo</v>
      </c>
      <c r="G101" s="3">
        <f>VLOOKUP(Rent[[#This Row],[Real_estate_Item]],Houses[#All],7)</f>
        <v>300</v>
      </c>
      <c r="H101" s="3">
        <f t="shared" si="2"/>
        <v>2700</v>
      </c>
      <c r="I101" s="3">
        <f t="shared" si="3"/>
        <v>3600</v>
      </c>
      <c r="J101" s="4">
        <f>Rent[[#This Row],[Actual_Rent]]/Rent[[#This Row],[Planned_rent]]</f>
        <v>0.75</v>
      </c>
      <c r="K101"/>
    </row>
    <row r="102" spans="1:11" x14ac:dyDescent="0.25">
      <c r="A102">
        <v>6</v>
      </c>
      <c r="B102" s="1">
        <v>39083</v>
      </c>
      <c r="C102">
        <v>8</v>
      </c>
      <c r="D102" t="str">
        <f>VLOOKUP(Rent[[#This Row],[Real_estate_Item]],Houses[#All],2)</f>
        <v>Eindhoven-Zuid</v>
      </c>
      <c r="E102" t="str">
        <f>VLOOKUP(Rent[[#This Row],[Real_estate_Item]],Houses[#All],3)</f>
        <v>Ooievaarsnest</v>
      </c>
      <c r="F102" t="str">
        <f>VLOOKUP(Rent[[#This Row],[Real_estate_Item]],Houses[#All],6)</f>
        <v>Condo</v>
      </c>
      <c r="G102" s="3">
        <f>VLOOKUP(Rent[[#This Row],[Real_estate_Item]],Houses[#All],7)</f>
        <v>300</v>
      </c>
      <c r="H102" s="3">
        <f t="shared" si="2"/>
        <v>2400</v>
      </c>
      <c r="I102" s="3">
        <f t="shared" si="3"/>
        <v>3600</v>
      </c>
      <c r="J102" s="4">
        <f>Rent[[#This Row],[Actual_Rent]]/Rent[[#This Row],[Planned_rent]]</f>
        <v>0.66666666666666663</v>
      </c>
      <c r="K102"/>
    </row>
    <row r="103" spans="1:11" x14ac:dyDescent="0.25">
      <c r="A103">
        <v>6</v>
      </c>
      <c r="B103" s="1">
        <v>39448</v>
      </c>
      <c r="C103">
        <v>12</v>
      </c>
      <c r="D103" t="str">
        <f>VLOOKUP(Rent[[#This Row],[Real_estate_Item]],Houses[#All],2)</f>
        <v>Eindhoven-Zuid</v>
      </c>
      <c r="E103" t="str">
        <f>VLOOKUP(Rent[[#This Row],[Real_estate_Item]],Houses[#All],3)</f>
        <v>Ooievaarsnest</v>
      </c>
      <c r="F103" t="str">
        <f>VLOOKUP(Rent[[#This Row],[Real_estate_Item]],Houses[#All],6)</f>
        <v>Condo</v>
      </c>
      <c r="G103" s="3">
        <f>VLOOKUP(Rent[[#This Row],[Real_estate_Item]],Houses[#All],7)</f>
        <v>300</v>
      </c>
      <c r="H103" s="3">
        <f t="shared" si="2"/>
        <v>3600</v>
      </c>
      <c r="I103" s="3">
        <f t="shared" si="3"/>
        <v>3600</v>
      </c>
      <c r="J103" s="4">
        <f>Rent[[#This Row],[Actual_Rent]]/Rent[[#This Row],[Planned_rent]]</f>
        <v>1</v>
      </c>
      <c r="K103"/>
    </row>
    <row r="104" spans="1:11" x14ac:dyDescent="0.25">
      <c r="A104">
        <v>6</v>
      </c>
      <c r="B104" s="1">
        <v>39814</v>
      </c>
      <c r="C104">
        <v>8</v>
      </c>
      <c r="D104" t="str">
        <f>VLOOKUP(Rent[[#This Row],[Real_estate_Item]],Houses[#All],2)</f>
        <v>Eindhoven-Zuid</v>
      </c>
      <c r="E104" t="str">
        <f>VLOOKUP(Rent[[#This Row],[Real_estate_Item]],Houses[#All],3)</f>
        <v>Ooievaarsnest</v>
      </c>
      <c r="F104" t="str">
        <f>VLOOKUP(Rent[[#This Row],[Real_estate_Item]],Houses[#All],6)</f>
        <v>Condo</v>
      </c>
      <c r="G104" s="3">
        <f>VLOOKUP(Rent[[#This Row],[Real_estate_Item]],Houses[#All],7)</f>
        <v>300</v>
      </c>
      <c r="H104" s="3">
        <f t="shared" si="2"/>
        <v>2400</v>
      </c>
      <c r="I104" s="3">
        <f t="shared" si="3"/>
        <v>3600</v>
      </c>
      <c r="J104" s="4">
        <f>Rent[[#This Row],[Actual_Rent]]/Rent[[#This Row],[Planned_rent]]</f>
        <v>0.66666666666666663</v>
      </c>
      <c r="K104"/>
    </row>
    <row r="105" spans="1:11" x14ac:dyDescent="0.25">
      <c r="A105">
        <v>6</v>
      </c>
      <c r="B105" s="1">
        <v>40179</v>
      </c>
      <c r="C105">
        <v>11</v>
      </c>
      <c r="D105" t="str">
        <f>VLOOKUP(Rent[[#This Row],[Real_estate_Item]],Houses[#All],2)</f>
        <v>Eindhoven-Zuid</v>
      </c>
      <c r="E105" t="str">
        <f>VLOOKUP(Rent[[#This Row],[Real_estate_Item]],Houses[#All],3)</f>
        <v>Ooievaarsnest</v>
      </c>
      <c r="F105" t="str">
        <f>VLOOKUP(Rent[[#This Row],[Real_estate_Item]],Houses[#All],6)</f>
        <v>Condo</v>
      </c>
      <c r="G105" s="3">
        <f>VLOOKUP(Rent[[#This Row],[Real_estate_Item]],Houses[#All],7)</f>
        <v>300</v>
      </c>
      <c r="H105" s="3">
        <f t="shared" si="2"/>
        <v>3300</v>
      </c>
      <c r="I105" s="3">
        <f t="shared" si="3"/>
        <v>3600</v>
      </c>
      <c r="J105" s="4">
        <f>Rent[[#This Row],[Actual_Rent]]/Rent[[#This Row],[Planned_rent]]</f>
        <v>0.91666666666666663</v>
      </c>
      <c r="K105"/>
    </row>
    <row r="106" spans="1:11" x14ac:dyDescent="0.25">
      <c r="A106">
        <v>6</v>
      </c>
      <c r="B106" s="1">
        <v>40544</v>
      </c>
      <c r="C106">
        <v>10</v>
      </c>
      <c r="D106" t="str">
        <f>VLOOKUP(Rent[[#This Row],[Real_estate_Item]],Houses[#All],2)</f>
        <v>Eindhoven-Zuid</v>
      </c>
      <c r="E106" t="str">
        <f>VLOOKUP(Rent[[#This Row],[Real_estate_Item]],Houses[#All],3)</f>
        <v>Ooievaarsnest</v>
      </c>
      <c r="F106" t="str">
        <f>VLOOKUP(Rent[[#This Row],[Real_estate_Item]],Houses[#All],6)</f>
        <v>Condo</v>
      </c>
      <c r="G106" s="3">
        <f>VLOOKUP(Rent[[#This Row],[Real_estate_Item]],Houses[#All],7)</f>
        <v>300</v>
      </c>
      <c r="H106" s="3">
        <f t="shared" si="2"/>
        <v>3000</v>
      </c>
      <c r="I106" s="3">
        <f t="shared" si="3"/>
        <v>3600</v>
      </c>
      <c r="J106" s="4">
        <f>Rent[[#This Row],[Actual_Rent]]/Rent[[#This Row],[Planned_rent]]</f>
        <v>0.83333333333333337</v>
      </c>
      <c r="K106"/>
    </row>
    <row r="107" spans="1:11" x14ac:dyDescent="0.25">
      <c r="A107">
        <v>6</v>
      </c>
      <c r="B107" s="1">
        <v>40909</v>
      </c>
      <c r="C107">
        <v>9</v>
      </c>
      <c r="D107" t="str">
        <f>VLOOKUP(Rent[[#This Row],[Real_estate_Item]],Houses[#All],2)</f>
        <v>Eindhoven-Zuid</v>
      </c>
      <c r="E107" t="str">
        <f>VLOOKUP(Rent[[#This Row],[Real_estate_Item]],Houses[#All],3)</f>
        <v>Ooievaarsnest</v>
      </c>
      <c r="F107" t="str">
        <f>VLOOKUP(Rent[[#This Row],[Real_estate_Item]],Houses[#All],6)</f>
        <v>Condo</v>
      </c>
      <c r="G107" s="3">
        <f>VLOOKUP(Rent[[#This Row],[Real_estate_Item]],Houses[#All],7)</f>
        <v>300</v>
      </c>
      <c r="H107" s="3">
        <f t="shared" si="2"/>
        <v>2700</v>
      </c>
      <c r="I107" s="3">
        <f t="shared" si="3"/>
        <v>3600</v>
      </c>
      <c r="J107" s="4">
        <f>Rent[[#This Row],[Actual_Rent]]/Rent[[#This Row],[Planned_rent]]</f>
        <v>0.75</v>
      </c>
      <c r="K107"/>
    </row>
    <row r="108" spans="1:11" x14ac:dyDescent="0.25">
      <c r="A108">
        <v>6</v>
      </c>
      <c r="B108" s="1">
        <v>41275</v>
      </c>
      <c r="C108">
        <v>11</v>
      </c>
      <c r="D108" t="str">
        <f>VLOOKUP(Rent[[#This Row],[Real_estate_Item]],Houses[#All],2)</f>
        <v>Eindhoven-Zuid</v>
      </c>
      <c r="E108" t="str">
        <f>VLOOKUP(Rent[[#This Row],[Real_estate_Item]],Houses[#All],3)</f>
        <v>Ooievaarsnest</v>
      </c>
      <c r="F108" t="str">
        <f>VLOOKUP(Rent[[#This Row],[Real_estate_Item]],Houses[#All],6)</f>
        <v>Condo</v>
      </c>
      <c r="G108" s="3">
        <f>VLOOKUP(Rent[[#This Row],[Real_estate_Item]],Houses[#All],7)</f>
        <v>300</v>
      </c>
      <c r="H108" s="3">
        <f t="shared" si="2"/>
        <v>3300</v>
      </c>
      <c r="I108" s="3">
        <f t="shared" si="3"/>
        <v>3600</v>
      </c>
      <c r="J108" s="4">
        <f>Rent[[#This Row],[Actual_Rent]]/Rent[[#This Row],[Planned_rent]]</f>
        <v>0.91666666666666663</v>
      </c>
      <c r="K108"/>
    </row>
    <row r="109" spans="1:11" x14ac:dyDescent="0.25">
      <c r="A109">
        <v>6</v>
      </c>
      <c r="B109" s="1">
        <v>41640</v>
      </c>
      <c r="C109">
        <v>8</v>
      </c>
      <c r="D109" t="str">
        <f>VLOOKUP(Rent[[#This Row],[Real_estate_Item]],Houses[#All],2)</f>
        <v>Eindhoven-Zuid</v>
      </c>
      <c r="E109" t="str">
        <f>VLOOKUP(Rent[[#This Row],[Real_estate_Item]],Houses[#All],3)</f>
        <v>Ooievaarsnest</v>
      </c>
      <c r="F109" t="str">
        <f>VLOOKUP(Rent[[#This Row],[Real_estate_Item]],Houses[#All],6)</f>
        <v>Condo</v>
      </c>
      <c r="G109" s="3">
        <f>VLOOKUP(Rent[[#This Row],[Real_estate_Item]],Houses[#All],7)</f>
        <v>300</v>
      </c>
      <c r="H109" s="3">
        <f t="shared" si="2"/>
        <v>2400</v>
      </c>
      <c r="I109" s="3">
        <f t="shared" si="3"/>
        <v>3600</v>
      </c>
      <c r="J109" s="4">
        <f>Rent[[#This Row],[Actual_Rent]]/Rent[[#This Row],[Planned_rent]]</f>
        <v>0.66666666666666663</v>
      </c>
      <c r="K109"/>
    </row>
    <row r="110" spans="1:11" x14ac:dyDescent="0.25">
      <c r="A110">
        <v>6</v>
      </c>
      <c r="B110" s="1">
        <v>42005</v>
      </c>
      <c r="C110">
        <v>10</v>
      </c>
      <c r="D110" t="str">
        <f>VLOOKUP(Rent[[#This Row],[Real_estate_Item]],Houses[#All],2)</f>
        <v>Eindhoven-Zuid</v>
      </c>
      <c r="E110" t="str">
        <f>VLOOKUP(Rent[[#This Row],[Real_estate_Item]],Houses[#All],3)</f>
        <v>Ooievaarsnest</v>
      </c>
      <c r="F110" t="str">
        <f>VLOOKUP(Rent[[#This Row],[Real_estate_Item]],Houses[#All],6)</f>
        <v>Condo</v>
      </c>
      <c r="G110" s="3">
        <f>VLOOKUP(Rent[[#This Row],[Real_estate_Item]],Houses[#All],7)</f>
        <v>300</v>
      </c>
      <c r="H110" s="3">
        <f t="shared" si="2"/>
        <v>3000</v>
      </c>
      <c r="I110" s="3">
        <f t="shared" si="3"/>
        <v>3600</v>
      </c>
      <c r="J110" s="4">
        <f>Rent[[#This Row],[Actual_Rent]]/Rent[[#This Row],[Planned_rent]]</f>
        <v>0.83333333333333337</v>
      </c>
      <c r="K110"/>
    </row>
    <row r="111" spans="1:11" x14ac:dyDescent="0.25">
      <c r="A111">
        <v>6</v>
      </c>
      <c r="B111" s="1">
        <v>42370</v>
      </c>
      <c r="C111">
        <v>8</v>
      </c>
      <c r="D111" t="str">
        <f>VLOOKUP(Rent[[#This Row],[Real_estate_Item]],Houses[#All],2)</f>
        <v>Eindhoven-Zuid</v>
      </c>
      <c r="E111" t="str">
        <f>VLOOKUP(Rent[[#This Row],[Real_estate_Item]],Houses[#All],3)</f>
        <v>Ooievaarsnest</v>
      </c>
      <c r="F111" t="str">
        <f>VLOOKUP(Rent[[#This Row],[Real_estate_Item]],Houses[#All],6)</f>
        <v>Condo</v>
      </c>
      <c r="G111" s="3">
        <f>VLOOKUP(Rent[[#This Row],[Real_estate_Item]],Houses[#All],7)</f>
        <v>300</v>
      </c>
      <c r="H111" s="3">
        <f t="shared" si="2"/>
        <v>2400</v>
      </c>
      <c r="I111" s="3">
        <f t="shared" si="3"/>
        <v>3600</v>
      </c>
      <c r="J111" s="4">
        <f>Rent[[#This Row],[Actual_Rent]]/Rent[[#This Row],[Planned_rent]]</f>
        <v>0.66666666666666663</v>
      </c>
      <c r="K111"/>
    </row>
    <row r="112" spans="1:11" x14ac:dyDescent="0.25">
      <c r="A112">
        <v>6</v>
      </c>
      <c r="B112" s="1">
        <v>42736</v>
      </c>
      <c r="C112">
        <v>8</v>
      </c>
      <c r="D112" t="str">
        <f>VLOOKUP(Rent[[#This Row],[Real_estate_Item]],Houses[#All],2)</f>
        <v>Eindhoven-Zuid</v>
      </c>
      <c r="E112" t="str">
        <f>VLOOKUP(Rent[[#This Row],[Real_estate_Item]],Houses[#All],3)</f>
        <v>Ooievaarsnest</v>
      </c>
      <c r="F112" t="str">
        <f>VLOOKUP(Rent[[#This Row],[Real_estate_Item]],Houses[#All],6)</f>
        <v>Condo</v>
      </c>
      <c r="G112" s="3">
        <f>VLOOKUP(Rent[[#This Row],[Real_estate_Item]],Houses[#All],7)</f>
        <v>300</v>
      </c>
      <c r="H112" s="3">
        <f t="shared" si="2"/>
        <v>2400</v>
      </c>
      <c r="I112" s="3">
        <f t="shared" si="3"/>
        <v>3600</v>
      </c>
      <c r="J112" s="4">
        <f>Rent[[#This Row],[Actual_Rent]]/Rent[[#This Row],[Planned_rent]]</f>
        <v>0.66666666666666663</v>
      </c>
      <c r="K112"/>
    </row>
    <row r="113" spans="1:11" x14ac:dyDescent="0.25">
      <c r="A113">
        <v>6</v>
      </c>
      <c r="B113" s="1">
        <v>43101</v>
      </c>
      <c r="C113">
        <v>8</v>
      </c>
      <c r="D113" t="str">
        <f>VLOOKUP(Rent[[#This Row],[Real_estate_Item]],Houses[#All],2)</f>
        <v>Eindhoven-Zuid</v>
      </c>
      <c r="E113" t="str">
        <f>VLOOKUP(Rent[[#This Row],[Real_estate_Item]],Houses[#All],3)</f>
        <v>Ooievaarsnest</v>
      </c>
      <c r="F113" t="str">
        <f>VLOOKUP(Rent[[#This Row],[Real_estate_Item]],Houses[#All],6)</f>
        <v>Condo</v>
      </c>
      <c r="G113" s="3">
        <f>VLOOKUP(Rent[[#This Row],[Real_estate_Item]],Houses[#All],7)</f>
        <v>300</v>
      </c>
      <c r="H113" s="3">
        <f t="shared" si="2"/>
        <v>2400</v>
      </c>
      <c r="I113" s="3">
        <f t="shared" si="3"/>
        <v>3600</v>
      </c>
      <c r="J113" s="4">
        <f>Rent[[#This Row],[Actual_Rent]]/Rent[[#This Row],[Planned_rent]]</f>
        <v>0.66666666666666663</v>
      </c>
      <c r="K113"/>
    </row>
    <row r="114" spans="1:11" x14ac:dyDescent="0.25">
      <c r="A114">
        <v>6</v>
      </c>
      <c r="B114" s="1">
        <v>43466</v>
      </c>
      <c r="C114">
        <v>11</v>
      </c>
      <c r="D114" t="str">
        <f>VLOOKUP(Rent[[#This Row],[Real_estate_Item]],Houses[#All],2)</f>
        <v>Eindhoven-Zuid</v>
      </c>
      <c r="E114" t="str">
        <f>VLOOKUP(Rent[[#This Row],[Real_estate_Item]],Houses[#All],3)</f>
        <v>Ooievaarsnest</v>
      </c>
      <c r="F114" t="str">
        <f>VLOOKUP(Rent[[#This Row],[Real_estate_Item]],Houses[#All],6)</f>
        <v>Condo</v>
      </c>
      <c r="G114" s="3">
        <f>VLOOKUP(Rent[[#This Row],[Real_estate_Item]],Houses[#All],7)</f>
        <v>300</v>
      </c>
      <c r="H114" s="3">
        <f t="shared" si="2"/>
        <v>3300</v>
      </c>
      <c r="I114" s="3">
        <f t="shared" si="3"/>
        <v>3600</v>
      </c>
      <c r="J114" s="4">
        <f>Rent[[#This Row],[Actual_Rent]]/Rent[[#This Row],[Planned_rent]]</f>
        <v>0.91666666666666663</v>
      </c>
      <c r="K114"/>
    </row>
    <row r="115" spans="1:11" x14ac:dyDescent="0.25">
      <c r="A115">
        <v>7</v>
      </c>
      <c r="B115" s="1">
        <v>36892</v>
      </c>
      <c r="C115">
        <v>5</v>
      </c>
      <c r="D115" t="str">
        <f>VLOOKUP(Rent[[#This Row],[Real_estate_Item]],Houses[#All],2)</f>
        <v>Eindhoven-Zuid</v>
      </c>
      <c r="E115" t="str">
        <f>VLOOKUP(Rent[[#This Row],[Real_estate_Item]],Houses[#All],3)</f>
        <v>Tuindorp</v>
      </c>
      <c r="F115" t="str">
        <f>VLOOKUP(Rent[[#This Row],[Real_estate_Item]],Houses[#All],6)</f>
        <v>Apartment</v>
      </c>
      <c r="G115" s="3">
        <f>VLOOKUP(Rent[[#This Row],[Real_estate_Item]],Houses[#All],7)</f>
        <v>480</v>
      </c>
      <c r="H115" s="3">
        <f t="shared" si="2"/>
        <v>2400</v>
      </c>
      <c r="I115" s="3">
        <f t="shared" si="3"/>
        <v>5760</v>
      </c>
      <c r="J115" s="4">
        <f>Rent[[#This Row],[Actual_Rent]]/Rent[[#This Row],[Planned_rent]]</f>
        <v>0.41666666666666669</v>
      </c>
      <c r="K115"/>
    </row>
    <row r="116" spans="1:11" x14ac:dyDescent="0.25">
      <c r="A116">
        <v>7</v>
      </c>
      <c r="B116" s="1">
        <v>37257</v>
      </c>
      <c r="C116">
        <v>8</v>
      </c>
      <c r="D116" t="str">
        <f>VLOOKUP(Rent[[#This Row],[Real_estate_Item]],Houses[#All],2)</f>
        <v>Eindhoven-Zuid</v>
      </c>
      <c r="E116" t="str">
        <f>VLOOKUP(Rent[[#This Row],[Real_estate_Item]],Houses[#All],3)</f>
        <v>Tuindorp</v>
      </c>
      <c r="F116" t="str">
        <f>VLOOKUP(Rent[[#This Row],[Real_estate_Item]],Houses[#All],6)</f>
        <v>Apartment</v>
      </c>
      <c r="G116" s="3">
        <f>VLOOKUP(Rent[[#This Row],[Real_estate_Item]],Houses[#All],7)</f>
        <v>480</v>
      </c>
      <c r="H116" s="3">
        <f t="shared" si="2"/>
        <v>3840</v>
      </c>
      <c r="I116" s="3">
        <f t="shared" si="3"/>
        <v>5760</v>
      </c>
      <c r="J116" s="4">
        <f>Rent[[#This Row],[Actual_Rent]]/Rent[[#This Row],[Planned_rent]]</f>
        <v>0.66666666666666663</v>
      </c>
      <c r="K116"/>
    </row>
    <row r="117" spans="1:11" x14ac:dyDescent="0.25">
      <c r="A117">
        <v>7</v>
      </c>
      <c r="B117" s="1">
        <v>37622</v>
      </c>
      <c r="C117">
        <v>8</v>
      </c>
      <c r="D117" t="str">
        <f>VLOOKUP(Rent[[#This Row],[Real_estate_Item]],Houses[#All],2)</f>
        <v>Eindhoven-Zuid</v>
      </c>
      <c r="E117" t="str">
        <f>VLOOKUP(Rent[[#This Row],[Real_estate_Item]],Houses[#All],3)</f>
        <v>Tuindorp</v>
      </c>
      <c r="F117" t="str">
        <f>VLOOKUP(Rent[[#This Row],[Real_estate_Item]],Houses[#All],6)</f>
        <v>Apartment</v>
      </c>
      <c r="G117" s="3">
        <f>VLOOKUP(Rent[[#This Row],[Real_estate_Item]],Houses[#All],7)</f>
        <v>480</v>
      </c>
      <c r="H117" s="3">
        <f t="shared" si="2"/>
        <v>3840</v>
      </c>
      <c r="I117" s="3">
        <f t="shared" si="3"/>
        <v>5760</v>
      </c>
      <c r="J117" s="4">
        <f>Rent[[#This Row],[Actual_Rent]]/Rent[[#This Row],[Planned_rent]]</f>
        <v>0.66666666666666663</v>
      </c>
      <c r="K117"/>
    </row>
    <row r="118" spans="1:11" x14ac:dyDescent="0.25">
      <c r="A118">
        <v>7</v>
      </c>
      <c r="B118" s="1">
        <v>37987</v>
      </c>
      <c r="C118">
        <v>6</v>
      </c>
      <c r="D118" t="str">
        <f>VLOOKUP(Rent[[#This Row],[Real_estate_Item]],Houses[#All],2)</f>
        <v>Eindhoven-Zuid</v>
      </c>
      <c r="E118" t="str">
        <f>VLOOKUP(Rent[[#This Row],[Real_estate_Item]],Houses[#All],3)</f>
        <v>Tuindorp</v>
      </c>
      <c r="F118" t="str">
        <f>VLOOKUP(Rent[[#This Row],[Real_estate_Item]],Houses[#All],6)</f>
        <v>Apartment</v>
      </c>
      <c r="G118" s="3">
        <f>VLOOKUP(Rent[[#This Row],[Real_estate_Item]],Houses[#All],7)</f>
        <v>480</v>
      </c>
      <c r="H118" s="3">
        <f t="shared" si="2"/>
        <v>2880</v>
      </c>
      <c r="I118" s="3">
        <f t="shared" si="3"/>
        <v>5760</v>
      </c>
      <c r="J118" s="4">
        <f>Rent[[#This Row],[Actual_Rent]]/Rent[[#This Row],[Planned_rent]]</f>
        <v>0.5</v>
      </c>
      <c r="K118"/>
    </row>
    <row r="119" spans="1:11" x14ac:dyDescent="0.25">
      <c r="A119">
        <v>7</v>
      </c>
      <c r="B119" s="1">
        <v>38353</v>
      </c>
      <c r="C119">
        <v>5</v>
      </c>
      <c r="D119" t="str">
        <f>VLOOKUP(Rent[[#This Row],[Real_estate_Item]],Houses[#All],2)</f>
        <v>Eindhoven-Zuid</v>
      </c>
      <c r="E119" t="str">
        <f>VLOOKUP(Rent[[#This Row],[Real_estate_Item]],Houses[#All],3)</f>
        <v>Tuindorp</v>
      </c>
      <c r="F119" t="str">
        <f>VLOOKUP(Rent[[#This Row],[Real_estate_Item]],Houses[#All],6)</f>
        <v>Apartment</v>
      </c>
      <c r="G119" s="3">
        <f>VLOOKUP(Rent[[#This Row],[Real_estate_Item]],Houses[#All],7)</f>
        <v>480</v>
      </c>
      <c r="H119" s="3">
        <f t="shared" si="2"/>
        <v>2400</v>
      </c>
      <c r="I119" s="3">
        <f t="shared" si="3"/>
        <v>5760</v>
      </c>
      <c r="J119" s="4">
        <f>Rent[[#This Row],[Actual_Rent]]/Rent[[#This Row],[Planned_rent]]</f>
        <v>0.41666666666666669</v>
      </c>
      <c r="K119"/>
    </row>
    <row r="120" spans="1:11" x14ac:dyDescent="0.25">
      <c r="A120">
        <v>7</v>
      </c>
      <c r="B120" s="1">
        <v>38718</v>
      </c>
      <c r="C120">
        <v>5</v>
      </c>
      <c r="D120" t="str">
        <f>VLOOKUP(Rent[[#This Row],[Real_estate_Item]],Houses[#All],2)</f>
        <v>Eindhoven-Zuid</v>
      </c>
      <c r="E120" t="str">
        <f>VLOOKUP(Rent[[#This Row],[Real_estate_Item]],Houses[#All],3)</f>
        <v>Tuindorp</v>
      </c>
      <c r="F120" t="str">
        <f>VLOOKUP(Rent[[#This Row],[Real_estate_Item]],Houses[#All],6)</f>
        <v>Apartment</v>
      </c>
      <c r="G120" s="3">
        <f>VLOOKUP(Rent[[#This Row],[Real_estate_Item]],Houses[#All],7)</f>
        <v>480</v>
      </c>
      <c r="H120" s="3">
        <f t="shared" si="2"/>
        <v>2400</v>
      </c>
      <c r="I120" s="3">
        <f t="shared" si="3"/>
        <v>5760</v>
      </c>
      <c r="J120" s="4">
        <f>Rent[[#This Row],[Actual_Rent]]/Rent[[#This Row],[Planned_rent]]</f>
        <v>0.41666666666666669</v>
      </c>
      <c r="K120"/>
    </row>
    <row r="121" spans="1:11" x14ac:dyDescent="0.25">
      <c r="A121">
        <v>7</v>
      </c>
      <c r="B121" s="1">
        <v>39083</v>
      </c>
      <c r="C121">
        <v>6</v>
      </c>
      <c r="D121" t="str">
        <f>VLOOKUP(Rent[[#This Row],[Real_estate_Item]],Houses[#All],2)</f>
        <v>Eindhoven-Zuid</v>
      </c>
      <c r="E121" t="str">
        <f>VLOOKUP(Rent[[#This Row],[Real_estate_Item]],Houses[#All],3)</f>
        <v>Tuindorp</v>
      </c>
      <c r="F121" t="str">
        <f>VLOOKUP(Rent[[#This Row],[Real_estate_Item]],Houses[#All],6)</f>
        <v>Apartment</v>
      </c>
      <c r="G121" s="3">
        <f>VLOOKUP(Rent[[#This Row],[Real_estate_Item]],Houses[#All],7)</f>
        <v>480</v>
      </c>
      <c r="H121" s="3">
        <f t="shared" si="2"/>
        <v>2880</v>
      </c>
      <c r="I121" s="3">
        <f t="shared" si="3"/>
        <v>5760</v>
      </c>
      <c r="J121" s="4">
        <f>Rent[[#This Row],[Actual_Rent]]/Rent[[#This Row],[Planned_rent]]</f>
        <v>0.5</v>
      </c>
      <c r="K121"/>
    </row>
    <row r="122" spans="1:11" x14ac:dyDescent="0.25">
      <c r="A122">
        <v>7</v>
      </c>
      <c r="B122" s="1">
        <v>39448</v>
      </c>
      <c r="C122">
        <v>5</v>
      </c>
      <c r="D122" t="str">
        <f>VLOOKUP(Rent[[#This Row],[Real_estate_Item]],Houses[#All],2)</f>
        <v>Eindhoven-Zuid</v>
      </c>
      <c r="E122" t="str">
        <f>VLOOKUP(Rent[[#This Row],[Real_estate_Item]],Houses[#All],3)</f>
        <v>Tuindorp</v>
      </c>
      <c r="F122" t="str">
        <f>VLOOKUP(Rent[[#This Row],[Real_estate_Item]],Houses[#All],6)</f>
        <v>Apartment</v>
      </c>
      <c r="G122" s="3">
        <f>VLOOKUP(Rent[[#This Row],[Real_estate_Item]],Houses[#All],7)</f>
        <v>480</v>
      </c>
      <c r="H122" s="3">
        <f t="shared" si="2"/>
        <v>2400</v>
      </c>
      <c r="I122" s="3">
        <f t="shared" si="3"/>
        <v>5760</v>
      </c>
      <c r="J122" s="4">
        <f>Rent[[#This Row],[Actual_Rent]]/Rent[[#This Row],[Planned_rent]]</f>
        <v>0.41666666666666669</v>
      </c>
      <c r="K122"/>
    </row>
    <row r="123" spans="1:11" x14ac:dyDescent="0.25">
      <c r="A123">
        <v>7</v>
      </c>
      <c r="B123" s="1">
        <v>39814</v>
      </c>
      <c r="C123">
        <v>12</v>
      </c>
      <c r="D123" t="str">
        <f>VLOOKUP(Rent[[#This Row],[Real_estate_Item]],Houses[#All],2)</f>
        <v>Eindhoven-Zuid</v>
      </c>
      <c r="E123" t="str">
        <f>VLOOKUP(Rent[[#This Row],[Real_estate_Item]],Houses[#All],3)</f>
        <v>Tuindorp</v>
      </c>
      <c r="F123" t="str">
        <f>VLOOKUP(Rent[[#This Row],[Real_estate_Item]],Houses[#All],6)</f>
        <v>Apartment</v>
      </c>
      <c r="G123" s="3">
        <f>VLOOKUP(Rent[[#This Row],[Real_estate_Item]],Houses[#All],7)</f>
        <v>480</v>
      </c>
      <c r="H123" s="3">
        <f t="shared" si="2"/>
        <v>5760</v>
      </c>
      <c r="I123" s="3">
        <f t="shared" si="3"/>
        <v>5760</v>
      </c>
      <c r="J123" s="4">
        <f>Rent[[#This Row],[Actual_Rent]]/Rent[[#This Row],[Planned_rent]]</f>
        <v>1</v>
      </c>
      <c r="K123"/>
    </row>
    <row r="124" spans="1:11" x14ac:dyDescent="0.25">
      <c r="A124">
        <v>7</v>
      </c>
      <c r="B124" s="1">
        <v>40179</v>
      </c>
      <c r="C124">
        <v>7</v>
      </c>
      <c r="D124" t="str">
        <f>VLOOKUP(Rent[[#This Row],[Real_estate_Item]],Houses[#All],2)</f>
        <v>Eindhoven-Zuid</v>
      </c>
      <c r="E124" t="str">
        <f>VLOOKUP(Rent[[#This Row],[Real_estate_Item]],Houses[#All],3)</f>
        <v>Tuindorp</v>
      </c>
      <c r="F124" t="str">
        <f>VLOOKUP(Rent[[#This Row],[Real_estate_Item]],Houses[#All],6)</f>
        <v>Apartment</v>
      </c>
      <c r="G124" s="3">
        <f>VLOOKUP(Rent[[#This Row],[Real_estate_Item]],Houses[#All],7)</f>
        <v>480</v>
      </c>
      <c r="H124" s="3">
        <f t="shared" si="2"/>
        <v>3360</v>
      </c>
      <c r="I124" s="3">
        <f t="shared" si="3"/>
        <v>5760</v>
      </c>
      <c r="J124" s="4">
        <f>Rent[[#This Row],[Actual_Rent]]/Rent[[#This Row],[Planned_rent]]</f>
        <v>0.58333333333333337</v>
      </c>
      <c r="K124"/>
    </row>
    <row r="125" spans="1:11" x14ac:dyDescent="0.25">
      <c r="A125">
        <v>7</v>
      </c>
      <c r="B125" s="1">
        <v>40544</v>
      </c>
      <c r="C125">
        <v>5</v>
      </c>
      <c r="D125" t="str">
        <f>VLOOKUP(Rent[[#This Row],[Real_estate_Item]],Houses[#All],2)</f>
        <v>Eindhoven-Zuid</v>
      </c>
      <c r="E125" t="str">
        <f>VLOOKUP(Rent[[#This Row],[Real_estate_Item]],Houses[#All],3)</f>
        <v>Tuindorp</v>
      </c>
      <c r="F125" t="str">
        <f>VLOOKUP(Rent[[#This Row],[Real_estate_Item]],Houses[#All],6)</f>
        <v>Apartment</v>
      </c>
      <c r="G125" s="3">
        <f>VLOOKUP(Rent[[#This Row],[Real_estate_Item]],Houses[#All],7)</f>
        <v>480</v>
      </c>
      <c r="H125" s="3">
        <f t="shared" si="2"/>
        <v>2400</v>
      </c>
      <c r="I125" s="3">
        <f t="shared" si="3"/>
        <v>5760</v>
      </c>
      <c r="J125" s="4">
        <f>Rent[[#This Row],[Actual_Rent]]/Rent[[#This Row],[Planned_rent]]</f>
        <v>0.41666666666666669</v>
      </c>
      <c r="K125"/>
    </row>
    <row r="126" spans="1:11" x14ac:dyDescent="0.25">
      <c r="A126">
        <v>7</v>
      </c>
      <c r="B126" s="1">
        <v>40909</v>
      </c>
      <c r="C126">
        <v>7</v>
      </c>
      <c r="D126" t="str">
        <f>VLOOKUP(Rent[[#This Row],[Real_estate_Item]],Houses[#All],2)</f>
        <v>Eindhoven-Zuid</v>
      </c>
      <c r="E126" t="str">
        <f>VLOOKUP(Rent[[#This Row],[Real_estate_Item]],Houses[#All],3)</f>
        <v>Tuindorp</v>
      </c>
      <c r="F126" t="str">
        <f>VLOOKUP(Rent[[#This Row],[Real_estate_Item]],Houses[#All],6)</f>
        <v>Apartment</v>
      </c>
      <c r="G126" s="3">
        <f>VLOOKUP(Rent[[#This Row],[Real_estate_Item]],Houses[#All],7)</f>
        <v>480</v>
      </c>
      <c r="H126" s="3">
        <f t="shared" si="2"/>
        <v>3360</v>
      </c>
      <c r="I126" s="3">
        <f t="shared" si="3"/>
        <v>5760</v>
      </c>
      <c r="J126" s="4">
        <f>Rent[[#This Row],[Actual_Rent]]/Rent[[#This Row],[Planned_rent]]</f>
        <v>0.58333333333333337</v>
      </c>
      <c r="K126"/>
    </row>
    <row r="127" spans="1:11" x14ac:dyDescent="0.25">
      <c r="A127">
        <v>7</v>
      </c>
      <c r="B127" s="1">
        <v>41275</v>
      </c>
      <c r="C127">
        <v>8</v>
      </c>
      <c r="D127" t="str">
        <f>VLOOKUP(Rent[[#This Row],[Real_estate_Item]],Houses[#All],2)</f>
        <v>Eindhoven-Zuid</v>
      </c>
      <c r="E127" t="str">
        <f>VLOOKUP(Rent[[#This Row],[Real_estate_Item]],Houses[#All],3)</f>
        <v>Tuindorp</v>
      </c>
      <c r="F127" t="str">
        <f>VLOOKUP(Rent[[#This Row],[Real_estate_Item]],Houses[#All],6)</f>
        <v>Apartment</v>
      </c>
      <c r="G127" s="3">
        <f>VLOOKUP(Rent[[#This Row],[Real_estate_Item]],Houses[#All],7)</f>
        <v>480</v>
      </c>
      <c r="H127" s="3">
        <f t="shared" si="2"/>
        <v>3840</v>
      </c>
      <c r="I127" s="3">
        <f t="shared" si="3"/>
        <v>5760</v>
      </c>
      <c r="J127" s="4">
        <f>Rent[[#This Row],[Actual_Rent]]/Rent[[#This Row],[Planned_rent]]</f>
        <v>0.66666666666666663</v>
      </c>
      <c r="K127"/>
    </row>
    <row r="128" spans="1:11" x14ac:dyDescent="0.25">
      <c r="A128">
        <v>7</v>
      </c>
      <c r="B128" s="1">
        <v>41640</v>
      </c>
      <c r="C128">
        <v>8</v>
      </c>
      <c r="D128" t="str">
        <f>VLOOKUP(Rent[[#This Row],[Real_estate_Item]],Houses[#All],2)</f>
        <v>Eindhoven-Zuid</v>
      </c>
      <c r="E128" t="str">
        <f>VLOOKUP(Rent[[#This Row],[Real_estate_Item]],Houses[#All],3)</f>
        <v>Tuindorp</v>
      </c>
      <c r="F128" t="str">
        <f>VLOOKUP(Rent[[#This Row],[Real_estate_Item]],Houses[#All],6)</f>
        <v>Apartment</v>
      </c>
      <c r="G128" s="3">
        <f>VLOOKUP(Rent[[#This Row],[Real_estate_Item]],Houses[#All],7)</f>
        <v>480</v>
      </c>
      <c r="H128" s="3">
        <f t="shared" si="2"/>
        <v>3840</v>
      </c>
      <c r="I128" s="3">
        <f t="shared" si="3"/>
        <v>5760</v>
      </c>
      <c r="J128" s="4">
        <f>Rent[[#This Row],[Actual_Rent]]/Rent[[#This Row],[Planned_rent]]</f>
        <v>0.66666666666666663</v>
      </c>
      <c r="K128"/>
    </row>
    <row r="129" spans="1:11" x14ac:dyDescent="0.25">
      <c r="A129">
        <v>7</v>
      </c>
      <c r="B129" s="1">
        <v>42005</v>
      </c>
      <c r="C129">
        <v>6</v>
      </c>
      <c r="D129" t="str">
        <f>VLOOKUP(Rent[[#This Row],[Real_estate_Item]],Houses[#All],2)</f>
        <v>Eindhoven-Zuid</v>
      </c>
      <c r="E129" t="str">
        <f>VLOOKUP(Rent[[#This Row],[Real_estate_Item]],Houses[#All],3)</f>
        <v>Tuindorp</v>
      </c>
      <c r="F129" t="str">
        <f>VLOOKUP(Rent[[#This Row],[Real_estate_Item]],Houses[#All],6)</f>
        <v>Apartment</v>
      </c>
      <c r="G129" s="3">
        <f>VLOOKUP(Rent[[#This Row],[Real_estate_Item]],Houses[#All],7)</f>
        <v>480</v>
      </c>
      <c r="H129" s="3">
        <f t="shared" si="2"/>
        <v>2880</v>
      </c>
      <c r="I129" s="3">
        <f t="shared" si="3"/>
        <v>5760</v>
      </c>
      <c r="J129" s="4">
        <f>Rent[[#This Row],[Actual_Rent]]/Rent[[#This Row],[Planned_rent]]</f>
        <v>0.5</v>
      </c>
      <c r="K129"/>
    </row>
    <row r="130" spans="1:11" x14ac:dyDescent="0.25">
      <c r="A130">
        <v>7</v>
      </c>
      <c r="B130" s="1">
        <v>42370</v>
      </c>
      <c r="C130">
        <v>5</v>
      </c>
      <c r="D130" t="str">
        <f>VLOOKUP(Rent[[#This Row],[Real_estate_Item]],Houses[#All],2)</f>
        <v>Eindhoven-Zuid</v>
      </c>
      <c r="E130" t="str">
        <f>VLOOKUP(Rent[[#This Row],[Real_estate_Item]],Houses[#All],3)</f>
        <v>Tuindorp</v>
      </c>
      <c r="F130" t="str">
        <f>VLOOKUP(Rent[[#This Row],[Real_estate_Item]],Houses[#All],6)</f>
        <v>Apartment</v>
      </c>
      <c r="G130" s="3">
        <f>VLOOKUP(Rent[[#This Row],[Real_estate_Item]],Houses[#All],7)</f>
        <v>480</v>
      </c>
      <c r="H130" s="3">
        <f t="shared" ref="H130:H193" si="4">C130*G130</f>
        <v>2400</v>
      </c>
      <c r="I130" s="3">
        <f t="shared" ref="I130:I193" si="5">$C$2*G130</f>
        <v>5760</v>
      </c>
      <c r="J130" s="4">
        <f>Rent[[#This Row],[Actual_Rent]]/Rent[[#This Row],[Planned_rent]]</f>
        <v>0.41666666666666669</v>
      </c>
      <c r="K130"/>
    </row>
    <row r="131" spans="1:11" x14ac:dyDescent="0.25">
      <c r="A131">
        <v>7</v>
      </c>
      <c r="B131" s="1">
        <v>42736</v>
      </c>
      <c r="C131">
        <v>5</v>
      </c>
      <c r="D131" t="str">
        <f>VLOOKUP(Rent[[#This Row],[Real_estate_Item]],Houses[#All],2)</f>
        <v>Eindhoven-Zuid</v>
      </c>
      <c r="E131" t="str">
        <f>VLOOKUP(Rent[[#This Row],[Real_estate_Item]],Houses[#All],3)</f>
        <v>Tuindorp</v>
      </c>
      <c r="F131" t="str">
        <f>VLOOKUP(Rent[[#This Row],[Real_estate_Item]],Houses[#All],6)</f>
        <v>Apartment</v>
      </c>
      <c r="G131" s="3">
        <f>VLOOKUP(Rent[[#This Row],[Real_estate_Item]],Houses[#All],7)</f>
        <v>480</v>
      </c>
      <c r="H131" s="3">
        <f t="shared" si="4"/>
        <v>2400</v>
      </c>
      <c r="I131" s="3">
        <f t="shared" si="5"/>
        <v>5760</v>
      </c>
      <c r="J131" s="4">
        <f>Rent[[#This Row],[Actual_Rent]]/Rent[[#This Row],[Planned_rent]]</f>
        <v>0.41666666666666669</v>
      </c>
      <c r="K131"/>
    </row>
    <row r="132" spans="1:11" x14ac:dyDescent="0.25">
      <c r="A132">
        <v>7</v>
      </c>
      <c r="B132" s="1">
        <v>43101</v>
      </c>
      <c r="C132">
        <v>5</v>
      </c>
      <c r="D132" t="str">
        <f>VLOOKUP(Rent[[#This Row],[Real_estate_Item]],Houses[#All],2)</f>
        <v>Eindhoven-Zuid</v>
      </c>
      <c r="E132" t="str">
        <f>VLOOKUP(Rent[[#This Row],[Real_estate_Item]],Houses[#All],3)</f>
        <v>Tuindorp</v>
      </c>
      <c r="F132" t="str">
        <f>VLOOKUP(Rent[[#This Row],[Real_estate_Item]],Houses[#All],6)</f>
        <v>Apartment</v>
      </c>
      <c r="G132" s="3">
        <f>VLOOKUP(Rent[[#This Row],[Real_estate_Item]],Houses[#All],7)</f>
        <v>480</v>
      </c>
      <c r="H132" s="3">
        <f t="shared" si="4"/>
        <v>2400</v>
      </c>
      <c r="I132" s="3">
        <f t="shared" si="5"/>
        <v>5760</v>
      </c>
      <c r="J132" s="4">
        <f>Rent[[#This Row],[Actual_Rent]]/Rent[[#This Row],[Planned_rent]]</f>
        <v>0.41666666666666669</v>
      </c>
      <c r="K132"/>
    </row>
    <row r="133" spans="1:11" x14ac:dyDescent="0.25">
      <c r="A133">
        <v>7</v>
      </c>
      <c r="B133" s="1">
        <v>43466</v>
      </c>
      <c r="C133">
        <v>8</v>
      </c>
      <c r="D133" t="str">
        <f>VLOOKUP(Rent[[#This Row],[Real_estate_Item]],Houses[#All],2)</f>
        <v>Eindhoven-Zuid</v>
      </c>
      <c r="E133" t="str">
        <f>VLOOKUP(Rent[[#This Row],[Real_estate_Item]],Houses[#All],3)</f>
        <v>Tuindorp</v>
      </c>
      <c r="F133" t="str">
        <f>VLOOKUP(Rent[[#This Row],[Real_estate_Item]],Houses[#All],6)</f>
        <v>Apartment</v>
      </c>
      <c r="G133" s="3">
        <f>VLOOKUP(Rent[[#This Row],[Real_estate_Item]],Houses[#All],7)</f>
        <v>480</v>
      </c>
      <c r="H133" s="3">
        <f t="shared" si="4"/>
        <v>3840</v>
      </c>
      <c r="I133" s="3">
        <f t="shared" si="5"/>
        <v>5760</v>
      </c>
      <c r="J133" s="4">
        <f>Rent[[#This Row],[Actual_Rent]]/Rent[[#This Row],[Planned_rent]]</f>
        <v>0.66666666666666663</v>
      </c>
      <c r="K133"/>
    </row>
    <row r="134" spans="1:11" x14ac:dyDescent="0.25">
      <c r="A134">
        <v>8</v>
      </c>
      <c r="B134" s="1">
        <v>36892</v>
      </c>
      <c r="C134">
        <v>5</v>
      </c>
      <c r="D134" t="str">
        <f>VLOOKUP(Rent[[#This Row],[Real_estate_Item]],Houses[#All],2)</f>
        <v>Eindhoven-Zuid</v>
      </c>
      <c r="E134" t="str">
        <f>VLOOKUP(Rent[[#This Row],[Real_estate_Item]],Houses[#All],3)</f>
        <v>Tuindorp</v>
      </c>
      <c r="F134" t="str">
        <f>VLOOKUP(Rent[[#This Row],[Real_estate_Item]],Houses[#All],6)</f>
        <v>House</v>
      </c>
      <c r="G134" s="3">
        <f>VLOOKUP(Rent[[#This Row],[Real_estate_Item]],Houses[#All],7)</f>
        <v>800</v>
      </c>
      <c r="H134" s="3">
        <f t="shared" si="4"/>
        <v>4000</v>
      </c>
      <c r="I134" s="3">
        <f t="shared" si="5"/>
        <v>9600</v>
      </c>
      <c r="J134" s="4">
        <f>Rent[[#This Row],[Actual_Rent]]/Rent[[#This Row],[Planned_rent]]</f>
        <v>0.41666666666666669</v>
      </c>
      <c r="K134"/>
    </row>
    <row r="135" spans="1:11" x14ac:dyDescent="0.25">
      <c r="A135">
        <v>8</v>
      </c>
      <c r="B135" s="1">
        <v>37257</v>
      </c>
      <c r="C135">
        <v>6</v>
      </c>
      <c r="D135" t="str">
        <f>VLOOKUP(Rent[[#This Row],[Real_estate_Item]],Houses[#All],2)</f>
        <v>Eindhoven-Zuid</v>
      </c>
      <c r="E135" t="str">
        <f>VLOOKUP(Rent[[#This Row],[Real_estate_Item]],Houses[#All],3)</f>
        <v>Tuindorp</v>
      </c>
      <c r="F135" t="str">
        <f>VLOOKUP(Rent[[#This Row],[Real_estate_Item]],Houses[#All],6)</f>
        <v>House</v>
      </c>
      <c r="G135" s="3">
        <f>VLOOKUP(Rent[[#This Row],[Real_estate_Item]],Houses[#All],7)</f>
        <v>800</v>
      </c>
      <c r="H135" s="3">
        <f t="shared" si="4"/>
        <v>4800</v>
      </c>
      <c r="I135" s="3">
        <f t="shared" si="5"/>
        <v>9600</v>
      </c>
      <c r="J135" s="4">
        <f>Rent[[#This Row],[Actual_Rent]]/Rent[[#This Row],[Planned_rent]]</f>
        <v>0.5</v>
      </c>
      <c r="K135"/>
    </row>
    <row r="136" spans="1:11" x14ac:dyDescent="0.25">
      <c r="A136">
        <v>8</v>
      </c>
      <c r="B136" s="1">
        <v>37622</v>
      </c>
      <c r="C136">
        <v>7</v>
      </c>
      <c r="D136" t="str">
        <f>VLOOKUP(Rent[[#This Row],[Real_estate_Item]],Houses[#All],2)</f>
        <v>Eindhoven-Zuid</v>
      </c>
      <c r="E136" t="str">
        <f>VLOOKUP(Rent[[#This Row],[Real_estate_Item]],Houses[#All],3)</f>
        <v>Tuindorp</v>
      </c>
      <c r="F136" t="str">
        <f>VLOOKUP(Rent[[#This Row],[Real_estate_Item]],Houses[#All],6)</f>
        <v>House</v>
      </c>
      <c r="G136" s="3">
        <f>VLOOKUP(Rent[[#This Row],[Real_estate_Item]],Houses[#All],7)</f>
        <v>800</v>
      </c>
      <c r="H136" s="3">
        <f t="shared" si="4"/>
        <v>5600</v>
      </c>
      <c r="I136" s="3">
        <f t="shared" si="5"/>
        <v>9600</v>
      </c>
      <c r="J136" s="4">
        <f>Rent[[#This Row],[Actual_Rent]]/Rent[[#This Row],[Planned_rent]]</f>
        <v>0.58333333333333337</v>
      </c>
      <c r="K136"/>
    </row>
    <row r="137" spans="1:11" x14ac:dyDescent="0.25">
      <c r="A137">
        <v>8</v>
      </c>
      <c r="B137" s="1">
        <v>37987</v>
      </c>
      <c r="C137">
        <v>8</v>
      </c>
      <c r="D137" t="str">
        <f>VLOOKUP(Rent[[#This Row],[Real_estate_Item]],Houses[#All],2)</f>
        <v>Eindhoven-Zuid</v>
      </c>
      <c r="E137" t="str">
        <f>VLOOKUP(Rent[[#This Row],[Real_estate_Item]],Houses[#All],3)</f>
        <v>Tuindorp</v>
      </c>
      <c r="F137" t="str">
        <f>VLOOKUP(Rent[[#This Row],[Real_estate_Item]],Houses[#All],6)</f>
        <v>House</v>
      </c>
      <c r="G137" s="3">
        <f>VLOOKUP(Rent[[#This Row],[Real_estate_Item]],Houses[#All],7)</f>
        <v>800</v>
      </c>
      <c r="H137" s="3">
        <f t="shared" si="4"/>
        <v>6400</v>
      </c>
      <c r="I137" s="3">
        <f t="shared" si="5"/>
        <v>9600</v>
      </c>
      <c r="J137" s="4">
        <f>Rent[[#This Row],[Actual_Rent]]/Rent[[#This Row],[Planned_rent]]</f>
        <v>0.66666666666666663</v>
      </c>
      <c r="K137"/>
    </row>
    <row r="138" spans="1:11" x14ac:dyDescent="0.25">
      <c r="A138">
        <v>8</v>
      </c>
      <c r="B138" s="1">
        <v>38353</v>
      </c>
      <c r="C138">
        <v>6</v>
      </c>
      <c r="D138" t="str">
        <f>VLOOKUP(Rent[[#This Row],[Real_estate_Item]],Houses[#All],2)</f>
        <v>Eindhoven-Zuid</v>
      </c>
      <c r="E138" t="str">
        <f>VLOOKUP(Rent[[#This Row],[Real_estate_Item]],Houses[#All],3)</f>
        <v>Tuindorp</v>
      </c>
      <c r="F138" t="str">
        <f>VLOOKUP(Rent[[#This Row],[Real_estate_Item]],Houses[#All],6)</f>
        <v>House</v>
      </c>
      <c r="G138" s="3">
        <f>VLOOKUP(Rent[[#This Row],[Real_estate_Item]],Houses[#All],7)</f>
        <v>800</v>
      </c>
      <c r="H138" s="3">
        <f t="shared" si="4"/>
        <v>4800</v>
      </c>
      <c r="I138" s="3">
        <f t="shared" si="5"/>
        <v>9600</v>
      </c>
      <c r="J138" s="4">
        <f>Rent[[#This Row],[Actual_Rent]]/Rent[[#This Row],[Planned_rent]]</f>
        <v>0.5</v>
      </c>
      <c r="K138"/>
    </row>
    <row r="139" spans="1:11" x14ac:dyDescent="0.25">
      <c r="A139">
        <v>8</v>
      </c>
      <c r="B139" s="1">
        <v>38718</v>
      </c>
      <c r="C139">
        <v>6</v>
      </c>
      <c r="D139" t="str">
        <f>VLOOKUP(Rent[[#This Row],[Real_estate_Item]],Houses[#All],2)</f>
        <v>Eindhoven-Zuid</v>
      </c>
      <c r="E139" t="str">
        <f>VLOOKUP(Rent[[#This Row],[Real_estate_Item]],Houses[#All],3)</f>
        <v>Tuindorp</v>
      </c>
      <c r="F139" t="str">
        <f>VLOOKUP(Rent[[#This Row],[Real_estate_Item]],Houses[#All],6)</f>
        <v>House</v>
      </c>
      <c r="G139" s="3">
        <f>VLOOKUP(Rent[[#This Row],[Real_estate_Item]],Houses[#All],7)</f>
        <v>800</v>
      </c>
      <c r="H139" s="3">
        <f t="shared" si="4"/>
        <v>4800</v>
      </c>
      <c r="I139" s="3">
        <f t="shared" si="5"/>
        <v>9600</v>
      </c>
      <c r="J139" s="4">
        <f>Rent[[#This Row],[Actual_Rent]]/Rent[[#This Row],[Planned_rent]]</f>
        <v>0.5</v>
      </c>
      <c r="K139"/>
    </row>
    <row r="140" spans="1:11" x14ac:dyDescent="0.25">
      <c r="A140">
        <v>8</v>
      </c>
      <c r="B140" s="1">
        <v>39083</v>
      </c>
      <c r="C140">
        <v>8</v>
      </c>
      <c r="D140" t="str">
        <f>VLOOKUP(Rent[[#This Row],[Real_estate_Item]],Houses[#All],2)</f>
        <v>Eindhoven-Zuid</v>
      </c>
      <c r="E140" t="str">
        <f>VLOOKUP(Rent[[#This Row],[Real_estate_Item]],Houses[#All],3)</f>
        <v>Tuindorp</v>
      </c>
      <c r="F140" t="str">
        <f>VLOOKUP(Rent[[#This Row],[Real_estate_Item]],Houses[#All],6)</f>
        <v>House</v>
      </c>
      <c r="G140" s="3">
        <f>VLOOKUP(Rent[[#This Row],[Real_estate_Item]],Houses[#All],7)</f>
        <v>800</v>
      </c>
      <c r="H140" s="3">
        <f t="shared" si="4"/>
        <v>6400</v>
      </c>
      <c r="I140" s="3">
        <f t="shared" si="5"/>
        <v>9600</v>
      </c>
      <c r="J140" s="4">
        <f>Rent[[#This Row],[Actual_Rent]]/Rent[[#This Row],[Planned_rent]]</f>
        <v>0.66666666666666663</v>
      </c>
      <c r="K140"/>
    </row>
    <row r="141" spans="1:11" x14ac:dyDescent="0.25">
      <c r="A141">
        <v>8</v>
      </c>
      <c r="B141" s="1">
        <v>39448</v>
      </c>
      <c r="C141">
        <v>6</v>
      </c>
      <c r="D141" t="str">
        <f>VLOOKUP(Rent[[#This Row],[Real_estate_Item]],Houses[#All],2)</f>
        <v>Eindhoven-Zuid</v>
      </c>
      <c r="E141" t="str">
        <f>VLOOKUP(Rent[[#This Row],[Real_estate_Item]],Houses[#All],3)</f>
        <v>Tuindorp</v>
      </c>
      <c r="F141" t="str">
        <f>VLOOKUP(Rent[[#This Row],[Real_estate_Item]],Houses[#All],6)</f>
        <v>House</v>
      </c>
      <c r="G141" s="3">
        <f>VLOOKUP(Rent[[#This Row],[Real_estate_Item]],Houses[#All],7)</f>
        <v>800</v>
      </c>
      <c r="H141" s="3">
        <f t="shared" si="4"/>
        <v>4800</v>
      </c>
      <c r="I141" s="3">
        <f t="shared" si="5"/>
        <v>9600</v>
      </c>
      <c r="J141" s="4">
        <f>Rent[[#This Row],[Actual_Rent]]/Rent[[#This Row],[Planned_rent]]</f>
        <v>0.5</v>
      </c>
      <c r="K141"/>
    </row>
    <row r="142" spans="1:11" x14ac:dyDescent="0.25">
      <c r="A142">
        <v>8</v>
      </c>
      <c r="B142" s="1">
        <v>39814</v>
      </c>
      <c r="C142">
        <v>6</v>
      </c>
      <c r="D142" t="str">
        <f>VLOOKUP(Rent[[#This Row],[Real_estate_Item]],Houses[#All],2)</f>
        <v>Eindhoven-Zuid</v>
      </c>
      <c r="E142" t="str">
        <f>VLOOKUP(Rent[[#This Row],[Real_estate_Item]],Houses[#All],3)</f>
        <v>Tuindorp</v>
      </c>
      <c r="F142" t="str">
        <f>VLOOKUP(Rent[[#This Row],[Real_estate_Item]],Houses[#All],6)</f>
        <v>House</v>
      </c>
      <c r="G142" s="3">
        <f>VLOOKUP(Rent[[#This Row],[Real_estate_Item]],Houses[#All],7)</f>
        <v>800</v>
      </c>
      <c r="H142" s="3">
        <f t="shared" si="4"/>
        <v>4800</v>
      </c>
      <c r="I142" s="3">
        <f t="shared" si="5"/>
        <v>9600</v>
      </c>
      <c r="J142" s="4">
        <f>Rent[[#This Row],[Actual_Rent]]/Rent[[#This Row],[Planned_rent]]</f>
        <v>0.5</v>
      </c>
      <c r="K142"/>
    </row>
    <row r="143" spans="1:11" x14ac:dyDescent="0.25">
      <c r="A143">
        <v>8</v>
      </c>
      <c r="B143" s="1">
        <v>40179</v>
      </c>
      <c r="C143">
        <v>9</v>
      </c>
      <c r="D143" t="str">
        <f>VLOOKUP(Rent[[#This Row],[Real_estate_Item]],Houses[#All],2)</f>
        <v>Eindhoven-Zuid</v>
      </c>
      <c r="E143" t="str">
        <f>VLOOKUP(Rent[[#This Row],[Real_estate_Item]],Houses[#All],3)</f>
        <v>Tuindorp</v>
      </c>
      <c r="F143" t="str">
        <f>VLOOKUP(Rent[[#This Row],[Real_estate_Item]],Houses[#All],6)</f>
        <v>House</v>
      </c>
      <c r="G143" s="3">
        <f>VLOOKUP(Rent[[#This Row],[Real_estate_Item]],Houses[#All],7)</f>
        <v>800</v>
      </c>
      <c r="H143" s="3">
        <f t="shared" si="4"/>
        <v>7200</v>
      </c>
      <c r="I143" s="3">
        <f t="shared" si="5"/>
        <v>9600</v>
      </c>
      <c r="J143" s="4">
        <f>Rent[[#This Row],[Actual_Rent]]/Rent[[#This Row],[Planned_rent]]</f>
        <v>0.75</v>
      </c>
      <c r="K143"/>
    </row>
    <row r="144" spans="1:11" x14ac:dyDescent="0.25">
      <c r="A144">
        <v>8</v>
      </c>
      <c r="B144" s="1">
        <v>40544</v>
      </c>
      <c r="C144">
        <v>9</v>
      </c>
      <c r="D144" t="str">
        <f>VLOOKUP(Rent[[#This Row],[Real_estate_Item]],Houses[#All],2)</f>
        <v>Eindhoven-Zuid</v>
      </c>
      <c r="E144" t="str">
        <f>VLOOKUP(Rent[[#This Row],[Real_estate_Item]],Houses[#All],3)</f>
        <v>Tuindorp</v>
      </c>
      <c r="F144" t="str">
        <f>VLOOKUP(Rent[[#This Row],[Real_estate_Item]],Houses[#All],6)</f>
        <v>House</v>
      </c>
      <c r="G144" s="3">
        <f>VLOOKUP(Rent[[#This Row],[Real_estate_Item]],Houses[#All],7)</f>
        <v>800</v>
      </c>
      <c r="H144" s="3">
        <f t="shared" si="4"/>
        <v>7200</v>
      </c>
      <c r="I144" s="3">
        <f t="shared" si="5"/>
        <v>9600</v>
      </c>
      <c r="J144" s="4">
        <f>Rent[[#This Row],[Actual_Rent]]/Rent[[#This Row],[Planned_rent]]</f>
        <v>0.75</v>
      </c>
      <c r="K144"/>
    </row>
    <row r="145" spans="1:11" x14ac:dyDescent="0.25">
      <c r="A145">
        <v>8</v>
      </c>
      <c r="B145" s="1">
        <v>40909</v>
      </c>
      <c r="C145">
        <v>5</v>
      </c>
      <c r="D145" t="str">
        <f>VLOOKUP(Rent[[#This Row],[Real_estate_Item]],Houses[#All],2)</f>
        <v>Eindhoven-Zuid</v>
      </c>
      <c r="E145" t="str">
        <f>VLOOKUP(Rent[[#This Row],[Real_estate_Item]],Houses[#All],3)</f>
        <v>Tuindorp</v>
      </c>
      <c r="F145" t="str">
        <f>VLOOKUP(Rent[[#This Row],[Real_estate_Item]],Houses[#All],6)</f>
        <v>House</v>
      </c>
      <c r="G145" s="3">
        <f>VLOOKUP(Rent[[#This Row],[Real_estate_Item]],Houses[#All],7)</f>
        <v>800</v>
      </c>
      <c r="H145" s="3">
        <f t="shared" si="4"/>
        <v>4000</v>
      </c>
      <c r="I145" s="3">
        <f t="shared" si="5"/>
        <v>9600</v>
      </c>
      <c r="J145" s="4">
        <f>Rent[[#This Row],[Actual_Rent]]/Rent[[#This Row],[Planned_rent]]</f>
        <v>0.41666666666666669</v>
      </c>
      <c r="K145"/>
    </row>
    <row r="146" spans="1:11" x14ac:dyDescent="0.25">
      <c r="A146">
        <v>8</v>
      </c>
      <c r="B146" s="1">
        <v>41275</v>
      </c>
      <c r="C146">
        <v>9</v>
      </c>
      <c r="D146" t="str">
        <f>VLOOKUP(Rent[[#This Row],[Real_estate_Item]],Houses[#All],2)</f>
        <v>Eindhoven-Zuid</v>
      </c>
      <c r="E146" t="str">
        <f>VLOOKUP(Rent[[#This Row],[Real_estate_Item]],Houses[#All],3)</f>
        <v>Tuindorp</v>
      </c>
      <c r="F146" t="str">
        <f>VLOOKUP(Rent[[#This Row],[Real_estate_Item]],Houses[#All],6)</f>
        <v>House</v>
      </c>
      <c r="G146" s="3">
        <f>VLOOKUP(Rent[[#This Row],[Real_estate_Item]],Houses[#All],7)</f>
        <v>800</v>
      </c>
      <c r="H146" s="3">
        <f t="shared" si="4"/>
        <v>7200</v>
      </c>
      <c r="I146" s="3">
        <f t="shared" si="5"/>
        <v>9600</v>
      </c>
      <c r="J146" s="4">
        <f>Rent[[#This Row],[Actual_Rent]]/Rent[[#This Row],[Planned_rent]]</f>
        <v>0.75</v>
      </c>
      <c r="K146"/>
    </row>
    <row r="147" spans="1:11" x14ac:dyDescent="0.25">
      <c r="A147">
        <v>8</v>
      </c>
      <c r="B147" s="1">
        <v>41640</v>
      </c>
      <c r="C147">
        <v>7</v>
      </c>
      <c r="D147" t="str">
        <f>VLOOKUP(Rent[[#This Row],[Real_estate_Item]],Houses[#All],2)</f>
        <v>Eindhoven-Zuid</v>
      </c>
      <c r="E147" t="str">
        <f>VLOOKUP(Rent[[#This Row],[Real_estate_Item]],Houses[#All],3)</f>
        <v>Tuindorp</v>
      </c>
      <c r="F147" t="str">
        <f>VLOOKUP(Rent[[#This Row],[Real_estate_Item]],Houses[#All],6)</f>
        <v>House</v>
      </c>
      <c r="G147" s="3">
        <f>VLOOKUP(Rent[[#This Row],[Real_estate_Item]],Houses[#All],7)</f>
        <v>800</v>
      </c>
      <c r="H147" s="3">
        <f t="shared" si="4"/>
        <v>5600</v>
      </c>
      <c r="I147" s="3">
        <f t="shared" si="5"/>
        <v>9600</v>
      </c>
      <c r="J147" s="4">
        <f>Rent[[#This Row],[Actual_Rent]]/Rent[[#This Row],[Planned_rent]]</f>
        <v>0.58333333333333337</v>
      </c>
      <c r="K147"/>
    </row>
    <row r="148" spans="1:11" x14ac:dyDescent="0.25">
      <c r="A148">
        <v>8</v>
      </c>
      <c r="B148" s="1">
        <v>42005</v>
      </c>
      <c r="C148">
        <v>9</v>
      </c>
      <c r="D148" t="str">
        <f>VLOOKUP(Rent[[#This Row],[Real_estate_Item]],Houses[#All],2)</f>
        <v>Eindhoven-Zuid</v>
      </c>
      <c r="E148" t="str">
        <f>VLOOKUP(Rent[[#This Row],[Real_estate_Item]],Houses[#All],3)</f>
        <v>Tuindorp</v>
      </c>
      <c r="F148" t="str">
        <f>VLOOKUP(Rent[[#This Row],[Real_estate_Item]],Houses[#All],6)</f>
        <v>House</v>
      </c>
      <c r="G148" s="3">
        <f>VLOOKUP(Rent[[#This Row],[Real_estate_Item]],Houses[#All],7)</f>
        <v>800</v>
      </c>
      <c r="H148" s="3">
        <f t="shared" si="4"/>
        <v>7200</v>
      </c>
      <c r="I148" s="3">
        <f t="shared" si="5"/>
        <v>9600</v>
      </c>
      <c r="J148" s="4">
        <f>Rent[[#This Row],[Actual_Rent]]/Rent[[#This Row],[Planned_rent]]</f>
        <v>0.75</v>
      </c>
      <c r="K148"/>
    </row>
    <row r="149" spans="1:11" x14ac:dyDescent="0.25">
      <c r="A149">
        <v>8</v>
      </c>
      <c r="B149" s="1">
        <v>42370</v>
      </c>
      <c r="C149">
        <v>9</v>
      </c>
      <c r="D149" t="str">
        <f>VLOOKUP(Rent[[#This Row],[Real_estate_Item]],Houses[#All],2)</f>
        <v>Eindhoven-Zuid</v>
      </c>
      <c r="E149" t="str">
        <f>VLOOKUP(Rent[[#This Row],[Real_estate_Item]],Houses[#All],3)</f>
        <v>Tuindorp</v>
      </c>
      <c r="F149" t="str">
        <f>VLOOKUP(Rent[[#This Row],[Real_estate_Item]],Houses[#All],6)</f>
        <v>House</v>
      </c>
      <c r="G149" s="3">
        <f>VLOOKUP(Rent[[#This Row],[Real_estate_Item]],Houses[#All],7)</f>
        <v>800</v>
      </c>
      <c r="H149" s="3">
        <f t="shared" si="4"/>
        <v>7200</v>
      </c>
      <c r="I149" s="3">
        <f t="shared" si="5"/>
        <v>9600</v>
      </c>
      <c r="J149" s="4">
        <f>Rent[[#This Row],[Actual_Rent]]/Rent[[#This Row],[Planned_rent]]</f>
        <v>0.75</v>
      </c>
      <c r="K149"/>
    </row>
    <row r="150" spans="1:11" x14ac:dyDescent="0.25">
      <c r="A150">
        <v>8</v>
      </c>
      <c r="B150" s="1">
        <v>42736</v>
      </c>
      <c r="C150">
        <v>9</v>
      </c>
      <c r="D150" t="str">
        <f>VLOOKUP(Rent[[#This Row],[Real_estate_Item]],Houses[#All],2)</f>
        <v>Eindhoven-Zuid</v>
      </c>
      <c r="E150" t="str">
        <f>VLOOKUP(Rent[[#This Row],[Real_estate_Item]],Houses[#All],3)</f>
        <v>Tuindorp</v>
      </c>
      <c r="F150" t="str">
        <f>VLOOKUP(Rent[[#This Row],[Real_estate_Item]],Houses[#All],6)</f>
        <v>House</v>
      </c>
      <c r="G150" s="3">
        <f>VLOOKUP(Rent[[#This Row],[Real_estate_Item]],Houses[#All],7)</f>
        <v>800</v>
      </c>
      <c r="H150" s="3">
        <f t="shared" si="4"/>
        <v>7200</v>
      </c>
      <c r="I150" s="3">
        <f t="shared" si="5"/>
        <v>9600</v>
      </c>
      <c r="J150" s="4">
        <f>Rent[[#This Row],[Actual_Rent]]/Rent[[#This Row],[Planned_rent]]</f>
        <v>0.75</v>
      </c>
      <c r="K150"/>
    </row>
    <row r="151" spans="1:11" x14ac:dyDescent="0.25">
      <c r="A151">
        <v>8</v>
      </c>
      <c r="B151" s="1">
        <v>43101</v>
      </c>
      <c r="C151">
        <v>10</v>
      </c>
      <c r="D151" t="str">
        <f>VLOOKUP(Rent[[#This Row],[Real_estate_Item]],Houses[#All],2)</f>
        <v>Eindhoven-Zuid</v>
      </c>
      <c r="E151" t="str">
        <f>VLOOKUP(Rent[[#This Row],[Real_estate_Item]],Houses[#All],3)</f>
        <v>Tuindorp</v>
      </c>
      <c r="F151" t="str">
        <f>VLOOKUP(Rent[[#This Row],[Real_estate_Item]],Houses[#All],6)</f>
        <v>House</v>
      </c>
      <c r="G151" s="3">
        <f>VLOOKUP(Rent[[#This Row],[Real_estate_Item]],Houses[#All],7)</f>
        <v>800</v>
      </c>
      <c r="H151" s="3">
        <f t="shared" si="4"/>
        <v>8000</v>
      </c>
      <c r="I151" s="3">
        <f t="shared" si="5"/>
        <v>9600</v>
      </c>
      <c r="J151" s="4">
        <f>Rent[[#This Row],[Actual_Rent]]/Rent[[#This Row],[Planned_rent]]</f>
        <v>0.83333333333333337</v>
      </c>
      <c r="K151"/>
    </row>
    <row r="152" spans="1:11" x14ac:dyDescent="0.25">
      <c r="A152">
        <v>8</v>
      </c>
      <c r="B152" s="1">
        <v>43466</v>
      </c>
      <c r="C152">
        <v>5</v>
      </c>
      <c r="D152" t="str">
        <f>VLOOKUP(Rent[[#This Row],[Real_estate_Item]],Houses[#All],2)</f>
        <v>Eindhoven-Zuid</v>
      </c>
      <c r="E152" t="str">
        <f>VLOOKUP(Rent[[#This Row],[Real_estate_Item]],Houses[#All],3)</f>
        <v>Tuindorp</v>
      </c>
      <c r="F152" t="str">
        <f>VLOOKUP(Rent[[#This Row],[Real_estate_Item]],Houses[#All],6)</f>
        <v>House</v>
      </c>
      <c r="G152" s="3">
        <f>VLOOKUP(Rent[[#This Row],[Real_estate_Item]],Houses[#All],7)</f>
        <v>800</v>
      </c>
      <c r="H152" s="3">
        <f t="shared" si="4"/>
        <v>4000</v>
      </c>
      <c r="I152" s="3">
        <f t="shared" si="5"/>
        <v>9600</v>
      </c>
      <c r="J152" s="4">
        <f>Rent[[#This Row],[Actual_Rent]]/Rent[[#This Row],[Planned_rent]]</f>
        <v>0.41666666666666669</v>
      </c>
      <c r="K152"/>
    </row>
    <row r="153" spans="1:11" x14ac:dyDescent="0.25">
      <c r="A153">
        <v>9</v>
      </c>
      <c r="B153" s="1">
        <v>36892</v>
      </c>
      <c r="C153">
        <v>8</v>
      </c>
      <c r="D153" t="str">
        <f>VLOOKUP(Rent[[#This Row],[Real_estate_Item]],Houses[#All],2)</f>
        <v>Eindhoven-Zuid</v>
      </c>
      <c r="E153" t="str">
        <f>VLOOKUP(Rent[[#This Row],[Real_estate_Item]],Houses[#All],3)</f>
        <v>Tuindorp</v>
      </c>
      <c r="F153" t="str">
        <f>VLOOKUP(Rent[[#This Row],[Real_estate_Item]],Houses[#All],6)</f>
        <v>Small House</v>
      </c>
      <c r="G153" s="3">
        <f>VLOOKUP(Rent[[#This Row],[Real_estate_Item]],Houses[#All],7)</f>
        <v>720</v>
      </c>
      <c r="H153" s="3">
        <f t="shared" si="4"/>
        <v>5760</v>
      </c>
      <c r="I153" s="3">
        <f t="shared" si="5"/>
        <v>8640</v>
      </c>
      <c r="J153" s="4">
        <f>Rent[[#This Row],[Actual_Rent]]/Rent[[#This Row],[Planned_rent]]</f>
        <v>0.66666666666666663</v>
      </c>
      <c r="K153"/>
    </row>
    <row r="154" spans="1:11" x14ac:dyDescent="0.25">
      <c r="A154">
        <v>9</v>
      </c>
      <c r="B154" s="1">
        <v>37257</v>
      </c>
      <c r="C154">
        <v>5</v>
      </c>
      <c r="D154" t="str">
        <f>VLOOKUP(Rent[[#This Row],[Real_estate_Item]],Houses[#All],2)</f>
        <v>Eindhoven-Zuid</v>
      </c>
      <c r="E154" t="str">
        <f>VLOOKUP(Rent[[#This Row],[Real_estate_Item]],Houses[#All],3)</f>
        <v>Tuindorp</v>
      </c>
      <c r="F154" t="str">
        <f>VLOOKUP(Rent[[#This Row],[Real_estate_Item]],Houses[#All],6)</f>
        <v>Small House</v>
      </c>
      <c r="G154" s="3">
        <f>VLOOKUP(Rent[[#This Row],[Real_estate_Item]],Houses[#All],7)</f>
        <v>720</v>
      </c>
      <c r="H154" s="3">
        <f t="shared" si="4"/>
        <v>3600</v>
      </c>
      <c r="I154" s="3">
        <f t="shared" si="5"/>
        <v>8640</v>
      </c>
      <c r="J154" s="4">
        <f>Rent[[#This Row],[Actual_Rent]]/Rent[[#This Row],[Planned_rent]]</f>
        <v>0.41666666666666669</v>
      </c>
      <c r="K154"/>
    </row>
    <row r="155" spans="1:11" x14ac:dyDescent="0.25">
      <c r="A155">
        <v>9</v>
      </c>
      <c r="B155" s="1">
        <v>37622</v>
      </c>
      <c r="C155">
        <v>8</v>
      </c>
      <c r="D155" t="str">
        <f>VLOOKUP(Rent[[#This Row],[Real_estate_Item]],Houses[#All],2)</f>
        <v>Eindhoven-Zuid</v>
      </c>
      <c r="E155" t="str">
        <f>VLOOKUP(Rent[[#This Row],[Real_estate_Item]],Houses[#All],3)</f>
        <v>Tuindorp</v>
      </c>
      <c r="F155" t="str">
        <f>VLOOKUP(Rent[[#This Row],[Real_estate_Item]],Houses[#All],6)</f>
        <v>Small House</v>
      </c>
      <c r="G155" s="3">
        <f>VLOOKUP(Rent[[#This Row],[Real_estate_Item]],Houses[#All],7)</f>
        <v>720</v>
      </c>
      <c r="H155" s="3">
        <f t="shared" si="4"/>
        <v>5760</v>
      </c>
      <c r="I155" s="3">
        <f t="shared" si="5"/>
        <v>8640</v>
      </c>
      <c r="J155" s="4">
        <f>Rent[[#This Row],[Actual_Rent]]/Rent[[#This Row],[Planned_rent]]</f>
        <v>0.66666666666666663</v>
      </c>
      <c r="K155"/>
    </row>
    <row r="156" spans="1:11" x14ac:dyDescent="0.25">
      <c r="A156">
        <v>9</v>
      </c>
      <c r="B156" s="1">
        <v>37987</v>
      </c>
      <c r="C156">
        <v>8</v>
      </c>
      <c r="D156" t="str">
        <f>VLOOKUP(Rent[[#This Row],[Real_estate_Item]],Houses[#All],2)</f>
        <v>Eindhoven-Zuid</v>
      </c>
      <c r="E156" t="str">
        <f>VLOOKUP(Rent[[#This Row],[Real_estate_Item]],Houses[#All],3)</f>
        <v>Tuindorp</v>
      </c>
      <c r="F156" t="str">
        <f>VLOOKUP(Rent[[#This Row],[Real_estate_Item]],Houses[#All],6)</f>
        <v>Small House</v>
      </c>
      <c r="G156" s="3">
        <f>VLOOKUP(Rent[[#This Row],[Real_estate_Item]],Houses[#All],7)</f>
        <v>720</v>
      </c>
      <c r="H156" s="3">
        <f t="shared" si="4"/>
        <v>5760</v>
      </c>
      <c r="I156" s="3">
        <f t="shared" si="5"/>
        <v>8640</v>
      </c>
      <c r="J156" s="4">
        <f>Rent[[#This Row],[Actual_Rent]]/Rent[[#This Row],[Planned_rent]]</f>
        <v>0.66666666666666663</v>
      </c>
      <c r="K156"/>
    </row>
    <row r="157" spans="1:11" x14ac:dyDescent="0.25">
      <c r="A157">
        <v>9</v>
      </c>
      <c r="B157" s="1">
        <v>38353</v>
      </c>
      <c r="C157">
        <v>8</v>
      </c>
      <c r="D157" t="str">
        <f>VLOOKUP(Rent[[#This Row],[Real_estate_Item]],Houses[#All],2)</f>
        <v>Eindhoven-Zuid</v>
      </c>
      <c r="E157" t="str">
        <f>VLOOKUP(Rent[[#This Row],[Real_estate_Item]],Houses[#All],3)</f>
        <v>Tuindorp</v>
      </c>
      <c r="F157" t="str">
        <f>VLOOKUP(Rent[[#This Row],[Real_estate_Item]],Houses[#All],6)</f>
        <v>Small House</v>
      </c>
      <c r="G157" s="3">
        <f>VLOOKUP(Rent[[#This Row],[Real_estate_Item]],Houses[#All],7)</f>
        <v>720</v>
      </c>
      <c r="H157" s="3">
        <f t="shared" si="4"/>
        <v>5760</v>
      </c>
      <c r="I157" s="3">
        <f t="shared" si="5"/>
        <v>8640</v>
      </c>
      <c r="J157" s="4">
        <f>Rent[[#This Row],[Actual_Rent]]/Rent[[#This Row],[Planned_rent]]</f>
        <v>0.66666666666666663</v>
      </c>
      <c r="K157"/>
    </row>
    <row r="158" spans="1:11" x14ac:dyDescent="0.25">
      <c r="A158">
        <v>9</v>
      </c>
      <c r="B158" s="1">
        <v>38718</v>
      </c>
      <c r="C158">
        <v>5</v>
      </c>
      <c r="D158" t="str">
        <f>VLOOKUP(Rent[[#This Row],[Real_estate_Item]],Houses[#All],2)</f>
        <v>Eindhoven-Zuid</v>
      </c>
      <c r="E158" t="str">
        <f>VLOOKUP(Rent[[#This Row],[Real_estate_Item]],Houses[#All],3)</f>
        <v>Tuindorp</v>
      </c>
      <c r="F158" t="str">
        <f>VLOOKUP(Rent[[#This Row],[Real_estate_Item]],Houses[#All],6)</f>
        <v>Small House</v>
      </c>
      <c r="G158" s="3">
        <f>VLOOKUP(Rent[[#This Row],[Real_estate_Item]],Houses[#All],7)</f>
        <v>720</v>
      </c>
      <c r="H158" s="3">
        <f t="shared" si="4"/>
        <v>3600</v>
      </c>
      <c r="I158" s="3">
        <f t="shared" si="5"/>
        <v>8640</v>
      </c>
      <c r="J158" s="4">
        <f>Rent[[#This Row],[Actual_Rent]]/Rent[[#This Row],[Planned_rent]]</f>
        <v>0.41666666666666669</v>
      </c>
      <c r="K158"/>
    </row>
    <row r="159" spans="1:11" x14ac:dyDescent="0.25">
      <c r="A159">
        <v>9</v>
      </c>
      <c r="B159" s="1">
        <v>39083</v>
      </c>
      <c r="C159">
        <v>9</v>
      </c>
      <c r="D159" t="str">
        <f>VLOOKUP(Rent[[#This Row],[Real_estate_Item]],Houses[#All],2)</f>
        <v>Eindhoven-Zuid</v>
      </c>
      <c r="E159" t="str">
        <f>VLOOKUP(Rent[[#This Row],[Real_estate_Item]],Houses[#All],3)</f>
        <v>Tuindorp</v>
      </c>
      <c r="F159" t="str">
        <f>VLOOKUP(Rent[[#This Row],[Real_estate_Item]],Houses[#All],6)</f>
        <v>Small House</v>
      </c>
      <c r="G159" s="3">
        <f>VLOOKUP(Rent[[#This Row],[Real_estate_Item]],Houses[#All],7)</f>
        <v>720</v>
      </c>
      <c r="H159" s="3">
        <f t="shared" si="4"/>
        <v>6480</v>
      </c>
      <c r="I159" s="3">
        <f t="shared" si="5"/>
        <v>8640</v>
      </c>
      <c r="J159" s="4">
        <f>Rent[[#This Row],[Actual_Rent]]/Rent[[#This Row],[Planned_rent]]</f>
        <v>0.75</v>
      </c>
      <c r="K159"/>
    </row>
    <row r="160" spans="1:11" x14ac:dyDescent="0.25">
      <c r="A160">
        <v>9</v>
      </c>
      <c r="B160" s="1">
        <v>39448</v>
      </c>
      <c r="C160">
        <v>5</v>
      </c>
      <c r="D160" t="str">
        <f>VLOOKUP(Rent[[#This Row],[Real_estate_Item]],Houses[#All],2)</f>
        <v>Eindhoven-Zuid</v>
      </c>
      <c r="E160" t="str">
        <f>VLOOKUP(Rent[[#This Row],[Real_estate_Item]],Houses[#All],3)</f>
        <v>Tuindorp</v>
      </c>
      <c r="F160" t="str">
        <f>VLOOKUP(Rent[[#This Row],[Real_estate_Item]],Houses[#All],6)</f>
        <v>Small House</v>
      </c>
      <c r="G160" s="3">
        <f>VLOOKUP(Rent[[#This Row],[Real_estate_Item]],Houses[#All],7)</f>
        <v>720</v>
      </c>
      <c r="H160" s="3">
        <f t="shared" si="4"/>
        <v>3600</v>
      </c>
      <c r="I160" s="3">
        <f t="shared" si="5"/>
        <v>8640</v>
      </c>
      <c r="J160" s="4">
        <f>Rent[[#This Row],[Actual_Rent]]/Rent[[#This Row],[Planned_rent]]</f>
        <v>0.41666666666666669</v>
      </c>
      <c r="K160"/>
    </row>
    <row r="161" spans="1:11" x14ac:dyDescent="0.25">
      <c r="A161">
        <v>9</v>
      </c>
      <c r="B161" s="1">
        <v>39814</v>
      </c>
      <c r="C161">
        <v>8</v>
      </c>
      <c r="D161" t="str">
        <f>VLOOKUP(Rent[[#This Row],[Real_estate_Item]],Houses[#All],2)</f>
        <v>Eindhoven-Zuid</v>
      </c>
      <c r="E161" t="str">
        <f>VLOOKUP(Rent[[#This Row],[Real_estate_Item]],Houses[#All],3)</f>
        <v>Tuindorp</v>
      </c>
      <c r="F161" t="str">
        <f>VLOOKUP(Rent[[#This Row],[Real_estate_Item]],Houses[#All],6)</f>
        <v>Small House</v>
      </c>
      <c r="G161" s="3">
        <f>VLOOKUP(Rent[[#This Row],[Real_estate_Item]],Houses[#All],7)</f>
        <v>720</v>
      </c>
      <c r="H161" s="3">
        <f t="shared" si="4"/>
        <v>5760</v>
      </c>
      <c r="I161" s="3">
        <f t="shared" si="5"/>
        <v>8640</v>
      </c>
      <c r="J161" s="4">
        <f>Rent[[#This Row],[Actual_Rent]]/Rent[[#This Row],[Planned_rent]]</f>
        <v>0.66666666666666663</v>
      </c>
      <c r="K161"/>
    </row>
    <row r="162" spans="1:11" x14ac:dyDescent="0.25">
      <c r="A162">
        <v>9</v>
      </c>
      <c r="B162" s="1">
        <v>40179</v>
      </c>
      <c r="C162">
        <v>7</v>
      </c>
      <c r="D162" t="str">
        <f>VLOOKUP(Rent[[#This Row],[Real_estate_Item]],Houses[#All],2)</f>
        <v>Eindhoven-Zuid</v>
      </c>
      <c r="E162" t="str">
        <f>VLOOKUP(Rent[[#This Row],[Real_estate_Item]],Houses[#All],3)</f>
        <v>Tuindorp</v>
      </c>
      <c r="F162" t="str">
        <f>VLOOKUP(Rent[[#This Row],[Real_estate_Item]],Houses[#All],6)</f>
        <v>Small House</v>
      </c>
      <c r="G162" s="3">
        <f>VLOOKUP(Rent[[#This Row],[Real_estate_Item]],Houses[#All],7)</f>
        <v>720</v>
      </c>
      <c r="H162" s="3">
        <f t="shared" si="4"/>
        <v>5040</v>
      </c>
      <c r="I162" s="3">
        <f t="shared" si="5"/>
        <v>8640</v>
      </c>
      <c r="J162" s="4">
        <f>Rent[[#This Row],[Actual_Rent]]/Rent[[#This Row],[Planned_rent]]</f>
        <v>0.58333333333333337</v>
      </c>
      <c r="K162"/>
    </row>
    <row r="163" spans="1:11" x14ac:dyDescent="0.25">
      <c r="A163">
        <v>9</v>
      </c>
      <c r="B163" s="1">
        <v>40544</v>
      </c>
      <c r="C163">
        <v>8</v>
      </c>
      <c r="D163" t="str">
        <f>VLOOKUP(Rent[[#This Row],[Real_estate_Item]],Houses[#All],2)</f>
        <v>Eindhoven-Zuid</v>
      </c>
      <c r="E163" t="str">
        <f>VLOOKUP(Rent[[#This Row],[Real_estate_Item]],Houses[#All],3)</f>
        <v>Tuindorp</v>
      </c>
      <c r="F163" t="str">
        <f>VLOOKUP(Rent[[#This Row],[Real_estate_Item]],Houses[#All],6)</f>
        <v>Small House</v>
      </c>
      <c r="G163" s="3">
        <f>VLOOKUP(Rent[[#This Row],[Real_estate_Item]],Houses[#All],7)</f>
        <v>720</v>
      </c>
      <c r="H163" s="3">
        <f t="shared" si="4"/>
        <v>5760</v>
      </c>
      <c r="I163" s="3">
        <f t="shared" si="5"/>
        <v>8640</v>
      </c>
      <c r="J163" s="4">
        <f>Rent[[#This Row],[Actual_Rent]]/Rent[[#This Row],[Planned_rent]]</f>
        <v>0.66666666666666663</v>
      </c>
      <c r="K163"/>
    </row>
    <row r="164" spans="1:11" x14ac:dyDescent="0.25">
      <c r="A164">
        <v>9</v>
      </c>
      <c r="B164" s="1">
        <v>40909</v>
      </c>
      <c r="C164">
        <v>6</v>
      </c>
      <c r="D164" t="str">
        <f>VLOOKUP(Rent[[#This Row],[Real_estate_Item]],Houses[#All],2)</f>
        <v>Eindhoven-Zuid</v>
      </c>
      <c r="E164" t="str">
        <f>VLOOKUP(Rent[[#This Row],[Real_estate_Item]],Houses[#All],3)</f>
        <v>Tuindorp</v>
      </c>
      <c r="F164" t="str">
        <f>VLOOKUP(Rent[[#This Row],[Real_estate_Item]],Houses[#All],6)</f>
        <v>Small House</v>
      </c>
      <c r="G164" s="3">
        <f>VLOOKUP(Rent[[#This Row],[Real_estate_Item]],Houses[#All],7)</f>
        <v>720</v>
      </c>
      <c r="H164" s="3">
        <f t="shared" si="4"/>
        <v>4320</v>
      </c>
      <c r="I164" s="3">
        <f t="shared" si="5"/>
        <v>8640</v>
      </c>
      <c r="J164" s="4">
        <f>Rent[[#This Row],[Actual_Rent]]/Rent[[#This Row],[Planned_rent]]</f>
        <v>0.5</v>
      </c>
      <c r="K164"/>
    </row>
    <row r="165" spans="1:11" x14ac:dyDescent="0.25">
      <c r="A165">
        <v>9</v>
      </c>
      <c r="B165" s="1">
        <v>41275</v>
      </c>
      <c r="C165">
        <v>6</v>
      </c>
      <c r="D165" t="str">
        <f>VLOOKUP(Rent[[#This Row],[Real_estate_Item]],Houses[#All],2)</f>
        <v>Eindhoven-Zuid</v>
      </c>
      <c r="E165" t="str">
        <f>VLOOKUP(Rent[[#This Row],[Real_estate_Item]],Houses[#All],3)</f>
        <v>Tuindorp</v>
      </c>
      <c r="F165" t="str">
        <f>VLOOKUP(Rent[[#This Row],[Real_estate_Item]],Houses[#All],6)</f>
        <v>Small House</v>
      </c>
      <c r="G165" s="3">
        <f>VLOOKUP(Rent[[#This Row],[Real_estate_Item]],Houses[#All],7)</f>
        <v>720</v>
      </c>
      <c r="H165" s="3">
        <f t="shared" si="4"/>
        <v>4320</v>
      </c>
      <c r="I165" s="3">
        <f t="shared" si="5"/>
        <v>8640</v>
      </c>
      <c r="J165" s="4">
        <f>Rent[[#This Row],[Actual_Rent]]/Rent[[#This Row],[Planned_rent]]</f>
        <v>0.5</v>
      </c>
      <c r="K165"/>
    </row>
    <row r="166" spans="1:11" x14ac:dyDescent="0.25">
      <c r="A166">
        <v>9</v>
      </c>
      <c r="B166" s="1">
        <v>41640</v>
      </c>
      <c r="C166">
        <v>7</v>
      </c>
      <c r="D166" t="str">
        <f>VLOOKUP(Rent[[#This Row],[Real_estate_Item]],Houses[#All],2)</f>
        <v>Eindhoven-Zuid</v>
      </c>
      <c r="E166" t="str">
        <f>VLOOKUP(Rent[[#This Row],[Real_estate_Item]],Houses[#All],3)</f>
        <v>Tuindorp</v>
      </c>
      <c r="F166" t="str">
        <f>VLOOKUP(Rent[[#This Row],[Real_estate_Item]],Houses[#All],6)</f>
        <v>Small House</v>
      </c>
      <c r="G166" s="3">
        <f>VLOOKUP(Rent[[#This Row],[Real_estate_Item]],Houses[#All],7)</f>
        <v>720</v>
      </c>
      <c r="H166" s="3">
        <f t="shared" si="4"/>
        <v>5040</v>
      </c>
      <c r="I166" s="3">
        <f t="shared" si="5"/>
        <v>8640</v>
      </c>
      <c r="J166" s="4">
        <f>Rent[[#This Row],[Actual_Rent]]/Rent[[#This Row],[Planned_rent]]</f>
        <v>0.58333333333333337</v>
      </c>
      <c r="K166"/>
    </row>
    <row r="167" spans="1:11" x14ac:dyDescent="0.25">
      <c r="A167">
        <v>9</v>
      </c>
      <c r="B167" s="1">
        <v>42005</v>
      </c>
      <c r="C167">
        <v>8</v>
      </c>
      <c r="D167" t="str">
        <f>VLOOKUP(Rent[[#This Row],[Real_estate_Item]],Houses[#All],2)</f>
        <v>Eindhoven-Zuid</v>
      </c>
      <c r="E167" t="str">
        <f>VLOOKUP(Rent[[#This Row],[Real_estate_Item]],Houses[#All],3)</f>
        <v>Tuindorp</v>
      </c>
      <c r="F167" t="str">
        <f>VLOOKUP(Rent[[#This Row],[Real_estate_Item]],Houses[#All],6)</f>
        <v>Small House</v>
      </c>
      <c r="G167" s="3">
        <f>VLOOKUP(Rent[[#This Row],[Real_estate_Item]],Houses[#All],7)</f>
        <v>720</v>
      </c>
      <c r="H167" s="3">
        <f t="shared" si="4"/>
        <v>5760</v>
      </c>
      <c r="I167" s="3">
        <f t="shared" si="5"/>
        <v>8640</v>
      </c>
      <c r="J167" s="4">
        <f>Rent[[#This Row],[Actual_Rent]]/Rent[[#This Row],[Planned_rent]]</f>
        <v>0.66666666666666663</v>
      </c>
      <c r="K167"/>
    </row>
    <row r="168" spans="1:11" x14ac:dyDescent="0.25">
      <c r="A168">
        <v>9</v>
      </c>
      <c r="B168" s="1">
        <v>42370</v>
      </c>
      <c r="C168">
        <v>5</v>
      </c>
      <c r="D168" t="str">
        <f>VLOOKUP(Rent[[#This Row],[Real_estate_Item]],Houses[#All],2)</f>
        <v>Eindhoven-Zuid</v>
      </c>
      <c r="E168" t="str">
        <f>VLOOKUP(Rent[[#This Row],[Real_estate_Item]],Houses[#All],3)</f>
        <v>Tuindorp</v>
      </c>
      <c r="F168" t="str">
        <f>VLOOKUP(Rent[[#This Row],[Real_estate_Item]],Houses[#All],6)</f>
        <v>Small House</v>
      </c>
      <c r="G168" s="3">
        <f>VLOOKUP(Rent[[#This Row],[Real_estate_Item]],Houses[#All],7)</f>
        <v>720</v>
      </c>
      <c r="H168" s="3">
        <f t="shared" si="4"/>
        <v>3600</v>
      </c>
      <c r="I168" s="3">
        <f t="shared" si="5"/>
        <v>8640</v>
      </c>
      <c r="J168" s="4">
        <f>Rent[[#This Row],[Actual_Rent]]/Rent[[#This Row],[Planned_rent]]</f>
        <v>0.41666666666666669</v>
      </c>
      <c r="K168"/>
    </row>
    <row r="169" spans="1:11" x14ac:dyDescent="0.25">
      <c r="A169">
        <v>9</v>
      </c>
      <c r="B169" s="1">
        <v>42736</v>
      </c>
      <c r="C169">
        <v>5</v>
      </c>
      <c r="D169" t="str">
        <f>VLOOKUP(Rent[[#This Row],[Real_estate_Item]],Houses[#All],2)</f>
        <v>Eindhoven-Zuid</v>
      </c>
      <c r="E169" t="str">
        <f>VLOOKUP(Rent[[#This Row],[Real_estate_Item]],Houses[#All],3)</f>
        <v>Tuindorp</v>
      </c>
      <c r="F169" t="str">
        <f>VLOOKUP(Rent[[#This Row],[Real_estate_Item]],Houses[#All],6)</f>
        <v>Small House</v>
      </c>
      <c r="G169" s="3">
        <f>VLOOKUP(Rent[[#This Row],[Real_estate_Item]],Houses[#All],7)</f>
        <v>720</v>
      </c>
      <c r="H169" s="3">
        <f t="shared" si="4"/>
        <v>3600</v>
      </c>
      <c r="I169" s="3">
        <f t="shared" si="5"/>
        <v>8640</v>
      </c>
      <c r="J169" s="4">
        <f>Rent[[#This Row],[Actual_Rent]]/Rent[[#This Row],[Planned_rent]]</f>
        <v>0.41666666666666669</v>
      </c>
      <c r="K169"/>
    </row>
    <row r="170" spans="1:11" x14ac:dyDescent="0.25">
      <c r="A170">
        <v>9</v>
      </c>
      <c r="B170" s="1">
        <v>43101</v>
      </c>
      <c r="C170">
        <v>5</v>
      </c>
      <c r="D170" t="str">
        <f>VLOOKUP(Rent[[#This Row],[Real_estate_Item]],Houses[#All],2)</f>
        <v>Eindhoven-Zuid</v>
      </c>
      <c r="E170" t="str">
        <f>VLOOKUP(Rent[[#This Row],[Real_estate_Item]],Houses[#All],3)</f>
        <v>Tuindorp</v>
      </c>
      <c r="F170" t="str">
        <f>VLOOKUP(Rent[[#This Row],[Real_estate_Item]],Houses[#All],6)</f>
        <v>Small House</v>
      </c>
      <c r="G170" s="3">
        <f>VLOOKUP(Rent[[#This Row],[Real_estate_Item]],Houses[#All],7)</f>
        <v>720</v>
      </c>
      <c r="H170" s="3">
        <f t="shared" si="4"/>
        <v>3600</v>
      </c>
      <c r="I170" s="3">
        <f t="shared" si="5"/>
        <v>8640</v>
      </c>
      <c r="J170" s="4">
        <f>Rent[[#This Row],[Actual_Rent]]/Rent[[#This Row],[Planned_rent]]</f>
        <v>0.41666666666666669</v>
      </c>
      <c r="K170"/>
    </row>
    <row r="171" spans="1:11" x14ac:dyDescent="0.25">
      <c r="A171">
        <v>9</v>
      </c>
      <c r="B171" s="1">
        <v>43466</v>
      </c>
      <c r="C171">
        <v>5</v>
      </c>
      <c r="D171" t="str">
        <f>VLOOKUP(Rent[[#This Row],[Real_estate_Item]],Houses[#All],2)</f>
        <v>Eindhoven-Zuid</v>
      </c>
      <c r="E171" t="str">
        <f>VLOOKUP(Rent[[#This Row],[Real_estate_Item]],Houses[#All],3)</f>
        <v>Tuindorp</v>
      </c>
      <c r="F171" t="str">
        <f>VLOOKUP(Rent[[#This Row],[Real_estate_Item]],Houses[#All],6)</f>
        <v>Small House</v>
      </c>
      <c r="G171" s="3">
        <f>VLOOKUP(Rent[[#This Row],[Real_estate_Item]],Houses[#All],7)</f>
        <v>720</v>
      </c>
      <c r="H171" s="3">
        <f t="shared" si="4"/>
        <v>3600</v>
      </c>
      <c r="I171" s="3">
        <f t="shared" si="5"/>
        <v>8640</v>
      </c>
      <c r="J171" s="4">
        <f>Rent[[#This Row],[Actual_Rent]]/Rent[[#This Row],[Planned_rent]]</f>
        <v>0.41666666666666669</v>
      </c>
      <c r="K171"/>
    </row>
    <row r="172" spans="1:11" x14ac:dyDescent="0.25">
      <c r="A172">
        <v>10</v>
      </c>
      <c r="B172" s="1">
        <v>36892</v>
      </c>
      <c r="C172">
        <v>9</v>
      </c>
      <c r="D172" t="str">
        <f>VLOOKUP(Rent[[#This Row],[Real_estate_Item]],Houses[#All],2)</f>
        <v>Eindhoven-Zuid</v>
      </c>
      <c r="E172" t="str">
        <f>VLOOKUP(Rent[[#This Row],[Real_estate_Item]],Houses[#All],3)</f>
        <v>Tuindorp</v>
      </c>
      <c r="F172" t="str">
        <f>VLOOKUP(Rent[[#This Row],[Real_estate_Item]],Houses[#All],6)</f>
        <v>Apartment</v>
      </c>
      <c r="G172" s="3">
        <f>VLOOKUP(Rent[[#This Row],[Real_estate_Item]],Houses[#All],7)</f>
        <v>560</v>
      </c>
      <c r="H172" s="3">
        <f t="shared" si="4"/>
        <v>5040</v>
      </c>
      <c r="I172" s="3">
        <f t="shared" si="5"/>
        <v>6720</v>
      </c>
      <c r="J172" s="4">
        <f>Rent[[#This Row],[Actual_Rent]]/Rent[[#This Row],[Planned_rent]]</f>
        <v>0.75</v>
      </c>
      <c r="K172"/>
    </row>
    <row r="173" spans="1:11" x14ac:dyDescent="0.25">
      <c r="A173">
        <v>10</v>
      </c>
      <c r="B173" s="1">
        <v>37257</v>
      </c>
      <c r="C173">
        <v>6</v>
      </c>
      <c r="D173" t="str">
        <f>VLOOKUP(Rent[[#This Row],[Real_estate_Item]],Houses[#All],2)</f>
        <v>Eindhoven-Zuid</v>
      </c>
      <c r="E173" t="str">
        <f>VLOOKUP(Rent[[#This Row],[Real_estate_Item]],Houses[#All],3)</f>
        <v>Tuindorp</v>
      </c>
      <c r="F173" t="str">
        <f>VLOOKUP(Rent[[#This Row],[Real_estate_Item]],Houses[#All],6)</f>
        <v>Apartment</v>
      </c>
      <c r="G173" s="3">
        <f>VLOOKUP(Rent[[#This Row],[Real_estate_Item]],Houses[#All],7)</f>
        <v>560</v>
      </c>
      <c r="H173" s="3">
        <f t="shared" si="4"/>
        <v>3360</v>
      </c>
      <c r="I173" s="3">
        <f t="shared" si="5"/>
        <v>6720</v>
      </c>
      <c r="J173" s="4">
        <f>Rent[[#This Row],[Actual_Rent]]/Rent[[#This Row],[Planned_rent]]</f>
        <v>0.5</v>
      </c>
      <c r="K173"/>
    </row>
    <row r="174" spans="1:11" x14ac:dyDescent="0.25">
      <c r="A174">
        <v>10</v>
      </c>
      <c r="B174" s="1">
        <v>37622</v>
      </c>
      <c r="C174">
        <v>9</v>
      </c>
      <c r="D174" t="str">
        <f>VLOOKUP(Rent[[#This Row],[Real_estate_Item]],Houses[#All],2)</f>
        <v>Eindhoven-Zuid</v>
      </c>
      <c r="E174" t="str">
        <f>VLOOKUP(Rent[[#This Row],[Real_estate_Item]],Houses[#All],3)</f>
        <v>Tuindorp</v>
      </c>
      <c r="F174" t="str">
        <f>VLOOKUP(Rent[[#This Row],[Real_estate_Item]],Houses[#All],6)</f>
        <v>Apartment</v>
      </c>
      <c r="G174" s="3">
        <f>VLOOKUP(Rent[[#This Row],[Real_estate_Item]],Houses[#All],7)</f>
        <v>560</v>
      </c>
      <c r="H174" s="3">
        <f t="shared" si="4"/>
        <v>5040</v>
      </c>
      <c r="I174" s="3">
        <f t="shared" si="5"/>
        <v>6720</v>
      </c>
      <c r="J174" s="4">
        <f>Rent[[#This Row],[Actual_Rent]]/Rent[[#This Row],[Planned_rent]]</f>
        <v>0.75</v>
      </c>
      <c r="K174"/>
    </row>
    <row r="175" spans="1:11" x14ac:dyDescent="0.25">
      <c r="A175">
        <v>10</v>
      </c>
      <c r="B175" s="1">
        <v>37987</v>
      </c>
      <c r="C175">
        <v>9</v>
      </c>
      <c r="D175" t="str">
        <f>VLOOKUP(Rent[[#This Row],[Real_estate_Item]],Houses[#All],2)</f>
        <v>Eindhoven-Zuid</v>
      </c>
      <c r="E175" t="str">
        <f>VLOOKUP(Rent[[#This Row],[Real_estate_Item]],Houses[#All],3)</f>
        <v>Tuindorp</v>
      </c>
      <c r="F175" t="str">
        <f>VLOOKUP(Rent[[#This Row],[Real_estate_Item]],Houses[#All],6)</f>
        <v>Apartment</v>
      </c>
      <c r="G175" s="3">
        <f>VLOOKUP(Rent[[#This Row],[Real_estate_Item]],Houses[#All],7)</f>
        <v>560</v>
      </c>
      <c r="H175" s="3">
        <f t="shared" si="4"/>
        <v>5040</v>
      </c>
      <c r="I175" s="3">
        <f t="shared" si="5"/>
        <v>6720</v>
      </c>
      <c r="J175" s="4">
        <f>Rent[[#This Row],[Actual_Rent]]/Rent[[#This Row],[Planned_rent]]</f>
        <v>0.75</v>
      </c>
      <c r="K175"/>
    </row>
    <row r="176" spans="1:11" x14ac:dyDescent="0.25">
      <c r="A176">
        <v>10</v>
      </c>
      <c r="B176" s="1">
        <v>38353</v>
      </c>
      <c r="C176">
        <v>7</v>
      </c>
      <c r="D176" t="str">
        <f>VLOOKUP(Rent[[#This Row],[Real_estate_Item]],Houses[#All],2)</f>
        <v>Eindhoven-Zuid</v>
      </c>
      <c r="E176" t="str">
        <f>VLOOKUP(Rent[[#This Row],[Real_estate_Item]],Houses[#All],3)</f>
        <v>Tuindorp</v>
      </c>
      <c r="F176" t="str">
        <f>VLOOKUP(Rent[[#This Row],[Real_estate_Item]],Houses[#All],6)</f>
        <v>Apartment</v>
      </c>
      <c r="G176" s="3">
        <f>VLOOKUP(Rent[[#This Row],[Real_estate_Item]],Houses[#All],7)</f>
        <v>560</v>
      </c>
      <c r="H176" s="3">
        <f t="shared" si="4"/>
        <v>3920</v>
      </c>
      <c r="I176" s="3">
        <f t="shared" si="5"/>
        <v>6720</v>
      </c>
      <c r="J176" s="4">
        <f>Rent[[#This Row],[Actual_Rent]]/Rent[[#This Row],[Planned_rent]]</f>
        <v>0.58333333333333337</v>
      </c>
      <c r="K176"/>
    </row>
    <row r="177" spans="1:11" x14ac:dyDescent="0.25">
      <c r="A177">
        <v>10</v>
      </c>
      <c r="B177" s="1">
        <v>38718</v>
      </c>
      <c r="C177">
        <v>9</v>
      </c>
      <c r="D177" t="str">
        <f>VLOOKUP(Rent[[#This Row],[Real_estate_Item]],Houses[#All],2)</f>
        <v>Eindhoven-Zuid</v>
      </c>
      <c r="E177" t="str">
        <f>VLOOKUP(Rent[[#This Row],[Real_estate_Item]],Houses[#All],3)</f>
        <v>Tuindorp</v>
      </c>
      <c r="F177" t="str">
        <f>VLOOKUP(Rent[[#This Row],[Real_estate_Item]],Houses[#All],6)</f>
        <v>Apartment</v>
      </c>
      <c r="G177" s="3">
        <f>VLOOKUP(Rent[[#This Row],[Real_estate_Item]],Houses[#All],7)</f>
        <v>560</v>
      </c>
      <c r="H177" s="3">
        <f t="shared" si="4"/>
        <v>5040</v>
      </c>
      <c r="I177" s="3">
        <f t="shared" si="5"/>
        <v>6720</v>
      </c>
      <c r="J177" s="4">
        <f>Rent[[#This Row],[Actual_Rent]]/Rent[[#This Row],[Planned_rent]]</f>
        <v>0.75</v>
      </c>
      <c r="K177"/>
    </row>
    <row r="178" spans="1:11" x14ac:dyDescent="0.25">
      <c r="A178">
        <v>10</v>
      </c>
      <c r="B178" s="1">
        <v>39083</v>
      </c>
      <c r="C178">
        <v>6</v>
      </c>
      <c r="D178" t="str">
        <f>VLOOKUP(Rent[[#This Row],[Real_estate_Item]],Houses[#All],2)</f>
        <v>Eindhoven-Zuid</v>
      </c>
      <c r="E178" t="str">
        <f>VLOOKUP(Rent[[#This Row],[Real_estate_Item]],Houses[#All],3)</f>
        <v>Tuindorp</v>
      </c>
      <c r="F178" t="str">
        <f>VLOOKUP(Rent[[#This Row],[Real_estate_Item]],Houses[#All],6)</f>
        <v>Apartment</v>
      </c>
      <c r="G178" s="3">
        <f>VLOOKUP(Rent[[#This Row],[Real_estate_Item]],Houses[#All],7)</f>
        <v>560</v>
      </c>
      <c r="H178" s="3">
        <f t="shared" si="4"/>
        <v>3360</v>
      </c>
      <c r="I178" s="3">
        <f t="shared" si="5"/>
        <v>6720</v>
      </c>
      <c r="J178" s="4">
        <f>Rent[[#This Row],[Actual_Rent]]/Rent[[#This Row],[Planned_rent]]</f>
        <v>0.5</v>
      </c>
      <c r="K178"/>
    </row>
    <row r="179" spans="1:11" x14ac:dyDescent="0.25">
      <c r="A179">
        <v>10</v>
      </c>
      <c r="B179" s="1">
        <v>39448</v>
      </c>
      <c r="C179">
        <v>8</v>
      </c>
      <c r="D179" t="str">
        <f>VLOOKUP(Rent[[#This Row],[Real_estate_Item]],Houses[#All],2)</f>
        <v>Eindhoven-Zuid</v>
      </c>
      <c r="E179" t="str">
        <f>VLOOKUP(Rent[[#This Row],[Real_estate_Item]],Houses[#All],3)</f>
        <v>Tuindorp</v>
      </c>
      <c r="F179" t="str">
        <f>VLOOKUP(Rent[[#This Row],[Real_estate_Item]],Houses[#All],6)</f>
        <v>Apartment</v>
      </c>
      <c r="G179" s="3">
        <f>VLOOKUP(Rent[[#This Row],[Real_estate_Item]],Houses[#All],7)</f>
        <v>560</v>
      </c>
      <c r="H179" s="3">
        <f t="shared" si="4"/>
        <v>4480</v>
      </c>
      <c r="I179" s="3">
        <f t="shared" si="5"/>
        <v>6720</v>
      </c>
      <c r="J179" s="4">
        <f>Rent[[#This Row],[Actual_Rent]]/Rent[[#This Row],[Planned_rent]]</f>
        <v>0.66666666666666663</v>
      </c>
      <c r="K179"/>
    </row>
    <row r="180" spans="1:11" x14ac:dyDescent="0.25">
      <c r="A180">
        <v>10</v>
      </c>
      <c r="B180" s="1">
        <v>39814</v>
      </c>
      <c r="C180">
        <v>6</v>
      </c>
      <c r="D180" t="str">
        <f>VLOOKUP(Rent[[#This Row],[Real_estate_Item]],Houses[#All],2)</f>
        <v>Eindhoven-Zuid</v>
      </c>
      <c r="E180" t="str">
        <f>VLOOKUP(Rent[[#This Row],[Real_estate_Item]],Houses[#All],3)</f>
        <v>Tuindorp</v>
      </c>
      <c r="F180" t="str">
        <f>VLOOKUP(Rent[[#This Row],[Real_estate_Item]],Houses[#All],6)</f>
        <v>Apartment</v>
      </c>
      <c r="G180" s="3">
        <f>VLOOKUP(Rent[[#This Row],[Real_estate_Item]],Houses[#All],7)</f>
        <v>560</v>
      </c>
      <c r="H180" s="3">
        <f t="shared" si="4"/>
        <v>3360</v>
      </c>
      <c r="I180" s="3">
        <f t="shared" si="5"/>
        <v>6720</v>
      </c>
      <c r="J180" s="4">
        <f>Rent[[#This Row],[Actual_Rent]]/Rent[[#This Row],[Planned_rent]]</f>
        <v>0.5</v>
      </c>
      <c r="K180"/>
    </row>
    <row r="181" spans="1:11" x14ac:dyDescent="0.25">
      <c r="A181">
        <v>10</v>
      </c>
      <c r="B181" s="1">
        <v>40179</v>
      </c>
      <c r="C181">
        <v>5</v>
      </c>
      <c r="D181" t="str">
        <f>VLOOKUP(Rent[[#This Row],[Real_estate_Item]],Houses[#All],2)</f>
        <v>Eindhoven-Zuid</v>
      </c>
      <c r="E181" t="str">
        <f>VLOOKUP(Rent[[#This Row],[Real_estate_Item]],Houses[#All],3)</f>
        <v>Tuindorp</v>
      </c>
      <c r="F181" t="str">
        <f>VLOOKUP(Rent[[#This Row],[Real_estate_Item]],Houses[#All],6)</f>
        <v>Apartment</v>
      </c>
      <c r="G181" s="3">
        <f>VLOOKUP(Rent[[#This Row],[Real_estate_Item]],Houses[#All],7)</f>
        <v>560</v>
      </c>
      <c r="H181" s="3">
        <f t="shared" si="4"/>
        <v>2800</v>
      </c>
      <c r="I181" s="3">
        <f t="shared" si="5"/>
        <v>6720</v>
      </c>
      <c r="J181" s="4">
        <f>Rent[[#This Row],[Actual_Rent]]/Rent[[#This Row],[Planned_rent]]</f>
        <v>0.41666666666666669</v>
      </c>
      <c r="K181"/>
    </row>
    <row r="182" spans="1:11" x14ac:dyDescent="0.25">
      <c r="A182">
        <v>10</v>
      </c>
      <c r="B182" s="1">
        <v>40544</v>
      </c>
      <c r="C182">
        <v>8</v>
      </c>
      <c r="D182" t="str">
        <f>VLOOKUP(Rent[[#This Row],[Real_estate_Item]],Houses[#All],2)</f>
        <v>Eindhoven-Zuid</v>
      </c>
      <c r="E182" t="str">
        <f>VLOOKUP(Rent[[#This Row],[Real_estate_Item]],Houses[#All],3)</f>
        <v>Tuindorp</v>
      </c>
      <c r="F182" t="str">
        <f>VLOOKUP(Rent[[#This Row],[Real_estate_Item]],Houses[#All],6)</f>
        <v>Apartment</v>
      </c>
      <c r="G182" s="3">
        <f>VLOOKUP(Rent[[#This Row],[Real_estate_Item]],Houses[#All],7)</f>
        <v>560</v>
      </c>
      <c r="H182" s="3">
        <f t="shared" si="4"/>
        <v>4480</v>
      </c>
      <c r="I182" s="3">
        <f t="shared" si="5"/>
        <v>6720</v>
      </c>
      <c r="J182" s="4">
        <f>Rent[[#This Row],[Actual_Rent]]/Rent[[#This Row],[Planned_rent]]</f>
        <v>0.66666666666666663</v>
      </c>
      <c r="K182"/>
    </row>
    <row r="183" spans="1:11" x14ac:dyDescent="0.25">
      <c r="A183">
        <v>10</v>
      </c>
      <c r="B183" s="1">
        <v>40909</v>
      </c>
      <c r="C183">
        <v>7</v>
      </c>
      <c r="D183" t="str">
        <f>VLOOKUP(Rent[[#This Row],[Real_estate_Item]],Houses[#All],2)</f>
        <v>Eindhoven-Zuid</v>
      </c>
      <c r="E183" t="str">
        <f>VLOOKUP(Rent[[#This Row],[Real_estate_Item]],Houses[#All],3)</f>
        <v>Tuindorp</v>
      </c>
      <c r="F183" t="str">
        <f>VLOOKUP(Rent[[#This Row],[Real_estate_Item]],Houses[#All],6)</f>
        <v>Apartment</v>
      </c>
      <c r="G183" s="3">
        <f>VLOOKUP(Rent[[#This Row],[Real_estate_Item]],Houses[#All],7)</f>
        <v>560</v>
      </c>
      <c r="H183" s="3">
        <f t="shared" si="4"/>
        <v>3920</v>
      </c>
      <c r="I183" s="3">
        <f t="shared" si="5"/>
        <v>6720</v>
      </c>
      <c r="J183" s="4">
        <f>Rent[[#This Row],[Actual_Rent]]/Rent[[#This Row],[Planned_rent]]</f>
        <v>0.58333333333333337</v>
      </c>
      <c r="K183"/>
    </row>
    <row r="184" spans="1:11" x14ac:dyDescent="0.25">
      <c r="A184">
        <v>10</v>
      </c>
      <c r="B184" s="1">
        <v>41275</v>
      </c>
      <c r="C184">
        <v>7</v>
      </c>
      <c r="D184" t="str">
        <f>VLOOKUP(Rent[[#This Row],[Real_estate_Item]],Houses[#All],2)</f>
        <v>Eindhoven-Zuid</v>
      </c>
      <c r="E184" t="str">
        <f>VLOOKUP(Rent[[#This Row],[Real_estate_Item]],Houses[#All],3)</f>
        <v>Tuindorp</v>
      </c>
      <c r="F184" t="str">
        <f>VLOOKUP(Rent[[#This Row],[Real_estate_Item]],Houses[#All],6)</f>
        <v>Apartment</v>
      </c>
      <c r="G184" s="3">
        <f>VLOOKUP(Rent[[#This Row],[Real_estate_Item]],Houses[#All],7)</f>
        <v>560</v>
      </c>
      <c r="H184" s="3">
        <f t="shared" si="4"/>
        <v>3920</v>
      </c>
      <c r="I184" s="3">
        <f t="shared" si="5"/>
        <v>6720</v>
      </c>
      <c r="J184" s="4">
        <f>Rent[[#This Row],[Actual_Rent]]/Rent[[#This Row],[Planned_rent]]</f>
        <v>0.58333333333333337</v>
      </c>
      <c r="K184"/>
    </row>
    <row r="185" spans="1:11" x14ac:dyDescent="0.25">
      <c r="A185">
        <v>10</v>
      </c>
      <c r="B185" s="1">
        <v>41640</v>
      </c>
      <c r="C185">
        <v>9</v>
      </c>
      <c r="D185" t="str">
        <f>VLOOKUP(Rent[[#This Row],[Real_estate_Item]],Houses[#All],2)</f>
        <v>Eindhoven-Zuid</v>
      </c>
      <c r="E185" t="str">
        <f>VLOOKUP(Rent[[#This Row],[Real_estate_Item]],Houses[#All],3)</f>
        <v>Tuindorp</v>
      </c>
      <c r="F185" t="str">
        <f>VLOOKUP(Rent[[#This Row],[Real_estate_Item]],Houses[#All],6)</f>
        <v>Apartment</v>
      </c>
      <c r="G185" s="3">
        <f>VLOOKUP(Rent[[#This Row],[Real_estate_Item]],Houses[#All],7)</f>
        <v>560</v>
      </c>
      <c r="H185" s="3">
        <f t="shared" si="4"/>
        <v>5040</v>
      </c>
      <c r="I185" s="3">
        <f t="shared" si="5"/>
        <v>6720</v>
      </c>
      <c r="J185" s="4">
        <f>Rent[[#This Row],[Actual_Rent]]/Rent[[#This Row],[Planned_rent]]</f>
        <v>0.75</v>
      </c>
      <c r="K185"/>
    </row>
    <row r="186" spans="1:11" x14ac:dyDescent="0.25">
      <c r="A186">
        <v>10</v>
      </c>
      <c r="B186" s="1">
        <v>42005</v>
      </c>
      <c r="C186">
        <v>8</v>
      </c>
      <c r="D186" t="str">
        <f>VLOOKUP(Rent[[#This Row],[Real_estate_Item]],Houses[#All],2)</f>
        <v>Eindhoven-Zuid</v>
      </c>
      <c r="E186" t="str">
        <f>VLOOKUP(Rent[[#This Row],[Real_estate_Item]],Houses[#All],3)</f>
        <v>Tuindorp</v>
      </c>
      <c r="F186" t="str">
        <f>VLOOKUP(Rent[[#This Row],[Real_estate_Item]],Houses[#All],6)</f>
        <v>Apartment</v>
      </c>
      <c r="G186" s="3">
        <f>VLOOKUP(Rent[[#This Row],[Real_estate_Item]],Houses[#All],7)</f>
        <v>560</v>
      </c>
      <c r="H186" s="3">
        <f t="shared" si="4"/>
        <v>4480</v>
      </c>
      <c r="I186" s="3">
        <f t="shared" si="5"/>
        <v>6720</v>
      </c>
      <c r="J186" s="4">
        <f>Rent[[#This Row],[Actual_Rent]]/Rent[[#This Row],[Planned_rent]]</f>
        <v>0.66666666666666663</v>
      </c>
      <c r="K186"/>
    </row>
    <row r="187" spans="1:11" x14ac:dyDescent="0.25">
      <c r="A187">
        <v>10</v>
      </c>
      <c r="B187" s="1">
        <v>42370</v>
      </c>
      <c r="C187">
        <v>9</v>
      </c>
      <c r="D187" t="str">
        <f>VLOOKUP(Rent[[#This Row],[Real_estate_Item]],Houses[#All],2)</f>
        <v>Eindhoven-Zuid</v>
      </c>
      <c r="E187" t="str">
        <f>VLOOKUP(Rent[[#This Row],[Real_estate_Item]],Houses[#All],3)</f>
        <v>Tuindorp</v>
      </c>
      <c r="F187" t="str">
        <f>VLOOKUP(Rent[[#This Row],[Real_estate_Item]],Houses[#All],6)</f>
        <v>Apartment</v>
      </c>
      <c r="G187" s="3">
        <f>VLOOKUP(Rent[[#This Row],[Real_estate_Item]],Houses[#All],7)</f>
        <v>560</v>
      </c>
      <c r="H187" s="3">
        <f t="shared" si="4"/>
        <v>5040</v>
      </c>
      <c r="I187" s="3">
        <f t="shared" si="5"/>
        <v>6720</v>
      </c>
      <c r="J187" s="4">
        <f>Rent[[#This Row],[Actual_Rent]]/Rent[[#This Row],[Planned_rent]]</f>
        <v>0.75</v>
      </c>
      <c r="K187"/>
    </row>
    <row r="188" spans="1:11" x14ac:dyDescent="0.25">
      <c r="A188">
        <v>10</v>
      </c>
      <c r="B188" s="1">
        <v>42736</v>
      </c>
      <c r="C188">
        <v>9</v>
      </c>
      <c r="D188" t="str">
        <f>VLOOKUP(Rent[[#This Row],[Real_estate_Item]],Houses[#All],2)</f>
        <v>Eindhoven-Zuid</v>
      </c>
      <c r="E188" t="str">
        <f>VLOOKUP(Rent[[#This Row],[Real_estate_Item]],Houses[#All],3)</f>
        <v>Tuindorp</v>
      </c>
      <c r="F188" t="str">
        <f>VLOOKUP(Rent[[#This Row],[Real_estate_Item]],Houses[#All],6)</f>
        <v>Apartment</v>
      </c>
      <c r="G188" s="3">
        <f>VLOOKUP(Rent[[#This Row],[Real_estate_Item]],Houses[#All],7)</f>
        <v>560</v>
      </c>
      <c r="H188" s="3">
        <f t="shared" si="4"/>
        <v>5040</v>
      </c>
      <c r="I188" s="3">
        <f t="shared" si="5"/>
        <v>6720</v>
      </c>
      <c r="J188" s="4">
        <f>Rent[[#This Row],[Actual_Rent]]/Rent[[#This Row],[Planned_rent]]</f>
        <v>0.75</v>
      </c>
      <c r="K188"/>
    </row>
    <row r="189" spans="1:11" x14ac:dyDescent="0.25">
      <c r="A189">
        <v>10</v>
      </c>
      <c r="B189" s="1">
        <v>43101</v>
      </c>
      <c r="C189">
        <v>11</v>
      </c>
      <c r="D189" t="str">
        <f>VLOOKUP(Rent[[#This Row],[Real_estate_Item]],Houses[#All],2)</f>
        <v>Eindhoven-Zuid</v>
      </c>
      <c r="E189" t="str">
        <f>VLOOKUP(Rent[[#This Row],[Real_estate_Item]],Houses[#All],3)</f>
        <v>Tuindorp</v>
      </c>
      <c r="F189" t="str">
        <f>VLOOKUP(Rent[[#This Row],[Real_estate_Item]],Houses[#All],6)</f>
        <v>Apartment</v>
      </c>
      <c r="G189" s="3">
        <f>VLOOKUP(Rent[[#This Row],[Real_estate_Item]],Houses[#All],7)</f>
        <v>560</v>
      </c>
      <c r="H189" s="3">
        <f t="shared" si="4"/>
        <v>6160</v>
      </c>
      <c r="I189" s="3">
        <f t="shared" si="5"/>
        <v>6720</v>
      </c>
      <c r="J189" s="4">
        <f>Rent[[#This Row],[Actual_Rent]]/Rent[[#This Row],[Planned_rent]]</f>
        <v>0.91666666666666663</v>
      </c>
      <c r="K189"/>
    </row>
    <row r="190" spans="1:11" x14ac:dyDescent="0.25">
      <c r="A190">
        <v>10</v>
      </c>
      <c r="B190" s="1">
        <v>43466</v>
      </c>
      <c r="C190">
        <v>8</v>
      </c>
      <c r="D190" t="str">
        <f>VLOOKUP(Rent[[#This Row],[Real_estate_Item]],Houses[#All],2)</f>
        <v>Eindhoven-Zuid</v>
      </c>
      <c r="E190" t="str">
        <f>VLOOKUP(Rent[[#This Row],[Real_estate_Item]],Houses[#All],3)</f>
        <v>Tuindorp</v>
      </c>
      <c r="F190" t="str">
        <f>VLOOKUP(Rent[[#This Row],[Real_estate_Item]],Houses[#All],6)</f>
        <v>Apartment</v>
      </c>
      <c r="G190" s="3">
        <f>VLOOKUP(Rent[[#This Row],[Real_estate_Item]],Houses[#All],7)</f>
        <v>560</v>
      </c>
      <c r="H190" s="3">
        <f t="shared" si="4"/>
        <v>4480</v>
      </c>
      <c r="I190" s="3">
        <f t="shared" si="5"/>
        <v>6720</v>
      </c>
      <c r="J190" s="4">
        <f>Rent[[#This Row],[Actual_Rent]]/Rent[[#This Row],[Planned_rent]]</f>
        <v>0.66666666666666663</v>
      </c>
      <c r="K190"/>
    </row>
    <row r="191" spans="1:11" x14ac:dyDescent="0.25">
      <c r="A191">
        <v>11</v>
      </c>
      <c r="B191" s="1">
        <v>36892</v>
      </c>
      <c r="C191">
        <v>6</v>
      </c>
      <c r="D191" t="str">
        <f>VLOOKUP(Rent[[#This Row],[Real_estate_Item]],Houses[#All],2)</f>
        <v>Eindhoven-Zuid</v>
      </c>
      <c r="E191" t="str">
        <f>VLOOKUP(Rent[[#This Row],[Real_estate_Item]],Houses[#All],3)</f>
        <v>Tuindorp</v>
      </c>
      <c r="F191" t="str">
        <f>VLOOKUP(Rent[[#This Row],[Real_estate_Item]],Houses[#All],6)</f>
        <v>Villa</v>
      </c>
      <c r="G191" s="3">
        <f>VLOOKUP(Rent[[#This Row],[Real_estate_Item]],Houses[#All],7)</f>
        <v>1440</v>
      </c>
      <c r="H191" s="3">
        <f t="shared" si="4"/>
        <v>8640</v>
      </c>
      <c r="I191" s="3">
        <f t="shared" si="5"/>
        <v>17280</v>
      </c>
      <c r="J191" s="4">
        <f>Rent[[#This Row],[Actual_Rent]]/Rent[[#This Row],[Planned_rent]]</f>
        <v>0.5</v>
      </c>
      <c r="K191"/>
    </row>
    <row r="192" spans="1:11" x14ac:dyDescent="0.25">
      <c r="A192">
        <v>11</v>
      </c>
      <c r="B192" s="1">
        <v>37257</v>
      </c>
      <c r="C192">
        <v>5</v>
      </c>
      <c r="D192" t="str">
        <f>VLOOKUP(Rent[[#This Row],[Real_estate_Item]],Houses[#All],2)</f>
        <v>Eindhoven-Zuid</v>
      </c>
      <c r="E192" t="str">
        <f>VLOOKUP(Rent[[#This Row],[Real_estate_Item]],Houses[#All],3)</f>
        <v>Tuindorp</v>
      </c>
      <c r="F192" t="str">
        <f>VLOOKUP(Rent[[#This Row],[Real_estate_Item]],Houses[#All],6)</f>
        <v>Villa</v>
      </c>
      <c r="G192" s="3">
        <f>VLOOKUP(Rent[[#This Row],[Real_estate_Item]],Houses[#All],7)</f>
        <v>1440</v>
      </c>
      <c r="H192" s="3">
        <f t="shared" si="4"/>
        <v>7200</v>
      </c>
      <c r="I192" s="3">
        <f t="shared" si="5"/>
        <v>17280</v>
      </c>
      <c r="J192" s="4">
        <f>Rent[[#This Row],[Actual_Rent]]/Rent[[#This Row],[Planned_rent]]</f>
        <v>0.41666666666666669</v>
      </c>
      <c r="K192"/>
    </row>
    <row r="193" spans="1:11" x14ac:dyDescent="0.25">
      <c r="A193">
        <v>11</v>
      </c>
      <c r="B193" s="1">
        <v>37622</v>
      </c>
      <c r="C193">
        <v>5</v>
      </c>
      <c r="D193" t="str">
        <f>VLOOKUP(Rent[[#This Row],[Real_estate_Item]],Houses[#All],2)</f>
        <v>Eindhoven-Zuid</v>
      </c>
      <c r="E193" t="str">
        <f>VLOOKUP(Rent[[#This Row],[Real_estate_Item]],Houses[#All],3)</f>
        <v>Tuindorp</v>
      </c>
      <c r="F193" t="str">
        <f>VLOOKUP(Rent[[#This Row],[Real_estate_Item]],Houses[#All],6)</f>
        <v>Villa</v>
      </c>
      <c r="G193" s="3">
        <f>VLOOKUP(Rent[[#This Row],[Real_estate_Item]],Houses[#All],7)</f>
        <v>1440</v>
      </c>
      <c r="H193" s="3">
        <f t="shared" si="4"/>
        <v>7200</v>
      </c>
      <c r="I193" s="3">
        <f t="shared" si="5"/>
        <v>17280</v>
      </c>
      <c r="J193" s="4">
        <f>Rent[[#This Row],[Actual_Rent]]/Rent[[#This Row],[Planned_rent]]</f>
        <v>0.41666666666666669</v>
      </c>
      <c r="K193"/>
    </row>
    <row r="194" spans="1:11" x14ac:dyDescent="0.25">
      <c r="A194">
        <v>11</v>
      </c>
      <c r="B194" s="1">
        <v>37987</v>
      </c>
      <c r="C194">
        <v>9</v>
      </c>
      <c r="D194" t="str">
        <f>VLOOKUP(Rent[[#This Row],[Real_estate_Item]],Houses[#All],2)</f>
        <v>Eindhoven-Zuid</v>
      </c>
      <c r="E194" t="str">
        <f>VLOOKUP(Rent[[#This Row],[Real_estate_Item]],Houses[#All],3)</f>
        <v>Tuindorp</v>
      </c>
      <c r="F194" t="str">
        <f>VLOOKUP(Rent[[#This Row],[Real_estate_Item]],Houses[#All],6)</f>
        <v>Villa</v>
      </c>
      <c r="G194" s="3">
        <f>VLOOKUP(Rent[[#This Row],[Real_estate_Item]],Houses[#All],7)</f>
        <v>1440</v>
      </c>
      <c r="H194" s="3">
        <f t="shared" ref="H194:H257" si="6">C194*G194</f>
        <v>12960</v>
      </c>
      <c r="I194" s="3">
        <f t="shared" ref="I194:I257" si="7">$C$2*G194</f>
        <v>17280</v>
      </c>
      <c r="J194" s="4">
        <f>Rent[[#This Row],[Actual_Rent]]/Rent[[#This Row],[Planned_rent]]</f>
        <v>0.75</v>
      </c>
      <c r="K194"/>
    </row>
    <row r="195" spans="1:11" x14ac:dyDescent="0.25">
      <c r="A195">
        <v>11</v>
      </c>
      <c r="B195" s="1">
        <v>38353</v>
      </c>
      <c r="C195">
        <v>5</v>
      </c>
      <c r="D195" t="str">
        <f>VLOOKUP(Rent[[#This Row],[Real_estate_Item]],Houses[#All],2)</f>
        <v>Eindhoven-Zuid</v>
      </c>
      <c r="E195" t="str">
        <f>VLOOKUP(Rent[[#This Row],[Real_estate_Item]],Houses[#All],3)</f>
        <v>Tuindorp</v>
      </c>
      <c r="F195" t="str">
        <f>VLOOKUP(Rent[[#This Row],[Real_estate_Item]],Houses[#All],6)</f>
        <v>Villa</v>
      </c>
      <c r="G195" s="3">
        <f>VLOOKUP(Rent[[#This Row],[Real_estate_Item]],Houses[#All],7)</f>
        <v>1440</v>
      </c>
      <c r="H195" s="3">
        <f t="shared" si="6"/>
        <v>7200</v>
      </c>
      <c r="I195" s="3">
        <f t="shared" si="7"/>
        <v>17280</v>
      </c>
      <c r="J195" s="4">
        <f>Rent[[#This Row],[Actual_Rent]]/Rent[[#This Row],[Planned_rent]]</f>
        <v>0.41666666666666669</v>
      </c>
      <c r="K195"/>
    </row>
    <row r="196" spans="1:11" x14ac:dyDescent="0.25">
      <c r="A196">
        <v>11</v>
      </c>
      <c r="B196" s="1">
        <v>38718</v>
      </c>
      <c r="C196">
        <v>7</v>
      </c>
      <c r="D196" t="str">
        <f>VLOOKUP(Rent[[#This Row],[Real_estate_Item]],Houses[#All],2)</f>
        <v>Eindhoven-Zuid</v>
      </c>
      <c r="E196" t="str">
        <f>VLOOKUP(Rent[[#This Row],[Real_estate_Item]],Houses[#All],3)</f>
        <v>Tuindorp</v>
      </c>
      <c r="F196" t="str">
        <f>VLOOKUP(Rent[[#This Row],[Real_estate_Item]],Houses[#All],6)</f>
        <v>Villa</v>
      </c>
      <c r="G196" s="3">
        <f>VLOOKUP(Rent[[#This Row],[Real_estate_Item]],Houses[#All],7)</f>
        <v>1440</v>
      </c>
      <c r="H196" s="3">
        <f t="shared" si="6"/>
        <v>10080</v>
      </c>
      <c r="I196" s="3">
        <f t="shared" si="7"/>
        <v>17280</v>
      </c>
      <c r="J196" s="4">
        <f>Rent[[#This Row],[Actual_Rent]]/Rent[[#This Row],[Planned_rent]]</f>
        <v>0.58333333333333337</v>
      </c>
      <c r="K196"/>
    </row>
    <row r="197" spans="1:11" x14ac:dyDescent="0.25">
      <c r="A197">
        <v>11</v>
      </c>
      <c r="B197" s="1">
        <v>39083</v>
      </c>
      <c r="C197">
        <v>7</v>
      </c>
      <c r="D197" t="str">
        <f>VLOOKUP(Rent[[#This Row],[Real_estate_Item]],Houses[#All],2)</f>
        <v>Eindhoven-Zuid</v>
      </c>
      <c r="E197" t="str">
        <f>VLOOKUP(Rent[[#This Row],[Real_estate_Item]],Houses[#All],3)</f>
        <v>Tuindorp</v>
      </c>
      <c r="F197" t="str">
        <f>VLOOKUP(Rent[[#This Row],[Real_estate_Item]],Houses[#All],6)</f>
        <v>Villa</v>
      </c>
      <c r="G197" s="3">
        <f>VLOOKUP(Rent[[#This Row],[Real_estate_Item]],Houses[#All],7)</f>
        <v>1440</v>
      </c>
      <c r="H197" s="3">
        <f t="shared" si="6"/>
        <v>10080</v>
      </c>
      <c r="I197" s="3">
        <f t="shared" si="7"/>
        <v>17280</v>
      </c>
      <c r="J197" s="4">
        <f>Rent[[#This Row],[Actual_Rent]]/Rent[[#This Row],[Planned_rent]]</f>
        <v>0.58333333333333337</v>
      </c>
      <c r="K197"/>
    </row>
    <row r="198" spans="1:11" x14ac:dyDescent="0.25">
      <c r="A198">
        <v>11</v>
      </c>
      <c r="B198" s="1">
        <v>39448</v>
      </c>
      <c r="C198">
        <v>5</v>
      </c>
      <c r="D198" t="str">
        <f>VLOOKUP(Rent[[#This Row],[Real_estate_Item]],Houses[#All],2)</f>
        <v>Eindhoven-Zuid</v>
      </c>
      <c r="E198" t="str">
        <f>VLOOKUP(Rent[[#This Row],[Real_estate_Item]],Houses[#All],3)</f>
        <v>Tuindorp</v>
      </c>
      <c r="F198" t="str">
        <f>VLOOKUP(Rent[[#This Row],[Real_estate_Item]],Houses[#All],6)</f>
        <v>Villa</v>
      </c>
      <c r="G198" s="3">
        <f>VLOOKUP(Rent[[#This Row],[Real_estate_Item]],Houses[#All],7)</f>
        <v>1440</v>
      </c>
      <c r="H198" s="3">
        <f t="shared" si="6"/>
        <v>7200</v>
      </c>
      <c r="I198" s="3">
        <f t="shared" si="7"/>
        <v>17280</v>
      </c>
      <c r="J198" s="4">
        <f>Rent[[#This Row],[Actual_Rent]]/Rent[[#This Row],[Planned_rent]]</f>
        <v>0.41666666666666669</v>
      </c>
      <c r="K198"/>
    </row>
    <row r="199" spans="1:11" x14ac:dyDescent="0.25">
      <c r="A199">
        <v>11</v>
      </c>
      <c r="B199" s="1">
        <v>39814</v>
      </c>
      <c r="C199">
        <v>7</v>
      </c>
      <c r="D199" t="str">
        <f>VLOOKUP(Rent[[#This Row],[Real_estate_Item]],Houses[#All],2)</f>
        <v>Eindhoven-Zuid</v>
      </c>
      <c r="E199" t="str">
        <f>VLOOKUP(Rent[[#This Row],[Real_estate_Item]],Houses[#All],3)</f>
        <v>Tuindorp</v>
      </c>
      <c r="F199" t="str">
        <f>VLOOKUP(Rent[[#This Row],[Real_estate_Item]],Houses[#All],6)</f>
        <v>Villa</v>
      </c>
      <c r="G199" s="3">
        <f>VLOOKUP(Rent[[#This Row],[Real_estate_Item]],Houses[#All],7)</f>
        <v>1440</v>
      </c>
      <c r="H199" s="3">
        <f t="shared" si="6"/>
        <v>10080</v>
      </c>
      <c r="I199" s="3">
        <f t="shared" si="7"/>
        <v>17280</v>
      </c>
      <c r="J199" s="4">
        <f>Rent[[#This Row],[Actual_Rent]]/Rent[[#This Row],[Planned_rent]]</f>
        <v>0.58333333333333337</v>
      </c>
      <c r="K199"/>
    </row>
    <row r="200" spans="1:11" x14ac:dyDescent="0.25">
      <c r="A200">
        <v>11</v>
      </c>
      <c r="B200" s="1">
        <v>40179</v>
      </c>
      <c r="C200">
        <v>8</v>
      </c>
      <c r="D200" t="str">
        <f>VLOOKUP(Rent[[#This Row],[Real_estate_Item]],Houses[#All],2)</f>
        <v>Eindhoven-Zuid</v>
      </c>
      <c r="E200" t="str">
        <f>VLOOKUP(Rent[[#This Row],[Real_estate_Item]],Houses[#All],3)</f>
        <v>Tuindorp</v>
      </c>
      <c r="F200" t="str">
        <f>VLOOKUP(Rent[[#This Row],[Real_estate_Item]],Houses[#All],6)</f>
        <v>Villa</v>
      </c>
      <c r="G200" s="3">
        <f>VLOOKUP(Rent[[#This Row],[Real_estate_Item]],Houses[#All],7)</f>
        <v>1440</v>
      </c>
      <c r="H200" s="3">
        <f t="shared" si="6"/>
        <v>11520</v>
      </c>
      <c r="I200" s="3">
        <f t="shared" si="7"/>
        <v>17280</v>
      </c>
      <c r="J200" s="4">
        <f>Rent[[#This Row],[Actual_Rent]]/Rent[[#This Row],[Planned_rent]]</f>
        <v>0.66666666666666663</v>
      </c>
      <c r="K200"/>
    </row>
    <row r="201" spans="1:11" x14ac:dyDescent="0.25">
      <c r="A201">
        <v>11</v>
      </c>
      <c r="B201" s="1">
        <v>40544</v>
      </c>
      <c r="C201">
        <v>6</v>
      </c>
      <c r="D201" t="str">
        <f>VLOOKUP(Rent[[#This Row],[Real_estate_Item]],Houses[#All],2)</f>
        <v>Eindhoven-Zuid</v>
      </c>
      <c r="E201" t="str">
        <f>VLOOKUP(Rent[[#This Row],[Real_estate_Item]],Houses[#All],3)</f>
        <v>Tuindorp</v>
      </c>
      <c r="F201" t="str">
        <f>VLOOKUP(Rent[[#This Row],[Real_estate_Item]],Houses[#All],6)</f>
        <v>Villa</v>
      </c>
      <c r="G201" s="3">
        <f>VLOOKUP(Rent[[#This Row],[Real_estate_Item]],Houses[#All],7)</f>
        <v>1440</v>
      </c>
      <c r="H201" s="3">
        <f t="shared" si="6"/>
        <v>8640</v>
      </c>
      <c r="I201" s="3">
        <f t="shared" si="7"/>
        <v>17280</v>
      </c>
      <c r="J201" s="4">
        <f>Rent[[#This Row],[Actual_Rent]]/Rent[[#This Row],[Planned_rent]]</f>
        <v>0.5</v>
      </c>
      <c r="K201"/>
    </row>
    <row r="202" spans="1:11" x14ac:dyDescent="0.25">
      <c r="A202">
        <v>11</v>
      </c>
      <c r="B202" s="1">
        <v>40909</v>
      </c>
      <c r="C202">
        <v>7</v>
      </c>
      <c r="D202" t="str">
        <f>VLOOKUP(Rent[[#This Row],[Real_estate_Item]],Houses[#All],2)</f>
        <v>Eindhoven-Zuid</v>
      </c>
      <c r="E202" t="str">
        <f>VLOOKUP(Rent[[#This Row],[Real_estate_Item]],Houses[#All],3)</f>
        <v>Tuindorp</v>
      </c>
      <c r="F202" t="str">
        <f>VLOOKUP(Rent[[#This Row],[Real_estate_Item]],Houses[#All],6)</f>
        <v>Villa</v>
      </c>
      <c r="G202" s="3">
        <f>VLOOKUP(Rent[[#This Row],[Real_estate_Item]],Houses[#All],7)</f>
        <v>1440</v>
      </c>
      <c r="H202" s="3">
        <f t="shared" si="6"/>
        <v>10080</v>
      </c>
      <c r="I202" s="3">
        <f t="shared" si="7"/>
        <v>17280</v>
      </c>
      <c r="J202" s="4">
        <f>Rent[[#This Row],[Actual_Rent]]/Rent[[#This Row],[Planned_rent]]</f>
        <v>0.58333333333333337</v>
      </c>
      <c r="K202"/>
    </row>
    <row r="203" spans="1:11" x14ac:dyDescent="0.25">
      <c r="A203">
        <v>11</v>
      </c>
      <c r="B203" s="1">
        <v>41275</v>
      </c>
      <c r="C203">
        <v>5</v>
      </c>
      <c r="D203" t="str">
        <f>VLOOKUP(Rent[[#This Row],[Real_estate_Item]],Houses[#All],2)</f>
        <v>Eindhoven-Zuid</v>
      </c>
      <c r="E203" t="str">
        <f>VLOOKUP(Rent[[#This Row],[Real_estate_Item]],Houses[#All],3)</f>
        <v>Tuindorp</v>
      </c>
      <c r="F203" t="str">
        <f>VLOOKUP(Rent[[#This Row],[Real_estate_Item]],Houses[#All],6)</f>
        <v>Villa</v>
      </c>
      <c r="G203" s="3">
        <f>VLOOKUP(Rent[[#This Row],[Real_estate_Item]],Houses[#All],7)</f>
        <v>1440</v>
      </c>
      <c r="H203" s="3">
        <f t="shared" si="6"/>
        <v>7200</v>
      </c>
      <c r="I203" s="3">
        <f t="shared" si="7"/>
        <v>17280</v>
      </c>
      <c r="J203" s="4">
        <f>Rent[[#This Row],[Actual_Rent]]/Rent[[#This Row],[Planned_rent]]</f>
        <v>0.41666666666666669</v>
      </c>
      <c r="K203"/>
    </row>
    <row r="204" spans="1:11" x14ac:dyDescent="0.25">
      <c r="A204">
        <v>11</v>
      </c>
      <c r="B204" s="1">
        <v>41640</v>
      </c>
      <c r="C204">
        <v>7</v>
      </c>
      <c r="D204" t="str">
        <f>VLOOKUP(Rent[[#This Row],[Real_estate_Item]],Houses[#All],2)</f>
        <v>Eindhoven-Zuid</v>
      </c>
      <c r="E204" t="str">
        <f>VLOOKUP(Rent[[#This Row],[Real_estate_Item]],Houses[#All],3)</f>
        <v>Tuindorp</v>
      </c>
      <c r="F204" t="str">
        <f>VLOOKUP(Rent[[#This Row],[Real_estate_Item]],Houses[#All],6)</f>
        <v>Villa</v>
      </c>
      <c r="G204" s="3">
        <f>VLOOKUP(Rent[[#This Row],[Real_estate_Item]],Houses[#All],7)</f>
        <v>1440</v>
      </c>
      <c r="H204" s="3">
        <f t="shared" si="6"/>
        <v>10080</v>
      </c>
      <c r="I204" s="3">
        <f t="shared" si="7"/>
        <v>17280</v>
      </c>
      <c r="J204" s="4">
        <f>Rent[[#This Row],[Actual_Rent]]/Rent[[#This Row],[Planned_rent]]</f>
        <v>0.58333333333333337</v>
      </c>
      <c r="K204"/>
    </row>
    <row r="205" spans="1:11" x14ac:dyDescent="0.25">
      <c r="A205">
        <v>11</v>
      </c>
      <c r="B205" s="1">
        <v>42005</v>
      </c>
      <c r="C205">
        <v>8</v>
      </c>
      <c r="D205" t="str">
        <f>VLOOKUP(Rent[[#This Row],[Real_estate_Item]],Houses[#All],2)</f>
        <v>Eindhoven-Zuid</v>
      </c>
      <c r="E205" t="str">
        <f>VLOOKUP(Rent[[#This Row],[Real_estate_Item]],Houses[#All],3)</f>
        <v>Tuindorp</v>
      </c>
      <c r="F205" t="str">
        <f>VLOOKUP(Rent[[#This Row],[Real_estate_Item]],Houses[#All],6)</f>
        <v>Villa</v>
      </c>
      <c r="G205" s="3">
        <f>VLOOKUP(Rent[[#This Row],[Real_estate_Item]],Houses[#All],7)</f>
        <v>1440</v>
      </c>
      <c r="H205" s="3">
        <f t="shared" si="6"/>
        <v>11520</v>
      </c>
      <c r="I205" s="3">
        <f t="shared" si="7"/>
        <v>17280</v>
      </c>
      <c r="J205" s="4">
        <f>Rent[[#This Row],[Actual_Rent]]/Rent[[#This Row],[Planned_rent]]</f>
        <v>0.66666666666666663</v>
      </c>
      <c r="K205"/>
    </row>
    <row r="206" spans="1:11" x14ac:dyDescent="0.25">
      <c r="A206">
        <v>11</v>
      </c>
      <c r="B206" s="1">
        <v>42370</v>
      </c>
      <c r="C206">
        <v>6</v>
      </c>
      <c r="D206" t="str">
        <f>VLOOKUP(Rent[[#This Row],[Real_estate_Item]],Houses[#All],2)</f>
        <v>Eindhoven-Zuid</v>
      </c>
      <c r="E206" t="str">
        <f>VLOOKUP(Rent[[#This Row],[Real_estate_Item]],Houses[#All],3)</f>
        <v>Tuindorp</v>
      </c>
      <c r="F206" t="str">
        <f>VLOOKUP(Rent[[#This Row],[Real_estate_Item]],Houses[#All],6)</f>
        <v>Villa</v>
      </c>
      <c r="G206" s="3">
        <f>VLOOKUP(Rent[[#This Row],[Real_estate_Item]],Houses[#All],7)</f>
        <v>1440</v>
      </c>
      <c r="H206" s="3">
        <f t="shared" si="6"/>
        <v>8640</v>
      </c>
      <c r="I206" s="3">
        <f t="shared" si="7"/>
        <v>17280</v>
      </c>
      <c r="J206" s="4">
        <f>Rent[[#This Row],[Actual_Rent]]/Rent[[#This Row],[Planned_rent]]</f>
        <v>0.5</v>
      </c>
      <c r="K206"/>
    </row>
    <row r="207" spans="1:11" x14ac:dyDescent="0.25">
      <c r="A207">
        <v>11</v>
      </c>
      <c r="B207" s="1">
        <v>42736</v>
      </c>
      <c r="C207">
        <v>6</v>
      </c>
      <c r="D207" t="str">
        <f>VLOOKUP(Rent[[#This Row],[Real_estate_Item]],Houses[#All],2)</f>
        <v>Eindhoven-Zuid</v>
      </c>
      <c r="E207" t="str">
        <f>VLOOKUP(Rent[[#This Row],[Real_estate_Item]],Houses[#All],3)</f>
        <v>Tuindorp</v>
      </c>
      <c r="F207" t="str">
        <f>VLOOKUP(Rent[[#This Row],[Real_estate_Item]],Houses[#All],6)</f>
        <v>Villa</v>
      </c>
      <c r="G207" s="3">
        <f>VLOOKUP(Rent[[#This Row],[Real_estate_Item]],Houses[#All],7)</f>
        <v>1440</v>
      </c>
      <c r="H207" s="3">
        <f t="shared" si="6"/>
        <v>8640</v>
      </c>
      <c r="I207" s="3">
        <f t="shared" si="7"/>
        <v>17280</v>
      </c>
      <c r="J207" s="4">
        <f>Rent[[#This Row],[Actual_Rent]]/Rent[[#This Row],[Planned_rent]]</f>
        <v>0.5</v>
      </c>
      <c r="K207"/>
    </row>
    <row r="208" spans="1:11" x14ac:dyDescent="0.25">
      <c r="A208">
        <v>11</v>
      </c>
      <c r="B208" s="1">
        <v>43101</v>
      </c>
      <c r="C208">
        <v>8</v>
      </c>
      <c r="D208" t="str">
        <f>VLOOKUP(Rent[[#This Row],[Real_estate_Item]],Houses[#All],2)</f>
        <v>Eindhoven-Zuid</v>
      </c>
      <c r="E208" t="str">
        <f>VLOOKUP(Rent[[#This Row],[Real_estate_Item]],Houses[#All],3)</f>
        <v>Tuindorp</v>
      </c>
      <c r="F208" t="str">
        <f>VLOOKUP(Rent[[#This Row],[Real_estate_Item]],Houses[#All],6)</f>
        <v>Villa</v>
      </c>
      <c r="G208" s="3">
        <f>VLOOKUP(Rent[[#This Row],[Real_estate_Item]],Houses[#All],7)</f>
        <v>1440</v>
      </c>
      <c r="H208" s="3">
        <f t="shared" si="6"/>
        <v>11520</v>
      </c>
      <c r="I208" s="3">
        <f t="shared" si="7"/>
        <v>17280</v>
      </c>
      <c r="J208" s="4">
        <f>Rent[[#This Row],[Actual_Rent]]/Rent[[#This Row],[Planned_rent]]</f>
        <v>0.66666666666666663</v>
      </c>
      <c r="K208"/>
    </row>
    <row r="209" spans="1:11" x14ac:dyDescent="0.25">
      <c r="A209">
        <v>11</v>
      </c>
      <c r="B209" s="1">
        <v>43466</v>
      </c>
      <c r="C209">
        <v>5</v>
      </c>
      <c r="D209" t="str">
        <f>VLOOKUP(Rent[[#This Row],[Real_estate_Item]],Houses[#All],2)</f>
        <v>Eindhoven-Zuid</v>
      </c>
      <c r="E209" t="str">
        <f>VLOOKUP(Rent[[#This Row],[Real_estate_Item]],Houses[#All],3)</f>
        <v>Tuindorp</v>
      </c>
      <c r="F209" t="str">
        <f>VLOOKUP(Rent[[#This Row],[Real_estate_Item]],Houses[#All],6)</f>
        <v>Villa</v>
      </c>
      <c r="G209" s="3">
        <f>VLOOKUP(Rent[[#This Row],[Real_estate_Item]],Houses[#All],7)</f>
        <v>1440</v>
      </c>
      <c r="H209" s="3">
        <f t="shared" si="6"/>
        <v>7200</v>
      </c>
      <c r="I209" s="3">
        <f t="shared" si="7"/>
        <v>17280</v>
      </c>
      <c r="J209" s="4">
        <f>Rent[[#This Row],[Actual_Rent]]/Rent[[#This Row],[Planned_rent]]</f>
        <v>0.41666666666666669</v>
      </c>
      <c r="K209"/>
    </row>
    <row r="210" spans="1:11" x14ac:dyDescent="0.25">
      <c r="A210">
        <v>12</v>
      </c>
      <c r="B210" s="1">
        <v>36892</v>
      </c>
      <c r="C210">
        <v>6</v>
      </c>
      <c r="D210" t="str">
        <f>VLOOKUP(Rent[[#This Row],[Real_estate_Item]],Houses[#All],2)</f>
        <v>Eindhoven-Zuid</v>
      </c>
      <c r="E210" t="str">
        <f>VLOOKUP(Rent[[#This Row],[Real_estate_Item]],Houses[#All],3)</f>
        <v>Tuindorp</v>
      </c>
      <c r="F210" t="str">
        <f>VLOOKUP(Rent[[#This Row],[Real_estate_Item]],Houses[#All],6)</f>
        <v>Condo</v>
      </c>
      <c r="G210" s="3">
        <f>VLOOKUP(Rent[[#This Row],[Real_estate_Item]],Houses[#All],7)</f>
        <v>400</v>
      </c>
      <c r="H210" s="3">
        <f t="shared" si="6"/>
        <v>2400</v>
      </c>
      <c r="I210" s="3">
        <f t="shared" si="7"/>
        <v>4800</v>
      </c>
      <c r="J210" s="4">
        <f>Rent[[#This Row],[Actual_Rent]]/Rent[[#This Row],[Planned_rent]]</f>
        <v>0.5</v>
      </c>
      <c r="K210"/>
    </row>
    <row r="211" spans="1:11" x14ac:dyDescent="0.25">
      <c r="A211">
        <v>12</v>
      </c>
      <c r="B211" s="1">
        <v>37257</v>
      </c>
      <c r="C211">
        <v>5</v>
      </c>
      <c r="D211" t="str">
        <f>VLOOKUP(Rent[[#This Row],[Real_estate_Item]],Houses[#All],2)</f>
        <v>Eindhoven-Zuid</v>
      </c>
      <c r="E211" t="str">
        <f>VLOOKUP(Rent[[#This Row],[Real_estate_Item]],Houses[#All],3)</f>
        <v>Tuindorp</v>
      </c>
      <c r="F211" t="str">
        <f>VLOOKUP(Rent[[#This Row],[Real_estate_Item]],Houses[#All],6)</f>
        <v>Condo</v>
      </c>
      <c r="G211" s="3">
        <f>VLOOKUP(Rent[[#This Row],[Real_estate_Item]],Houses[#All],7)</f>
        <v>400</v>
      </c>
      <c r="H211" s="3">
        <f t="shared" si="6"/>
        <v>2000</v>
      </c>
      <c r="I211" s="3">
        <f t="shared" si="7"/>
        <v>4800</v>
      </c>
      <c r="J211" s="4">
        <f>Rent[[#This Row],[Actual_Rent]]/Rent[[#This Row],[Planned_rent]]</f>
        <v>0.41666666666666669</v>
      </c>
      <c r="K211"/>
    </row>
    <row r="212" spans="1:11" x14ac:dyDescent="0.25">
      <c r="A212">
        <v>12</v>
      </c>
      <c r="B212" s="1">
        <v>37622</v>
      </c>
      <c r="C212">
        <v>5</v>
      </c>
      <c r="D212" t="str">
        <f>VLOOKUP(Rent[[#This Row],[Real_estate_Item]],Houses[#All],2)</f>
        <v>Eindhoven-Zuid</v>
      </c>
      <c r="E212" t="str">
        <f>VLOOKUP(Rent[[#This Row],[Real_estate_Item]],Houses[#All],3)</f>
        <v>Tuindorp</v>
      </c>
      <c r="F212" t="str">
        <f>VLOOKUP(Rent[[#This Row],[Real_estate_Item]],Houses[#All],6)</f>
        <v>Condo</v>
      </c>
      <c r="G212" s="3">
        <f>VLOOKUP(Rent[[#This Row],[Real_estate_Item]],Houses[#All],7)</f>
        <v>400</v>
      </c>
      <c r="H212" s="3">
        <f t="shared" si="6"/>
        <v>2000</v>
      </c>
      <c r="I212" s="3">
        <f t="shared" si="7"/>
        <v>4800</v>
      </c>
      <c r="J212" s="4">
        <f>Rent[[#This Row],[Actual_Rent]]/Rent[[#This Row],[Planned_rent]]</f>
        <v>0.41666666666666669</v>
      </c>
      <c r="K212"/>
    </row>
    <row r="213" spans="1:11" x14ac:dyDescent="0.25">
      <c r="A213">
        <v>12</v>
      </c>
      <c r="B213" s="1">
        <v>37987</v>
      </c>
      <c r="C213">
        <v>5</v>
      </c>
      <c r="D213" t="str">
        <f>VLOOKUP(Rent[[#This Row],[Real_estate_Item]],Houses[#All],2)</f>
        <v>Eindhoven-Zuid</v>
      </c>
      <c r="E213" t="str">
        <f>VLOOKUP(Rent[[#This Row],[Real_estate_Item]],Houses[#All],3)</f>
        <v>Tuindorp</v>
      </c>
      <c r="F213" t="str">
        <f>VLOOKUP(Rent[[#This Row],[Real_estate_Item]],Houses[#All],6)</f>
        <v>Condo</v>
      </c>
      <c r="G213" s="3">
        <f>VLOOKUP(Rent[[#This Row],[Real_estate_Item]],Houses[#All],7)</f>
        <v>400</v>
      </c>
      <c r="H213" s="3">
        <f t="shared" si="6"/>
        <v>2000</v>
      </c>
      <c r="I213" s="3">
        <f t="shared" si="7"/>
        <v>4800</v>
      </c>
      <c r="J213" s="4">
        <f>Rent[[#This Row],[Actual_Rent]]/Rent[[#This Row],[Planned_rent]]</f>
        <v>0.41666666666666669</v>
      </c>
      <c r="K213"/>
    </row>
    <row r="214" spans="1:11" x14ac:dyDescent="0.25">
      <c r="A214">
        <v>12</v>
      </c>
      <c r="B214" s="1">
        <v>38353</v>
      </c>
      <c r="C214">
        <v>5</v>
      </c>
      <c r="D214" t="str">
        <f>VLOOKUP(Rent[[#This Row],[Real_estate_Item]],Houses[#All],2)</f>
        <v>Eindhoven-Zuid</v>
      </c>
      <c r="E214" t="str">
        <f>VLOOKUP(Rent[[#This Row],[Real_estate_Item]],Houses[#All],3)</f>
        <v>Tuindorp</v>
      </c>
      <c r="F214" t="str">
        <f>VLOOKUP(Rent[[#This Row],[Real_estate_Item]],Houses[#All],6)</f>
        <v>Condo</v>
      </c>
      <c r="G214" s="3">
        <f>VLOOKUP(Rent[[#This Row],[Real_estate_Item]],Houses[#All],7)</f>
        <v>400</v>
      </c>
      <c r="H214" s="3">
        <f t="shared" si="6"/>
        <v>2000</v>
      </c>
      <c r="I214" s="3">
        <f t="shared" si="7"/>
        <v>4800</v>
      </c>
      <c r="J214" s="4">
        <f>Rent[[#This Row],[Actual_Rent]]/Rent[[#This Row],[Planned_rent]]</f>
        <v>0.41666666666666669</v>
      </c>
      <c r="K214"/>
    </row>
    <row r="215" spans="1:11" x14ac:dyDescent="0.25">
      <c r="A215">
        <v>12</v>
      </c>
      <c r="B215" s="1">
        <v>38718</v>
      </c>
      <c r="C215">
        <v>9</v>
      </c>
      <c r="D215" t="str">
        <f>VLOOKUP(Rent[[#This Row],[Real_estate_Item]],Houses[#All],2)</f>
        <v>Eindhoven-Zuid</v>
      </c>
      <c r="E215" t="str">
        <f>VLOOKUP(Rent[[#This Row],[Real_estate_Item]],Houses[#All],3)</f>
        <v>Tuindorp</v>
      </c>
      <c r="F215" t="str">
        <f>VLOOKUP(Rent[[#This Row],[Real_estate_Item]],Houses[#All],6)</f>
        <v>Condo</v>
      </c>
      <c r="G215" s="3">
        <f>VLOOKUP(Rent[[#This Row],[Real_estate_Item]],Houses[#All],7)</f>
        <v>400</v>
      </c>
      <c r="H215" s="3">
        <f t="shared" si="6"/>
        <v>3600</v>
      </c>
      <c r="I215" s="3">
        <f t="shared" si="7"/>
        <v>4800</v>
      </c>
      <c r="J215" s="4">
        <f>Rent[[#This Row],[Actual_Rent]]/Rent[[#This Row],[Planned_rent]]</f>
        <v>0.75</v>
      </c>
      <c r="K215"/>
    </row>
    <row r="216" spans="1:11" x14ac:dyDescent="0.25">
      <c r="A216">
        <v>12</v>
      </c>
      <c r="B216" s="1">
        <v>39083</v>
      </c>
      <c r="C216">
        <v>6</v>
      </c>
      <c r="D216" t="str">
        <f>VLOOKUP(Rent[[#This Row],[Real_estate_Item]],Houses[#All],2)</f>
        <v>Eindhoven-Zuid</v>
      </c>
      <c r="E216" t="str">
        <f>VLOOKUP(Rent[[#This Row],[Real_estate_Item]],Houses[#All],3)</f>
        <v>Tuindorp</v>
      </c>
      <c r="F216" t="str">
        <f>VLOOKUP(Rent[[#This Row],[Real_estate_Item]],Houses[#All],6)</f>
        <v>Condo</v>
      </c>
      <c r="G216" s="3">
        <f>VLOOKUP(Rent[[#This Row],[Real_estate_Item]],Houses[#All],7)</f>
        <v>400</v>
      </c>
      <c r="H216" s="3">
        <f t="shared" si="6"/>
        <v>2400</v>
      </c>
      <c r="I216" s="3">
        <f t="shared" si="7"/>
        <v>4800</v>
      </c>
      <c r="J216" s="4">
        <f>Rent[[#This Row],[Actual_Rent]]/Rent[[#This Row],[Planned_rent]]</f>
        <v>0.5</v>
      </c>
      <c r="K216"/>
    </row>
    <row r="217" spans="1:11" x14ac:dyDescent="0.25">
      <c r="A217">
        <v>12</v>
      </c>
      <c r="B217" s="1">
        <v>39448</v>
      </c>
      <c r="C217">
        <v>9</v>
      </c>
      <c r="D217" t="str">
        <f>VLOOKUP(Rent[[#This Row],[Real_estate_Item]],Houses[#All],2)</f>
        <v>Eindhoven-Zuid</v>
      </c>
      <c r="E217" t="str">
        <f>VLOOKUP(Rent[[#This Row],[Real_estate_Item]],Houses[#All],3)</f>
        <v>Tuindorp</v>
      </c>
      <c r="F217" t="str">
        <f>VLOOKUP(Rent[[#This Row],[Real_estate_Item]],Houses[#All],6)</f>
        <v>Condo</v>
      </c>
      <c r="G217" s="3">
        <f>VLOOKUP(Rent[[#This Row],[Real_estate_Item]],Houses[#All],7)</f>
        <v>400</v>
      </c>
      <c r="H217" s="3">
        <f t="shared" si="6"/>
        <v>3600</v>
      </c>
      <c r="I217" s="3">
        <f t="shared" si="7"/>
        <v>4800</v>
      </c>
      <c r="J217" s="4">
        <f>Rent[[#This Row],[Actual_Rent]]/Rent[[#This Row],[Planned_rent]]</f>
        <v>0.75</v>
      </c>
      <c r="K217"/>
    </row>
    <row r="218" spans="1:11" x14ac:dyDescent="0.25">
      <c r="A218">
        <v>12</v>
      </c>
      <c r="B218" s="1">
        <v>39814</v>
      </c>
      <c r="C218">
        <v>9</v>
      </c>
      <c r="D218" t="str">
        <f>VLOOKUP(Rent[[#This Row],[Real_estate_Item]],Houses[#All],2)</f>
        <v>Eindhoven-Zuid</v>
      </c>
      <c r="E218" t="str">
        <f>VLOOKUP(Rent[[#This Row],[Real_estate_Item]],Houses[#All],3)</f>
        <v>Tuindorp</v>
      </c>
      <c r="F218" t="str">
        <f>VLOOKUP(Rent[[#This Row],[Real_estate_Item]],Houses[#All],6)</f>
        <v>Condo</v>
      </c>
      <c r="G218" s="3">
        <f>VLOOKUP(Rent[[#This Row],[Real_estate_Item]],Houses[#All],7)</f>
        <v>400</v>
      </c>
      <c r="H218" s="3">
        <f t="shared" si="6"/>
        <v>3600</v>
      </c>
      <c r="I218" s="3">
        <f t="shared" si="7"/>
        <v>4800</v>
      </c>
      <c r="J218" s="4">
        <f>Rent[[#This Row],[Actual_Rent]]/Rent[[#This Row],[Planned_rent]]</f>
        <v>0.75</v>
      </c>
      <c r="K218"/>
    </row>
    <row r="219" spans="1:11" x14ac:dyDescent="0.25">
      <c r="A219">
        <v>12</v>
      </c>
      <c r="B219" s="1">
        <v>40179</v>
      </c>
      <c r="C219">
        <v>9</v>
      </c>
      <c r="D219" t="str">
        <f>VLOOKUP(Rent[[#This Row],[Real_estate_Item]],Houses[#All],2)</f>
        <v>Eindhoven-Zuid</v>
      </c>
      <c r="E219" t="str">
        <f>VLOOKUP(Rent[[#This Row],[Real_estate_Item]],Houses[#All],3)</f>
        <v>Tuindorp</v>
      </c>
      <c r="F219" t="str">
        <f>VLOOKUP(Rent[[#This Row],[Real_estate_Item]],Houses[#All],6)</f>
        <v>Condo</v>
      </c>
      <c r="G219" s="3">
        <f>VLOOKUP(Rent[[#This Row],[Real_estate_Item]],Houses[#All],7)</f>
        <v>400</v>
      </c>
      <c r="H219" s="3">
        <f t="shared" si="6"/>
        <v>3600</v>
      </c>
      <c r="I219" s="3">
        <f t="shared" si="7"/>
        <v>4800</v>
      </c>
      <c r="J219" s="4">
        <f>Rent[[#This Row],[Actual_Rent]]/Rent[[#This Row],[Planned_rent]]</f>
        <v>0.75</v>
      </c>
      <c r="K219"/>
    </row>
    <row r="220" spans="1:11" x14ac:dyDescent="0.25">
      <c r="A220">
        <v>12</v>
      </c>
      <c r="B220" s="1">
        <v>40544</v>
      </c>
      <c r="C220">
        <v>6</v>
      </c>
      <c r="D220" t="str">
        <f>VLOOKUP(Rent[[#This Row],[Real_estate_Item]],Houses[#All],2)</f>
        <v>Eindhoven-Zuid</v>
      </c>
      <c r="E220" t="str">
        <f>VLOOKUP(Rent[[#This Row],[Real_estate_Item]],Houses[#All],3)</f>
        <v>Tuindorp</v>
      </c>
      <c r="F220" t="str">
        <f>VLOOKUP(Rent[[#This Row],[Real_estate_Item]],Houses[#All],6)</f>
        <v>Condo</v>
      </c>
      <c r="G220" s="3">
        <f>VLOOKUP(Rent[[#This Row],[Real_estate_Item]],Houses[#All],7)</f>
        <v>400</v>
      </c>
      <c r="H220" s="3">
        <f t="shared" si="6"/>
        <v>2400</v>
      </c>
      <c r="I220" s="3">
        <f t="shared" si="7"/>
        <v>4800</v>
      </c>
      <c r="J220" s="4">
        <f>Rent[[#This Row],[Actual_Rent]]/Rent[[#This Row],[Planned_rent]]</f>
        <v>0.5</v>
      </c>
      <c r="K220"/>
    </row>
    <row r="221" spans="1:11" x14ac:dyDescent="0.25">
      <c r="A221">
        <v>12</v>
      </c>
      <c r="B221" s="1">
        <v>40909</v>
      </c>
      <c r="C221">
        <v>5</v>
      </c>
      <c r="D221" t="str">
        <f>VLOOKUP(Rent[[#This Row],[Real_estate_Item]],Houses[#All],2)</f>
        <v>Eindhoven-Zuid</v>
      </c>
      <c r="E221" t="str">
        <f>VLOOKUP(Rent[[#This Row],[Real_estate_Item]],Houses[#All],3)</f>
        <v>Tuindorp</v>
      </c>
      <c r="F221" t="str">
        <f>VLOOKUP(Rent[[#This Row],[Real_estate_Item]],Houses[#All],6)</f>
        <v>Condo</v>
      </c>
      <c r="G221" s="3">
        <f>VLOOKUP(Rent[[#This Row],[Real_estate_Item]],Houses[#All],7)</f>
        <v>400</v>
      </c>
      <c r="H221" s="3">
        <f t="shared" si="6"/>
        <v>2000</v>
      </c>
      <c r="I221" s="3">
        <f t="shared" si="7"/>
        <v>4800</v>
      </c>
      <c r="J221" s="4">
        <f>Rent[[#This Row],[Actual_Rent]]/Rent[[#This Row],[Planned_rent]]</f>
        <v>0.41666666666666669</v>
      </c>
      <c r="K221"/>
    </row>
    <row r="222" spans="1:11" x14ac:dyDescent="0.25">
      <c r="A222">
        <v>12</v>
      </c>
      <c r="B222" s="1">
        <v>41275</v>
      </c>
      <c r="C222">
        <v>5</v>
      </c>
      <c r="D222" t="str">
        <f>VLOOKUP(Rent[[#This Row],[Real_estate_Item]],Houses[#All],2)</f>
        <v>Eindhoven-Zuid</v>
      </c>
      <c r="E222" t="str">
        <f>VLOOKUP(Rent[[#This Row],[Real_estate_Item]],Houses[#All],3)</f>
        <v>Tuindorp</v>
      </c>
      <c r="F222" t="str">
        <f>VLOOKUP(Rent[[#This Row],[Real_estate_Item]],Houses[#All],6)</f>
        <v>Condo</v>
      </c>
      <c r="G222" s="3">
        <f>VLOOKUP(Rent[[#This Row],[Real_estate_Item]],Houses[#All],7)</f>
        <v>400</v>
      </c>
      <c r="H222" s="3">
        <f t="shared" si="6"/>
        <v>2000</v>
      </c>
      <c r="I222" s="3">
        <f t="shared" si="7"/>
        <v>4800</v>
      </c>
      <c r="J222" s="4">
        <f>Rent[[#This Row],[Actual_Rent]]/Rent[[#This Row],[Planned_rent]]</f>
        <v>0.41666666666666669</v>
      </c>
      <c r="K222"/>
    </row>
    <row r="223" spans="1:11" x14ac:dyDescent="0.25">
      <c r="A223">
        <v>12</v>
      </c>
      <c r="B223" s="1">
        <v>41640</v>
      </c>
      <c r="C223">
        <v>8</v>
      </c>
      <c r="D223" t="str">
        <f>VLOOKUP(Rent[[#This Row],[Real_estate_Item]],Houses[#All],2)</f>
        <v>Eindhoven-Zuid</v>
      </c>
      <c r="E223" t="str">
        <f>VLOOKUP(Rent[[#This Row],[Real_estate_Item]],Houses[#All],3)</f>
        <v>Tuindorp</v>
      </c>
      <c r="F223" t="str">
        <f>VLOOKUP(Rent[[#This Row],[Real_estate_Item]],Houses[#All],6)</f>
        <v>Condo</v>
      </c>
      <c r="G223" s="3">
        <f>VLOOKUP(Rent[[#This Row],[Real_estate_Item]],Houses[#All],7)</f>
        <v>400</v>
      </c>
      <c r="H223" s="3">
        <f t="shared" si="6"/>
        <v>3200</v>
      </c>
      <c r="I223" s="3">
        <f t="shared" si="7"/>
        <v>4800</v>
      </c>
      <c r="J223" s="4">
        <f>Rent[[#This Row],[Actual_Rent]]/Rent[[#This Row],[Planned_rent]]</f>
        <v>0.66666666666666663</v>
      </c>
      <c r="K223"/>
    </row>
    <row r="224" spans="1:11" x14ac:dyDescent="0.25">
      <c r="A224">
        <v>12</v>
      </c>
      <c r="B224" s="1">
        <v>42005</v>
      </c>
      <c r="C224">
        <v>7</v>
      </c>
      <c r="D224" t="str">
        <f>VLOOKUP(Rent[[#This Row],[Real_estate_Item]],Houses[#All],2)</f>
        <v>Eindhoven-Zuid</v>
      </c>
      <c r="E224" t="str">
        <f>VLOOKUP(Rent[[#This Row],[Real_estate_Item]],Houses[#All],3)</f>
        <v>Tuindorp</v>
      </c>
      <c r="F224" t="str">
        <f>VLOOKUP(Rent[[#This Row],[Real_estate_Item]],Houses[#All],6)</f>
        <v>Condo</v>
      </c>
      <c r="G224" s="3">
        <f>VLOOKUP(Rent[[#This Row],[Real_estate_Item]],Houses[#All],7)</f>
        <v>400</v>
      </c>
      <c r="H224" s="3">
        <f t="shared" si="6"/>
        <v>2800</v>
      </c>
      <c r="I224" s="3">
        <f t="shared" si="7"/>
        <v>4800</v>
      </c>
      <c r="J224" s="4">
        <f>Rent[[#This Row],[Actual_Rent]]/Rent[[#This Row],[Planned_rent]]</f>
        <v>0.58333333333333337</v>
      </c>
      <c r="K224"/>
    </row>
    <row r="225" spans="1:11" x14ac:dyDescent="0.25">
      <c r="A225">
        <v>12</v>
      </c>
      <c r="B225" s="1">
        <v>42370</v>
      </c>
      <c r="C225">
        <v>8</v>
      </c>
      <c r="D225" t="str">
        <f>VLOOKUP(Rent[[#This Row],[Real_estate_Item]],Houses[#All],2)</f>
        <v>Eindhoven-Zuid</v>
      </c>
      <c r="E225" t="str">
        <f>VLOOKUP(Rent[[#This Row],[Real_estate_Item]],Houses[#All],3)</f>
        <v>Tuindorp</v>
      </c>
      <c r="F225" t="str">
        <f>VLOOKUP(Rent[[#This Row],[Real_estate_Item]],Houses[#All],6)</f>
        <v>Condo</v>
      </c>
      <c r="G225" s="3">
        <f>VLOOKUP(Rent[[#This Row],[Real_estate_Item]],Houses[#All],7)</f>
        <v>400</v>
      </c>
      <c r="H225" s="3">
        <f t="shared" si="6"/>
        <v>3200</v>
      </c>
      <c r="I225" s="3">
        <f t="shared" si="7"/>
        <v>4800</v>
      </c>
      <c r="J225" s="4">
        <f>Rent[[#This Row],[Actual_Rent]]/Rent[[#This Row],[Planned_rent]]</f>
        <v>0.66666666666666663</v>
      </c>
      <c r="K225"/>
    </row>
    <row r="226" spans="1:11" x14ac:dyDescent="0.25">
      <c r="A226">
        <v>12</v>
      </c>
      <c r="B226" s="1">
        <v>42736</v>
      </c>
      <c r="C226">
        <v>8</v>
      </c>
      <c r="D226" t="str">
        <f>VLOOKUP(Rent[[#This Row],[Real_estate_Item]],Houses[#All],2)</f>
        <v>Eindhoven-Zuid</v>
      </c>
      <c r="E226" t="str">
        <f>VLOOKUP(Rent[[#This Row],[Real_estate_Item]],Houses[#All],3)</f>
        <v>Tuindorp</v>
      </c>
      <c r="F226" t="str">
        <f>VLOOKUP(Rent[[#This Row],[Real_estate_Item]],Houses[#All],6)</f>
        <v>Condo</v>
      </c>
      <c r="G226" s="3">
        <f>VLOOKUP(Rent[[#This Row],[Real_estate_Item]],Houses[#All],7)</f>
        <v>400</v>
      </c>
      <c r="H226" s="3">
        <f t="shared" si="6"/>
        <v>3200</v>
      </c>
      <c r="I226" s="3">
        <f t="shared" si="7"/>
        <v>4800</v>
      </c>
      <c r="J226" s="4">
        <f>Rent[[#This Row],[Actual_Rent]]/Rent[[#This Row],[Planned_rent]]</f>
        <v>0.66666666666666663</v>
      </c>
      <c r="K226"/>
    </row>
    <row r="227" spans="1:11" x14ac:dyDescent="0.25">
      <c r="A227">
        <v>12</v>
      </c>
      <c r="B227" s="1">
        <v>43101</v>
      </c>
      <c r="C227">
        <v>9</v>
      </c>
      <c r="D227" t="str">
        <f>VLOOKUP(Rent[[#This Row],[Real_estate_Item]],Houses[#All],2)</f>
        <v>Eindhoven-Zuid</v>
      </c>
      <c r="E227" t="str">
        <f>VLOOKUP(Rent[[#This Row],[Real_estate_Item]],Houses[#All],3)</f>
        <v>Tuindorp</v>
      </c>
      <c r="F227" t="str">
        <f>VLOOKUP(Rent[[#This Row],[Real_estate_Item]],Houses[#All],6)</f>
        <v>Condo</v>
      </c>
      <c r="G227" s="3">
        <f>VLOOKUP(Rent[[#This Row],[Real_estate_Item]],Houses[#All],7)</f>
        <v>400</v>
      </c>
      <c r="H227" s="3">
        <f t="shared" si="6"/>
        <v>3600</v>
      </c>
      <c r="I227" s="3">
        <f t="shared" si="7"/>
        <v>4800</v>
      </c>
      <c r="J227" s="4">
        <f>Rent[[#This Row],[Actual_Rent]]/Rent[[#This Row],[Planned_rent]]</f>
        <v>0.75</v>
      </c>
      <c r="K227"/>
    </row>
    <row r="228" spans="1:11" x14ac:dyDescent="0.25">
      <c r="A228">
        <v>12</v>
      </c>
      <c r="B228" s="1">
        <v>43466</v>
      </c>
      <c r="C228">
        <v>9</v>
      </c>
      <c r="D228" t="str">
        <f>VLOOKUP(Rent[[#This Row],[Real_estate_Item]],Houses[#All],2)</f>
        <v>Eindhoven-Zuid</v>
      </c>
      <c r="E228" t="str">
        <f>VLOOKUP(Rent[[#This Row],[Real_estate_Item]],Houses[#All],3)</f>
        <v>Tuindorp</v>
      </c>
      <c r="F228" t="str">
        <f>VLOOKUP(Rent[[#This Row],[Real_estate_Item]],Houses[#All],6)</f>
        <v>Condo</v>
      </c>
      <c r="G228" s="3">
        <f>VLOOKUP(Rent[[#This Row],[Real_estate_Item]],Houses[#All],7)</f>
        <v>400</v>
      </c>
      <c r="H228" s="3">
        <f t="shared" si="6"/>
        <v>3600</v>
      </c>
      <c r="I228" s="3">
        <f t="shared" si="7"/>
        <v>4800</v>
      </c>
      <c r="J228" s="4">
        <f>Rent[[#This Row],[Actual_Rent]]/Rent[[#This Row],[Planned_rent]]</f>
        <v>0.75</v>
      </c>
      <c r="K228"/>
    </row>
    <row r="229" spans="1:11" x14ac:dyDescent="0.25">
      <c r="A229">
        <v>13</v>
      </c>
      <c r="B229" s="1">
        <v>36892</v>
      </c>
      <c r="C229">
        <v>9</v>
      </c>
      <c r="D229" t="str">
        <f>VLOOKUP(Rent[[#This Row],[Real_estate_Item]],Houses[#All],2)</f>
        <v>Eindhoven-Zuid</v>
      </c>
      <c r="E229" t="str">
        <f>VLOOKUP(Rent[[#This Row],[Real_estate_Item]],Houses[#All],3)</f>
        <v>Tuindorp</v>
      </c>
      <c r="F229" t="str">
        <f>VLOOKUP(Rent[[#This Row],[Real_estate_Item]],Houses[#All],6)</f>
        <v>Apartment</v>
      </c>
      <c r="G229" s="3">
        <f>VLOOKUP(Rent[[#This Row],[Real_estate_Item]],Houses[#All],7)</f>
        <v>480</v>
      </c>
      <c r="H229" s="3">
        <f t="shared" si="6"/>
        <v>4320</v>
      </c>
      <c r="I229" s="3">
        <f t="shared" si="7"/>
        <v>5760</v>
      </c>
      <c r="J229" s="4">
        <f>Rent[[#This Row],[Actual_Rent]]/Rent[[#This Row],[Planned_rent]]</f>
        <v>0.75</v>
      </c>
      <c r="K229"/>
    </row>
    <row r="230" spans="1:11" x14ac:dyDescent="0.25">
      <c r="A230">
        <v>13</v>
      </c>
      <c r="B230" s="1">
        <v>37257</v>
      </c>
      <c r="C230">
        <v>8</v>
      </c>
      <c r="D230" t="str">
        <f>VLOOKUP(Rent[[#This Row],[Real_estate_Item]],Houses[#All],2)</f>
        <v>Eindhoven-Zuid</v>
      </c>
      <c r="E230" t="str">
        <f>VLOOKUP(Rent[[#This Row],[Real_estate_Item]],Houses[#All],3)</f>
        <v>Tuindorp</v>
      </c>
      <c r="F230" t="str">
        <f>VLOOKUP(Rent[[#This Row],[Real_estate_Item]],Houses[#All],6)</f>
        <v>Apartment</v>
      </c>
      <c r="G230" s="3">
        <f>VLOOKUP(Rent[[#This Row],[Real_estate_Item]],Houses[#All],7)</f>
        <v>480</v>
      </c>
      <c r="H230" s="3">
        <f t="shared" si="6"/>
        <v>3840</v>
      </c>
      <c r="I230" s="3">
        <f t="shared" si="7"/>
        <v>5760</v>
      </c>
      <c r="J230" s="4">
        <f>Rent[[#This Row],[Actual_Rent]]/Rent[[#This Row],[Planned_rent]]</f>
        <v>0.66666666666666663</v>
      </c>
      <c r="K230"/>
    </row>
    <row r="231" spans="1:11" x14ac:dyDescent="0.25">
      <c r="A231">
        <v>13</v>
      </c>
      <c r="B231" s="1">
        <v>37622</v>
      </c>
      <c r="C231">
        <v>8</v>
      </c>
      <c r="D231" t="str">
        <f>VLOOKUP(Rent[[#This Row],[Real_estate_Item]],Houses[#All],2)</f>
        <v>Eindhoven-Zuid</v>
      </c>
      <c r="E231" t="str">
        <f>VLOOKUP(Rent[[#This Row],[Real_estate_Item]],Houses[#All],3)</f>
        <v>Tuindorp</v>
      </c>
      <c r="F231" t="str">
        <f>VLOOKUP(Rent[[#This Row],[Real_estate_Item]],Houses[#All],6)</f>
        <v>Apartment</v>
      </c>
      <c r="G231" s="3">
        <f>VLOOKUP(Rent[[#This Row],[Real_estate_Item]],Houses[#All],7)</f>
        <v>480</v>
      </c>
      <c r="H231" s="3">
        <f t="shared" si="6"/>
        <v>3840</v>
      </c>
      <c r="I231" s="3">
        <f t="shared" si="7"/>
        <v>5760</v>
      </c>
      <c r="J231" s="4">
        <f>Rent[[#This Row],[Actual_Rent]]/Rent[[#This Row],[Planned_rent]]</f>
        <v>0.66666666666666663</v>
      </c>
      <c r="K231"/>
    </row>
    <row r="232" spans="1:11" x14ac:dyDescent="0.25">
      <c r="A232">
        <v>13</v>
      </c>
      <c r="B232" s="1">
        <v>37987</v>
      </c>
      <c r="C232">
        <v>9</v>
      </c>
      <c r="D232" t="str">
        <f>VLOOKUP(Rent[[#This Row],[Real_estate_Item]],Houses[#All],2)</f>
        <v>Eindhoven-Zuid</v>
      </c>
      <c r="E232" t="str">
        <f>VLOOKUP(Rent[[#This Row],[Real_estate_Item]],Houses[#All],3)</f>
        <v>Tuindorp</v>
      </c>
      <c r="F232" t="str">
        <f>VLOOKUP(Rent[[#This Row],[Real_estate_Item]],Houses[#All],6)</f>
        <v>Apartment</v>
      </c>
      <c r="G232" s="3">
        <f>VLOOKUP(Rent[[#This Row],[Real_estate_Item]],Houses[#All],7)</f>
        <v>480</v>
      </c>
      <c r="H232" s="3">
        <f t="shared" si="6"/>
        <v>4320</v>
      </c>
      <c r="I232" s="3">
        <f t="shared" si="7"/>
        <v>5760</v>
      </c>
      <c r="J232" s="4">
        <f>Rent[[#This Row],[Actual_Rent]]/Rent[[#This Row],[Planned_rent]]</f>
        <v>0.75</v>
      </c>
      <c r="K232"/>
    </row>
    <row r="233" spans="1:11" x14ac:dyDescent="0.25">
      <c r="A233">
        <v>13</v>
      </c>
      <c r="B233" s="1">
        <v>38353</v>
      </c>
      <c r="C233">
        <v>7</v>
      </c>
      <c r="D233" t="str">
        <f>VLOOKUP(Rent[[#This Row],[Real_estate_Item]],Houses[#All],2)</f>
        <v>Eindhoven-Zuid</v>
      </c>
      <c r="E233" t="str">
        <f>VLOOKUP(Rent[[#This Row],[Real_estate_Item]],Houses[#All],3)</f>
        <v>Tuindorp</v>
      </c>
      <c r="F233" t="str">
        <f>VLOOKUP(Rent[[#This Row],[Real_estate_Item]],Houses[#All],6)</f>
        <v>Apartment</v>
      </c>
      <c r="G233" s="3">
        <f>VLOOKUP(Rent[[#This Row],[Real_estate_Item]],Houses[#All],7)</f>
        <v>480</v>
      </c>
      <c r="H233" s="3">
        <f t="shared" si="6"/>
        <v>3360</v>
      </c>
      <c r="I233" s="3">
        <f t="shared" si="7"/>
        <v>5760</v>
      </c>
      <c r="J233" s="4">
        <f>Rent[[#This Row],[Actual_Rent]]/Rent[[#This Row],[Planned_rent]]</f>
        <v>0.58333333333333337</v>
      </c>
      <c r="K233"/>
    </row>
    <row r="234" spans="1:11" x14ac:dyDescent="0.25">
      <c r="A234">
        <v>13</v>
      </c>
      <c r="B234" s="1">
        <v>38718</v>
      </c>
      <c r="C234">
        <v>9</v>
      </c>
      <c r="D234" t="str">
        <f>VLOOKUP(Rent[[#This Row],[Real_estate_Item]],Houses[#All],2)</f>
        <v>Eindhoven-Zuid</v>
      </c>
      <c r="E234" t="str">
        <f>VLOOKUP(Rent[[#This Row],[Real_estate_Item]],Houses[#All],3)</f>
        <v>Tuindorp</v>
      </c>
      <c r="F234" t="str">
        <f>VLOOKUP(Rent[[#This Row],[Real_estate_Item]],Houses[#All],6)</f>
        <v>Apartment</v>
      </c>
      <c r="G234" s="3">
        <f>VLOOKUP(Rent[[#This Row],[Real_estate_Item]],Houses[#All],7)</f>
        <v>480</v>
      </c>
      <c r="H234" s="3">
        <f t="shared" si="6"/>
        <v>4320</v>
      </c>
      <c r="I234" s="3">
        <f t="shared" si="7"/>
        <v>5760</v>
      </c>
      <c r="J234" s="4">
        <f>Rent[[#This Row],[Actual_Rent]]/Rent[[#This Row],[Planned_rent]]</f>
        <v>0.75</v>
      </c>
      <c r="K234"/>
    </row>
    <row r="235" spans="1:11" x14ac:dyDescent="0.25">
      <c r="A235">
        <v>13</v>
      </c>
      <c r="B235" s="1">
        <v>39083</v>
      </c>
      <c r="C235">
        <v>6</v>
      </c>
      <c r="D235" t="str">
        <f>VLOOKUP(Rent[[#This Row],[Real_estate_Item]],Houses[#All],2)</f>
        <v>Eindhoven-Zuid</v>
      </c>
      <c r="E235" t="str">
        <f>VLOOKUP(Rent[[#This Row],[Real_estate_Item]],Houses[#All],3)</f>
        <v>Tuindorp</v>
      </c>
      <c r="F235" t="str">
        <f>VLOOKUP(Rent[[#This Row],[Real_estate_Item]],Houses[#All],6)</f>
        <v>Apartment</v>
      </c>
      <c r="G235" s="3">
        <f>VLOOKUP(Rent[[#This Row],[Real_estate_Item]],Houses[#All],7)</f>
        <v>480</v>
      </c>
      <c r="H235" s="3">
        <f t="shared" si="6"/>
        <v>2880</v>
      </c>
      <c r="I235" s="3">
        <f t="shared" si="7"/>
        <v>5760</v>
      </c>
      <c r="J235" s="4">
        <f>Rent[[#This Row],[Actual_Rent]]/Rent[[#This Row],[Planned_rent]]</f>
        <v>0.5</v>
      </c>
      <c r="K235"/>
    </row>
    <row r="236" spans="1:11" x14ac:dyDescent="0.25">
      <c r="A236">
        <v>13</v>
      </c>
      <c r="B236" s="1">
        <v>39448</v>
      </c>
      <c r="C236">
        <v>5</v>
      </c>
      <c r="D236" t="str">
        <f>VLOOKUP(Rent[[#This Row],[Real_estate_Item]],Houses[#All],2)</f>
        <v>Eindhoven-Zuid</v>
      </c>
      <c r="E236" t="str">
        <f>VLOOKUP(Rent[[#This Row],[Real_estate_Item]],Houses[#All],3)</f>
        <v>Tuindorp</v>
      </c>
      <c r="F236" t="str">
        <f>VLOOKUP(Rent[[#This Row],[Real_estate_Item]],Houses[#All],6)</f>
        <v>Apartment</v>
      </c>
      <c r="G236" s="3">
        <f>VLOOKUP(Rent[[#This Row],[Real_estate_Item]],Houses[#All],7)</f>
        <v>480</v>
      </c>
      <c r="H236" s="3">
        <f t="shared" si="6"/>
        <v>2400</v>
      </c>
      <c r="I236" s="3">
        <f t="shared" si="7"/>
        <v>5760</v>
      </c>
      <c r="J236" s="4">
        <f>Rent[[#This Row],[Actual_Rent]]/Rent[[#This Row],[Planned_rent]]</f>
        <v>0.41666666666666669</v>
      </c>
      <c r="K236"/>
    </row>
    <row r="237" spans="1:11" x14ac:dyDescent="0.25">
      <c r="A237">
        <v>13</v>
      </c>
      <c r="B237" s="1">
        <v>39814</v>
      </c>
      <c r="C237">
        <v>9</v>
      </c>
      <c r="D237" t="str">
        <f>VLOOKUP(Rent[[#This Row],[Real_estate_Item]],Houses[#All],2)</f>
        <v>Eindhoven-Zuid</v>
      </c>
      <c r="E237" t="str">
        <f>VLOOKUP(Rent[[#This Row],[Real_estate_Item]],Houses[#All],3)</f>
        <v>Tuindorp</v>
      </c>
      <c r="F237" t="str">
        <f>VLOOKUP(Rent[[#This Row],[Real_estate_Item]],Houses[#All],6)</f>
        <v>Apartment</v>
      </c>
      <c r="G237" s="3">
        <f>VLOOKUP(Rent[[#This Row],[Real_estate_Item]],Houses[#All],7)</f>
        <v>480</v>
      </c>
      <c r="H237" s="3">
        <f t="shared" si="6"/>
        <v>4320</v>
      </c>
      <c r="I237" s="3">
        <f t="shared" si="7"/>
        <v>5760</v>
      </c>
      <c r="J237" s="4">
        <f>Rent[[#This Row],[Actual_Rent]]/Rent[[#This Row],[Planned_rent]]</f>
        <v>0.75</v>
      </c>
      <c r="K237"/>
    </row>
    <row r="238" spans="1:11" x14ac:dyDescent="0.25">
      <c r="A238">
        <v>13</v>
      </c>
      <c r="B238" s="1">
        <v>40179</v>
      </c>
      <c r="C238">
        <v>9</v>
      </c>
      <c r="D238" t="str">
        <f>VLOOKUP(Rent[[#This Row],[Real_estate_Item]],Houses[#All],2)</f>
        <v>Eindhoven-Zuid</v>
      </c>
      <c r="E238" t="str">
        <f>VLOOKUP(Rent[[#This Row],[Real_estate_Item]],Houses[#All],3)</f>
        <v>Tuindorp</v>
      </c>
      <c r="F238" t="str">
        <f>VLOOKUP(Rent[[#This Row],[Real_estate_Item]],Houses[#All],6)</f>
        <v>Apartment</v>
      </c>
      <c r="G238" s="3">
        <f>VLOOKUP(Rent[[#This Row],[Real_estate_Item]],Houses[#All],7)</f>
        <v>480</v>
      </c>
      <c r="H238" s="3">
        <f t="shared" si="6"/>
        <v>4320</v>
      </c>
      <c r="I238" s="3">
        <f t="shared" si="7"/>
        <v>5760</v>
      </c>
      <c r="J238" s="4">
        <f>Rent[[#This Row],[Actual_Rent]]/Rent[[#This Row],[Planned_rent]]</f>
        <v>0.75</v>
      </c>
      <c r="K238"/>
    </row>
    <row r="239" spans="1:11" x14ac:dyDescent="0.25">
      <c r="A239">
        <v>13</v>
      </c>
      <c r="B239" s="1">
        <v>40544</v>
      </c>
      <c r="C239">
        <v>7</v>
      </c>
      <c r="D239" t="str">
        <f>VLOOKUP(Rent[[#This Row],[Real_estate_Item]],Houses[#All],2)</f>
        <v>Eindhoven-Zuid</v>
      </c>
      <c r="E239" t="str">
        <f>VLOOKUP(Rent[[#This Row],[Real_estate_Item]],Houses[#All],3)</f>
        <v>Tuindorp</v>
      </c>
      <c r="F239" t="str">
        <f>VLOOKUP(Rent[[#This Row],[Real_estate_Item]],Houses[#All],6)</f>
        <v>Apartment</v>
      </c>
      <c r="G239" s="3">
        <f>VLOOKUP(Rent[[#This Row],[Real_estate_Item]],Houses[#All],7)</f>
        <v>480</v>
      </c>
      <c r="H239" s="3">
        <f t="shared" si="6"/>
        <v>3360</v>
      </c>
      <c r="I239" s="3">
        <f t="shared" si="7"/>
        <v>5760</v>
      </c>
      <c r="J239" s="4">
        <f>Rent[[#This Row],[Actual_Rent]]/Rent[[#This Row],[Planned_rent]]</f>
        <v>0.58333333333333337</v>
      </c>
      <c r="K239"/>
    </row>
    <row r="240" spans="1:11" x14ac:dyDescent="0.25">
      <c r="A240">
        <v>13</v>
      </c>
      <c r="B240" s="1">
        <v>40909</v>
      </c>
      <c r="C240">
        <v>9</v>
      </c>
      <c r="D240" t="str">
        <f>VLOOKUP(Rent[[#This Row],[Real_estate_Item]],Houses[#All],2)</f>
        <v>Eindhoven-Zuid</v>
      </c>
      <c r="E240" t="str">
        <f>VLOOKUP(Rent[[#This Row],[Real_estate_Item]],Houses[#All],3)</f>
        <v>Tuindorp</v>
      </c>
      <c r="F240" t="str">
        <f>VLOOKUP(Rent[[#This Row],[Real_estate_Item]],Houses[#All],6)</f>
        <v>Apartment</v>
      </c>
      <c r="G240" s="3">
        <f>VLOOKUP(Rent[[#This Row],[Real_estate_Item]],Houses[#All],7)</f>
        <v>480</v>
      </c>
      <c r="H240" s="3">
        <f t="shared" si="6"/>
        <v>4320</v>
      </c>
      <c r="I240" s="3">
        <f t="shared" si="7"/>
        <v>5760</v>
      </c>
      <c r="J240" s="4">
        <f>Rent[[#This Row],[Actual_Rent]]/Rent[[#This Row],[Planned_rent]]</f>
        <v>0.75</v>
      </c>
      <c r="K240"/>
    </row>
    <row r="241" spans="1:11" x14ac:dyDescent="0.25">
      <c r="A241">
        <v>13</v>
      </c>
      <c r="B241" s="1">
        <v>41275</v>
      </c>
      <c r="C241">
        <v>7</v>
      </c>
      <c r="D241" t="str">
        <f>VLOOKUP(Rent[[#This Row],[Real_estate_Item]],Houses[#All],2)</f>
        <v>Eindhoven-Zuid</v>
      </c>
      <c r="E241" t="str">
        <f>VLOOKUP(Rent[[#This Row],[Real_estate_Item]],Houses[#All],3)</f>
        <v>Tuindorp</v>
      </c>
      <c r="F241" t="str">
        <f>VLOOKUP(Rent[[#This Row],[Real_estate_Item]],Houses[#All],6)</f>
        <v>Apartment</v>
      </c>
      <c r="G241" s="3">
        <f>VLOOKUP(Rent[[#This Row],[Real_estate_Item]],Houses[#All],7)</f>
        <v>480</v>
      </c>
      <c r="H241" s="3">
        <f t="shared" si="6"/>
        <v>3360</v>
      </c>
      <c r="I241" s="3">
        <f t="shared" si="7"/>
        <v>5760</v>
      </c>
      <c r="J241" s="4">
        <f>Rent[[#This Row],[Actual_Rent]]/Rent[[#This Row],[Planned_rent]]</f>
        <v>0.58333333333333337</v>
      </c>
      <c r="K241"/>
    </row>
    <row r="242" spans="1:11" x14ac:dyDescent="0.25">
      <c r="A242">
        <v>13</v>
      </c>
      <c r="B242" s="1">
        <v>41640</v>
      </c>
      <c r="C242">
        <v>6</v>
      </c>
      <c r="D242" t="str">
        <f>VLOOKUP(Rent[[#This Row],[Real_estate_Item]],Houses[#All],2)</f>
        <v>Eindhoven-Zuid</v>
      </c>
      <c r="E242" t="str">
        <f>VLOOKUP(Rent[[#This Row],[Real_estate_Item]],Houses[#All],3)</f>
        <v>Tuindorp</v>
      </c>
      <c r="F242" t="str">
        <f>VLOOKUP(Rent[[#This Row],[Real_estate_Item]],Houses[#All],6)</f>
        <v>Apartment</v>
      </c>
      <c r="G242" s="3">
        <f>VLOOKUP(Rent[[#This Row],[Real_estate_Item]],Houses[#All],7)</f>
        <v>480</v>
      </c>
      <c r="H242" s="3">
        <f t="shared" si="6"/>
        <v>2880</v>
      </c>
      <c r="I242" s="3">
        <f t="shared" si="7"/>
        <v>5760</v>
      </c>
      <c r="J242" s="4">
        <f>Rent[[#This Row],[Actual_Rent]]/Rent[[#This Row],[Planned_rent]]</f>
        <v>0.5</v>
      </c>
      <c r="K242"/>
    </row>
    <row r="243" spans="1:11" x14ac:dyDescent="0.25">
      <c r="A243">
        <v>13</v>
      </c>
      <c r="B243" s="1">
        <v>42005</v>
      </c>
      <c r="C243">
        <v>7</v>
      </c>
      <c r="D243" t="str">
        <f>VLOOKUP(Rent[[#This Row],[Real_estate_Item]],Houses[#All],2)</f>
        <v>Eindhoven-Zuid</v>
      </c>
      <c r="E243" t="str">
        <f>VLOOKUP(Rent[[#This Row],[Real_estate_Item]],Houses[#All],3)</f>
        <v>Tuindorp</v>
      </c>
      <c r="F243" t="str">
        <f>VLOOKUP(Rent[[#This Row],[Real_estate_Item]],Houses[#All],6)</f>
        <v>Apartment</v>
      </c>
      <c r="G243" s="3">
        <f>VLOOKUP(Rent[[#This Row],[Real_estate_Item]],Houses[#All],7)</f>
        <v>480</v>
      </c>
      <c r="H243" s="3">
        <f t="shared" si="6"/>
        <v>3360</v>
      </c>
      <c r="I243" s="3">
        <f t="shared" si="7"/>
        <v>5760</v>
      </c>
      <c r="J243" s="4">
        <f>Rent[[#This Row],[Actual_Rent]]/Rent[[#This Row],[Planned_rent]]</f>
        <v>0.58333333333333337</v>
      </c>
      <c r="K243"/>
    </row>
    <row r="244" spans="1:11" x14ac:dyDescent="0.25">
      <c r="A244">
        <v>13</v>
      </c>
      <c r="B244" s="1">
        <v>42370</v>
      </c>
      <c r="C244">
        <v>5</v>
      </c>
      <c r="D244" t="str">
        <f>VLOOKUP(Rent[[#This Row],[Real_estate_Item]],Houses[#All],2)</f>
        <v>Eindhoven-Zuid</v>
      </c>
      <c r="E244" t="str">
        <f>VLOOKUP(Rent[[#This Row],[Real_estate_Item]],Houses[#All],3)</f>
        <v>Tuindorp</v>
      </c>
      <c r="F244" t="str">
        <f>VLOOKUP(Rent[[#This Row],[Real_estate_Item]],Houses[#All],6)</f>
        <v>Apartment</v>
      </c>
      <c r="G244" s="3">
        <f>VLOOKUP(Rent[[#This Row],[Real_estate_Item]],Houses[#All],7)</f>
        <v>480</v>
      </c>
      <c r="H244" s="3">
        <f t="shared" si="6"/>
        <v>2400</v>
      </c>
      <c r="I244" s="3">
        <f t="shared" si="7"/>
        <v>5760</v>
      </c>
      <c r="J244" s="4">
        <f>Rent[[#This Row],[Actual_Rent]]/Rent[[#This Row],[Planned_rent]]</f>
        <v>0.41666666666666669</v>
      </c>
      <c r="K244"/>
    </row>
    <row r="245" spans="1:11" x14ac:dyDescent="0.25">
      <c r="A245">
        <v>13</v>
      </c>
      <c r="B245" s="1">
        <v>42736</v>
      </c>
      <c r="C245">
        <v>5</v>
      </c>
      <c r="D245" t="str">
        <f>VLOOKUP(Rent[[#This Row],[Real_estate_Item]],Houses[#All],2)</f>
        <v>Eindhoven-Zuid</v>
      </c>
      <c r="E245" t="str">
        <f>VLOOKUP(Rent[[#This Row],[Real_estate_Item]],Houses[#All],3)</f>
        <v>Tuindorp</v>
      </c>
      <c r="F245" t="str">
        <f>VLOOKUP(Rent[[#This Row],[Real_estate_Item]],Houses[#All],6)</f>
        <v>Apartment</v>
      </c>
      <c r="G245" s="3">
        <f>VLOOKUP(Rent[[#This Row],[Real_estate_Item]],Houses[#All],7)</f>
        <v>480</v>
      </c>
      <c r="H245" s="3">
        <f t="shared" si="6"/>
        <v>2400</v>
      </c>
      <c r="I245" s="3">
        <f t="shared" si="7"/>
        <v>5760</v>
      </c>
      <c r="J245" s="4">
        <f>Rent[[#This Row],[Actual_Rent]]/Rent[[#This Row],[Planned_rent]]</f>
        <v>0.41666666666666669</v>
      </c>
      <c r="K245"/>
    </row>
    <row r="246" spans="1:11" x14ac:dyDescent="0.25">
      <c r="A246">
        <v>13</v>
      </c>
      <c r="B246" s="1">
        <v>43101</v>
      </c>
      <c r="C246">
        <v>7</v>
      </c>
      <c r="D246" t="str">
        <f>VLOOKUP(Rent[[#This Row],[Real_estate_Item]],Houses[#All],2)</f>
        <v>Eindhoven-Zuid</v>
      </c>
      <c r="E246" t="str">
        <f>VLOOKUP(Rent[[#This Row],[Real_estate_Item]],Houses[#All],3)</f>
        <v>Tuindorp</v>
      </c>
      <c r="F246" t="str">
        <f>VLOOKUP(Rent[[#This Row],[Real_estate_Item]],Houses[#All],6)</f>
        <v>Apartment</v>
      </c>
      <c r="G246" s="3">
        <f>VLOOKUP(Rent[[#This Row],[Real_estate_Item]],Houses[#All],7)</f>
        <v>480</v>
      </c>
      <c r="H246" s="3">
        <f t="shared" si="6"/>
        <v>3360</v>
      </c>
      <c r="I246" s="3">
        <f t="shared" si="7"/>
        <v>5760</v>
      </c>
      <c r="J246" s="4">
        <f>Rent[[#This Row],[Actual_Rent]]/Rent[[#This Row],[Planned_rent]]</f>
        <v>0.58333333333333337</v>
      </c>
      <c r="K246"/>
    </row>
    <row r="247" spans="1:11" x14ac:dyDescent="0.25">
      <c r="A247">
        <v>13</v>
      </c>
      <c r="B247" s="1">
        <v>43466</v>
      </c>
      <c r="C247">
        <v>7</v>
      </c>
      <c r="D247" t="str">
        <f>VLOOKUP(Rent[[#This Row],[Real_estate_Item]],Houses[#All],2)</f>
        <v>Eindhoven-Zuid</v>
      </c>
      <c r="E247" t="str">
        <f>VLOOKUP(Rent[[#This Row],[Real_estate_Item]],Houses[#All],3)</f>
        <v>Tuindorp</v>
      </c>
      <c r="F247" t="str">
        <f>VLOOKUP(Rent[[#This Row],[Real_estate_Item]],Houses[#All],6)</f>
        <v>Apartment</v>
      </c>
      <c r="G247" s="3">
        <f>VLOOKUP(Rent[[#This Row],[Real_estate_Item]],Houses[#All],7)</f>
        <v>480</v>
      </c>
      <c r="H247" s="3">
        <f t="shared" si="6"/>
        <v>3360</v>
      </c>
      <c r="I247" s="3">
        <f t="shared" si="7"/>
        <v>5760</v>
      </c>
      <c r="J247" s="4">
        <f>Rent[[#This Row],[Actual_Rent]]/Rent[[#This Row],[Planned_rent]]</f>
        <v>0.58333333333333337</v>
      </c>
      <c r="K247"/>
    </row>
    <row r="248" spans="1:11" x14ac:dyDescent="0.25">
      <c r="A248">
        <v>14</v>
      </c>
      <c r="B248" s="1">
        <v>36892</v>
      </c>
      <c r="C248">
        <v>9</v>
      </c>
      <c r="D248" t="str">
        <f>VLOOKUP(Rent[[#This Row],[Real_estate_Item]],Houses[#All],2)</f>
        <v>Eindhoven-Zuid</v>
      </c>
      <c r="E248" t="str">
        <f>VLOOKUP(Rent[[#This Row],[Real_estate_Item]],Houses[#All],3)</f>
        <v>Tuindorp</v>
      </c>
      <c r="F248" t="str">
        <f>VLOOKUP(Rent[[#This Row],[Real_estate_Item]],Houses[#All],6)</f>
        <v>House</v>
      </c>
      <c r="G248" s="3">
        <f>VLOOKUP(Rent[[#This Row],[Real_estate_Item]],Houses[#All],7)</f>
        <v>800</v>
      </c>
      <c r="H248" s="3">
        <f t="shared" si="6"/>
        <v>7200</v>
      </c>
      <c r="I248" s="3">
        <f t="shared" si="7"/>
        <v>9600</v>
      </c>
      <c r="J248" s="4">
        <f>Rent[[#This Row],[Actual_Rent]]/Rent[[#This Row],[Planned_rent]]</f>
        <v>0.75</v>
      </c>
      <c r="K248"/>
    </row>
    <row r="249" spans="1:11" x14ac:dyDescent="0.25">
      <c r="A249">
        <v>14</v>
      </c>
      <c r="B249" s="1">
        <v>37257</v>
      </c>
      <c r="C249">
        <v>8</v>
      </c>
      <c r="D249" t="str">
        <f>VLOOKUP(Rent[[#This Row],[Real_estate_Item]],Houses[#All],2)</f>
        <v>Eindhoven-Zuid</v>
      </c>
      <c r="E249" t="str">
        <f>VLOOKUP(Rent[[#This Row],[Real_estate_Item]],Houses[#All],3)</f>
        <v>Tuindorp</v>
      </c>
      <c r="F249" t="str">
        <f>VLOOKUP(Rent[[#This Row],[Real_estate_Item]],Houses[#All],6)</f>
        <v>House</v>
      </c>
      <c r="G249" s="3">
        <f>VLOOKUP(Rent[[#This Row],[Real_estate_Item]],Houses[#All],7)</f>
        <v>800</v>
      </c>
      <c r="H249" s="3">
        <f t="shared" si="6"/>
        <v>6400</v>
      </c>
      <c r="I249" s="3">
        <f t="shared" si="7"/>
        <v>9600</v>
      </c>
      <c r="J249" s="4">
        <f>Rent[[#This Row],[Actual_Rent]]/Rent[[#This Row],[Planned_rent]]</f>
        <v>0.66666666666666663</v>
      </c>
      <c r="K249"/>
    </row>
    <row r="250" spans="1:11" x14ac:dyDescent="0.25">
      <c r="A250">
        <v>14</v>
      </c>
      <c r="B250" s="1">
        <v>37622</v>
      </c>
      <c r="C250">
        <v>6</v>
      </c>
      <c r="D250" t="str">
        <f>VLOOKUP(Rent[[#This Row],[Real_estate_Item]],Houses[#All],2)</f>
        <v>Eindhoven-Zuid</v>
      </c>
      <c r="E250" t="str">
        <f>VLOOKUP(Rent[[#This Row],[Real_estate_Item]],Houses[#All],3)</f>
        <v>Tuindorp</v>
      </c>
      <c r="F250" t="str">
        <f>VLOOKUP(Rent[[#This Row],[Real_estate_Item]],Houses[#All],6)</f>
        <v>House</v>
      </c>
      <c r="G250" s="3">
        <f>VLOOKUP(Rent[[#This Row],[Real_estate_Item]],Houses[#All],7)</f>
        <v>800</v>
      </c>
      <c r="H250" s="3">
        <f t="shared" si="6"/>
        <v>4800</v>
      </c>
      <c r="I250" s="3">
        <f t="shared" si="7"/>
        <v>9600</v>
      </c>
      <c r="J250" s="4">
        <f>Rent[[#This Row],[Actual_Rent]]/Rent[[#This Row],[Planned_rent]]</f>
        <v>0.5</v>
      </c>
      <c r="K250"/>
    </row>
    <row r="251" spans="1:11" x14ac:dyDescent="0.25">
      <c r="A251">
        <v>14</v>
      </c>
      <c r="B251" s="1">
        <v>37987</v>
      </c>
      <c r="C251">
        <v>8</v>
      </c>
      <c r="D251" t="str">
        <f>VLOOKUP(Rent[[#This Row],[Real_estate_Item]],Houses[#All],2)</f>
        <v>Eindhoven-Zuid</v>
      </c>
      <c r="E251" t="str">
        <f>VLOOKUP(Rent[[#This Row],[Real_estate_Item]],Houses[#All],3)</f>
        <v>Tuindorp</v>
      </c>
      <c r="F251" t="str">
        <f>VLOOKUP(Rent[[#This Row],[Real_estate_Item]],Houses[#All],6)</f>
        <v>House</v>
      </c>
      <c r="G251" s="3">
        <f>VLOOKUP(Rent[[#This Row],[Real_estate_Item]],Houses[#All],7)</f>
        <v>800</v>
      </c>
      <c r="H251" s="3">
        <f t="shared" si="6"/>
        <v>6400</v>
      </c>
      <c r="I251" s="3">
        <f t="shared" si="7"/>
        <v>9600</v>
      </c>
      <c r="J251" s="4">
        <f>Rent[[#This Row],[Actual_Rent]]/Rent[[#This Row],[Planned_rent]]</f>
        <v>0.66666666666666663</v>
      </c>
      <c r="K251"/>
    </row>
    <row r="252" spans="1:11" x14ac:dyDescent="0.25">
      <c r="A252">
        <v>14</v>
      </c>
      <c r="B252" s="1">
        <v>38353</v>
      </c>
      <c r="C252">
        <v>8</v>
      </c>
      <c r="D252" t="str">
        <f>VLOOKUP(Rent[[#This Row],[Real_estate_Item]],Houses[#All],2)</f>
        <v>Eindhoven-Zuid</v>
      </c>
      <c r="E252" t="str">
        <f>VLOOKUP(Rent[[#This Row],[Real_estate_Item]],Houses[#All],3)</f>
        <v>Tuindorp</v>
      </c>
      <c r="F252" t="str">
        <f>VLOOKUP(Rent[[#This Row],[Real_estate_Item]],Houses[#All],6)</f>
        <v>House</v>
      </c>
      <c r="G252" s="3">
        <f>VLOOKUP(Rent[[#This Row],[Real_estate_Item]],Houses[#All],7)</f>
        <v>800</v>
      </c>
      <c r="H252" s="3">
        <f t="shared" si="6"/>
        <v>6400</v>
      </c>
      <c r="I252" s="3">
        <f t="shared" si="7"/>
        <v>9600</v>
      </c>
      <c r="J252" s="4">
        <f>Rent[[#This Row],[Actual_Rent]]/Rent[[#This Row],[Planned_rent]]</f>
        <v>0.66666666666666663</v>
      </c>
      <c r="K252"/>
    </row>
    <row r="253" spans="1:11" x14ac:dyDescent="0.25">
      <c r="A253">
        <v>14</v>
      </c>
      <c r="B253" s="1">
        <v>38718</v>
      </c>
      <c r="C253">
        <v>5</v>
      </c>
      <c r="D253" t="str">
        <f>VLOOKUP(Rent[[#This Row],[Real_estate_Item]],Houses[#All],2)</f>
        <v>Eindhoven-Zuid</v>
      </c>
      <c r="E253" t="str">
        <f>VLOOKUP(Rent[[#This Row],[Real_estate_Item]],Houses[#All],3)</f>
        <v>Tuindorp</v>
      </c>
      <c r="F253" t="str">
        <f>VLOOKUP(Rent[[#This Row],[Real_estate_Item]],Houses[#All],6)</f>
        <v>House</v>
      </c>
      <c r="G253" s="3">
        <f>VLOOKUP(Rent[[#This Row],[Real_estate_Item]],Houses[#All],7)</f>
        <v>800</v>
      </c>
      <c r="H253" s="3">
        <f t="shared" si="6"/>
        <v>4000</v>
      </c>
      <c r="I253" s="3">
        <f t="shared" si="7"/>
        <v>9600</v>
      </c>
      <c r="J253" s="4">
        <f>Rent[[#This Row],[Actual_Rent]]/Rent[[#This Row],[Planned_rent]]</f>
        <v>0.41666666666666669</v>
      </c>
      <c r="K253"/>
    </row>
    <row r="254" spans="1:11" x14ac:dyDescent="0.25">
      <c r="A254">
        <v>14</v>
      </c>
      <c r="B254" s="1">
        <v>39083</v>
      </c>
      <c r="C254">
        <v>9</v>
      </c>
      <c r="D254" t="str">
        <f>VLOOKUP(Rent[[#This Row],[Real_estate_Item]],Houses[#All],2)</f>
        <v>Eindhoven-Zuid</v>
      </c>
      <c r="E254" t="str">
        <f>VLOOKUP(Rent[[#This Row],[Real_estate_Item]],Houses[#All],3)</f>
        <v>Tuindorp</v>
      </c>
      <c r="F254" t="str">
        <f>VLOOKUP(Rent[[#This Row],[Real_estate_Item]],Houses[#All],6)</f>
        <v>House</v>
      </c>
      <c r="G254" s="3">
        <f>VLOOKUP(Rent[[#This Row],[Real_estate_Item]],Houses[#All],7)</f>
        <v>800</v>
      </c>
      <c r="H254" s="3">
        <f t="shared" si="6"/>
        <v>7200</v>
      </c>
      <c r="I254" s="3">
        <f t="shared" si="7"/>
        <v>9600</v>
      </c>
      <c r="J254" s="4">
        <f>Rent[[#This Row],[Actual_Rent]]/Rent[[#This Row],[Planned_rent]]</f>
        <v>0.75</v>
      </c>
      <c r="K254"/>
    </row>
    <row r="255" spans="1:11" x14ac:dyDescent="0.25">
      <c r="A255">
        <v>14</v>
      </c>
      <c r="B255" s="1">
        <v>39448</v>
      </c>
      <c r="C255">
        <v>5</v>
      </c>
      <c r="D255" t="str">
        <f>VLOOKUP(Rent[[#This Row],[Real_estate_Item]],Houses[#All],2)</f>
        <v>Eindhoven-Zuid</v>
      </c>
      <c r="E255" t="str">
        <f>VLOOKUP(Rent[[#This Row],[Real_estate_Item]],Houses[#All],3)</f>
        <v>Tuindorp</v>
      </c>
      <c r="F255" t="str">
        <f>VLOOKUP(Rent[[#This Row],[Real_estate_Item]],Houses[#All],6)</f>
        <v>House</v>
      </c>
      <c r="G255" s="3">
        <f>VLOOKUP(Rent[[#This Row],[Real_estate_Item]],Houses[#All],7)</f>
        <v>800</v>
      </c>
      <c r="H255" s="3">
        <f t="shared" si="6"/>
        <v>4000</v>
      </c>
      <c r="I255" s="3">
        <f t="shared" si="7"/>
        <v>9600</v>
      </c>
      <c r="J255" s="4">
        <f>Rent[[#This Row],[Actual_Rent]]/Rent[[#This Row],[Planned_rent]]</f>
        <v>0.41666666666666669</v>
      </c>
      <c r="K255"/>
    </row>
    <row r="256" spans="1:11" x14ac:dyDescent="0.25">
      <c r="A256">
        <v>14</v>
      </c>
      <c r="B256" s="1">
        <v>39814</v>
      </c>
      <c r="C256">
        <v>7</v>
      </c>
      <c r="D256" t="str">
        <f>VLOOKUP(Rent[[#This Row],[Real_estate_Item]],Houses[#All],2)</f>
        <v>Eindhoven-Zuid</v>
      </c>
      <c r="E256" t="str">
        <f>VLOOKUP(Rent[[#This Row],[Real_estate_Item]],Houses[#All],3)</f>
        <v>Tuindorp</v>
      </c>
      <c r="F256" t="str">
        <f>VLOOKUP(Rent[[#This Row],[Real_estate_Item]],Houses[#All],6)</f>
        <v>House</v>
      </c>
      <c r="G256" s="3">
        <f>VLOOKUP(Rent[[#This Row],[Real_estate_Item]],Houses[#All],7)</f>
        <v>800</v>
      </c>
      <c r="H256" s="3">
        <f t="shared" si="6"/>
        <v>5600</v>
      </c>
      <c r="I256" s="3">
        <f t="shared" si="7"/>
        <v>9600</v>
      </c>
      <c r="J256" s="4">
        <f>Rent[[#This Row],[Actual_Rent]]/Rent[[#This Row],[Planned_rent]]</f>
        <v>0.58333333333333337</v>
      </c>
      <c r="K256"/>
    </row>
    <row r="257" spans="1:11" x14ac:dyDescent="0.25">
      <c r="A257">
        <v>14</v>
      </c>
      <c r="B257" s="1">
        <v>40179</v>
      </c>
      <c r="C257">
        <v>6</v>
      </c>
      <c r="D257" t="str">
        <f>VLOOKUP(Rent[[#This Row],[Real_estate_Item]],Houses[#All],2)</f>
        <v>Eindhoven-Zuid</v>
      </c>
      <c r="E257" t="str">
        <f>VLOOKUP(Rent[[#This Row],[Real_estate_Item]],Houses[#All],3)</f>
        <v>Tuindorp</v>
      </c>
      <c r="F257" t="str">
        <f>VLOOKUP(Rent[[#This Row],[Real_estate_Item]],Houses[#All],6)</f>
        <v>House</v>
      </c>
      <c r="G257" s="3">
        <f>VLOOKUP(Rent[[#This Row],[Real_estate_Item]],Houses[#All],7)</f>
        <v>800</v>
      </c>
      <c r="H257" s="3">
        <f t="shared" si="6"/>
        <v>4800</v>
      </c>
      <c r="I257" s="3">
        <f t="shared" si="7"/>
        <v>9600</v>
      </c>
      <c r="J257" s="4">
        <f>Rent[[#This Row],[Actual_Rent]]/Rent[[#This Row],[Planned_rent]]</f>
        <v>0.5</v>
      </c>
      <c r="K257"/>
    </row>
    <row r="258" spans="1:11" x14ac:dyDescent="0.25">
      <c r="A258">
        <v>14</v>
      </c>
      <c r="B258" s="1">
        <v>40544</v>
      </c>
      <c r="C258">
        <v>7</v>
      </c>
      <c r="D258" t="str">
        <f>VLOOKUP(Rent[[#This Row],[Real_estate_Item]],Houses[#All],2)</f>
        <v>Eindhoven-Zuid</v>
      </c>
      <c r="E258" t="str">
        <f>VLOOKUP(Rent[[#This Row],[Real_estate_Item]],Houses[#All],3)</f>
        <v>Tuindorp</v>
      </c>
      <c r="F258" t="str">
        <f>VLOOKUP(Rent[[#This Row],[Real_estate_Item]],Houses[#All],6)</f>
        <v>House</v>
      </c>
      <c r="G258" s="3">
        <f>VLOOKUP(Rent[[#This Row],[Real_estate_Item]],Houses[#All],7)</f>
        <v>800</v>
      </c>
      <c r="H258" s="3">
        <f t="shared" ref="H258:H321" si="8">C258*G258</f>
        <v>5600</v>
      </c>
      <c r="I258" s="3">
        <f t="shared" ref="I258:I321" si="9">$C$2*G258</f>
        <v>9600</v>
      </c>
      <c r="J258" s="4">
        <f>Rent[[#This Row],[Actual_Rent]]/Rent[[#This Row],[Planned_rent]]</f>
        <v>0.58333333333333337</v>
      </c>
      <c r="K258"/>
    </row>
    <row r="259" spans="1:11" x14ac:dyDescent="0.25">
      <c r="A259">
        <v>14</v>
      </c>
      <c r="B259" s="1">
        <v>40909</v>
      </c>
      <c r="C259">
        <v>8</v>
      </c>
      <c r="D259" t="str">
        <f>VLOOKUP(Rent[[#This Row],[Real_estate_Item]],Houses[#All],2)</f>
        <v>Eindhoven-Zuid</v>
      </c>
      <c r="E259" t="str">
        <f>VLOOKUP(Rent[[#This Row],[Real_estate_Item]],Houses[#All],3)</f>
        <v>Tuindorp</v>
      </c>
      <c r="F259" t="str">
        <f>VLOOKUP(Rent[[#This Row],[Real_estate_Item]],Houses[#All],6)</f>
        <v>House</v>
      </c>
      <c r="G259" s="3">
        <f>VLOOKUP(Rent[[#This Row],[Real_estate_Item]],Houses[#All],7)</f>
        <v>800</v>
      </c>
      <c r="H259" s="3">
        <f t="shared" si="8"/>
        <v>6400</v>
      </c>
      <c r="I259" s="3">
        <f t="shared" si="9"/>
        <v>9600</v>
      </c>
      <c r="J259" s="4">
        <f>Rent[[#This Row],[Actual_Rent]]/Rent[[#This Row],[Planned_rent]]</f>
        <v>0.66666666666666663</v>
      </c>
      <c r="K259"/>
    </row>
    <row r="260" spans="1:11" x14ac:dyDescent="0.25">
      <c r="A260">
        <v>14</v>
      </c>
      <c r="B260" s="1">
        <v>41275</v>
      </c>
      <c r="C260">
        <v>5</v>
      </c>
      <c r="D260" t="str">
        <f>VLOOKUP(Rent[[#This Row],[Real_estate_Item]],Houses[#All],2)</f>
        <v>Eindhoven-Zuid</v>
      </c>
      <c r="E260" t="str">
        <f>VLOOKUP(Rent[[#This Row],[Real_estate_Item]],Houses[#All],3)</f>
        <v>Tuindorp</v>
      </c>
      <c r="F260" t="str">
        <f>VLOOKUP(Rent[[#This Row],[Real_estate_Item]],Houses[#All],6)</f>
        <v>House</v>
      </c>
      <c r="G260" s="3">
        <f>VLOOKUP(Rent[[#This Row],[Real_estate_Item]],Houses[#All],7)</f>
        <v>800</v>
      </c>
      <c r="H260" s="3">
        <f t="shared" si="8"/>
        <v>4000</v>
      </c>
      <c r="I260" s="3">
        <f t="shared" si="9"/>
        <v>9600</v>
      </c>
      <c r="J260" s="4">
        <f>Rent[[#This Row],[Actual_Rent]]/Rent[[#This Row],[Planned_rent]]</f>
        <v>0.41666666666666669</v>
      </c>
      <c r="K260"/>
    </row>
    <row r="261" spans="1:11" x14ac:dyDescent="0.25">
      <c r="A261">
        <v>14</v>
      </c>
      <c r="B261" s="1">
        <v>41640</v>
      </c>
      <c r="C261">
        <v>7</v>
      </c>
      <c r="D261" t="str">
        <f>VLOOKUP(Rent[[#This Row],[Real_estate_Item]],Houses[#All],2)</f>
        <v>Eindhoven-Zuid</v>
      </c>
      <c r="E261" t="str">
        <f>VLOOKUP(Rent[[#This Row],[Real_estate_Item]],Houses[#All],3)</f>
        <v>Tuindorp</v>
      </c>
      <c r="F261" t="str">
        <f>VLOOKUP(Rent[[#This Row],[Real_estate_Item]],Houses[#All],6)</f>
        <v>House</v>
      </c>
      <c r="G261" s="3">
        <f>VLOOKUP(Rent[[#This Row],[Real_estate_Item]],Houses[#All],7)</f>
        <v>800</v>
      </c>
      <c r="H261" s="3">
        <f t="shared" si="8"/>
        <v>5600</v>
      </c>
      <c r="I261" s="3">
        <f t="shared" si="9"/>
        <v>9600</v>
      </c>
      <c r="J261" s="4">
        <f>Rent[[#This Row],[Actual_Rent]]/Rent[[#This Row],[Planned_rent]]</f>
        <v>0.58333333333333337</v>
      </c>
      <c r="K261"/>
    </row>
    <row r="262" spans="1:11" x14ac:dyDescent="0.25">
      <c r="A262">
        <v>14</v>
      </c>
      <c r="B262" s="1">
        <v>42005</v>
      </c>
      <c r="C262">
        <v>9</v>
      </c>
      <c r="D262" t="str">
        <f>VLOOKUP(Rent[[#This Row],[Real_estate_Item]],Houses[#All],2)</f>
        <v>Eindhoven-Zuid</v>
      </c>
      <c r="E262" t="str">
        <f>VLOOKUP(Rent[[#This Row],[Real_estate_Item]],Houses[#All],3)</f>
        <v>Tuindorp</v>
      </c>
      <c r="F262" t="str">
        <f>VLOOKUP(Rent[[#This Row],[Real_estate_Item]],Houses[#All],6)</f>
        <v>House</v>
      </c>
      <c r="G262" s="3">
        <f>VLOOKUP(Rent[[#This Row],[Real_estate_Item]],Houses[#All],7)</f>
        <v>800</v>
      </c>
      <c r="H262" s="3">
        <f t="shared" si="8"/>
        <v>7200</v>
      </c>
      <c r="I262" s="3">
        <f t="shared" si="9"/>
        <v>9600</v>
      </c>
      <c r="J262" s="4">
        <f>Rent[[#This Row],[Actual_Rent]]/Rent[[#This Row],[Planned_rent]]</f>
        <v>0.75</v>
      </c>
      <c r="K262"/>
    </row>
    <row r="263" spans="1:11" x14ac:dyDescent="0.25">
      <c r="A263">
        <v>14</v>
      </c>
      <c r="B263" s="1">
        <v>42370</v>
      </c>
      <c r="C263">
        <v>9</v>
      </c>
      <c r="D263" t="str">
        <f>VLOOKUP(Rent[[#This Row],[Real_estate_Item]],Houses[#All],2)</f>
        <v>Eindhoven-Zuid</v>
      </c>
      <c r="E263" t="str">
        <f>VLOOKUP(Rent[[#This Row],[Real_estate_Item]],Houses[#All],3)</f>
        <v>Tuindorp</v>
      </c>
      <c r="F263" t="str">
        <f>VLOOKUP(Rent[[#This Row],[Real_estate_Item]],Houses[#All],6)</f>
        <v>House</v>
      </c>
      <c r="G263" s="3">
        <f>VLOOKUP(Rent[[#This Row],[Real_estate_Item]],Houses[#All],7)</f>
        <v>800</v>
      </c>
      <c r="H263" s="3">
        <f t="shared" si="8"/>
        <v>7200</v>
      </c>
      <c r="I263" s="3">
        <f t="shared" si="9"/>
        <v>9600</v>
      </c>
      <c r="J263" s="4">
        <f>Rent[[#This Row],[Actual_Rent]]/Rent[[#This Row],[Planned_rent]]</f>
        <v>0.75</v>
      </c>
      <c r="K263"/>
    </row>
    <row r="264" spans="1:11" x14ac:dyDescent="0.25">
      <c r="A264">
        <v>14</v>
      </c>
      <c r="B264" s="1">
        <v>42736</v>
      </c>
      <c r="C264">
        <v>9</v>
      </c>
      <c r="D264" t="str">
        <f>VLOOKUP(Rent[[#This Row],[Real_estate_Item]],Houses[#All],2)</f>
        <v>Eindhoven-Zuid</v>
      </c>
      <c r="E264" t="str">
        <f>VLOOKUP(Rent[[#This Row],[Real_estate_Item]],Houses[#All],3)</f>
        <v>Tuindorp</v>
      </c>
      <c r="F264" t="str">
        <f>VLOOKUP(Rent[[#This Row],[Real_estate_Item]],Houses[#All],6)</f>
        <v>House</v>
      </c>
      <c r="G264" s="3">
        <f>VLOOKUP(Rent[[#This Row],[Real_estate_Item]],Houses[#All],7)</f>
        <v>800</v>
      </c>
      <c r="H264" s="3">
        <f t="shared" si="8"/>
        <v>7200</v>
      </c>
      <c r="I264" s="3">
        <f t="shared" si="9"/>
        <v>9600</v>
      </c>
      <c r="J264" s="4">
        <f>Rent[[#This Row],[Actual_Rent]]/Rent[[#This Row],[Planned_rent]]</f>
        <v>0.75</v>
      </c>
      <c r="K264"/>
    </row>
    <row r="265" spans="1:11" x14ac:dyDescent="0.25">
      <c r="A265">
        <v>14</v>
      </c>
      <c r="B265" s="1">
        <v>43101</v>
      </c>
      <c r="C265">
        <v>11</v>
      </c>
      <c r="D265" t="str">
        <f>VLOOKUP(Rent[[#This Row],[Real_estate_Item]],Houses[#All],2)</f>
        <v>Eindhoven-Zuid</v>
      </c>
      <c r="E265" t="str">
        <f>VLOOKUP(Rent[[#This Row],[Real_estate_Item]],Houses[#All],3)</f>
        <v>Tuindorp</v>
      </c>
      <c r="F265" t="str">
        <f>VLOOKUP(Rent[[#This Row],[Real_estate_Item]],Houses[#All],6)</f>
        <v>House</v>
      </c>
      <c r="G265" s="3">
        <f>VLOOKUP(Rent[[#This Row],[Real_estate_Item]],Houses[#All],7)</f>
        <v>800</v>
      </c>
      <c r="H265" s="3">
        <f t="shared" si="8"/>
        <v>8800</v>
      </c>
      <c r="I265" s="3">
        <f t="shared" si="9"/>
        <v>9600</v>
      </c>
      <c r="J265" s="4">
        <f>Rent[[#This Row],[Actual_Rent]]/Rent[[#This Row],[Planned_rent]]</f>
        <v>0.91666666666666663</v>
      </c>
      <c r="K265"/>
    </row>
    <row r="266" spans="1:11" x14ac:dyDescent="0.25">
      <c r="A266">
        <v>14</v>
      </c>
      <c r="B266" s="1">
        <v>43466</v>
      </c>
      <c r="C266">
        <v>9</v>
      </c>
      <c r="D266" t="str">
        <f>VLOOKUP(Rent[[#This Row],[Real_estate_Item]],Houses[#All],2)</f>
        <v>Eindhoven-Zuid</v>
      </c>
      <c r="E266" t="str">
        <f>VLOOKUP(Rent[[#This Row],[Real_estate_Item]],Houses[#All],3)</f>
        <v>Tuindorp</v>
      </c>
      <c r="F266" t="str">
        <f>VLOOKUP(Rent[[#This Row],[Real_estate_Item]],Houses[#All],6)</f>
        <v>House</v>
      </c>
      <c r="G266" s="3">
        <f>VLOOKUP(Rent[[#This Row],[Real_estate_Item]],Houses[#All],7)</f>
        <v>800</v>
      </c>
      <c r="H266" s="3">
        <f t="shared" si="8"/>
        <v>7200</v>
      </c>
      <c r="I266" s="3">
        <f t="shared" si="9"/>
        <v>9600</v>
      </c>
      <c r="J266" s="4">
        <f>Rent[[#This Row],[Actual_Rent]]/Rent[[#This Row],[Planned_rent]]</f>
        <v>0.75</v>
      </c>
      <c r="K266"/>
    </row>
    <row r="267" spans="1:11" x14ac:dyDescent="0.25">
      <c r="A267">
        <v>15</v>
      </c>
      <c r="B267" s="1">
        <v>36892</v>
      </c>
      <c r="C267">
        <v>8</v>
      </c>
      <c r="D267" t="str">
        <f>VLOOKUP(Rent[[#This Row],[Real_estate_Item]],Houses[#All],2)</f>
        <v>Eindhoven-Zuid</v>
      </c>
      <c r="E267" t="str">
        <f>VLOOKUP(Rent[[#This Row],[Real_estate_Item]],Houses[#All],3)</f>
        <v>Tuindorp</v>
      </c>
      <c r="F267" t="str">
        <f>VLOOKUP(Rent[[#This Row],[Real_estate_Item]],Houses[#All],6)</f>
        <v>Small House</v>
      </c>
      <c r="G267" s="3">
        <f>VLOOKUP(Rent[[#This Row],[Real_estate_Item]],Houses[#All],7)</f>
        <v>720</v>
      </c>
      <c r="H267" s="3">
        <f t="shared" si="8"/>
        <v>5760</v>
      </c>
      <c r="I267" s="3">
        <f t="shared" si="9"/>
        <v>8640</v>
      </c>
      <c r="J267" s="4">
        <f>Rent[[#This Row],[Actual_Rent]]/Rent[[#This Row],[Planned_rent]]</f>
        <v>0.66666666666666663</v>
      </c>
      <c r="K267"/>
    </row>
    <row r="268" spans="1:11" x14ac:dyDescent="0.25">
      <c r="A268">
        <v>15</v>
      </c>
      <c r="B268" s="1">
        <v>37257</v>
      </c>
      <c r="C268">
        <v>8</v>
      </c>
      <c r="D268" t="str">
        <f>VLOOKUP(Rent[[#This Row],[Real_estate_Item]],Houses[#All],2)</f>
        <v>Eindhoven-Zuid</v>
      </c>
      <c r="E268" t="str">
        <f>VLOOKUP(Rent[[#This Row],[Real_estate_Item]],Houses[#All],3)</f>
        <v>Tuindorp</v>
      </c>
      <c r="F268" t="str">
        <f>VLOOKUP(Rent[[#This Row],[Real_estate_Item]],Houses[#All],6)</f>
        <v>Small House</v>
      </c>
      <c r="G268" s="3">
        <f>VLOOKUP(Rent[[#This Row],[Real_estate_Item]],Houses[#All],7)</f>
        <v>720</v>
      </c>
      <c r="H268" s="3">
        <f t="shared" si="8"/>
        <v>5760</v>
      </c>
      <c r="I268" s="3">
        <f t="shared" si="9"/>
        <v>8640</v>
      </c>
      <c r="J268" s="4">
        <f>Rent[[#This Row],[Actual_Rent]]/Rent[[#This Row],[Planned_rent]]</f>
        <v>0.66666666666666663</v>
      </c>
      <c r="K268"/>
    </row>
    <row r="269" spans="1:11" x14ac:dyDescent="0.25">
      <c r="A269">
        <v>15</v>
      </c>
      <c r="B269" s="1">
        <v>37622</v>
      </c>
      <c r="C269">
        <v>6</v>
      </c>
      <c r="D269" t="str">
        <f>VLOOKUP(Rent[[#This Row],[Real_estate_Item]],Houses[#All],2)</f>
        <v>Eindhoven-Zuid</v>
      </c>
      <c r="E269" t="str">
        <f>VLOOKUP(Rent[[#This Row],[Real_estate_Item]],Houses[#All],3)</f>
        <v>Tuindorp</v>
      </c>
      <c r="F269" t="str">
        <f>VLOOKUP(Rent[[#This Row],[Real_estate_Item]],Houses[#All],6)</f>
        <v>Small House</v>
      </c>
      <c r="G269" s="3">
        <f>VLOOKUP(Rent[[#This Row],[Real_estate_Item]],Houses[#All],7)</f>
        <v>720</v>
      </c>
      <c r="H269" s="3">
        <f t="shared" si="8"/>
        <v>4320</v>
      </c>
      <c r="I269" s="3">
        <f t="shared" si="9"/>
        <v>8640</v>
      </c>
      <c r="J269" s="4">
        <f>Rent[[#This Row],[Actual_Rent]]/Rent[[#This Row],[Planned_rent]]</f>
        <v>0.5</v>
      </c>
      <c r="K269"/>
    </row>
    <row r="270" spans="1:11" x14ac:dyDescent="0.25">
      <c r="A270">
        <v>15</v>
      </c>
      <c r="B270" s="1">
        <v>37987</v>
      </c>
      <c r="C270">
        <v>8</v>
      </c>
      <c r="D270" t="str">
        <f>VLOOKUP(Rent[[#This Row],[Real_estate_Item]],Houses[#All],2)</f>
        <v>Eindhoven-Zuid</v>
      </c>
      <c r="E270" t="str">
        <f>VLOOKUP(Rent[[#This Row],[Real_estate_Item]],Houses[#All],3)</f>
        <v>Tuindorp</v>
      </c>
      <c r="F270" t="str">
        <f>VLOOKUP(Rent[[#This Row],[Real_estate_Item]],Houses[#All],6)</f>
        <v>Small House</v>
      </c>
      <c r="G270" s="3">
        <f>VLOOKUP(Rent[[#This Row],[Real_estate_Item]],Houses[#All],7)</f>
        <v>720</v>
      </c>
      <c r="H270" s="3">
        <f t="shared" si="8"/>
        <v>5760</v>
      </c>
      <c r="I270" s="3">
        <f t="shared" si="9"/>
        <v>8640</v>
      </c>
      <c r="J270" s="4">
        <f>Rent[[#This Row],[Actual_Rent]]/Rent[[#This Row],[Planned_rent]]</f>
        <v>0.66666666666666663</v>
      </c>
      <c r="K270"/>
    </row>
    <row r="271" spans="1:11" x14ac:dyDescent="0.25">
      <c r="A271">
        <v>15</v>
      </c>
      <c r="B271" s="1">
        <v>38353</v>
      </c>
      <c r="C271">
        <v>8</v>
      </c>
      <c r="D271" t="str">
        <f>VLOOKUP(Rent[[#This Row],[Real_estate_Item]],Houses[#All],2)</f>
        <v>Eindhoven-Zuid</v>
      </c>
      <c r="E271" t="str">
        <f>VLOOKUP(Rent[[#This Row],[Real_estate_Item]],Houses[#All],3)</f>
        <v>Tuindorp</v>
      </c>
      <c r="F271" t="str">
        <f>VLOOKUP(Rent[[#This Row],[Real_estate_Item]],Houses[#All],6)</f>
        <v>Small House</v>
      </c>
      <c r="G271" s="3">
        <f>VLOOKUP(Rent[[#This Row],[Real_estate_Item]],Houses[#All],7)</f>
        <v>720</v>
      </c>
      <c r="H271" s="3">
        <f t="shared" si="8"/>
        <v>5760</v>
      </c>
      <c r="I271" s="3">
        <f t="shared" si="9"/>
        <v>8640</v>
      </c>
      <c r="J271" s="4">
        <f>Rent[[#This Row],[Actual_Rent]]/Rent[[#This Row],[Planned_rent]]</f>
        <v>0.66666666666666663</v>
      </c>
      <c r="K271"/>
    </row>
    <row r="272" spans="1:11" x14ac:dyDescent="0.25">
      <c r="A272">
        <v>15</v>
      </c>
      <c r="B272" s="1">
        <v>38718</v>
      </c>
      <c r="C272">
        <v>7</v>
      </c>
      <c r="D272" t="str">
        <f>VLOOKUP(Rent[[#This Row],[Real_estate_Item]],Houses[#All],2)</f>
        <v>Eindhoven-Zuid</v>
      </c>
      <c r="E272" t="str">
        <f>VLOOKUP(Rent[[#This Row],[Real_estate_Item]],Houses[#All],3)</f>
        <v>Tuindorp</v>
      </c>
      <c r="F272" t="str">
        <f>VLOOKUP(Rent[[#This Row],[Real_estate_Item]],Houses[#All],6)</f>
        <v>Small House</v>
      </c>
      <c r="G272" s="3">
        <f>VLOOKUP(Rent[[#This Row],[Real_estate_Item]],Houses[#All],7)</f>
        <v>720</v>
      </c>
      <c r="H272" s="3">
        <f t="shared" si="8"/>
        <v>5040</v>
      </c>
      <c r="I272" s="3">
        <f t="shared" si="9"/>
        <v>8640</v>
      </c>
      <c r="J272" s="4">
        <f>Rent[[#This Row],[Actual_Rent]]/Rent[[#This Row],[Planned_rent]]</f>
        <v>0.58333333333333337</v>
      </c>
      <c r="K272"/>
    </row>
    <row r="273" spans="1:11" x14ac:dyDescent="0.25">
      <c r="A273">
        <v>15</v>
      </c>
      <c r="B273" s="1">
        <v>39083</v>
      </c>
      <c r="C273">
        <v>6</v>
      </c>
      <c r="D273" t="str">
        <f>VLOOKUP(Rent[[#This Row],[Real_estate_Item]],Houses[#All],2)</f>
        <v>Eindhoven-Zuid</v>
      </c>
      <c r="E273" t="str">
        <f>VLOOKUP(Rent[[#This Row],[Real_estate_Item]],Houses[#All],3)</f>
        <v>Tuindorp</v>
      </c>
      <c r="F273" t="str">
        <f>VLOOKUP(Rent[[#This Row],[Real_estate_Item]],Houses[#All],6)</f>
        <v>Small House</v>
      </c>
      <c r="G273" s="3">
        <f>VLOOKUP(Rent[[#This Row],[Real_estate_Item]],Houses[#All],7)</f>
        <v>720</v>
      </c>
      <c r="H273" s="3">
        <f t="shared" si="8"/>
        <v>4320</v>
      </c>
      <c r="I273" s="3">
        <f t="shared" si="9"/>
        <v>8640</v>
      </c>
      <c r="J273" s="4">
        <f>Rent[[#This Row],[Actual_Rent]]/Rent[[#This Row],[Planned_rent]]</f>
        <v>0.5</v>
      </c>
      <c r="K273"/>
    </row>
    <row r="274" spans="1:11" x14ac:dyDescent="0.25">
      <c r="A274">
        <v>15</v>
      </c>
      <c r="B274" s="1">
        <v>39448</v>
      </c>
      <c r="C274">
        <v>9</v>
      </c>
      <c r="D274" t="str">
        <f>VLOOKUP(Rent[[#This Row],[Real_estate_Item]],Houses[#All],2)</f>
        <v>Eindhoven-Zuid</v>
      </c>
      <c r="E274" t="str">
        <f>VLOOKUP(Rent[[#This Row],[Real_estate_Item]],Houses[#All],3)</f>
        <v>Tuindorp</v>
      </c>
      <c r="F274" t="str">
        <f>VLOOKUP(Rent[[#This Row],[Real_estate_Item]],Houses[#All],6)</f>
        <v>Small House</v>
      </c>
      <c r="G274" s="3">
        <f>VLOOKUP(Rent[[#This Row],[Real_estate_Item]],Houses[#All],7)</f>
        <v>720</v>
      </c>
      <c r="H274" s="3">
        <f t="shared" si="8"/>
        <v>6480</v>
      </c>
      <c r="I274" s="3">
        <f t="shared" si="9"/>
        <v>8640</v>
      </c>
      <c r="J274" s="4">
        <f>Rent[[#This Row],[Actual_Rent]]/Rent[[#This Row],[Planned_rent]]</f>
        <v>0.75</v>
      </c>
      <c r="K274"/>
    </row>
    <row r="275" spans="1:11" x14ac:dyDescent="0.25">
      <c r="A275">
        <v>15</v>
      </c>
      <c r="B275" s="1">
        <v>39814</v>
      </c>
      <c r="C275">
        <v>8</v>
      </c>
      <c r="D275" t="str">
        <f>VLOOKUP(Rent[[#This Row],[Real_estate_Item]],Houses[#All],2)</f>
        <v>Eindhoven-Zuid</v>
      </c>
      <c r="E275" t="str">
        <f>VLOOKUP(Rent[[#This Row],[Real_estate_Item]],Houses[#All],3)</f>
        <v>Tuindorp</v>
      </c>
      <c r="F275" t="str">
        <f>VLOOKUP(Rent[[#This Row],[Real_estate_Item]],Houses[#All],6)</f>
        <v>Small House</v>
      </c>
      <c r="G275" s="3">
        <f>VLOOKUP(Rent[[#This Row],[Real_estate_Item]],Houses[#All],7)</f>
        <v>720</v>
      </c>
      <c r="H275" s="3">
        <f t="shared" si="8"/>
        <v>5760</v>
      </c>
      <c r="I275" s="3">
        <f t="shared" si="9"/>
        <v>8640</v>
      </c>
      <c r="J275" s="4">
        <f>Rent[[#This Row],[Actual_Rent]]/Rent[[#This Row],[Planned_rent]]</f>
        <v>0.66666666666666663</v>
      </c>
      <c r="K275"/>
    </row>
    <row r="276" spans="1:11" x14ac:dyDescent="0.25">
      <c r="A276">
        <v>15</v>
      </c>
      <c r="B276" s="1">
        <v>40179</v>
      </c>
      <c r="C276">
        <v>5</v>
      </c>
      <c r="D276" t="str">
        <f>VLOOKUP(Rent[[#This Row],[Real_estate_Item]],Houses[#All],2)</f>
        <v>Eindhoven-Zuid</v>
      </c>
      <c r="E276" t="str">
        <f>VLOOKUP(Rent[[#This Row],[Real_estate_Item]],Houses[#All],3)</f>
        <v>Tuindorp</v>
      </c>
      <c r="F276" t="str">
        <f>VLOOKUP(Rent[[#This Row],[Real_estate_Item]],Houses[#All],6)</f>
        <v>Small House</v>
      </c>
      <c r="G276" s="3">
        <f>VLOOKUP(Rent[[#This Row],[Real_estate_Item]],Houses[#All],7)</f>
        <v>720</v>
      </c>
      <c r="H276" s="3">
        <f t="shared" si="8"/>
        <v>3600</v>
      </c>
      <c r="I276" s="3">
        <f t="shared" si="9"/>
        <v>8640</v>
      </c>
      <c r="J276" s="4">
        <f>Rent[[#This Row],[Actual_Rent]]/Rent[[#This Row],[Planned_rent]]</f>
        <v>0.41666666666666669</v>
      </c>
      <c r="K276"/>
    </row>
    <row r="277" spans="1:11" x14ac:dyDescent="0.25">
      <c r="A277">
        <v>15</v>
      </c>
      <c r="B277" s="1">
        <v>40544</v>
      </c>
      <c r="C277">
        <v>8</v>
      </c>
      <c r="D277" t="str">
        <f>VLOOKUP(Rent[[#This Row],[Real_estate_Item]],Houses[#All],2)</f>
        <v>Eindhoven-Zuid</v>
      </c>
      <c r="E277" t="str">
        <f>VLOOKUP(Rent[[#This Row],[Real_estate_Item]],Houses[#All],3)</f>
        <v>Tuindorp</v>
      </c>
      <c r="F277" t="str">
        <f>VLOOKUP(Rent[[#This Row],[Real_estate_Item]],Houses[#All],6)</f>
        <v>Small House</v>
      </c>
      <c r="G277" s="3">
        <f>VLOOKUP(Rent[[#This Row],[Real_estate_Item]],Houses[#All],7)</f>
        <v>720</v>
      </c>
      <c r="H277" s="3">
        <f t="shared" si="8"/>
        <v>5760</v>
      </c>
      <c r="I277" s="3">
        <f t="shared" si="9"/>
        <v>8640</v>
      </c>
      <c r="J277" s="4">
        <f>Rent[[#This Row],[Actual_Rent]]/Rent[[#This Row],[Planned_rent]]</f>
        <v>0.66666666666666663</v>
      </c>
      <c r="K277"/>
    </row>
    <row r="278" spans="1:11" x14ac:dyDescent="0.25">
      <c r="A278">
        <v>15</v>
      </c>
      <c r="B278" s="1">
        <v>40909</v>
      </c>
      <c r="C278">
        <v>7</v>
      </c>
      <c r="D278" t="str">
        <f>VLOOKUP(Rent[[#This Row],[Real_estate_Item]],Houses[#All],2)</f>
        <v>Eindhoven-Zuid</v>
      </c>
      <c r="E278" t="str">
        <f>VLOOKUP(Rent[[#This Row],[Real_estate_Item]],Houses[#All],3)</f>
        <v>Tuindorp</v>
      </c>
      <c r="F278" t="str">
        <f>VLOOKUP(Rent[[#This Row],[Real_estate_Item]],Houses[#All],6)</f>
        <v>Small House</v>
      </c>
      <c r="G278" s="3">
        <f>VLOOKUP(Rent[[#This Row],[Real_estate_Item]],Houses[#All],7)</f>
        <v>720</v>
      </c>
      <c r="H278" s="3">
        <f t="shared" si="8"/>
        <v>5040</v>
      </c>
      <c r="I278" s="3">
        <f t="shared" si="9"/>
        <v>8640</v>
      </c>
      <c r="J278" s="4">
        <f>Rent[[#This Row],[Actual_Rent]]/Rent[[#This Row],[Planned_rent]]</f>
        <v>0.58333333333333337</v>
      </c>
      <c r="K278"/>
    </row>
    <row r="279" spans="1:11" x14ac:dyDescent="0.25">
      <c r="A279">
        <v>15</v>
      </c>
      <c r="B279" s="1">
        <v>41275</v>
      </c>
      <c r="C279">
        <v>9</v>
      </c>
      <c r="D279" t="str">
        <f>VLOOKUP(Rent[[#This Row],[Real_estate_Item]],Houses[#All],2)</f>
        <v>Eindhoven-Zuid</v>
      </c>
      <c r="E279" t="str">
        <f>VLOOKUP(Rent[[#This Row],[Real_estate_Item]],Houses[#All],3)</f>
        <v>Tuindorp</v>
      </c>
      <c r="F279" t="str">
        <f>VLOOKUP(Rent[[#This Row],[Real_estate_Item]],Houses[#All],6)</f>
        <v>Small House</v>
      </c>
      <c r="G279" s="3">
        <f>VLOOKUP(Rent[[#This Row],[Real_estate_Item]],Houses[#All],7)</f>
        <v>720</v>
      </c>
      <c r="H279" s="3">
        <f t="shared" si="8"/>
        <v>6480</v>
      </c>
      <c r="I279" s="3">
        <f t="shared" si="9"/>
        <v>8640</v>
      </c>
      <c r="J279" s="4">
        <f>Rent[[#This Row],[Actual_Rent]]/Rent[[#This Row],[Planned_rent]]</f>
        <v>0.75</v>
      </c>
      <c r="K279"/>
    </row>
    <row r="280" spans="1:11" x14ac:dyDescent="0.25">
      <c r="A280">
        <v>15</v>
      </c>
      <c r="B280" s="1">
        <v>41640</v>
      </c>
      <c r="C280">
        <v>6</v>
      </c>
      <c r="D280" t="str">
        <f>VLOOKUP(Rent[[#This Row],[Real_estate_Item]],Houses[#All],2)</f>
        <v>Eindhoven-Zuid</v>
      </c>
      <c r="E280" t="str">
        <f>VLOOKUP(Rent[[#This Row],[Real_estate_Item]],Houses[#All],3)</f>
        <v>Tuindorp</v>
      </c>
      <c r="F280" t="str">
        <f>VLOOKUP(Rent[[#This Row],[Real_estate_Item]],Houses[#All],6)</f>
        <v>Small House</v>
      </c>
      <c r="G280" s="3">
        <f>VLOOKUP(Rent[[#This Row],[Real_estate_Item]],Houses[#All],7)</f>
        <v>720</v>
      </c>
      <c r="H280" s="3">
        <f t="shared" si="8"/>
        <v>4320</v>
      </c>
      <c r="I280" s="3">
        <f t="shared" si="9"/>
        <v>8640</v>
      </c>
      <c r="J280" s="4">
        <f>Rent[[#This Row],[Actual_Rent]]/Rent[[#This Row],[Planned_rent]]</f>
        <v>0.5</v>
      </c>
      <c r="K280"/>
    </row>
    <row r="281" spans="1:11" x14ac:dyDescent="0.25">
      <c r="A281">
        <v>15</v>
      </c>
      <c r="B281" s="1">
        <v>42005</v>
      </c>
      <c r="C281">
        <v>8</v>
      </c>
      <c r="D281" t="str">
        <f>VLOOKUP(Rent[[#This Row],[Real_estate_Item]],Houses[#All],2)</f>
        <v>Eindhoven-Zuid</v>
      </c>
      <c r="E281" t="str">
        <f>VLOOKUP(Rent[[#This Row],[Real_estate_Item]],Houses[#All],3)</f>
        <v>Tuindorp</v>
      </c>
      <c r="F281" t="str">
        <f>VLOOKUP(Rent[[#This Row],[Real_estate_Item]],Houses[#All],6)</f>
        <v>Small House</v>
      </c>
      <c r="G281" s="3">
        <f>VLOOKUP(Rent[[#This Row],[Real_estate_Item]],Houses[#All],7)</f>
        <v>720</v>
      </c>
      <c r="H281" s="3">
        <f t="shared" si="8"/>
        <v>5760</v>
      </c>
      <c r="I281" s="3">
        <f t="shared" si="9"/>
        <v>8640</v>
      </c>
      <c r="J281" s="4">
        <f>Rent[[#This Row],[Actual_Rent]]/Rent[[#This Row],[Planned_rent]]</f>
        <v>0.66666666666666663</v>
      </c>
      <c r="K281"/>
    </row>
    <row r="282" spans="1:11" x14ac:dyDescent="0.25">
      <c r="A282">
        <v>15</v>
      </c>
      <c r="B282" s="1">
        <v>42370</v>
      </c>
      <c r="C282">
        <v>8</v>
      </c>
      <c r="D282" t="str">
        <f>VLOOKUP(Rent[[#This Row],[Real_estate_Item]],Houses[#All],2)</f>
        <v>Eindhoven-Zuid</v>
      </c>
      <c r="E282" t="str">
        <f>VLOOKUP(Rent[[#This Row],[Real_estate_Item]],Houses[#All],3)</f>
        <v>Tuindorp</v>
      </c>
      <c r="F282" t="str">
        <f>VLOOKUP(Rent[[#This Row],[Real_estate_Item]],Houses[#All],6)</f>
        <v>Small House</v>
      </c>
      <c r="G282" s="3">
        <f>VLOOKUP(Rent[[#This Row],[Real_estate_Item]],Houses[#All],7)</f>
        <v>720</v>
      </c>
      <c r="H282" s="3">
        <f t="shared" si="8"/>
        <v>5760</v>
      </c>
      <c r="I282" s="3">
        <f t="shared" si="9"/>
        <v>8640</v>
      </c>
      <c r="J282" s="4">
        <f>Rent[[#This Row],[Actual_Rent]]/Rent[[#This Row],[Planned_rent]]</f>
        <v>0.66666666666666663</v>
      </c>
      <c r="K282"/>
    </row>
    <row r="283" spans="1:11" x14ac:dyDescent="0.25">
      <c r="A283">
        <v>15</v>
      </c>
      <c r="B283" s="1">
        <v>42736</v>
      </c>
      <c r="C283">
        <v>8</v>
      </c>
      <c r="D283" t="str">
        <f>VLOOKUP(Rent[[#This Row],[Real_estate_Item]],Houses[#All],2)</f>
        <v>Eindhoven-Zuid</v>
      </c>
      <c r="E283" t="str">
        <f>VLOOKUP(Rent[[#This Row],[Real_estate_Item]],Houses[#All],3)</f>
        <v>Tuindorp</v>
      </c>
      <c r="F283" t="str">
        <f>VLOOKUP(Rent[[#This Row],[Real_estate_Item]],Houses[#All],6)</f>
        <v>Small House</v>
      </c>
      <c r="G283" s="3">
        <f>VLOOKUP(Rent[[#This Row],[Real_estate_Item]],Houses[#All],7)</f>
        <v>720</v>
      </c>
      <c r="H283" s="3">
        <f t="shared" si="8"/>
        <v>5760</v>
      </c>
      <c r="I283" s="3">
        <f t="shared" si="9"/>
        <v>8640</v>
      </c>
      <c r="J283" s="4">
        <f>Rent[[#This Row],[Actual_Rent]]/Rent[[#This Row],[Planned_rent]]</f>
        <v>0.66666666666666663</v>
      </c>
      <c r="K283"/>
    </row>
    <row r="284" spans="1:11" x14ac:dyDescent="0.25">
      <c r="A284">
        <v>15</v>
      </c>
      <c r="B284" s="1">
        <v>43101</v>
      </c>
      <c r="C284">
        <v>9</v>
      </c>
      <c r="D284" t="str">
        <f>VLOOKUP(Rent[[#This Row],[Real_estate_Item]],Houses[#All],2)</f>
        <v>Eindhoven-Zuid</v>
      </c>
      <c r="E284" t="str">
        <f>VLOOKUP(Rent[[#This Row],[Real_estate_Item]],Houses[#All],3)</f>
        <v>Tuindorp</v>
      </c>
      <c r="F284" t="str">
        <f>VLOOKUP(Rent[[#This Row],[Real_estate_Item]],Houses[#All],6)</f>
        <v>Small House</v>
      </c>
      <c r="G284" s="3">
        <f>VLOOKUP(Rent[[#This Row],[Real_estate_Item]],Houses[#All],7)</f>
        <v>720</v>
      </c>
      <c r="H284" s="3">
        <f t="shared" si="8"/>
        <v>6480</v>
      </c>
      <c r="I284" s="3">
        <f t="shared" si="9"/>
        <v>8640</v>
      </c>
      <c r="J284" s="4">
        <f>Rent[[#This Row],[Actual_Rent]]/Rent[[#This Row],[Planned_rent]]</f>
        <v>0.75</v>
      </c>
      <c r="K284"/>
    </row>
    <row r="285" spans="1:11" x14ac:dyDescent="0.25">
      <c r="A285">
        <v>15</v>
      </c>
      <c r="B285" s="1">
        <v>43466</v>
      </c>
      <c r="C285">
        <v>9</v>
      </c>
      <c r="D285" t="str">
        <f>VLOOKUP(Rent[[#This Row],[Real_estate_Item]],Houses[#All],2)</f>
        <v>Eindhoven-Zuid</v>
      </c>
      <c r="E285" t="str">
        <f>VLOOKUP(Rent[[#This Row],[Real_estate_Item]],Houses[#All],3)</f>
        <v>Tuindorp</v>
      </c>
      <c r="F285" t="str">
        <f>VLOOKUP(Rent[[#This Row],[Real_estate_Item]],Houses[#All],6)</f>
        <v>Small House</v>
      </c>
      <c r="G285" s="3">
        <f>VLOOKUP(Rent[[#This Row],[Real_estate_Item]],Houses[#All],7)</f>
        <v>720</v>
      </c>
      <c r="H285" s="3">
        <f t="shared" si="8"/>
        <v>6480</v>
      </c>
      <c r="I285" s="3">
        <f t="shared" si="9"/>
        <v>8640</v>
      </c>
      <c r="J285" s="4">
        <f>Rent[[#This Row],[Actual_Rent]]/Rent[[#This Row],[Planned_rent]]</f>
        <v>0.75</v>
      </c>
      <c r="K285"/>
    </row>
    <row r="286" spans="1:11" x14ac:dyDescent="0.25">
      <c r="A286">
        <v>16</v>
      </c>
      <c r="B286" s="1">
        <v>36892</v>
      </c>
      <c r="C286">
        <v>6</v>
      </c>
      <c r="D286" t="str">
        <f>VLOOKUP(Rent[[#This Row],[Real_estate_Item]],Houses[#All],2)</f>
        <v>Eindhoven-Zuid</v>
      </c>
      <c r="E286" t="str">
        <f>VLOOKUP(Rent[[#This Row],[Real_estate_Item]],Houses[#All],3)</f>
        <v>Tuindorp</v>
      </c>
      <c r="F286" t="str">
        <f>VLOOKUP(Rent[[#This Row],[Real_estate_Item]],Houses[#All],6)</f>
        <v>Apartment</v>
      </c>
      <c r="G286" s="3">
        <f>VLOOKUP(Rent[[#This Row],[Real_estate_Item]],Houses[#All],7)</f>
        <v>560</v>
      </c>
      <c r="H286" s="3">
        <f t="shared" si="8"/>
        <v>3360</v>
      </c>
      <c r="I286" s="3">
        <f t="shared" si="9"/>
        <v>6720</v>
      </c>
      <c r="J286" s="4">
        <f>Rent[[#This Row],[Actual_Rent]]/Rent[[#This Row],[Planned_rent]]</f>
        <v>0.5</v>
      </c>
      <c r="K286"/>
    </row>
    <row r="287" spans="1:11" x14ac:dyDescent="0.25">
      <c r="A287">
        <v>16</v>
      </c>
      <c r="B287" s="1">
        <v>37257</v>
      </c>
      <c r="C287">
        <v>5</v>
      </c>
      <c r="D287" t="str">
        <f>VLOOKUP(Rent[[#This Row],[Real_estate_Item]],Houses[#All],2)</f>
        <v>Eindhoven-Zuid</v>
      </c>
      <c r="E287" t="str">
        <f>VLOOKUP(Rent[[#This Row],[Real_estate_Item]],Houses[#All],3)</f>
        <v>Tuindorp</v>
      </c>
      <c r="F287" t="str">
        <f>VLOOKUP(Rent[[#This Row],[Real_estate_Item]],Houses[#All],6)</f>
        <v>Apartment</v>
      </c>
      <c r="G287" s="3">
        <f>VLOOKUP(Rent[[#This Row],[Real_estate_Item]],Houses[#All],7)</f>
        <v>560</v>
      </c>
      <c r="H287" s="3">
        <f t="shared" si="8"/>
        <v>2800</v>
      </c>
      <c r="I287" s="3">
        <f t="shared" si="9"/>
        <v>6720</v>
      </c>
      <c r="J287" s="4">
        <f>Rent[[#This Row],[Actual_Rent]]/Rent[[#This Row],[Planned_rent]]</f>
        <v>0.41666666666666669</v>
      </c>
      <c r="K287"/>
    </row>
    <row r="288" spans="1:11" x14ac:dyDescent="0.25">
      <c r="A288">
        <v>16</v>
      </c>
      <c r="B288" s="1">
        <v>37622</v>
      </c>
      <c r="C288">
        <v>6</v>
      </c>
      <c r="D288" t="str">
        <f>VLOOKUP(Rent[[#This Row],[Real_estate_Item]],Houses[#All],2)</f>
        <v>Eindhoven-Zuid</v>
      </c>
      <c r="E288" t="str">
        <f>VLOOKUP(Rent[[#This Row],[Real_estate_Item]],Houses[#All],3)</f>
        <v>Tuindorp</v>
      </c>
      <c r="F288" t="str">
        <f>VLOOKUP(Rent[[#This Row],[Real_estate_Item]],Houses[#All],6)</f>
        <v>Apartment</v>
      </c>
      <c r="G288" s="3">
        <f>VLOOKUP(Rent[[#This Row],[Real_estate_Item]],Houses[#All],7)</f>
        <v>560</v>
      </c>
      <c r="H288" s="3">
        <f t="shared" si="8"/>
        <v>3360</v>
      </c>
      <c r="I288" s="3">
        <f t="shared" si="9"/>
        <v>6720</v>
      </c>
      <c r="J288" s="4">
        <f>Rent[[#This Row],[Actual_Rent]]/Rent[[#This Row],[Planned_rent]]</f>
        <v>0.5</v>
      </c>
      <c r="K288"/>
    </row>
    <row r="289" spans="1:11" x14ac:dyDescent="0.25">
      <c r="A289">
        <v>16</v>
      </c>
      <c r="B289" s="1">
        <v>37987</v>
      </c>
      <c r="C289">
        <v>8</v>
      </c>
      <c r="D289" t="str">
        <f>VLOOKUP(Rent[[#This Row],[Real_estate_Item]],Houses[#All],2)</f>
        <v>Eindhoven-Zuid</v>
      </c>
      <c r="E289" t="str">
        <f>VLOOKUP(Rent[[#This Row],[Real_estate_Item]],Houses[#All],3)</f>
        <v>Tuindorp</v>
      </c>
      <c r="F289" t="str">
        <f>VLOOKUP(Rent[[#This Row],[Real_estate_Item]],Houses[#All],6)</f>
        <v>Apartment</v>
      </c>
      <c r="G289" s="3">
        <f>VLOOKUP(Rent[[#This Row],[Real_estate_Item]],Houses[#All],7)</f>
        <v>560</v>
      </c>
      <c r="H289" s="3">
        <f t="shared" si="8"/>
        <v>4480</v>
      </c>
      <c r="I289" s="3">
        <f t="shared" si="9"/>
        <v>6720</v>
      </c>
      <c r="J289" s="4">
        <f>Rent[[#This Row],[Actual_Rent]]/Rent[[#This Row],[Planned_rent]]</f>
        <v>0.66666666666666663</v>
      </c>
      <c r="K289"/>
    </row>
    <row r="290" spans="1:11" x14ac:dyDescent="0.25">
      <c r="A290">
        <v>16</v>
      </c>
      <c r="B290" s="1">
        <v>38353</v>
      </c>
      <c r="C290">
        <v>7</v>
      </c>
      <c r="D290" t="str">
        <f>VLOOKUP(Rent[[#This Row],[Real_estate_Item]],Houses[#All],2)</f>
        <v>Eindhoven-Zuid</v>
      </c>
      <c r="E290" t="str">
        <f>VLOOKUP(Rent[[#This Row],[Real_estate_Item]],Houses[#All],3)</f>
        <v>Tuindorp</v>
      </c>
      <c r="F290" t="str">
        <f>VLOOKUP(Rent[[#This Row],[Real_estate_Item]],Houses[#All],6)</f>
        <v>Apartment</v>
      </c>
      <c r="G290" s="3">
        <f>VLOOKUP(Rent[[#This Row],[Real_estate_Item]],Houses[#All],7)</f>
        <v>560</v>
      </c>
      <c r="H290" s="3">
        <f t="shared" si="8"/>
        <v>3920</v>
      </c>
      <c r="I290" s="3">
        <f t="shared" si="9"/>
        <v>6720</v>
      </c>
      <c r="J290" s="4">
        <f>Rent[[#This Row],[Actual_Rent]]/Rent[[#This Row],[Planned_rent]]</f>
        <v>0.58333333333333337</v>
      </c>
      <c r="K290"/>
    </row>
    <row r="291" spans="1:11" x14ac:dyDescent="0.25">
      <c r="A291">
        <v>16</v>
      </c>
      <c r="B291" s="1">
        <v>38718</v>
      </c>
      <c r="C291">
        <v>6</v>
      </c>
      <c r="D291" t="str">
        <f>VLOOKUP(Rent[[#This Row],[Real_estate_Item]],Houses[#All],2)</f>
        <v>Eindhoven-Zuid</v>
      </c>
      <c r="E291" t="str">
        <f>VLOOKUP(Rent[[#This Row],[Real_estate_Item]],Houses[#All],3)</f>
        <v>Tuindorp</v>
      </c>
      <c r="F291" t="str">
        <f>VLOOKUP(Rent[[#This Row],[Real_estate_Item]],Houses[#All],6)</f>
        <v>Apartment</v>
      </c>
      <c r="G291" s="3">
        <f>VLOOKUP(Rent[[#This Row],[Real_estate_Item]],Houses[#All],7)</f>
        <v>560</v>
      </c>
      <c r="H291" s="3">
        <f t="shared" si="8"/>
        <v>3360</v>
      </c>
      <c r="I291" s="3">
        <f t="shared" si="9"/>
        <v>6720</v>
      </c>
      <c r="J291" s="4">
        <f>Rent[[#This Row],[Actual_Rent]]/Rent[[#This Row],[Planned_rent]]</f>
        <v>0.5</v>
      </c>
      <c r="K291"/>
    </row>
    <row r="292" spans="1:11" x14ac:dyDescent="0.25">
      <c r="A292">
        <v>16</v>
      </c>
      <c r="B292" s="1">
        <v>39083</v>
      </c>
      <c r="C292">
        <v>6</v>
      </c>
      <c r="D292" t="str">
        <f>VLOOKUP(Rent[[#This Row],[Real_estate_Item]],Houses[#All],2)</f>
        <v>Eindhoven-Zuid</v>
      </c>
      <c r="E292" t="str">
        <f>VLOOKUP(Rent[[#This Row],[Real_estate_Item]],Houses[#All],3)</f>
        <v>Tuindorp</v>
      </c>
      <c r="F292" t="str">
        <f>VLOOKUP(Rent[[#This Row],[Real_estate_Item]],Houses[#All],6)</f>
        <v>Apartment</v>
      </c>
      <c r="G292" s="3">
        <f>VLOOKUP(Rent[[#This Row],[Real_estate_Item]],Houses[#All],7)</f>
        <v>560</v>
      </c>
      <c r="H292" s="3">
        <f t="shared" si="8"/>
        <v>3360</v>
      </c>
      <c r="I292" s="3">
        <f t="shared" si="9"/>
        <v>6720</v>
      </c>
      <c r="J292" s="4">
        <f>Rent[[#This Row],[Actual_Rent]]/Rent[[#This Row],[Planned_rent]]</f>
        <v>0.5</v>
      </c>
      <c r="K292"/>
    </row>
    <row r="293" spans="1:11" x14ac:dyDescent="0.25">
      <c r="A293">
        <v>16</v>
      </c>
      <c r="B293" s="1">
        <v>39448</v>
      </c>
      <c r="C293">
        <v>9</v>
      </c>
      <c r="D293" t="str">
        <f>VLOOKUP(Rent[[#This Row],[Real_estate_Item]],Houses[#All],2)</f>
        <v>Eindhoven-Zuid</v>
      </c>
      <c r="E293" t="str">
        <f>VLOOKUP(Rent[[#This Row],[Real_estate_Item]],Houses[#All],3)</f>
        <v>Tuindorp</v>
      </c>
      <c r="F293" t="str">
        <f>VLOOKUP(Rent[[#This Row],[Real_estate_Item]],Houses[#All],6)</f>
        <v>Apartment</v>
      </c>
      <c r="G293" s="3">
        <f>VLOOKUP(Rent[[#This Row],[Real_estate_Item]],Houses[#All],7)</f>
        <v>560</v>
      </c>
      <c r="H293" s="3">
        <f t="shared" si="8"/>
        <v>5040</v>
      </c>
      <c r="I293" s="3">
        <f t="shared" si="9"/>
        <v>6720</v>
      </c>
      <c r="J293" s="4">
        <f>Rent[[#This Row],[Actual_Rent]]/Rent[[#This Row],[Planned_rent]]</f>
        <v>0.75</v>
      </c>
      <c r="K293"/>
    </row>
    <row r="294" spans="1:11" x14ac:dyDescent="0.25">
      <c r="A294">
        <v>16</v>
      </c>
      <c r="B294" s="1">
        <v>39814</v>
      </c>
      <c r="C294">
        <v>5</v>
      </c>
      <c r="D294" t="str">
        <f>VLOOKUP(Rent[[#This Row],[Real_estate_Item]],Houses[#All],2)</f>
        <v>Eindhoven-Zuid</v>
      </c>
      <c r="E294" t="str">
        <f>VLOOKUP(Rent[[#This Row],[Real_estate_Item]],Houses[#All],3)</f>
        <v>Tuindorp</v>
      </c>
      <c r="F294" t="str">
        <f>VLOOKUP(Rent[[#This Row],[Real_estate_Item]],Houses[#All],6)</f>
        <v>Apartment</v>
      </c>
      <c r="G294" s="3">
        <f>VLOOKUP(Rent[[#This Row],[Real_estate_Item]],Houses[#All],7)</f>
        <v>560</v>
      </c>
      <c r="H294" s="3">
        <f t="shared" si="8"/>
        <v>2800</v>
      </c>
      <c r="I294" s="3">
        <f t="shared" si="9"/>
        <v>6720</v>
      </c>
      <c r="J294" s="4">
        <f>Rent[[#This Row],[Actual_Rent]]/Rent[[#This Row],[Planned_rent]]</f>
        <v>0.41666666666666669</v>
      </c>
      <c r="K294"/>
    </row>
    <row r="295" spans="1:11" x14ac:dyDescent="0.25">
      <c r="A295">
        <v>16</v>
      </c>
      <c r="B295" s="1">
        <v>40179</v>
      </c>
      <c r="C295">
        <v>9</v>
      </c>
      <c r="D295" t="str">
        <f>VLOOKUP(Rent[[#This Row],[Real_estate_Item]],Houses[#All],2)</f>
        <v>Eindhoven-Zuid</v>
      </c>
      <c r="E295" t="str">
        <f>VLOOKUP(Rent[[#This Row],[Real_estate_Item]],Houses[#All],3)</f>
        <v>Tuindorp</v>
      </c>
      <c r="F295" t="str">
        <f>VLOOKUP(Rent[[#This Row],[Real_estate_Item]],Houses[#All],6)</f>
        <v>Apartment</v>
      </c>
      <c r="G295" s="3">
        <f>VLOOKUP(Rent[[#This Row],[Real_estate_Item]],Houses[#All],7)</f>
        <v>560</v>
      </c>
      <c r="H295" s="3">
        <f t="shared" si="8"/>
        <v>5040</v>
      </c>
      <c r="I295" s="3">
        <f t="shared" si="9"/>
        <v>6720</v>
      </c>
      <c r="J295" s="4">
        <f>Rent[[#This Row],[Actual_Rent]]/Rent[[#This Row],[Planned_rent]]</f>
        <v>0.75</v>
      </c>
      <c r="K295"/>
    </row>
    <row r="296" spans="1:11" x14ac:dyDescent="0.25">
      <c r="A296">
        <v>16</v>
      </c>
      <c r="B296" s="1">
        <v>40544</v>
      </c>
      <c r="C296">
        <v>5</v>
      </c>
      <c r="D296" t="str">
        <f>VLOOKUP(Rent[[#This Row],[Real_estate_Item]],Houses[#All],2)</f>
        <v>Eindhoven-Zuid</v>
      </c>
      <c r="E296" t="str">
        <f>VLOOKUP(Rent[[#This Row],[Real_estate_Item]],Houses[#All],3)</f>
        <v>Tuindorp</v>
      </c>
      <c r="F296" t="str">
        <f>VLOOKUP(Rent[[#This Row],[Real_estate_Item]],Houses[#All],6)</f>
        <v>Apartment</v>
      </c>
      <c r="G296" s="3">
        <f>VLOOKUP(Rent[[#This Row],[Real_estate_Item]],Houses[#All],7)</f>
        <v>560</v>
      </c>
      <c r="H296" s="3">
        <f t="shared" si="8"/>
        <v>2800</v>
      </c>
      <c r="I296" s="3">
        <f t="shared" si="9"/>
        <v>6720</v>
      </c>
      <c r="J296" s="4">
        <f>Rent[[#This Row],[Actual_Rent]]/Rent[[#This Row],[Planned_rent]]</f>
        <v>0.41666666666666669</v>
      </c>
      <c r="K296"/>
    </row>
    <row r="297" spans="1:11" x14ac:dyDescent="0.25">
      <c r="A297">
        <v>16</v>
      </c>
      <c r="B297" s="1">
        <v>40909</v>
      </c>
      <c r="C297">
        <v>6</v>
      </c>
      <c r="D297" t="str">
        <f>VLOOKUP(Rent[[#This Row],[Real_estate_Item]],Houses[#All],2)</f>
        <v>Eindhoven-Zuid</v>
      </c>
      <c r="E297" t="str">
        <f>VLOOKUP(Rent[[#This Row],[Real_estate_Item]],Houses[#All],3)</f>
        <v>Tuindorp</v>
      </c>
      <c r="F297" t="str">
        <f>VLOOKUP(Rent[[#This Row],[Real_estate_Item]],Houses[#All],6)</f>
        <v>Apartment</v>
      </c>
      <c r="G297" s="3">
        <f>VLOOKUP(Rent[[#This Row],[Real_estate_Item]],Houses[#All],7)</f>
        <v>560</v>
      </c>
      <c r="H297" s="3">
        <f t="shared" si="8"/>
        <v>3360</v>
      </c>
      <c r="I297" s="3">
        <f t="shared" si="9"/>
        <v>6720</v>
      </c>
      <c r="J297" s="4">
        <f>Rent[[#This Row],[Actual_Rent]]/Rent[[#This Row],[Planned_rent]]</f>
        <v>0.5</v>
      </c>
      <c r="K297"/>
    </row>
    <row r="298" spans="1:11" x14ac:dyDescent="0.25">
      <c r="A298">
        <v>16</v>
      </c>
      <c r="B298" s="1">
        <v>41275</v>
      </c>
      <c r="C298">
        <v>9</v>
      </c>
      <c r="D298" t="str">
        <f>VLOOKUP(Rent[[#This Row],[Real_estate_Item]],Houses[#All],2)</f>
        <v>Eindhoven-Zuid</v>
      </c>
      <c r="E298" t="str">
        <f>VLOOKUP(Rent[[#This Row],[Real_estate_Item]],Houses[#All],3)</f>
        <v>Tuindorp</v>
      </c>
      <c r="F298" t="str">
        <f>VLOOKUP(Rent[[#This Row],[Real_estate_Item]],Houses[#All],6)</f>
        <v>Apartment</v>
      </c>
      <c r="G298" s="3">
        <f>VLOOKUP(Rent[[#This Row],[Real_estate_Item]],Houses[#All],7)</f>
        <v>560</v>
      </c>
      <c r="H298" s="3">
        <f t="shared" si="8"/>
        <v>5040</v>
      </c>
      <c r="I298" s="3">
        <f t="shared" si="9"/>
        <v>6720</v>
      </c>
      <c r="J298" s="4">
        <f>Rent[[#This Row],[Actual_Rent]]/Rent[[#This Row],[Planned_rent]]</f>
        <v>0.75</v>
      </c>
      <c r="K298"/>
    </row>
    <row r="299" spans="1:11" x14ac:dyDescent="0.25">
      <c r="A299">
        <v>16</v>
      </c>
      <c r="B299" s="1">
        <v>41640</v>
      </c>
      <c r="C299">
        <v>9</v>
      </c>
      <c r="D299" t="str">
        <f>VLOOKUP(Rent[[#This Row],[Real_estate_Item]],Houses[#All],2)</f>
        <v>Eindhoven-Zuid</v>
      </c>
      <c r="E299" t="str">
        <f>VLOOKUP(Rent[[#This Row],[Real_estate_Item]],Houses[#All],3)</f>
        <v>Tuindorp</v>
      </c>
      <c r="F299" t="str">
        <f>VLOOKUP(Rent[[#This Row],[Real_estate_Item]],Houses[#All],6)</f>
        <v>Apartment</v>
      </c>
      <c r="G299" s="3">
        <f>VLOOKUP(Rent[[#This Row],[Real_estate_Item]],Houses[#All],7)</f>
        <v>560</v>
      </c>
      <c r="H299" s="3">
        <f t="shared" si="8"/>
        <v>5040</v>
      </c>
      <c r="I299" s="3">
        <f t="shared" si="9"/>
        <v>6720</v>
      </c>
      <c r="J299" s="4">
        <f>Rent[[#This Row],[Actual_Rent]]/Rent[[#This Row],[Planned_rent]]</f>
        <v>0.75</v>
      </c>
      <c r="K299"/>
    </row>
    <row r="300" spans="1:11" x14ac:dyDescent="0.25">
      <c r="A300">
        <v>16</v>
      </c>
      <c r="B300" s="1">
        <v>42005</v>
      </c>
      <c r="C300">
        <v>5</v>
      </c>
      <c r="D300" t="str">
        <f>VLOOKUP(Rent[[#This Row],[Real_estate_Item]],Houses[#All],2)</f>
        <v>Eindhoven-Zuid</v>
      </c>
      <c r="E300" t="str">
        <f>VLOOKUP(Rent[[#This Row],[Real_estate_Item]],Houses[#All],3)</f>
        <v>Tuindorp</v>
      </c>
      <c r="F300" t="str">
        <f>VLOOKUP(Rent[[#This Row],[Real_estate_Item]],Houses[#All],6)</f>
        <v>Apartment</v>
      </c>
      <c r="G300" s="3">
        <f>VLOOKUP(Rent[[#This Row],[Real_estate_Item]],Houses[#All],7)</f>
        <v>560</v>
      </c>
      <c r="H300" s="3">
        <f t="shared" si="8"/>
        <v>2800</v>
      </c>
      <c r="I300" s="3">
        <f t="shared" si="9"/>
        <v>6720</v>
      </c>
      <c r="J300" s="4">
        <f>Rent[[#This Row],[Actual_Rent]]/Rent[[#This Row],[Planned_rent]]</f>
        <v>0.41666666666666669</v>
      </c>
      <c r="K300"/>
    </row>
    <row r="301" spans="1:11" x14ac:dyDescent="0.25">
      <c r="A301">
        <v>16</v>
      </c>
      <c r="B301" s="1">
        <v>42370</v>
      </c>
      <c r="C301">
        <v>6</v>
      </c>
      <c r="D301" t="str">
        <f>VLOOKUP(Rent[[#This Row],[Real_estate_Item]],Houses[#All],2)</f>
        <v>Eindhoven-Zuid</v>
      </c>
      <c r="E301" t="str">
        <f>VLOOKUP(Rent[[#This Row],[Real_estate_Item]],Houses[#All],3)</f>
        <v>Tuindorp</v>
      </c>
      <c r="F301" t="str">
        <f>VLOOKUP(Rent[[#This Row],[Real_estate_Item]],Houses[#All],6)</f>
        <v>Apartment</v>
      </c>
      <c r="G301" s="3">
        <f>VLOOKUP(Rent[[#This Row],[Real_estate_Item]],Houses[#All],7)</f>
        <v>560</v>
      </c>
      <c r="H301" s="3">
        <f t="shared" si="8"/>
        <v>3360</v>
      </c>
      <c r="I301" s="3">
        <f t="shared" si="9"/>
        <v>6720</v>
      </c>
      <c r="J301" s="4">
        <f>Rent[[#This Row],[Actual_Rent]]/Rent[[#This Row],[Planned_rent]]</f>
        <v>0.5</v>
      </c>
      <c r="K301"/>
    </row>
    <row r="302" spans="1:11" x14ac:dyDescent="0.25">
      <c r="A302">
        <v>16</v>
      </c>
      <c r="B302" s="1">
        <v>42736</v>
      </c>
      <c r="C302">
        <v>6</v>
      </c>
      <c r="D302" t="str">
        <f>VLOOKUP(Rent[[#This Row],[Real_estate_Item]],Houses[#All],2)</f>
        <v>Eindhoven-Zuid</v>
      </c>
      <c r="E302" t="str">
        <f>VLOOKUP(Rent[[#This Row],[Real_estate_Item]],Houses[#All],3)</f>
        <v>Tuindorp</v>
      </c>
      <c r="F302" t="str">
        <f>VLOOKUP(Rent[[#This Row],[Real_estate_Item]],Houses[#All],6)</f>
        <v>Apartment</v>
      </c>
      <c r="G302" s="3">
        <f>VLOOKUP(Rent[[#This Row],[Real_estate_Item]],Houses[#All],7)</f>
        <v>560</v>
      </c>
      <c r="H302" s="3">
        <f t="shared" si="8"/>
        <v>3360</v>
      </c>
      <c r="I302" s="3">
        <f t="shared" si="9"/>
        <v>6720</v>
      </c>
      <c r="J302" s="4">
        <f>Rent[[#This Row],[Actual_Rent]]/Rent[[#This Row],[Planned_rent]]</f>
        <v>0.5</v>
      </c>
      <c r="K302"/>
    </row>
    <row r="303" spans="1:11" x14ac:dyDescent="0.25">
      <c r="A303">
        <v>16</v>
      </c>
      <c r="B303" s="1">
        <v>43101</v>
      </c>
      <c r="C303">
        <v>10</v>
      </c>
      <c r="D303" t="str">
        <f>VLOOKUP(Rent[[#This Row],[Real_estate_Item]],Houses[#All],2)</f>
        <v>Eindhoven-Zuid</v>
      </c>
      <c r="E303" t="str">
        <f>VLOOKUP(Rent[[#This Row],[Real_estate_Item]],Houses[#All],3)</f>
        <v>Tuindorp</v>
      </c>
      <c r="F303" t="str">
        <f>VLOOKUP(Rent[[#This Row],[Real_estate_Item]],Houses[#All],6)</f>
        <v>Apartment</v>
      </c>
      <c r="G303" s="3">
        <f>VLOOKUP(Rent[[#This Row],[Real_estate_Item]],Houses[#All],7)</f>
        <v>560</v>
      </c>
      <c r="H303" s="3">
        <f t="shared" si="8"/>
        <v>5600</v>
      </c>
      <c r="I303" s="3">
        <f t="shared" si="9"/>
        <v>6720</v>
      </c>
      <c r="J303" s="4">
        <f>Rent[[#This Row],[Actual_Rent]]/Rent[[#This Row],[Planned_rent]]</f>
        <v>0.83333333333333337</v>
      </c>
      <c r="K303"/>
    </row>
    <row r="304" spans="1:11" x14ac:dyDescent="0.25">
      <c r="A304">
        <v>16</v>
      </c>
      <c r="B304" s="1">
        <v>43466</v>
      </c>
      <c r="C304">
        <v>8</v>
      </c>
      <c r="D304" t="str">
        <f>VLOOKUP(Rent[[#This Row],[Real_estate_Item]],Houses[#All],2)</f>
        <v>Eindhoven-Zuid</v>
      </c>
      <c r="E304" t="str">
        <f>VLOOKUP(Rent[[#This Row],[Real_estate_Item]],Houses[#All],3)</f>
        <v>Tuindorp</v>
      </c>
      <c r="F304" t="str">
        <f>VLOOKUP(Rent[[#This Row],[Real_estate_Item]],Houses[#All],6)</f>
        <v>Apartment</v>
      </c>
      <c r="G304" s="3">
        <f>VLOOKUP(Rent[[#This Row],[Real_estate_Item]],Houses[#All],7)</f>
        <v>560</v>
      </c>
      <c r="H304" s="3">
        <f t="shared" si="8"/>
        <v>4480</v>
      </c>
      <c r="I304" s="3">
        <f t="shared" si="9"/>
        <v>6720</v>
      </c>
      <c r="J304" s="4">
        <f>Rent[[#This Row],[Actual_Rent]]/Rent[[#This Row],[Planned_rent]]</f>
        <v>0.66666666666666663</v>
      </c>
      <c r="K304"/>
    </row>
    <row r="305" spans="1:11" x14ac:dyDescent="0.25">
      <c r="A305">
        <v>17</v>
      </c>
      <c r="B305" s="1">
        <v>36892</v>
      </c>
      <c r="C305">
        <v>6</v>
      </c>
      <c r="D305" t="str">
        <f>VLOOKUP(Rent[[#This Row],[Real_estate_Item]],Houses[#All],2)</f>
        <v>Eindhoven-Zuid</v>
      </c>
      <c r="E305" t="str">
        <f>VLOOKUP(Rent[[#This Row],[Real_estate_Item]],Houses[#All],3)</f>
        <v>Tuindorp</v>
      </c>
      <c r="F305" t="str">
        <f>VLOOKUP(Rent[[#This Row],[Real_estate_Item]],Houses[#All],6)</f>
        <v>Villa</v>
      </c>
      <c r="G305" s="3">
        <f>VLOOKUP(Rent[[#This Row],[Real_estate_Item]],Houses[#All],7)</f>
        <v>1440</v>
      </c>
      <c r="H305" s="3">
        <f t="shared" si="8"/>
        <v>8640</v>
      </c>
      <c r="I305" s="3">
        <f t="shared" si="9"/>
        <v>17280</v>
      </c>
      <c r="J305" s="4">
        <f>Rent[[#This Row],[Actual_Rent]]/Rent[[#This Row],[Planned_rent]]</f>
        <v>0.5</v>
      </c>
      <c r="K305"/>
    </row>
    <row r="306" spans="1:11" x14ac:dyDescent="0.25">
      <c r="A306">
        <v>17</v>
      </c>
      <c r="B306" s="1">
        <v>37257</v>
      </c>
      <c r="C306">
        <v>6</v>
      </c>
      <c r="D306" t="str">
        <f>VLOOKUP(Rent[[#This Row],[Real_estate_Item]],Houses[#All],2)</f>
        <v>Eindhoven-Zuid</v>
      </c>
      <c r="E306" t="str">
        <f>VLOOKUP(Rent[[#This Row],[Real_estate_Item]],Houses[#All],3)</f>
        <v>Tuindorp</v>
      </c>
      <c r="F306" t="str">
        <f>VLOOKUP(Rent[[#This Row],[Real_estate_Item]],Houses[#All],6)</f>
        <v>Villa</v>
      </c>
      <c r="G306" s="3">
        <f>VLOOKUP(Rent[[#This Row],[Real_estate_Item]],Houses[#All],7)</f>
        <v>1440</v>
      </c>
      <c r="H306" s="3">
        <f t="shared" si="8"/>
        <v>8640</v>
      </c>
      <c r="I306" s="3">
        <f t="shared" si="9"/>
        <v>17280</v>
      </c>
      <c r="J306" s="4">
        <f>Rent[[#This Row],[Actual_Rent]]/Rent[[#This Row],[Planned_rent]]</f>
        <v>0.5</v>
      </c>
      <c r="K306"/>
    </row>
    <row r="307" spans="1:11" x14ac:dyDescent="0.25">
      <c r="A307">
        <v>17</v>
      </c>
      <c r="B307" s="1">
        <v>37622</v>
      </c>
      <c r="C307">
        <v>7</v>
      </c>
      <c r="D307" t="str">
        <f>VLOOKUP(Rent[[#This Row],[Real_estate_Item]],Houses[#All],2)</f>
        <v>Eindhoven-Zuid</v>
      </c>
      <c r="E307" t="str">
        <f>VLOOKUP(Rent[[#This Row],[Real_estate_Item]],Houses[#All],3)</f>
        <v>Tuindorp</v>
      </c>
      <c r="F307" t="str">
        <f>VLOOKUP(Rent[[#This Row],[Real_estate_Item]],Houses[#All],6)</f>
        <v>Villa</v>
      </c>
      <c r="G307" s="3">
        <f>VLOOKUP(Rent[[#This Row],[Real_estate_Item]],Houses[#All],7)</f>
        <v>1440</v>
      </c>
      <c r="H307" s="3">
        <f t="shared" si="8"/>
        <v>10080</v>
      </c>
      <c r="I307" s="3">
        <f t="shared" si="9"/>
        <v>17280</v>
      </c>
      <c r="J307" s="4">
        <f>Rent[[#This Row],[Actual_Rent]]/Rent[[#This Row],[Planned_rent]]</f>
        <v>0.58333333333333337</v>
      </c>
      <c r="K307"/>
    </row>
    <row r="308" spans="1:11" x14ac:dyDescent="0.25">
      <c r="A308">
        <v>17</v>
      </c>
      <c r="B308" s="1">
        <v>37987</v>
      </c>
      <c r="C308">
        <v>5</v>
      </c>
      <c r="D308" t="str">
        <f>VLOOKUP(Rent[[#This Row],[Real_estate_Item]],Houses[#All],2)</f>
        <v>Eindhoven-Zuid</v>
      </c>
      <c r="E308" t="str">
        <f>VLOOKUP(Rent[[#This Row],[Real_estate_Item]],Houses[#All],3)</f>
        <v>Tuindorp</v>
      </c>
      <c r="F308" t="str">
        <f>VLOOKUP(Rent[[#This Row],[Real_estate_Item]],Houses[#All],6)</f>
        <v>Villa</v>
      </c>
      <c r="G308" s="3">
        <f>VLOOKUP(Rent[[#This Row],[Real_estate_Item]],Houses[#All],7)</f>
        <v>1440</v>
      </c>
      <c r="H308" s="3">
        <f t="shared" si="8"/>
        <v>7200</v>
      </c>
      <c r="I308" s="3">
        <f t="shared" si="9"/>
        <v>17280</v>
      </c>
      <c r="J308" s="4">
        <f>Rent[[#This Row],[Actual_Rent]]/Rent[[#This Row],[Planned_rent]]</f>
        <v>0.41666666666666669</v>
      </c>
      <c r="K308"/>
    </row>
    <row r="309" spans="1:11" x14ac:dyDescent="0.25">
      <c r="A309">
        <v>17</v>
      </c>
      <c r="B309" s="1">
        <v>38353</v>
      </c>
      <c r="C309">
        <v>8</v>
      </c>
      <c r="D309" t="str">
        <f>VLOOKUP(Rent[[#This Row],[Real_estate_Item]],Houses[#All],2)</f>
        <v>Eindhoven-Zuid</v>
      </c>
      <c r="E309" t="str">
        <f>VLOOKUP(Rent[[#This Row],[Real_estate_Item]],Houses[#All],3)</f>
        <v>Tuindorp</v>
      </c>
      <c r="F309" t="str">
        <f>VLOOKUP(Rent[[#This Row],[Real_estate_Item]],Houses[#All],6)</f>
        <v>Villa</v>
      </c>
      <c r="G309" s="3">
        <f>VLOOKUP(Rent[[#This Row],[Real_estate_Item]],Houses[#All],7)</f>
        <v>1440</v>
      </c>
      <c r="H309" s="3">
        <f t="shared" si="8"/>
        <v>11520</v>
      </c>
      <c r="I309" s="3">
        <f t="shared" si="9"/>
        <v>17280</v>
      </c>
      <c r="J309" s="4">
        <f>Rent[[#This Row],[Actual_Rent]]/Rent[[#This Row],[Planned_rent]]</f>
        <v>0.66666666666666663</v>
      </c>
      <c r="K309"/>
    </row>
    <row r="310" spans="1:11" x14ac:dyDescent="0.25">
      <c r="A310">
        <v>17</v>
      </c>
      <c r="B310" s="1">
        <v>38718</v>
      </c>
      <c r="C310">
        <v>8</v>
      </c>
      <c r="D310" t="str">
        <f>VLOOKUP(Rent[[#This Row],[Real_estate_Item]],Houses[#All],2)</f>
        <v>Eindhoven-Zuid</v>
      </c>
      <c r="E310" t="str">
        <f>VLOOKUP(Rent[[#This Row],[Real_estate_Item]],Houses[#All],3)</f>
        <v>Tuindorp</v>
      </c>
      <c r="F310" t="str">
        <f>VLOOKUP(Rent[[#This Row],[Real_estate_Item]],Houses[#All],6)</f>
        <v>Villa</v>
      </c>
      <c r="G310" s="3">
        <f>VLOOKUP(Rent[[#This Row],[Real_estate_Item]],Houses[#All],7)</f>
        <v>1440</v>
      </c>
      <c r="H310" s="3">
        <f t="shared" si="8"/>
        <v>11520</v>
      </c>
      <c r="I310" s="3">
        <f t="shared" si="9"/>
        <v>17280</v>
      </c>
      <c r="J310" s="4">
        <f>Rent[[#This Row],[Actual_Rent]]/Rent[[#This Row],[Planned_rent]]</f>
        <v>0.66666666666666663</v>
      </c>
      <c r="K310"/>
    </row>
    <row r="311" spans="1:11" x14ac:dyDescent="0.25">
      <c r="A311">
        <v>17</v>
      </c>
      <c r="B311" s="1">
        <v>39083</v>
      </c>
      <c r="C311">
        <v>8</v>
      </c>
      <c r="D311" t="str">
        <f>VLOOKUP(Rent[[#This Row],[Real_estate_Item]],Houses[#All],2)</f>
        <v>Eindhoven-Zuid</v>
      </c>
      <c r="E311" t="str">
        <f>VLOOKUP(Rent[[#This Row],[Real_estate_Item]],Houses[#All],3)</f>
        <v>Tuindorp</v>
      </c>
      <c r="F311" t="str">
        <f>VLOOKUP(Rent[[#This Row],[Real_estate_Item]],Houses[#All],6)</f>
        <v>Villa</v>
      </c>
      <c r="G311" s="3">
        <f>VLOOKUP(Rent[[#This Row],[Real_estate_Item]],Houses[#All],7)</f>
        <v>1440</v>
      </c>
      <c r="H311" s="3">
        <f t="shared" si="8"/>
        <v>11520</v>
      </c>
      <c r="I311" s="3">
        <f t="shared" si="9"/>
        <v>17280</v>
      </c>
      <c r="J311" s="4">
        <f>Rent[[#This Row],[Actual_Rent]]/Rent[[#This Row],[Planned_rent]]</f>
        <v>0.66666666666666663</v>
      </c>
      <c r="K311"/>
    </row>
    <row r="312" spans="1:11" x14ac:dyDescent="0.25">
      <c r="A312">
        <v>17</v>
      </c>
      <c r="B312" s="1">
        <v>39448</v>
      </c>
      <c r="C312">
        <v>8</v>
      </c>
      <c r="D312" t="str">
        <f>VLOOKUP(Rent[[#This Row],[Real_estate_Item]],Houses[#All],2)</f>
        <v>Eindhoven-Zuid</v>
      </c>
      <c r="E312" t="str">
        <f>VLOOKUP(Rent[[#This Row],[Real_estate_Item]],Houses[#All],3)</f>
        <v>Tuindorp</v>
      </c>
      <c r="F312" t="str">
        <f>VLOOKUP(Rent[[#This Row],[Real_estate_Item]],Houses[#All],6)</f>
        <v>Villa</v>
      </c>
      <c r="G312" s="3">
        <f>VLOOKUP(Rent[[#This Row],[Real_estate_Item]],Houses[#All],7)</f>
        <v>1440</v>
      </c>
      <c r="H312" s="3">
        <f t="shared" si="8"/>
        <v>11520</v>
      </c>
      <c r="I312" s="3">
        <f t="shared" si="9"/>
        <v>17280</v>
      </c>
      <c r="J312" s="4">
        <f>Rent[[#This Row],[Actual_Rent]]/Rent[[#This Row],[Planned_rent]]</f>
        <v>0.66666666666666663</v>
      </c>
      <c r="K312"/>
    </row>
    <row r="313" spans="1:11" x14ac:dyDescent="0.25">
      <c r="A313">
        <v>17</v>
      </c>
      <c r="B313" s="1">
        <v>39814</v>
      </c>
      <c r="C313">
        <v>7</v>
      </c>
      <c r="D313" t="str">
        <f>VLOOKUP(Rent[[#This Row],[Real_estate_Item]],Houses[#All],2)</f>
        <v>Eindhoven-Zuid</v>
      </c>
      <c r="E313" t="str">
        <f>VLOOKUP(Rent[[#This Row],[Real_estate_Item]],Houses[#All],3)</f>
        <v>Tuindorp</v>
      </c>
      <c r="F313" t="str">
        <f>VLOOKUP(Rent[[#This Row],[Real_estate_Item]],Houses[#All],6)</f>
        <v>Villa</v>
      </c>
      <c r="G313" s="3">
        <f>VLOOKUP(Rent[[#This Row],[Real_estate_Item]],Houses[#All],7)</f>
        <v>1440</v>
      </c>
      <c r="H313" s="3">
        <f t="shared" si="8"/>
        <v>10080</v>
      </c>
      <c r="I313" s="3">
        <f t="shared" si="9"/>
        <v>17280</v>
      </c>
      <c r="J313" s="4">
        <f>Rent[[#This Row],[Actual_Rent]]/Rent[[#This Row],[Planned_rent]]</f>
        <v>0.58333333333333337</v>
      </c>
      <c r="K313"/>
    </row>
    <row r="314" spans="1:11" x14ac:dyDescent="0.25">
      <c r="A314">
        <v>17</v>
      </c>
      <c r="B314" s="1">
        <v>40179</v>
      </c>
      <c r="C314">
        <v>12</v>
      </c>
      <c r="D314" t="str">
        <f>VLOOKUP(Rent[[#This Row],[Real_estate_Item]],Houses[#All],2)</f>
        <v>Eindhoven-Zuid</v>
      </c>
      <c r="E314" t="str">
        <f>VLOOKUP(Rent[[#This Row],[Real_estate_Item]],Houses[#All],3)</f>
        <v>Tuindorp</v>
      </c>
      <c r="F314" t="str">
        <f>VLOOKUP(Rent[[#This Row],[Real_estate_Item]],Houses[#All],6)</f>
        <v>Villa</v>
      </c>
      <c r="G314" s="3">
        <f>VLOOKUP(Rent[[#This Row],[Real_estate_Item]],Houses[#All],7)</f>
        <v>1440</v>
      </c>
      <c r="H314" s="3">
        <f t="shared" si="8"/>
        <v>17280</v>
      </c>
      <c r="I314" s="3">
        <f t="shared" si="9"/>
        <v>17280</v>
      </c>
      <c r="J314" s="4">
        <f>Rent[[#This Row],[Actual_Rent]]/Rent[[#This Row],[Planned_rent]]</f>
        <v>1</v>
      </c>
      <c r="K314"/>
    </row>
    <row r="315" spans="1:11" x14ac:dyDescent="0.25">
      <c r="A315">
        <v>17</v>
      </c>
      <c r="B315" s="1">
        <v>40544</v>
      </c>
      <c r="C315">
        <v>9</v>
      </c>
      <c r="D315" t="str">
        <f>VLOOKUP(Rent[[#This Row],[Real_estate_Item]],Houses[#All],2)</f>
        <v>Eindhoven-Zuid</v>
      </c>
      <c r="E315" t="str">
        <f>VLOOKUP(Rent[[#This Row],[Real_estate_Item]],Houses[#All],3)</f>
        <v>Tuindorp</v>
      </c>
      <c r="F315" t="str">
        <f>VLOOKUP(Rent[[#This Row],[Real_estate_Item]],Houses[#All],6)</f>
        <v>Villa</v>
      </c>
      <c r="G315" s="3">
        <f>VLOOKUP(Rent[[#This Row],[Real_estate_Item]],Houses[#All],7)</f>
        <v>1440</v>
      </c>
      <c r="H315" s="3">
        <f t="shared" si="8"/>
        <v>12960</v>
      </c>
      <c r="I315" s="3">
        <f t="shared" si="9"/>
        <v>17280</v>
      </c>
      <c r="J315" s="4">
        <f>Rent[[#This Row],[Actual_Rent]]/Rent[[#This Row],[Planned_rent]]</f>
        <v>0.75</v>
      </c>
      <c r="K315"/>
    </row>
    <row r="316" spans="1:11" x14ac:dyDescent="0.25">
      <c r="A316">
        <v>17</v>
      </c>
      <c r="B316" s="1">
        <v>40909</v>
      </c>
      <c r="C316">
        <v>6</v>
      </c>
      <c r="D316" t="str">
        <f>VLOOKUP(Rent[[#This Row],[Real_estate_Item]],Houses[#All],2)</f>
        <v>Eindhoven-Zuid</v>
      </c>
      <c r="E316" t="str">
        <f>VLOOKUP(Rent[[#This Row],[Real_estate_Item]],Houses[#All],3)</f>
        <v>Tuindorp</v>
      </c>
      <c r="F316" t="str">
        <f>VLOOKUP(Rent[[#This Row],[Real_estate_Item]],Houses[#All],6)</f>
        <v>Villa</v>
      </c>
      <c r="G316" s="3">
        <f>VLOOKUP(Rent[[#This Row],[Real_estate_Item]],Houses[#All],7)</f>
        <v>1440</v>
      </c>
      <c r="H316" s="3">
        <f t="shared" si="8"/>
        <v>8640</v>
      </c>
      <c r="I316" s="3">
        <f t="shared" si="9"/>
        <v>17280</v>
      </c>
      <c r="J316" s="4">
        <f>Rent[[#This Row],[Actual_Rent]]/Rent[[#This Row],[Planned_rent]]</f>
        <v>0.5</v>
      </c>
      <c r="K316"/>
    </row>
    <row r="317" spans="1:11" x14ac:dyDescent="0.25">
      <c r="A317">
        <v>17</v>
      </c>
      <c r="B317" s="1">
        <v>41275</v>
      </c>
      <c r="C317">
        <v>7</v>
      </c>
      <c r="D317" t="str">
        <f>VLOOKUP(Rent[[#This Row],[Real_estate_Item]],Houses[#All],2)</f>
        <v>Eindhoven-Zuid</v>
      </c>
      <c r="E317" t="str">
        <f>VLOOKUP(Rent[[#This Row],[Real_estate_Item]],Houses[#All],3)</f>
        <v>Tuindorp</v>
      </c>
      <c r="F317" t="str">
        <f>VLOOKUP(Rent[[#This Row],[Real_estate_Item]],Houses[#All],6)</f>
        <v>Villa</v>
      </c>
      <c r="G317" s="3">
        <f>VLOOKUP(Rent[[#This Row],[Real_estate_Item]],Houses[#All],7)</f>
        <v>1440</v>
      </c>
      <c r="H317" s="3">
        <f t="shared" si="8"/>
        <v>10080</v>
      </c>
      <c r="I317" s="3">
        <f t="shared" si="9"/>
        <v>17280</v>
      </c>
      <c r="J317" s="4">
        <f>Rent[[#This Row],[Actual_Rent]]/Rent[[#This Row],[Planned_rent]]</f>
        <v>0.58333333333333337</v>
      </c>
      <c r="K317"/>
    </row>
    <row r="318" spans="1:11" x14ac:dyDescent="0.25">
      <c r="A318">
        <v>17</v>
      </c>
      <c r="B318" s="1">
        <v>41640</v>
      </c>
      <c r="C318">
        <v>7</v>
      </c>
      <c r="D318" t="str">
        <f>VLOOKUP(Rent[[#This Row],[Real_estate_Item]],Houses[#All],2)</f>
        <v>Eindhoven-Zuid</v>
      </c>
      <c r="E318" t="str">
        <f>VLOOKUP(Rent[[#This Row],[Real_estate_Item]],Houses[#All],3)</f>
        <v>Tuindorp</v>
      </c>
      <c r="F318" t="str">
        <f>VLOOKUP(Rent[[#This Row],[Real_estate_Item]],Houses[#All],6)</f>
        <v>Villa</v>
      </c>
      <c r="G318" s="3">
        <f>VLOOKUP(Rent[[#This Row],[Real_estate_Item]],Houses[#All],7)</f>
        <v>1440</v>
      </c>
      <c r="H318" s="3">
        <f t="shared" si="8"/>
        <v>10080</v>
      </c>
      <c r="I318" s="3">
        <f t="shared" si="9"/>
        <v>17280</v>
      </c>
      <c r="J318" s="4">
        <f>Rent[[#This Row],[Actual_Rent]]/Rent[[#This Row],[Planned_rent]]</f>
        <v>0.58333333333333337</v>
      </c>
      <c r="K318"/>
    </row>
    <row r="319" spans="1:11" x14ac:dyDescent="0.25">
      <c r="A319">
        <v>17</v>
      </c>
      <c r="B319" s="1">
        <v>42005</v>
      </c>
      <c r="C319">
        <v>5</v>
      </c>
      <c r="D319" t="str">
        <f>VLOOKUP(Rent[[#This Row],[Real_estate_Item]],Houses[#All],2)</f>
        <v>Eindhoven-Zuid</v>
      </c>
      <c r="E319" t="str">
        <f>VLOOKUP(Rent[[#This Row],[Real_estate_Item]],Houses[#All],3)</f>
        <v>Tuindorp</v>
      </c>
      <c r="F319" t="str">
        <f>VLOOKUP(Rent[[#This Row],[Real_estate_Item]],Houses[#All],6)</f>
        <v>Villa</v>
      </c>
      <c r="G319" s="3">
        <f>VLOOKUP(Rent[[#This Row],[Real_estate_Item]],Houses[#All],7)</f>
        <v>1440</v>
      </c>
      <c r="H319" s="3">
        <f t="shared" si="8"/>
        <v>7200</v>
      </c>
      <c r="I319" s="3">
        <f t="shared" si="9"/>
        <v>17280</v>
      </c>
      <c r="J319" s="4">
        <f>Rent[[#This Row],[Actual_Rent]]/Rent[[#This Row],[Planned_rent]]</f>
        <v>0.41666666666666669</v>
      </c>
      <c r="K319"/>
    </row>
    <row r="320" spans="1:11" x14ac:dyDescent="0.25">
      <c r="A320">
        <v>17</v>
      </c>
      <c r="B320" s="1">
        <v>42370</v>
      </c>
      <c r="C320">
        <v>9</v>
      </c>
      <c r="D320" t="str">
        <f>VLOOKUP(Rent[[#This Row],[Real_estate_Item]],Houses[#All],2)</f>
        <v>Eindhoven-Zuid</v>
      </c>
      <c r="E320" t="str">
        <f>VLOOKUP(Rent[[#This Row],[Real_estate_Item]],Houses[#All],3)</f>
        <v>Tuindorp</v>
      </c>
      <c r="F320" t="str">
        <f>VLOOKUP(Rent[[#This Row],[Real_estate_Item]],Houses[#All],6)</f>
        <v>Villa</v>
      </c>
      <c r="G320" s="3">
        <f>VLOOKUP(Rent[[#This Row],[Real_estate_Item]],Houses[#All],7)</f>
        <v>1440</v>
      </c>
      <c r="H320" s="3">
        <f t="shared" si="8"/>
        <v>12960</v>
      </c>
      <c r="I320" s="3">
        <f t="shared" si="9"/>
        <v>17280</v>
      </c>
      <c r="J320" s="4">
        <f>Rent[[#This Row],[Actual_Rent]]/Rent[[#This Row],[Planned_rent]]</f>
        <v>0.75</v>
      </c>
      <c r="K320"/>
    </row>
    <row r="321" spans="1:11" x14ac:dyDescent="0.25">
      <c r="A321">
        <v>17</v>
      </c>
      <c r="B321" s="1">
        <v>42736</v>
      </c>
      <c r="C321">
        <v>9</v>
      </c>
      <c r="D321" t="str">
        <f>VLOOKUP(Rent[[#This Row],[Real_estate_Item]],Houses[#All],2)</f>
        <v>Eindhoven-Zuid</v>
      </c>
      <c r="E321" t="str">
        <f>VLOOKUP(Rent[[#This Row],[Real_estate_Item]],Houses[#All],3)</f>
        <v>Tuindorp</v>
      </c>
      <c r="F321" t="str">
        <f>VLOOKUP(Rent[[#This Row],[Real_estate_Item]],Houses[#All],6)</f>
        <v>Villa</v>
      </c>
      <c r="G321" s="3">
        <f>VLOOKUP(Rent[[#This Row],[Real_estate_Item]],Houses[#All],7)</f>
        <v>1440</v>
      </c>
      <c r="H321" s="3">
        <f t="shared" si="8"/>
        <v>12960</v>
      </c>
      <c r="I321" s="3">
        <f t="shared" si="9"/>
        <v>17280</v>
      </c>
      <c r="J321" s="4">
        <f>Rent[[#This Row],[Actual_Rent]]/Rent[[#This Row],[Planned_rent]]</f>
        <v>0.75</v>
      </c>
      <c r="K321"/>
    </row>
    <row r="322" spans="1:11" x14ac:dyDescent="0.25">
      <c r="A322">
        <v>17</v>
      </c>
      <c r="B322" s="1">
        <v>43101</v>
      </c>
      <c r="C322">
        <v>11</v>
      </c>
      <c r="D322" t="str">
        <f>VLOOKUP(Rent[[#This Row],[Real_estate_Item]],Houses[#All],2)</f>
        <v>Eindhoven-Zuid</v>
      </c>
      <c r="E322" t="str">
        <f>VLOOKUP(Rent[[#This Row],[Real_estate_Item]],Houses[#All],3)</f>
        <v>Tuindorp</v>
      </c>
      <c r="F322" t="str">
        <f>VLOOKUP(Rent[[#This Row],[Real_estate_Item]],Houses[#All],6)</f>
        <v>Villa</v>
      </c>
      <c r="G322" s="3">
        <f>VLOOKUP(Rent[[#This Row],[Real_estate_Item]],Houses[#All],7)</f>
        <v>1440</v>
      </c>
      <c r="H322" s="3">
        <f t="shared" ref="H322:H385" si="10">C322*G322</f>
        <v>15840</v>
      </c>
      <c r="I322" s="3">
        <f t="shared" ref="I322:I385" si="11">$C$2*G322</f>
        <v>17280</v>
      </c>
      <c r="J322" s="4">
        <f>Rent[[#This Row],[Actual_Rent]]/Rent[[#This Row],[Planned_rent]]</f>
        <v>0.91666666666666663</v>
      </c>
      <c r="K322"/>
    </row>
    <row r="323" spans="1:11" x14ac:dyDescent="0.25">
      <c r="A323">
        <v>17</v>
      </c>
      <c r="B323" s="1">
        <v>43466</v>
      </c>
      <c r="C323">
        <v>9</v>
      </c>
      <c r="D323" t="str">
        <f>VLOOKUP(Rent[[#This Row],[Real_estate_Item]],Houses[#All],2)</f>
        <v>Eindhoven-Zuid</v>
      </c>
      <c r="E323" t="str">
        <f>VLOOKUP(Rent[[#This Row],[Real_estate_Item]],Houses[#All],3)</f>
        <v>Tuindorp</v>
      </c>
      <c r="F323" t="str">
        <f>VLOOKUP(Rent[[#This Row],[Real_estate_Item]],Houses[#All],6)</f>
        <v>Villa</v>
      </c>
      <c r="G323" s="3">
        <f>VLOOKUP(Rent[[#This Row],[Real_estate_Item]],Houses[#All],7)</f>
        <v>1440</v>
      </c>
      <c r="H323" s="3">
        <f t="shared" si="10"/>
        <v>12960</v>
      </c>
      <c r="I323" s="3">
        <f t="shared" si="11"/>
        <v>17280</v>
      </c>
      <c r="J323" s="4">
        <f>Rent[[#This Row],[Actual_Rent]]/Rent[[#This Row],[Planned_rent]]</f>
        <v>0.75</v>
      </c>
      <c r="K323"/>
    </row>
    <row r="324" spans="1:11" x14ac:dyDescent="0.25">
      <c r="A324">
        <v>18</v>
      </c>
      <c r="B324" s="1">
        <v>36892</v>
      </c>
      <c r="C324">
        <v>7</v>
      </c>
      <c r="D324" t="str">
        <f>VLOOKUP(Rent[[#This Row],[Real_estate_Item]],Houses[#All],2)</f>
        <v>Eindhoven-Zuid</v>
      </c>
      <c r="E324" t="str">
        <f>VLOOKUP(Rent[[#This Row],[Real_estate_Item]],Houses[#All],3)</f>
        <v>Tuindorp</v>
      </c>
      <c r="F324" t="str">
        <f>VLOOKUP(Rent[[#This Row],[Real_estate_Item]],Houses[#All],6)</f>
        <v>Condo</v>
      </c>
      <c r="G324" s="3">
        <f>VLOOKUP(Rent[[#This Row],[Real_estate_Item]],Houses[#All],7)</f>
        <v>400</v>
      </c>
      <c r="H324" s="3">
        <f t="shared" si="10"/>
        <v>2800</v>
      </c>
      <c r="I324" s="3">
        <f t="shared" si="11"/>
        <v>4800</v>
      </c>
      <c r="J324" s="4">
        <f>Rent[[#This Row],[Actual_Rent]]/Rent[[#This Row],[Planned_rent]]</f>
        <v>0.58333333333333337</v>
      </c>
      <c r="K324"/>
    </row>
    <row r="325" spans="1:11" x14ac:dyDescent="0.25">
      <c r="A325">
        <v>18</v>
      </c>
      <c r="B325" s="1">
        <v>37257</v>
      </c>
      <c r="C325">
        <v>6</v>
      </c>
      <c r="D325" t="str">
        <f>VLOOKUP(Rent[[#This Row],[Real_estate_Item]],Houses[#All],2)</f>
        <v>Eindhoven-Zuid</v>
      </c>
      <c r="E325" t="str">
        <f>VLOOKUP(Rent[[#This Row],[Real_estate_Item]],Houses[#All],3)</f>
        <v>Tuindorp</v>
      </c>
      <c r="F325" t="str">
        <f>VLOOKUP(Rent[[#This Row],[Real_estate_Item]],Houses[#All],6)</f>
        <v>Condo</v>
      </c>
      <c r="G325" s="3">
        <f>VLOOKUP(Rent[[#This Row],[Real_estate_Item]],Houses[#All],7)</f>
        <v>400</v>
      </c>
      <c r="H325" s="3">
        <f t="shared" si="10"/>
        <v>2400</v>
      </c>
      <c r="I325" s="3">
        <f t="shared" si="11"/>
        <v>4800</v>
      </c>
      <c r="J325" s="4">
        <f>Rent[[#This Row],[Actual_Rent]]/Rent[[#This Row],[Planned_rent]]</f>
        <v>0.5</v>
      </c>
      <c r="K325"/>
    </row>
    <row r="326" spans="1:11" x14ac:dyDescent="0.25">
      <c r="A326">
        <v>18</v>
      </c>
      <c r="B326" s="1">
        <v>37622</v>
      </c>
      <c r="C326">
        <v>8</v>
      </c>
      <c r="D326" t="str">
        <f>VLOOKUP(Rent[[#This Row],[Real_estate_Item]],Houses[#All],2)</f>
        <v>Eindhoven-Zuid</v>
      </c>
      <c r="E326" t="str">
        <f>VLOOKUP(Rent[[#This Row],[Real_estate_Item]],Houses[#All],3)</f>
        <v>Tuindorp</v>
      </c>
      <c r="F326" t="str">
        <f>VLOOKUP(Rent[[#This Row],[Real_estate_Item]],Houses[#All],6)</f>
        <v>Condo</v>
      </c>
      <c r="G326" s="3">
        <f>VLOOKUP(Rent[[#This Row],[Real_estate_Item]],Houses[#All],7)</f>
        <v>400</v>
      </c>
      <c r="H326" s="3">
        <f t="shared" si="10"/>
        <v>3200</v>
      </c>
      <c r="I326" s="3">
        <f t="shared" si="11"/>
        <v>4800</v>
      </c>
      <c r="J326" s="4">
        <f>Rent[[#This Row],[Actual_Rent]]/Rent[[#This Row],[Planned_rent]]</f>
        <v>0.66666666666666663</v>
      </c>
      <c r="K326"/>
    </row>
    <row r="327" spans="1:11" x14ac:dyDescent="0.25">
      <c r="A327">
        <v>18</v>
      </c>
      <c r="B327" s="1">
        <v>37987</v>
      </c>
      <c r="C327">
        <v>6</v>
      </c>
      <c r="D327" t="str">
        <f>VLOOKUP(Rent[[#This Row],[Real_estate_Item]],Houses[#All],2)</f>
        <v>Eindhoven-Zuid</v>
      </c>
      <c r="E327" t="str">
        <f>VLOOKUP(Rent[[#This Row],[Real_estate_Item]],Houses[#All],3)</f>
        <v>Tuindorp</v>
      </c>
      <c r="F327" t="str">
        <f>VLOOKUP(Rent[[#This Row],[Real_estate_Item]],Houses[#All],6)</f>
        <v>Condo</v>
      </c>
      <c r="G327" s="3">
        <f>VLOOKUP(Rent[[#This Row],[Real_estate_Item]],Houses[#All],7)</f>
        <v>400</v>
      </c>
      <c r="H327" s="3">
        <f t="shared" si="10"/>
        <v>2400</v>
      </c>
      <c r="I327" s="3">
        <f t="shared" si="11"/>
        <v>4800</v>
      </c>
      <c r="J327" s="4">
        <f>Rent[[#This Row],[Actual_Rent]]/Rent[[#This Row],[Planned_rent]]</f>
        <v>0.5</v>
      </c>
      <c r="K327"/>
    </row>
    <row r="328" spans="1:11" x14ac:dyDescent="0.25">
      <c r="A328">
        <v>18</v>
      </c>
      <c r="B328" s="1">
        <v>38353</v>
      </c>
      <c r="C328">
        <v>6</v>
      </c>
      <c r="D328" t="str">
        <f>VLOOKUP(Rent[[#This Row],[Real_estate_Item]],Houses[#All],2)</f>
        <v>Eindhoven-Zuid</v>
      </c>
      <c r="E328" t="str">
        <f>VLOOKUP(Rent[[#This Row],[Real_estate_Item]],Houses[#All],3)</f>
        <v>Tuindorp</v>
      </c>
      <c r="F328" t="str">
        <f>VLOOKUP(Rent[[#This Row],[Real_estate_Item]],Houses[#All],6)</f>
        <v>Condo</v>
      </c>
      <c r="G328" s="3">
        <f>VLOOKUP(Rent[[#This Row],[Real_estate_Item]],Houses[#All],7)</f>
        <v>400</v>
      </c>
      <c r="H328" s="3">
        <f t="shared" si="10"/>
        <v>2400</v>
      </c>
      <c r="I328" s="3">
        <f t="shared" si="11"/>
        <v>4800</v>
      </c>
      <c r="J328" s="4">
        <f>Rent[[#This Row],[Actual_Rent]]/Rent[[#This Row],[Planned_rent]]</f>
        <v>0.5</v>
      </c>
      <c r="K328"/>
    </row>
    <row r="329" spans="1:11" x14ac:dyDescent="0.25">
      <c r="A329">
        <v>18</v>
      </c>
      <c r="B329" s="1">
        <v>38718</v>
      </c>
      <c r="C329">
        <v>5</v>
      </c>
      <c r="D329" t="str">
        <f>VLOOKUP(Rent[[#This Row],[Real_estate_Item]],Houses[#All],2)</f>
        <v>Eindhoven-Zuid</v>
      </c>
      <c r="E329" t="str">
        <f>VLOOKUP(Rent[[#This Row],[Real_estate_Item]],Houses[#All],3)</f>
        <v>Tuindorp</v>
      </c>
      <c r="F329" t="str">
        <f>VLOOKUP(Rent[[#This Row],[Real_estate_Item]],Houses[#All],6)</f>
        <v>Condo</v>
      </c>
      <c r="G329" s="3">
        <f>VLOOKUP(Rent[[#This Row],[Real_estate_Item]],Houses[#All],7)</f>
        <v>400</v>
      </c>
      <c r="H329" s="3">
        <f t="shared" si="10"/>
        <v>2000</v>
      </c>
      <c r="I329" s="3">
        <f t="shared" si="11"/>
        <v>4800</v>
      </c>
      <c r="J329" s="4">
        <f>Rent[[#This Row],[Actual_Rent]]/Rent[[#This Row],[Planned_rent]]</f>
        <v>0.41666666666666669</v>
      </c>
      <c r="K329"/>
    </row>
    <row r="330" spans="1:11" x14ac:dyDescent="0.25">
      <c r="A330">
        <v>18</v>
      </c>
      <c r="B330" s="1">
        <v>39083</v>
      </c>
      <c r="C330">
        <v>6</v>
      </c>
      <c r="D330" t="str">
        <f>VLOOKUP(Rent[[#This Row],[Real_estate_Item]],Houses[#All],2)</f>
        <v>Eindhoven-Zuid</v>
      </c>
      <c r="E330" t="str">
        <f>VLOOKUP(Rent[[#This Row],[Real_estate_Item]],Houses[#All],3)</f>
        <v>Tuindorp</v>
      </c>
      <c r="F330" t="str">
        <f>VLOOKUP(Rent[[#This Row],[Real_estate_Item]],Houses[#All],6)</f>
        <v>Condo</v>
      </c>
      <c r="G330" s="3">
        <f>VLOOKUP(Rent[[#This Row],[Real_estate_Item]],Houses[#All],7)</f>
        <v>400</v>
      </c>
      <c r="H330" s="3">
        <f t="shared" si="10"/>
        <v>2400</v>
      </c>
      <c r="I330" s="3">
        <f t="shared" si="11"/>
        <v>4800</v>
      </c>
      <c r="J330" s="4">
        <f>Rent[[#This Row],[Actual_Rent]]/Rent[[#This Row],[Planned_rent]]</f>
        <v>0.5</v>
      </c>
      <c r="K330"/>
    </row>
    <row r="331" spans="1:11" x14ac:dyDescent="0.25">
      <c r="A331">
        <v>18</v>
      </c>
      <c r="B331" s="1">
        <v>39448</v>
      </c>
      <c r="C331">
        <v>9</v>
      </c>
      <c r="D331" t="str">
        <f>VLOOKUP(Rent[[#This Row],[Real_estate_Item]],Houses[#All],2)</f>
        <v>Eindhoven-Zuid</v>
      </c>
      <c r="E331" t="str">
        <f>VLOOKUP(Rent[[#This Row],[Real_estate_Item]],Houses[#All],3)</f>
        <v>Tuindorp</v>
      </c>
      <c r="F331" t="str">
        <f>VLOOKUP(Rent[[#This Row],[Real_estate_Item]],Houses[#All],6)</f>
        <v>Condo</v>
      </c>
      <c r="G331" s="3">
        <f>VLOOKUP(Rent[[#This Row],[Real_estate_Item]],Houses[#All],7)</f>
        <v>400</v>
      </c>
      <c r="H331" s="3">
        <f t="shared" si="10"/>
        <v>3600</v>
      </c>
      <c r="I331" s="3">
        <f t="shared" si="11"/>
        <v>4800</v>
      </c>
      <c r="J331" s="4">
        <f>Rent[[#This Row],[Actual_Rent]]/Rent[[#This Row],[Planned_rent]]</f>
        <v>0.75</v>
      </c>
      <c r="K331"/>
    </row>
    <row r="332" spans="1:11" x14ac:dyDescent="0.25">
      <c r="A332">
        <v>18</v>
      </c>
      <c r="B332" s="1">
        <v>39814</v>
      </c>
      <c r="C332">
        <v>6</v>
      </c>
      <c r="D332" t="str">
        <f>VLOOKUP(Rent[[#This Row],[Real_estate_Item]],Houses[#All],2)</f>
        <v>Eindhoven-Zuid</v>
      </c>
      <c r="E332" t="str">
        <f>VLOOKUP(Rent[[#This Row],[Real_estate_Item]],Houses[#All],3)</f>
        <v>Tuindorp</v>
      </c>
      <c r="F332" t="str">
        <f>VLOOKUP(Rent[[#This Row],[Real_estate_Item]],Houses[#All],6)</f>
        <v>Condo</v>
      </c>
      <c r="G332" s="3">
        <f>VLOOKUP(Rent[[#This Row],[Real_estate_Item]],Houses[#All],7)</f>
        <v>400</v>
      </c>
      <c r="H332" s="3">
        <f t="shared" si="10"/>
        <v>2400</v>
      </c>
      <c r="I332" s="3">
        <f t="shared" si="11"/>
        <v>4800</v>
      </c>
      <c r="J332" s="4">
        <f>Rent[[#This Row],[Actual_Rent]]/Rent[[#This Row],[Planned_rent]]</f>
        <v>0.5</v>
      </c>
      <c r="K332"/>
    </row>
    <row r="333" spans="1:11" x14ac:dyDescent="0.25">
      <c r="A333">
        <v>18</v>
      </c>
      <c r="B333" s="1">
        <v>40179</v>
      </c>
      <c r="C333">
        <v>5</v>
      </c>
      <c r="D333" t="str">
        <f>VLOOKUP(Rent[[#This Row],[Real_estate_Item]],Houses[#All],2)</f>
        <v>Eindhoven-Zuid</v>
      </c>
      <c r="E333" t="str">
        <f>VLOOKUP(Rent[[#This Row],[Real_estate_Item]],Houses[#All],3)</f>
        <v>Tuindorp</v>
      </c>
      <c r="F333" t="str">
        <f>VLOOKUP(Rent[[#This Row],[Real_estate_Item]],Houses[#All],6)</f>
        <v>Condo</v>
      </c>
      <c r="G333" s="3">
        <f>VLOOKUP(Rent[[#This Row],[Real_estate_Item]],Houses[#All],7)</f>
        <v>400</v>
      </c>
      <c r="H333" s="3">
        <f t="shared" si="10"/>
        <v>2000</v>
      </c>
      <c r="I333" s="3">
        <f t="shared" si="11"/>
        <v>4800</v>
      </c>
      <c r="J333" s="4">
        <f>Rent[[#This Row],[Actual_Rent]]/Rent[[#This Row],[Planned_rent]]</f>
        <v>0.41666666666666669</v>
      </c>
      <c r="K333"/>
    </row>
    <row r="334" spans="1:11" x14ac:dyDescent="0.25">
      <c r="A334">
        <v>18</v>
      </c>
      <c r="B334" s="1">
        <v>40544</v>
      </c>
      <c r="C334">
        <v>5</v>
      </c>
      <c r="D334" t="str">
        <f>VLOOKUP(Rent[[#This Row],[Real_estate_Item]],Houses[#All],2)</f>
        <v>Eindhoven-Zuid</v>
      </c>
      <c r="E334" t="str">
        <f>VLOOKUP(Rent[[#This Row],[Real_estate_Item]],Houses[#All],3)</f>
        <v>Tuindorp</v>
      </c>
      <c r="F334" t="str">
        <f>VLOOKUP(Rent[[#This Row],[Real_estate_Item]],Houses[#All],6)</f>
        <v>Condo</v>
      </c>
      <c r="G334" s="3">
        <f>VLOOKUP(Rent[[#This Row],[Real_estate_Item]],Houses[#All],7)</f>
        <v>400</v>
      </c>
      <c r="H334" s="3">
        <f t="shared" si="10"/>
        <v>2000</v>
      </c>
      <c r="I334" s="3">
        <f t="shared" si="11"/>
        <v>4800</v>
      </c>
      <c r="J334" s="4">
        <f>Rent[[#This Row],[Actual_Rent]]/Rent[[#This Row],[Planned_rent]]</f>
        <v>0.41666666666666669</v>
      </c>
      <c r="K334"/>
    </row>
    <row r="335" spans="1:11" x14ac:dyDescent="0.25">
      <c r="A335">
        <v>18</v>
      </c>
      <c r="B335" s="1">
        <v>40909</v>
      </c>
      <c r="C335">
        <v>6</v>
      </c>
      <c r="D335" t="str">
        <f>VLOOKUP(Rent[[#This Row],[Real_estate_Item]],Houses[#All],2)</f>
        <v>Eindhoven-Zuid</v>
      </c>
      <c r="E335" t="str">
        <f>VLOOKUP(Rent[[#This Row],[Real_estate_Item]],Houses[#All],3)</f>
        <v>Tuindorp</v>
      </c>
      <c r="F335" t="str">
        <f>VLOOKUP(Rent[[#This Row],[Real_estate_Item]],Houses[#All],6)</f>
        <v>Condo</v>
      </c>
      <c r="G335" s="3">
        <f>VLOOKUP(Rent[[#This Row],[Real_estate_Item]],Houses[#All],7)</f>
        <v>400</v>
      </c>
      <c r="H335" s="3">
        <f t="shared" si="10"/>
        <v>2400</v>
      </c>
      <c r="I335" s="3">
        <f t="shared" si="11"/>
        <v>4800</v>
      </c>
      <c r="J335" s="4">
        <f>Rent[[#This Row],[Actual_Rent]]/Rent[[#This Row],[Planned_rent]]</f>
        <v>0.5</v>
      </c>
      <c r="K335"/>
    </row>
    <row r="336" spans="1:11" x14ac:dyDescent="0.25">
      <c r="A336">
        <v>18</v>
      </c>
      <c r="B336" s="1">
        <v>41275</v>
      </c>
      <c r="C336">
        <v>7</v>
      </c>
      <c r="D336" t="str">
        <f>VLOOKUP(Rent[[#This Row],[Real_estate_Item]],Houses[#All],2)</f>
        <v>Eindhoven-Zuid</v>
      </c>
      <c r="E336" t="str">
        <f>VLOOKUP(Rent[[#This Row],[Real_estate_Item]],Houses[#All],3)</f>
        <v>Tuindorp</v>
      </c>
      <c r="F336" t="str">
        <f>VLOOKUP(Rent[[#This Row],[Real_estate_Item]],Houses[#All],6)</f>
        <v>Condo</v>
      </c>
      <c r="G336" s="3">
        <f>VLOOKUP(Rent[[#This Row],[Real_estate_Item]],Houses[#All],7)</f>
        <v>400</v>
      </c>
      <c r="H336" s="3">
        <f t="shared" si="10"/>
        <v>2800</v>
      </c>
      <c r="I336" s="3">
        <f t="shared" si="11"/>
        <v>4800</v>
      </c>
      <c r="J336" s="4">
        <f>Rent[[#This Row],[Actual_Rent]]/Rent[[#This Row],[Planned_rent]]</f>
        <v>0.58333333333333337</v>
      </c>
      <c r="K336"/>
    </row>
    <row r="337" spans="1:11" x14ac:dyDescent="0.25">
      <c r="A337">
        <v>18</v>
      </c>
      <c r="B337" s="1">
        <v>41640</v>
      </c>
      <c r="C337">
        <v>8</v>
      </c>
      <c r="D337" t="str">
        <f>VLOOKUP(Rent[[#This Row],[Real_estate_Item]],Houses[#All],2)</f>
        <v>Eindhoven-Zuid</v>
      </c>
      <c r="E337" t="str">
        <f>VLOOKUP(Rent[[#This Row],[Real_estate_Item]],Houses[#All],3)</f>
        <v>Tuindorp</v>
      </c>
      <c r="F337" t="str">
        <f>VLOOKUP(Rent[[#This Row],[Real_estate_Item]],Houses[#All],6)</f>
        <v>Condo</v>
      </c>
      <c r="G337" s="3">
        <f>VLOOKUP(Rent[[#This Row],[Real_estate_Item]],Houses[#All],7)</f>
        <v>400</v>
      </c>
      <c r="H337" s="3">
        <f t="shared" si="10"/>
        <v>3200</v>
      </c>
      <c r="I337" s="3">
        <f t="shared" si="11"/>
        <v>4800</v>
      </c>
      <c r="J337" s="4">
        <f>Rent[[#This Row],[Actual_Rent]]/Rent[[#This Row],[Planned_rent]]</f>
        <v>0.66666666666666663</v>
      </c>
      <c r="K337"/>
    </row>
    <row r="338" spans="1:11" x14ac:dyDescent="0.25">
      <c r="A338">
        <v>18</v>
      </c>
      <c r="B338" s="1">
        <v>42005</v>
      </c>
      <c r="C338">
        <v>7</v>
      </c>
      <c r="D338" t="str">
        <f>VLOOKUP(Rent[[#This Row],[Real_estate_Item]],Houses[#All],2)</f>
        <v>Eindhoven-Zuid</v>
      </c>
      <c r="E338" t="str">
        <f>VLOOKUP(Rent[[#This Row],[Real_estate_Item]],Houses[#All],3)</f>
        <v>Tuindorp</v>
      </c>
      <c r="F338" t="str">
        <f>VLOOKUP(Rent[[#This Row],[Real_estate_Item]],Houses[#All],6)</f>
        <v>Condo</v>
      </c>
      <c r="G338" s="3">
        <f>VLOOKUP(Rent[[#This Row],[Real_estate_Item]],Houses[#All],7)</f>
        <v>400</v>
      </c>
      <c r="H338" s="3">
        <f t="shared" si="10"/>
        <v>2800</v>
      </c>
      <c r="I338" s="3">
        <f t="shared" si="11"/>
        <v>4800</v>
      </c>
      <c r="J338" s="4">
        <f>Rent[[#This Row],[Actual_Rent]]/Rent[[#This Row],[Planned_rent]]</f>
        <v>0.58333333333333337</v>
      </c>
      <c r="K338"/>
    </row>
    <row r="339" spans="1:11" x14ac:dyDescent="0.25">
      <c r="A339">
        <v>18</v>
      </c>
      <c r="B339" s="1">
        <v>42370</v>
      </c>
      <c r="C339">
        <v>6</v>
      </c>
      <c r="D339" t="str">
        <f>VLOOKUP(Rent[[#This Row],[Real_estate_Item]],Houses[#All],2)</f>
        <v>Eindhoven-Zuid</v>
      </c>
      <c r="E339" t="str">
        <f>VLOOKUP(Rent[[#This Row],[Real_estate_Item]],Houses[#All],3)</f>
        <v>Tuindorp</v>
      </c>
      <c r="F339" t="str">
        <f>VLOOKUP(Rent[[#This Row],[Real_estate_Item]],Houses[#All],6)</f>
        <v>Condo</v>
      </c>
      <c r="G339" s="3">
        <f>VLOOKUP(Rent[[#This Row],[Real_estate_Item]],Houses[#All],7)</f>
        <v>400</v>
      </c>
      <c r="H339" s="3">
        <f t="shared" si="10"/>
        <v>2400</v>
      </c>
      <c r="I339" s="3">
        <f t="shared" si="11"/>
        <v>4800</v>
      </c>
      <c r="J339" s="4">
        <f>Rent[[#This Row],[Actual_Rent]]/Rent[[#This Row],[Planned_rent]]</f>
        <v>0.5</v>
      </c>
      <c r="K339"/>
    </row>
    <row r="340" spans="1:11" x14ac:dyDescent="0.25">
      <c r="A340">
        <v>18</v>
      </c>
      <c r="B340" s="1">
        <v>42736</v>
      </c>
      <c r="C340">
        <v>6</v>
      </c>
      <c r="D340" t="str">
        <f>VLOOKUP(Rent[[#This Row],[Real_estate_Item]],Houses[#All],2)</f>
        <v>Eindhoven-Zuid</v>
      </c>
      <c r="E340" t="str">
        <f>VLOOKUP(Rent[[#This Row],[Real_estate_Item]],Houses[#All],3)</f>
        <v>Tuindorp</v>
      </c>
      <c r="F340" t="str">
        <f>VLOOKUP(Rent[[#This Row],[Real_estate_Item]],Houses[#All],6)</f>
        <v>Condo</v>
      </c>
      <c r="G340" s="3">
        <f>VLOOKUP(Rent[[#This Row],[Real_estate_Item]],Houses[#All],7)</f>
        <v>400</v>
      </c>
      <c r="H340" s="3">
        <f t="shared" si="10"/>
        <v>2400</v>
      </c>
      <c r="I340" s="3">
        <f t="shared" si="11"/>
        <v>4800</v>
      </c>
      <c r="J340" s="4">
        <f>Rent[[#This Row],[Actual_Rent]]/Rent[[#This Row],[Planned_rent]]</f>
        <v>0.5</v>
      </c>
      <c r="K340"/>
    </row>
    <row r="341" spans="1:11" x14ac:dyDescent="0.25">
      <c r="A341">
        <v>18</v>
      </c>
      <c r="B341" s="1">
        <v>43101</v>
      </c>
      <c r="C341">
        <v>7</v>
      </c>
      <c r="D341" t="str">
        <f>VLOOKUP(Rent[[#This Row],[Real_estate_Item]],Houses[#All],2)</f>
        <v>Eindhoven-Zuid</v>
      </c>
      <c r="E341" t="str">
        <f>VLOOKUP(Rent[[#This Row],[Real_estate_Item]],Houses[#All],3)</f>
        <v>Tuindorp</v>
      </c>
      <c r="F341" t="str">
        <f>VLOOKUP(Rent[[#This Row],[Real_estate_Item]],Houses[#All],6)</f>
        <v>Condo</v>
      </c>
      <c r="G341" s="3">
        <f>VLOOKUP(Rent[[#This Row],[Real_estate_Item]],Houses[#All],7)</f>
        <v>400</v>
      </c>
      <c r="H341" s="3">
        <f t="shared" si="10"/>
        <v>2800</v>
      </c>
      <c r="I341" s="3">
        <f t="shared" si="11"/>
        <v>4800</v>
      </c>
      <c r="J341" s="4">
        <f>Rent[[#This Row],[Actual_Rent]]/Rent[[#This Row],[Planned_rent]]</f>
        <v>0.58333333333333337</v>
      </c>
      <c r="K341"/>
    </row>
    <row r="342" spans="1:11" x14ac:dyDescent="0.25">
      <c r="A342">
        <v>18</v>
      </c>
      <c r="B342" s="1">
        <v>43466</v>
      </c>
      <c r="C342">
        <v>5</v>
      </c>
      <c r="D342" t="str">
        <f>VLOOKUP(Rent[[#This Row],[Real_estate_Item]],Houses[#All],2)</f>
        <v>Eindhoven-Zuid</v>
      </c>
      <c r="E342" t="str">
        <f>VLOOKUP(Rent[[#This Row],[Real_estate_Item]],Houses[#All],3)</f>
        <v>Tuindorp</v>
      </c>
      <c r="F342" t="str">
        <f>VLOOKUP(Rent[[#This Row],[Real_estate_Item]],Houses[#All],6)</f>
        <v>Condo</v>
      </c>
      <c r="G342" s="3">
        <f>VLOOKUP(Rent[[#This Row],[Real_estate_Item]],Houses[#All],7)</f>
        <v>400</v>
      </c>
      <c r="H342" s="3">
        <f t="shared" si="10"/>
        <v>2000</v>
      </c>
      <c r="I342" s="3">
        <f t="shared" si="11"/>
        <v>4800</v>
      </c>
      <c r="J342" s="4">
        <f>Rent[[#This Row],[Actual_Rent]]/Rent[[#This Row],[Planned_rent]]</f>
        <v>0.41666666666666669</v>
      </c>
      <c r="K342"/>
    </row>
    <row r="343" spans="1:11" x14ac:dyDescent="0.25">
      <c r="A343">
        <v>19</v>
      </c>
      <c r="B343" s="1">
        <v>36892</v>
      </c>
      <c r="C343">
        <v>9</v>
      </c>
      <c r="D343" t="str">
        <f>VLOOKUP(Rent[[#This Row],[Real_estate_Item]],Houses[#All],2)</f>
        <v>Eindhoven-Zuid</v>
      </c>
      <c r="E343" t="str">
        <f>VLOOKUP(Rent[[#This Row],[Real_estate_Item]],Houses[#All],3)</f>
        <v>Tuindorp</v>
      </c>
      <c r="F343" t="str">
        <f>VLOOKUP(Rent[[#This Row],[Real_estate_Item]],Houses[#All],6)</f>
        <v>Apartment</v>
      </c>
      <c r="G343" s="3">
        <f>VLOOKUP(Rent[[#This Row],[Real_estate_Item]],Houses[#All],7)</f>
        <v>480</v>
      </c>
      <c r="H343" s="3">
        <f t="shared" si="10"/>
        <v>4320</v>
      </c>
      <c r="I343" s="3">
        <f t="shared" si="11"/>
        <v>5760</v>
      </c>
      <c r="J343" s="4">
        <f>Rent[[#This Row],[Actual_Rent]]/Rent[[#This Row],[Planned_rent]]</f>
        <v>0.75</v>
      </c>
      <c r="K343"/>
    </row>
    <row r="344" spans="1:11" x14ac:dyDescent="0.25">
      <c r="A344">
        <v>19</v>
      </c>
      <c r="B344" s="1">
        <v>37257</v>
      </c>
      <c r="C344">
        <v>7</v>
      </c>
      <c r="D344" t="str">
        <f>VLOOKUP(Rent[[#This Row],[Real_estate_Item]],Houses[#All],2)</f>
        <v>Eindhoven-Zuid</v>
      </c>
      <c r="E344" t="str">
        <f>VLOOKUP(Rent[[#This Row],[Real_estate_Item]],Houses[#All],3)</f>
        <v>Tuindorp</v>
      </c>
      <c r="F344" t="str">
        <f>VLOOKUP(Rent[[#This Row],[Real_estate_Item]],Houses[#All],6)</f>
        <v>Apartment</v>
      </c>
      <c r="G344" s="3">
        <f>VLOOKUP(Rent[[#This Row],[Real_estate_Item]],Houses[#All],7)</f>
        <v>480</v>
      </c>
      <c r="H344" s="3">
        <f t="shared" si="10"/>
        <v>3360</v>
      </c>
      <c r="I344" s="3">
        <f t="shared" si="11"/>
        <v>5760</v>
      </c>
      <c r="J344" s="4">
        <f>Rent[[#This Row],[Actual_Rent]]/Rent[[#This Row],[Planned_rent]]</f>
        <v>0.58333333333333337</v>
      </c>
      <c r="K344"/>
    </row>
    <row r="345" spans="1:11" x14ac:dyDescent="0.25">
      <c r="A345">
        <v>19</v>
      </c>
      <c r="B345" s="1">
        <v>37622</v>
      </c>
      <c r="C345">
        <v>9</v>
      </c>
      <c r="D345" t="str">
        <f>VLOOKUP(Rent[[#This Row],[Real_estate_Item]],Houses[#All],2)</f>
        <v>Eindhoven-Zuid</v>
      </c>
      <c r="E345" t="str">
        <f>VLOOKUP(Rent[[#This Row],[Real_estate_Item]],Houses[#All],3)</f>
        <v>Tuindorp</v>
      </c>
      <c r="F345" t="str">
        <f>VLOOKUP(Rent[[#This Row],[Real_estate_Item]],Houses[#All],6)</f>
        <v>Apartment</v>
      </c>
      <c r="G345" s="3">
        <f>VLOOKUP(Rent[[#This Row],[Real_estate_Item]],Houses[#All],7)</f>
        <v>480</v>
      </c>
      <c r="H345" s="3">
        <f t="shared" si="10"/>
        <v>4320</v>
      </c>
      <c r="I345" s="3">
        <f t="shared" si="11"/>
        <v>5760</v>
      </c>
      <c r="J345" s="4">
        <f>Rent[[#This Row],[Actual_Rent]]/Rent[[#This Row],[Planned_rent]]</f>
        <v>0.75</v>
      </c>
      <c r="K345"/>
    </row>
    <row r="346" spans="1:11" x14ac:dyDescent="0.25">
      <c r="A346">
        <v>19</v>
      </c>
      <c r="B346" s="1">
        <v>37987</v>
      </c>
      <c r="C346">
        <v>6</v>
      </c>
      <c r="D346" t="str">
        <f>VLOOKUP(Rent[[#This Row],[Real_estate_Item]],Houses[#All],2)</f>
        <v>Eindhoven-Zuid</v>
      </c>
      <c r="E346" t="str">
        <f>VLOOKUP(Rent[[#This Row],[Real_estate_Item]],Houses[#All],3)</f>
        <v>Tuindorp</v>
      </c>
      <c r="F346" t="str">
        <f>VLOOKUP(Rent[[#This Row],[Real_estate_Item]],Houses[#All],6)</f>
        <v>Apartment</v>
      </c>
      <c r="G346" s="3">
        <f>VLOOKUP(Rent[[#This Row],[Real_estate_Item]],Houses[#All],7)</f>
        <v>480</v>
      </c>
      <c r="H346" s="3">
        <f t="shared" si="10"/>
        <v>2880</v>
      </c>
      <c r="I346" s="3">
        <f t="shared" si="11"/>
        <v>5760</v>
      </c>
      <c r="J346" s="4">
        <f>Rent[[#This Row],[Actual_Rent]]/Rent[[#This Row],[Planned_rent]]</f>
        <v>0.5</v>
      </c>
      <c r="K346"/>
    </row>
    <row r="347" spans="1:11" x14ac:dyDescent="0.25">
      <c r="A347">
        <v>19</v>
      </c>
      <c r="B347" s="1">
        <v>38353</v>
      </c>
      <c r="C347">
        <v>6</v>
      </c>
      <c r="D347" t="str">
        <f>VLOOKUP(Rent[[#This Row],[Real_estate_Item]],Houses[#All],2)</f>
        <v>Eindhoven-Zuid</v>
      </c>
      <c r="E347" t="str">
        <f>VLOOKUP(Rent[[#This Row],[Real_estate_Item]],Houses[#All],3)</f>
        <v>Tuindorp</v>
      </c>
      <c r="F347" t="str">
        <f>VLOOKUP(Rent[[#This Row],[Real_estate_Item]],Houses[#All],6)</f>
        <v>Apartment</v>
      </c>
      <c r="G347" s="3">
        <f>VLOOKUP(Rent[[#This Row],[Real_estate_Item]],Houses[#All],7)</f>
        <v>480</v>
      </c>
      <c r="H347" s="3">
        <f t="shared" si="10"/>
        <v>2880</v>
      </c>
      <c r="I347" s="3">
        <f t="shared" si="11"/>
        <v>5760</v>
      </c>
      <c r="J347" s="4">
        <f>Rent[[#This Row],[Actual_Rent]]/Rent[[#This Row],[Planned_rent]]</f>
        <v>0.5</v>
      </c>
      <c r="K347"/>
    </row>
    <row r="348" spans="1:11" x14ac:dyDescent="0.25">
      <c r="A348">
        <v>19</v>
      </c>
      <c r="B348" s="1">
        <v>38718</v>
      </c>
      <c r="C348">
        <v>7</v>
      </c>
      <c r="D348" t="str">
        <f>VLOOKUP(Rent[[#This Row],[Real_estate_Item]],Houses[#All],2)</f>
        <v>Eindhoven-Zuid</v>
      </c>
      <c r="E348" t="str">
        <f>VLOOKUP(Rent[[#This Row],[Real_estate_Item]],Houses[#All],3)</f>
        <v>Tuindorp</v>
      </c>
      <c r="F348" t="str">
        <f>VLOOKUP(Rent[[#This Row],[Real_estate_Item]],Houses[#All],6)</f>
        <v>Apartment</v>
      </c>
      <c r="G348" s="3">
        <f>VLOOKUP(Rent[[#This Row],[Real_estate_Item]],Houses[#All],7)</f>
        <v>480</v>
      </c>
      <c r="H348" s="3">
        <f t="shared" si="10"/>
        <v>3360</v>
      </c>
      <c r="I348" s="3">
        <f t="shared" si="11"/>
        <v>5760</v>
      </c>
      <c r="J348" s="4">
        <f>Rent[[#This Row],[Actual_Rent]]/Rent[[#This Row],[Planned_rent]]</f>
        <v>0.58333333333333337</v>
      </c>
      <c r="K348"/>
    </row>
    <row r="349" spans="1:11" x14ac:dyDescent="0.25">
      <c r="A349">
        <v>19</v>
      </c>
      <c r="B349" s="1">
        <v>39083</v>
      </c>
      <c r="C349">
        <v>5</v>
      </c>
      <c r="D349" t="str">
        <f>VLOOKUP(Rent[[#This Row],[Real_estate_Item]],Houses[#All],2)</f>
        <v>Eindhoven-Zuid</v>
      </c>
      <c r="E349" t="str">
        <f>VLOOKUP(Rent[[#This Row],[Real_estate_Item]],Houses[#All],3)</f>
        <v>Tuindorp</v>
      </c>
      <c r="F349" t="str">
        <f>VLOOKUP(Rent[[#This Row],[Real_estate_Item]],Houses[#All],6)</f>
        <v>Apartment</v>
      </c>
      <c r="G349" s="3">
        <f>VLOOKUP(Rent[[#This Row],[Real_estate_Item]],Houses[#All],7)</f>
        <v>480</v>
      </c>
      <c r="H349" s="3">
        <f t="shared" si="10"/>
        <v>2400</v>
      </c>
      <c r="I349" s="3">
        <f t="shared" si="11"/>
        <v>5760</v>
      </c>
      <c r="J349" s="4">
        <f>Rent[[#This Row],[Actual_Rent]]/Rent[[#This Row],[Planned_rent]]</f>
        <v>0.41666666666666669</v>
      </c>
      <c r="K349"/>
    </row>
    <row r="350" spans="1:11" x14ac:dyDescent="0.25">
      <c r="A350">
        <v>19</v>
      </c>
      <c r="B350" s="1">
        <v>39448</v>
      </c>
      <c r="C350">
        <v>6</v>
      </c>
      <c r="D350" t="str">
        <f>VLOOKUP(Rent[[#This Row],[Real_estate_Item]],Houses[#All],2)</f>
        <v>Eindhoven-Zuid</v>
      </c>
      <c r="E350" t="str">
        <f>VLOOKUP(Rent[[#This Row],[Real_estate_Item]],Houses[#All],3)</f>
        <v>Tuindorp</v>
      </c>
      <c r="F350" t="str">
        <f>VLOOKUP(Rent[[#This Row],[Real_estate_Item]],Houses[#All],6)</f>
        <v>Apartment</v>
      </c>
      <c r="G350" s="3">
        <f>VLOOKUP(Rent[[#This Row],[Real_estate_Item]],Houses[#All],7)</f>
        <v>480</v>
      </c>
      <c r="H350" s="3">
        <f t="shared" si="10"/>
        <v>2880</v>
      </c>
      <c r="I350" s="3">
        <f t="shared" si="11"/>
        <v>5760</v>
      </c>
      <c r="J350" s="4">
        <f>Rent[[#This Row],[Actual_Rent]]/Rent[[#This Row],[Planned_rent]]</f>
        <v>0.5</v>
      </c>
      <c r="K350"/>
    </row>
    <row r="351" spans="1:11" x14ac:dyDescent="0.25">
      <c r="A351">
        <v>19</v>
      </c>
      <c r="B351" s="1">
        <v>39814</v>
      </c>
      <c r="C351">
        <v>9</v>
      </c>
      <c r="D351" t="str">
        <f>VLOOKUP(Rent[[#This Row],[Real_estate_Item]],Houses[#All],2)</f>
        <v>Eindhoven-Zuid</v>
      </c>
      <c r="E351" t="str">
        <f>VLOOKUP(Rent[[#This Row],[Real_estate_Item]],Houses[#All],3)</f>
        <v>Tuindorp</v>
      </c>
      <c r="F351" t="str">
        <f>VLOOKUP(Rent[[#This Row],[Real_estate_Item]],Houses[#All],6)</f>
        <v>Apartment</v>
      </c>
      <c r="G351" s="3">
        <f>VLOOKUP(Rent[[#This Row],[Real_estate_Item]],Houses[#All],7)</f>
        <v>480</v>
      </c>
      <c r="H351" s="3">
        <f t="shared" si="10"/>
        <v>4320</v>
      </c>
      <c r="I351" s="3">
        <f t="shared" si="11"/>
        <v>5760</v>
      </c>
      <c r="J351" s="4">
        <f>Rent[[#This Row],[Actual_Rent]]/Rent[[#This Row],[Planned_rent]]</f>
        <v>0.75</v>
      </c>
      <c r="K351"/>
    </row>
    <row r="352" spans="1:11" x14ac:dyDescent="0.25">
      <c r="A352">
        <v>19</v>
      </c>
      <c r="B352" s="1">
        <v>40179</v>
      </c>
      <c r="C352">
        <v>8</v>
      </c>
      <c r="D352" t="str">
        <f>VLOOKUP(Rent[[#This Row],[Real_estate_Item]],Houses[#All],2)</f>
        <v>Eindhoven-Zuid</v>
      </c>
      <c r="E352" t="str">
        <f>VLOOKUP(Rent[[#This Row],[Real_estate_Item]],Houses[#All],3)</f>
        <v>Tuindorp</v>
      </c>
      <c r="F352" t="str">
        <f>VLOOKUP(Rent[[#This Row],[Real_estate_Item]],Houses[#All],6)</f>
        <v>Apartment</v>
      </c>
      <c r="G352" s="3">
        <f>VLOOKUP(Rent[[#This Row],[Real_estate_Item]],Houses[#All],7)</f>
        <v>480</v>
      </c>
      <c r="H352" s="3">
        <f t="shared" si="10"/>
        <v>3840</v>
      </c>
      <c r="I352" s="3">
        <f t="shared" si="11"/>
        <v>5760</v>
      </c>
      <c r="J352" s="4">
        <f>Rent[[#This Row],[Actual_Rent]]/Rent[[#This Row],[Planned_rent]]</f>
        <v>0.66666666666666663</v>
      </c>
      <c r="K352"/>
    </row>
    <row r="353" spans="1:11" x14ac:dyDescent="0.25">
      <c r="A353">
        <v>19</v>
      </c>
      <c r="B353" s="1">
        <v>40544</v>
      </c>
      <c r="C353">
        <v>8</v>
      </c>
      <c r="D353" t="str">
        <f>VLOOKUP(Rent[[#This Row],[Real_estate_Item]],Houses[#All],2)</f>
        <v>Eindhoven-Zuid</v>
      </c>
      <c r="E353" t="str">
        <f>VLOOKUP(Rent[[#This Row],[Real_estate_Item]],Houses[#All],3)</f>
        <v>Tuindorp</v>
      </c>
      <c r="F353" t="str">
        <f>VLOOKUP(Rent[[#This Row],[Real_estate_Item]],Houses[#All],6)</f>
        <v>Apartment</v>
      </c>
      <c r="G353" s="3">
        <f>VLOOKUP(Rent[[#This Row],[Real_estate_Item]],Houses[#All],7)</f>
        <v>480</v>
      </c>
      <c r="H353" s="3">
        <f t="shared" si="10"/>
        <v>3840</v>
      </c>
      <c r="I353" s="3">
        <f t="shared" si="11"/>
        <v>5760</v>
      </c>
      <c r="J353" s="4">
        <f>Rent[[#This Row],[Actual_Rent]]/Rent[[#This Row],[Planned_rent]]</f>
        <v>0.66666666666666663</v>
      </c>
      <c r="K353"/>
    </row>
    <row r="354" spans="1:11" x14ac:dyDescent="0.25">
      <c r="A354">
        <v>19</v>
      </c>
      <c r="B354" s="1">
        <v>40909</v>
      </c>
      <c r="C354">
        <v>7</v>
      </c>
      <c r="D354" t="str">
        <f>VLOOKUP(Rent[[#This Row],[Real_estate_Item]],Houses[#All],2)</f>
        <v>Eindhoven-Zuid</v>
      </c>
      <c r="E354" t="str">
        <f>VLOOKUP(Rent[[#This Row],[Real_estate_Item]],Houses[#All],3)</f>
        <v>Tuindorp</v>
      </c>
      <c r="F354" t="str">
        <f>VLOOKUP(Rent[[#This Row],[Real_estate_Item]],Houses[#All],6)</f>
        <v>Apartment</v>
      </c>
      <c r="G354" s="3">
        <f>VLOOKUP(Rent[[#This Row],[Real_estate_Item]],Houses[#All],7)</f>
        <v>480</v>
      </c>
      <c r="H354" s="3">
        <f t="shared" si="10"/>
        <v>3360</v>
      </c>
      <c r="I354" s="3">
        <f t="shared" si="11"/>
        <v>5760</v>
      </c>
      <c r="J354" s="4">
        <f>Rent[[#This Row],[Actual_Rent]]/Rent[[#This Row],[Planned_rent]]</f>
        <v>0.58333333333333337</v>
      </c>
      <c r="K354"/>
    </row>
    <row r="355" spans="1:11" x14ac:dyDescent="0.25">
      <c r="A355">
        <v>19</v>
      </c>
      <c r="B355" s="1">
        <v>41275</v>
      </c>
      <c r="C355">
        <v>5</v>
      </c>
      <c r="D355" t="str">
        <f>VLOOKUP(Rent[[#This Row],[Real_estate_Item]],Houses[#All],2)</f>
        <v>Eindhoven-Zuid</v>
      </c>
      <c r="E355" t="str">
        <f>VLOOKUP(Rent[[#This Row],[Real_estate_Item]],Houses[#All],3)</f>
        <v>Tuindorp</v>
      </c>
      <c r="F355" t="str">
        <f>VLOOKUP(Rent[[#This Row],[Real_estate_Item]],Houses[#All],6)</f>
        <v>Apartment</v>
      </c>
      <c r="G355" s="3">
        <f>VLOOKUP(Rent[[#This Row],[Real_estate_Item]],Houses[#All],7)</f>
        <v>480</v>
      </c>
      <c r="H355" s="3">
        <f t="shared" si="10"/>
        <v>2400</v>
      </c>
      <c r="I355" s="3">
        <f t="shared" si="11"/>
        <v>5760</v>
      </c>
      <c r="J355" s="4">
        <f>Rent[[#This Row],[Actual_Rent]]/Rent[[#This Row],[Planned_rent]]</f>
        <v>0.41666666666666669</v>
      </c>
      <c r="K355"/>
    </row>
    <row r="356" spans="1:11" x14ac:dyDescent="0.25">
      <c r="A356">
        <v>19</v>
      </c>
      <c r="B356" s="1">
        <v>41640</v>
      </c>
      <c r="C356">
        <v>7</v>
      </c>
      <c r="D356" t="str">
        <f>VLOOKUP(Rent[[#This Row],[Real_estate_Item]],Houses[#All],2)</f>
        <v>Eindhoven-Zuid</v>
      </c>
      <c r="E356" t="str">
        <f>VLOOKUP(Rent[[#This Row],[Real_estate_Item]],Houses[#All],3)</f>
        <v>Tuindorp</v>
      </c>
      <c r="F356" t="str">
        <f>VLOOKUP(Rent[[#This Row],[Real_estate_Item]],Houses[#All],6)</f>
        <v>Apartment</v>
      </c>
      <c r="G356" s="3">
        <f>VLOOKUP(Rent[[#This Row],[Real_estate_Item]],Houses[#All],7)</f>
        <v>480</v>
      </c>
      <c r="H356" s="3">
        <f t="shared" si="10"/>
        <v>3360</v>
      </c>
      <c r="I356" s="3">
        <f t="shared" si="11"/>
        <v>5760</v>
      </c>
      <c r="J356" s="4">
        <f>Rent[[#This Row],[Actual_Rent]]/Rent[[#This Row],[Planned_rent]]</f>
        <v>0.58333333333333337</v>
      </c>
      <c r="K356"/>
    </row>
    <row r="357" spans="1:11" x14ac:dyDescent="0.25">
      <c r="A357">
        <v>19</v>
      </c>
      <c r="B357" s="1">
        <v>42005</v>
      </c>
      <c r="C357">
        <v>8</v>
      </c>
      <c r="D357" t="str">
        <f>VLOOKUP(Rent[[#This Row],[Real_estate_Item]],Houses[#All],2)</f>
        <v>Eindhoven-Zuid</v>
      </c>
      <c r="E357" t="str">
        <f>VLOOKUP(Rent[[#This Row],[Real_estate_Item]],Houses[#All],3)</f>
        <v>Tuindorp</v>
      </c>
      <c r="F357" t="str">
        <f>VLOOKUP(Rent[[#This Row],[Real_estate_Item]],Houses[#All],6)</f>
        <v>Apartment</v>
      </c>
      <c r="G357" s="3">
        <f>VLOOKUP(Rent[[#This Row],[Real_estate_Item]],Houses[#All],7)</f>
        <v>480</v>
      </c>
      <c r="H357" s="3">
        <f t="shared" si="10"/>
        <v>3840</v>
      </c>
      <c r="I357" s="3">
        <f t="shared" si="11"/>
        <v>5760</v>
      </c>
      <c r="J357" s="4">
        <f>Rent[[#This Row],[Actual_Rent]]/Rent[[#This Row],[Planned_rent]]</f>
        <v>0.66666666666666663</v>
      </c>
      <c r="K357"/>
    </row>
    <row r="358" spans="1:11" x14ac:dyDescent="0.25">
      <c r="A358">
        <v>19</v>
      </c>
      <c r="B358" s="1">
        <v>42370</v>
      </c>
      <c r="C358">
        <v>9</v>
      </c>
      <c r="D358" t="str">
        <f>VLOOKUP(Rent[[#This Row],[Real_estate_Item]],Houses[#All],2)</f>
        <v>Eindhoven-Zuid</v>
      </c>
      <c r="E358" t="str">
        <f>VLOOKUP(Rent[[#This Row],[Real_estate_Item]],Houses[#All],3)</f>
        <v>Tuindorp</v>
      </c>
      <c r="F358" t="str">
        <f>VLOOKUP(Rent[[#This Row],[Real_estate_Item]],Houses[#All],6)</f>
        <v>Apartment</v>
      </c>
      <c r="G358" s="3">
        <f>VLOOKUP(Rent[[#This Row],[Real_estate_Item]],Houses[#All],7)</f>
        <v>480</v>
      </c>
      <c r="H358" s="3">
        <f t="shared" si="10"/>
        <v>4320</v>
      </c>
      <c r="I358" s="3">
        <f t="shared" si="11"/>
        <v>5760</v>
      </c>
      <c r="J358" s="4">
        <f>Rent[[#This Row],[Actual_Rent]]/Rent[[#This Row],[Planned_rent]]</f>
        <v>0.75</v>
      </c>
      <c r="K358"/>
    </row>
    <row r="359" spans="1:11" x14ac:dyDescent="0.25">
      <c r="A359">
        <v>19</v>
      </c>
      <c r="B359" s="1">
        <v>42736</v>
      </c>
      <c r="C359">
        <v>9</v>
      </c>
      <c r="D359" t="str">
        <f>VLOOKUP(Rent[[#This Row],[Real_estate_Item]],Houses[#All],2)</f>
        <v>Eindhoven-Zuid</v>
      </c>
      <c r="E359" t="str">
        <f>VLOOKUP(Rent[[#This Row],[Real_estate_Item]],Houses[#All],3)</f>
        <v>Tuindorp</v>
      </c>
      <c r="F359" t="str">
        <f>VLOOKUP(Rent[[#This Row],[Real_estate_Item]],Houses[#All],6)</f>
        <v>Apartment</v>
      </c>
      <c r="G359" s="3">
        <f>VLOOKUP(Rent[[#This Row],[Real_estate_Item]],Houses[#All],7)</f>
        <v>480</v>
      </c>
      <c r="H359" s="3">
        <f t="shared" si="10"/>
        <v>4320</v>
      </c>
      <c r="I359" s="3">
        <f t="shared" si="11"/>
        <v>5760</v>
      </c>
      <c r="J359" s="4">
        <f>Rent[[#This Row],[Actual_Rent]]/Rent[[#This Row],[Planned_rent]]</f>
        <v>0.75</v>
      </c>
      <c r="K359"/>
    </row>
    <row r="360" spans="1:11" x14ac:dyDescent="0.25">
      <c r="A360">
        <v>19</v>
      </c>
      <c r="B360" s="1">
        <v>43101</v>
      </c>
      <c r="C360">
        <v>11</v>
      </c>
      <c r="D360" t="str">
        <f>VLOOKUP(Rent[[#This Row],[Real_estate_Item]],Houses[#All],2)</f>
        <v>Eindhoven-Zuid</v>
      </c>
      <c r="E360" t="str">
        <f>VLOOKUP(Rent[[#This Row],[Real_estate_Item]],Houses[#All],3)</f>
        <v>Tuindorp</v>
      </c>
      <c r="F360" t="str">
        <f>VLOOKUP(Rent[[#This Row],[Real_estate_Item]],Houses[#All],6)</f>
        <v>Apartment</v>
      </c>
      <c r="G360" s="3">
        <f>VLOOKUP(Rent[[#This Row],[Real_estate_Item]],Houses[#All],7)</f>
        <v>480</v>
      </c>
      <c r="H360" s="3">
        <f t="shared" si="10"/>
        <v>5280</v>
      </c>
      <c r="I360" s="3">
        <f t="shared" si="11"/>
        <v>5760</v>
      </c>
      <c r="J360" s="4">
        <f>Rent[[#This Row],[Actual_Rent]]/Rent[[#This Row],[Planned_rent]]</f>
        <v>0.91666666666666663</v>
      </c>
      <c r="K360"/>
    </row>
    <row r="361" spans="1:11" x14ac:dyDescent="0.25">
      <c r="A361">
        <v>19</v>
      </c>
      <c r="B361" s="1">
        <v>43466</v>
      </c>
      <c r="C361">
        <v>7</v>
      </c>
      <c r="D361" t="str">
        <f>VLOOKUP(Rent[[#This Row],[Real_estate_Item]],Houses[#All],2)</f>
        <v>Eindhoven-Zuid</v>
      </c>
      <c r="E361" t="str">
        <f>VLOOKUP(Rent[[#This Row],[Real_estate_Item]],Houses[#All],3)</f>
        <v>Tuindorp</v>
      </c>
      <c r="F361" t="str">
        <f>VLOOKUP(Rent[[#This Row],[Real_estate_Item]],Houses[#All],6)</f>
        <v>Apartment</v>
      </c>
      <c r="G361" s="3">
        <f>VLOOKUP(Rent[[#This Row],[Real_estate_Item]],Houses[#All],7)</f>
        <v>480</v>
      </c>
      <c r="H361" s="3">
        <f t="shared" si="10"/>
        <v>3360</v>
      </c>
      <c r="I361" s="3">
        <f t="shared" si="11"/>
        <v>5760</v>
      </c>
      <c r="J361" s="4">
        <f>Rent[[#This Row],[Actual_Rent]]/Rent[[#This Row],[Planned_rent]]</f>
        <v>0.58333333333333337</v>
      </c>
      <c r="K361"/>
    </row>
    <row r="362" spans="1:11" x14ac:dyDescent="0.25">
      <c r="A362">
        <v>20</v>
      </c>
      <c r="B362" s="1">
        <v>36892</v>
      </c>
      <c r="C362">
        <v>7</v>
      </c>
      <c r="D362" t="str">
        <f>VLOOKUP(Rent[[#This Row],[Real_estate_Item]],Houses[#All],2)</f>
        <v>Eindhoven-Zuid</v>
      </c>
      <c r="E362" t="str">
        <f>VLOOKUP(Rent[[#This Row],[Real_estate_Item]],Houses[#All],3)</f>
        <v>Gestel</v>
      </c>
      <c r="F362" t="str">
        <f>VLOOKUP(Rent[[#This Row],[Real_estate_Item]],Houses[#All],6)</f>
        <v>House</v>
      </c>
      <c r="G362" s="3">
        <f>VLOOKUP(Rent[[#This Row],[Real_estate_Item]],Houses[#All],7)</f>
        <v>650</v>
      </c>
      <c r="H362" s="3">
        <f t="shared" si="10"/>
        <v>4550</v>
      </c>
      <c r="I362" s="3">
        <f t="shared" si="11"/>
        <v>7800</v>
      </c>
      <c r="J362" s="4">
        <f>Rent[[#This Row],[Actual_Rent]]/Rent[[#This Row],[Planned_rent]]</f>
        <v>0.58333333333333337</v>
      </c>
      <c r="K362"/>
    </row>
    <row r="363" spans="1:11" x14ac:dyDescent="0.25">
      <c r="A363">
        <v>20</v>
      </c>
      <c r="B363" s="1">
        <v>37257</v>
      </c>
      <c r="C363">
        <v>10</v>
      </c>
      <c r="D363" t="str">
        <f>VLOOKUP(Rent[[#This Row],[Real_estate_Item]],Houses[#All],2)</f>
        <v>Eindhoven-Zuid</v>
      </c>
      <c r="E363" t="str">
        <f>VLOOKUP(Rent[[#This Row],[Real_estate_Item]],Houses[#All],3)</f>
        <v>Gestel</v>
      </c>
      <c r="F363" t="str">
        <f>VLOOKUP(Rent[[#This Row],[Real_estate_Item]],Houses[#All],6)</f>
        <v>House</v>
      </c>
      <c r="G363" s="3">
        <f>VLOOKUP(Rent[[#This Row],[Real_estate_Item]],Houses[#All],7)</f>
        <v>650</v>
      </c>
      <c r="H363" s="3">
        <f t="shared" si="10"/>
        <v>6500</v>
      </c>
      <c r="I363" s="3">
        <f t="shared" si="11"/>
        <v>7800</v>
      </c>
      <c r="J363" s="4">
        <f>Rent[[#This Row],[Actual_Rent]]/Rent[[#This Row],[Planned_rent]]</f>
        <v>0.83333333333333337</v>
      </c>
      <c r="K363"/>
    </row>
    <row r="364" spans="1:11" x14ac:dyDescent="0.25">
      <c r="A364">
        <v>20</v>
      </c>
      <c r="B364" s="1">
        <v>37622</v>
      </c>
      <c r="C364">
        <v>8</v>
      </c>
      <c r="D364" t="str">
        <f>VLOOKUP(Rent[[#This Row],[Real_estate_Item]],Houses[#All],2)</f>
        <v>Eindhoven-Zuid</v>
      </c>
      <c r="E364" t="str">
        <f>VLOOKUP(Rent[[#This Row],[Real_estate_Item]],Houses[#All],3)</f>
        <v>Gestel</v>
      </c>
      <c r="F364" t="str">
        <f>VLOOKUP(Rent[[#This Row],[Real_estate_Item]],Houses[#All],6)</f>
        <v>House</v>
      </c>
      <c r="G364" s="3">
        <f>VLOOKUP(Rent[[#This Row],[Real_estate_Item]],Houses[#All],7)</f>
        <v>650</v>
      </c>
      <c r="H364" s="3">
        <f t="shared" si="10"/>
        <v>5200</v>
      </c>
      <c r="I364" s="3">
        <f t="shared" si="11"/>
        <v>7800</v>
      </c>
      <c r="J364" s="4">
        <f>Rent[[#This Row],[Actual_Rent]]/Rent[[#This Row],[Planned_rent]]</f>
        <v>0.66666666666666663</v>
      </c>
      <c r="K364"/>
    </row>
    <row r="365" spans="1:11" x14ac:dyDescent="0.25">
      <c r="A365">
        <v>20</v>
      </c>
      <c r="B365" s="1">
        <v>37987</v>
      </c>
      <c r="C365">
        <v>7</v>
      </c>
      <c r="D365" t="str">
        <f>VLOOKUP(Rent[[#This Row],[Real_estate_Item]],Houses[#All],2)</f>
        <v>Eindhoven-Zuid</v>
      </c>
      <c r="E365" t="str">
        <f>VLOOKUP(Rent[[#This Row],[Real_estate_Item]],Houses[#All],3)</f>
        <v>Gestel</v>
      </c>
      <c r="F365" t="str">
        <f>VLOOKUP(Rent[[#This Row],[Real_estate_Item]],Houses[#All],6)</f>
        <v>House</v>
      </c>
      <c r="G365" s="3">
        <f>VLOOKUP(Rent[[#This Row],[Real_estate_Item]],Houses[#All],7)</f>
        <v>650</v>
      </c>
      <c r="H365" s="3">
        <f t="shared" si="10"/>
        <v>4550</v>
      </c>
      <c r="I365" s="3">
        <f t="shared" si="11"/>
        <v>7800</v>
      </c>
      <c r="J365" s="4">
        <f>Rent[[#This Row],[Actual_Rent]]/Rent[[#This Row],[Planned_rent]]</f>
        <v>0.58333333333333337</v>
      </c>
      <c r="K365"/>
    </row>
    <row r="366" spans="1:11" x14ac:dyDescent="0.25">
      <c r="A366">
        <v>20</v>
      </c>
      <c r="B366" s="1">
        <v>38353</v>
      </c>
      <c r="C366">
        <v>9</v>
      </c>
      <c r="D366" t="str">
        <f>VLOOKUP(Rent[[#This Row],[Real_estate_Item]],Houses[#All],2)</f>
        <v>Eindhoven-Zuid</v>
      </c>
      <c r="E366" t="str">
        <f>VLOOKUP(Rent[[#This Row],[Real_estate_Item]],Houses[#All],3)</f>
        <v>Gestel</v>
      </c>
      <c r="F366" t="str">
        <f>VLOOKUP(Rent[[#This Row],[Real_estate_Item]],Houses[#All],6)</f>
        <v>House</v>
      </c>
      <c r="G366" s="3">
        <f>VLOOKUP(Rent[[#This Row],[Real_estate_Item]],Houses[#All],7)</f>
        <v>650</v>
      </c>
      <c r="H366" s="3">
        <f t="shared" si="10"/>
        <v>5850</v>
      </c>
      <c r="I366" s="3">
        <f t="shared" si="11"/>
        <v>7800</v>
      </c>
      <c r="J366" s="4">
        <f>Rent[[#This Row],[Actual_Rent]]/Rent[[#This Row],[Planned_rent]]</f>
        <v>0.75</v>
      </c>
      <c r="K366"/>
    </row>
    <row r="367" spans="1:11" x14ac:dyDescent="0.25">
      <c r="A367">
        <v>20</v>
      </c>
      <c r="B367" s="1">
        <v>38718</v>
      </c>
      <c r="C367">
        <v>8</v>
      </c>
      <c r="D367" t="str">
        <f>VLOOKUP(Rent[[#This Row],[Real_estate_Item]],Houses[#All],2)</f>
        <v>Eindhoven-Zuid</v>
      </c>
      <c r="E367" t="str">
        <f>VLOOKUP(Rent[[#This Row],[Real_estate_Item]],Houses[#All],3)</f>
        <v>Gestel</v>
      </c>
      <c r="F367" t="str">
        <f>VLOOKUP(Rent[[#This Row],[Real_estate_Item]],Houses[#All],6)</f>
        <v>House</v>
      </c>
      <c r="G367" s="3">
        <f>VLOOKUP(Rent[[#This Row],[Real_estate_Item]],Houses[#All],7)</f>
        <v>650</v>
      </c>
      <c r="H367" s="3">
        <f t="shared" si="10"/>
        <v>5200</v>
      </c>
      <c r="I367" s="3">
        <f t="shared" si="11"/>
        <v>7800</v>
      </c>
      <c r="J367" s="4">
        <f>Rent[[#This Row],[Actual_Rent]]/Rent[[#This Row],[Planned_rent]]</f>
        <v>0.66666666666666663</v>
      </c>
      <c r="K367"/>
    </row>
    <row r="368" spans="1:11" x14ac:dyDescent="0.25">
      <c r="A368">
        <v>20</v>
      </c>
      <c r="B368" s="1">
        <v>39083</v>
      </c>
      <c r="C368">
        <v>9</v>
      </c>
      <c r="D368" t="str">
        <f>VLOOKUP(Rent[[#This Row],[Real_estate_Item]],Houses[#All],2)</f>
        <v>Eindhoven-Zuid</v>
      </c>
      <c r="E368" t="str">
        <f>VLOOKUP(Rent[[#This Row],[Real_estate_Item]],Houses[#All],3)</f>
        <v>Gestel</v>
      </c>
      <c r="F368" t="str">
        <f>VLOOKUP(Rent[[#This Row],[Real_estate_Item]],Houses[#All],6)</f>
        <v>House</v>
      </c>
      <c r="G368" s="3">
        <f>VLOOKUP(Rent[[#This Row],[Real_estate_Item]],Houses[#All],7)</f>
        <v>650</v>
      </c>
      <c r="H368" s="3">
        <f t="shared" si="10"/>
        <v>5850</v>
      </c>
      <c r="I368" s="3">
        <f t="shared" si="11"/>
        <v>7800</v>
      </c>
      <c r="J368" s="4">
        <f>Rent[[#This Row],[Actual_Rent]]/Rent[[#This Row],[Planned_rent]]</f>
        <v>0.75</v>
      </c>
      <c r="K368"/>
    </row>
    <row r="369" spans="1:11" x14ac:dyDescent="0.25">
      <c r="A369">
        <v>20</v>
      </c>
      <c r="B369" s="1">
        <v>39448</v>
      </c>
      <c r="C369">
        <v>10</v>
      </c>
      <c r="D369" t="str">
        <f>VLOOKUP(Rent[[#This Row],[Real_estate_Item]],Houses[#All],2)</f>
        <v>Eindhoven-Zuid</v>
      </c>
      <c r="E369" t="str">
        <f>VLOOKUP(Rent[[#This Row],[Real_estate_Item]],Houses[#All],3)</f>
        <v>Gestel</v>
      </c>
      <c r="F369" t="str">
        <f>VLOOKUP(Rent[[#This Row],[Real_estate_Item]],Houses[#All],6)</f>
        <v>House</v>
      </c>
      <c r="G369" s="3">
        <f>VLOOKUP(Rent[[#This Row],[Real_estate_Item]],Houses[#All],7)</f>
        <v>650</v>
      </c>
      <c r="H369" s="3">
        <f t="shared" si="10"/>
        <v>6500</v>
      </c>
      <c r="I369" s="3">
        <f t="shared" si="11"/>
        <v>7800</v>
      </c>
      <c r="J369" s="4">
        <f>Rent[[#This Row],[Actual_Rent]]/Rent[[#This Row],[Planned_rent]]</f>
        <v>0.83333333333333337</v>
      </c>
      <c r="K369"/>
    </row>
    <row r="370" spans="1:11" x14ac:dyDescent="0.25">
      <c r="A370">
        <v>20</v>
      </c>
      <c r="B370" s="1">
        <v>39814</v>
      </c>
      <c r="C370">
        <v>10</v>
      </c>
      <c r="D370" t="str">
        <f>VLOOKUP(Rent[[#This Row],[Real_estate_Item]],Houses[#All],2)</f>
        <v>Eindhoven-Zuid</v>
      </c>
      <c r="E370" t="str">
        <f>VLOOKUP(Rent[[#This Row],[Real_estate_Item]],Houses[#All],3)</f>
        <v>Gestel</v>
      </c>
      <c r="F370" t="str">
        <f>VLOOKUP(Rent[[#This Row],[Real_estate_Item]],Houses[#All],6)</f>
        <v>House</v>
      </c>
      <c r="G370" s="3">
        <f>VLOOKUP(Rent[[#This Row],[Real_estate_Item]],Houses[#All],7)</f>
        <v>650</v>
      </c>
      <c r="H370" s="3">
        <f t="shared" si="10"/>
        <v>6500</v>
      </c>
      <c r="I370" s="3">
        <f t="shared" si="11"/>
        <v>7800</v>
      </c>
      <c r="J370" s="4">
        <f>Rent[[#This Row],[Actual_Rent]]/Rent[[#This Row],[Planned_rent]]</f>
        <v>0.83333333333333337</v>
      </c>
      <c r="K370"/>
    </row>
    <row r="371" spans="1:11" x14ac:dyDescent="0.25">
      <c r="A371">
        <v>20</v>
      </c>
      <c r="B371" s="1">
        <v>40179</v>
      </c>
      <c r="C371">
        <v>9</v>
      </c>
      <c r="D371" t="str">
        <f>VLOOKUP(Rent[[#This Row],[Real_estate_Item]],Houses[#All],2)</f>
        <v>Eindhoven-Zuid</v>
      </c>
      <c r="E371" t="str">
        <f>VLOOKUP(Rent[[#This Row],[Real_estate_Item]],Houses[#All],3)</f>
        <v>Gestel</v>
      </c>
      <c r="F371" t="str">
        <f>VLOOKUP(Rent[[#This Row],[Real_estate_Item]],Houses[#All],6)</f>
        <v>House</v>
      </c>
      <c r="G371" s="3">
        <f>VLOOKUP(Rent[[#This Row],[Real_estate_Item]],Houses[#All],7)</f>
        <v>650</v>
      </c>
      <c r="H371" s="3">
        <f t="shared" si="10"/>
        <v>5850</v>
      </c>
      <c r="I371" s="3">
        <f t="shared" si="11"/>
        <v>7800</v>
      </c>
      <c r="J371" s="4">
        <f>Rent[[#This Row],[Actual_Rent]]/Rent[[#This Row],[Planned_rent]]</f>
        <v>0.75</v>
      </c>
      <c r="K371"/>
    </row>
    <row r="372" spans="1:11" x14ac:dyDescent="0.25">
      <c r="A372">
        <v>20</v>
      </c>
      <c r="B372" s="1">
        <v>40544</v>
      </c>
      <c r="C372">
        <v>6</v>
      </c>
      <c r="D372" t="str">
        <f>VLOOKUP(Rent[[#This Row],[Real_estate_Item]],Houses[#All],2)</f>
        <v>Eindhoven-Zuid</v>
      </c>
      <c r="E372" t="str">
        <f>VLOOKUP(Rent[[#This Row],[Real_estate_Item]],Houses[#All],3)</f>
        <v>Gestel</v>
      </c>
      <c r="F372" t="str">
        <f>VLOOKUP(Rent[[#This Row],[Real_estate_Item]],Houses[#All],6)</f>
        <v>House</v>
      </c>
      <c r="G372" s="3">
        <f>VLOOKUP(Rent[[#This Row],[Real_estate_Item]],Houses[#All],7)</f>
        <v>650</v>
      </c>
      <c r="H372" s="3">
        <f t="shared" si="10"/>
        <v>3900</v>
      </c>
      <c r="I372" s="3">
        <f t="shared" si="11"/>
        <v>7800</v>
      </c>
      <c r="J372" s="4">
        <f>Rent[[#This Row],[Actual_Rent]]/Rent[[#This Row],[Planned_rent]]</f>
        <v>0.5</v>
      </c>
      <c r="K372"/>
    </row>
    <row r="373" spans="1:11" x14ac:dyDescent="0.25">
      <c r="A373">
        <v>20</v>
      </c>
      <c r="B373" s="1">
        <v>40909</v>
      </c>
      <c r="C373">
        <v>8</v>
      </c>
      <c r="D373" t="str">
        <f>VLOOKUP(Rent[[#This Row],[Real_estate_Item]],Houses[#All],2)</f>
        <v>Eindhoven-Zuid</v>
      </c>
      <c r="E373" t="str">
        <f>VLOOKUP(Rent[[#This Row],[Real_estate_Item]],Houses[#All],3)</f>
        <v>Gestel</v>
      </c>
      <c r="F373" t="str">
        <f>VLOOKUP(Rent[[#This Row],[Real_estate_Item]],Houses[#All],6)</f>
        <v>House</v>
      </c>
      <c r="G373" s="3">
        <f>VLOOKUP(Rent[[#This Row],[Real_estate_Item]],Houses[#All],7)</f>
        <v>650</v>
      </c>
      <c r="H373" s="3">
        <f t="shared" si="10"/>
        <v>5200</v>
      </c>
      <c r="I373" s="3">
        <f t="shared" si="11"/>
        <v>7800</v>
      </c>
      <c r="J373" s="4">
        <f>Rent[[#This Row],[Actual_Rent]]/Rent[[#This Row],[Planned_rent]]</f>
        <v>0.66666666666666663</v>
      </c>
      <c r="K373"/>
    </row>
    <row r="374" spans="1:11" x14ac:dyDescent="0.25">
      <c r="A374">
        <v>20</v>
      </c>
      <c r="B374" s="1">
        <v>41275</v>
      </c>
      <c r="C374">
        <v>10</v>
      </c>
      <c r="D374" t="str">
        <f>VLOOKUP(Rent[[#This Row],[Real_estate_Item]],Houses[#All],2)</f>
        <v>Eindhoven-Zuid</v>
      </c>
      <c r="E374" t="str">
        <f>VLOOKUP(Rent[[#This Row],[Real_estate_Item]],Houses[#All],3)</f>
        <v>Gestel</v>
      </c>
      <c r="F374" t="str">
        <f>VLOOKUP(Rent[[#This Row],[Real_estate_Item]],Houses[#All],6)</f>
        <v>House</v>
      </c>
      <c r="G374" s="3">
        <f>VLOOKUP(Rent[[#This Row],[Real_estate_Item]],Houses[#All],7)</f>
        <v>650</v>
      </c>
      <c r="H374" s="3">
        <f t="shared" si="10"/>
        <v>6500</v>
      </c>
      <c r="I374" s="3">
        <f t="shared" si="11"/>
        <v>7800</v>
      </c>
      <c r="J374" s="4">
        <f>Rent[[#This Row],[Actual_Rent]]/Rent[[#This Row],[Planned_rent]]</f>
        <v>0.83333333333333337</v>
      </c>
      <c r="K374"/>
    </row>
    <row r="375" spans="1:11" x14ac:dyDescent="0.25">
      <c r="A375">
        <v>20</v>
      </c>
      <c r="B375" s="1">
        <v>41640</v>
      </c>
      <c r="C375">
        <v>8</v>
      </c>
      <c r="D375" t="str">
        <f>VLOOKUP(Rent[[#This Row],[Real_estate_Item]],Houses[#All],2)</f>
        <v>Eindhoven-Zuid</v>
      </c>
      <c r="E375" t="str">
        <f>VLOOKUP(Rent[[#This Row],[Real_estate_Item]],Houses[#All],3)</f>
        <v>Gestel</v>
      </c>
      <c r="F375" t="str">
        <f>VLOOKUP(Rent[[#This Row],[Real_estate_Item]],Houses[#All],6)</f>
        <v>House</v>
      </c>
      <c r="G375" s="3">
        <f>VLOOKUP(Rent[[#This Row],[Real_estate_Item]],Houses[#All],7)</f>
        <v>650</v>
      </c>
      <c r="H375" s="3">
        <f t="shared" si="10"/>
        <v>5200</v>
      </c>
      <c r="I375" s="3">
        <f t="shared" si="11"/>
        <v>7800</v>
      </c>
      <c r="J375" s="4">
        <f>Rent[[#This Row],[Actual_Rent]]/Rent[[#This Row],[Planned_rent]]</f>
        <v>0.66666666666666663</v>
      </c>
      <c r="K375"/>
    </row>
    <row r="376" spans="1:11" x14ac:dyDescent="0.25">
      <c r="A376">
        <v>20</v>
      </c>
      <c r="B376" s="1">
        <v>42005</v>
      </c>
      <c r="C376">
        <v>10</v>
      </c>
      <c r="D376" t="str">
        <f>VLOOKUP(Rent[[#This Row],[Real_estate_Item]],Houses[#All],2)</f>
        <v>Eindhoven-Zuid</v>
      </c>
      <c r="E376" t="str">
        <f>VLOOKUP(Rent[[#This Row],[Real_estate_Item]],Houses[#All],3)</f>
        <v>Gestel</v>
      </c>
      <c r="F376" t="str">
        <f>VLOOKUP(Rent[[#This Row],[Real_estate_Item]],Houses[#All],6)</f>
        <v>House</v>
      </c>
      <c r="G376" s="3">
        <f>VLOOKUP(Rent[[#This Row],[Real_estate_Item]],Houses[#All],7)</f>
        <v>650</v>
      </c>
      <c r="H376" s="3">
        <f t="shared" si="10"/>
        <v>6500</v>
      </c>
      <c r="I376" s="3">
        <f t="shared" si="11"/>
        <v>7800</v>
      </c>
      <c r="J376" s="4">
        <f>Rent[[#This Row],[Actual_Rent]]/Rent[[#This Row],[Planned_rent]]</f>
        <v>0.83333333333333337</v>
      </c>
      <c r="K376"/>
    </row>
    <row r="377" spans="1:11" x14ac:dyDescent="0.25">
      <c r="A377">
        <v>20</v>
      </c>
      <c r="B377" s="1">
        <v>42370</v>
      </c>
      <c r="C377">
        <v>10</v>
      </c>
      <c r="D377" t="str">
        <f>VLOOKUP(Rent[[#This Row],[Real_estate_Item]],Houses[#All],2)</f>
        <v>Eindhoven-Zuid</v>
      </c>
      <c r="E377" t="str">
        <f>VLOOKUP(Rent[[#This Row],[Real_estate_Item]],Houses[#All],3)</f>
        <v>Gestel</v>
      </c>
      <c r="F377" t="str">
        <f>VLOOKUP(Rent[[#This Row],[Real_estate_Item]],Houses[#All],6)</f>
        <v>House</v>
      </c>
      <c r="G377" s="3">
        <f>VLOOKUP(Rent[[#This Row],[Real_estate_Item]],Houses[#All],7)</f>
        <v>650</v>
      </c>
      <c r="H377" s="3">
        <f t="shared" si="10"/>
        <v>6500</v>
      </c>
      <c r="I377" s="3">
        <f t="shared" si="11"/>
        <v>7800</v>
      </c>
      <c r="J377" s="4">
        <f>Rent[[#This Row],[Actual_Rent]]/Rent[[#This Row],[Planned_rent]]</f>
        <v>0.83333333333333337</v>
      </c>
      <c r="K377"/>
    </row>
    <row r="378" spans="1:11" x14ac:dyDescent="0.25">
      <c r="A378">
        <v>20</v>
      </c>
      <c r="B378" s="1">
        <v>42736</v>
      </c>
      <c r="C378">
        <v>10</v>
      </c>
      <c r="D378" t="str">
        <f>VLOOKUP(Rent[[#This Row],[Real_estate_Item]],Houses[#All],2)</f>
        <v>Eindhoven-Zuid</v>
      </c>
      <c r="E378" t="str">
        <f>VLOOKUP(Rent[[#This Row],[Real_estate_Item]],Houses[#All],3)</f>
        <v>Gestel</v>
      </c>
      <c r="F378" t="str">
        <f>VLOOKUP(Rent[[#This Row],[Real_estate_Item]],Houses[#All],6)</f>
        <v>House</v>
      </c>
      <c r="G378" s="3">
        <f>VLOOKUP(Rent[[#This Row],[Real_estate_Item]],Houses[#All],7)</f>
        <v>650</v>
      </c>
      <c r="H378" s="3">
        <f t="shared" si="10"/>
        <v>6500</v>
      </c>
      <c r="I378" s="3">
        <f t="shared" si="11"/>
        <v>7800</v>
      </c>
      <c r="J378" s="4">
        <f>Rent[[#This Row],[Actual_Rent]]/Rent[[#This Row],[Planned_rent]]</f>
        <v>0.83333333333333337</v>
      </c>
      <c r="K378"/>
    </row>
    <row r="379" spans="1:11" x14ac:dyDescent="0.25">
      <c r="A379">
        <v>20</v>
      </c>
      <c r="B379" s="1">
        <v>43101</v>
      </c>
      <c r="C379">
        <v>11</v>
      </c>
      <c r="D379" t="str">
        <f>VLOOKUP(Rent[[#This Row],[Real_estate_Item]],Houses[#All],2)</f>
        <v>Eindhoven-Zuid</v>
      </c>
      <c r="E379" t="str">
        <f>VLOOKUP(Rent[[#This Row],[Real_estate_Item]],Houses[#All],3)</f>
        <v>Gestel</v>
      </c>
      <c r="F379" t="str">
        <f>VLOOKUP(Rent[[#This Row],[Real_estate_Item]],Houses[#All],6)</f>
        <v>House</v>
      </c>
      <c r="G379" s="3">
        <f>VLOOKUP(Rent[[#This Row],[Real_estate_Item]],Houses[#All],7)</f>
        <v>650</v>
      </c>
      <c r="H379" s="3">
        <f t="shared" si="10"/>
        <v>7150</v>
      </c>
      <c r="I379" s="3">
        <f t="shared" si="11"/>
        <v>7800</v>
      </c>
      <c r="J379" s="4">
        <f>Rent[[#This Row],[Actual_Rent]]/Rent[[#This Row],[Planned_rent]]</f>
        <v>0.91666666666666663</v>
      </c>
      <c r="K379"/>
    </row>
    <row r="380" spans="1:11" x14ac:dyDescent="0.25">
      <c r="A380">
        <v>20</v>
      </c>
      <c r="B380" s="1">
        <v>43466</v>
      </c>
      <c r="C380">
        <v>9</v>
      </c>
      <c r="D380" t="str">
        <f>VLOOKUP(Rent[[#This Row],[Real_estate_Item]],Houses[#All],2)</f>
        <v>Eindhoven-Zuid</v>
      </c>
      <c r="E380" t="str">
        <f>VLOOKUP(Rent[[#This Row],[Real_estate_Item]],Houses[#All],3)</f>
        <v>Gestel</v>
      </c>
      <c r="F380" t="str">
        <f>VLOOKUP(Rent[[#This Row],[Real_estate_Item]],Houses[#All],6)</f>
        <v>House</v>
      </c>
      <c r="G380" s="3">
        <f>VLOOKUP(Rent[[#This Row],[Real_estate_Item]],Houses[#All],7)</f>
        <v>650</v>
      </c>
      <c r="H380" s="3">
        <f t="shared" si="10"/>
        <v>5850</v>
      </c>
      <c r="I380" s="3">
        <f t="shared" si="11"/>
        <v>7800</v>
      </c>
      <c r="J380" s="4">
        <f>Rent[[#This Row],[Actual_Rent]]/Rent[[#This Row],[Planned_rent]]</f>
        <v>0.75</v>
      </c>
      <c r="K380"/>
    </row>
    <row r="381" spans="1:11" x14ac:dyDescent="0.25">
      <c r="A381">
        <v>21</v>
      </c>
      <c r="B381" s="1">
        <v>36892</v>
      </c>
      <c r="C381">
        <v>6</v>
      </c>
      <c r="D381" t="str">
        <f>VLOOKUP(Rent[[#This Row],[Real_estate_Item]],Houses[#All],2)</f>
        <v>Eindhoven-Zuid</v>
      </c>
      <c r="E381" t="str">
        <f>VLOOKUP(Rent[[#This Row],[Real_estate_Item]],Houses[#All],3)</f>
        <v>Tuindorp</v>
      </c>
      <c r="F381" t="str">
        <f>VLOOKUP(Rent[[#This Row],[Real_estate_Item]],Houses[#All],6)</f>
        <v>Small House</v>
      </c>
      <c r="G381" s="3">
        <f>VLOOKUP(Rent[[#This Row],[Real_estate_Item]],Houses[#All],7)</f>
        <v>720</v>
      </c>
      <c r="H381" s="3">
        <f t="shared" si="10"/>
        <v>4320</v>
      </c>
      <c r="I381" s="3">
        <f t="shared" si="11"/>
        <v>8640</v>
      </c>
      <c r="J381" s="4">
        <f>Rent[[#This Row],[Actual_Rent]]/Rent[[#This Row],[Planned_rent]]</f>
        <v>0.5</v>
      </c>
      <c r="K381"/>
    </row>
    <row r="382" spans="1:11" x14ac:dyDescent="0.25">
      <c r="A382">
        <v>21</v>
      </c>
      <c r="B382" s="1">
        <v>37257</v>
      </c>
      <c r="C382">
        <v>6</v>
      </c>
      <c r="D382" t="str">
        <f>VLOOKUP(Rent[[#This Row],[Real_estate_Item]],Houses[#All],2)</f>
        <v>Eindhoven-Zuid</v>
      </c>
      <c r="E382" t="str">
        <f>VLOOKUP(Rent[[#This Row],[Real_estate_Item]],Houses[#All],3)</f>
        <v>Tuindorp</v>
      </c>
      <c r="F382" t="str">
        <f>VLOOKUP(Rent[[#This Row],[Real_estate_Item]],Houses[#All],6)</f>
        <v>Small House</v>
      </c>
      <c r="G382" s="3">
        <f>VLOOKUP(Rent[[#This Row],[Real_estate_Item]],Houses[#All],7)</f>
        <v>720</v>
      </c>
      <c r="H382" s="3">
        <f t="shared" si="10"/>
        <v>4320</v>
      </c>
      <c r="I382" s="3">
        <f t="shared" si="11"/>
        <v>8640</v>
      </c>
      <c r="J382" s="4">
        <f>Rent[[#This Row],[Actual_Rent]]/Rent[[#This Row],[Planned_rent]]</f>
        <v>0.5</v>
      </c>
      <c r="K382"/>
    </row>
    <row r="383" spans="1:11" x14ac:dyDescent="0.25">
      <c r="A383">
        <v>21</v>
      </c>
      <c r="B383" s="1">
        <v>37622</v>
      </c>
      <c r="C383">
        <v>7</v>
      </c>
      <c r="D383" t="str">
        <f>VLOOKUP(Rent[[#This Row],[Real_estate_Item]],Houses[#All],2)</f>
        <v>Eindhoven-Zuid</v>
      </c>
      <c r="E383" t="str">
        <f>VLOOKUP(Rent[[#This Row],[Real_estate_Item]],Houses[#All],3)</f>
        <v>Tuindorp</v>
      </c>
      <c r="F383" t="str">
        <f>VLOOKUP(Rent[[#This Row],[Real_estate_Item]],Houses[#All],6)</f>
        <v>Small House</v>
      </c>
      <c r="G383" s="3">
        <f>VLOOKUP(Rent[[#This Row],[Real_estate_Item]],Houses[#All],7)</f>
        <v>720</v>
      </c>
      <c r="H383" s="3">
        <f t="shared" si="10"/>
        <v>5040</v>
      </c>
      <c r="I383" s="3">
        <f t="shared" si="11"/>
        <v>8640</v>
      </c>
      <c r="J383" s="4">
        <f>Rent[[#This Row],[Actual_Rent]]/Rent[[#This Row],[Planned_rent]]</f>
        <v>0.58333333333333337</v>
      </c>
      <c r="K383"/>
    </row>
    <row r="384" spans="1:11" x14ac:dyDescent="0.25">
      <c r="A384">
        <v>21</v>
      </c>
      <c r="B384" s="1">
        <v>37987</v>
      </c>
      <c r="C384">
        <v>8</v>
      </c>
      <c r="D384" t="str">
        <f>VLOOKUP(Rent[[#This Row],[Real_estate_Item]],Houses[#All],2)</f>
        <v>Eindhoven-Zuid</v>
      </c>
      <c r="E384" t="str">
        <f>VLOOKUP(Rent[[#This Row],[Real_estate_Item]],Houses[#All],3)</f>
        <v>Tuindorp</v>
      </c>
      <c r="F384" t="str">
        <f>VLOOKUP(Rent[[#This Row],[Real_estate_Item]],Houses[#All],6)</f>
        <v>Small House</v>
      </c>
      <c r="G384" s="3">
        <f>VLOOKUP(Rent[[#This Row],[Real_estate_Item]],Houses[#All],7)</f>
        <v>720</v>
      </c>
      <c r="H384" s="3">
        <f t="shared" si="10"/>
        <v>5760</v>
      </c>
      <c r="I384" s="3">
        <f t="shared" si="11"/>
        <v>8640</v>
      </c>
      <c r="J384" s="4">
        <f>Rent[[#This Row],[Actual_Rent]]/Rent[[#This Row],[Planned_rent]]</f>
        <v>0.66666666666666663</v>
      </c>
      <c r="K384"/>
    </row>
    <row r="385" spans="1:11" x14ac:dyDescent="0.25">
      <c r="A385">
        <v>21</v>
      </c>
      <c r="B385" s="1">
        <v>38353</v>
      </c>
      <c r="C385">
        <v>7</v>
      </c>
      <c r="D385" t="str">
        <f>VLOOKUP(Rent[[#This Row],[Real_estate_Item]],Houses[#All],2)</f>
        <v>Eindhoven-Zuid</v>
      </c>
      <c r="E385" t="str">
        <f>VLOOKUP(Rent[[#This Row],[Real_estate_Item]],Houses[#All],3)</f>
        <v>Tuindorp</v>
      </c>
      <c r="F385" t="str">
        <f>VLOOKUP(Rent[[#This Row],[Real_estate_Item]],Houses[#All],6)</f>
        <v>Small House</v>
      </c>
      <c r="G385" s="3">
        <f>VLOOKUP(Rent[[#This Row],[Real_estate_Item]],Houses[#All],7)</f>
        <v>720</v>
      </c>
      <c r="H385" s="3">
        <f t="shared" si="10"/>
        <v>5040</v>
      </c>
      <c r="I385" s="3">
        <f t="shared" si="11"/>
        <v>8640</v>
      </c>
      <c r="J385" s="4">
        <f>Rent[[#This Row],[Actual_Rent]]/Rent[[#This Row],[Planned_rent]]</f>
        <v>0.58333333333333337</v>
      </c>
      <c r="K385"/>
    </row>
    <row r="386" spans="1:11" x14ac:dyDescent="0.25">
      <c r="A386">
        <v>21</v>
      </c>
      <c r="B386" s="1">
        <v>38718</v>
      </c>
      <c r="C386">
        <v>7</v>
      </c>
      <c r="D386" t="str">
        <f>VLOOKUP(Rent[[#This Row],[Real_estate_Item]],Houses[#All],2)</f>
        <v>Eindhoven-Zuid</v>
      </c>
      <c r="E386" t="str">
        <f>VLOOKUP(Rent[[#This Row],[Real_estate_Item]],Houses[#All],3)</f>
        <v>Tuindorp</v>
      </c>
      <c r="F386" t="str">
        <f>VLOOKUP(Rent[[#This Row],[Real_estate_Item]],Houses[#All],6)</f>
        <v>Small House</v>
      </c>
      <c r="G386" s="3">
        <f>VLOOKUP(Rent[[#This Row],[Real_estate_Item]],Houses[#All],7)</f>
        <v>720</v>
      </c>
      <c r="H386" s="3">
        <f t="shared" ref="H386:H449" si="12">C386*G386</f>
        <v>5040</v>
      </c>
      <c r="I386" s="3">
        <f t="shared" ref="I386:I449" si="13">$C$2*G386</f>
        <v>8640</v>
      </c>
      <c r="J386" s="4">
        <f>Rent[[#This Row],[Actual_Rent]]/Rent[[#This Row],[Planned_rent]]</f>
        <v>0.58333333333333337</v>
      </c>
      <c r="K386"/>
    </row>
    <row r="387" spans="1:11" x14ac:dyDescent="0.25">
      <c r="A387">
        <v>21</v>
      </c>
      <c r="B387" s="1">
        <v>39083</v>
      </c>
      <c r="C387">
        <v>7</v>
      </c>
      <c r="D387" t="str">
        <f>VLOOKUP(Rent[[#This Row],[Real_estate_Item]],Houses[#All],2)</f>
        <v>Eindhoven-Zuid</v>
      </c>
      <c r="E387" t="str">
        <f>VLOOKUP(Rent[[#This Row],[Real_estate_Item]],Houses[#All],3)</f>
        <v>Tuindorp</v>
      </c>
      <c r="F387" t="str">
        <f>VLOOKUP(Rent[[#This Row],[Real_estate_Item]],Houses[#All],6)</f>
        <v>Small House</v>
      </c>
      <c r="G387" s="3">
        <f>VLOOKUP(Rent[[#This Row],[Real_estate_Item]],Houses[#All],7)</f>
        <v>720</v>
      </c>
      <c r="H387" s="3">
        <f t="shared" si="12"/>
        <v>5040</v>
      </c>
      <c r="I387" s="3">
        <f t="shared" si="13"/>
        <v>8640</v>
      </c>
      <c r="J387" s="4">
        <f>Rent[[#This Row],[Actual_Rent]]/Rent[[#This Row],[Planned_rent]]</f>
        <v>0.58333333333333337</v>
      </c>
      <c r="K387"/>
    </row>
    <row r="388" spans="1:11" x14ac:dyDescent="0.25">
      <c r="A388">
        <v>21</v>
      </c>
      <c r="B388" s="1">
        <v>39448</v>
      </c>
      <c r="C388">
        <v>7</v>
      </c>
      <c r="D388" t="str">
        <f>VLOOKUP(Rent[[#This Row],[Real_estate_Item]],Houses[#All],2)</f>
        <v>Eindhoven-Zuid</v>
      </c>
      <c r="E388" t="str">
        <f>VLOOKUP(Rent[[#This Row],[Real_estate_Item]],Houses[#All],3)</f>
        <v>Tuindorp</v>
      </c>
      <c r="F388" t="str">
        <f>VLOOKUP(Rent[[#This Row],[Real_estate_Item]],Houses[#All],6)</f>
        <v>Small House</v>
      </c>
      <c r="G388" s="3">
        <f>VLOOKUP(Rent[[#This Row],[Real_estate_Item]],Houses[#All],7)</f>
        <v>720</v>
      </c>
      <c r="H388" s="3">
        <f t="shared" si="12"/>
        <v>5040</v>
      </c>
      <c r="I388" s="3">
        <f t="shared" si="13"/>
        <v>8640</v>
      </c>
      <c r="J388" s="4">
        <f>Rent[[#This Row],[Actual_Rent]]/Rent[[#This Row],[Planned_rent]]</f>
        <v>0.58333333333333337</v>
      </c>
      <c r="K388"/>
    </row>
    <row r="389" spans="1:11" x14ac:dyDescent="0.25">
      <c r="A389">
        <v>21</v>
      </c>
      <c r="B389" s="1">
        <v>39814</v>
      </c>
      <c r="C389">
        <v>5</v>
      </c>
      <c r="D389" t="str">
        <f>VLOOKUP(Rent[[#This Row],[Real_estate_Item]],Houses[#All],2)</f>
        <v>Eindhoven-Zuid</v>
      </c>
      <c r="E389" t="str">
        <f>VLOOKUP(Rent[[#This Row],[Real_estate_Item]],Houses[#All],3)</f>
        <v>Tuindorp</v>
      </c>
      <c r="F389" t="str">
        <f>VLOOKUP(Rent[[#This Row],[Real_estate_Item]],Houses[#All],6)</f>
        <v>Small House</v>
      </c>
      <c r="G389" s="3">
        <f>VLOOKUP(Rent[[#This Row],[Real_estate_Item]],Houses[#All],7)</f>
        <v>720</v>
      </c>
      <c r="H389" s="3">
        <f t="shared" si="12"/>
        <v>3600</v>
      </c>
      <c r="I389" s="3">
        <f t="shared" si="13"/>
        <v>8640</v>
      </c>
      <c r="J389" s="4">
        <f>Rent[[#This Row],[Actual_Rent]]/Rent[[#This Row],[Planned_rent]]</f>
        <v>0.41666666666666669</v>
      </c>
      <c r="K389"/>
    </row>
    <row r="390" spans="1:11" x14ac:dyDescent="0.25">
      <c r="A390">
        <v>21</v>
      </c>
      <c r="B390" s="1">
        <v>40179</v>
      </c>
      <c r="C390">
        <v>7</v>
      </c>
      <c r="D390" t="str">
        <f>VLOOKUP(Rent[[#This Row],[Real_estate_Item]],Houses[#All],2)</f>
        <v>Eindhoven-Zuid</v>
      </c>
      <c r="E390" t="str">
        <f>VLOOKUP(Rent[[#This Row],[Real_estate_Item]],Houses[#All],3)</f>
        <v>Tuindorp</v>
      </c>
      <c r="F390" t="str">
        <f>VLOOKUP(Rent[[#This Row],[Real_estate_Item]],Houses[#All],6)</f>
        <v>Small House</v>
      </c>
      <c r="G390" s="3">
        <f>VLOOKUP(Rent[[#This Row],[Real_estate_Item]],Houses[#All],7)</f>
        <v>720</v>
      </c>
      <c r="H390" s="3">
        <f t="shared" si="12"/>
        <v>5040</v>
      </c>
      <c r="I390" s="3">
        <f t="shared" si="13"/>
        <v>8640</v>
      </c>
      <c r="J390" s="4">
        <f>Rent[[#This Row],[Actual_Rent]]/Rent[[#This Row],[Planned_rent]]</f>
        <v>0.58333333333333337</v>
      </c>
      <c r="K390"/>
    </row>
    <row r="391" spans="1:11" x14ac:dyDescent="0.25">
      <c r="A391">
        <v>21</v>
      </c>
      <c r="B391" s="1">
        <v>40544</v>
      </c>
      <c r="C391">
        <v>5</v>
      </c>
      <c r="D391" t="str">
        <f>VLOOKUP(Rent[[#This Row],[Real_estate_Item]],Houses[#All],2)</f>
        <v>Eindhoven-Zuid</v>
      </c>
      <c r="E391" t="str">
        <f>VLOOKUP(Rent[[#This Row],[Real_estate_Item]],Houses[#All],3)</f>
        <v>Tuindorp</v>
      </c>
      <c r="F391" t="str">
        <f>VLOOKUP(Rent[[#This Row],[Real_estate_Item]],Houses[#All],6)</f>
        <v>Small House</v>
      </c>
      <c r="G391" s="3">
        <f>VLOOKUP(Rent[[#This Row],[Real_estate_Item]],Houses[#All],7)</f>
        <v>720</v>
      </c>
      <c r="H391" s="3">
        <f t="shared" si="12"/>
        <v>3600</v>
      </c>
      <c r="I391" s="3">
        <f t="shared" si="13"/>
        <v>8640</v>
      </c>
      <c r="J391" s="4">
        <f>Rent[[#This Row],[Actual_Rent]]/Rent[[#This Row],[Planned_rent]]</f>
        <v>0.41666666666666669</v>
      </c>
      <c r="K391"/>
    </row>
    <row r="392" spans="1:11" x14ac:dyDescent="0.25">
      <c r="A392">
        <v>21</v>
      </c>
      <c r="B392" s="1">
        <v>40909</v>
      </c>
      <c r="C392">
        <v>7</v>
      </c>
      <c r="D392" t="str">
        <f>VLOOKUP(Rent[[#This Row],[Real_estate_Item]],Houses[#All],2)</f>
        <v>Eindhoven-Zuid</v>
      </c>
      <c r="E392" t="str">
        <f>VLOOKUP(Rent[[#This Row],[Real_estate_Item]],Houses[#All],3)</f>
        <v>Tuindorp</v>
      </c>
      <c r="F392" t="str">
        <f>VLOOKUP(Rent[[#This Row],[Real_estate_Item]],Houses[#All],6)</f>
        <v>Small House</v>
      </c>
      <c r="G392" s="3">
        <f>VLOOKUP(Rent[[#This Row],[Real_estate_Item]],Houses[#All],7)</f>
        <v>720</v>
      </c>
      <c r="H392" s="3">
        <f t="shared" si="12"/>
        <v>5040</v>
      </c>
      <c r="I392" s="3">
        <f t="shared" si="13"/>
        <v>8640</v>
      </c>
      <c r="J392" s="4">
        <f>Rent[[#This Row],[Actual_Rent]]/Rent[[#This Row],[Planned_rent]]</f>
        <v>0.58333333333333337</v>
      </c>
      <c r="K392"/>
    </row>
    <row r="393" spans="1:11" x14ac:dyDescent="0.25">
      <c r="A393">
        <v>21</v>
      </c>
      <c r="B393" s="1">
        <v>41275</v>
      </c>
      <c r="C393">
        <v>7</v>
      </c>
      <c r="D393" t="str">
        <f>VLOOKUP(Rent[[#This Row],[Real_estate_Item]],Houses[#All],2)</f>
        <v>Eindhoven-Zuid</v>
      </c>
      <c r="E393" t="str">
        <f>VLOOKUP(Rent[[#This Row],[Real_estate_Item]],Houses[#All],3)</f>
        <v>Tuindorp</v>
      </c>
      <c r="F393" t="str">
        <f>VLOOKUP(Rent[[#This Row],[Real_estate_Item]],Houses[#All],6)</f>
        <v>Small House</v>
      </c>
      <c r="G393" s="3">
        <f>VLOOKUP(Rent[[#This Row],[Real_estate_Item]],Houses[#All],7)</f>
        <v>720</v>
      </c>
      <c r="H393" s="3">
        <f t="shared" si="12"/>
        <v>5040</v>
      </c>
      <c r="I393" s="3">
        <f t="shared" si="13"/>
        <v>8640</v>
      </c>
      <c r="J393" s="4">
        <f>Rent[[#This Row],[Actual_Rent]]/Rent[[#This Row],[Planned_rent]]</f>
        <v>0.58333333333333337</v>
      </c>
      <c r="K393"/>
    </row>
    <row r="394" spans="1:11" x14ac:dyDescent="0.25">
      <c r="A394">
        <v>21</v>
      </c>
      <c r="B394" s="1">
        <v>41640</v>
      </c>
      <c r="C394">
        <v>7</v>
      </c>
      <c r="D394" t="str">
        <f>VLOOKUP(Rent[[#This Row],[Real_estate_Item]],Houses[#All],2)</f>
        <v>Eindhoven-Zuid</v>
      </c>
      <c r="E394" t="str">
        <f>VLOOKUP(Rent[[#This Row],[Real_estate_Item]],Houses[#All],3)</f>
        <v>Tuindorp</v>
      </c>
      <c r="F394" t="str">
        <f>VLOOKUP(Rent[[#This Row],[Real_estate_Item]],Houses[#All],6)</f>
        <v>Small House</v>
      </c>
      <c r="G394" s="3">
        <f>VLOOKUP(Rent[[#This Row],[Real_estate_Item]],Houses[#All],7)</f>
        <v>720</v>
      </c>
      <c r="H394" s="3">
        <f t="shared" si="12"/>
        <v>5040</v>
      </c>
      <c r="I394" s="3">
        <f t="shared" si="13"/>
        <v>8640</v>
      </c>
      <c r="J394" s="4">
        <f>Rent[[#This Row],[Actual_Rent]]/Rent[[#This Row],[Planned_rent]]</f>
        <v>0.58333333333333337</v>
      </c>
      <c r="K394"/>
    </row>
    <row r="395" spans="1:11" x14ac:dyDescent="0.25">
      <c r="A395">
        <v>21</v>
      </c>
      <c r="B395" s="1">
        <v>42005</v>
      </c>
      <c r="C395">
        <v>8</v>
      </c>
      <c r="D395" t="str">
        <f>VLOOKUP(Rent[[#This Row],[Real_estate_Item]],Houses[#All],2)</f>
        <v>Eindhoven-Zuid</v>
      </c>
      <c r="E395" t="str">
        <f>VLOOKUP(Rent[[#This Row],[Real_estate_Item]],Houses[#All],3)</f>
        <v>Tuindorp</v>
      </c>
      <c r="F395" t="str">
        <f>VLOOKUP(Rent[[#This Row],[Real_estate_Item]],Houses[#All],6)</f>
        <v>Small House</v>
      </c>
      <c r="G395" s="3">
        <f>VLOOKUP(Rent[[#This Row],[Real_estate_Item]],Houses[#All],7)</f>
        <v>720</v>
      </c>
      <c r="H395" s="3">
        <f t="shared" si="12"/>
        <v>5760</v>
      </c>
      <c r="I395" s="3">
        <f t="shared" si="13"/>
        <v>8640</v>
      </c>
      <c r="J395" s="4">
        <f>Rent[[#This Row],[Actual_Rent]]/Rent[[#This Row],[Planned_rent]]</f>
        <v>0.66666666666666663</v>
      </c>
      <c r="K395"/>
    </row>
    <row r="396" spans="1:11" x14ac:dyDescent="0.25">
      <c r="A396">
        <v>21</v>
      </c>
      <c r="B396" s="1">
        <v>42370</v>
      </c>
      <c r="C396">
        <v>5</v>
      </c>
      <c r="D396" t="str">
        <f>VLOOKUP(Rent[[#This Row],[Real_estate_Item]],Houses[#All],2)</f>
        <v>Eindhoven-Zuid</v>
      </c>
      <c r="E396" t="str">
        <f>VLOOKUP(Rent[[#This Row],[Real_estate_Item]],Houses[#All],3)</f>
        <v>Tuindorp</v>
      </c>
      <c r="F396" t="str">
        <f>VLOOKUP(Rent[[#This Row],[Real_estate_Item]],Houses[#All],6)</f>
        <v>Small House</v>
      </c>
      <c r="G396" s="3">
        <f>VLOOKUP(Rent[[#This Row],[Real_estate_Item]],Houses[#All],7)</f>
        <v>720</v>
      </c>
      <c r="H396" s="3">
        <f t="shared" si="12"/>
        <v>3600</v>
      </c>
      <c r="I396" s="3">
        <f t="shared" si="13"/>
        <v>8640</v>
      </c>
      <c r="J396" s="4">
        <f>Rent[[#This Row],[Actual_Rent]]/Rent[[#This Row],[Planned_rent]]</f>
        <v>0.41666666666666669</v>
      </c>
      <c r="K396"/>
    </row>
    <row r="397" spans="1:11" x14ac:dyDescent="0.25">
      <c r="A397">
        <v>21</v>
      </c>
      <c r="B397" s="1">
        <v>42736</v>
      </c>
      <c r="C397">
        <v>5</v>
      </c>
      <c r="D397" t="str">
        <f>VLOOKUP(Rent[[#This Row],[Real_estate_Item]],Houses[#All],2)</f>
        <v>Eindhoven-Zuid</v>
      </c>
      <c r="E397" t="str">
        <f>VLOOKUP(Rent[[#This Row],[Real_estate_Item]],Houses[#All],3)</f>
        <v>Tuindorp</v>
      </c>
      <c r="F397" t="str">
        <f>VLOOKUP(Rent[[#This Row],[Real_estate_Item]],Houses[#All],6)</f>
        <v>Small House</v>
      </c>
      <c r="G397" s="3">
        <f>VLOOKUP(Rent[[#This Row],[Real_estate_Item]],Houses[#All],7)</f>
        <v>720</v>
      </c>
      <c r="H397" s="3">
        <f t="shared" si="12"/>
        <v>3600</v>
      </c>
      <c r="I397" s="3">
        <f t="shared" si="13"/>
        <v>8640</v>
      </c>
      <c r="J397" s="4">
        <f>Rent[[#This Row],[Actual_Rent]]/Rent[[#This Row],[Planned_rent]]</f>
        <v>0.41666666666666669</v>
      </c>
      <c r="K397"/>
    </row>
    <row r="398" spans="1:11" x14ac:dyDescent="0.25">
      <c r="A398">
        <v>21</v>
      </c>
      <c r="B398" s="1">
        <v>43101</v>
      </c>
      <c r="C398">
        <v>9</v>
      </c>
      <c r="D398" t="str">
        <f>VLOOKUP(Rent[[#This Row],[Real_estate_Item]],Houses[#All],2)</f>
        <v>Eindhoven-Zuid</v>
      </c>
      <c r="E398" t="str">
        <f>VLOOKUP(Rent[[#This Row],[Real_estate_Item]],Houses[#All],3)</f>
        <v>Tuindorp</v>
      </c>
      <c r="F398" t="str">
        <f>VLOOKUP(Rent[[#This Row],[Real_estate_Item]],Houses[#All],6)</f>
        <v>Small House</v>
      </c>
      <c r="G398" s="3">
        <f>VLOOKUP(Rent[[#This Row],[Real_estate_Item]],Houses[#All],7)</f>
        <v>720</v>
      </c>
      <c r="H398" s="3">
        <f t="shared" si="12"/>
        <v>6480</v>
      </c>
      <c r="I398" s="3">
        <f t="shared" si="13"/>
        <v>8640</v>
      </c>
      <c r="J398" s="4">
        <f>Rent[[#This Row],[Actual_Rent]]/Rent[[#This Row],[Planned_rent]]</f>
        <v>0.75</v>
      </c>
      <c r="K398"/>
    </row>
    <row r="399" spans="1:11" x14ac:dyDescent="0.25">
      <c r="A399">
        <v>21</v>
      </c>
      <c r="B399" s="1">
        <v>43466</v>
      </c>
      <c r="C399">
        <v>7</v>
      </c>
      <c r="D399" t="str">
        <f>VLOOKUP(Rent[[#This Row],[Real_estate_Item]],Houses[#All],2)</f>
        <v>Eindhoven-Zuid</v>
      </c>
      <c r="E399" t="str">
        <f>VLOOKUP(Rent[[#This Row],[Real_estate_Item]],Houses[#All],3)</f>
        <v>Tuindorp</v>
      </c>
      <c r="F399" t="str">
        <f>VLOOKUP(Rent[[#This Row],[Real_estate_Item]],Houses[#All],6)</f>
        <v>Small House</v>
      </c>
      <c r="G399" s="3">
        <f>VLOOKUP(Rent[[#This Row],[Real_estate_Item]],Houses[#All],7)</f>
        <v>720</v>
      </c>
      <c r="H399" s="3">
        <f t="shared" si="12"/>
        <v>5040</v>
      </c>
      <c r="I399" s="3">
        <f t="shared" si="13"/>
        <v>8640</v>
      </c>
      <c r="J399" s="4">
        <f>Rent[[#This Row],[Actual_Rent]]/Rent[[#This Row],[Planned_rent]]</f>
        <v>0.58333333333333337</v>
      </c>
      <c r="K399"/>
    </row>
    <row r="400" spans="1:11" x14ac:dyDescent="0.25">
      <c r="A400">
        <v>22</v>
      </c>
      <c r="B400" s="1">
        <v>36892</v>
      </c>
      <c r="C400">
        <v>7</v>
      </c>
      <c r="D400" t="str">
        <f>VLOOKUP(Rent[[#This Row],[Real_estate_Item]],Houses[#All],2)</f>
        <v>Eindhoven-Zuid</v>
      </c>
      <c r="E400" t="str">
        <f>VLOOKUP(Rent[[#This Row],[Real_estate_Item]],Houses[#All],3)</f>
        <v>Tuindorp</v>
      </c>
      <c r="F400" t="str">
        <f>VLOOKUP(Rent[[#This Row],[Real_estate_Item]],Houses[#All],6)</f>
        <v>Apartment</v>
      </c>
      <c r="G400" s="3">
        <f>VLOOKUP(Rent[[#This Row],[Real_estate_Item]],Houses[#All],7)</f>
        <v>560</v>
      </c>
      <c r="H400" s="3">
        <f t="shared" si="12"/>
        <v>3920</v>
      </c>
      <c r="I400" s="3">
        <f t="shared" si="13"/>
        <v>6720</v>
      </c>
      <c r="J400" s="4">
        <f>Rent[[#This Row],[Actual_Rent]]/Rent[[#This Row],[Planned_rent]]</f>
        <v>0.58333333333333337</v>
      </c>
      <c r="K400"/>
    </row>
    <row r="401" spans="1:11" x14ac:dyDescent="0.25">
      <c r="A401">
        <v>22</v>
      </c>
      <c r="B401" s="1">
        <v>37257</v>
      </c>
      <c r="C401">
        <v>8</v>
      </c>
      <c r="D401" t="str">
        <f>VLOOKUP(Rent[[#This Row],[Real_estate_Item]],Houses[#All],2)</f>
        <v>Eindhoven-Zuid</v>
      </c>
      <c r="E401" t="str">
        <f>VLOOKUP(Rent[[#This Row],[Real_estate_Item]],Houses[#All],3)</f>
        <v>Tuindorp</v>
      </c>
      <c r="F401" t="str">
        <f>VLOOKUP(Rent[[#This Row],[Real_estate_Item]],Houses[#All],6)</f>
        <v>Apartment</v>
      </c>
      <c r="G401" s="3">
        <f>VLOOKUP(Rent[[#This Row],[Real_estate_Item]],Houses[#All],7)</f>
        <v>560</v>
      </c>
      <c r="H401" s="3">
        <f t="shared" si="12"/>
        <v>4480</v>
      </c>
      <c r="I401" s="3">
        <f t="shared" si="13"/>
        <v>6720</v>
      </c>
      <c r="J401" s="4">
        <f>Rent[[#This Row],[Actual_Rent]]/Rent[[#This Row],[Planned_rent]]</f>
        <v>0.66666666666666663</v>
      </c>
      <c r="K401"/>
    </row>
    <row r="402" spans="1:11" x14ac:dyDescent="0.25">
      <c r="A402">
        <v>22</v>
      </c>
      <c r="B402" s="1">
        <v>37622</v>
      </c>
      <c r="C402">
        <v>6</v>
      </c>
      <c r="D402" t="str">
        <f>VLOOKUP(Rent[[#This Row],[Real_estate_Item]],Houses[#All],2)</f>
        <v>Eindhoven-Zuid</v>
      </c>
      <c r="E402" t="str">
        <f>VLOOKUP(Rent[[#This Row],[Real_estate_Item]],Houses[#All],3)</f>
        <v>Tuindorp</v>
      </c>
      <c r="F402" t="str">
        <f>VLOOKUP(Rent[[#This Row],[Real_estate_Item]],Houses[#All],6)</f>
        <v>Apartment</v>
      </c>
      <c r="G402" s="3">
        <f>VLOOKUP(Rent[[#This Row],[Real_estate_Item]],Houses[#All],7)</f>
        <v>560</v>
      </c>
      <c r="H402" s="3">
        <f t="shared" si="12"/>
        <v>3360</v>
      </c>
      <c r="I402" s="3">
        <f t="shared" si="13"/>
        <v>6720</v>
      </c>
      <c r="J402" s="4">
        <f>Rent[[#This Row],[Actual_Rent]]/Rent[[#This Row],[Planned_rent]]</f>
        <v>0.5</v>
      </c>
      <c r="K402"/>
    </row>
    <row r="403" spans="1:11" x14ac:dyDescent="0.25">
      <c r="A403">
        <v>22</v>
      </c>
      <c r="B403" s="1">
        <v>37987</v>
      </c>
      <c r="C403">
        <v>6</v>
      </c>
      <c r="D403" t="str">
        <f>VLOOKUP(Rent[[#This Row],[Real_estate_Item]],Houses[#All],2)</f>
        <v>Eindhoven-Zuid</v>
      </c>
      <c r="E403" t="str">
        <f>VLOOKUP(Rent[[#This Row],[Real_estate_Item]],Houses[#All],3)</f>
        <v>Tuindorp</v>
      </c>
      <c r="F403" t="str">
        <f>VLOOKUP(Rent[[#This Row],[Real_estate_Item]],Houses[#All],6)</f>
        <v>Apartment</v>
      </c>
      <c r="G403" s="3">
        <f>VLOOKUP(Rent[[#This Row],[Real_estate_Item]],Houses[#All],7)</f>
        <v>560</v>
      </c>
      <c r="H403" s="3">
        <f t="shared" si="12"/>
        <v>3360</v>
      </c>
      <c r="I403" s="3">
        <f t="shared" si="13"/>
        <v>6720</v>
      </c>
      <c r="J403" s="4">
        <f>Rent[[#This Row],[Actual_Rent]]/Rent[[#This Row],[Planned_rent]]</f>
        <v>0.5</v>
      </c>
      <c r="K403"/>
    </row>
    <row r="404" spans="1:11" x14ac:dyDescent="0.25">
      <c r="A404">
        <v>22</v>
      </c>
      <c r="B404" s="1">
        <v>38353</v>
      </c>
      <c r="C404">
        <v>5</v>
      </c>
      <c r="D404" t="str">
        <f>VLOOKUP(Rent[[#This Row],[Real_estate_Item]],Houses[#All],2)</f>
        <v>Eindhoven-Zuid</v>
      </c>
      <c r="E404" t="str">
        <f>VLOOKUP(Rent[[#This Row],[Real_estate_Item]],Houses[#All],3)</f>
        <v>Tuindorp</v>
      </c>
      <c r="F404" t="str">
        <f>VLOOKUP(Rent[[#This Row],[Real_estate_Item]],Houses[#All],6)</f>
        <v>Apartment</v>
      </c>
      <c r="G404" s="3">
        <f>VLOOKUP(Rent[[#This Row],[Real_estate_Item]],Houses[#All],7)</f>
        <v>560</v>
      </c>
      <c r="H404" s="3">
        <f t="shared" si="12"/>
        <v>2800</v>
      </c>
      <c r="I404" s="3">
        <f t="shared" si="13"/>
        <v>6720</v>
      </c>
      <c r="J404" s="4">
        <f>Rent[[#This Row],[Actual_Rent]]/Rent[[#This Row],[Planned_rent]]</f>
        <v>0.41666666666666669</v>
      </c>
      <c r="K404"/>
    </row>
    <row r="405" spans="1:11" x14ac:dyDescent="0.25">
      <c r="A405">
        <v>22</v>
      </c>
      <c r="B405" s="1">
        <v>38718</v>
      </c>
      <c r="C405">
        <v>6</v>
      </c>
      <c r="D405" t="str">
        <f>VLOOKUP(Rent[[#This Row],[Real_estate_Item]],Houses[#All],2)</f>
        <v>Eindhoven-Zuid</v>
      </c>
      <c r="E405" t="str">
        <f>VLOOKUP(Rent[[#This Row],[Real_estate_Item]],Houses[#All],3)</f>
        <v>Tuindorp</v>
      </c>
      <c r="F405" t="str">
        <f>VLOOKUP(Rent[[#This Row],[Real_estate_Item]],Houses[#All],6)</f>
        <v>Apartment</v>
      </c>
      <c r="G405" s="3">
        <f>VLOOKUP(Rent[[#This Row],[Real_estate_Item]],Houses[#All],7)</f>
        <v>560</v>
      </c>
      <c r="H405" s="3">
        <f t="shared" si="12"/>
        <v>3360</v>
      </c>
      <c r="I405" s="3">
        <f t="shared" si="13"/>
        <v>6720</v>
      </c>
      <c r="J405" s="4">
        <f>Rent[[#This Row],[Actual_Rent]]/Rent[[#This Row],[Planned_rent]]</f>
        <v>0.5</v>
      </c>
      <c r="K405"/>
    </row>
    <row r="406" spans="1:11" x14ac:dyDescent="0.25">
      <c r="A406">
        <v>22</v>
      </c>
      <c r="B406" s="1">
        <v>39083</v>
      </c>
      <c r="C406">
        <v>6</v>
      </c>
      <c r="D406" t="str">
        <f>VLOOKUP(Rent[[#This Row],[Real_estate_Item]],Houses[#All],2)</f>
        <v>Eindhoven-Zuid</v>
      </c>
      <c r="E406" t="str">
        <f>VLOOKUP(Rent[[#This Row],[Real_estate_Item]],Houses[#All],3)</f>
        <v>Tuindorp</v>
      </c>
      <c r="F406" t="str">
        <f>VLOOKUP(Rent[[#This Row],[Real_estate_Item]],Houses[#All],6)</f>
        <v>Apartment</v>
      </c>
      <c r="G406" s="3">
        <f>VLOOKUP(Rent[[#This Row],[Real_estate_Item]],Houses[#All],7)</f>
        <v>560</v>
      </c>
      <c r="H406" s="3">
        <f t="shared" si="12"/>
        <v>3360</v>
      </c>
      <c r="I406" s="3">
        <f t="shared" si="13"/>
        <v>6720</v>
      </c>
      <c r="J406" s="4">
        <f>Rent[[#This Row],[Actual_Rent]]/Rent[[#This Row],[Planned_rent]]</f>
        <v>0.5</v>
      </c>
      <c r="K406"/>
    </row>
    <row r="407" spans="1:11" x14ac:dyDescent="0.25">
      <c r="A407">
        <v>22</v>
      </c>
      <c r="B407" s="1">
        <v>39448</v>
      </c>
      <c r="C407">
        <v>8</v>
      </c>
      <c r="D407" t="str">
        <f>VLOOKUP(Rent[[#This Row],[Real_estate_Item]],Houses[#All],2)</f>
        <v>Eindhoven-Zuid</v>
      </c>
      <c r="E407" t="str">
        <f>VLOOKUP(Rent[[#This Row],[Real_estate_Item]],Houses[#All],3)</f>
        <v>Tuindorp</v>
      </c>
      <c r="F407" t="str">
        <f>VLOOKUP(Rent[[#This Row],[Real_estate_Item]],Houses[#All],6)</f>
        <v>Apartment</v>
      </c>
      <c r="G407" s="3">
        <f>VLOOKUP(Rent[[#This Row],[Real_estate_Item]],Houses[#All],7)</f>
        <v>560</v>
      </c>
      <c r="H407" s="3">
        <f t="shared" si="12"/>
        <v>4480</v>
      </c>
      <c r="I407" s="3">
        <f t="shared" si="13"/>
        <v>6720</v>
      </c>
      <c r="J407" s="4">
        <f>Rent[[#This Row],[Actual_Rent]]/Rent[[#This Row],[Planned_rent]]</f>
        <v>0.66666666666666663</v>
      </c>
      <c r="K407"/>
    </row>
    <row r="408" spans="1:11" x14ac:dyDescent="0.25">
      <c r="A408">
        <v>22</v>
      </c>
      <c r="B408" s="1">
        <v>39814</v>
      </c>
      <c r="C408">
        <v>6</v>
      </c>
      <c r="D408" t="str">
        <f>VLOOKUP(Rent[[#This Row],[Real_estate_Item]],Houses[#All],2)</f>
        <v>Eindhoven-Zuid</v>
      </c>
      <c r="E408" t="str">
        <f>VLOOKUP(Rent[[#This Row],[Real_estate_Item]],Houses[#All],3)</f>
        <v>Tuindorp</v>
      </c>
      <c r="F408" t="str">
        <f>VLOOKUP(Rent[[#This Row],[Real_estate_Item]],Houses[#All],6)</f>
        <v>Apartment</v>
      </c>
      <c r="G408" s="3">
        <f>VLOOKUP(Rent[[#This Row],[Real_estate_Item]],Houses[#All],7)</f>
        <v>560</v>
      </c>
      <c r="H408" s="3">
        <f t="shared" si="12"/>
        <v>3360</v>
      </c>
      <c r="I408" s="3">
        <f t="shared" si="13"/>
        <v>6720</v>
      </c>
      <c r="J408" s="4">
        <f>Rent[[#This Row],[Actual_Rent]]/Rent[[#This Row],[Planned_rent]]</f>
        <v>0.5</v>
      </c>
      <c r="K408"/>
    </row>
    <row r="409" spans="1:11" x14ac:dyDescent="0.25">
      <c r="A409">
        <v>22</v>
      </c>
      <c r="B409" s="1">
        <v>40179</v>
      </c>
      <c r="C409">
        <v>9</v>
      </c>
      <c r="D409" t="str">
        <f>VLOOKUP(Rent[[#This Row],[Real_estate_Item]],Houses[#All],2)</f>
        <v>Eindhoven-Zuid</v>
      </c>
      <c r="E409" t="str">
        <f>VLOOKUP(Rent[[#This Row],[Real_estate_Item]],Houses[#All],3)</f>
        <v>Tuindorp</v>
      </c>
      <c r="F409" t="str">
        <f>VLOOKUP(Rent[[#This Row],[Real_estate_Item]],Houses[#All],6)</f>
        <v>Apartment</v>
      </c>
      <c r="G409" s="3">
        <f>VLOOKUP(Rent[[#This Row],[Real_estate_Item]],Houses[#All],7)</f>
        <v>560</v>
      </c>
      <c r="H409" s="3">
        <f t="shared" si="12"/>
        <v>5040</v>
      </c>
      <c r="I409" s="3">
        <f t="shared" si="13"/>
        <v>6720</v>
      </c>
      <c r="J409" s="4">
        <f>Rent[[#This Row],[Actual_Rent]]/Rent[[#This Row],[Planned_rent]]</f>
        <v>0.75</v>
      </c>
      <c r="K409"/>
    </row>
    <row r="410" spans="1:11" x14ac:dyDescent="0.25">
      <c r="A410">
        <v>22</v>
      </c>
      <c r="B410" s="1">
        <v>40544</v>
      </c>
      <c r="C410">
        <v>8</v>
      </c>
      <c r="D410" t="str">
        <f>VLOOKUP(Rent[[#This Row],[Real_estate_Item]],Houses[#All],2)</f>
        <v>Eindhoven-Zuid</v>
      </c>
      <c r="E410" t="str">
        <f>VLOOKUP(Rent[[#This Row],[Real_estate_Item]],Houses[#All],3)</f>
        <v>Tuindorp</v>
      </c>
      <c r="F410" t="str">
        <f>VLOOKUP(Rent[[#This Row],[Real_estate_Item]],Houses[#All],6)</f>
        <v>Apartment</v>
      </c>
      <c r="G410" s="3">
        <f>VLOOKUP(Rent[[#This Row],[Real_estate_Item]],Houses[#All],7)</f>
        <v>560</v>
      </c>
      <c r="H410" s="3">
        <f t="shared" si="12"/>
        <v>4480</v>
      </c>
      <c r="I410" s="3">
        <f t="shared" si="13"/>
        <v>6720</v>
      </c>
      <c r="J410" s="4">
        <f>Rent[[#This Row],[Actual_Rent]]/Rent[[#This Row],[Planned_rent]]</f>
        <v>0.66666666666666663</v>
      </c>
      <c r="K410"/>
    </row>
    <row r="411" spans="1:11" x14ac:dyDescent="0.25">
      <c r="A411">
        <v>22</v>
      </c>
      <c r="B411" s="1">
        <v>40909</v>
      </c>
      <c r="C411">
        <v>5</v>
      </c>
      <c r="D411" t="str">
        <f>VLOOKUP(Rent[[#This Row],[Real_estate_Item]],Houses[#All],2)</f>
        <v>Eindhoven-Zuid</v>
      </c>
      <c r="E411" t="str">
        <f>VLOOKUP(Rent[[#This Row],[Real_estate_Item]],Houses[#All],3)</f>
        <v>Tuindorp</v>
      </c>
      <c r="F411" t="str">
        <f>VLOOKUP(Rent[[#This Row],[Real_estate_Item]],Houses[#All],6)</f>
        <v>Apartment</v>
      </c>
      <c r="G411" s="3">
        <f>VLOOKUP(Rent[[#This Row],[Real_estate_Item]],Houses[#All],7)</f>
        <v>560</v>
      </c>
      <c r="H411" s="3">
        <f t="shared" si="12"/>
        <v>2800</v>
      </c>
      <c r="I411" s="3">
        <f t="shared" si="13"/>
        <v>6720</v>
      </c>
      <c r="J411" s="4">
        <f>Rent[[#This Row],[Actual_Rent]]/Rent[[#This Row],[Planned_rent]]</f>
        <v>0.41666666666666669</v>
      </c>
      <c r="K411"/>
    </row>
    <row r="412" spans="1:11" x14ac:dyDescent="0.25">
      <c r="A412">
        <v>22</v>
      </c>
      <c r="B412" s="1">
        <v>41275</v>
      </c>
      <c r="C412">
        <v>6</v>
      </c>
      <c r="D412" t="str">
        <f>VLOOKUP(Rent[[#This Row],[Real_estate_Item]],Houses[#All],2)</f>
        <v>Eindhoven-Zuid</v>
      </c>
      <c r="E412" t="str">
        <f>VLOOKUP(Rent[[#This Row],[Real_estate_Item]],Houses[#All],3)</f>
        <v>Tuindorp</v>
      </c>
      <c r="F412" t="str">
        <f>VLOOKUP(Rent[[#This Row],[Real_estate_Item]],Houses[#All],6)</f>
        <v>Apartment</v>
      </c>
      <c r="G412" s="3">
        <f>VLOOKUP(Rent[[#This Row],[Real_estate_Item]],Houses[#All],7)</f>
        <v>560</v>
      </c>
      <c r="H412" s="3">
        <f t="shared" si="12"/>
        <v>3360</v>
      </c>
      <c r="I412" s="3">
        <f t="shared" si="13"/>
        <v>6720</v>
      </c>
      <c r="J412" s="4">
        <f>Rent[[#This Row],[Actual_Rent]]/Rent[[#This Row],[Planned_rent]]</f>
        <v>0.5</v>
      </c>
      <c r="K412"/>
    </row>
    <row r="413" spans="1:11" x14ac:dyDescent="0.25">
      <c r="A413">
        <v>22</v>
      </c>
      <c r="B413" s="1">
        <v>41640</v>
      </c>
      <c r="C413">
        <v>8</v>
      </c>
      <c r="D413" t="str">
        <f>VLOOKUP(Rent[[#This Row],[Real_estate_Item]],Houses[#All],2)</f>
        <v>Eindhoven-Zuid</v>
      </c>
      <c r="E413" t="str">
        <f>VLOOKUP(Rent[[#This Row],[Real_estate_Item]],Houses[#All],3)</f>
        <v>Tuindorp</v>
      </c>
      <c r="F413" t="str">
        <f>VLOOKUP(Rent[[#This Row],[Real_estate_Item]],Houses[#All],6)</f>
        <v>Apartment</v>
      </c>
      <c r="G413" s="3">
        <f>VLOOKUP(Rent[[#This Row],[Real_estate_Item]],Houses[#All],7)</f>
        <v>560</v>
      </c>
      <c r="H413" s="3">
        <f t="shared" si="12"/>
        <v>4480</v>
      </c>
      <c r="I413" s="3">
        <f t="shared" si="13"/>
        <v>6720</v>
      </c>
      <c r="J413" s="4">
        <f>Rent[[#This Row],[Actual_Rent]]/Rent[[#This Row],[Planned_rent]]</f>
        <v>0.66666666666666663</v>
      </c>
      <c r="K413"/>
    </row>
    <row r="414" spans="1:11" x14ac:dyDescent="0.25">
      <c r="A414">
        <v>22</v>
      </c>
      <c r="B414" s="1">
        <v>42005</v>
      </c>
      <c r="C414">
        <v>7</v>
      </c>
      <c r="D414" t="str">
        <f>VLOOKUP(Rent[[#This Row],[Real_estate_Item]],Houses[#All],2)</f>
        <v>Eindhoven-Zuid</v>
      </c>
      <c r="E414" t="str">
        <f>VLOOKUP(Rent[[#This Row],[Real_estate_Item]],Houses[#All],3)</f>
        <v>Tuindorp</v>
      </c>
      <c r="F414" t="str">
        <f>VLOOKUP(Rent[[#This Row],[Real_estate_Item]],Houses[#All],6)</f>
        <v>Apartment</v>
      </c>
      <c r="G414" s="3">
        <f>VLOOKUP(Rent[[#This Row],[Real_estate_Item]],Houses[#All],7)</f>
        <v>560</v>
      </c>
      <c r="H414" s="3">
        <f t="shared" si="12"/>
        <v>3920</v>
      </c>
      <c r="I414" s="3">
        <f t="shared" si="13"/>
        <v>6720</v>
      </c>
      <c r="J414" s="4">
        <f>Rent[[#This Row],[Actual_Rent]]/Rent[[#This Row],[Planned_rent]]</f>
        <v>0.58333333333333337</v>
      </c>
      <c r="K414"/>
    </row>
    <row r="415" spans="1:11" x14ac:dyDescent="0.25">
      <c r="A415">
        <v>22</v>
      </c>
      <c r="B415" s="1">
        <v>42370</v>
      </c>
      <c r="C415">
        <v>6</v>
      </c>
      <c r="D415" t="str">
        <f>VLOOKUP(Rent[[#This Row],[Real_estate_Item]],Houses[#All],2)</f>
        <v>Eindhoven-Zuid</v>
      </c>
      <c r="E415" t="str">
        <f>VLOOKUP(Rent[[#This Row],[Real_estate_Item]],Houses[#All],3)</f>
        <v>Tuindorp</v>
      </c>
      <c r="F415" t="str">
        <f>VLOOKUP(Rent[[#This Row],[Real_estate_Item]],Houses[#All],6)</f>
        <v>Apartment</v>
      </c>
      <c r="G415" s="3">
        <f>VLOOKUP(Rent[[#This Row],[Real_estate_Item]],Houses[#All],7)</f>
        <v>560</v>
      </c>
      <c r="H415" s="3">
        <f t="shared" si="12"/>
        <v>3360</v>
      </c>
      <c r="I415" s="3">
        <f t="shared" si="13"/>
        <v>6720</v>
      </c>
      <c r="J415" s="4">
        <f>Rent[[#This Row],[Actual_Rent]]/Rent[[#This Row],[Planned_rent]]</f>
        <v>0.5</v>
      </c>
      <c r="K415"/>
    </row>
    <row r="416" spans="1:11" x14ac:dyDescent="0.25">
      <c r="A416">
        <v>22</v>
      </c>
      <c r="B416" s="1">
        <v>42736</v>
      </c>
      <c r="C416">
        <v>6</v>
      </c>
      <c r="D416" t="str">
        <f>VLOOKUP(Rent[[#This Row],[Real_estate_Item]],Houses[#All],2)</f>
        <v>Eindhoven-Zuid</v>
      </c>
      <c r="E416" t="str">
        <f>VLOOKUP(Rent[[#This Row],[Real_estate_Item]],Houses[#All],3)</f>
        <v>Tuindorp</v>
      </c>
      <c r="F416" t="str">
        <f>VLOOKUP(Rent[[#This Row],[Real_estate_Item]],Houses[#All],6)</f>
        <v>Apartment</v>
      </c>
      <c r="G416" s="3">
        <f>VLOOKUP(Rent[[#This Row],[Real_estate_Item]],Houses[#All],7)</f>
        <v>560</v>
      </c>
      <c r="H416" s="3">
        <f t="shared" si="12"/>
        <v>3360</v>
      </c>
      <c r="I416" s="3">
        <f t="shared" si="13"/>
        <v>6720</v>
      </c>
      <c r="J416" s="4">
        <f>Rent[[#This Row],[Actual_Rent]]/Rent[[#This Row],[Planned_rent]]</f>
        <v>0.5</v>
      </c>
      <c r="K416"/>
    </row>
    <row r="417" spans="1:11" x14ac:dyDescent="0.25">
      <c r="A417">
        <v>22</v>
      </c>
      <c r="B417" s="1">
        <v>43101</v>
      </c>
      <c r="C417">
        <v>11</v>
      </c>
      <c r="D417" t="str">
        <f>VLOOKUP(Rent[[#This Row],[Real_estate_Item]],Houses[#All],2)</f>
        <v>Eindhoven-Zuid</v>
      </c>
      <c r="E417" t="str">
        <f>VLOOKUP(Rent[[#This Row],[Real_estate_Item]],Houses[#All],3)</f>
        <v>Tuindorp</v>
      </c>
      <c r="F417" t="str">
        <f>VLOOKUP(Rent[[#This Row],[Real_estate_Item]],Houses[#All],6)</f>
        <v>Apartment</v>
      </c>
      <c r="G417" s="3">
        <f>VLOOKUP(Rent[[#This Row],[Real_estate_Item]],Houses[#All],7)</f>
        <v>560</v>
      </c>
      <c r="H417" s="3">
        <f t="shared" si="12"/>
        <v>6160</v>
      </c>
      <c r="I417" s="3">
        <f t="shared" si="13"/>
        <v>6720</v>
      </c>
      <c r="J417" s="4">
        <f>Rent[[#This Row],[Actual_Rent]]/Rent[[#This Row],[Planned_rent]]</f>
        <v>0.91666666666666663</v>
      </c>
      <c r="K417"/>
    </row>
    <row r="418" spans="1:11" x14ac:dyDescent="0.25">
      <c r="A418">
        <v>22</v>
      </c>
      <c r="B418" s="1">
        <v>43466</v>
      </c>
      <c r="C418">
        <v>5</v>
      </c>
      <c r="D418" t="str">
        <f>VLOOKUP(Rent[[#This Row],[Real_estate_Item]],Houses[#All],2)</f>
        <v>Eindhoven-Zuid</v>
      </c>
      <c r="E418" t="str">
        <f>VLOOKUP(Rent[[#This Row],[Real_estate_Item]],Houses[#All],3)</f>
        <v>Tuindorp</v>
      </c>
      <c r="F418" t="str">
        <f>VLOOKUP(Rent[[#This Row],[Real_estate_Item]],Houses[#All],6)</f>
        <v>Apartment</v>
      </c>
      <c r="G418" s="3">
        <f>VLOOKUP(Rent[[#This Row],[Real_estate_Item]],Houses[#All],7)</f>
        <v>560</v>
      </c>
      <c r="H418" s="3">
        <f t="shared" si="12"/>
        <v>2800</v>
      </c>
      <c r="I418" s="3">
        <f t="shared" si="13"/>
        <v>6720</v>
      </c>
      <c r="J418" s="4">
        <f>Rent[[#This Row],[Actual_Rent]]/Rent[[#This Row],[Planned_rent]]</f>
        <v>0.41666666666666669</v>
      </c>
      <c r="K418"/>
    </row>
    <row r="419" spans="1:11" x14ac:dyDescent="0.25">
      <c r="A419">
        <v>23</v>
      </c>
      <c r="B419" s="1">
        <v>36892</v>
      </c>
      <c r="C419">
        <v>9</v>
      </c>
      <c r="D419" t="str">
        <f>VLOOKUP(Rent[[#This Row],[Real_estate_Item]],Houses[#All],2)</f>
        <v>Eindhoven-Zuid</v>
      </c>
      <c r="E419" t="str">
        <f>VLOOKUP(Rent[[#This Row],[Real_estate_Item]],Houses[#All],3)</f>
        <v>Tuindorp</v>
      </c>
      <c r="F419" t="str">
        <f>VLOOKUP(Rent[[#This Row],[Real_estate_Item]],Houses[#All],6)</f>
        <v>Villa</v>
      </c>
      <c r="G419" s="3">
        <f>VLOOKUP(Rent[[#This Row],[Real_estate_Item]],Houses[#All],7)</f>
        <v>1440</v>
      </c>
      <c r="H419" s="3">
        <f t="shared" si="12"/>
        <v>12960</v>
      </c>
      <c r="I419" s="3">
        <f t="shared" si="13"/>
        <v>17280</v>
      </c>
      <c r="J419" s="4">
        <f>Rent[[#This Row],[Actual_Rent]]/Rent[[#This Row],[Planned_rent]]</f>
        <v>0.75</v>
      </c>
      <c r="K419"/>
    </row>
    <row r="420" spans="1:11" x14ac:dyDescent="0.25">
      <c r="A420">
        <v>23</v>
      </c>
      <c r="B420" s="1">
        <v>37257</v>
      </c>
      <c r="C420">
        <v>6</v>
      </c>
      <c r="D420" t="str">
        <f>VLOOKUP(Rent[[#This Row],[Real_estate_Item]],Houses[#All],2)</f>
        <v>Eindhoven-Zuid</v>
      </c>
      <c r="E420" t="str">
        <f>VLOOKUP(Rent[[#This Row],[Real_estate_Item]],Houses[#All],3)</f>
        <v>Tuindorp</v>
      </c>
      <c r="F420" t="str">
        <f>VLOOKUP(Rent[[#This Row],[Real_estate_Item]],Houses[#All],6)</f>
        <v>Villa</v>
      </c>
      <c r="G420" s="3">
        <f>VLOOKUP(Rent[[#This Row],[Real_estate_Item]],Houses[#All],7)</f>
        <v>1440</v>
      </c>
      <c r="H420" s="3">
        <f t="shared" si="12"/>
        <v>8640</v>
      </c>
      <c r="I420" s="3">
        <f t="shared" si="13"/>
        <v>17280</v>
      </c>
      <c r="J420" s="4">
        <f>Rent[[#This Row],[Actual_Rent]]/Rent[[#This Row],[Planned_rent]]</f>
        <v>0.5</v>
      </c>
      <c r="K420"/>
    </row>
    <row r="421" spans="1:11" x14ac:dyDescent="0.25">
      <c r="A421">
        <v>23</v>
      </c>
      <c r="B421" s="1">
        <v>37622</v>
      </c>
      <c r="C421">
        <v>9</v>
      </c>
      <c r="D421" t="str">
        <f>VLOOKUP(Rent[[#This Row],[Real_estate_Item]],Houses[#All],2)</f>
        <v>Eindhoven-Zuid</v>
      </c>
      <c r="E421" t="str">
        <f>VLOOKUP(Rent[[#This Row],[Real_estate_Item]],Houses[#All],3)</f>
        <v>Tuindorp</v>
      </c>
      <c r="F421" t="str">
        <f>VLOOKUP(Rent[[#This Row],[Real_estate_Item]],Houses[#All],6)</f>
        <v>Villa</v>
      </c>
      <c r="G421" s="3">
        <f>VLOOKUP(Rent[[#This Row],[Real_estate_Item]],Houses[#All],7)</f>
        <v>1440</v>
      </c>
      <c r="H421" s="3">
        <f t="shared" si="12"/>
        <v>12960</v>
      </c>
      <c r="I421" s="3">
        <f t="shared" si="13"/>
        <v>17280</v>
      </c>
      <c r="J421" s="4">
        <f>Rent[[#This Row],[Actual_Rent]]/Rent[[#This Row],[Planned_rent]]</f>
        <v>0.75</v>
      </c>
      <c r="K421"/>
    </row>
    <row r="422" spans="1:11" x14ac:dyDescent="0.25">
      <c r="A422">
        <v>23</v>
      </c>
      <c r="B422" s="1">
        <v>37987</v>
      </c>
      <c r="C422">
        <v>7</v>
      </c>
      <c r="D422" t="str">
        <f>VLOOKUP(Rent[[#This Row],[Real_estate_Item]],Houses[#All],2)</f>
        <v>Eindhoven-Zuid</v>
      </c>
      <c r="E422" t="str">
        <f>VLOOKUP(Rent[[#This Row],[Real_estate_Item]],Houses[#All],3)</f>
        <v>Tuindorp</v>
      </c>
      <c r="F422" t="str">
        <f>VLOOKUP(Rent[[#This Row],[Real_estate_Item]],Houses[#All],6)</f>
        <v>Villa</v>
      </c>
      <c r="G422" s="3">
        <f>VLOOKUP(Rent[[#This Row],[Real_estate_Item]],Houses[#All],7)</f>
        <v>1440</v>
      </c>
      <c r="H422" s="3">
        <f t="shared" si="12"/>
        <v>10080</v>
      </c>
      <c r="I422" s="3">
        <f t="shared" si="13"/>
        <v>17280</v>
      </c>
      <c r="J422" s="4">
        <f>Rent[[#This Row],[Actual_Rent]]/Rent[[#This Row],[Planned_rent]]</f>
        <v>0.58333333333333337</v>
      </c>
      <c r="K422"/>
    </row>
    <row r="423" spans="1:11" x14ac:dyDescent="0.25">
      <c r="A423">
        <v>23</v>
      </c>
      <c r="B423" s="1">
        <v>38353</v>
      </c>
      <c r="C423">
        <v>5</v>
      </c>
      <c r="D423" t="str">
        <f>VLOOKUP(Rent[[#This Row],[Real_estate_Item]],Houses[#All],2)</f>
        <v>Eindhoven-Zuid</v>
      </c>
      <c r="E423" t="str">
        <f>VLOOKUP(Rent[[#This Row],[Real_estate_Item]],Houses[#All],3)</f>
        <v>Tuindorp</v>
      </c>
      <c r="F423" t="str">
        <f>VLOOKUP(Rent[[#This Row],[Real_estate_Item]],Houses[#All],6)</f>
        <v>Villa</v>
      </c>
      <c r="G423" s="3">
        <f>VLOOKUP(Rent[[#This Row],[Real_estate_Item]],Houses[#All],7)</f>
        <v>1440</v>
      </c>
      <c r="H423" s="3">
        <f t="shared" si="12"/>
        <v>7200</v>
      </c>
      <c r="I423" s="3">
        <f t="shared" si="13"/>
        <v>17280</v>
      </c>
      <c r="J423" s="4">
        <f>Rent[[#This Row],[Actual_Rent]]/Rent[[#This Row],[Planned_rent]]</f>
        <v>0.41666666666666669</v>
      </c>
      <c r="K423"/>
    </row>
    <row r="424" spans="1:11" x14ac:dyDescent="0.25">
      <c r="A424">
        <v>23</v>
      </c>
      <c r="B424" s="1">
        <v>38718</v>
      </c>
      <c r="C424">
        <v>9</v>
      </c>
      <c r="D424" t="str">
        <f>VLOOKUP(Rent[[#This Row],[Real_estate_Item]],Houses[#All],2)</f>
        <v>Eindhoven-Zuid</v>
      </c>
      <c r="E424" t="str">
        <f>VLOOKUP(Rent[[#This Row],[Real_estate_Item]],Houses[#All],3)</f>
        <v>Tuindorp</v>
      </c>
      <c r="F424" t="str">
        <f>VLOOKUP(Rent[[#This Row],[Real_estate_Item]],Houses[#All],6)</f>
        <v>Villa</v>
      </c>
      <c r="G424" s="3">
        <f>VLOOKUP(Rent[[#This Row],[Real_estate_Item]],Houses[#All],7)</f>
        <v>1440</v>
      </c>
      <c r="H424" s="3">
        <f t="shared" si="12"/>
        <v>12960</v>
      </c>
      <c r="I424" s="3">
        <f t="shared" si="13"/>
        <v>17280</v>
      </c>
      <c r="J424" s="4">
        <f>Rent[[#This Row],[Actual_Rent]]/Rent[[#This Row],[Planned_rent]]</f>
        <v>0.75</v>
      </c>
      <c r="K424"/>
    </row>
    <row r="425" spans="1:11" x14ac:dyDescent="0.25">
      <c r="A425">
        <v>23</v>
      </c>
      <c r="B425" s="1">
        <v>39083</v>
      </c>
      <c r="C425">
        <v>6</v>
      </c>
      <c r="D425" t="str">
        <f>VLOOKUP(Rent[[#This Row],[Real_estate_Item]],Houses[#All],2)</f>
        <v>Eindhoven-Zuid</v>
      </c>
      <c r="E425" t="str">
        <f>VLOOKUP(Rent[[#This Row],[Real_estate_Item]],Houses[#All],3)</f>
        <v>Tuindorp</v>
      </c>
      <c r="F425" t="str">
        <f>VLOOKUP(Rent[[#This Row],[Real_estate_Item]],Houses[#All],6)</f>
        <v>Villa</v>
      </c>
      <c r="G425" s="3">
        <f>VLOOKUP(Rent[[#This Row],[Real_estate_Item]],Houses[#All],7)</f>
        <v>1440</v>
      </c>
      <c r="H425" s="3">
        <f t="shared" si="12"/>
        <v>8640</v>
      </c>
      <c r="I425" s="3">
        <f t="shared" si="13"/>
        <v>17280</v>
      </c>
      <c r="J425" s="4">
        <f>Rent[[#This Row],[Actual_Rent]]/Rent[[#This Row],[Planned_rent]]</f>
        <v>0.5</v>
      </c>
      <c r="K425"/>
    </row>
    <row r="426" spans="1:11" x14ac:dyDescent="0.25">
      <c r="A426">
        <v>23</v>
      </c>
      <c r="B426" s="1">
        <v>39448</v>
      </c>
      <c r="C426">
        <v>5</v>
      </c>
      <c r="D426" t="str">
        <f>VLOOKUP(Rent[[#This Row],[Real_estate_Item]],Houses[#All],2)</f>
        <v>Eindhoven-Zuid</v>
      </c>
      <c r="E426" t="str">
        <f>VLOOKUP(Rent[[#This Row],[Real_estate_Item]],Houses[#All],3)</f>
        <v>Tuindorp</v>
      </c>
      <c r="F426" t="str">
        <f>VLOOKUP(Rent[[#This Row],[Real_estate_Item]],Houses[#All],6)</f>
        <v>Villa</v>
      </c>
      <c r="G426" s="3">
        <f>VLOOKUP(Rent[[#This Row],[Real_estate_Item]],Houses[#All],7)</f>
        <v>1440</v>
      </c>
      <c r="H426" s="3">
        <f t="shared" si="12"/>
        <v>7200</v>
      </c>
      <c r="I426" s="3">
        <f t="shared" si="13"/>
        <v>17280</v>
      </c>
      <c r="J426" s="4">
        <f>Rent[[#This Row],[Actual_Rent]]/Rent[[#This Row],[Planned_rent]]</f>
        <v>0.41666666666666669</v>
      </c>
      <c r="K426"/>
    </row>
    <row r="427" spans="1:11" x14ac:dyDescent="0.25">
      <c r="A427">
        <v>23</v>
      </c>
      <c r="B427" s="1">
        <v>39814</v>
      </c>
      <c r="C427">
        <v>9</v>
      </c>
      <c r="D427" t="str">
        <f>VLOOKUP(Rent[[#This Row],[Real_estate_Item]],Houses[#All],2)</f>
        <v>Eindhoven-Zuid</v>
      </c>
      <c r="E427" t="str">
        <f>VLOOKUP(Rent[[#This Row],[Real_estate_Item]],Houses[#All],3)</f>
        <v>Tuindorp</v>
      </c>
      <c r="F427" t="str">
        <f>VLOOKUP(Rent[[#This Row],[Real_estate_Item]],Houses[#All],6)</f>
        <v>Villa</v>
      </c>
      <c r="G427" s="3">
        <f>VLOOKUP(Rent[[#This Row],[Real_estate_Item]],Houses[#All],7)</f>
        <v>1440</v>
      </c>
      <c r="H427" s="3">
        <f t="shared" si="12"/>
        <v>12960</v>
      </c>
      <c r="I427" s="3">
        <f t="shared" si="13"/>
        <v>17280</v>
      </c>
      <c r="J427" s="4">
        <f>Rent[[#This Row],[Actual_Rent]]/Rent[[#This Row],[Planned_rent]]</f>
        <v>0.75</v>
      </c>
      <c r="K427"/>
    </row>
    <row r="428" spans="1:11" x14ac:dyDescent="0.25">
      <c r="A428">
        <v>23</v>
      </c>
      <c r="B428" s="1">
        <v>40179</v>
      </c>
      <c r="C428">
        <v>5</v>
      </c>
      <c r="D428" t="str">
        <f>VLOOKUP(Rent[[#This Row],[Real_estate_Item]],Houses[#All],2)</f>
        <v>Eindhoven-Zuid</v>
      </c>
      <c r="E428" t="str">
        <f>VLOOKUP(Rent[[#This Row],[Real_estate_Item]],Houses[#All],3)</f>
        <v>Tuindorp</v>
      </c>
      <c r="F428" t="str">
        <f>VLOOKUP(Rent[[#This Row],[Real_estate_Item]],Houses[#All],6)</f>
        <v>Villa</v>
      </c>
      <c r="G428" s="3">
        <f>VLOOKUP(Rent[[#This Row],[Real_estate_Item]],Houses[#All],7)</f>
        <v>1440</v>
      </c>
      <c r="H428" s="3">
        <f t="shared" si="12"/>
        <v>7200</v>
      </c>
      <c r="I428" s="3">
        <f t="shared" si="13"/>
        <v>17280</v>
      </c>
      <c r="J428" s="4">
        <f>Rent[[#This Row],[Actual_Rent]]/Rent[[#This Row],[Planned_rent]]</f>
        <v>0.41666666666666669</v>
      </c>
      <c r="K428"/>
    </row>
    <row r="429" spans="1:11" x14ac:dyDescent="0.25">
      <c r="A429">
        <v>23</v>
      </c>
      <c r="B429" s="1">
        <v>40544</v>
      </c>
      <c r="C429">
        <v>8</v>
      </c>
      <c r="D429" t="str">
        <f>VLOOKUP(Rent[[#This Row],[Real_estate_Item]],Houses[#All],2)</f>
        <v>Eindhoven-Zuid</v>
      </c>
      <c r="E429" t="str">
        <f>VLOOKUP(Rent[[#This Row],[Real_estate_Item]],Houses[#All],3)</f>
        <v>Tuindorp</v>
      </c>
      <c r="F429" t="str">
        <f>VLOOKUP(Rent[[#This Row],[Real_estate_Item]],Houses[#All],6)</f>
        <v>Villa</v>
      </c>
      <c r="G429" s="3">
        <f>VLOOKUP(Rent[[#This Row],[Real_estate_Item]],Houses[#All],7)</f>
        <v>1440</v>
      </c>
      <c r="H429" s="3">
        <f t="shared" si="12"/>
        <v>11520</v>
      </c>
      <c r="I429" s="3">
        <f t="shared" si="13"/>
        <v>17280</v>
      </c>
      <c r="J429" s="4">
        <f>Rent[[#This Row],[Actual_Rent]]/Rent[[#This Row],[Planned_rent]]</f>
        <v>0.66666666666666663</v>
      </c>
      <c r="K429"/>
    </row>
    <row r="430" spans="1:11" x14ac:dyDescent="0.25">
      <c r="A430">
        <v>23</v>
      </c>
      <c r="B430" s="1">
        <v>40909</v>
      </c>
      <c r="C430">
        <v>8</v>
      </c>
      <c r="D430" t="str">
        <f>VLOOKUP(Rent[[#This Row],[Real_estate_Item]],Houses[#All],2)</f>
        <v>Eindhoven-Zuid</v>
      </c>
      <c r="E430" t="str">
        <f>VLOOKUP(Rent[[#This Row],[Real_estate_Item]],Houses[#All],3)</f>
        <v>Tuindorp</v>
      </c>
      <c r="F430" t="str">
        <f>VLOOKUP(Rent[[#This Row],[Real_estate_Item]],Houses[#All],6)</f>
        <v>Villa</v>
      </c>
      <c r="G430" s="3">
        <f>VLOOKUP(Rent[[#This Row],[Real_estate_Item]],Houses[#All],7)</f>
        <v>1440</v>
      </c>
      <c r="H430" s="3">
        <f t="shared" si="12"/>
        <v>11520</v>
      </c>
      <c r="I430" s="3">
        <f t="shared" si="13"/>
        <v>17280</v>
      </c>
      <c r="J430" s="4">
        <f>Rent[[#This Row],[Actual_Rent]]/Rent[[#This Row],[Planned_rent]]</f>
        <v>0.66666666666666663</v>
      </c>
      <c r="K430"/>
    </row>
    <row r="431" spans="1:11" x14ac:dyDescent="0.25">
      <c r="A431">
        <v>23</v>
      </c>
      <c r="B431" s="1">
        <v>41275</v>
      </c>
      <c r="C431">
        <v>7</v>
      </c>
      <c r="D431" t="str">
        <f>VLOOKUP(Rent[[#This Row],[Real_estate_Item]],Houses[#All],2)</f>
        <v>Eindhoven-Zuid</v>
      </c>
      <c r="E431" t="str">
        <f>VLOOKUP(Rent[[#This Row],[Real_estate_Item]],Houses[#All],3)</f>
        <v>Tuindorp</v>
      </c>
      <c r="F431" t="str">
        <f>VLOOKUP(Rent[[#This Row],[Real_estate_Item]],Houses[#All],6)</f>
        <v>Villa</v>
      </c>
      <c r="G431" s="3">
        <f>VLOOKUP(Rent[[#This Row],[Real_estate_Item]],Houses[#All],7)</f>
        <v>1440</v>
      </c>
      <c r="H431" s="3">
        <f t="shared" si="12"/>
        <v>10080</v>
      </c>
      <c r="I431" s="3">
        <f t="shared" si="13"/>
        <v>17280</v>
      </c>
      <c r="J431" s="4">
        <f>Rent[[#This Row],[Actual_Rent]]/Rent[[#This Row],[Planned_rent]]</f>
        <v>0.58333333333333337</v>
      </c>
      <c r="K431"/>
    </row>
    <row r="432" spans="1:11" x14ac:dyDescent="0.25">
      <c r="A432">
        <v>23</v>
      </c>
      <c r="B432" s="1">
        <v>41640</v>
      </c>
      <c r="C432">
        <v>7</v>
      </c>
      <c r="D432" t="str">
        <f>VLOOKUP(Rent[[#This Row],[Real_estate_Item]],Houses[#All],2)</f>
        <v>Eindhoven-Zuid</v>
      </c>
      <c r="E432" t="str">
        <f>VLOOKUP(Rent[[#This Row],[Real_estate_Item]],Houses[#All],3)</f>
        <v>Tuindorp</v>
      </c>
      <c r="F432" t="str">
        <f>VLOOKUP(Rent[[#This Row],[Real_estate_Item]],Houses[#All],6)</f>
        <v>Villa</v>
      </c>
      <c r="G432" s="3">
        <f>VLOOKUP(Rent[[#This Row],[Real_estate_Item]],Houses[#All],7)</f>
        <v>1440</v>
      </c>
      <c r="H432" s="3">
        <f t="shared" si="12"/>
        <v>10080</v>
      </c>
      <c r="I432" s="3">
        <f t="shared" si="13"/>
        <v>17280</v>
      </c>
      <c r="J432" s="4">
        <f>Rent[[#This Row],[Actual_Rent]]/Rent[[#This Row],[Planned_rent]]</f>
        <v>0.58333333333333337</v>
      </c>
      <c r="K432"/>
    </row>
    <row r="433" spans="1:11" x14ac:dyDescent="0.25">
      <c r="A433">
        <v>23</v>
      </c>
      <c r="B433" s="1">
        <v>42005</v>
      </c>
      <c r="C433">
        <v>8</v>
      </c>
      <c r="D433" t="str">
        <f>VLOOKUP(Rent[[#This Row],[Real_estate_Item]],Houses[#All],2)</f>
        <v>Eindhoven-Zuid</v>
      </c>
      <c r="E433" t="str">
        <f>VLOOKUP(Rent[[#This Row],[Real_estate_Item]],Houses[#All],3)</f>
        <v>Tuindorp</v>
      </c>
      <c r="F433" t="str">
        <f>VLOOKUP(Rent[[#This Row],[Real_estate_Item]],Houses[#All],6)</f>
        <v>Villa</v>
      </c>
      <c r="G433" s="3">
        <f>VLOOKUP(Rent[[#This Row],[Real_estate_Item]],Houses[#All],7)</f>
        <v>1440</v>
      </c>
      <c r="H433" s="3">
        <f t="shared" si="12"/>
        <v>11520</v>
      </c>
      <c r="I433" s="3">
        <f t="shared" si="13"/>
        <v>17280</v>
      </c>
      <c r="J433" s="4">
        <f>Rent[[#This Row],[Actual_Rent]]/Rent[[#This Row],[Planned_rent]]</f>
        <v>0.66666666666666663</v>
      </c>
      <c r="K433"/>
    </row>
    <row r="434" spans="1:11" x14ac:dyDescent="0.25">
      <c r="A434">
        <v>23</v>
      </c>
      <c r="B434" s="1">
        <v>42370</v>
      </c>
      <c r="C434">
        <v>7</v>
      </c>
      <c r="D434" t="str">
        <f>VLOOKUP(Rent[[#This Row],[Real_estate_Item]],Houses[#All],2)</f>
        <v>Eindhoven-Zuid</v>
      </c>
      <c r="E434" t="str">
        <f>VLOOKUP(Rent[[#This Row],[Real_estate_Item]],Houses[#All],3)</f>
        <v>Tuindorp</v>
      </c>
      <c r="F434" t="str">
        <f>VLOOKUP(Rent[[#This Row],[Real_estate_Item]],Houses[#All],6)</f>
        <v>Villa</v>
      </c>
      <c r="G434" s="3">
        <f>VLOOKUP(Rent[[#This Row],[Real_estate_Item]],Houses[#All],7)</f>
        <v>1440</v>
      </c>
      <c r="H434" s="3">
        <f t="shared" si="12"/>
        <v>10080</v>
      </c>
      <c r="I434" s="3">
        <f t="shared" si="13"/>
        <v>17280</v>
      </c>
      <c r="J434" s="4">
        <f>Rent[[#This Row],[Actual_Rent]]/Rent[[#This Row],[Planned_rent]]</f>
        <v>0.58333333333333337</v>
      </c>
      <c r="K434"/>
    </row>
    <row r="435" spans="1:11" x14ac:dyDescent="0.25">
      <c r="A435">
        <v>23</v>
      </c>
      <c r="B435" s="1">
        <v>42736</v>
      </c>
      <c r="C435">
        <v>7</v>
      </c>
      <c r="D435" t="str">
        <f>VLOOKUP(Rent[[#This Row],[Real_estate_Item]],Houses[#All],2)</f>
        <v>Eindhoven-Zuid</v>
      </c>
      <c r="E435" t="str">
        <f>VLOOKUP(Rent[[#This Row],[Real_estate_Item]],Houses[#All],3)</f>
        <v>Tuindorp</v>
      </c>
      <c r="F435" t="str">
        <f>VLOOKUP(Rent[[#This Row],[Real_estate_Item]],Houses[#All],6)</f>
        <v>Villa</v>
      </c>
      <c r="G435" s="3">
        <f>VLOOKUP(Rent[[#This Row],[Real_estate_Item]],Houses[#All],7)</f>
        <v>1440</v>
      </c>
      <c r="H435" s="3">
        <f t="shared" si="12"/>
        <v>10080</v>
      </c>
      <c r="I435" s="3">
        <f t="shared" si="13"/>
        <v>17280</v>
      </c>
      <c r="J435" s="4">
        <f>Rent[[#This Row],[Actual_Rent]]/Rent[[#This Row],[Planned_rent]]</f>
        <v>0.58333333333333337</v>
      </c>
      <c r="K435"/>
    </row>
    <row r="436" spans="1:11" x14ac:dyDescent="0.25">
      <c r="A436">
        <v>23</v>
      </c>
      <c r="B436" s="1">
        <v>43101</v>
      </c>
      <c r="C436">
        <v>7</v>
      </c>
      <c r="D436" t="str">
        <f>VLOOKUP(Rent[[#This Row],[Real_estate_Item]],Houses[#All],2)</f>
        <v>Eindhoven-Zuid</v>
      </c>
      <c r="E436" t="str">
        <f>VLOOKUP(Rent[[#This Row],[Real_estate_Item]],Houses[#All],3)</f>
        <v>Tuindorp</v>
      </c>
      <c r="F436" t="str">
        <f>VLOOKUP(Rent[[#This Row],[Real_estate_Item]],Houses[#All],6)</f>
        <v>Villa</v>
      </c>
      <c r="G436" s="3">
        <f>VLOOKUP(Rent[[#This Row],[Real_estate_Item]],Houses[#All],7)</f>
        <v>1440</v>
      </c>
      <c r="H436" s="3">
        <f t="shared" si="12"/>
        <v>10080</v>
      </c>
      <c r="I436" s="3">
        <f t="shared" si="13"/>
        <v>17280</v>
      </c>
      <c r="J436" s="4">
        <f>Rent[[#This Row],[Actual_Rent]]/Rent[[#This Row],[Planned_rent]]</f>
        <v>0.58333333333333337</v>
      </c>
      <c r="K436"/>
    </row>
    <row r="437" spans="1:11" x14ac:dyDescent="0.25">
      <c r="A437">
        <v>23</v>
      </c>
      <c r="B437" s="1">
        <v>43466</v>
      </c>
      <c r="C437">
        <v>6</v>
      </c>
      <c r="D437" t="str">
        <f>VLOOKUP(Rent[[#This Row],[Real_estate_Item]],Houses[#All],2)</f>
        <v>Eindhoven-Zuid</v>
      </c>
      <c r="E437" t="str">
        <f>VLOOKUP(Rent[[#This Row],[Real_estate_Item]],Houses[#All],3)</f>
        <v>Tuindorp</v>
      </c>
      <c r="F437" t="str">
        <f>VLOOKUP(Rent[[#This Row],[Real_estate_Item]],Houses[#All],6)</f>
        <v>Villa</v>
      </c>
      <c r="G437" s="3">
        <f>VLOOKUP(Rent[[#This Row],[Real_estate_Item]],Houses[#All],7)</f>
        <v>1440</v>
      </c>
      <c r="H437" s="3">
        <f t="shared" si="12"/>
        <v>8640</v>
      </c>
      <c r="I437" s="3">
        <f t="shared" si="13"/>
        <v>17280</v>
      </c>
      <c r="J437" s="4">
        <f>Rent[[#This Row],[Actual_Rent]]/Rent[[#This Row],[Planned_rent]]</f>
        <v>0.5</v>
      </c>
      <c r="K437"/>
    </row>
    <row r="438" spans="1:11" x14ac:dyDescent="0.25">
      <c r="A438">
        <v>24</v>
      </c>
      <c r="B438" s="1">
        <v>36892</v>
      </c>
      <c r="C438">
        <v>9</v>
      </c>
      <c r="D438" t="str">
        <f>VLOOKUP(Rent[[#This Row],[Real_estate_Item]],Houses[#All],2)</f>
        <v>Eindhoven-Zuid</v>
      </c>
      <c r="E438" t="str">
        <f>VLOOKUP(Rent[[#This Row],[Real_estate_Item]],Houses[#All],3)</f>
        <v>Tuindorp</v>
      </c>
      <c r="F438" t="str">
        <f>VLOOKUP(Rent[[#This Row],[Real_estate_Item]],Houses[#All],6)</f>
        <v>Condo</v>
      </c>
      <c r="G438" s="3">
        <f>VLOOKUP(Rent[[#This Row],[Real_estate_Item]],Houses[#All],7)</f>
        <v>400</v>
      </c>
      <c r="H438" s="3">
        <f t="shared" si="12"/>
        <v>3600</v>
      </c>
      <c r="I438" s="3">
        <f t="shared" si="13"/>
        <v>4800</v>
      </c>
      <c r="J438" s="4">
        <f>Rent[[#This Row],[Actual_Rent]]/Rent[[#This Row],[Planned_rent]]</f>
        <v>0.75</v>
      </c>
      <c r="K438"/>
    </row>
    <row r="439" spans="1:11" x14ac:dyDescent="0.25">
      <c r="A439">
        <v>24</v>
      </c>
      <c r="B439" s="1">
        <v>37257</v>
      </c>
      <c r="C439">
        <v>5</v>
      </c>
      <c r="D439" t="str">
        <f>VLOOKUP(Rent[[#This Row],[Real_estate_Item]],Houses[#All],2)</f>
        <v>Eindhoven-Zuid</v>
      </c>
      <c r="E439" t="str">
        <f>VLOOKUP(Rent[[#This Row],[Real_estate_Item]],Houses[#All],3)</f>
        <v>Tuindorp</v>
      </c>
      <c r="F439" t="str">
        <f>VLOOKUP(Rent[[#This Row],[Real_estate_Item]],Houses[#All],6)</f>
        <v>Condo</v>
      </c>
      <c r="G439" s="3">
        <f>VLOOKUP(Rent[[#This Row],[Real_estate_Item]],Houses[#All],7)</f>
        <v>400</v>
      </c>
      <c r="H439" s="3">
        <f t="shared" si="12"/>
        <v>2000</v>
      </c>
      <c r="I439" s="3">
        <f t="shared" si="13"/>
        <v>4800</v>
      </c>
      <c r="J439" s="4">
        <f>Rent[[#This Row],[Actual_Rent]]/Rent[[#This Row],[Planned_rent]]</f>
        <v>0.41666666666666669</v>
      </c>
      <c r="K439"/>
    </row>
    <row r="440" spans="1:11" x14ac:dyDescent="0.25">
      <c r="A440">
        <v>24</v>
      </c>
      <c r="B440" s="1">
        <v>37622</v>
      </c>
      <c r="C440">
        <v>8</v>
      </c>
      <c r="D440" t="str">
        <f>VLOOKUP(Rent[[#This Row],[Real_estate_Item]],Houses[#All],2)</f>
        <v>Eindhoven-Zuid</v>
      </c>
      <c r="E440" t="str">
        <f>VLOOKUP(Rent[[#This Row],[Real_estate_Item]],Houses[#All],3)</f>
        <v>Tuindorp</v>
      </c>
      <c r="F440" t="str">
        <f>VLOOKUP(Rent[[#This Row],[Real_estate_Item]],Houses[#All],6)</f>
        <v>Condo</v>
      </c>
      <c r="G440" s="3">
        <f>VLOOKUP(Rent[[#This Row],[Real_estate_Item]],Houses[#All],7)</f>
        <v>400</v>
      </c>
      <c r="H440" s="3">
        <f t="shared" si="12"/>
        <v>3200</v>
      </c>
      <c r="I440" s="3">
        <f t="shared" si="13"/>
        <v>4800</v>
      </c>
      <c r="J440" s="4">
        <f>Rent[[#This Row],[Actual_Rent]]/Rent[[#This Row],[Planned_rent]]</f>
        <v>0.66666666666666663</v>
      </c>
      <c r="K440"/>
    </row>
    <row r="441" spans="1:11" x14ac:dyDescent="0.25">
      <c r="A441">
        <v>24</v>
      </c>
      <c r="B441" s="1">
        <v>37987</v>
      </c>
      <c r="C441">
        <v>6</v>
      </c>
      <c r="D441" t="str">
        <f>VLOOKUP(Rent[[#This Row],[Real_estate_Item]],Houses[#All],2)</f>
        <v>Eindhoven-Zuid</v>
      </c>
      <c r="E441" t="str">
        <f>VLOOKUP(Rent[[#This Row],[Real_estate_Item]],Houses[#All],3)</f>
        <v>Tuindorp</v>
      </c>
      <c r="F441" t="str">
        <f>VLOOKUP(Rent[[#This Row],[Real_estate_Item]],Houses[#All],6)</f>
        <v>Condo</v>
      </c>
      <c r="G441" s="3">
        <f>VLOOKUP(Rent[[#This Row],[Real_estate_Item]],Houses[#All],7)</f>
        <v>400</v>
      </c>
      <c r="H441" s="3">
        <f t="shared" si="12"/>
        <v>2400</v>
      </c>
      <c r="I441" s="3">
        <f t="shared" si="13"/>
        <v>4800</v>
      </c>
      <c r="J441" s="4">
        <f>Rent[[#This Row],[Actual_Rent]]/Rent[[#This Row],[Planned_rent]]</f>
        <v>0.5</v>
      </c>
      <c r="K441"/>
    </row>
    <row r="442" spans="1:11" x14ac:dyDescent="0.25">
      <c r="A442">
        <v>24</v>
      </c>
      <c r="B442" s="1">
        <v>38353</v>
      </c>
      <c r="C442">
        <v>9</v>
      </c>
      <c r="D442" t="str">
        <f>VLOOKUP(Rent[[#This Row],[Real_estate_Item]],Houses[#All],2)</f>
        <v>Eindhoven-Zuid</v>
      </c>
      <c r="E442" t="str">
        <f>VLOOKUP(Rent[[#This Row],[Real_estate_Item]],Houses[#All],3)</f>
        <v>Tuindorp</v>
      </c>
      <c r="F442" t="str">
        <f>VLOOKUP(Rent[[#This Row],[Real_estate_Item]],Houses[#All],6)</f>
        <v>Condo</v>
      </c>
      <c r="G442" s="3">
        <f>VLOOKUP(Rent[[#This Row],[Real_estate_Item]],Houses[#All],7)</f>
        <v>400</v>
      </c>
      <c r="H442" s="3">
        <f t="shared" si="12"/>
        <v>3600</v>
      </c>
      <c r="I442" s="3">
        <f t="shared" si="13"/>
        <v>4800</v>
      </c>
      <c r="J442" s="4">
        <f>Rent[[#This Row],[Actual_Rent]]/Rent[[#This Row],[Planned_rent]]</f>
        <v>0.75</v>
      </c>
      <c r="K442"/>
    </row>
    <row r="443" spans="1:11" x14ac:dyDescent="0.25">
      <c r="A443">
        <v>24</v>
      </c>
      <c r="B443" s="1">
        <v>38718</v>
      </c>
      <c r="C443">
        <v>5</v>
      </c>
      <c r="D443" t="str">
        <f>VLOOKUP(Rent[[#This Row],[Real_estate_Item]],Houses[#All],2)</f>
        <v>Eindhoven-Zuid</v>
      </c>
      <c r="E443" t="str">
        <f>VLOOKUP(Rent[[#This Row],[Real_estate_Item]],Houses[#All],3)</f>
        <v>Tuindorp</v>
      </c>
      <c r="F443" t="str">
        <f>VLOOKUP(Rent[[#This Row],[Real_estate_Item]],Houses[#All],6)</f>
        <v>Condo</v>
      </c>
      <c r="G443" s="3">
        <f>VLOOKUP(Rent[[#This Row],[Real_estate_Item]],Houses[#All],7)</f>
        <v>400</v>
      </c>
      <c r="H443" s="3">
        <f t="shared" si="12"/>
        <v>2000</v>
      </c>
      <c r="I443" s="3">
        <f t="shared" si="13"/>
        <v>4800</v>
      </c>
      <c r="J443" s="4">
        <f>Rent[[#This Row],[Actual_Rent]]/Rent[[#This Row],[Planned_rent]]</f>
        <v>0.41666666666666669</v>
      </c>
      <c r="K443"/>
    </row>
    <row r="444" spans="1:11" x14ac:dyDescent="0.25">
      <c r="A444">
        <v>24</v>
      </c>
      <c r="B444" s="1">
        <v>39083</v>
      </c>
      <c r="C444">
        <v>7</v>
      </c>
      <c r="D444" t="str">
        <f>VLOOKUP(Rent[[#This Row],[Real_estate_Item]],Houses[#All],2)</f>
        <v>Eindhoven-Zuid</v>
      </c>
      <c r="E444" t="str">
        <f>VLOOKUP(Rent[[#This Row],[Real_estate_Item]],Houses[#All],3)</f>
        <v>Tuindorp</v>
      </c>
      <c r="F444" t="str">
        <f>VLOOKUP(Rent[[#This Row],[Real_estate_Item]],Houses[#All],6)</f>
        <v>Condo</v>
      </c>
      <c r="G444" s="3">
        <f>VLOOKUP(Rent[[#This Row],[Real_estate_Item]],Houses[#All],7)</f>
        <v>400</v>
      </c>
      <c r="H444" s="3">
        <f t="shared" si="12"/>
        <v>2800</v>
      </c>
      <c r="I444" s="3">
        <f t="shared" si="13"/>
        <v>4800</v>
      </c>
      <c r="J444" s="4">
        <f>Rent[[#This Row],[Actual_Rent]]/Rent[[#This Row],[Planned_rent]]</f>
        <v>0.58333333333333337</v>
      </c>
      <c r="K444"/>
    </row>
    <row r="445" spans="1:11" x14ac:dyDescent="0.25">
      <c r="A445">
        <v>24</v>
      </c>
      <c r="B445" s="1">
        <v>39448</v>
      </c>
      <c r="C445">
        <v>6</v>
      </c>
      <c r="D445" t="str">
        <f>VLOOKUP(Rent[[#This Row],[Real_estate_Item]],Houses[#All],2)</f>
        <v>Eindhoven-Zuid</v>
      </c>
      <c r="E445" t="str">
        <f>VLOOKUP(Rent[[#This Row],[Real_estate_Item]],Houses[#All],3)</f>
        <v>Tuindorp</v>
      </c>
      <c r="F445" t="str">
        <f>VLOOKUP(Rent[[#This Row],[Real_estate_Item]],Houses[#All],6)</f>
        <v>Condo</v>
      </c>
      <c r="G445" s="3">
        <f>VLOOKUP(Rent[[#This Row],[Real_estate_Item]],Houses[#All],7)</f>
        <v>400</v>
      </c>
      <c r="H445" s="3">
        <f t="shared" si="12"/>
        <v>2400</v>
      </c>
      <c r="I445" s="3">
        <f t="shared" si="13"/>
        <v>4800</v>
      </c>
      <c r="J445" s="4">
        <f>Rent[[#This Row],[Actual_Rent]]/Rent[[#This Row],[Planned_rent]]</f>
        <v>0.5</v>
      </c>
      <c r="K445"/>
    </row>
    <row r="446" spans="1:11" x14ac:dyDescent="0.25">
      <c r="A446">
        <v>24</v>
      </c>
      <c r="B446" s="1">
        <v>39814</v>
      </c>
      <c r="C446">
        <v>6</v>
      </c>
      <c r="D446" t="str">
        <f>VLOOKUP(Rent[[#This Row],[Real_estate_Item]],Houses[#All],2)</f>
        <v>Eindhoven-Zuid</v>
      </c>
      <c r="E446" t="str">
        <f>VLOOKUP(Rent[[#This Row],[Real_estate_Item]],Houses[#All],3)</f>
        <v>Tuindorp</v>
      </c>
      <c r="F446" t="str">
        <f>VLOOKUP(Rent[[#This Row],[Real_estate_Item]],Houses[#All],6)</f>
        <v>Condo</v>
      </c>
      <c r="G446" s="3">
        <f>VLOOKUP(Rent[[#This Row],[Real_estate_Item]],Houses[#All],7)</f>
        <v>400</v>
      </c>
      <c r="H446" s="3">
        <f t="shared" si="12"/>
        <v>2400</v>
      </c>
      <c r="I446" s="3">
        <f t="shared" si="13"/>
        <v>4800</v>
      </c>
      <c r="J446" s="4">
        <f>Rent[[#This Row],[Actual_Rent]]/Rent[[#This Row],[Planned_rent]]</f>
        <v>0.5</v>
      </c>
      <c r="K446"/>
    </row>
    <row r="447" spans="1:11" x14ac:dyDescent="0.25">
      <c r="A447">
        <v>24</v>
      </c>
      <c r="B447" s="1">
        <v>40179</v>
      </c>
      <c r="C447">
        <v>9</v>
      </c>
      <c r="D447" t="str">
        <f>VLOOKUP(Rent[[#This Row],[Real_estate_Item]],Houses[#All],2)</f>
        <v>Eindhoven-Zuid</v>
      </c>
      <c r="E447" t="str">
        <f>VLOOKUP(Rent[[#This Row],[Real_estate_Item]],Houses[#All],3)</f>
        <v>Tuindorp</v>
      </c>
      <c r="F447" t="str">
        <f>VLOOKUP(Rent[[#This Row],[Real_estate_Item]],Houses[#All],6)</f>
        <v>Condo</v>
      </c>
      <c r="G447" s="3">
        <f>VLOOKUP(Rent[[#This Row],[Real_estate_Item]],Houses[#All],7)</f>
        <v>400</v>
      </c>
      <c r="H447" s="3">
        <f t="shared" si="12"/>
        <v>3600</v>
      </c>
      <c r="I447" s="3">
        <f t="shared" si="13"/>
        <v>4800</v>
      </c>
      <c r="J447" s="4">
        <f>Rent[[#This Row],[Actual_Rent]]/Rent[[#This Row],[Planned_rent]]</f>
        <v>0.75</v>
      </c>
      <c r="K447"/>
    </row>
    <row r="448" spans="1:11" x14ac:dyDescent="0.25">
      <c r="A448">
        <v>24</v>
      </c>
      <c r="B448" s="1">
        <v>40544</v>
      </c>
      <c r="C448">
        <v>6</v>
      </c>
      <c r="D448" t="str">
        <f>VLOOKUP(Rent[[#This Row],[Real_estate_Item]],Houses[#All],2)</f>
        <v>Eindhoven-Zuid</v>
      </c>
      <c r="E448" t="str">
        <f>VLOOKUP(Rent[[#This Row],[Real_estate_Item]],Houses[#All],3)</f>
        <v>Tuindorp</v>
      </c>
      <c r="F448" t="str">
        <f>VLOOKUP(Rent[[#This Row],[Real_estate_Item]],Houses[#All],6)</f>
        <v>Condo</v>
      </c>
      <c r="G448" s="3">
        <f>VLOOKUP(Rent[[#This Row],[Real_estate_Item]],Houses[#All],7)</f>
        <v>400</v>
      </c>
      <c r="H448" s="3">
        <f t="shared" si="12"/>
        <v>2400</v>
      </c>
      <c r="I448" s="3">
        <f t="shared" si="13"/>
        <v>4800</v>
      </c>
      <c r="J448" s="4">
        <f>Rent[[#This Row],[Actual_Rent]]/Rent[[#This Row],[Planned_rent]]</f>
        <v>0.5</v>
      </c>
      <c r="K448"/>
    </row>
    <row r="449" spans="1:11" x14ac:dyDescent="0.25">
      <c r="A449">
        <v>24</v>
      </c>
      <c r="B449" s="1">
        <v>40909</v>
      </c>
      <c r="C449">
        <v>5</v>
      </c>
      <c r="D449" t="str">
        <f>VLOOKUP(Rent[[#This Row],[Real_estate_Item]],Houses[#All],2)</f>
        <v>Eindhoven-Zuid</v>
      </c>
      <c r="E449" t="str">
        <f>VLOOKUP(Rent[[#This Row],[Real_estate_Item]],Houses[#All],3)</f>
        <v>Tuindorp</v>
      </c>
      <c r="F449" t="str">
        <f>VLOOKUP(Rent[[#This Row],[Real_estate_Item]],Houses[#All],6)</f>
        <v>Condo</v>
      </c>
      <c r="G449" s="3">
        <f>VLOOKUP(Rent[[#This Row],[Real_estate_Item]],Houses[#All],7)</f>
        <v>400</v>
      </c>
      <c r="H449" s="3">
        <f t="shared" si="12"/>
        <v>2000</v>
      </c>
      <c r="I449" s="3">
        <f t="shared" si="13"/>
        <v>4800</v>
      </c>
      <c r="J449" s="4">
        <f>Rent[[#This Row],[Actual_Rent]]/Rent[[#This Row],[Planned_rent]]</f>
        <v>0.41666666666666669</v>
      </c>
      <c r="K449"/>
    </row>
    <row r="450" spans="1:11" x14ac:dyDescent="0.25">
      <c r="A450">
        <v>24</v>
      </c>
      <c r="B450" s="1">
        <v>41275</v>
      </c>
      <c r="C450">
        <v>9</v>
      </c>
      <c r="D450" t="str">
        <f>VLOOKUP(Rent[[#This Row],[Real_estate_Item]],Houses[#All],2)</f>
        <v>Eindhoven-Zuid</v>
      </c>
      <c r="E450" t="str">
        <f>VLOOKUP(Rent[[#This Row],[Real_estate_Item]],Houses[#All],3)</f>
        <v>Tuindorp</v>
      </c>
      <c r="F450" t="str">
        <f>VLOOKUP(Rent[[#This Row],[Real_estate_Item]],Houses[#All],6)</f>
        <v>Condo</v>
      </c>
      <c r="G450" s="3">
        <f>VLOOKUP(Rent[[#This Row],[Real_estate_Item]],Houses[#All],7)</f>
        <v>400</v>
      </c>
      <c r="H450" s="3">
        <f t="shared" ref="H450:H513" si="14">C450*G450</f>
        <v>3600</v>
      </c>
      <c r="I450" s="3">
        <f t="shared" ref="I450:I513" si="15">$C$2*G450</f>
        <v>4800</v>
      </c>
      <c r="J450" s="4">
        <f>Rent[[#This Row],[Actual_Rent]]/Rent[[#This Row],[Planned_rent]]</f>
        <v>0.75</v>
      </c>
      <c r="K450"/>
    </row>
    <row r="451" spans="1:11" x14ac:dyDescent="0.25">
      <c r="A451">
        <v>24</v>
      </c>
      <c r="B451" s="1">
        <v>41640</v>
      </c>
      <c r="C451">
        <v>5</v>
      </c>
      <c r="D451" t="str">
        <f>VLOOKUP(Rent[[#This Row],[Real_estate_Item]],Houses[#All],2)</f>
        <v>Eindhoven-Zuid</v>
      </c>
      <c r="E451" t="str">
        <f>VLOOKUP(Rent[[#This Row],[Real_estate_Item]],Houses[#All],3)</f>
        <v>Tuindorp</v>
      </c>
      <c r="F451" t="str">
        <f>VLOOKUP(Rent[[#This Row],[Real_estate_Item]],Houses[#All],6)</f>
        <v>Condo</v>
      </c>
      <c r="G451" s="3">
        <f>VLOOKUP(Rent[[#This Row],[Real_estate_Item]],Houses[#All],7)</f>
        <v>400</v>
      </c>
      <c r="H451" s="3">
        <f t="shared" si="14"/>
        <v>2000</v>
      </c>
      <c r="I451" s="3">
        <f t="shared" si="15"/>
        <v>4800</v>
      </c>
      <c r="J451" s="4">
        <f>Rent[[#This Row],[Actual_Rent]]/Rent[[#This Row],[Planned_rent]]</f>
        <v>0.41666666666666669</v>
      </c>
      <c r="K451"/>
    </row>
    <row r="452" spans="1:11" x14ac:dyDescent="0.25">
      <c r="A452">
        <v>24</v>
      </c>
      <c r="B452" s="1">
        <v>42005</v>
      </c>
      <c r="C452">
        <v>5</v>
      </c>
      <c r="D452" t="str">
        <f>VLOOKUP(Rent[[#This Row],[Real_estate_Item]],Houses[#All],2)</f>
        <v>Eindhoven-Zuid</v>
      </c>
      <c r="E452" t="str">
        <f>VLOOKUP(Rent[[#This Row],[Real_estate_Item]],Houses[#All],3)</f>
        <v>Tuindorp</v>
      </c>
      <c r="F452" t="str">
        <f>VLOOKUP(Rent[[#This Row],[Real_estate_Item]],Houses[#All],6)</f>
        <v>Condo</v>
      </c>
      <c r="G452" s="3">
        <f>VLOOKUP(Rent[[#This Row],[Real_estate_Item]],Houses[#All],7)</f>
        <v>400</v>
      </c>
      <c r="H452" s="3">
        <f t="shared" si="14"/>
        <v>2000</v>
      </c>
      <c r="I452" s="3">
        <f t="shared" si="15"/>
        <v>4800</v>
      </c>
      <c r="J452" s="4">
        <f>Rent[[#This Row],[Actual_Rent]]/Rent[[#This Row],[Planned_rent]]</f>
        <v>0.41666666666666669</v>
      </c>
      <c r="K452"/>
    </row>
    <row r="453" spans="1:11" x14ac:dyDescent="0.25">
      <c r="A453">
        <v>24</v>
      </c>
      <c r="B453" s="1">
        <v>42370</v>
      </c>
      <c r="C453">
        <v>7</v>
      </c>
      <c r="D453" t="str">
        <f>VLOOKUP(Rent[[#This Row],[Real_estate_Item]],Houses[#All],2)</f>
        <v>Eindhoven-Zuid</v>
      </c>
      <c r="E453" t="str">
        <f>VLOOKUP(Rent[[#This Row],[Real_estate_Item]],Houses[#All],3)</f>
        <v>Tuindorp</v>
      </c>
      <c r="F453" t="str">
        <f>VLOOKUP(Rent[[#This Row],[Real_estate_Item]],Houses[#All],6)</f>
        <v>Condo</v>
      </c>
      <c r="G453" s="3">
        <f>VLOOKUP(Rent[[#This Row],[Real_estate_Item]],Houses[#All],7)</f>
        <v>400</v>
      </c>
      <c r="H453" s="3">
        <f t="shared" si="14"/>
        <v>2800</v>
      </c>
      <c r="I453" s="3">
        <f t="shared" si="15"/>
        <v>4800</v>
      </c>
      <c r="J453" s="4">
        <f>Rent[[#This Row],[Actual_Rent]]/Rent[[#This Row],[Planned_rent]]</f>
        <v>0.58333333333333337</v>
      </c>
      <c r="K453"/>
    </row>
    <row r="454" spans="1:11" x14ac:dyDescent="0.25">
      <c r="A454">
        <v>24</v>
      </c>
      <c r="B454" s="1">
        <v>42736</v>
      </c>
      <c r="C454">
        <v>7</v>
      </c>
      <c r="D454" t="str">
        <f>VLOOKUP(Rent[[#This Row],[Real_estate_Item]],Houses[#All],2)</f>
        <v>Eindhoven-Zuid</v>
      </c>
      <c r="E454" t="str">
        <f>VLOOKUP(Rent[[#This Row],[Real_estate_Item]],Houses[#All],3)</f>
        <v>Tuindorp</v>
      </c>
      <c r="F454" t="str">
        <f>VLOOKUP(Rent[[#This Row],[Real_estate_Item]],Houses[#All],6)</f>
        <v>Condo</v>
      </c>
      <c r="G454" s="3">
        <f>VLOOKUP(Rent[[#This Row],[Real_estate_Item]],Houses[#All],7)</f>
        <v>400</v>
      </c>
      <c r="H454" s="3">
        <f t="shared" si="14"/>
        <v>2800</v>
      </c>
      <c r="I454" s="3">
        <f t="shared" si="15"/>
        <v>4800</v>
      </c>
      <c r="J454" s="4">
        <f>Rent[[#This Row],[Actual_Rent]]/Rent[[#This Row],[Planned_rent]]</f>
        <v>0.58333333333333337</v>
      </c>
      <c r="K454"/>
    </row>
    <row r="455" spans="1:11" x14ac:dyDescent="0.25">
      <c r="A455">
        <v>24</v>
      </c>
      <c r="B455" s="1">
        <v>43101</v>
      </c>
      <c r="C455">
        <v>10</v>
      </c>
      <c r="D455" t="str">
        <f>VLOOKUP(Rent[[#This Row],[Real_estate_Item]],Houses[#All],2)</f>
        <v>Eindhoven-Zuid</v>
      </c>
      <c r="E455" t="str">
        <f>VLOOKUP(Rent[[#This Row],[Real_estate_Item]],Houses[#All],3)</f>
        <v>Tuindorp</v>
      </c>
      <c r="F455" t="str">
        <f>VLOOKUP(Rent[[#This Row],[Real_estate_Item]],Houses[#All],6)</f>
        <v>Condo</v>
      </c>
      <c r="G455" s="3">
        <f>VLOOKUP(Rent[[#This Row],[Real_estate_Item]],Houses[#All],7)</f>
        <v>400</v>
      </c>
      <c r="H455" s="3">
        <f t="shared" si="14"/>
        <v>4000</v>
      </c>
      <c r="I455" s="3">
        <f t="shared" si="15"/>
        <v>4800</v>
      </c>
      <c r="J455" s="4">
        <f>Rent[[#This Row],[Actual_Rent]]/Rent[[#This Row],[Planned_rent]]</f>
        <v>0.83333333333333337</v>
      </c>
      <c r="K455"/>
    </row>
    <row r="456" spans="1:11" x14ac:dyDescent="0.25">
      <c r="A456">
        <v>24</v>
      </c>
      <c r="B456" s="1">
        <v>43466</v>
      </c>
      <c r="C456">
        <v>9</v>
      </c>
      <c r="D456" t="str">
        <f>VLOOKUP(Rent[[#This Row],[Real_estate_Item]],Houses[#All],2)</f>
        <v>Eindhoven-Zuid</v>
      </c>
      <c r="E456" t="str">
        <f>VLOOKUP(Rent[[#This Row],[Real_estate_Item]],Houses[#All],3)</f>
        <v>Tuindorp</v>
      </c>
      <c r="F456" t="str">
        <f>VLOOKUP(Rent[[#This Row],[Real_estate_Item]],Houses[#All],6)</f>
        <v>Condo</v>
      </c>
      <c r="G456" s="3">
        <f>VLOOKUP(Rent[[#This Row],[Real_estate_Item]],Houses[#All],7)</f>
        <v>400</v>
      </c>
      <c r="H456" s="3">
        <f t="shared" si="14"/>
        <v>3600</v>
      </c>
      <c r="I456" s="3">
        <f t="shared" si="15"/>
        <v>4800</v>
      </c>
      <c r="J456" s="4">
        <f>Rent[[#This Row],[Actual_Rent]]/Rent[[#This Row],[Planned_rent]]</f>
        <v>0.75</v>
      </c>
      <c r="K456"/>
    </row>
    <row r="457" spans="1:11" x14ac:dyDescent="0.25">
      <c r="A457">
        <v>25</v>
      </c>
      <c r="B457" s="1">
        <v>36892</v>
      </c>
      <c r="C457">
        <v>9</v>
      </c>
      <c r="D457" t="str">
        <f>VLOOKUP(Rent[[#This Row],[Real_estate_Item]],Houses[#All],2)</f>
        <v>Eindhoven-Zuid</v>
      </c>
      <c r="E457" t="str">
        <f>VLOOKUP(Rent[[#This Row],[Real_estate_Item]],Houses[#All],3)</f>
        <v>Tuindorp</v>
      </c>
      <c r="F457" t="str">
        <f>VLOOKUP(Rent[[#This Row],[Real_estate_Item]],Houses[#All],6)</f>
        <v>Apartment</v>
      </c>
      <c r="G457" s="3">
        <f>VLOOKUP(Rent[[#This Row],[Real_estate_Item]],Houses[#All],7)</f>
        <v>480</v>
      </c>
      <c r="H457" s="3">
        <f t="shared" si="14"/>
        <v>4320</v>
      </c>
      <c r="I457" s="3">
        <f t="shared" si="15"/>
        <v>5760</v>
      </c>
      <c r="J457" s="4">
        <f>Rent[[#This Row],[Actual_Rent]]/Rent[[#This Row],[Planned_rent]]</f>
        <v>0.75</v>
      </c>
      <c r="K457"/>
    </row>
    <row r="458" spans="1:11" x14ac:dyDescent="0.25">
      <c r="A458">
        <v>25</v>
      </c>
      <c r="B458" s="1">
        <v>37257</v>
      </c>
      <c r="C458">
        <v>6</v>
      </c>
      <c r="D458" t="str">
        <f>VLOOKUP(Rent[[#This Row],[Real_estate_Item]],Houses[#All],2)</f>
        <v>Eindhoven-Zuid</v>
      </c>
      <c r="E458" t="str">
        <f>VLOOKUP(Rent[[#This Row],[Real_estate_Item]],Houses[#All],3)</f>
        <v>Tuindorp</v>
      </c>
      <c r="F458" t="str">
        <f>VLOOKUP(Rent[[#This Row],[Real_estate_Item]],Houses[#All],6)</f>
        <v>Apartment</v>
      </c>
      <c r="G458" s="3">
        <f>VLOOKUP(Rent[[#This Row],[Real_estate_Item]],Houses[#All],7)</f>
        <v>480</v>
      </c>
      <c r="H458" s="3">
        <f t="shared" si="14"/>
        <v>2880</v>
      </c>
      <c r="I458" s="3">
        <f t="shared" si="15"/>
        <v>5760</v>
      </c>
      <c r="J458" s="4">
        <f>Rent[[#This Row],[Actual_Rent]]/Rent[[#This Row],[Planned_rent]]</f>
        <v>0.5</v>
      </c>
      <c r="K458"/>
    </row>
    <row r="459" spans="1:11" x14ac:dyDescent="0.25">
      <c r="A459">
        <v>25</v>
      </c>
      <c r="B459" s="1">
        <v>37622</v>
      </c>
      <c r="C459">
        <v>9</v>
      </c>
      <c r="D459" t="str">
        <f>VLOOKUP(Rent[[#This Row],[Real_estate_Item]],Houses[#All],2)</f>
        <v>Eindhoven-Zuid</v>
      </c>
      <c r="E459" t="str">
        <f>VLOOKUP(Rent[[#This Row],[Real_estate_Item]],Houses[#All],3)</f>
        <v>Tuindorp</v>
      </c>
      <c r="F459" t="str">
        <f>VLOOKUP(Rent[[#This Row],[Real_estate_Item]],Houses[#All],6)</f>
        <v>Apartment</v>
      </c>
      <c r="G459" s="3">
        <f>VLOOKUP(Rent[[#This Row],[Real_estate_Item]],Houses[#All],7)</f>
        <v>480</v>
      </c>
      <c r="H459" s="3">
        <f t="shared" si="14"/>
        <v>4320</v>
      </c>
      <c r="I459" s="3">
        <f t="shared" si="15"/>
        <v>5760</v>
      </c>
      <c r="J459" s="4">
        <f>Rent[[#This Row],[Actual_Rent]]/Rent[[#This Row],[Planned_rent]]</f>
        <v>0.75</v>
      </c>
      <c r="K459"/>
    </row>
    <row r="460" spans="1:11" x14ac:dyDescent="0.25">
      <c r="A460">
        <v>25</v>
      </c>
      <c r="B460" s="1">
        <v>37987</v>
      </c>
      <c r="C460">
        <v>5</v>
      </c>
      <c r="D460" t="str">
        <f>VLOOKUP(Rent[[#This Row],[Real_estate_Item]],Houses[#All],2)</f>
        <v>Eindhoven-Zuid</v>
      </c>
      <c r="E460" t="str">
        <f>VLOOKUP(Rent[[#This Row],[Real_estate_Item]],Houses[#All],3)</f>
        <v>Tuindorp</v>
      </c>
      <c r="F460" t="str">
        <f>VLOOKUP(Rent[[#This Row],[Real_estate_Item]],Houses[#All],6)</f>
        <v>Apartment</v>
      </c>
      <c r="G460" s="3">
        <f>VLOOKUP(Rent[[#This Row],[Real_estate_Item]],Houses[#All],7)</f>
        <v>480</v>
      </c>
      <c r="H460" s="3">
        <f t="shared" si="14"/>
        <v>2400</v>
      </c>
      <c r="I460" s="3">
        <f t="shared" si="15"/>
        <v>5760</v>
      </c>
      <c r="J460" s="4">
        <f>Rent[[#This Row],[Actual_Rent]]/Rent[[#This Row],[Planned_rent]]</f>
        <v>0.41666666666666669</v>
      </c>
      <c r="K460"/>
    </row>
    <row r="461" spans="1:11" x14ac:dyDescent="0.25">
      <c r="A461">
        <v>25</v>
      </c>
      <c r="B461" s="1">
        <v>38353</v>
      </c>
      <c r="C461">
        <v>8</v>
      </c>
      <c r="D461" t="str">
        <f>VLOOKUP(Rent[[#This Row],[Real_estate_Item]],Houses[#All],2)</f>
        <v>Eindhoven-Zuid</v>
      </c>
      <c r="E461" t="str">
        <f>VLOOKUP(Rent[[#This Row],[Real_estate_Item]],Houses[#All],3)</f>
        <v>Tuindorp</v>
      </c>
      <c r="F461" t="str">
        <f>VLOOKUP(Rent[[#This Row],[Real_estate_Item]],Houses[#All],6)</f>
        <v>Apartment</v>
      </c>
      <c r="G461" s="3">
        <f>VLOOKUP(Rent[[#This Row],[Real_estate_Item]],Houses[#All],7)</f>
        <v>480</v>
      </c>
      <c r="H461" s="3">
        <f t="shared" si="14"/>
        <v>3840</v>
      </c>
      <c r="I461" s="3">
        <f t="shared" si="15"/>
        <v>5760</v>
      </c>
      <c r="J461" s="4">
        <f>Rent[[#This Row],[Actual_Rent]]/Rent[[#This Row],[Planned_rent]]</f>
        <v>0.66666666666666663</v>
      </c>
      <c r="K461"/>
    </row>
    <row r="462" spans="1:11" x14ac:dyDescent="0.25">
      <c r="A462">
        <v>25</v>
      </c>
      <c r="B462" s="1">
        <v>38718</v>
      </c>
      <c r="C462">
        <v>5</v>
      </c>
      <c r="D462" t="str">
        <f>VLOOKUP(Rent[[#This Row],[Real_estate_Item]],Houses[#All],2)</f>
        <v>Eindhoven-Zuid</v>
      </c>
      <c r="E462" t="str">
        <f>VLOOKUP(Rent[[#This Row],[Real_estate_Item]],Houses[#All],3)</f>
        <v>Tuindorp</v>
      </c>
      <c r="F462" t="str">
        <f>VLOOKUP(Rent[[#This Row],[Real_estate_Item]],Houses[#All],6)</f>
        <v>Apartment</v>
      </c>
      <c r="G462" s="3">
        <f>VLOOKUP(Rent[[#This Row],[Real_estate_Item]],Houses[#All],7)</f>
        <v>480</v>
      </c>
      <c r="H462" s="3">
        <f t="shared" si="14"/>
        <v>2400</v>
      </c>
      <c r="I462" s="3">
        <f t="shared" si="15"/>
        <v>5760</v>
      </c>
      <c r="J462" s="4">
        <f>Rent[[#This Row],[Actual_Rent]]/Rent[[#This Row],[Planned_rent]]</f>
        <v>0.41666666666666669</v>
      </c>
      <c r="K462"/>
    </row>
    <row r="463" spans="1:11" x14ac:dyDescent="0.25">
      <c r="A463">
        <v>25</v>
      </c>
      <c r="B463" s="1">
        <v>39083</v>
      </c>
      <c r="C463">
        <v>7</v>
      </c>
      <c r="D463" t="str">
        <f>VLOOKUP(Rent[[#This Row],[Real_estate_Item]],Houses[#All],2)</f>
        <v>Eindhoven-Zuid</v>
      </c>
      <c r="E463" t="str">
        <f>VLOOKUP(Rent[[#This Row],[Real_estate_Item]],Houses[#All],3)</f>
        <v>Tuindorp</v>
      </c>
      <c r="F463" t="str">
        <f>VLOOKUP(Rent[[#This Row],[Real_estate_Item]],Houses[#All],6)</f>
        <v>Apartment</v>
      </c>
      <c r="G463" s="3">
        <f>VLOOKUP(Rent[[#This Row],[Real_estate_Item]],Houses[#All],7)</f>
        <v>480</v>
      </c>
      <c r="H463" s="3">
        <f t="shared" si="14"/>
        <v>3360</v>
      </c>
      <c r="I463" s="3">
        <f t="shared" si="15"/>
        <v>5760</v>
      </c>
      <c r="J463" s="4">
        <f>Rent[[#This Row],[Actual_Rent]]/Rent[[#This Row],[Planned_rent]]</f>
        <v>0.58333333333333337</v>
      </c>
      <c r="K463"/>
    </row>
    <row r="464" spans="1:11" x14ac:dyDescent="0.25">
      <c r="A464">
        <v>25</v>
      </c>
      <c r="B464" s="1">
        <v>39448</v>
      </c>
      <c r="C464">
        <v>5</v>
      </c>
      <c r="D464" t="str">
        <f>VLOOKUP(Rent[[#This Row],[Real_estate_Item]],Houses[#All],2)</f>
        <v>Eindhoven-Zuid</v>
      </c>
      <c r="E464" t="str">
        <f>VLOOKUP(Rent[[#This Row],[Real_estate_Item]],Houses[#All],3)</f>
        <v>Tuindorp</v>
      </c>
      <c r="F464" t="str">
        <f>VLOOKUP(Rent[[#This Row],[Real_estate_Item]],Houses[#All],6)</f>
        <v>Apartment</v>
      </c>
      <c r="G464" s="3">
        <f>VLOOKUP(Rent[[#This Row],[Real_estate_Item]],Houses[#All],7)</f>
        <v>480</v>
      </c>
      <c r="H464" s="3">
        <f t="shared" si="14"/>
        <v>2400</v>
      </c>
      <c r="I464" s="3">
        <f t="shared" si="15"/>
        <v>5760</v>
      </c>
      <c r="J464" s="4">
        <f>Rent[[#This Row],[Actual_Rent]]/Rent[[#This Row],[Planned_rent]]</f>
        <v>0.41666666666666669</v>
      </c>
      <c r="K464"/>
    </row>
    <row r="465" spans="1:11" x14ac:dyDescent="0.25">
      <c r="A465">
        <v>25</v>
      </c>
      <c r="B465" s="1">
        <v>39814</v>
      </c>
      <c r="C465">
        <v>9</v>
      </c>
      <c r="D465" t="str">
        <f>VLOOKUP(Rent[[#This Row],[Real_estate_Item]],Houses[#All],2)</f>
        <v>Eindhoven-Zuid</v>
      </c>
      <c r="E465" t="str">
        <f>VLOOKUP(Rent[[#This Row],[Real_estate_Item]],Houses[#All],3)</f>
        <v>Tuindorp</v>
      </c>
      <c r="F465" t="str">
        <f>VLOOKUP(Rent[[#This Row],[Real_estate_Item]],Houses[#All],6)</f>
        <v>Apartment</v>
      </c>
      <c r="G465" s="3">
        <f>VLOOKUP(Rent[[#This Row],[Real_estate_Item]],Houses[#All],7)</f>
        <v>480</v>
      </c>
      <c r="H465" s="3">
        <f t="shared" si="14"/>
        <v>4320</v>
      </c>
      <c r="I465" s="3">
        <f t="shared" si="15"/>
        <v>5760</v>
      </c>
      <c r="J465" s="4">
        <f>Rent[[#This Row],[Actual_Rent]]/Rent[[#This Row],[Planned_rent]]</f>
        <v>0.75</v>
      </c>
      <c r="K465"/>
    </row>
    <row r="466" spans="1:11" x14ac:dyDescent="0.25">
      <c r="A466">
        <v>25</v>
      </c>
      <c r="B466" s="1">
        <v>40179</v>
      </c>
      <c r="C466">
        <v>9</v>
      </c>
      <c r="D466" t="str">
        <f>VLOOKUP(Rent[[#This Row],[Real_estate_Item]],Houses[#All],2)</f>
        <v>Eindhoven-Zuid</v>
      </c>
      <c r="E466" t="str">
        <f>VLOOKUP(Rent[[#This Row],[Real_estate_Item]],Houses[#All],3)</f>
        <v>Tuindorp</v>
      </c>
      <c r="F466" t="str">
        <f>VLOOKUP(Rent[[#This Row],[Real_estate_Item]],Houses[#All],6)</f>
        <v>Apartment</v>
      </c>
      <c r="G466" s="3">
        <f>VLOOKUP(Rent[[#This Row],[Real_estate_Item]],Houses[#All],7)</f>
        <v>480</v>
      </c>
      <c r="H466" s="3">
        <f t="shared" si="14"/>
        <v>4320</v>
      </c>
      <c r="I466" s="3">
        <f t="shared" si="15"/>
        <v>5760</v>
      </c>
      <c r="J466" s="4">
        <f>Rent[[#This Row],[Actual_Rent]]/Rent[[#This Row],[Planned_rent]]</f>
        <v>0.75</v>
      </c>
      <c r="K466"/>
    </row>
    <row r="467" spans="1:11" x14ac:dyDescent="0.25">
      <c r="A467">
        <v>25</v>
      </c>
      <c r="B467" s="1">
        <v>40544</v>
      </c>
      <c r="C467">
        <v>9</v>
      </c>
      <c r="D467" t="str">
        <f>VLOOKUP(Rent[[#This Row],[Real_estate_Item]],Houses[#All],2)</f>
        <v>Eindhoven-Zuid</v>
      </c>
      <c r="E467" t="str">
        <f>VLOOKUP(Rent[[#This Row],[Real_estate_Item]],Houses[#All],3)</f>
        <v>Tuindorp</v>
      </c>
      <c r="F467" t="str">
        <f>VLOOKUP(Rent[[#This Row],[Real_estate_Item]],Houses[#All],6)</f>
        <v>Apartment</v>
      </c>
      <c r="G467" s="3">
        <f>VLOOKUP(Rent[[#This Row],[Real_estate_Item]],Houses[#All],7)</f>
        <v>480</v>
      </c>
      <c r="H467" s="3">
        <f t="shared" si="14"/>
        <v>4320</v>
      </c>
      <c r="I467" s="3">
        <f t="shared" si="15"/>
        <v>5760</v>
      </c>
      <c r="J467" s="4">
        <f>Rent[[#This Row],[Actual_Rent]]/Rent[[#This Row],[Planned_rent]]</f>
        <v>0.75</v>
      </c>
      <c r="K467"/>
    </row>
    <row r="468" spans="1:11" x14ac:dyDescent="0.25">
      <c r="A468">
        <v>25</v>
      </c>
      <c r="B468" s="1">
        <v>40909</v>
      </c>
      <c r="C468">
        <v>5</v>
      </c>
      <c r="D468" t="str">
        <f>VLOOKUP(Rent[[#This Row],[Real_estate_Item]],Houses[#All],2)</f>
        <v>Eindhoven-Zuid</v>
      </c>
      <c r="E468" t="str">
        <f>VLOOKUP(Rent[[#This Row],[Real_estate_Item]],Houses[#All],3)</f>
        <v>Tuindorp</v>
      </c>
      <c r="F468" t="str">
        <f>VLOOKUP(Rent[[#This Row],[Real_estate_Item]],Houses[#All],6)</f>
        <v>Apartment</v>
      </c>
      <c r="G468" s="3">
        <f>VLOOKUP(Rent[[#This Row],[Real_estate_Item]],Houses[#All],7)</f>
        <v>480</v>
      </c>
      <c r="H468" s="3">
        <f t="shared" si="14"/>
        <v>2400</v>
      </c>
      <c r="I468" s="3">
        <f t="shared" si="15"/>
        <v>5760</v>
      </c>
      <c r="J468" s="4">
        <f>Rent[[#This Row],[Actual_Rent]]/Rent[[#This Row],[Planned_rent]]</f>
        <v>0.41666666666666669</v>
      </c>
      <c r="K468"/>
    </row>
    <row r="469" spans="1:11" x14ac:dyDescent="0.25">
      <c r="A469">
        <v>25</v>
      </c>
      <c r="B469" s="1">
        <v>41275</v>
      </c>
      <c r="C469">
        <v>8</v>
      </c>
      <c r="D469" t="str">
        <f>VLOOKUP(Rent[[#This Row],[Real_estate_Item]],Houses[#All],2)</f>
        <v>Eindhoven-Zuid</v>
      </c>
      <c r="E469" t="str">
        <f>VLOOKUP(Rent[[#This Row],[Real_estate_Item]],Houses[#All],3)</f>
        <v>Tuindorp</v>
      </c>
      <c r="F469" t="str">
        <f>VLOOKUP(Rent[[#This Row],[Real_estate_Item]],Houses[#All],6)</f>
        <v>Apartment</v>
      </c>
      <c r="G469" s="3">
        <f>VLOOKUP(Rent[[#This Row],[Real_estate_Item]],Houses[#All],7)</f>
        <v>480</v>
      </c>
      <c r="H469" s="3">
        <f t="shared" si="14"/>
        <v>3840</v>
      </c>
      <c r="I469" s="3">
        <f t="shared" si="15"/>
        <v>5760</v>
      </c>
      <c r="J469" s="4">
        <f>Rent[[#This Row],[Actual_Rent]]/Rent[[#This Row],[Planned_rent]]</f>
        <v>0.66666666666666663</v>
      </c>
      <c r="K469"/>
    </row>
    <row r="470" spans="1:11" x14ac:dyDescent="0.25">
      <c r="A470">
        <v>25</v>
      </c>
      <c r="B470" s="1">
        <v>41640</v>
      </c>
      <c r="C470">
        <v>8</v>
      </c>
      <c r="D470" t="str">
        <f>VLOOKUP(Rent[[#This Row],[Real_estate_Item]],Houses[#All],2)</f>
        <v>Eindhoven-Zuid</v>
      </c>
      <c r="E470" t="str">
        <f>VLOOKUP(Rent[[#This Row],[Real_estate_Item]],Houses[#All],3)</f>
        <v>Tuindorp</v>
      </c>
      <c r="F470" t="str">
        <f>VLOOKUP(Rent[[#This Row],[Real_estate_Item]],Houses[#All],6)</f>
        <v>Apartment</v>
      </c>
      <c r="G470" s="3">
        <f>VLOOKUP(Rent[[#This Row],[Real_estate_Item]],Houses[#All],7)</f>
        <v>480</v>
      </c>
      <c r="H470" s="3">
        <f t="shared" si="14"/>
        <v>3840</v>
      </c>
      <c r="I470" s="3">
        <f t="shared" si="15"/>
        <v>5760</v>
      </c>
      <c r="J470" s="4">
        <f>Rent[[#This Row],[Actual_Rent]]/Rent[[#This Row],[Planned_rent]]</f>
        <v>0.66666666666666663</v>
      </c>
      <c r="K470"/>
    </row>
    <row r="471" spans="1:11" x14ac:dyDescent="0.25">
      <c r="A471">
        <v>25</v>
      </c>
      <c r="B471" s="1">
        <v>42005</v>
      </c>
      <c r="C471">
        <v>5</v>
      </c>
      <c r="D471" t="str">
        <f>VLOOKUP(Rent[[#This Row],[Real_estate_Item]],Houses[#All],2)</f>
        <v>Eindhoven-Zuid</v>
      </c>
      <c r="E471" t="str">
        <f>VLOOKUP(Rent[[#This Row],[Real_estate_Item]],Houses[#All],3)</f>
        <v>Tuindorp</v>
      </c>
      <c r="F471" t="str">
        <f>VLOOKUP(Rent[[#This Row],[Real_estate_Item]],Houses[#All],6)</f>
        <v>Apartment</v>
      </c>
      <c r="G471" s="3">
        <f>VLOOKUP(Rent[[#This Row],[Real_estate_Item]],Houses[#All],7)</f>
        <v>480</v>
      </c>
      <c r="H471" s="3">
        <f t="shared" si="14"/>
        <v>2400</v>
      </c>
      <c r="I471" s="3">
        <f t="shared" si="15"/>
        <v>5760</v>
      </c>
      <c r="J471" s="4">
        <f>Rent[[#This Row],[Actual_Rent]]/Rent[[#This Row],[Planned_rent]]</f>
        <v>0.41666666666666669</v>
      </c>
      <c r="K471"/>
    </row>
    <row r="472" spans="1:11" x14ac:dyDescent="0.25">
      <c r="A472">
        <v>25</v>
      </c>
      <c r="B472" s="1">
        <v>42370</v>
      </c>
      <c r="C472">
        <v>6</v>
      </c>
      <c r="D472" t="str">
        <f>VLOOKUP(Rent[[#This Row],[Real_estate_Item]],Houses[#All],2)</f>
        <v>Eindhoven-Zuid</v>
      </c>
      <c r="E472" t="str">
        <f>VLOOKUP(Rent[[#This Row],[Real_estate_Item]],Houses[#All],3)</f>
        <v>Tuindorp</v>
      </c>
      <c r="F472" t="str">
        <f>VLOOKUP(Rent[[#This Row],[Real_estate_Item]],Houses[#All],6)</f>
        <v>Apartment</v>
      </c>
      <c r="G472" s="3">
        <f>VLOOKUP(Rent[[#This Row],[Real_estate_Item]],Houses[#All],7)</f>
        <v>480</v>
      </c>
      <c r="H472" s="3">
        <f t="shared" si="14"/>
        <v>2880</v>
      </c>
      <c r="I472" s="3">
        <f t="shared" si="15"/>
        <v>5760</v>
      </c>
      <c r="J472" s="4">
        <f>Rent[[#This Row],[Actual_Rent]]/Rent[[#This Row],[Planned_rent]]</f>
        <v>0.5</v>
      </c>
      <c r="K472"/>
    </row>
    <row r="473" spans="1:11" x14ac:dyDescent="0.25">
      <c r="A473">
        <v>25</v>
      </c>
      <c r="B473" s="1">
        <v>42736</v>
      </c>
      <c r="C473">
        <v>6</v>
      </c>
      <c r="D473" t="str">
        <f>VLOOKUP(Rent[[#This Row],[Real_estate_Item]],Houses[#All],2)</f>
        <v>Eindhoven-Zuid</v>
      </c>
      <c r="E473" t="str">
        <f>VLOOKUP(Rent[[#This Row],[Real_estate_Item]],Houses[#All],3)</f>
        <v>Tuindorp</v>
      </c>
      <c r="F473" t="str">
        <f>VLOOKUP(Rent[[#This Row],[Real_estate_Item]],Houses[#All],6)</f>
        <v>Apartment</v>
      </c>
      <c r="G473" s="3">
        <f>VLOOKUP(Rent[[#This Row],[Real_estate_Item]],Houses[#All],7)</f>
        <v>480</v>
      </c>
      <c r="H473" s="3">
        <f t="shared" si="14"/>
        <v>2880</v>
      </c>
      <c r="I473" s="3">
        <f t="shared" si="15"/>
        <v>5760</v>
      </c>
      <c r="J473" s="4">
        <f>Rent[[#This Row],[Actual_Rent]]/Rent[[#This Row],[Planned_rent]]</f>
        <v>0.5</v>
      </c>
      <c r="K473"/>
    </row>
    <row r="474" spans="1:11" x14ac:dyDescent="0.25">
      <c r="A474">
        <v>25</v>
      </c>
      <c r="B474" s="1">
        <v>43101</v>
      </c>
      <c r="C474">
        <v>11</v>
      </c>
      <c r="D474" t="str">
        <f>VLOOKUP(Rent[[#This Row],[Real_estate_Item]],Houses[#All],2)</f>
        <v>Eindhoven-Zuid</v>
      </c>
      <c r="E474" t="str">
        <f>VLOOKUP(Rent[[#This Row],[Real_estate_Item]],Houses[#All],3)</f>
        <v>Tuindorp</v>
      </c>
      <c r="F474" t="str">
        <f>VLOOKUP(Rent[[#This Row],[Real_estate_Item]],Houses[#All],6)</f>
        <v>Apartment</v>
      </c>
      <c r="G474" s="3">
        <f>VLOOKUP(Rent[[#This Row],[Real_estate_Item]],Houses[#All],7)</f>
        <v>480</v>
      </c>
      <c r="H474" s="3">
        <f t="shared" si="14"/>
        <v>5280</v>
      </c>
      <c r="I474" s="3">
        <f t="shared" si="15"/>
        <v>5760</v>
      </c>
      <c r="J474" s="4">
        <f>Rent[[#This Row],[Actual_Rent]]/Rent[[#This Row],[Planned_rent]]</f>
        <v>0.91666666666666663</v>
      </c>
      <c r="K474"/>
    </row>
    <row r="475" spans="1:11" x14ac:dyDescent="0.25">
      <c r="A475">
        <v>25</v>
      </c>
      <c r="B475" s="1">
        <v>43466</v>
      </c>
      <c r="C475">
        <v>7</v>
      </c>
      <c r="D475" t="str">
        <f>VLOOKUP(Rent[[#This Row],[Real_estate_Item]],Houses[#All],2)</f>
        <v>Eindhoven-Zuid</v>
      </c>
      <c r="E475" t="str">
        <f>VLOOKUP(Rent[[#This Row],[Real_estate_Item]],Houses[#All],3)</f>
        <v>Tuindorp</v>
      </c>
      <c r="F475" t="str">
        <f>VLOOKUP(Rent[[#This Row],[Real_estate_Item]],Houses[#All],6)</f>
        <v>Apartment</v>
      </c>
      <c r="G475" s="3">
        <f>VLOOKUP(Rent[[#This Row],[Real_estate_Item]],Houses[#All],7)</f>
        <v>480</v>
      </c>
      <c r="H475" s="3">
        <f t="shared" si="14"/>
        <v>3360</v>
      </c>
      <c r="I475" s="3">
        <f t="shared" si="15"/>
        <v>5760</v>
      </c>
      <c r="J475" s="4">
        <f>Rent[[#This Row],[Actual_Rent]]/Rent[[#This Row],[Planned_rent]]</f>
        <v>0.58333333333333337</v>
      </c>
      <c r="K475"/>
    </row>
    <row r="476" spans="1:11" x14ac:dyDescent="0.25">
      <c r="A476">
        <v>26</v>
      </c>
      <c r="B476" s="1">
        <v>36892</v>
      </c>
      <c r="C476">
        <v>6</v>
      </c>
      <c r="D476" t="str">
        <f>VLOOKUP(Rent[[#This Row],[Real_estate_Item]],Houses[#All],2)</f>
        <v>Eindhoven-Zuid</v>
      </c>
      <c r="E476" t="str">
        <f>VLOOKUP(Rent[[#This Row],[Real_estate_Item]],Houses[#All],3)</f>
        <v>Gestel</v>
      </c>
      <c r="F476" t="str">
        <f>VLOOKUP(Rent[[#This Row],[Real_estate_Item]],Houses[#All],6)</f>
        <v>House</v>
      </c>
      <c r="G476" s="3">
        <f>VLOOKUP(Rent[[#This Row],[Real_estate_Item]],Houses[#All],7)</f>
        <v>650</v>
      </c>
      <c r="H476" s="3">
        <f t="shared" si="14"/>
        <v>3900</v>
      </c>
      <c r="I476" s="3">
        <f t="shared" si="15"/>
        <v>7800</v>
      </c>
      <c r="J476" s="4">
        <f>Rent[[#This Row],[Actual_Rent]]/Rent[[#This Row],[Planned_rent]]</f>
        <v>0.5</v>
      </c>
      <c r="K476"/>
    </row>
    <row r="477" spans="1:11" x14ac:dyDescent="0.25">
      <c r="A477">
        <v>26</v>
      </c>
      <c r="B477" s="1">
        <v>37257</v>
      </c>
      <c r="C477">
        <v>9</v>
      </c>
      <c r="D477" t="str">
        <f>VLOOKUP(Rent[[#This Row],[Real_estate_Item]],Houses[#All],2)</f>
        <v>Eindhoven-Zuid</v>
      </c>
      <c r="E477" t="str">
        <f>VLOOKUP(Rent[[#This Row],[Real_estate_Item]],Houses[#All],3)</f>
        <v>Gestel</v>
      </c>
      <c r="F477" t="str">
        <f>VLOOKUP(Rent[[#This Row],[Real_estate_Item]],Houses[#All],6)</f>
        <v>House</v>
      </c>
      <c r="G477" s="3">
        <f>VLOOKUP(Rent[[#This Row],[Real_estate_Item]],Houses[#All],7)</f>
        <v>650</v>
      </c>
      <c r="H477" s="3">
        <f t="shared" si="14"/>
        <v>5850</v>
      </c>
      <c r="I477" s="3">
        <f t="shared" si="15"/>
        <v>7800</v>
      </c>
      <c r="J477" s="4">
        <f>Rent[[#This Row],[Actual_Rent]]/Rent[[#This Row],[Planned_rent]]</f>
        <v>0.75</v>
      </c>
      <c r="K477"/>
    </row>
    <row r="478" spans="1:11" x14ac:dyDescent="0.25">
      <c r="A478">
        <v>26</v>
      </c>
      <c r="B478" s="1">
        <v>37622</v>
      </c>
      <c r="C478">
        <v>9</v>
      </c>
      <c r="D478" t="str">
        <f>VLOOKUP(Rent[[#This Row],[Real_estate_Item]],Houses[#All],2)</f>
        <v>Eindhoven-Zuid</v>
      </c>
      <c r="E478" t="str">
        <f>VLOOKUP(Rent[[#This Row],[Real_estate_Item]],Houses[#All],3)</f>
        <v>Gestel</v>
      </c>
      <c r="F478" t="str">
        <f>VLOOKUP(Rent[[#This Row],[Real_estate_Item]],Houses[#All],6)</f>
        <v>House</v>
      </c>
      <c r="G478" s="3">
        <f>VLOOKUP(Rent[[#This Row],[Real_estate_Item]],Houses[#All],7)</f>
        <v>650</v>
      </c>
      <c r="H478" s="3">
        <f t="shared" si="14"/>
        <v>5850</v>
      </c>
      <c r="I478" s="3">
        <f t="shared" si="15"/>
        <v>7800</v>
      </c>
      <c r="J478" s="4">
        <f>Rent[[#This Row],[Actual_Rent]]/Rent[[#This Row],[Planned_rent]]</f>
        <v>0.75</v>
      </c>
      <c r="K478"/>
    </row>
    <row r="479" spans="1:11" x14ac:dyDescent="0.25">
      <c r="A479">
        <v>26</v>
      </c>
      <c r="B479" s="1">
        <v>37987</v>
      </c>
      <c r="C479">
        <v>7</v>
      </c>
      <c r="D479" t="str">
        <f>VLOOKUP(Rent[[#This Row],[Real_estate_Item]],Houses[#All],2)</f>
        <v>Eindhoven-Zuid</v>
      </c>
      <c r="E479" t="str">
        <f>VLOOKUP(Rent[[#This Row],[Real_estate_Item]],Houses[#All],3)</f>
        <v>Gestel</v>
      </c>
      <c r="F479" t="str">
        <f>VLOOKUP(Rent[[#This Row],[Real_estate_Item]],Houses[#All],6)</f>
        <v>House</v>
      </c>
      <c r="G479" s="3">
        <f>VLOOKUP(Rent[[#This Row],[Real_estate_Item]],Houses[#All],7)</f>
        <v>650</v>
      </c>
      <c r="H479" s="3">
        <f t="shared" si="14"/>
        <v>4550</v>
      </c>
      <c r="I479" s="3">
        <f t="shared" si="15"/>
        <v>7800</v>
      </c>
      <c r="J479" s="4">
        <f>Rent[[#This Row],[Actual_Rent]]/Rent[[#This Row],[Planned_rent]]</f>
        <v>0.58333333333333337</v>
      </c>
      <c r="K479"/>
    </row>
    <row r="480" spans="1:11" x14ac:dyDescent="0.25">
      <c r="A480">
        <v>26</v>
      </c>
      <c r="B480" s="1">
        <v>38353</v>
      </c>
      <c r="C480">
        <v>7</v>
      </c>
      <c r="D480" t="str">
        <f>VLOOKUP(Rent[[#This Row],[Real_estate_Item]],Houses[#All],2)</f>
        <v>Eindhoven-Zuid</v>
      </c>
      <c r="E480" t="str">
        <f>VLOOKUP(Rent[[#This Row],[Real_estate_Item]],Houses[#All],3)</f>
        <v>Gestel</v>
      </c>
      <c r="F480" t="str">
        <f>VLOOKUP(Rent[[#This Row],[Real_estate_Item]],Houses[#All],6)</f>
        <v>House</v>
      </c>
      <c r="G480" s="3">
        <f>VLOOKUP(Rent[[#This Row],[Real_estate_Item]],Houses[#All],7)</f>
        <v>650</v>
      </c>
      <c r="H480" s="3">
        <f t="shared" si="14"/>
        <v>4550</v>
      </c>
      <c r="I480" s="3">
        <f t="shared" si="15"/>
        <v>7800</v>
      </c>
      <c r="J480" s="4">
        <f>Rent[[#This Row],[Actual_Rent]]/Rent[[#This Row],[Planned_rent]]</f>
        <v>0.58333333333333337</v>
      </c>
      <c r="K480"/>
    </row>
    <row r="481" spans="1:11" x14ac:dyDescent="0.25">
      <c r="A481">
        <v>26</v>
      </c>
      <c r="B481" s="1">
        <v>38718</v>
      </c>
      <c r="C481">
        <v>9</v>
      </c>
      <c r="D481" t="str">
        <f>VLOOKUP(Rent[[#This Row],[Real_estate_Item]],Houses[#All],2)</f>
        <v>Eindhoven-Zuid</v>
      </c>
      <c r="E481" t="str">
        <f>VLOOKUP(Rent[[#This Row],[Real_estate_Item]],Houses[#All],3)</f>
        <v>Gestel</v>
      </c>
      <c r="F481" t="str">
        <f>VLOOKUP(Rent[[#This Row],[Real_estate_Item]],Houses[#All],6)</f>
        <v>House</v>
      </c>
      <c r="G481" s="3">
        <f>VLOOKUP(Rent[[#This Row],[Real_estate_Item]],Houses[#All],7)</f>
        <v>650</v>
      </c>
      <c r="H481" s="3">
        <f t="shared" si="14"/>
        <v>5850</v>
      </c>
      <c r="I481" s="3">
        <f t="shared" si="15"/>
        <v>7800</v>
      </c>
      <c r="J481" s="4">
        <f>Rent[[#This Row],[Actual_Rent]]/Rent[[#This Row],[Planned_rent]]</f>
        <v>0.75</v>
      </c>
      <c r="K481"/>
    </row>
    <row r="482" spans="1:11" x14ac:dyDescent="0.25">
      <c r="A482">
        <v>26</v>
      </c>
      <c r="B482" s="1">
        <v>39083</v>
      </c>
      <c r="C482">
        <v>7</v>
      </c>
      <c r="D482" t="str">
        <f>VLOOKUP(Rent[[#This Row],[Real_estate_Item]],Houses[#All],2)</f>
        <v>Eindhoven-Zuid</v>
      </c>
      <c r="E482" t="str">
        <f>VLOOKUP(Rent[[#This Row],[Real_estate_Item]],Houses[#All],3)</f>
        <v>Gestel</v>
      </c>
      <c r="F482" t="str">
        <f>VLOOKUP(Rent[[#This Row],[Real_estate_Item]],Houses[#All],6)</f>
        <v>House</v>
      </c>
      <c r="G482" s="3">
        <f>VLOOKUP(Rent[[#This Row],[Real_estate_Item]],Houses[#All],7)</f>
        <v>650</v>
      </c>
      <c r="H482" s="3">
        <f t="shared" si="14"/>
        <v>4550</v>
      </c>
      <c r="I482" s="3">
        <f t="shared" si="15"/>
        <v>7800</v>
      </c>
      <c r="J482" s="4">
        <f>Rent[[#This Row],[Actual_Rent]]/Rent[[#This Row],[Planned_rent]]</f>
        <v>0.58333333333333337</v>
      </c>
      <c r="K482"/>
    </row>
    <row r="483" spans="1:11" x14ac:dyDescent="0.25">
      <c r="A483">
        <v>26</v>
      </c>
      <c r="B483" s="1">
        <v>39448</v>
      </c>
      <c r="C483">
        <v>10</v>
      </c>
      <c r="D483" t="str">
        <f>VLOOKUP(Rent[[#This Row],[Real_estate_Item]],Houses[#All],2)</f>
        <v>Eindhoven-Zuid</v>
      </c>
      <c r="E483" t="str">
        <f>VLOOKUP(Rent[[#This Row],[Real_estate_Item]],Houses[#All],3)</f>
        <v>Gestel</v>
      </c>
      <c r="F483" t="str">
        <f>VLOOKUP(Rent[[#This Row],[Real_estate_Item]],Houses[#All],6)</f>
        <v>House</v>
      </c>
      <c r="G483" s="3">
        <f>VLOOKUP(Rent[[#This Row],[Real_estate_Item]],Houses[#All],7)</f>
        <v>650</v>
      </c>
      <c r="H483" s="3">
        <f t="shared" si="14"/>
        <v>6500</v>
      </c>
      <c r="I483" s="3">
        <f t="shared" si="15"/>
        <v>7800</v>
      </c>
      <c r="J483" s="4">
        <f>Rent[[#This Row],[Actual_Rent]]/Rent[[#This Row],[Planned_rent]]</f>
        <v>0.83333333333333337</v>
      </c>
      <c r="K483"/>
    </row>
    <row r="484" spans="1:11" x14ac:dyDescent="0.25">
      <c r="A484">
        <v>26</v>
      </c>
      <c r="B484" s="1">
        <v>39814</v>
      </c>
      <c r="C484">
        <v>9</v>
      </c>
      <c r="D484" t="str">
        <f>VLOOKUP(Rent[[#This Row],[Real_estate_Item]],Houses[#All],2)</f>
        <v>Eindhoven-Zuid</v>
      </c>
      <c r="E484" t="str">
        <f>VLOOKUP(Rent[[#This Row],[Real_estate_Item]],Houses[#All],3)</f>
        <v>Gestel</v>
      </c>
      <c r="F484" t="str">
        <f>VLOOKUP(Rent[[#This Row],[Real_estate_Item]],Houses[#All],6)</f>
        <v>House</v>
      </c>
      <c r="G484" s="3">
        <f>VLOOKUP(Rent[[#This Row],[Real_estate_Item]],Houses[#All],7)</f>
        <v>650</v>
      </c>
      <c r="H484" s="3">
        <f t="shared" si="14"/>
        <v>5850</v>
      </c>
      <c r="I484" s="3">
        <f t="shared" si="15"/>
        <v>7800</v>
      </c>
      <c r="J484" s="4">
        <f>Rent[[#This Row],[Actual_Rent]]/Rent[[#This Row],[Planned_rent]]</f>
        <v>0.75</v>
      </c>
      <c r="K484"/>
    </row>
    <row r="485" spans="1:11" x14ac:dyDescent="0.25">
      <c r="A485">
        <v>26</v>
      </c>
      <c r="B485" s="1">
        <v>40179</v>
      </c>
      <c r="C485">
        <v>9</v>
      </c>
      <c r="D485" t="str">
        <f>VLOOKUP(Rent[[#This Row],[Real_estate_Item]],Houses[#All],2)</f>
        <v>Eindhoven-Zuid</v>
      </c>
      <c r="E485" t="str">
        <f>VLOOKUP(Rent[[#This Row],[Real_estate_Item]],Houses[#All],3)</f>
        <v>Gestel</v>
      </c>
      <c r="F485" t="str">
        <f>VLOOKUP(Rent[[#This Row],[Real_estate_Item]],Houses[#All],6)</f>
        <v>House</v>
      </c>
      <c r="G485" s="3">
        <f>VLOOKUP(Rent[[#This Row],[Real_estate_Item]],Houses[#All],7)</f>
        <v>650</v>
      </c>
      <c r="H485" s="3">
        <f t="shared" si="14"/>
        <v>5850</v>
      </c>
      <c r="I485" s="3">
        <f t="shared" si="15"/>
        <v>7800</v>
      </c>
      <c r="J485" s="4">
        <f>Rent[[#This Row],[Actual_Rent]]/Rent[[#This Row],[Planned_rent]]</f>
        <v>0.75</v>
      </c>
      <c r="K485"/>
    </row>
    <row r="486" spans="1:11" x14ac:dyDescent="0.25">
      <c r="A486">
        <v>26</v>
      </c>
      <c r="B486" s="1">
        <v>40544</v>
      </c>
      <c r="C486">
        <v>7</v>
      </c>
      <c r="D486" t="str">
        <f>VLOOKUP(Rent[[#This Row],[Real_estate_Item]],Houses[#All],2)</f>
        <v>Eindhoven-Zuid</v>
      </c>
      <c r="E486" t="str">
        <f>VLOOKUP(Rent[[#This Row],[Real_estate_Item]],Houses[#All],3)</f>
        <v>Gestel</v>
      </c>
      <c r="F486" t="str">
        <f>VLOOKUP(Rent[[#This Row],[Real_estate_Item]],Houses[#All],6)</f>
        <v>House</v>
      </c>
      <c r="G486" s="3">
        <f>VLOOKUP(Rent[[#This Row],[Real_estate_Item]],Houses[#All],7)</f>
        <v>650</v>
      </c>
      <c r="H486" s="3">
        <f t="shared" si="14"/>
        <v>4550</v>
      </c>
      <c r="I486" s="3">
        <f t="shared" si="15"/>
        <v>7800</v>
      </c>
      <c r="J486" s="4">
        <f>Rent[[#This Row],[Actual_Rent]]/Rent[[#This Row],[Planned_rent]]</f>
        <v>0.58333333333333337</v>
      </c>
      <c r="K486"/>
    </row>
    <row r="487" spans="1:11" x14ac:dyDescent="0.25">
      <c r="A487">
        <v>26</v>
      </c>
      <c r="B487" s="1">
        <v>40909</v>
      </c>
      <c r="C487">
        <v>10</v>
      </c>
      <c r="D487" t="str">
        <f>VLOOKUP(Rent[[#This Row],[Real_estate_Item]],Houses[#All],2)</f>
        <v>Eindhoven-Zuid</v>
      </c>
      <c r="E487" t="str">
        <f>VLOOKUP(Rent[[#This Row],[Real_estate_Item]],Houses[#All],3)</f>
        <v>Gestel</v>
      </c>
      <c r="F487" t="str">
        <f>VLOOKUP(Rent[[#This Row],[Real_estate_Item]],Houses[#All],6)</f>
        <v>House</v>
      </c>
      <c r="G487" s="3">
        <f>VLOOKUP(Rent[[#This Row],[Real_estate_Item]],Houses[#All],7)</f>
        <v>650</v>
      </c>
      <c r="H487" s="3">
        <f t="shared" si="14"/>
        <v>6500</v>
      </c>
      <c r="I487" s="3">
        <f t="shared" si="15"/>
        <v>7800</v>
      </c>
      <c r="J487" s="4">
        <f>Rent[[#This Row],[Actual_Rent]]/Rent[[#This Row],[Planned_rent]]</f>
        <v>0.83333333333333337</v>
      </c>
      <c r="K487"/>
    </row>
    <row r="488" spans="1:11" x14ac:dyDescent="0.25">
      <c r="A488">
        <v>26</v>
      </c>
      <c r="B488" s="1">
        <v>41275</v>
      </c>
      <c r="C488">
        <v>7</v>
      </c>
      <c r="D488" t="str">
        <f>VLOOKUP(Rent[[#This Row],[Real_estate_Item]],Houses[#All],2)</f>
        <v>Eindhoven-Zuid</v>
      </c>
      <c r="E488" t="str">
        <f>VLOOKUP(Rent[[#This Row],[Real_estate_Item]],Houses[#All],3)</f>
        <v>Gestel</v>
      </c>
      <c r="F488" t="str">
        <f>VLOOKUP(Rent[[#This Row],[Real_estate_Item]],Houses[#All],6)</f>
        <v>House</v>
      </c>
      <c r="G488" s="3">
        <f>VLOOKUP(Rent[[#This Row],[Real_estate_Item]],Houses[#All],7)</f>
        <v>650</v>
      </c>
      <c r="H488" s="3">
        <f t="shared" si="14"/>
        <v>4550</v>
      </c>
      <c r="I488" s="3">
        <f t="shared" si="15"/>
        <v>7800</v>
      </c>
      <c r="J488" s="4">
        <f>Rent[[#This Row],[Actual_Rent]]/Rent[[#This Row],[Planned_rent]]</f>
        <v>0.58333333333333337</v>
      </c>
      <c r="K488"/>
    </row>
    <row r="489" spans="1:11" x14ac:dyDescent="0.25">
      <c r="A489">
        <v>26</v>
      </c>
      <c r="B489" s="1">
        <v>41640</v>
      </c>
      <c r="C489">
        <v>10</v>
      </c>
      <c r="D489" t="str">
        <f>VLOOKUP(Rent[[#This Row],[Real_estate_Item]],Houses[#All],2)</f>
        <v>Eindhoven-Zuid</v>
      </c>
      <c r="E489" t="str">
        <f>VLOOKUP(Rent[[#This Row],[Real_estate_Item]],Houses[#All],3)</f>
        <v>Gestel</v>
      </c>
      <c r="F489" t="str">
        <f>VLOOKUP(Rent[[#This Row],[Real_estate_Item]],Houses[#All],6)</f>
        <v>House</v>
      </c>
      <c r="G489" s="3">
        <f>VLOOKUP(Rent[[#This Row],[Real_estate_Item]],Houses[#All],7)</f>
        <v>650</v>
      </c>
      <c r="H489" s="3">
        <f t="shared" si="14"/>
        <v>6500</v>
      </c>
      <c r="I489" s="3">
        <f t="shared" si="15"/>
        <v>7800</v>
      </c>
      <c r="J489" s="4">
        <f>Rent[[#This Row],[Actual_Rent]]/Rent[[#This Row],[Planned_rent]]</f>
        <v>0.83333333333333337</v>
      </c>
      <c r="K489"/>
    </row>
    <row r="490" spans="1:11" x14ac:dyDescent="0.25">
      <c r="A490">
        <v>26</v>
      </c>
      <c r="B490" s="1">
        <v>42005</v>
      </c>
      <c r="C490">
        <v>10</v>
      </c>
      <c r="D490" t="str">
        <f>VLOOKUP(Rent[[#This Row],[Real_estate_Item]],Houses[#All],2)</f>
        <v>Eindhoven-Zuid</v>
      </c>
      <c r="E490" t="str">
        <f>VLOOKUP(Rent[[#This Row],[Real_estate_Item]],Houses[#All],3)</f>
        <v>Gestel</v>
      </c>
      <c r="F490" t="str">
        <f>VLOOKUP(Rent[[#This Row],[Real_estate_Item]],Houses[#All],6)</f>
        <v>House</v>
      </c>
      <c r="G490" s="3">
        <f>VLOOKUP(Rent[[#This Row],[Real_estate_Item]],Houses[#All],7)</f>
        <v>650</v>
      </c>
      <c r="H490" s="3">
        <f t="shared" si="14"/>
        <v>6500</v>
      </c>
      <c r="I490" s="3">
        <f t="shared" si="15"/>
        <v>7800</v>
      </c>
      <c r="J490" s="4">
        <f>Rent[[#This Row],[Actual_Rent]]/Rent[[#This Row],[Planned_rent]]</f>
        <v>0.83333333333333337</v>
      </c>
      <c r="K490"/>
    </row>
    <row r="491" spans="1:11" x14ac:dyDescent="0.25">
      <c r="A491">
        <v>26</v>
      </c>
      <c r="B491" s="1">
        <v>42370</v>
      </c>
      <c r="C491">
        <v>6</v>
      </c>
      <c r="D491" t="str">
        <f>VLOOKUP(Rent[[#This Row],[Real_estate_Item]],Houses[#All],2)</f>
        <v>Eindhoven-Zuid</v>
      </c>
      <c r="E491" t="str">
        <f>VLOOKUP(Rent[[#This Row],[Real_estate_Item]],Houses[#All],3)</f>
        <v>Gestel</v>
      </c>
      <c r="F491" t="str">
        <f>VLOOKUP(Rent[[#This Row],[Real_estate_Item]],Houses[#All],6)</f>
        <v>House</v>
      </c>
      <c r="G491" s="3">
        <f>VLOOKUP(Rent[[#This Row],[Real_estate_Item]],Houses[#All],7)</f>
        <v>650</v>
      </c>
      <c r="H491" s="3">
        <f t="shared" si="14"/>
        <v>3900</v>
      </c>
      <c r="I491" s="3">
        <f t="shared" si="15"/>
        <v>7800</v>
      </c>
      <c r="J491" s="4">
        <f>Rent[[#This Row],[Actual_Rent]]/Rent[[#This Row],[Planned_rent]]</f>
        <v>0.5</v>
      </c>
      <c r="K491"/>
    </row>
    <row r="492" spans="1:11" x14ac:dyDescent="0.25">
      <c r="A492">
        <v>26</v>
      </c>
      <c r="B492" s="1">
        <v>42736</v>
      </c>
      <c r="C492">
        <v>6</v>
      </c>
      <c r="D492" t="str">
        <f>VLOOKUP(Rent[[#This Row],[Real_estate_Item]],Houses[#All],2)</f>
        <v>Eindhoven-Zuid</v>
      </c>
      <c r="E492" t="str">
        <f>VLOOKUP(Rent[[#This Row],[Real_estate_Item]],Houses[#All],3)</f>
        <v>Gestel</v>
      </c>
      <c r="F492" t="str">
        <f>VLOOKUP(Rent[[#This Row],[Real_estate_Item]],Houses[#All],6)</f>
        <v>House</v>
      </c>
      <c r="G492" s="3">
        <f>VLOOKUP(Rent[[#This Row],[Real_estate_Item]],Houses[#All],7)</f>
        <v>650</v>
      </c>
      <c r="H492" s="3">
        <f t="shared" si="14"/>
        <v>3900</v>
      </c>
      <c r="I492" s="3">
        <f t="shared" si="15"/>
        <v>7800</v>
      </c>
      <c r="J492" s="4">
        <f>Rent[[#This Row],[Actual_Rent]]/Rent[[#This Row],[Planned_rent]]</f>
        <v>0.5</v>
      </c>
      <c r="K492"/>
    </row>
    <row r="493" spans="1:11" x14ac:dyDescent="0.25">
      <c r="A493">
        <v>26</v>
      </c>
      <c r="B493" s="1">
        <v>43101</v>
      </c>
      <c r="C493">
        <v>8</v>
      </c>
      <c r="D493" t="str">
        <f>VLOOKUP(Rent[[#This Row],[Real_estate_Item]],Houses[#All],2)</f>
        <v>Eindhoven-Zuid</v>
      </c>
      <c r="E493" t="str">
        <f>VLOOKUP(Rent[[#This Row],[Real_estate_Item]],Houses[#All],3)</f>
        <v>Gestel</v>
      </c>
      <c r="F493" t="str">
        <f>VLOOKUP(Rent[[#This Row],[Real_estate_Item]],Houses[#All],6)</f>
        <v>House</v>
      </c>
      <c r="G493" s="3">
        <f>VLOOKUP(Rent[[#This Row],[Real_estate_Item]],Houses[#All],7)</f>
        <v>650</v>
      </c>
      <c r="H493" s="3">
        <f t="shared" si="14"/>
        <v>5200</v>
      </c>
      <c r="I493" s="3">
        <f t="shared" si="15"/>
        <v>7800</v>
      </c>
      <c r="J493" s="4">
        <f>Rent[[#This Row],[Actual_Rent]]/Rent[[#This Row],[Planned_rent]]</f>
        <v>0.66666666666666663</v>
      </c>
      <c r="K493"/>
    </row>
    <row r="494" spans="1:11" x14ac:dyDescent="0.25">
      <c r="A494">
        <v>26</v>
      </c>
      <c r="B494" s="1">
        <v>43466</v>
      </c>
      <c r="C494">
        <v>6</v>
      </c>
      <c r="D494" t="str">
        <f>VLOOKUP(Rent[[#This Row],[Real_estate_Item]],Houses[#All],2)</f>
        <v>Eindhoven-Zuid</v>
      </c>
      <c r="E494" t="str">
        <f>VLOOKUP(Rent[[#This Row],[Real_estate_Item]],Houses[#All],3)</f>
        <v>Gestel</v>
      </c>
      <c r="F494" t="str">
        <f>VLOOKUP(Rent[[#This Row],[Real_estate_Item]],Houses[#All],6)</f>
        <v>House</v>
      </c>
      <c r="G494" s="3">
        <f>VLOOKUP(Rent[[#This Row],[Real_estate_Item]],Houses[#All],7)</f>
        <v>650</v>
      </c>
      <c r="H494" s="3">
        <f t="shared" si="14"/>
        <v>3900</v>
      </c>
      <c r="I494" s="3">
        <f t="shared" si="15"/>
        <v>7800</v>
      </c>
      <c r="J494" s="4">
        <f>Rent[[#This Row],[Actual_Rent]]/Rent[[#This Row],[Planned_rent]]</f>
        <v>0.5</v>
      </c>
      <c r="K494"/>
    </row>
    <row r="495" spans="1:11" x14ac:dyDescent="0.25">
      <c r="A495">
        <v>27</v>
      </c>
      <c r="B495" s="1">
        <v>36892</v>
      </c>
      <c r="C495">
        <v>8</v>
      </c>
      <c r="D495" t="str">
        <f>VLOOKUP(Rent[[#This Row],[Real_estate_Item]],Houses[#All],2)</f>
        <v>Eindhoven-Zuid</v>
      </c>
      <c r="E495" t="str">
        <f>VLOOKUP(Rent[[#This Row],[Real_estate_Item]],Houses[#All],3)</f>
        <v>Tuindorp</v>
      </c>
      <c r="F495" t="str">
        <f>VLOOKUP(Rent[[#This Row],[Real_estate_Item]],Houses[#All],6)</f>
        <v>Small House</v>
      </c>
      <c r="G495" s="3">
        <f>VLOOKUP(Rent[[#This Row],[Real_estate_Item]],Houses[#All],7)</f>
        <v>720</v>
      </c>
      <c r="H495" s="3">
        <f t="shared" si="14"/>
        <v>5760</v>
      </c>
      <c r="I495" s="3">
        <f t="shared" si="15"/>
        <v>8640</v>
      </c>
      <c r="J495" s="4">
        <f>Rent[[#This Row],[Actual_Rent]]/Rent[[#This Row],[Planned_rent]]</f>
        <v>0.66666666666666663</v>
      </c>
      <c r="K495"/>
    </row>
    <row r="496" spans="1:11" x14ac:dyDescent="0.25">
      <c r="A496">
        <v>27</v>
      </c>
      <c r="B496" s="1">
        <v>37257</v>
      </c>
      <c r="C496">
        <v>6</v>
      </c>
      <c r="D496" t="str">
        <f>VLOOKUP(Rent[[#This Row],[Real_estate_Item]],Houses[#All],2)</f>
        <v>Eindhoven-Zuid</v>
      </c>
      <c r="E496" t="str">
        <f>VLOOKUP(Rent[[#This Row],[Real_estate_Item]],Houses[#All],3)</f>
        <v>Tuindorp</v>
      </c>
      <c r="F496" t="str">
        <f>VLOOKUP(Rent[[#This Row],[Real_estate_Item]],Houses[#All],6)</f>
        <v>Small House</v>
      </c>
      <c r="G496" s="3">
        <f>VLOOKUP(Rent[[#This Row],[Real_estate_Item]],Houses[#All],7)</f>
        <v>720</v>
      </c>
      <c r="H496" s="3">
        <f t="shared" si="14"/>
        <v>4320</v>
      </c>
      <c r="I496" s="3">
        <f t="shared" si="15"/>
        <v>8640</v>
      </c>
      <c r="J496" s="4">
        <f>Rent[[#This Row],[Actual_Rent]]/Rent[[#This Row],[Planned_rent]]</f>
        <v>0.5</v>
      </c>
      <c r="K496"/>
    </row>
    <row r="497" spans="1:11" x14ac:dyDescent="0.25">
      <c r="A497">
        <v>27</v>
      </c>
      <c r="B497" s="1">
        <v>37622</v>
      </c>
      <c r="C497">
        <v>9</v>
      </c>
      <c r="D497" t="str">
        <f>VLOOKUP(Rent[[#This Row],[Real_estate_Item]],Houses[#All],2)</f>
        <v>Eindhoven-Zuid</v>
      </c>
      <c r="E497" t="str">
        <f>VLOOKUP(Rent[[#This Row],[Real_estate_Item]],Houses[#All],3)</f>
        <v>Tuindorp</v>
      </c>
      <c r="F497" t="str">
        <f>VLOOKUP(Rent[[#This Row],[Real_estate_Item]],Houses[#All],6)</f>
        <v>Small House</v>
      </c>
      <c r="G497" s="3">
        <f>VLOOKUP(Rent[[#This Row],[Real_estate_Item]],Houses[#All],7)</f>
        <v>720</v>
      </c>
      <c r="H497" s="3">
        <f t="shared" si="14"/>
        <v>6480</v>
      </c>
      <c r="I497" s="3">
        <f t="shared" si="15"/>
        <v>8640</v>
      </c>
      <c r="J497" s="4">
        <f>Rent[[#This Row],[Actual_Rent]]/Rent[[#This Row],[Planned_rent]]</f>
        <v>0.75</v>
      </c>
      <c r="K497"/>
    </row>
    <row r="498" spans="1:11" x14ac:dyDescent="0.25">
      <c r="A498">
        <v>27</v>
      </c>
      <c r="B498" s="1">
        <v>37987</v>
      </c>
      <c r="C498">
        <v>6</v>
      </c>
      <c r="D498" t="str">
        <f>VLOOKUP(Rent[[#This Row],[Real_estate_Item]],Houses[#All],2)</f>
        <v>Eindhoven-Zuid</v>
      </c>
      <c r="E498" t="str">
        <f>VLOOKUP(Rent[[#This Row],[Real_estate_Item]],Houses[#All],3)</f>
        <v>Tuindorp</v>
      </c>
      <c r="F498" t="str">
        <f>VLOOKUP(Rent[[#This Row],[Real_estate_Item]],Houses[#All],6)</f>
        <v>Small House</v>
      </c>
      <c r="G498" s="3">
        <f>VLOOKUP(Rent[[#This Row],[Real_estate_Item]],Houses[#All],7)</f>
        <v>720</v>
      </c>
      <c r="H498" s="3">
        <f t="shared" si="14"/>
        <v>4320</v>
      </c>
      <c r="I498" s="3">
        <f t="shared" si="15"/>
        <v>8640</v>
      </c>
      <c r="J498" s="4">
        <f>Rent[[#This Row],[Actual_Rent]]/Rent[[#This Row],[Planned_rent]]</f>
        <v>0.5</v>
      </c>
      <c r="K498"/>
    </row>
    <row r="499" spans="1:11" x14ac:dyDescent="0.25">
      <c r="A499">
        <v>27</v>
      </c>
      <c r="B499" s="1">
        <v>38353</v>
      </c>
      <c r="C499">
        <v>8</v>
      </c>
      <c r="D499" t="str">
        <f>VLOOKUP(Rent[[#This Row],[Real_estate_Item]],Houses[#All],2)</f>
        <v>Eindhoven-Zuid</v>
      </c>
      <c r="E499" t="str">
        <f>VLOOKUP(Rent[[#This Row],[Real_estate_Item]],Houses[#All],3)</f>
        <v>Tuindorp</v>
      </c>
      <c r="F499" t="str">
        <f>VLOOKUP(Rent[[#This Row],[Real_estate_Item]],Houses[#All],6)</f>
        <v>Small House</v>
      </c>
      <c r="G499" s="3">
        <f>VLOOKUP(Rent[[#This Row],[Real_estate_Item]],Houses[#All],7)</f>
        <v>720</v>
      </c>
      <c r="H499" s="3">
        <f t="shared" si="14"/>
        <v>5760</v>
      </c>
      <c r="I499" s="3">
        <f t="shared" si="15"/>
        <v>8640</v>
      </c>
      <c r="J499" s="4">
        <f>Rent[[#This Row],[Actual_Rent]]/Rent[[#This Row],[Planned_rent]]</f>
        <v>0.66666666666666663</v>
      </c>
      <c r="K499"/>
    </row>
    <row r="500" spans="1:11" x14ac:dyDescent="0.25">
      <c r="A500">
        <v>27</v>
      </c>
      <c r="B500" s="1">
        <v>38718</v>
      </c>
      <c r="C500">
        <v>9</v>
      </c>
      <c r="D500" t="str">
        <f>VLOOKUP(Rent[[#This Row],[Real_estate_Item]],Houses[#All],2)</f>
        <v>Eindhoven-Zuid</v>
      </c>
      <c r="E500" t="str">
        <f>VLOOKUP(Rent[[#This Row],[Real_estate_Item]],Houses[#All],3)</f>
        <v>Tuindorp</v>
      </c>
      <c r="F500" t="str">
        <f>VLOOKUP(Rent[[#This Row],[Real_estate_Item]],Houses[#All],6)</f>
        <v>Small House</v>
      </c>
      <c r="G500" s="3">
        <f>VLOOKUP(Rent[[#This Row],[Real_estate_Item]],Houses[#All],7)</f>
        <v>720</v>
      </c>
      <c r="H500" s="3">
        <f t="shared" si="14"/>
        <v>6480</v>
      </c>
      <c r="I500" s="3">
        <f t="shared" si="15"/>
        <v>8640</v>
      </c>
      <c r="J500" s="4">
        <f>Rent[[#This Row],[Actual_Rent]]/Rent[[#This Row],[Planned_rent]]</f>
        <v>0.75</v>
      </c>
      <c r="K500"/>
    </row>
    <row r="501" spans="1:11" x14ac:dyDescent="0.25">
      <c r="A501">
        <v>27</v>
      </c>
      <c r="B501" s="1">
        <v>39083</v>
      </c>
      <c r="C501">
        <v>9</v>
      </c>
      <c r="D501" t="str">
        <f>VLOOKUP(Rent[[#This Row],[Real_estate_Item]],Houses[#All],2)</f>
        <v>Eindhoven-Zuid</v>
      </c>
      <c r="E501" t="str">
        <f>VLOOKUP(Rent[[#This Row],[Real_estate_Item]],Houses[#All],3)</f>
        <v>Tuindorp</v>
      </c>
      <c r="F501" t="str">
        <f>VLOOKUP(Rent[[#This Row],[Real_estate_Item]],Houses[#All],6)</f>
        <v>Small House</v>
      </c>
      <c r="G501" s="3">
        <f>VLOOKUP(Rent[[#This Row],[Real_estate_Item]],Houses[#All],7)</f>
        <v>720</v>
      </c>
      <c r="H501" s="3">
        <f t="shared" si="14"/>
        <v>6480</v>
      </c>
      <c r="I501" s="3">
        <f t="shared" si="15"/>
        <v>8640</v>
      </c>
      <c r="J501" s="4">
        <f>Rent[[#This Row],[Actual_Rent]]/Rent[[#This Row],[Planned_rent]]</f>
        <v>0.75</v>
      </c>
      <c r="K501"/>
    </row>
    <row r="502" spans="1:11" x14ac:dyDescent="0.25">
      <c r="A502">
        <v>27</v>
      </c>
      <c r="B502" s="1">
        <v>39448</v>
      </c>
      <c r="C502">
        <v>5</v>
      </c>
      <c r="D502" t="str">
        <f>VLOOKUP(Rent[[#This Row],[Real_estate_Item]],Houses[#All],2)</f>
        <v>Eindhoven-Zuid</v>
      </c>
      <c r="E502" t="str">
        <f>VLOOKUP(Rent[[#This Row],[Real_estate_Item]],Houses[#All],3)</f>
        <v>Tuindorp</v>
      </c>
      <c r="F502" t="str">
        <f>VLOOKUP(Rent[[#This Row],[Real_estate_Item]],Houses[#All],6)</f>
        <v>Small House</v>
      </c>
      <c r="G502" s="3">
        <f>VLOOKUP(Rent[[#This Row],[Real_estate_Item]],Houses[#All],7)</f>
        <v>720</v>
      </c>
      <c r="H502" s="3">
        <f t="shared" si="14"/>
        <v>3600</v>
      </c>
      <c r="I502" s="3">
        <f t="shared" si="15"/>
        <v>8640</v>
      </c>
      <c r="J502" s="4">
        <f>Rent[[#This Row],[Actual_Rent]]/Rent[[#This Row],[Planned_rent]]</f>
        <v>0.41666666666666669</v>
      </c>
      <c r="K502"/>
    </row>
    <row r="503" spans="1:11" x14ac:dyDescent="0.25">
      <c r="A503">
        <v>27</v>
      </c>
      <c r="B503" s="1">
        <v>39814</v>
      </c>
      <c r="C503">
        <v>8</v>
      </c>
      <c r="D503" t="str">
        <f>VLOOKUP(Rent[[#This Row],[Real_estate_Item]],Houses[#All],2)</f>
        <v>Eindhoven-Zuid</v>
      </c>
      <c r="E503" t="str">
        <f>VLOOKUP(Rent[[#This Row],[Real_estate_Item]],Houses[#All],3)</f>
        <v>Tuindorp</v>
      </c>
      <c r="F503" t="str">
        <f>VLOOKUP(Rent[[#This Row],[Real_estate_Item]],Houses[#All],6)</f>
        <v>Small House</v>
      </c>
      <c r="G503" s="3">
        <f>VLOOKUP(Rent[[#This Row],[Real_estate_Item]],Houses[#All],7)</f>
        <v>720</v>
      </c>
      <c r="H503" s="3">
        <f t="shared" si="14"/>
        <v>5760</v>
      </c>
      <c r="I503" s="3">
        <f t="shared" si="15"/>
        <v>8640</v>
      </c>
      <c r="J503" s="4">
        <f>Rent[[#This Row],[Actual_Rent]]/Rent[[#This Row],[Planned_rent]]</f>
        <v>0.66666666666666663</v>
      </c>
      <c r="K503"/>
    </row>
    <row r="504" spans="1:11" x14ac:dyDescent="0.25">
      <c r="A504">
        <v>27</v>
      </c>
      <c r="B504" s="1">
        <v>40179</v>
      </c>
      <c r="C504">
        <v>5</v>
      </c>
      <c r="D504" t="str">
        <f>VLOOKUP(Rent[[#This Row],[Real_estate_Item]],Houses[#All],2)</f>
        <v>Eindhoven-Zuid</v>
      </c>
      <c r="E504" t="str">
        <f>VLOOKUP(Rent[[#This Row],[Real_estate_Item]],Houses[#All],3)</f>
        <v>Tuindorp</v>
      </c>
      <c r="F504" t="str">
        <f>VLOOKUP(Rent[[#This Row],[Real_estate_Item]],Houses[#All],6)</f>
        <v>Small House</v>
      </c>
      <c r="G504" s="3">
        <f>VLOOKUP(Rent[[#This Row],[Real_estate_Item]],Houses[#All],7)</f>
        <v>720</v>
      </c>
      <c r="H504" s="3">
        <f t="shared" si="14"/>
        <v>3600</v>
      </c>
      <c r="I504" s="3">
        <f t="shared" si="15"/>
        <v>8640</v>
      </c>
      <c r="J504" s="4">
        <f>Rent[[#This Row],[Actual_Rent]]/Rent[[#This Row],[Planned_rent]]</f>
        <v>0.41666666666666669</v>
      </c>
      <c r="K504"/>
    </row>
    <row r="505" spans="1:11" x14ac:dyDescent="0.25">
      <c r="A505">
        <v>27</v>
      </c>
      <c r="B505" s="1">
        <v>40544</v>
      </c>
      <c r="C505">
        <v>8</v>
      </c>
      <c r="D505" t="str">
        <f>VLOOKUP(Rent[[#This Row],[Real_estate_Item]],Houses[#All],2)</f>
        <v>Eindhoven-Zuid</v>
      </c>
      <c r="E505" t="str">
        <f>VLOOKUP(Rent[[#This Row],[Real_estate_Item]],Houses[#All],3)</f>
        <v>Tuindorp</v>
      </c>
      <c r="F505" t="str">
        <f>VLOOKUP(Rent[[#This Row],[Real_estate_Item]],Houses[#All],6)</f>
        <v>Small House</v>
      </c>
      <c r="G505" s="3">
        <f>VLOOKUP(Rent[[#This Row],[Real_estate_Item]],Houses[#All],7)</f>
        <v>720</v>
      </c>
      <c r="H505" s="3">
        <f t="shared" si="14"/>
        <v>5760</v>
      </c>
      <c r="I505" s="3">
        <f t="shared" si="15"/>
        <v>8640</v>
      </c>
      <c r="J505" s="4">
        <f>Rent[[#This Row],[Actual_Rent]]/Rent[[#This Row],[Planned_rent]]</f>
        <v>0.66666666666666663</v>
      </c>
      <c r="K505"/>
    </row>
    <row r="506" spans="1:11" x14ac:dyDescent="0.25">
      <c r="A506">
        <v>27</v>
      </c>
      <c r="B506" s="1">
        <v>40909</v>
      </c>
      <c r="C506">
        <v>5</v>
      </c>
      <c r="D506" t="str">
        <f>VLOOKUP(Rent[[#This Row],[Real_estate_Item]],Houses[#All],2)</f>
        <v>Eindhoven-Zuid</v>
      </c>
      <c r="E506" t="str">
        <f>VLOOKUP(Rent[[#This Row],[Real_estate_Item]],Houses[#All],3)</f>
        <v>Tuindorp</v>
      </c>
      <c r="F506" t="str">
        <f>VLOOKUP(Rent[[#This Row],[Real_estate_Item]],Houses[#All],6)</f>
        <v>Small House</v>
      </c>
      <c r="G506" s="3">
        <f>VLOOKUP(Rent[[#This Row],[Real_estate_Item]],Houses[#All],7)</f>
        <v>720</v>
      </c>
      <c r="H506" s="3">
        <f t="shared" si="14"/>
        <v>3600</v>
      </c>
      <c r="I506" s="3">
        <f t="shared" si="15"/>
        <v>8640</v>
      </c>
      <c r="J506" s="4">
        <f>Rent[[#This Row],[Actual_Rent]]/Rent[[#This Row],[Planned_rent]]</f>
        <v>0.41666666666666669</v>
      </c>
      <c r="K506"/>
    </row>
    <row r="507" spans="1:11" x14ac:dyDescent="0.25">
      <c r="A507">
        <v>27</v>
      </c>
      <c r="B507" s="1">
        <v>41275</v>
      </c>
      <c r="C507">
        <v>7</v>
      </c>
      <c r="D507" t="str">
        <f>VLOOKUP(Rent[[#This Row],[Real_estate_Item]],Houses[#All],2)</f>
        <v>Eindhoven-Zuid</v>
      </c>
      <c r="E507" t="str">
        <f>VLOOKUP(Rent[[#This Row],[Real_estate_Item]],Houses[#All],3)</f>
        <v>Tuindorp</v>
      </c>
      <c r="F507" t="str">
        <f>VLOOKUP(Rent[[#This Row],[Real_estate_Item]],Houses[#All],6)</f>
        <v>Small House</v>
      </c>
      <c r="G507" s="3">
        <f>VLOOKUP(Rent[[#This Row],[Real_estate_Item]],Houses[#All],7)</f>
        <v>720</v>
      </c>
      <c r="H507" s="3">
        <f t="shared" si="14"/>
        <v>5040</v>
      </c>
      <c r="I507" s="3">
        <f t="shared" si="15"/>
        <v>8640</v>
      </c>
      <c r="J507" s="4">
        <f>Rent[[#This Row],[Actual_Rent]]/Rent[[#This Row],[Planned_rent]]</f>
        <v>0.58333333333333337</v>
      </c>
      <c r="K507"/>
    </row>
    <row r="508" spans="1:11" x14ac:dyDescent="0.25">
      <c r="A508">
        <v>27</v>
      </c>
      <c r="B508" s="1">
        <v>41640</v>
      </c>
      <c r="C508">
        <v>8</v>
      </c>
      <c r="D508" t="str">
        <f>VLOOKUP(Rent[[#This Row],[Real_estate_Item]],Houses[#All],2)</f>
        <v>Eindhoven-Zuid</v>
      </c>
      <c r="E508" t="str">
        <f>VLOOKUP(Rent[[#This Row],[Real_estate_Item]],Houses[#All],3)</f>
        <v>Tuindorp</v>
      </c>
      <c r="F508" t="str">
        <f>VLOOKUP(Rent[[#This Row],[Real_estate_Item]],Houses[#All],6)</f>
        <v>Small House</v>
      </c>
      <c r="G508" s="3">
        <f>VLOOKUP(Rent[[#This Row],[Real_estate_Item]],Houses[#All],7)</f>
        <v>720</v>
      </c>
      <c r="H508" s="3">
        <f t="shared" si="14"/>
        <v>5760</v>
      </c>
      <c r="I508" s="3">
        <f t="shared" si="15"/>
        <v>8640</v>
      </c>
      <c r="J508" s="4">
        <f>Rent[[#This Row],[Actual_Rent]]/Rent[[#This Row],[Planned_rent]]</f>
        <v>0.66666666666666663</v>
      </c>
      <c r="K508"/>
    </row>
    <row r="509" spans="1:11" x14ac:dyDescent="0.25">
      <c r="A509">
        <v>27</v>
      </c>
      <c r="B509" s="1">
        <v>42005</v>
      </c>
      <c r="C509">
        <v>6</v>
      </c>
      <c r="D509" t="str">
        <f>VLOOKUP(Rent[[#This Row],[Real_estate_Item]],Houses[#All],2)</f>
        <v>Eindhoven-Zuid</v>
      </c>
      <c r="E509" t="str">
        <f>VLOOKUP(Rent[[#This Row],[Real_estate_Item]],Houses[#All],3)</f>
        <v>Tuindorp</v>
      </c>
      <c r="F509" t="str">
        <f>VLOOKUP(Rent[[#This Row],[Real_estate_Item]],Houses[#All],6)</f>
        <v>Small House</v>
      </c>
      <c r="G509" s="3">
        <f>VLOOKUP(Rent[[#This Row],[Real_estate_Item]],Houses[#All],7)</f>
        <v>720</v>
      </c>
      <c r="H509" s="3">
        <f t="shared" si="14"/>
        <v>4320</v>
      </c>
      <c r="I509" s="3">
        <f t="shared" si="15"/>
        <v>8640</v>
      </c>
      <c r="J509" s="4">
        <f>Rent[[#This Row],[Actual_Rent]]/Rent[[#This Row],[Planned_rent]]</f>
        <v>0.5</v>
      </c>
      <c r="K509"/>
    </row>
    <row r="510" spans="1:11" x14ac:dyDescent="0.25">
      <c r="A510">
        <v>27</v>
      </c>
      <c r="B510" s="1">
        <v>42370</v>
      </c>
      <c r="C510">
        <v>7</v>
      </c>
      <c r="D510" t="str">
        <f>VLOOKUP(Rent[[#This Row],[Real_estate_Item]],Houses[#All],2)</f>
        <v>Eindhoven-Zuid</v>
      </c>
      <c r="E510" t="str">
        <f>VLOOKUP(Rent[[#This Row],[Real_estate_Item]],Houses[#All],3)</f>
        <v>Tuindorp</v>
      </c>
      <c r="F510" t="str">
        <f>VLOOKUP(Rent[[#This Row],[Real_estate_Item]],Houses[#All],6)</f>
        <v>Small House</v>
      </c>
      <c r="G510" s="3">
        <f>VLOOKUP(Rent[[#This Row],[Real_estate_Item]],Houses[#All],7)</f>
        <v>720</v>
      </c>
      <c r="H510" s="3">
        <f t="shared" si="14"/>
        <v>5040</v>
      </c>
      <c r="I510" s="3">
        <f t="shared" si="15"/>
        <v>8640</v>
      </c>
      <c r="J510" s="4">
        <f>Rent[[#This Row],[Actual_Rent]]/Rent[[#This Row],[Planned_rent]]</f>
        <v>0.58333333333333337</v>
      </c>
      <c r="K510"/>
    </row>
    <row r="511" spans="1:11" x14ac:dyDescent="0.25">
      <c r="A511">
        <v>27</v>
      </c>
      <c r="B511" s="1">
        <v>42736</v>
      </c>
      <c r="C511">
        <v>7</v>
      </c>
      <c r="D511" t="str">
        <f>VLOOKUP(Rent[[#This Row],[Real_estate_Item]],Houses[#All],2)</f>
        <v>Eindhoven-Zuid</v>
      </c>
      <c r="E511" t="str">
        <f>VLOOKUP(Rent[[#This Row],[Real_estate_Item]],Houses[#All],3)</f>
        <v>Tuindorp</v>
      </c>
      <c r="F511" t="str">
        <f>VLOOKUP(Rent[[#This Row],[Real_estate_Item]],Houses[#All],6)</f>
        <v>Small House</v>
      </c>
      <c r="G511" s="3">
        <f>VLOOKUP(Rent[[#This Row],[Real_estate_Item]],Houses[#All],7)</f>
        <v>720</v>
      </c>
      <c r="H511" s="3">
        <f t="shared" si="14"/>
        <v>5040</v>
      </c>
      <c r="I511" s="3">
        <f t="shared" si="15"/>
        <v>8640</v>
      </c>
      <c r="J511" s="4">
        <f>Rent[[#This Row],[Actual_Rent]]/Rent[[#This Row],[Planned_rent]]</f>
        <v>0.58333333333333337</v>
      </c>
      <c r="K511"/>
    </row>
    <row r="512" spans="1:11" x14ac:dyDescent="0.25">
      <c r="A512">
        <v>27</v>
      </c>
      <c r="B512" s="1">
        <v>43101</v>
      </c>
      <c r="C512">
        <v>9</v>
      </c>
      <c r="D512" t="str">
        <f>VLOOKUP(Rent[[#This Row],[Real_estate_Item]],Houses[#All],2)</f>
        <v>Eindhoven-Zuid</v>
      </c>
      <c r="E512" t="str">
        <f>VLOOKUP(Rent[[#This Row],[Real_estate_Item]],Houses[#All],3)</f>
        <v>Tuindorp</v>
      </c>
      <c r="F512" t="str">
        <f>VLOOKUP(Rent[[#This Row],[Real_estate_Item]],Houses[#All],6)</f>
        <v>Small House</v>
      </c>
      <c r="G512" s="3">
        <f>VLOOKUP(Rent[[#This Row],[Real_estate_Item]],Houses[#All],7)</f>
        <v>720</v>
      </c>
      <c r="H512" s="3">
        <f t="shared" si="14"/>
        <v>6480</v>
      </c>
      <c r="I512" s="3">
        <f t="shared" si="15"/>
        <v>8640</v>
      </c>
      <c r="J512" s="4">
        <f>Rent[[#This Row],[Actual_Rent]]/Rent[[#This Row],[Planned_rent]]</f>
        <v>0.75</v>
      </c>
      <c r="K512"/>
    </row>
    <row r="513" spans="1:11" x14ac:dyDescent="0.25">
      <c r="A513">
        <v>27</v>
      </c>
      <c r="B513" s="1">
        <v>43466</v>
      </c>
      <c r="C513">
        <v>8</v>
      </c>
      <c r="D513" t="str">
        <f>VLOOKUP(Rent[[#This Row],[Real_estate_Item]],Houses[#All],2)</f>
        <v>Eindhoven-Zuid</v>
      </c>
      <c r="E513" t="str">
        <f>VLOOKUP(Rent[[#This Row],[Real_estate_Item]],Houses[#All],3)</f>
        <v>Tuindorp</v>
      </c>
      <c r="F513" t="str">
        <f>VLOOKUP(Rent[[#This Row],[Real_estate_Item]],Houses[#All],6)</f>
        <v>Small House</v>
      </c>
      <c r="G513" s="3">
        <f>VLOOKUP(Rent[[#This Row],[Real_estate_Item]],Houses[#All],7)</f>
        <v>720</v>
      </c>
      <c r="H513" s="3">
        <f t="shared" si="14"/>
        <v>5760</v>
      </c>
      <c r="I513" s="3">
        <f t="shared" si="15"/>
        <v>8640</v>
      </c>
      <c r="J513" s="4">
        <f>Rent[[#This Row],[Actual_Rent]]/Rent[[#This Row],[Planned_rent]]</f>
        <v>0.66666666666666663</v>
      </c>
      <c r="K513"/>
    </row>
    <row r="514" spans="1:11" x14ac:dyDescent="0.25">
      <c r="A514">
        <v>28</v>
      </c>
      <c r="B514" s="1">
        <v>36892</v>
      </c>
      <c r="C514">
        <v>6</v>
      </c>
      <c r="D514" t="str">
        <f>VLOOKUP(Rent[[#This Row],[Real_estate_Item]],Houses[#All],2)</f>
        <v>Eindhoven-Zuid</v>
      </c>
      <c r="E514" t="str">
        <f>VLOOKUP(Rent[[#This Row],[Real_estate_Item]],Houses[#All],3)</f>
        <v>Tuindorp</v>
      </c>
      <c r="F514" t="str">
        <f>VLOOKUP(Rent[[#This Row],[Real_estate_Item]],Houses[#All],6)</f>
        <v>Apartment</v>
      </c>
      <c r="G514" s="3">
        <f>VLOOKUP(Rent[[#This Row],[Real_estate_Item]],Houses[#All],7)</f>
        <v>560</v>
      </c>
      <c r="H514" s="3">
        <f t="shared" ref="H514:H577" si="16">C514*G514</f>
        <v>3360</v>
      </c>
      <c r="I514" s="3">
        <f t="shared" ref="I514:I577" si="17">$C$2*G514</f>
        <v>6720</v>
      </c>
      <c r="J514" s="4">
        <f>Rent[[#This Row],[Actual_Rent]]/Rent[[#This Row],[Planned_rent]]</f>
        <v>0.5</v>
      </c>
      <c r="K514"/>
    </row>
    <row r="515" spans="1:11" x14ac:dyDescent="0.25">
      <c r="A515">
        <v>28</v>
      </c>
      <c r="B515" s="1">
        <v>37257</v>
      </c>
      <c r="C515">
        <v>8</v>
      </c>
      <c r="D515" t="str">
        <f>VLOOKUP(Rent[[#This Row],[Real_estate_Item]],Houses[#All],2)</f>
        <v>Eindhoven-Zuid</v>
      </c>
      <c r="E515" t="str">
        <f>VLOOKUP(Rent[[#This Row],[Real_estate_Item]],Houses[#All],3)</f>
        <v>Tuindorp</v>
      </c>
      <c r="F515" t="str">
        <f>VLOOKUP(Rent[[#This Row],[Real_estate_Item]],Houses[#All],6)</f>
        <v>Apartment</v>
      </c>
      <c r="G515" s="3">
        <f>VLOOKUP(Rent[[#This Row],[Real_estate_Item]],Houses[#All],7)</f>
        <v>560</v>
      </c>
      <c r="H515" s="3">
        <f t="shared" si="16"/>
        <v>4480</v>
      </c>
      <c r="I515" s="3">
        <f t="shared" si="17"/>
        <v>6720</v>
      </c>
      <c r="J515" s="4">
        <f>Rent[[#This Row],[Actual_Rent]]/Rent[[#This Row],[Planned_rent]]</f>
        <v>0.66666666666666663</v>
      </c>
      <c r="K515"/>
    </row>
    <row r="516" spans="1:11" x14ac:dyDescent="0.25">
      <c r="A516">
        <v>28</v>
      </c>
      <c r="B516" s="1">
        <v>37622</v>
      </c>
      <c r="C516">
        <v>8</v>
      </c>
      <c r="D516" t="str">
        <f>VLOOKUP(Rent[[#This Row],[Real_estate_Item]],Houses[#All],2)</f>
        <v>Eindhoven-Zuid</v>
      </c>
      <c r="E516" t="str">
        <f>VLOOKUP(Rent[[#This Row],[Real_estate_Item]],Houses[#All],3)</f>
        <v>Tuindorp</v>
      </c>
      <c r="F516" t="str">
        <f>VLOOKUP(Rent[[#This Row],[Real_estate_Item]],Houses[#All],6)</f>
        <v>Apartment</v>
      </c>
      <c r="G516" s="3">
        <f>VLOOKUP(Rent[[#This Row],[Real_estate_Item]],Houses[#All],7)</f>
        <v>560</v>
      </c>
      <c r="H516" s="3">
        <f t="shared" si="16"/>
        <v>4480</v>
      </c>
      <c r="I516" s="3">
        <f t="shared" si="17"/>
        <v>6720</v>
      </c>
      <c r="J516" s="4">
        <f>Rent[[#This Row],[Actual_Rent]]/Rent[[#This Row],[Planned_rent]]</f>
        <v>0.66666666666666663</v>
      </c>
      <c r="K516"/>
    </row>
    <row r="517" spans="1:11" x14ac:dyDescent="0.25">
      <c r="A517">
        <v>28</v>
      </c>
      <c r="B517" s="1">
        <v>37987</v>
      </c>
      <c r="C517">
        <v>6</v>
      </c>
      <c r="D517" t="str">
        <f>VLOOKUP(Rent[[#This Row],[Real_estate_Item]],Houses[#All],2)</f>
        <v>Eindhoven-Zuid</v>
      </c>
      <c r="E517" t="str">
        <f>VLOOKUP(Rent[[#This Row],[Real_estate_Item]],Houses[#All],3)</f>
        <v>Tuindorp</v>
      </c>
      <c r="F517" t="str">
        <f>VLOOKUP(Rent[[#This Row],[Real_estate_Item]],Houses[#All],6)</f>
        <v>Apartment</v>
      </c>
      <c r="G517" s="3">
        <f>VLOOKUP(Rent[[#This Row],[Real_estate_Item]],Houses[#All],7)</f>
        <v>560</v>
      </c>
      <c r="H517" s="3">
        <f t="shared" si="16"/>
        <v>3360</v>
      </c>
      <c r="I517" s="3">
        <f t="shared" si="17"/>
        <v>6720</v>
      </c>
      <c r="J517" s="4">
        <f>Rent[[#This Row],[Actual_Rent]]/Rent[[#This Row],[Planned_rent]]</f>
        <v>0.5</v>
      </c>
      <c r="K517"/>
    </row>
    <row r="518" spans="1:11" x14ac:dyDescent="0.25">
      <c r="A518">
        <v>28</v>
      </c>
      <c r="B518" s="1">
        <v>38353</v>
      </c>
      <c r="C518">
        <v>9</v>
      </c>
      <c r="D518" t="str">
        <f>VLOOKUP(Rent[[#This Row],[Real_estate_Item]],Houses[#All],2)</f>
        <v>Eindhoven-Zuid</v>
      </c>
      <c r="E518" t="str">
        <f>VLOOKUP(Rent[[#This Row],[Real_estate_Item]],Houses[#All],3)</f>
        <v>Tuindorp</v>
      </c>
      <c r="F518" t="str">
        <f>VLOOKUP(Rent[[#This Row],[Real_estate_Item]],Houses[#All],6)</f>
        <v>Apartment</v>
      </c>
      <c r="G518" s="3">
        <f>VLOOKUP(Rent[[#This Row],[Real_estate_Item]],Houses[#All],7)</f>
        <v>560</v>
      </c>
      <c r="H518" s="3">
        <f t="shared" si="16"/>
        <v>5040</v>
      </c>
      <c r="I518" s="3">
        <f t="shared" si="17"/>
        <v>6720</v>
      </c>
      <c r="J518" s="4">
        <f>Rent[[#This Row],[Actual_Rent]]/Rent[[#This Row],[Planned_rent]]</f>
        <v>0.75</v>
      </c>
      <c r="K518"/>
    </row>
    <row r="519" spans="1:11" x14ac:dyDescent="0.25">
      <c r="A519">
        <v>28</v>
      </c>
      <c r="B519" s="1">
        <v>38718</v>
      </c>
      <c r="C519">
        <v>9</v>
      </c>
      <c r="D519" t="str">
        <f>VLOOKUP(Rent[[#This Row],[Real_estate_Item]],Houses[#All],2)</f>
        <v>Eindhoven-Zuid</v>
      </c>
      <c r="E519" t="str">
        <f>VLOOKUP(Rent[[#This Row],[Real_estate_Item]],Houses[#All],3)</f>
        <v>Tuindorp</v>
      </c>
      <c r="F519" t="str">
        <f>VLOOKUP(Rent[[#This Row],[Real_estate_Item]],Houses[#All],6)</f>
        <v>Apartment</v>
      </c>
      <c r="G519" s="3">
        <f>VLOOKUP(Rent[[#This Row],[Real_estate_Item]],Houses[#All],7)</f>
        <v>560</v>
      </c>
      <c r="H519" s="3">
        <f t="shared" si="16"/>
        <v>5040</v>
      </c>
      <c r="I519" s="3">
        <f t="shared" si="17"/>
        <v>6720</v>
      </c>
      <c r="J519" s="4">
        <f>Rent[[#This Row],[Actual_Rent]]/Rent[[#This Row],[Planned_rent]]</f>
        <v>0.75</v>
      </c>
      <c r="K519"/>
    </row>
    <row r="520" spans="1:11" x14ac:dyDescent="0.25">
      <c r="A520">
        <v>28</v>
      </c>
      <c r="B520" s="1">
        <v>39083</v>
      </c>
      <c r="C520">
        <v>7</v>
      </c>
      <c r="D520" t="str">
        <f>VLOOKUP(Rent[[#This Row],[Real_estate_Item]],Houses[#All],2)</f>
        <v>Eindhoven-Zuid</v>
      </c>
      <c r="E520" t="str">
        <f>VLOOKUP(Rent[[#This Row],[Real_estate_Item]],Houses[#All],3)</f>
        <v>Tuindorp</v>
      </c>
      <c r="F520" t="str">
        <f>VLOOKUP(Rent[[#This Row],[Real_estate_Item]],Houses[#All],6)</f>
        <v>Apartment</v>
      </c>
      <c r="G520" s="3">
        <f>VLOOKUP(Rent[[#This Row],[Real_estate_Item]],Houses[#All],7)</f>
        <v>560</v>
      </c>
      <c r="H520" s="3">
        <f t="shared" si="16"/>
        <v>3920</v>
      </c>
      <c r="I520" s="3">
        <f t="shared" si="17"/>
        <v>6720</v>
      </c>
      <c r="J520" s="4">
        <f>Rent[[#This Row],[Actual_Rent]]/Rent[[#This Row],[Planned_rent]]</f>
        <v>0.58333333333333337</v>
      </c>
      <c r="K520"/>
    </row>
    <row r="521" spans="1:11" x14ac:dyDescent="0.25">
      <c r="A521">
        <v>28</v>
      </c>
      <c r="B521" s="1">
        <v>39448</v>
      </c>
      <c r="C521">
        <v>5</v>
      </c>
      <c r="D521" t="str">
        <f>VLOOKUP(Rent[[#This Row],[Real_estate_Item]],Houses[#All],2)</f>
        <v>Eindhoven-Zuid</v>
      </c>
      <c r="E521" t="str">
        <f>VLOOKUP(Rent[[#This Row],[Real_estate_Item]],Houses[#All],3)</f>
        <v>Tuindorp</v>
      </c>
      <c r="F521" t="str">
        <f>VLOOKUP(Rent[[#This Row],[Real_estate_Item]],Houses[#All],6)</f>
        <v>Apartment</v>
      </c>
      <c r="G521" s="3">
        <f>VLOOKUP(Rent[[#This Row],[Real_estate_Item]],Houses[#All],7)</f>
        <v>560</v>
      </c>
      <c r="H521" s="3">
        <f t="shared" si="16"/>
        <v>2800</v>
      </c>
      <c r="I521" s="3">
        <f t="shared" si="17"/>
        <v>6720</v>
      </c>
      <c r="J521" s="4">
        <f>Rent[[#This Row],[Actual_Rent]]/Rent[[#This Row],[Planned_rent]]</f>
        <v>0.41666666666666669</v>
      </c>
      <c r="K521"/>
    </row>
    <row r="522" spans="1:11" x14ac:dyDescent="0.25">
      <c r="A522">
        <v>28</v>
      </c>
      <c r="B522" s="1">
        <v>39814</v>
      </c>
      <c r="C522">
        <v>9</v>
      </c>
      <c r="D522" t="str">
        <f>VLOOKUP(Rent[[#This Row],[Real_estate_Item]],Houses[#All],2)</f>
        <v>Eindhoven-Zuid</v>
      </c>
      <c r="E522" t="str">
        <f>VLOOKUP(Rent[[#This Row],[Real_estate_Item]],Houses[#All],3)</f>
        <v>Tuindorp</v>
      </c>
      <c r="F522" t="str">
        <f>VLOOKUP(Rent[[#This Row],[Real_estate_Item]],Houses[#All],6)</f>
        <v>Apartment</v>
      </c>
      <c r="G522" s="3">
        <f>VLOOKUP(Rent[[#This Row],[Real_estate_Item]],Houses[#All],7)</f>
        <v>560</v>
      </c>
      <c r="H522" s="3">
        <f t="shared" si="16"/>
        <v>5040</v>
      </c>
      <c r="I522" s="3">
        <f t="shared" si="17"/>
        <v>6720</v>
      </c>
      <c r="J522" s="4">
        <f>Rent[[#This Row],[Actual_Rent]]/Rent[[#This Row],[Planned_rent]]</f>
        <v>0.75</v>
      </c>
      <c r="K522"/>
    </row>
    <row r="523" spans="1:11" x14ac:dyDescent="0.25">
      <c r="A523">
        <v>28</v>
      </c>
      <c r="B523" s="1">
        <v>40179</v>
      </c>
      <c r="C523">
        <v>7</v>
      </c>
      <c r="D523" t="str">
        <f>VLOOKUP(Rent[[#This Row],[Real_estate_Item]],Houses[#All],2)</f>
        <v>Eindhoven-Zuid</v>
      </c>
      <c r="E523" t="str">
        <f>VLOOKUP(Rent[[#This Row],[Real_estate_Item]],Houses[#All],3)</f>
        <v>Tuindorp</v>
      </c>
      <c r="F523" t="str">
        <f>VLOOKUP(Rent[[#This Row],[Real_estate_Item]],Houses[#All],6)</f>
        <v>Apartment</v>
      </c>
      <c r="G523" s="3">
        <f>VLOOKUP(Rent[[#This Row],[Real_estate_Item]],Houses[#All],7)</f>
        <v>560</v>
      </c>
      <c r="H523" s="3">
        <f t="shared" si="16"/>
        <v>3920</v>
      </c>
      <c r="I523" s="3">
        <f t="shared" si="17"/>
        <v>6720</v>
      </c>
      <c r="J523" s="4">
        <f>Rent[[#This Row],[Actual_Rent]]/Rent[[#This Row],[Planned_rent]]</f>
        <v>0.58333333333333337</v>
      </c>
      <c r="K523"/>
    </row>
    <row r="524" spans="1:11" x14ac:dyDescent="0.25">
      <c r="A524">
        <v>28</v>
      </c>
      <c r="B524" s="1">
        <v>40544</v>
      </c>
      <c r="C524">
        <v>5</v>
      </c>
      <c r="D524" t="str">
        <f>VLOOKUP(Rent[[#This Row],[Real_estate_Item]],Houses[#All],2)</f>
        <v>Eindhoven-Zuid</v>
      </c>
      <c r="E524" t="str">
        <f>VLOOKUP(Rent[[#This Row],[Real_estate_Item]],Houses[#All],3)</f>
        <v>Tuindorp</v>
      </c>
      <c r="F524" t="str">
        <f>VLOOKUP(Rent[[#This Row],[Real_estate_Item]],Houses[#All],6)</f>
        <v>Apartment</v>
      </c>
      <c r="G524" s="3">
        <f>VLOOKUP(Rent[[#This Row],[Real_estate_Item]],Houses[#All],7)</f>
        <v>560</v>
      </c>
      <c r="H524" s="3">
        <f t="shared" si="16"/>
        <v>2800</v>
      </c>
      <c r="I524" s="3">
        <f t="shared" si="17"/>
        <v>6720</v>
      </c>
      <c r="J524" s="4">
        <f>Rent[[#This Row],[Actual_Rent]]/Rent[[#This Row],[Planned_rent]]</f>
        <v>0.41666666666666669</v>
      </c>
      <c r="K524"/>
    </row>
    <row r="525" spans="1:11" x14ac:dyDescent="0.25">
      <c r="A525">
        <v>28</v>
      </c>
      <c r="B525" s="1">
        <v>40909</v>
      </c>
      <c r="C525">
        <v>8</v>
      </c>
      <c r="D525" t="str">
        <f>VLOOKUP(Rent[[#This Row],[Real_estate_Item]],Houses[#All],2)</f>
        <v>Eindhoven-Zuid</v>
      </c>
      <c r="E525" t="str">
        <f>VLOOKUP(Rent[[#This Row],[Real_estate_Item]],Houses[#All],3)</f>
        <v>Tuindorp</v>
      </c>
      <c r="F525" t="str">
        <f>VLOOKUP(Rent[[#This Row],[Real_estate_Item]],Houses[#All],6)</f>
        <v>Apartment</v>
      </c>
      <c r="G525" s="3">
        <f>VLOOKUP(Rent[[#This Row],[Real_estate_Item]],Houses[#All],7)</f>
        <v>560</v>
      </c>
      <c r="H525" s="3">
        <f t="shared" si="16"/>
        <v>4480</v>
      </c>
      <c r="I525" s="3">
        <f t="shared" si="17"/>
        <v>6720</v>
      </c>
      <c r="J525" s="4">
        <f>Rent[[#This Row],[Actual_Rent]]/Rent[[#This Row],[Planned_rent]]</f>
        <v>0.66666666666666663</v>
      </c>
      <c r="K525"/>
    </row>
    <row r="526" spans="1:11" x14ac:dyDescent="0.25">
      <c r="A526">
        <v>28</v>
      </c>
      <c r="B526" s="1">
        <v>41275</v>
      </c>
      <c r="C526">
        <v>5</v>
      </c>
      <c r="D526" t="str">
        <f>VLOOKUP(Rent[[#This Row],[Real_estate_Item]],Houses[#All],2)</f>
        <v>Eindhoven-Zuid</v>
      </c>
      <c r="E526" t="str">
        <f>VLOOKUP(Rent[[#This Row],[Real_estate_Item]],Houses[#All],3)</f>
        <v>Tuindorp</v>
      </c>
      <c r="F526" t="str">
        <f>VLOOKUP(Rent[[#This Row],[Real_estate_Item]],Houses[#All],6)</f>
        <v>Apartment</v>
      </c>
      <c r="G526" s="3">
        <f>VLOOKUP(Rent[[#This Row],[Real_estate_Item]],Houses[#All],7)</f>
        <v>560</v>
      </c>
      <c r="H526" s="3">
        <f t="shared" si="16"/>
        <v>2800</v>
      </c>
      <c r="I526" s="3">
        <f t="shared" si="17"/>
        <v>6720</v>
      </c>
      <c r="J526" s="4">
        <f>Rent[[#This Row],[Actual_Rent]]/Rent[[#This Row],[Planned_rent]]</f>
        <v>0.41666666666666669</v>
      </c>
      <c r="K526"/>
    </row>
    <row r="527" spans="1:11" x14ac:dyDescent="0.25">
      <c r="A527">
        <v>28</v>
      </c>
      <c r="B527" s="1">
        <v>41640</v>
      </c>
      <c r="C527">
        <v>9</v>
      </c>
      <c r="D527" t="str">
        <f>VLOOKUP(Rent[[#This Row],[Real_estate_Item]],Houses[#All],2)</f>
        <v>Eindhoven-Zuid</v>
      </c>
      <c r="E527" t="str">
        <f>VLOOKUP(Rent[[#This Row],[Real_estate_Item]],Houses[#All],3)</f>
        <v>Tuindorp</v>
      </c>
      <c r="F527" t="str">
        <f>VLOOKUP(Rent[[#This Row],[Real_estate_Item]],Houses[#All],6)</f>
        <v>Apartment</v>
      </c>
      <c r="G527" s="3">
        <f>VLOOKUP(Rent[[#This Row],[Real_estate_Item]],Houses[#All],7)</f>
        <v>560</v>
      </c>
      <c r="H527" s="3">
        <f t="shared" si="16"/>
        <v>5040</v>
      </c>
      <c r="I527" s="3">
        <f t="shared" si="17"/>
        <v>6720</v>
      </c>
      <c r="J527" s="4">
        <f>Rent[[#This Row],[Actual_Rent]]/Rent[[#This Row],[Planned_rent]]</f>
        <v>0.75</v>
      </c>
      <c r="K527"/>
    </row>
    <row r="528" spans="1:11" x14ac:dyDescent="0.25">
      <c r="A528">
        <v>28</v>
      </c>
      <c r="B528" s="1">
        <v>42005</v>
      </c>
      <c r="C528">
        <v>5</v>
      </c>
      <c r="D528" t="str">
        <f>VLOOKUP(Rent[[#This Row],[Real_estate_Item]],Houses[#All],2)</f>
        <v>Eindhoven-Zuid</v>
      </c>
      <c r="E528" t="str">
        <f>VLOOKUP(Rent[[#This Row],[Real_estate_Item]],Houses[#All],3)</f>
        <v>Tuindorp</v>
      </c>
      <c r="F528" t="str">
        <f>VLOOKUP(Rent[[#This Row],[Real_estate_Item]],Houses[#All],6)</f>
        <v>Apartment</v>
      </c>
      <c r="G528" s="3">
        <f>VLOOKUP(Rent[[#This Row],[Real_estate_Item]],Houses[#All],7)</f>
        <v>560</v>
      </c>
      <c r="H528" s="3">
        <f t="shared" si="16"/>
        <v>2800</v>
      </c>
      <c r="I528" s="3">
        <f t="shared" si="17"/>
        <v>6720</v>
      </c>
      <c r="J528" s="4">
        <f>Rent[[#This Row],[Actual_Rent]]/Rent[[#This Row],[Planned_rent]]</f>
        <v>0.41666666666666669</v>
      </c>
      <c r="K528"/>
    </row>
    <row r="529" spans="1:11" x14ac:dyDescent="0.25">
      <c r="A529">
        <v>28</v>
      </c>
      <c r="B529" s="1">
        <v>42370</v>
      </c>
      <c r="C529">
        <v>5</v>
      </c>
      <c r="D529" t="str">
        <f>VLOOKUP(Rent[[#This Row],[Real_estate_Item]],Houses[#All],2)</f>
        <v>Eindhoven-Zuid</v>
      </c>
      <c r="E529" t="str">
        <f>VLOOKUP(Rent[[#This Row],[Real_estate_Item]],Houses[#All],3)</f>
        <v>Tuindorp</v>
      </c>
      <c r="F529" t="str">
        <f>VLOOKUP(Rent[[#This Row],[Real_estate_Item]],Houses[#All],6)</f>
        <v>Apartment</v>
      </c>
      <c r="G529" s="3">
        <f>VLOOKUP(Rent[[#This Row],[Real_estate_Item]],Houses[#All],7)</f>
        <v>560</v>
      </c>
      <c r="H529" s="3">
        <f t="shared" si="16"/>
        <v>2800</v>
      </c>
      <c r="I529" s="3">
        <f t="shared" si="17"/>
        <v>6720</v>
      </c>
      <c r="J529" s="4">
        <f>Rent[[#This Row],[Actual_Rent]]/Rent[[#This Row],[Planned_rent]]</f>
        <v>0.41666666666666669</v>
      </c>
      <c r="K529"/>
    </row>
    <row r="530" spans="1:11" x14ac:dyDescent="0.25">
      <c r="A530">
        <v>28</v>
      </c>
      <c r="B530" s="1">
        <v>42736</v>
      </c>
      <c r="C530">
        <v>5</v>
      </c>
      <c r="D530" t="str">
        <f>VLOOKUP(Rent[[#This Row],[Real_estate_Item]],Houses[#All],2)</f>
        <v>Eindhoven-Zuid</v>
      </c>
      <c r="E530" t="str">
        <f>VLOOKUP(Rent[[#This Row],[Real_estate_Item]],Houses[#All],3)</f>
        <v>Tuindorp</v>
      </c>
      <c r="F530" t="str">
        <f>VLOOKUP(Rent[[#This Row],[Real_estate_Item]],Houses[#All],6)</f>
        <v>Apartment</v>
      </c>
      <c r="G530" s="3">
        <f>VLOOKUP(Rent[[#This Row],[Real_estate_Item]],Houses[#All],7)</f>
        <v>560</v>
      </c>
      <c r="H530" s="3">
        <f t="shared" si="16"/>
        <v>2800</v>
      </c>
      <c r="I530" s="3">
        <f t="shared" si="17"/>
        <v>6720</v>
      </c>
      <c r="J530" s="4">
        <f>Rent[[#This Row],[Actual_Rent]]/Rent[[#This Row],[Planned_rent]]</f>
        <v>0.41666666666666669</v>
      </c>
      <c r="K530"/>
    </row>
    <row r="531" spans="1:11" x14ac:dyDescent="0.25">
      <c r="A531">
        <v>28</v>
      </c>
      <c r="B531" s="1">
        <v>43101</v>
      </c>
      <c r="C531">
        <v>8</v>
      </c>
      <c r="D531" t="str">
        <f>VLOOKUP(Rent[[#This Row],[Real_estate_Item]],Houses[#All],2)</f>
        <v>Eindhoven-Zuid</v>
      </c>
      <c r="E531" t="str">
        <f>VLOOKUP(Rent[[#This Row],[Real_estate_Item]],Houses[#All],3)</f>
        <v>Tuindorp</v>
      </c>
      <c r="F531" t="str">
        <f>VLOOKUP(Rent[[#This Row],[Real_estate_Item]],Houses[#All],6)</f>
        <v>Apartment</v>
      </c>
      <c r="G531" s="3">
        <f>VLOOKUP(Rent[[#This Row],[Real_estate_Item]],Houses[#All],7)</f>
        <v>560</v>
      </c>
      <c r="H531" s="3">
        <f t="shared" si="16"/>
        <v>4480</v>
      </c>
      <c r="I531" s="3">
        <f t="shared" si="17"/>
        <v>6720</v>
      </c>
      <c r="J531" s="4">
        <f>Rent[[#This Row],[Actual_Rent]]/Rent[[#This Row],[Planned_rent]]</f>
        <v>0.66666666666666663</v>
      </c>
      <c r="K531"/>
    </row>
    <row r="532" spans="1:11" x14ac:dyDescent="0.25">
      <c r="A532">
        <v>28</v>
      </c>
      <c r="B532" s="1">
        <v>43466</v>
      </c>
      <c r="C532">
        <v>5</v>
      </c>
      <c r="D532" t="str">
        <f>VLOOKUP(Rent[[#This Row],[Real_estate_Item]],Houses[#All],2)</f>
        <v>Eindhoven-Zuid</v>
      </c>
      <c r="E532" t="str">
        <f>VLOOKUP(Rent[[#This Row],[Real_estate_Item]],Houses[#All],3)</f>
        <v>Tuindorp</v>
      </c>
      <c r="F532" t="str">
        <f>VLOOKUP(Rent[[#This Row],[Real_estate_Item]],Houses[#All],6)</f>
        <v>Apartment</v>
      </c>
      <c r="G532" s="3">
        <f>VLOOKUP(Rent[[#This Row],[Real_estate_Item]],Houses[#All],7)</f>
        <v>560</v>
      </c>
      <c r="H532" s="3">
        <f t="shared" si="16"/>
        <v>2800</v>
      </c>
      <c r="I532" s="3">
        <f t="shared" si="17"/>
        <v>6720</v>
      </c>
      <c r="J532" s="4">
        <f>Rent[[#This Row],[Actual_Rent]]/Rent[[#This Row],[Planned_rent]]</f>
        <v>0.41666666666666669</v>
      </c>
      <c r="K532"/>
    </row>
    <row r="533" spans="1:11" x14ac:dyDescent="0.25">
      <c r="A533">
        <v>29</v>
      </c>
      <c r="B533" s="1">
        <v>36892</v>
      </c>
      <c r="C533">
        <v>7</v>
      </c>
      <c r="D533" t="str">
        <f>VLOOKUP(Rent[[#This Row],[Real_estate_Item]],Houses[#All],2)</f>
        <v>Eindhoven-Zuid</v>
      </c>
      <c r="E533" t="str">
        <f>VLOOKUP(Rent[[#This Row],[Real_estate_Item]],Houses[#All],3)</f>
        <v>Tuindorp</v>
      </c>
      <c r="F533" t="str">
        <f>VLOOKUP(Rent[[#This Row],[Real_estate_Item]],Houses[#All],6)</f>
        <v>Villa</v>
      </c>
      <c r="G533" s="3">
        <f>VLOOKUP(Rent[[#This Row],[Real_estate_Item]],Houses[#All],7)</f>
        <v>1440</v>
      </c>
      <c r="H533" s="3">
        <f t="shared" si="16"/>
        <v>10080</v>
      </c>
      <c r="I533" s="3">
        <f t="shared" si="17"/>
        <v>17280</v>
      </c>
      <c r="J533" s="4">
        <f>Rent[[#This Row],[Actual_Rent]]/Rent[[#This Row],[Planned_rent]]</f>
        <v>0.58333333333333337</v>
      </c>
      <c r="K533"/>
    </row>
    <row r="534" spans="1:11" x14ac:dyDescent="0.25">
      <c r="A534">
        <v>29</v>
      </c>
      <c r="B534" s="1">
        <v>37257</v>
      </c>
      <c r="C534">
        <v>8</v>
      </c>
      <c r="D534" t="str">
        <f>VLOOKUP(Rent[[#This Row],[Real_estate_Item]],Houses[#All],2)</f>
        <v>Eindhoven-Zuid</v>
      </c>
      <c r="E534" t="str">
        <f>VLOOKUP(Rent[[#This Row],[Real_estate_Item]],Houses[#All],3)</f>
        <v>Tuindorp</v>
      </c>
      <c r="F534" t="str">
        <f>VLOOKUP(Rent[[#This Row],[Real_estate_Item]],Houses[#All],6)</f>
        <v>Villa</v>
      </c>
      <c r="G534" s="3">
        <f>VLOOKUP(Rent[[#This Row],[Real_estate_Item]],Houses[#All],7)</f>
        <v>1440</v>
      </c>
      <c r="H534" s="3">
        <f t="shared" si="16"/>
        <v>11520</v>
      </c>
      <c r="I534" s="3">
        <f t="shared" si="17"/>
        <v>17280</v>
      </c>
      <c r="J534" s="4">
        <f>Rent[[#This Row],[Actual_Rent]]/Rent[[#This Row],[Planned_rent]]</f>
        <v>0.66666666666666663</v>
      </c>
      <c r="K534"/>
    </row>
    <row r="535" spans="1:11" x14ac:dyDescent="0.25">
      <c r="A535">
        <v>29</v>
      </c>
      <c r="B535" s="1">
        <v>37622</v>
      </c>
      <c r="C535">
        <v>8</v>
      </c>
      <c r="D535" t="str">
        <f>VLOOKUP(Rent[[#This Row],[Real_estate_Item]],Houses[#All],2)</f>
        <v>Eindhoven-Zuid</v>
      </c>
      <c r="E535" t="str">
        <f>VLOOKUP(Rent[[#This Row],[Real_estate_Item]],Houses[#All],3)</f>
        <v>Tuindorp</v>
      </c>
      <c r="F535" t="str">
        <f>VLOOKUP(Rent[[#This Row],[Real_estate_Item]],Houses[#All],6)</f>
        <v>Villa</v>
      </c>
      <c r="G535" s="3">
        <f>VLOOKUP(Rent[[#This Row],[Real_estate_Item]],Houses[#All],7)</f>
        <v>1440</v>
      </c>
      <c r="H535" s="3">
        <f t="shared" si="16"/>
        <v>11520</v>
      </c>
      <c r="I535" s="3">
        <f t="shared" si="17"/>
        <v>17280</v>
      </c>
      <c r="J535" s="4">
        <f>Rent[[#This Row],[Actual_Rent]]/Rent[[#This Row],[Planned_rent]]</f>
        <v>0.66666666666666663</v>
      </c>
      <c r="K535"/>
    </row>
    <row r="536" spans="1:11" x14ac:dyDescent="0.25">
      <c r="A536">
        <v>29</v>
      </c>
      <c r="B536" s="1">
        <v>37987</v>
      </c>
      <c r="C536">
        <v>9</v>
      </c>
      <c r="D536" t="str">
        <f>VLOOKUP(Rent[[#This Row],[Real_estate_Item]],Houses[#All],2)</f>
        <v>Eindhoven-Zuid</v>
      </c>
      <c r="E536" t="str">
        <f>VLOOKUP(Rent[[#This Row],[Real_estate_Item]],Houses[#All],3)</f>
        <v>Tuindorp</v>
      </c>
      <c r="F536" t="str">
        <f>VLOOKUP(Rent[[#This Row],[Real_estate_Item]],Houses[#All],6)</f>
        <v>Villa</v>
      </c>
      <c r="G536" s="3">
        <f>VLOOKUP(Rent[[#This Row],[Real_estate_Item]],Houses[#All],7)</f>
        <v>1440</v>
      </c>
      <c r="H536" s="3">
        <f t="shared" si="16"/>
        <v>12960</v>
      </c>
      <c r="I536" s="3">
        <f t="shared" si="17"/>
        <v>17280</v>
      </c>
      <c r="J536" s="4">
        <f>Rent[[#This Row],[Actual_Rent]]/Rent[[#This Row],[Planned_rent]]</f>
        <v>0.75</v>
      </c>
      <c r="K536"/>
    </row>
    <row r="537" spans="1:11" x14ac:dyDescent="0.25">
      <c r="A537">
        <v>29</v>
      </c>
      <c r="B537" s="1">
        <v>38353</v>
      </c>
      <c r="C537">
        <v>9</v>
      </c>
      <c r="D537" t="str">
        <f>VLOOKUP(Rent[[#This Row],[Real_estate_Item]],Houses[#All],2)</f>
        <v>Eindhoven-Zuid</v>
      </c>
      <c r="E537" t="str">
        <f>VLOOKUP(Rent[[#This Row],[Real_estate_Item]],Houses[#All],3)</f>
        <v>Tuindorp</v>
      </c>
      <c r="F537" t="str">
        <f>VLOOKUP(Rent[[#This Row],[Real_estate_Item]],Houses[#All],6)</f>
        <v>Villa</v>
      </c>
      <c r="G537" s="3">
        <f>VLOOKUP(Rent[[#This Row],[Real_estate_Item]],Houses[#All],7)</f>
        <v>1440</v>
      </c>
      <c r="H537" s="3">
        <f t="shared" si="16"/>
        <v>12960</v>
      </c>
      <c r="I537" s="3">
        <f t="shared" si="17"/>
        <v>17280</v>
      </c>
      <c r="J537" s="4">
        <f>Rent[[#This Row],[Actual_Rent]]/Rent[[#This Row],[Planned_rent]]</f>
        <v>0.75</v>
      </c>
      <c r="K537"/>
    </row>
    <row r="538" spans="1:11" x14ac:dyDescent="0.25">
      <c r="A538">
        <v>29</v>
      </c>
      <c r="B538" s="1">
        <v>38718</v>
      </c>
      <c r="C538">
        <v>8</v>
      </c>
      <c r="D538" t="str">
        <f>VLOOKUP(Rent[[#This Row],[Real_estate_Item]],Houses[#All],2)</f>
        <v>Eindhoven-Zuid</v>
      </c>
      <c r="E538" t="str">
        <f>VLOOKUP(Rent[[#This Row],[Real_estate_Item]],Houses[#All],3)</f>
        <v>Tuindorp</v>
      </c>
      <c r="F538" t="str">
        <f>VLOOKUP(Rent[[#This Row],[Real_estate_Item]],Houses[#All],6)</f>
        <v>Villa</v>
      </c>
      <c r="G538" s="3">
        <f>VLOOKUP(Rent[[#This Row],[Real_estate_Item]],Houses[#All],7)</f>
        <v>1440</v>
      </c>
      <c r="H538" s="3">
        <f t="shared" si="16"/>
        <v>11520</v>
      </c>
      <c r="I538" s="3">
        <f t="shared" si="17"/>
        <v>17280</v>
      </c>
      <c r="J538" s="4">
        <f>Rent[[#This Row],[Actual_Rent]]/Rent[[#This Row],[Planned_rent]]</f>
        <v>0.66666666666666663</v>
      </c>
      <c r="K538"/>
    </row>
    <row r="539" spans="1:11" x14ac:dyDescent="0.25">
      <c r="A539">
        <v>29</v>
      </c>
      <c r="B539" s="1">
        <v>39083</v>
      </c>
      <c r="C539">
        <v>6</v>
      </c>
      <c r="D539" t="str">
        <f>VLOOKUP(Rent[[#This Row],[Real_estate_Item]],Houses[#All],2)</f>
        <v>Eindhoven-Zuid</v>
      </c>
      <c r="E539" t="str">
        <f>VLOOKUP(Rent[[#This Row],[Real_estate_Item]],Houses[#All],3)</f>
        <v>Tuindorp</v>
      </c>
      <c r="F539" t="str">
        <f>VLOOKUP(Rent[[#This Row],[Real_estate_Item]],Houses[#All],6)</f>
        <v>Villa</v>
      </c>
      <c r="G539" s="3">
        <f>VLOOKUP(Rent[[#This Row],[Real_estate_Item]],Houses[#All],7)</f>
        <v>1440</v>
      </c>
      <c r="H539" s="3">
        <f t="shared" si="16"/>
        <v>8640</v>
      </c>
      <c r="I539" s="3">
        <f t="shared" si="17"/>
        <v>17280</v>
      </c>
      <c r="J539" s="4">
        <f>Rent[[#This Row],[Actual_Rent]]/Rent[[#This Row],[Planned_rent]]</f>
        <v>0.5</v>
      </c>
      <c r="K539"/>
    </row>
    <row r="540" spans="1:11" x14ac:dyDescent="0.25">
      <c r="A540">
        <v>29</v>
      </c>
      <c r="B540" s="1">
        <v>39448</v>
      </c>
      <c r="C540">
        <v>8</v>
      </c>
      <c r="D540" t="str">
        <f>VLOOKUP(Rent[[#This Row],[Real_estate_Item]],Houses[#All],2)</f>
        <v>Eindhoven-Zuid</v>
      </c>
      <c r="E540" t="str">
        <f>VLOOKUP(Rent[[#This Row],[Real_estate_Item]],Houses[#All],3)</f>
        <v>Tuindorp</v>
      </c>
      <c r="F540" t="str">
        <f>VLOOKUP(Rent[[#This Row],[Real_estate_Item]],Houses[#All],6)</f>
        <v>Villa</v>
      </c>
      <c r="G540" s="3">
        <f>VLOOKUP(Rent[[#This Row],[Real_estate_Item]],Houses[#All],7)</f>
        <v>1440</v>
      </c>
      <c r="H540" s="3">
        <f t="shared" si="16"/>
        <v>11520</v>
      </c>
      <c r="I540" s="3">
        <f t="shared" si="17"/>
        <v>17280</v>
      </c>
      <c r="J540" s="4">
        <f>Rent[[#This Row],[Actual_Rent]]/Rent[[#This Row],[Planned_rent]]</f>
        <v>0.66666666666666663</v>
      </c>
      <c r="K540"/>
    </row>
    <row r="541" spans="1:11" x14ac:dyDescent="0.25">
      <c r="A541">
        <v>29</v>
      </c>
      <c r="B541" s="1">
        <v>39814</v>
      </c>
      <c r="C541">
        <v>8</v>
      </c>
      <c r="D541" t="str">
        <f>VLOOKUP(Rent[[#This Row],[Real_estate_Item]],Houses[#All],2)</f>
        <v>Eindhoven-Zuid</v>
      </c>
      <c r="E541" t="str">
        <f>VLOOKUP(Rent[[#This Row],[Real_estate_Item]],Houses[#All],3)</f>
        <v>Tuindorp</v>
      </c>
      <c r="F541" t="str">
        <f>VLOOKUP(Rent[[#This Row],[Real_estate_Item]],Houses[#All],6)</f>
        <v>Villa</v>
      </c>
      <c r="G541" s="3">
        <f>VLOOKUP(Rent[[#This Row],[Real_estate_Item]],Houses[#All],7)</f>
        <v>1440</v>
      </c>
      <c r="H541" s="3">
        <f t="shared" si="16"/>
        <v>11520</v>
      </c>
      <c r="I541" s="3">
        <f t="shared" si="17"/>
        <v>17280</v>
      </c>
      <c r="J541" s="4">
        <f>Rent[[#This Row],[Actual_Rent]]/Rent[[#This Row],[Planned_rent]]</f>
        <v>0.66666666666666663</v>
      </c>
      <c r="K541"/>
    </row>
    <row r="542" spans="1:11" x14ac:dyDescent="0.25">
      <c r="A542">
        <v>29</v>
      </c>
      <c r="B542" s="1">
        <v>40179</v>
      </c>
      <c r="C542">
        <v>6</v>
      </c>
      <c r="D542" t="str">
        <f>VLOOKUP(Rent[[#This Row],[Real_estate_Item]],Houses[#All],2)</f>
        <v>Eindhoven-Zuid</v>
      </c>
      <c r="E542" t="str">
        <f>VLOOKUP(Rent[[#This Row],[Real_estate_Item]],Houses[#All],3)</f>
        <v>Tuindorp</v>
      </c>
      <c r="F542" t="str">
        <f>VLOOKUP(Rent[[#This Row],[Real_estate_Item]],Houses[#All],6)</f>
        <v>Villa</v>
      </c>
      <c r="G542" s="3">
        <f>VLOOKUP(Rent[[#This Row],[Real_estate_Item]],Houses[#All],7)</f>
        <v>1440</v>
      </c>
      <c r="H542" s="3">
        <f t="shared" si="16"/>
        <v>8640</v>
      </c>
      <c r="I542" s="3">
        <f t="shared" si="17"/>
        <v>17280</v>
      </c>
      <c r="J542" s="4">
        <f>Rent[[#This Row],[Actual_Rent]]/Rent[[#This Row],[Planned_rent]]</f>
        <v>0.5</v>
      </c>
      <c r="K542"/>
    </row>
    <row r="543" spans="1:11" x14ac:dyDescent="0.25">
      <c r="A543">
        <v>29</v>
      </c>
      <c r="B543" s="1">
        <v>40544</v>
      </c>
      <c r="C543">
        <v>5</v>
      </c>
      <c r="D543" t="str">
        <f>VLOOKUP(Rent[[#This Row],[Real_estate_Item]],Houses[#All],2)</f>
        <v>Eindhoven-Zuid</v>
      </c>
      <c r="E543" t="str">
        <f>VLOOKUP(Rent[[#This Row],[Real_estate_Item]],Houses[#All],3)</f>
        <v>Tuindorp</v>
      </c>
      <c r="F543" t="str">
        <f>VLOOKUP(Rent[[#This Row],[Real_estate_Item]],Houses[#All],6)</f>
        <v>Villa</v>
      </c>
      <c r="G543" s="3">
        <f>VLOOKUP(Rent[[#This Row],[Real_estate_Item]],Houses[#All],7)</f>
        <v>1440</v>
      </c>
      <c r="H543" s="3">
        <f t="shared" si="16"/>
        <v>7200</v>
      </c>
      <c r="I543" s="3">
        <f t="shared" si="17"/>
        <v>17280</v>
      </c>
      <c r="J543" s="4">
        <f>Rent[[#This Row],[Actual_Rent]]/Rent[[#This Row],[Planned_rent]]</f>
        <v>0.41666666666666669</v>
      </c>
      <c r="K543"/>
    </row>
    <row r="544" spans="1:11" x14ac:dyDescent="0.25">
      <c r="A544">
        <v>29</v>
      </c>
      <c r="B544" s="1">
        <v>40909</v>
      </c>
      <c r="C544">
        <v>8</v>
      </c>
      <c r="D544" t="str">
        <f>VLOOKUP(Rent[[#This Row],[Real_estate_Item]],Houses[#All],2)</f>
        <v>Eindhoven-Zuid</v>
      </c>
      <c r="E544" t="str">
        <f>VLOOKUP(Rent[[#This Row],[Real_estate_Item]],Houses[#All],3)</f>
        <v>Tuindorp</v>
      </c>
      <c r="F544" t="str">
        <f>VLOOKUP(Rent[[#This Row],[Real_estate_Item]],Houses[#All],6)</f>
        <v>Villa</v>
      </c>
      <c r="G544" s="3">
        <f>VLOOKUP(Rent[[#This Row],[Real_estate_Item]],Houses[#All],7)</f>
        <v>1440</v>
      </c>
      <c r="H544" s="3">
        <f t="shared" si="16"/>
        <v>11520</v>
      </c>
      <c r="I544" s="3">
        <f t="shared" si="17"/>
        <v>17280</v>
      </c>
      <c r="J544" s="4">
        <f>Rent[[#This Row],[Actual_Rent]]/Rent[[#This Row],[Planned_rent]]</f>
        <v>0.66666666666666663</v>
      </c>
      <c r="K544"/>
    </row>
    <row r="545" spans="1:11" x14ac:dyDescent="0.25">
      <c r="A545">
        <v>29</v>
      </c>
      <c r="B545" s="1">
        <v>41275</v>
      </c>
      <c r="C545">
        <v>5</v>
      </c>
      <c r="D545" t="str">
        <f>VLOOKUP(Rent[[#This Row],[Real_estate_Item]],Houses[#All],2)</f>
        <v>Eindhoven-Zuid</v>
      </c>
      <c r="E545" t="str">
        <f>VLOOKUP(Rent[[#This Row],[Real_estate_Item]],Houses[#All],3)</f>
        <v>Tuindorp</v>
      </c>
      <c r="F545" t="str">
        <f>VLOOKUP(Rent[[#This Row],[Real_estate_Item]],Houses[#All],6)</f>
        <v>Villa</v>
      </c>
      <c r="G545" s="3">
        <f>VLOOKUP(Rent[[#This Row],[Real_estate_Item]],Houses[#All],7)</f>
        <v>1440</v>
      </c>
      <c r="H545" s="3">
        <f t="shared" si="16"/>
        <v>7200</v>
      </c>
      <c r="I545" s="3">
        <f t="shared" si="17"/>
        <v>17280</v>
      </c>
      <c r="J545" s="4">
        <f>Rent[[#This Row],[Actual_Rent]]/Rent[[#This Row],[Planned_rent]]</f>
        <v>0.41666666666666669</v>
      </c>
      <c r="K545"/>
    </row>
    <row r="546" spans="1:11" x14ac:dyDescent="0.25">
      <c r="A546">
        <v>29</v>
      </c>
      <c r="B546" s="1">
        <v>41640</v>
      </c>
      <c r="C546">
        <v>6</v>
      </c>
      <c r="D546" t="str">
        <f>VLOOKUP(Rent[[#This Row],[Real_estate_Item]],Houses[#All],2)</f>
        <v>Eindhoven-Zuid</v>
      </c>
      <c r="E546" t="str">
        <f>VLOOKUP(Rent[[#This Row],[Real_estate_Item]],Houses[#All],3)</f>
        <v>Tuindorp</v>
      </c>
      <c r="F546" t="str">
        <f>VLOOKUP(Rent[[#This Row],[Real_estate_Item]],Houses[#All],6)</f>
        <v>Villa</v>
      </c>
      <c r="G546" s="3">
        <f>VLOOKUP(Rent[[#This Row],[Real_estate_Item]],Houses[#All],7)</f>
        <v>1440</v>
      </c>
      <c r="H546" s="3">
        <f t="shared" si="16"/>
        <v>8640</v>
      </c>
      <c r="I546" s="3">
        <f t="shared" si="17"/>
        <v>17280</v>
      </c>
      <c r="J546" s="4">
        <f>Rent[[#This Row],[Actual_Rent]]/Rent[[#This Row],[Planned_rent]]</f>
        <v>0.5</v>
      </c>
      <c r="K546"/>
    </row>
    <row r="547" spans="1:11" x14ac:dyDescent="0.25">
      <c r="A547">
        <v>29</v>
      </c>
      <c r="B547" s="1">
        <v>42005</v>
      </c>
      <c r="C547">
        <v>7</v>
      </c>
      <c r="D547" t="str">
        <f>VLOOKUP(Rent[[#This Row],[Real_estate_Item]],Houses[#All],2)</f>
        <v>Eindhoven-Zuid</v>
      </c>
      <c r="E547" t="str">
        <f>VLOOKUP(Rent[[#This Row],[Real_estate_Item]],Houses[#All],3)</f>
        <v>Tuindorp</v>
      </c>
      <c r="F547" t="str">
        <f>VLOOKUP(Rent[[#This Row],[Real_estate_Item]],Houses[#All],6)</f>
        <v>Villa</v>
      </c>
      <c r="G547" s="3">
        <f>VLOOKUP(Rent[[#This Row],[Real_estate_Item]],Houses[#All],7)</f>
        <v>1440</v>
      </c>
      <c r="H547" s="3">
        <f t="shared" si="16"/>
        <v>10080</v>
      </c>
      <c r="I547" s="3">
        <f t="shared" si="17"/>
        <v>17280</v>
      </c>
      <c r="J547" s="4">
        <f>Rent[[#This Row],[Actual_Rent]]/Rent[[#This Row],[Planned_rent]]</f>
        <v>0.58333333333333337</v>
      </c>
      <c r="K547"/>
    </row>
    <row r="548" spans="1:11" x14ac:dyDescent="0.25">
      <c r="A548">
        <v>29</v>
      </c>
      <c r="B548" s="1">
        <v>42370</v>
      </c>
      <c r="C548">
        <v>6</v>
      </c>
      <c r="D548" t="str">
        <f>VLOOKUP(Rent[[#This Row],[Real_estate_Item]],Houses[#All],2)</f>
        <v>Eindhoven-Zuid</v>
      </c>
      <c r="E548" t="str">
        <f>VLOOKUP(Rent[[#This Row],[Real_estate_Item]],Houses[#All],3)</f>
        <v>Tuindorp</v>
      </c>
      <c r="F548" t="str">
        <f>VLOOKUP(Rent[[#This Row],[Real_estate_Item]],Houses[#All],6)</f>
        <v>Villa</v>
      </c>
      <c r="G548" s="3">
        <f>VLOOKUP(Rent[[#This Row],[Real_estate_Item]],Houses[#All],7)</f>
        <v>1440</v>
      </c>
      <c r="H548" s="3">
        <f t="shared" si="16"/>
        <v>8640</v>
      </c>
      <c r="I548" s="3">
        <f t="shared" si="17"/>
        <v>17280</v>
      </c>
      <c r="J548" s="4">
        <f>Rent[[#This Row],[Actual_Rent]]/Rent[[#This Row],[Planned_rent]]</f>
        <v>0.5</v>
      </c>
      <c r="K548"/>
    </row>
    <row r="549" spans="1:11" x14ac:dyDescent="0.25">
      <c r="A549">
        <v>29</v>
      </c>
      <c r="B549" s="1">
        <v>42736</v>
      </c>
      <c r="C549">
        <v>6</v>
      </c>
      <c r="D549" t="str">
        <f>VLOOKUP(Rent[[#This Row],[Real_estate_Item]],Houses[#All],2)</f>
        <v>Eindhoven-Zuid</v>
      </c>
      <c r="E549" t="str">
        <f>VLOOKUP(Rent[[#This Row],[Real_estate_Item]],Houses[#All],3)</f>
        <v>Tuindorp</v>
      </c>
      <c r="F549" t="str">
        <f>VLOOKUP(Rent[[#This Row],[Real_estate_Item]],Houses[#All],6)</f>
        <v>Villa</v>
      </c>
      <c r="G549" s="3">
        <f>VLOOKUP(Rent[[#This Row],[Real_estate_Item]],Houses[#All],7)</f>
        <v>1440</v>
      </c>
      <c r="H549" s="3">
        <f t="shared" si="16"/>
        <v>8640</v>
      </c>
      <c r="I549" s="3">
        <f t="shared" si="17"/>
        <v>17280</v>
      </c>
      <c r="J549" s="4">
        <f>Rent[[#This Row],[Actual_Rent]]/Rent[[#This Row],[Planned_rent]]</f>
        <v>0.5</v>
      </c>
      <c r="K549"/>
    </row>
    <row r="550" spans="1:11" x14ac:dyDescent="0.25">
      <c r="A550">
        <v>29</v>
      </c>
      <c r="B550" s="1">
        <v>43101</v>
      </c>
      <c r="C550">
        <v>7</v>
      </c>
      <c r="D550" t="str">
        <f>VLOOKUP(Rent[[#This Row],[Real_estate_Item]],Houses[#All],2)</f>
        <v>Eindhoven-Zuid</v>
      </c>
      <c r="E550" t="str">
        <f>VLOOKUP(Rent[[#This Row],[Real_estate_Item]],Houses[#All],3)</f>
        <v>Tuindorp</v>
      </c>
      <c r="F550" t="str">
        <f>VLOOKUP(Rent[[#This Row],[Real_estate_Item]],Houses[#All],6)</f>
        <v>Villa</v>
      </c>
      <c r="G550" s="3">
        <f>VLOOKUP(Rent[[#This Row],[Real_estate_Item]],Houses[#All],7)</f>
        <v>1440</v>
      </c>
      <c r="H550" s="3">
        <f t="shared" si="16"/>
        <v>10080</v>
      </c>
      <c r="I550" s="3">
        <f t="shared" si="17"/>
        <v>17280</v>
      </c>
      <c r="J550" s="4">
        <f>Rent[[#This Row],[Actual_Rent]]/Rent[[#This Row],[Planned_rent]]</f>
        <v>0.58333333333333337</v>
      </c>
      <c r="K550"/>
    </row>
    <row r="551" spans="1:11" x14ac:dyDescent="0.25">
      <c r="A551">
        <v>29</v>
      </c>
      <c r="B551" s="1">
        <v>43466</v>
      </c>
      <c r="C551">
        <v>9</v>
      </c>
      <c r="D551" t="str">
        <f>VLOOKUP(Rent[[#This Row],[Real_estate_Item]],Houses[#All],2)</f>
        <v>Eindhoven-Zuid</v>
      </c>
      <c r="E551" t="str">
        <f>VLOOKUP(Rent[[#This Row],[Real_estate_Item]],Houses[#All],3)</f>
        <v>Tuindorp</v>
      </c>
      <c r="F551" t="str">
        <f>VLOOKUP(Rent[[#This Row],[Real_estate_Item]],Houses[#All],6)</f>
        <v>Villa</v>
      </c>
      <c r="G551" s="3">
        <f>VLOOKUP(Rent[[#This Row],[Real_estate_Item]],Houses[#All],7)</f>
        <v>1440</v>
      </c>
      <c r="H551" s="3">
        <f t="shared" si="16"/>
        <v>12960</v>
      </c>
      <c r="I551" s="3">
        <f t="shared" si="17"/>
        <v>17280</v>
      </c>
      <c r="J551" s="4">
        <f>Rent[[#This Row],[Actual_Rent]]/Rent[[#This Row],[Planned_rent]]</f>
        <v>0.75</v>
      </c>
      <c r="K551"/>
    </row>
    <row r="552" spans="1:11" x14ac:dyDescent="0.25">
      <c r="A552">
        <v>30</v>
      </c>
      <c r="B552" s="1">
        <v>36892</v>
      </c>
      <c r="C552">
        <v>7</v>
      </c>
      <c r="D552" t="str">
        <f>VLOOKUP(Rent[[#This Row],[Real_estate_Item]],Houses[#All],2)</f>
        <v>Eindhoven-Zuid</v>
      </c>
      <c r="E552" t="str">
        <f>VLOOKUP(Rent[[#This Row],[Real_estate_Item]],Houses[#All],3)</f>
        <v>Tuindorp</v>
      </c>
      <c r="F552" t="str">
        <f>VLOOKUP(Rent[[#This Row],[Real_estate_Item]],Houses[#All],6)</f>
        <v>Condo</v>
      </c>
      <c r="G552" s="3">
        <f>VLOOKUP(Rent[[#This Row],[Real_estate_Item]],Houses[#All],7)</f>
        <v>400</v>
      </c>
      <c r="H552" s="3">
        <f t="shared" si="16"/>
        <v>2800</v>
      </c>
      <c r="I552" s="3">
        <f t="shared" si="17"/>
        <v>4800</v>
      </c>
      <c r="J552" s="4">
        <f>Rent[[#This Row],[Actual_Rent]]/Rent[[#This Row],[Planned_rent]]</f>
        <v>0.58333333333333337</v>
      </c>
      <c r="K552"/>
    </row>
    <row r="553" spans="1:11" x14ac:dyDescent="0.25">
      <c r="A553">
        <v>30</v>
      </c>
      <c r="B553" s="1">
        <v>37257</v>
      </c>
      <c r="C553">
        <v>8</v>
      </c>
      <c r="D553" t="str">
        <f>VLOOKUP(Rent[[#This Row],[Real_estate_Item]],Houses[#All],2)</f>
        <v>Eindhoven-Zuid</v>
      </c>
      <c r="E553" t="str">
        <f>VLOOKUP(Rent[[#This Row],[Real_estate_Item]],Houses[#All],3)</f>
        <v>Tuindorp</v>
      </c>
      <c r="F553" t="str">
        <f>VLOOKUP(Rent[[#This Row],[Real_estate_Item]],Houses[#All],6)</f>
        <v>Condo</v>
      </c>
      <c r="G553" s="3">
        <f>VLOOKUP(Rent[[#This Row],[Real_estate_Item]],Houses[#All],7)</f>
        <v>400</v>
      </c>
      <c r="H553" s="3">
        <f t="shared" si="16"/>
        <v>3200</v>
      </c>
      <c r="I553" s="3">
        <f t="shared" si="17"/>
        <v>4800</v>
      </c>
      <c r="J553" s="4">
        <f>Rent[[#This Row],[Actual_Rent]]/Rent[[#This Row],[Planned_rent]]</f>
        <v>0.66666666666666663</v>
      </c>
      <c r="K553"/>
    </row>
    <row r="554" spans="1:11" x14ac:dyDescent="0.25">
      <c r="A554">
        <v>30</v>
      </c>
      <c r="B554" s="1">
        <v>37622</v>
      </c>
      <c r="C554">
        <v>8</v>
      </c>
      <c r="D554" t="str">
        <f>VLOOKUP(Rent[[#This Row],[Real_estate_Item]],Houses[#All],2)</f>
        <v>Eindhoven-Zuid</v>
      </c>
      <c r="E554" t="str">
        <f>VLOOKUP(Rent[[#This Row],[Real_estate_Item]],Houses[#All],3)</f>
        <v>Tuindorp</v>
      </c>
      <c r="F554" t="str">
        <f>VLOOKUP(Rent[[#This Row],[Real_estate_Item]],Houses[#All],6)</f>
        <v>Condo</v>
      </c>
      <c r="G554" s="3">
        <f>VLOOKUP(Rent[[#This Row],[Real_estate_Item]],Houses[#All],7)</f>
        <v>400</v>
      </c>
      <c r="H554" s="3">
        <f t="shared" si="16"/>
        <v>3200</v>
      </c>
      <c r="I554" s="3">
        <f t="shared" si="17"/>
        <v>4800</v>
      </c>
      <c r="J554" s="4">
        <f>Rent[[#This Row],[Actual_Rent]]/Rent[[#This Row],[Planned_rent]]</f>
        <v>0.66666666666666663</v>
      </c>
      <c r="K554"/>
    </row>
    <row r="555" spans="1:11" x14ac:dyDescent="0.25">
      <c r="A555">
        <v>30</v>
      </c>
      <c r="B555" s="1">
        <v>37987</v>
      </c>
      <c r="C555">
        <v>8</v>
      </c>
      <c r="D555" t="str">
        <f>VLOOKUP(Rent[[#This Row],[Real_estate_Item]],Houses[#All],2)</f>
        <v>Eindhoven-Zuid</v>
      </c>
      <c r="E555" t="str">
        <f>VLOOKUP(Rent[[#This Row],[Real_estate_Item]],Houses[#All],3)</f>
        <v>Tuindorp</v>
      </c>
      <c r="F555" t="str">
        <f>VLOOKUP(Rent[[#This Row],[Real_estate_Item]],Houses[#All],6)</f>
        <v>Condo</v>
      </c>
      <c r="G555" s="3">
        <f>VLOOKUP(Rent[[#This Row],[Real_estate_Item]],Houses[#All],7)</f>
        <v>400</v>
      </c>
      <c r="H555" s="3">
        <f t="shared" si="16"/>
        <v>3200</v>
      </c>
      <c r="I555" s="3">
        <f t="shared" si="17"/>
        <v>4800</v>
      </c>
      <c r="J555" s="4">
        <f>Rent[[#This Row],[Actual_Rent]]/Rent[[#This Row],[Planned_rent]]</f>
        <v>0.66666666666666663</v>
      </c>
      <c r="K555"/>
    </row>
    <row r="556" spans="1:11" x14ac:dyDescent="0.25">
      <c r="A556">
        <v>30</v>
      </c>
      <c r="B556" s="1">
        <v>38353</v>
      </c>
      <c r="C556">
        <v>9</v>
      </c>
      <c r="D556" t="str">
        <f>VLOOKUP(Rent[[#This Row],[Real_estate_Item]],Houses[#All],2)</f>
        <v>Eindhoven-Zuid</v>
      </c>
      <c r="E556" t="str">
        <f>VLOOKUP(Rent[[#This Row],[Real_estate_Item]],Houses[#All],3)</f>
        <v>Tuindorp</v>
      </c>
      <c r="F556" t="str">
        <f>VLOOKUP(Rent[[#This Row],[Real_estate_Item]],Houses[#All],6)</f>
        <v>Condo</v>
      </c>
      <c r="G556" s="3">
        <f>VLOOKUP(Rent[[#This Row],[Real_estate_Item]],Houses[#All],7)</f>
        <v>400</v>
      </c>
      <c r="H556" s="3">
        <f t="shared" si="16"/>
        <v>3600</v>
      </c>
      <c r="I556" s="3">
        <f t="shared" si="17"/>
        <v>4800</v>
      </c>
      <c r="J556" s="4">
        <f>Rent[[#This Row],[Actual_Rent]]/Rent[[#This Row],[Planned_rent]]</f>
        <v>0.75</v>
      </c>
      <c r="K556"/>
    </row>
    <row r="557" spans="1:11" x14ac:dyDescent="0.25">
      <c r="A557">
        <v>30</v>
      </c>
      <c r="B557" s="1">
        <v>38718</v>
      </c>
      <c r="C557">
        <v>7</v>
      </c>
      <c r="D557" t="str">
        <f>VLOOKUP(Rent[[#This Row],[Real_estate_Item]],Houses[#All],2)</f>
        <v>Eindhoven-Zuid</v>
      </c>
      <c r="E557" t="str">
        <f>VLOOKUP(Rent[[#This Row],[Real_estate_Item]],Houses[#All],3)</f>
        <v>Tuindorp</v>
      </c>
      <c r="F557" t="str">
        <f>VLOOKUP(Rent[[#This Row],[Real_estate_Item]],Houses[#All],6)</f>
        <v>Condo</v>
      </c>
      <c r="G557" s="3">
        <f>VLOOKUP(Rent[[#This Row],[Real_estate_Item]],Houses[#All],7)</f>
        <v>400</v>
      </c>
      <c r="H557" s="3">
        <f t="shared" si="16"/>
        <v>2800</v>
      </c>
      <c r="I557" s="3">
        <f t="shared" si="17"/>
        <v>4800</v>
      </c>
      <c r="J557" s="4">
        <f>Rent[[#This Row],[Actual_Rent]]/Rent[[#This Row],[Planned_rent]]</f>
        <v>0.58333333333333337</v>
      </c>
      <c r="K557"/>
    </row>
    <row r="558" spans="1:11" x14ac:dyDescent="0.25">
      <c r="A558">
        <v>30</v>
      </c>
      <c r="B558" s="1">
        <v>39083</v>
      </c>
      <c r="C558">
        <v>8</v>
      </c>
      <c r="D558" t="str">
        <f>VLOOKUP(Rent[[#This Row],[Real_estate_Item]],Houses[#All],2)</f>
        <v>Eindhoven-Zuid</v>
      </c>
      <c r="E558" t="str">
        <f>VLOOKUP(Rent[[#This Row],[Real_estate_Item]],Houses[#All],3)</f>
        <v>Tuindorp</v>
      </c>
      <c r="F558" t="str">
        <f>VLOOKUP(Rent[[#This Row],[Real_estate_Item]],Houses[#All],6)</f>
        <v>Condo</v>
      </c>
      <c r="G558" s="3">
        <f>VLOOKUP(Rent[[#This Row],[Real_estate_Item]],Houses[#All],7)</f>
        <v>400</v>
      </c>
      <c r="H558" s="3">
        <f t="shared" si="16"/>
        <v>3200</v>
      </c>
      <c r="I558" s="3">
        <f t="shared" si="17"/>
        <v>4800</v>
      </c>
      <c r="J558" s="4">
        <f>Rent[[#This Row],[Actual_Rent]]/Rent[[#This Row],[Planned_rent]]</f>
        <v>0.66666666666666663</v>
      </c>
      <c r="K558"/>
    </row>
    <row r="559" spans="1:11" x14ac:dyDescent="0.25">
      <c r="A559">
        <v>30</v>
      </c>
      <c r="B559" s="1">
        <v>39448</v>
      </c>
      <c r="C559">
        <v>6</v>
      </c>
      <c r="D559" t="str">
        <f>VLOOKUP(Rent[[#This Row],[Real_estate_Item]],Houses[#All],2)</f>
        <v>Eindhoven-Zuid</v>
      </c>
      <c r="E559" t="str">
        <f>VLOOKUP(Rent[[#This Row],[Real_estate_Item]],Houses[#All],3)</f>
        <v>Tuindorp</v>
      </c>
      <c r="F559" t="str">
        <f>VLOOKUP(Rent[[#This Row],[Real_estate_Item]],Houses[#All],6)</f>
        <v>Condo</v>
      </c>
      <c r="G559" s="3">
        <f>VLOOKUP(Rent[[#This Row],[Real_estate_Item]],Houses[#All],7)</f>
        <v>400</v>
      </c>
      <c r="H559" s="3">
        <f t="shared" si="16"/>
        <v>2400</v>
      </c>
      <c r="I559" s="3">
        <f t="shared" si="17"/>
        <v>4800</v>
      </c>
      <c r="J559" s="4">
        <f>Rent[[#This Row],[Actual_Rent]]/Rent[[#This Row],[Planned_rent]]</f>
        <v>0.5</v>
      </c>
      <c r="K559"/>
    </row>
    <row r="560" spans="1:11" x14ac:dyDescent="0.25">
      <c r="A560">
        <v>30</v>
      </c>
      <c r="B560" s="1">
        <v>39814</v>
      </c>
      <c r="C560">
        <v>9</v>
      </c>
      <c r="D560" t="str">
        <f>VLOOKUP(Rent[[#This Row],[Real_estate_Item]],Houses[#All],2)</f>
        <v>Eindhoven-Zuid</v>
      </c>
      <c r="E560" t="str">
        <f>VLOOKUP(Rent[[#This Row],[Real_estate_Item]],Houses[#All],3)</f>
        <v>Tuindorp</v>
      </c>
      <c r="F560" t="str">
        <f>VLOOKUP(Rent[[#This Row],[Real_estate_Item]],Houses[#All],6)</f>
        <v>Condo</v>
      </c>
      <c r="G560" s="3">
        <f>VLOOKUP(Rent[[#This Row],[Real_estate_Item]],Houses[#All],7)</f>
        <v>400</v>
      </c>
      <c r="H560" s="3">
        <f t="shared" si="16"/>
        <v>3600</v>
      </c>
      <c r="I560" s="3">
        <f t="shared" si="17"/>
        <v>4800</v>
      </c>
      <c r="J560" s="4">
        <f>Rent[[#This Row],[Actual_Rent]]/Rent[[#This Row],[Planned_rent]]</f>
        <v>0.75</v>
      </c>
      <c r="K560"/>
    </row>
    <row r="561" spans="1:11" x14ac:dyDescent="0.25">
      <c r="A561">
        <v>30</v>
      </c>
      <c r="B561" s="1">
        <v>40179</v>
      </c>
      <c r="C561">
        <v>5</v>
      </c>
      <c r="D561" t="str">
        <f>VLOOKUP(Rent[[#This Row],[Real_estate_Item]],Houses[#All],2)</f>
        <v>Eindhoven-Zuid</v>
      </c>
      <c r="E561" t="str">
        <f>VLOOKUP(Rent[[#This Row],[Real_estate_Item]],Houses[#All],3)</f>
        <v>Tuindorp</v>
      </c>
      <c r="F561" t="str">
        <f>VLOOKUP(Rent[[#This Row],[Real_estate_Item]],Houses[#All],6)</f>
        <v>Condo</v>
      </c>
      <c r="G561" s="3">
        <f>VLOOKUP(Rent[[#This Row],[Real_estate_Item]],Houses[#All],7)</f>
        <v>400</v>
      </c>
      <c r="H561" s="3">
        <f t="shared" si="16"/>
        <v>2000</v>
      </c>
      <c r="I561" s="3">
        <f t="shared" si="17"/>
        <v>4800</v>
      </c>
      <c r="J561" s="4">
        <f>Rent[[#This Row],[Actual_Rent]]/Rent[[#This Row],[Planned_rent]]</f>
        <v>0.41666666666666669</v>
      </c>
      <c r="K561"/>
    </row>
    <row r="562" spans="1:11" x14ac:dyDescent="0.25">
      <c r="A562">
        <v>30</v>
      </c>
      <c r="B562" s="1">
        <v>40544</v>
      </c>
      <c r="C562">
        <v>5</v>
      </c>
      <c r="D562" t="str">
        <f>VLOOKUP(Rent[[#This Row],[Real_estate_Item]],Houses[#All],2)</f>
        <v>Eindhoven-Zuid</v>
      </c>
      <c r="E562" t="str">
        <f>VLOOKUP(Rent[[#This Row],[Real_estate_Item]],Houses[#All],3)</f>
        <v>Tuindorp</v>
      </c>
      <c r="F562" t="str">
        <f>VLOOKUP(Rent[[#This Row],[Real_estate_Item]],Houses[#All],6)</f>
        <v>Condo</v>
      </c>
      <c r="G562" s="3">
        <f>VLOOKUP(Rent[[#This Row],[Real_estate_Item]],Houses[#All],7)</f>
        <v>400</v>
      </c>
      <c r="H562" s="3">
        <f t="shared" si="16"/>
        <v>2000</v>
      </c>
      <c r="I562" s="3">
        <f t="shared" si="17"/>
        <v>4800</v>
      </c>
      <c r="J562" s="4">
        <f>Rent[[#This Row],[Actual_Rent]]/Rent[[#This Row],[Planned_rent]]</f>
        <v>0.41666666666666669</v>
      </c>
      <c r="K562"/>
    </row>
    <row r="563" spans="1:11" x14ac:dyDescent="0.25">
      <c r="A563">
        <v>30</v>
      </c>
      <c r="B563" s="1">
        <v>40909</v>
      </c>
      <c r="C563">
        <v>6</v>
      </c>
      <c r="D563" t="str">
        <f>VLOOKUP(Rent[[#This Row],[Real_estate_Item]],Houses[#All],2)</f>
        <v>Eindhoven-Zuid</v>
      </c>
      <c r="E563" t="str">
        <f>VLOOKUP(Rent[[#This Row],[Real_estate_Item]],Houses[#All],3)</f>
        <v>Tuindorp</v>
      </c>
      <c r="F563" t="str">
        <f>VLOOKUP(Rent[[#This Row],[Real_estate_Item]],Houses[#All],6)</f>
        <v>Condo</v>
      </c>
      <c r="G563" s="3">
        <f>VLOOKUP(Rent[[#This Row],[Real_estate_Item]],Houses[#All],7)</f>
        <v>400</v>
      </c>
      <c r="H563" s="3">
        <f t="shared" si="16"/>
        <v>2400</v>
      </c>
      <c r="I563" s="3">
        <f t="shared" si="17"/>
        <v>4800</v>
      </c>
      <c r="J563" s="4">
        <f>Rent[[#This Row],[Actual_Rent]]/Rent[[#This Row],[Planned_rent]]</f>
        <v>0.5</v>
      </c>
      <c r="K563"/>
    </row>
    <row r="564" spans="1:11" x14ac:dyDescent="0.25">
      <c r="A564">
        <v>30</v>
      </c>
      <c r="B564" s="1">
        <v>41275</v>
      </c>
      <c r="C564">
        <v>6</v>
      </c>
      <c r="D564" t="str">
        <f>VLOOKUP(Rent[[#This Row],[Real_estate_Item]],Houses[#All],2)</f>
        <v>Eindhoven-Zuid</v>
      </c>
      <c r="E564" t="str">
        <f>VLOOKUP(Rent[[#This Row],[Real_estate_Item]],Houses[#All],3)</f>
        <v>Tuindorp</v>
      </c>
      <c r="F564" t="str">
        <f>VLOOKUP(Rent[[#This Row],[Real_estate_Item]],Houses[#All],6)</f>
        <v>Condo</v>
      </c>
      <c r="G564" s="3">
        <f>VLOOKUP(Rent[[#This Row],[Real_estate_Item]],Houses[#All],7)</f>
        <v>400</v>
      </c>
      <c r="H564" s="3">
        <f t="shared" si="16"/>
        <v>2400</v>
      </c>
      <c r="I564" s="3">
        <f t="shared" si="17"/>
        <v>4800</v>
      </c>
      <c r="J564" s="4">
        <f>Rent[[#This Row],[Actual_Rent]]/Rent[[#This Row],[Planned_rent]]</f>
        <v>0.5</v>
      </c>
      <c r="K564"/>
    </row>
    <row r="565" spans="1:11" x14ac:dyDescent="0.25">
      <c r="A565">
        <v>30</v>
      </c>
      <c r="B565" s="1">
        <v>41640</v>
      </c>
      <c r="C565">
        <v>7</v>
      </c>
      <c r="D565" t="str">
        <f>VLOOKUP(Rent[[#This Row],[Real_estate_Item]],Houses[#All],2)</f>
        <v>Eindhoven-Zuid</v>
      </c>
      <c r="E565" t="str">
        <f>VLOOKUP(Rent[[#This Row],[Real_estate_Item]],Houses[#All],3)</f>
        <v>Tuindorp</v>
      </c>
      <c r="F565" t="str">
        <f>VLOOKUP(Rent[[#This Row],[Real_estate_Item]],Houses[#All],6)</f>
        <v>Condo</v>
      </c>
      <c r="G565" s="3">
        <f>VLOOKUP(Rent[[#This Row],[Real_estate_Item]],Houses[#All],7)</f>
        <v>400</v>
      </c>
      <c r="H565" s="3">
        <f t="shared" si="16"/>
        <v>2800</v>
      </c>
      <c r="I565" s="3">
        <f t="shared" si="17"/>
        <v>4800</v>
      </c>
      <c r="J565" s="4">
        <f>Rent[[#This Row],[Actual_Rent]]/Rent[[#This Row],[Planned_rent]]</f>
        <v>0.58333333333333337</v>
      </c>
      <c r="K565"/>
    </row>
    <row r="566" spans="1:11" x14ac:dyDescent="0.25">
      <c r="A566">
        <v>30</v>
      </c>
      <c r="B566" s="1">
        <v>42005</v>
      </c>
      <c r="C566">
        <v>5</v>
      </c>
      <c r="D566" t="str">
        <f>VLOOKUP(Rent[[#This Row],[Real_estate_Item]],Houses[#All],2)</f>
        <v>Eindhoven-Zuid</v>
      </c>
      <c r="E566" t="str">
        <f>VLOOKUP(Rent[[#This Row],[Real_estate_Item]],Houses[#All],3)</f>
        <v>Tuindorp</v>
      </c>
      <c r="F566" t="str">
        <f>VLOOKUP(Rent[[#This Row],[Real_estate_Item]],Houses[#All],6)</f>
        <v>Condo</v>
      </c>
      <c r="G566" s="3">
        <f>VLOOKUP(Rent[[#This Row],[Real_estate_Item]],Houses[#All],7)</f>
        <v>400</v>
      </c>
      <c r="H566" s="3">
        <f t="shared" si="16"/>
        <v>2000</v>
      </c>
      <c r="I566" s="3">
        <f t="shared" si="17"/>
        <v>4800</v>
      </c>
      <c r="J566" s="4">
        <f>Rent[[#This Row],[Actual_Rent]]/Rent[[#This Row],[Planned_rent]]</f>
        <v>0.41666666666666669</v>
      </c>
      <c r="K566"/>
    </row>
    <row r="567" spans="1:11" x14ac:dyDescent="0.25">
      <c r="A567">
        <v>30</v>
      </c>
      <c r="B567" s="1">
        <v>42370</v>
      </c>
      <c r="C567">
        <v>7</v>
      </c>
      <c r="D567" t="str">
        <f>VLOOKUP(Rent[[#This Row],[Real_estate_Item]],Houses[#All],2)</f>
        <v>Eindhoven-Zuid</v>
      </c>
      <c r="E567" t="str">
        <f>VLOOKUP(Rent[[#This Row],[Real_estate_Item]],Houses[#All],3)</f>
        <v>Tuindorp</v>
      </c>
      <c r="F567" t="str">
        <f>VLOOKUP(Rent[[#This Row],[Real_estate_Item]],Houses[#All],6)</f>
        <v>Condo</v>
      </c>
      <c r="G567" s="3">
        <f>VLOOKUP(Rent[[#This Row],[Real_estate_Item]],Houses[#All],7)</f>
        <v>400</v>
      </c>
      <c r="H567" s="3">
        <f t="shared" si="16"/>
        <v>2800</v>
      </c>
      <c r="I567" s="3">
        <f t="shared" si="17"/>
        <v>4800</v>
      </c>
      <c r="J567" s="4">
        <f>Rent[[#This Row],[Actual_Rent]]/Rent[[#This Row],[Planned_rent]]</f>
        <v>0.58333333333333337</v>
      </c>
      <c r="K567"/>
    </row>
    <row r="568" spans="1:11" x14ac:dyDescent="0.25">
      <c r="A568">
        <v>30</v>
      </c>
      <c r="B568" s="1">
        <v>42736</v>
      </c>
      <c r="C568">
        <v>7</v>
      </c>
      <c r="D568" t="str">
        <f>VLOOKUP(Rent[[#This Row],[Real_estate_Item]],Houses[#All],2)</f>
        <v>Eindhoven-Zuid</v>
      </c>
      <c r="E568" t="str">
        <f>VLOOKUP(Rent[[#This Row],[Real_estate_Item]],Houses[#All],3)</f>
        <v>Tuindorp</v>
      </c>
      <c r="F568" t="str">
        <f>VLOOKUP(Rent[[#This Row],[Real_estate_Item]],Houses[#All],6)</f>
        <v>Condo</v>
      </c>
      <c r="G568" s="3">
        <f>VLOOKUP(Rent[[#This Row],[Real_estate_Item]],Houses[#All],7)</f>
        <v>400</v>
      </c>
      <c r="H568" s="3">
        <f t="shared" si="16"/>
        <v>2800</v>
      </c>
      <c r="I568" s="3">
        <f t="shared" si="17"/>
        <v>4800</v>
      </c>
      <c r="J568" s="4">
        <f>Rent[[#This Row],[Actual_Rent]]/Rent[[#This Row],[Planned_rent]]</f>
        <v>0.58333333333333337</v>
      </c>
      <c r="K568"/>
    </row>
    <row r="569" spans="1:11" x14ac:dyDescent="0.25">
      <c r="A569">
        <v>30</v>
      </c>
      <c r="B569" s="1">
        <v>43101</v>
      </c>
      <c r="C569">
        <v>8</v>
      </c>
      <c r="D569" t="str">
        <f>VLOOKUP(Rent[[#This Row],[Real_estate_Item]],Houses[#All],2)</f>
        <v>Eindhoven-Zuid</v>
      </c>
      <c r="E569" t="str">
        <f>VLOOKUP(Rent[[#This Row],[Real_estate_Item]],Houses[#All],3)</f>
        <v>Tuindorp</v>
      </c>
      <c r="F569" t="str">
        <f>VLOOKUP(Rent[[#This Row],[Real_estate_Item]],Houses[#All],6)</f>
        <v>Condo</v>
      </c>
      <c r="G569" s="3">
        <f>VLOOKUP(Rent[[#This Row],[Real_estate_Item]],Houses[#All],7)</f>
        <v>400</v>
      </c>
      <c r="H569" s="3">
        <f t="shared" si="16"/>
        <v>3200</v>
      </c>
      <c r="I569" s="3">
        <f t="shared" si="17"/>
        <v>4800</v>
      </c>
      <c r="J569" s="4">
        <f>Rent[[#This Row],[Actual_Rent]]/Rent[[#This Row],[Planned_rent]]</f>
        <v>0.66666666666666663</v>
      </c>
      <c r="K569"/>
    </row>
    <row r="570" spans="1:11" x14ac:dyDescent="0.25">
      <c r="A570">
        <v>30</v>
      </c>
      <c r="B570" s="1">
        <v>43466</v>
      </c>
      <c r="C570">
        <v>9</v>
      </c>
      <c r="D570" t="str">
        <f>VLOOKUP(Rent[[#This Row],[Real_estate_Item]],Houses[#All],2)</f>
        <v>Eindhoven-Zuid</v>
      </c>
      <c r="E570" t="str">
        <f>VLOOKUP(Rent[[#This Row],[Real_estate_Item]],Houses[#All],3)</f>
        <v>Tuindorp</v>
      </c>
      <c r="F570" t="str">
        <f>VLOOKUP(Rent[[#This Row],[Real_estate_Item]],Houses[#All],6)</f>
        <v>Condo</v>
      </c>
      <c r="G570" s="3">
        <f>VLOOKUP(Rent[[#This Row],[Real_estate_Item]],Houses[#All],7)</f>
        <v>400</v>
      </c>
      <c r="H570" s="3">
        <f t="shared" si="16"/>
        <v>3600</v>
      </c>
      <c r="I570" s="3">
        <f t="shared" si="17"/>
        <v>4800</v>
      </c>
      <c r="J570" s="4">
        <f>Rent[[#This Row],[Actual_Rent]]/Rent[[#This Row],[Planned_rent]]</f>
        <v>0.75</v>
      </c>
      <c r="K570"/>
    </row>
    <row r="571" spans="1:11" x14ac:dyDescent="0.25">
      <c r="A571">
        <v>31</v>
      </c>
      <c r="B571" s="1">
        <v>36892</v>
      </c>
      <c r="C571">
        <v>8</v>
      </c>
      <c r="D571" t="str">
        <f>VLOOKUP(Rent[[#This Row],[Real_estate_Item]],Houses[#All],2)</f>
        <v>Eindhoven-Zuid</v>
      </c>
      <c r="E571" t="str">
        <f>VLOOKUP(Rent[[#This Row],[Real_estate_Item]],Houses[#All],3)</f>
        <v>Tuindorp</v>
      </c>
      <c r="F571" t="str">
        <f>VLOOKUP(Rent[[#This Row],[Real_estate_Item]],Houses[#All],6)</f>
        <v>Apartment</v>
      </c>
      <c r="G571" s="3">
        <f>VLOOKUP(Rent[[#This Row],[Real_estate_Item]],Houses[#All],7)</f>
        <v>480</v>
      </c>
      <c r="H571" s="3">
        <f t="shared" si="16"/>
        <v>3840</v>
      </c>
      <c r="I571" s="3">
        <f t="shared" si="17"/>
        <v>5760</v>
      </c>
      <c r="J571" s="4">
        <f>Rent[[#This Row],[Actual_Rent]]/Rent[[#This Row],[Planned_rent]]</f>
        <v>0.66666666666666663</v>
      </c>
      <c r="K571"/>
    </row>
    <row r="572" spans="1:11" x14ac:dyDescent="0.25">
      <c r="A572">
        <v>31</v>
      </c>
      <c r="B572" s="1">
        <v>37257</v>
      </c>
      <c r="C572">
        <v>9</v>
      </c>
      <c r="D572" t="str">
        <f>VLOOKUP(Rent[[#This Row],[Real_estate_Item]],Houses[#All],2)</f>
        <v>Eindhoven-Zuid</v>
      </c>
      <c r="E572" t="str">
        <f>VLOOKUP(Rent[[#This Row],[Real_estate_Item]],Houses[#All],3)</f>
        <v>Tuindorp</v>
      </c>
      <c r="F572" t="str">
        <f>VLOOKUP(Rent[[#This Row],[Real_estate_Item]],Houses[#All],6)</f>
        <v>Apartment</v>
      </c>
      <c r="G572" s="3">
        <f>VLOOKUP(Rent[[#This Row],[Real_estate_Item]],Houses[#All],7)</f>
        <v>480</v>
      </c>
      <c r="H572" s="3">
        <f t="shared" si="16"/>
        <v>4320</v>
      </c>
      <c r="I572" s="3">
        <f t="shared" si="17"/>
        <v>5760</v>
      </c>
      <c r="J572" s="4">
        <f>Rent[[#This Row],[Actual_Rent]]/Rent[[#This Row],[Planned_rent]]</f>
        <v>0.75</v>
      </c>
      <c r="K572"/>
    </row>
    <row r="573" spans="1:11" x14ac:dyDescent="0.25">
      <c r="A573">
        <v>31</v>
      </c>
      <c r="B573" s="1">
        <v>37622</v>
      </c>
      <c r="C573">
        <v>6</v>
      </c>
      <c r="D573" t="str">
        <f>VLOOKUP(Rent[[#This Row],[Real_estate_Item]],Houses[#All],2)</f>
        <v>Eindhoven-Zuid</v>
      </c>
      <c r="E573" t="str">
        <f>VLOOKUP(Rent[[#This Row],[Real_estate_Item]],Houses[#All],3)</f>
        <v>Tuindorp</v>
      </c>
      <c r="F573" t="str">
        <f>VLOOKUP(Rent[[#This Row],[Real_estate_Item]],Houses[#All],6)</f>
        <v>Apartment</v>
      </c>
      <c r="G573" s="3">
        <f>VLOOKUP(Rent[[#This Row],[Real_estate_Item]],Houses[#All],7)</f>
        <v>480</v>
      </c>
      <c r="H573" s="3">
        <f t="shared" si="16"/>
        <v>2880</v>
      </c>
      <c r="I573" s="3">
        <f t="shared" si="17"/>
        <v>5760</v>
      </c>
      <c r="J573" s="4">
        <f>Rent[[#This Row],[Actual_Rent]]/Rent[[#This Row],[Planned_rent]]</f>
        <v>0.5</v>
      </c>
      <c r="K573"/>
    </row>
    <row r="574" spans="1:11" x14ac:dyDescent="0.25">
      <c r="A574">
        <v>31</v>
      </c>
      <c r="B574" s="1">
        <v>37987</v>
      </c>
      <c r="C574">
        <v>7</v>
      </c>
      <c r="D574" t="str">
        <f>VLOOKUP(Rent[[#This Row],[Real_estate_Item]],Houses[#All],2)</f>
        <v>Eindhoven-Zuid</v>
      </c>
      <c r="E574" t="str">
        <f>VLOOKUP(Rent[[#This Row],[Real_estate_Item]],Houses[#All],3)</f>
        <v>Tuindorp</v>
      </c>
      <c r="F574" t="str">
        <f>VLOOKUP(Rent[[#This Row],[Real_estate_Item]],Houses[#All],6)</f>
        <v>Apartment</v>
      </c>
      <c r="G574" s="3">
        <f>VLOOKUP(Rent[[#This Row],[Real_estate_Item]],Houses[#All],7)</f>
        <v>480</v>
      </c>
      <c r="H574" s="3">
        <f t="shared" si="16"/>
        <v>3360</v>
      </c>
      <c r="I574" s="3">
        <f t="shared" si="17"/>
        <v>5760</v>
      </c>
      <c r="J574" s="4">
        <f>Rent[[#This Row],[Actual_Rent]]/Rent[[#This Row],[Planned_rent]]</f>
        <v>0.58333333333333337</v>
      </c>
      <c r="K574"/>
    </row>
    <row r="575" spans="1:11" x14ac:dyDescent="0.25">
      <c r="A575">
        <v>31</v>
      </c>
      <c r="B575" s="1">
        <v>38353</v>
      </c>
      <c r="C575">
        <v>6</v>
      </c>
      <c r="D575" t="str">
        <f>VLOOKUP(Rent[[#This Row],[Real_estate_Item]],Houses[#All],2)</f>
        <v>Eindhoven-Zuid</v>
      </c>
      <c r="E575" t="str">
        <f>VLOOKUP(Rent[[#This Row],[Real_estate_Item]],Houses[#All],3)</f>
        <v>Tuindorp</v>
      </c>
      <c r="F575" t="str">
        <f>VLOOKUP(Rent[[#This Row],[Real_estate_Item]],Houses[#All],6)</f>
        <v>Apartment</v>
      </c>
      <c r="G575" s="3">
        <f>VLOOKUP(Rent[[#This Row],[Real_estate_Item]],Houses[#All],7)</f>
        <v>480</v>
      </c>
      <c r="H575" s="3">
        <f t="shared" si="16"/>
        <v>2880</v>
      </c>
      <c r="I575" s="3">
        <f t="shared" si="17"/>
        <v>5760</v>
      </c>
      <c r="J575" s="4">
        <f>Rent[[#This Row],[Actual_Rent]]/Rent[[#This Row],[Planned_rent]]</f>
        <v>0.5</v>
      </c>
      <c r="K575"/>
    </row>
    <row r="576" spans="1:11" x14ac:dyDescent="0.25">
      <c r="A576">
        <v>31</v>
      </c>
      <c r="B576" s="1">
        <v>38718</v>
      </c>
      <c r="C576">
        <v>8</v>
      </c>
      <c r="D576" t="str">
        <f>VLOOKUP(Rent[[#This Row],[Real_estate_Item]],Houses[#All],2)</f>
        <v>Eindhoven-Zuid</v>
      </c>
      <c r="E576" t="str">
        <f>VLOOKUP(Rent[[#This Row],[Real_estate_Item]],Houses[#All],3)</f>
        <v>Tuindorp</v>
      </c>
      <c r="F576" t="str">
        <f>VLOOKUP(Rent[[#This Row],[Real_estate_Item]],Houses[#All],6)</f>
        <v>Apartment</v>
      </c>
      <c r="G576" s="3">
        <f>VLOOKUP(Rent[[#This Row],[Real_estate_Item]],Houses[#All],7)</f>
        <v>480</v>
      </c>
      <c r="H576" s="3">
        <f t="shared" si="16"/>
        <v>3840</v>
      </c>
      <c r="I576" s="3">
        <f t="shared" si="17"/>
        <v>5760</v>
      </c>
      <c r="J576" s="4">
        <f>Rent[[#This Row],[Actual_Rent]]/Rent[[#This Row],[Planned_rent]]</f>
        <v>0.66666666666666663</v>
      </c>
      <c r="K576"/>
    </row>
    <row r="577" spans="1:11" x14ac:dyDescent="0.25">
      <c r="A577">
        <v>31</v>
      </c>
      <c r="B577" s="1">
        <v>39083</v>
      </c>
      <c r="C577">
        <v>7</v>
      </c>
      <c r="D577" t="str">
        <f>VLOOKUP(Rent[[#This Row],[Real_estate_Item]],Houses[#All],2)</f>
        <v>Eindhoven-Zuid</v>
      </c>
      <c r="E577" t="str">
        <f>VLOOKUP(Rent[[#This Row],[Real_estate_Item]],Houses[#All],3)</f>
        <v>Tuindorp</v>
      </c>
      <c r="F577" t="str">
        <f>VLOOKUP(Rent[[#This Row],[Real_estate_Item]],Houses[#All],6)</f>
        <v>Apartment</v>
      </c>
      <c r="G577" s="3">
        <f>VLOOKUP(Rent[[#This Row],[Real_estate_Item]],Houses[#All],7)</f>
        <v>480</v>
      </c>
      <c r="H577" s="3">
        <f t="shared" si="16"/>
        <v>3360</v>
      </c>
      <c r="I577" s="3">
        <f t="shared" si="17"/>
        <v>5760</v>
      </c>
      <c r="J577" s="4">
        <f>Rent[[#This Row],[Actual_Rent]]/Rent[[#This Row],[Planned_rent]]</f>
        <v>0.58333333333333337</v>
      </c>
      <c r="K577"/>
    </row>
    <row r="578" spans="1:11" x14ac:dyDescent="0.25">
      <c r="A578">
        <v>31</v>
      </c>
      <c r="B578" s="1">
        <v>39448</v>
      </c>
      <c r="C578">
        <v>7</v>
      </c>
      <c r="D578" t="str">
        <f>VLOOKUP(Rent[[#This Row],[Real_estate_Item]],Houses[#All],2)</f>
        <v>Eindhoven-Zuid</v>
      </c>
      <c r="E578" t="str">
        <f>VLOOKUP(Rent[[#This Row],[Real_estate_Item]],Houses[#All],3)</f>
        <v>Tuindorp</v>
      </c>
      <c r="F578" t="str">
        <f>VLOOKUP(Rent[[#This Row],[Real_estate_Item]],Houses[#All],6)</f>
        <v>Apartment</v>
      </c>
      <c r="G578" s="3">
        <f>VLOOKUP(Rent[[#This Row],[Real_estate_Item]],Houses[#All],7)</f>
        <v>480</v>
      </c>
      <c r="H578" s="3">
        <f t="shared" ref="H578:H641" si="18">C578*G578</f>
        <v>3360</v>
      </c>
      <c r="I578" s="3">
        <f t="shared" ref="I578:I641" si="19">$C$2*G578</f>
        <v>5760</v>
      </c>
      <c r="J578" s="4">
        <f>Rent[[#This Row],[Actual_Rent]]/Rent[[#This Row],[Planned_rent]]</f>
        <v>0.58333333333333337</v>
      </c>
      <c r="K578"/>
    </row>
    <row r="579" spans="1:11" x14ac:dyDescent="0.25">
      <c r="A579">
        <v>31</v>
      </c>
      <c r="B579" s="1">
        <v>39814</v>
      </c>
      <c r="C579">
        <v>5</v>
      </c>
      <c r="D579" t="str">
        <f>VLOOKUP(Rent[[#This Row],[Real_estate_Item]],Houses[#All],2)</f>
        <v>Eindhoven-Zuid</v>
      </c>
      <c r="E579" t="str">
        <f>VLOOKUP(Rent[[#This Row],[Real_estate_Item]],Houses[#All],3)</f>
        <v>Tuindorp</v>
      </c>
      <c r="F579" t="str">
        <f>VLOOKUP(Rent[[#This Row],[Real_estate_Item]],Houses[#All],6)</f>
        <v>Apartment</v>
      </c>
      <c r="G579" s="3">
        <f>VLOOKUP(Rent[[#This Row],[Real_estate_Item]],Houses[#All],7)</f>
        <v>480</v>
      </c>
      <c r="H579" s="3">
        <f t="shared" si="18"/>
        <v>2400</v>
      </c>
      <c r="I579" s="3">
        <f t="shared" si="19"/>
        <v>5760</v>
      </c>
      <c r="J579" s="4">
        <f>Rent[[#This Row],[Actual_Rent]]/Rent[[#This Row],[Planned_rent]]</f>
        <v>0.41666666666666669</v>
      </c>
      <c r="K579"/>
    </row>
    <row r="580" spans="1:11" x14ac:dyDescent="0.25">
      <c r="A580">
        <v>31</v>
      </c>
      <c r="B580" s="1">
        <v>40179</v>
      </c>
      <c r="C580">
        <v>7</v>
      </c>
      <c r="D580" t="str">
        <f>VLOOKUP(Rent[[#This Row],[Real_estate_Item]],Houses[#All],2)</f>
        <v>Eindhoven-Zuid</v>
      </c>
      <c r="E580" t="str">
        <f>VLOOKUP(Rent[[#This Row],[Real_estate_Item]],Houses[#All],3)</f>
        <v>Tuindorp</v>
      </c>
      <c r="F580" t="str">
        <f>VLOOKUP(Rent[[#This Row],[Real_estate_Item]],Houses[#All],6)</f>
        <v>Apartment</v>
      </c>
      <c r="G580" s="3">
        <f>VLOOKUP(Rent[[#This Row],[Real_estate_Item]],Houses[#All],7)</f>
        <v>480</v>
      </c>
      <c r="H580" s="3">
        <f t="shared" si="18"/>
        <v>3360</v>
      </c>
      <c r="I580" s="3">
        <f t="shared" si="19"/>
        <v>5760</v>
      </c>
      <c r="J580" s="4">
        <f>Rent[[#This Row],[Actual_Rent]]/Rent[[#This Row],[Planned_rent]]</f>
        <v>0.58333333333333337</v>
      </c>
      <c r="K580"/>
    </row>
    <row r="581" spans="1:11" x14ac:dyDescent="0.25">
      <c r="A581">
        <v>31</v>
      </c>
      <c r="B581" s="1">
        <v>40544</v>
      </c>
      <c r="C581">
        <v>7</v>
      </c>
      <c r="D581" t="str">
        <f>VLOOKUP(Rent[[#This Row],[Real_estate_Item]],Houses[#All],2)</f>
        <v>Eindhoven-Zuid</v>
      </c>
      <c r="E581" t="str">
        <f>VLOOKUP(Rent[[#This Row],[Real_estate_Item]],Houses[#All],3)</f>
        <v>Tuindorp</v>
      </c>
      <c r="F581" t="str">
        <f>VLOOKUP(Rent[[#This Row],[Real_estate_Item]],Houses[#All],6)</f>
        <v>Apartment</v>
      </c>
      <c r="G581" s="3">
        <f>VLOOKUP(Rent[[#This Row],[Real_estate_Item]],Houses[#All],7)</f>
        <v>480</v>
      </c>
      <c r="H581" s="3">
        <f t="shared" si="18"/>
        <v>3360</v>
      </c>
      <c r="I581" s="3">
        <f t="shared" si="19"/>
        <v>5760</v>
      </c>
      <c r="J581" s="4">
        <f>Rent[[#This Row],[Actual_Rent]]/Rent[[#This Row],[Planned_rent]]</f>
        <v>0.58333333333333337</v>
      </c>
      <c r="K581"/>
    </row>
    <row r="582" spans="1:11" x14ac:dyDescent="0.25">
      <c r="A582">
        <v>31</v>
      </c>
      <c r="B582" s="1">
        <v>40909</v>
      </c>
      <c r="C582">
        <v>9</v>
      </c>
      <c r="D582" t="str">
        <f>VLOOKUP(Rent[[#This Row],[Real_estate_Item]],Houses[#All],2)</f>
        <v>Eindhoven-Zuid</v>
      </c>
      <c r="E582" t="str">
        <f>VLOOKUP(Rent[[#This Row],[Real_estate_Item]],Houses[#All],3)</f>
        <v>Tuindorp</v>
      </c>
      <c r="F582" t="str">
        <f>VLOOKUP(Rent[[#This Row],[Real_estate_Item]],Houses[#All],6)</f>
        <v>Apartment</v>
      </c>
      <c r="G582" s="3">
        <f>VLOOKUP(Rent[[#This Row],[Real_estate_Item]],Houses[#All],7)</f>
        <v>480</v>
      </c>
      <c r="H582" s="3">
        <f t="shared" si="18"/>
        <v>4320</v>
      </c>
      <c r="I582" s="3">
        <f t="shared" si="19"/>
        <v>5760</v>
      </c>
      <c r="J582" s="4">
        <f>Rent[[#This Row],[Actual_Rent]]/Rent[[#This Row],[Planned_rent]]</f>
        <v>0.75</v>
      </c>
      <c r="K582"/>
    </row>
    <row r="583" spans="1:11" x14ac:dyDescent="0.25">
      <c r="A583">
        <v>31</v>
      </c>
      <c r="B583" s="1">
        <v>41275</v>
      </c>
      <c r="C583">
        <v>9</v>
      </c>
      <c r="D583" t="str">
        <f>VLOOKUP(Rent[[#This Row],[Real_estate_Item]],Houses[#All],2)</f>
        <v>Eindhoven-Zuid</v>
      </c>
      <c r="E583" t="str">
        <f>VLOOKUP(Rent[[#This Row],[Real_estate_Item]],Houses[#All],3)</f>
        <v>Tuindorp</v>
      </c>
      <c r="F583" t="str">
        <f>VLOOKUP(Rent[[#This Row],[Real_estate_Item]],Houses[#All],6)</f>
        <v>Apartment</v>
      </c>
      <c r="G583" s="3">
        <f>VLOOKUP(Rent[[#This Row],[Real_estate_Item]],Houses[#All],7)</f>
        <v>480</v>
      </c>
      <c r="H583" s="3">
        <f t="shared" si="18"/>
        <v>4320</v>
      </c>
      <c r="I583" s="3">
        <f t="shared" si="19"/>
        <v>5760</v>
      </c>
      <c r="J583" s="4">
        <f>Rent[[#This Row],[Actual_Rent]]/Rent[[#This Row],[Planned_rent]]</f>
        <v>0.75</v>
      </c>
      <c r="K583"/>
    </row>
    <row r="584" spans="1:11" x14ac:dyDescent="0.25">
      <c r="A584">
        <v>31</v>
      </c>
      <c r="B584" s="1">
        <v>41640</v>
      </c>
      <c r="C584">
        <v>7</v>
      </c>
      <c r="D584" t="str">
        <f>VLOOKUP(Rent[[#This Row],[Real_estate_Item]],Houses[#All],2)</f>
        <v>Eindhoven-Zuid</v>
      </c>
      <c r="E584" t="str">
        <f>VLOOKUP(Rent[[#This Row],[Real_estate_Item]],Houses[#All],3)</f>
        <v>Tuindorp</v>
      </c>
      <c r="F584" t="str">
        <f>VLOOKUP(Rent[[#This Row],[Real_estate_Item]],Houses[#All],6)</f>
        <v>Apartment</v>
      </c>
      <c r="G584" s="3">
        <f>VLOOKUP(Rent[[#This Row],[Real_estate_Item]],Houses[#All],7)</f>
        <v>480</v>
      </c>
      <c r="H584" s="3">
        <f t="shared" si="18"/>
        <v>3360</v>
      </c>
      <c r="I584" s="3">
        <f t="shared" si="19"/>
        <v>5760</v>
      </c>
      <c r="J584" s="4">
        <f>Rent[[#This Row],[Actual_Rent]]/Rent[[#This Row],[Planned_rent]]</f>
        <v>0.58333333333333337</v>
      </c>
      <c r="K584"/>
    </row>
    <row r="585" spans="1:11" x14ac:dyDescent="0.25">
      <c r="A585">
        <v>31</v>
      </c>
      <c r="B585" s="1">
        <v>42005</v>
      </c>
      <c r="C585">
        <v>7</v>
      </c>
      <c r="D585" t="str">
        <f>VLOOKUP(Rent[[#This Row],[Real_estate_Item]],Houses[#All],2)</f>
        <v>Eindhoven-Zuid</v>
      </c>
      <c r="E585" t="str">
        <f>VLOOKUP(Rent[[#This Row],[Real_estate_Item]],Houses[#All],3)</f>
        <v>Tuindorp</v>
      </c>
      <c r="F585" t="str">
        <f>VLOOKUP(Rent[[#This Row],[Real_estate_Item]],Houses[#All],6)</f>
        <v>Apartment</v>
      </c>
      <c r="G585" s="3">
        <f>VLOOKUP(Rent[[#This Row],[Real_estate_Item]],Houses[#All],7)</f>
        <v>480</v>
      </c>
      <c r="H585" s="3">
        <f t="shared" si="18"/>
        <v>3360</v>
      </c>
      <c r="I585" s="3">
        <f t="shared" si="19"/>
        <v>5760</v>
      </c>
      <c r="J585" s="4">
        <f>Rent[[#This Row],[Actual_Rent]]/Rent[[#This Row],[Planned_rent]]</f>
        <v>0.58333333333333337</v>
      </c>
      <c r="K585"/>
    </row>
    <row r="586" spans="1:11" x14ac:dyDescent="0.25">
      <c r="A586">
        <v>31</v>
      </c>
      <c r="B586" s="1">
        <v>42370</v>
      </c>
      <c r="C586">
        <v>9</v>
      </c>
      <c r="D586" t="str">
        <f>VLOOKUP(Rent[[#This Row],[Real_estate_Item]],Houses[#All],2)</f>
        <v>Eindhoven-Zuid</v>
      </c>
      <c r="E586" t="str">
        <f>VLOOKUP(Rent[[#This Row],[Real_estate_Item]],Houses[#All],3)</f>
        <v>Tuindorp</v>
      </c>
      <c r="F586" t="str">
        <f>VLOOKUP(Rent[[#This Row],[Real_estate_Item]],Houses[#All],6)</f>
        <v>Apartment</v>
      </c>
      <c r="G586" s="3">
        <f>VLOOKUP(Rent[[#This Row],[Real_estate_Item]],Houses[#All],7)</f>
        <v>480</v>
      </c>
      <c r="H586" s="3">
        <f t="shared" si="18"/>
        <v>4320</v>
      </c>
      <c r="I586" s="3">
        <f t="shared" si="19"/>
        <v>5760</v>
      </c>
      <c r="J586" s="4">
        <f>Rent[[#This Row],[Actual_Rent]]/Rent[[#This Row],[Planned_rent]]</f>
        <v>0.75</v>
      </c>
      <c r="K586"/>
    </row>
    <row r="587" spans="1:11" x14ac:dyDescent="0.25">
      <c r="A587">
        <v>31</v>
      </c>
      <c r="B587" s="1">
        <v>42736</v>
      </c>
      <c r="C587">
        <v>9</v>
      </c>
      <c r="D587" t="str">
        <f>VLOOKUP(Rent[[#This Row],[Real_estate_Item]],Houses[#All],2)</f>
        <v>Eindhoven-Zuid</v>
      </c>
      <c r="E587" t="str">
        <f>VLOOKUP(Rent[[#This Row],[Real_estate_Item]],Houses[#All],3)</f>
        <v>Tuindorp</v>
      </c>
      <c r="F587" t="str">
        <f>VLOOKUP(Rent[[#This Row],[Real_estate_Item]],Houses[#All],6)</f>
        <v>Apartment</v>
      </c>
      <c r="G587" s="3">
        <f>VLOOKUP(Rent[[#This Row],[Real_estate_Item]],Houses[#All],7)</f>
        <v>480</v>
      </c>
      <c r="H587" s="3">
        <f t="shared" si="18"/>
        <v>4320</v>
      </c>
      <c r="I587" s="3">
        <f t="shared" si="19"/>
        <v>5760</v>
      </c>
      <c r="J587" s="4">
        <f>Rent[[#This Row],[Actual_Rent]]/Rent[[#This Row],[Planned_rent]]</f>
        <v>0.75</v>
      </c>
      <c r="K587"/>
    </row>
    <row r="588" spans="1:11" x14ac:dyDescent="0.25">
      <c r="A588">
        <v>31</v>
      </c>
      <c r="B588" s="1">
        <v>43101</v>
      </c>
      <c r="C588">
        <v>11</v>
      </c>
      <c r="D588" t="str">
        <f>VLOOKUP(Rent[[#This Row],[Real_estate_Item]],Houses[#All],2)</f>
        <v>Eindhoven-Zuid</v>
      </c>
      <c r="E588" t="str">
        <f>VLOOKUP(Rent[[#This Row],[Real_estate_Item]],Houses[#All],3)</f>
        <v>Tuindorp</v>
      </c>
      <c r="F588" t="str">
        <f>VLOOKUP(Rent[[#This Row],[Real_estate_Item]],Houses[#All],6)</f>
        <v>Apartment</v>
      </c>
      <c r="G588" s="3">
        <f>VLOOKUP(Rent[[#This Row],[Real_estate_Item]],Houses[#All],7)</f>
        <v>480</v>
      </c>
      <c r="H588" s="3">
        <f t="shared" si="18"/>
        <v>5280</v>
      </c>
      <c r="I588" s="3">
        <f t="shared" si="19"/>
        <v>5760</v>
      </c>
      <c r="J588" s="4">
        <f>Rent[[#This Row],[Actual_Rent]]/Rent[[#This Row],[Planned_rent]]</f>
        <v>0.91666666666666663</v>
      </c>
      <c r="K588"/>
    </row>
    <row r="589" spans="1:11" x14ac:dyDescent="0.25">
      <c r="A589">
        <v>31</v>
      </c>
      <c r="B589" s="1">
        <v>43466</v>
      </c>
      <c r="C589">
        <v>7</v>
      </c>
      <c r="D589" t="str">
        <f>VLOOKUP(Rent[[#This Row],[Real_estate_Item]],Houses[#All],2)</f>
        <v>Eindhoven-Zuid</v>
      </c>
      <c r="E589" t="str">
        <f>VLOOKUP(Rent[[#This Row],[Real_estate_Item]],Houses[#All],3)</f>
        <v>Tuindorp</v>
      </c>
      <c r="F589" t="str">
        <f>VLOOKUP(Rent[[#This Row],[Real_estate_Item]],Houses[#All],6)</f>
        <v>Apartment</v>
      </c>
      <c r="G589" s="3">
        <f>VLOOKUP(Rent[[#This Row],[Real_estate_Item]],Houses[#All],7)</f>
        <v>480</v>
      </c>
      <c r="H589" s="3">
        <f t="shared" si="18"/>
        <v>3360</v>
      </c>
      <c r="I589" s="3">
        <f t="shared" si="19"/>
        <v>5760</v>
      </c>
      <c r="J589" s="4">
        <f>Rent[[#This Row],[Actual_Rent]]/Rent[[#This Row],[Planned_rent]]</f>
        <v>0.58333333333333337</v>
      </c>
      <c r="K589"/>
    </row>
    <row r="590" spans="1:11" x14ac:dyDescent="0.25">
      <c r="A590">
        <v>32</v>
      </c>
      <c r="B590" s="1">
        <v>36892</v>
      </c>
      <c r="C590">
        <v>8</v>
      </c>
      <c r="D590" t="str">
        <f>VLOOKUP(Rent[[#This Row],[Real_estate_Item]],Houses[#All],2)</f>
        <v>Eindhoven-Zuid</v>
      </c>
      <c r="E590" t="str">
        <f>VLOOKUP(Rent[[#This Row],[Real_estate_Item]],Houses[#All],3)</f>
        <v>Gestel</v>
      </c>
      <c r="F590" t="str">
        <f>VLOOKUP(Rent[[#This Row],[Real_estate_Item]],Houses[#All],6)</f>
        <v>House</v>
      </c>
      <c r="G590" s="3">
        <f>VLOOKUP(Rent[[#This Row],[Real_estate_Item]],Houses[#All],7)</f>
        <v>650</v>
      </c>
      <c r="H590" s="3">
        <f t="shared" si="18"/>
        <v>5200</v>
      </c>
      <c r="I590" s="3">
        <f t="shared" si="19"/>
        <v>7800</v>
      </c>
      <c r="J590" s="4">
        <f>Rent[[#This Row],[Actual_Rent]]/Rent[[#This Row],[Planned_rent]]</f>
        <v>0.66666666666666663</v>
      </c>
      <c r="K590"/>
    </row>
    <row r="591" spans="1:11" x14ac:dyDescent="0.25">
      <c r="A591">
        <v>32</v>
      </c>
      <c r="B591" s="1">
        <v>37257</v>
      </c>
      <c r="C591">
        <v>6</v>
      </c>
      <c r="D591" t="str">
        <f>VLOOKUP(Rent[[#This Row],[Real_estate_Item]],Houses[#All],2)</f>
        <v>Eindhoven-Zuid</v>
      </c>
      <c r="E591" t="str">
        <f>VLOOKUP(Rent[[#This Row],[Real_estate_Item]],Houses[#All],3)</f>
        <v>Gestel</v>
      </c>
      <c r="F591" t="str">
        <f>VLOOKUP(Rent[[#This Row],[Real_estate_Item]],Houses[#All],6)</f>
        <v>House</v>
      </c>
      <c r="G591" s="3">
        <f>VLOOKUP(Rent[[#This Row],[Real_estate_Item]],Houses[#All],7)</f>
        <v>650</v>
      </c>
      <c r="H591" s="3">
        <f t="shared" si="18"/>
        <v>3900</v>
      </c>
      <c r="I591" s="3">
        <f t="shared" si="19"/>
        <v>7800</v>
      </c>
      <c r="J591" s="4">
        <f>Rent[[#This Row],[Actual_Rent]]/Rent[[#This Row],[Planned_rent]]</f>
        <v>0.5</v>
      </c>
      <c r="K591"/>
    </row>
    <row r="592" spans="1:11" x14ac:dyDescent="0.25">
      <c r="A592">
        <v>32</v>
      </c>
      <c r="B592" s="1">
        <v>37622</v>
      </c>
      <c r="C592">
        <v>9</v>
      </c>
      <c r="D592" t="str">
        <f>VLOOKUP(Rent[[#This Row],[Real_estate_Item]],Houses[#All],2)</f>
        <v>Eindhoven-Zuid</v>
      </c>
      <c r="E592" t="str">
        <f>VLOOKUP(Rent[[#This Row],[Real_estate_Item]],Houses[#All],3)</f>
        <v>Gestel</v>
      </c>
      <c r="F592" t="str">
        <f>VLOOKUP(Rent[[#This Row],[Real_estate_Item]],Houses[#All],6)</f>
        <v>House</v>
      </c>
      <c r="G592" s="3">
        <f>VLOOKUP(Rent[[#This Row],[Real_estate_Item]],Houses[#All],7)</f>
        <v>650</v>
      </c>
      <c r="H592" s="3">
        <f t="shared" si="18"/>
        <v>5850</v>
      </c>
      <c r="I592" s="3">
        <f t="shared" si="19"/>
        <v>7800</v>
      </c>
      <c r="J592" s="4">
        <f>Rent[[#This Row],[Actual_Rent]]/Rent[[#This Row],[Planned_rent]]</f>
        <v>0.75</v>
      </c>
      <c r="K592"/>
    </row>
    <row r="593" spans="1:11" x14ac:dyDescent="0.25">
      <c r="A593">
        <v>32</v>
      </c>
      <c r="B593" s="1">
        <v>37987</v>
      </c>
      <c r="C593">
        <v>10</v>
      </c>
      <c r="D593" t="str">
        <f>VLOOKUP(Rent[[#This Row],[Real_estate_Item]],Houses[#All],2)</f>
        <v>Eindhoven-Zuid</v>
      </c>
      <c r="E593" t="str">
        <f>VLOOKUP(Rent[[#This Row],[Real_estate_Item]],Houses[#All],3)</f>
        <v>Gestel</v>
      </c>
      <c r="F593" t="str">
        <f>VLOOKUP(Rent[[#This Row],[Real_estate_Item]],Houses[#All],6)</f>
        <v>House</v>
      </c>
      <c r="G593" s="3">
        <f>VLOOKUP(Rent[[#This Row],[Real_estate_Item]],Houses[#All],7)</f>
        <v>650</v>
      </c>
      <c r="H593" s="3">
        <f t="shared" si="18"/>
        <v>6500</v>
      </c>
      <c r="I593" s="3">
        <f t="shared" si="19"/>
        <v>7800</v>
      </c>
      <c r="J593" s="4">
        <f>Rent[[#This Row],[Actual_Rent]]/Rent[[#This Row],[Planned_rent]]</f>
        <v>0.83333333333333337</v>
      </c>
      <c r="K593"/>
    </row>
    <row r="594" spans="1:11" x14ac:dyDescent="0.25">
      <c r="A594">
        <v>32</v>
      </c>
      <c r="B594" s="1">
        <v>38353</v>
      </c>
      <c r="C594">
        <v>9</v>
      </c>
      <c r="D594" t="str">
        <f>VLOOKUP(Rent[[#This Row],[Real_estate_Item]],Houses[#All],2)</f>
        <v>Eindhoven-Zuid</v>
      </c>
      <c r="E594" t="str">
        <f>VLOOKUP(Rent[[#This Row],[Real_estate_Item]],Houses[#All],3)</f>
        <v>Gestel</v>
      </c>
      <c r="F594" t="str">
        <f>VLOOKUP(Rent[[#This Row],[Real_estate_Item]],Houses[#All],6)</f>
        <v>House</v>
      </c>
      <c r="G594" s="3">
        <f>VLOOKUP(Rent[[#This Row],[Real_estate_Item]],Houses[#All],7)</f>
        <v>650</v>
      </c>
      <c r="H594" s="3">
        <f t="shared" si="18"/>
        <v>5850</v>
      </c>
      <c r="I594" s="3">
        <f t="shared" si="19"/>
        <v>7800</v>
      </c>
      <c r="J594" s="4">
        <f>Rent[[#This Row],[Actual_Rent]]/Rent[[#This Row],[Planned_rent]]</f>
        <v>0.75</v>
      </c>
      <c r="K594"/>
    </row>
    <row r="595" spans="1:11" x14ac:dyDescent="0.25">
      <c r="A595">
        <v>32</v>
      </c>
      <c r="B595" s="1">
        <v>38718</v>
      </c>
      <c r="C595">
        <v>9</v>
      </c>
      <c r="D595" t="str">
        <f>VLOOKUP(Rent[[#This Row],[Real_estate_Item]],Houses[#All],2)</f>
        <v>Eindhoven-Zuid</v>
      </c>
      <c r="E595" t="str">
        <f>VLOOKUP(Rent[[#This Row],[Real_estate_Item]],Houses[#All],3)</f>
        <v>Gestel</v>
      </c>
      <c r="F595" t="str">
        <f>VLOOKUP(Rent[[#This Row],[Real_estate_Item]],Houses[#All],6)</f>
        <v>House</v>
      </c>
      <c r="G595" s="3">
        <f>VLOOKUP(Rent[[#This Row],[Real_estate_Item]],Houses[#All],7)</f>
        <v>650</v>
      </c>
      <c r="H595" s="3">
        <f t="shared" si="18"/>
        <v>5850</v>
      </c>
      <c r="I595" s="3">
        <f t="shared" si="19"/>
        <v>7800</v>
      </c>
      <c r="J595" s="4">
        <f>Rent[[#This Row],[Actual_Rent]]/Rent[[#This Row],[Planned_rent]]</f>
        <v>0.75</v>
      </c>
      <c r="K595"/>
    </row>
    <row r="596" spans="1:11" x14ac:dyDescent="0.25">
      <c r="A596">
        <v>32</v>
      </c>
      <c r="B596" s="1">
        <v>39083</v>
      </c>
      <c r="C596">
        <v>10</v>
      </c>
      <c r="D596" t="str">
        <f>VLOOKUP(Rent[[#This Row],[Real_estate_Item]],Houses[#All],2)</f>
        <v>Eindhoven-Zuid</v>
      </c>
      <c r="E596" t="str">
        <f>VLOOKUP(Rent[[#This Row],[Real_estate_Item]],Houses[#All],3)</f>
        <v>Gestel</v>
      </c>
      <c r="F596" t="str">
        <f>VLOOKUP(Rent[[#This Row],[Real_estate_Item]],Houses[#All],6)</f>
        <v>House</v>
      </c>
      <c r="G596" s="3">
        <f>VLOOKUP(Rent[[#This Row],[Real_estate_Item]],Houses[#All],7)</f>
        <v>650</v>
      </c>
      <c r="H596" s="3">
        <f t="shared" si="18"/>
        <v>6500</v>
      </c>
      <c r="I596" s="3">
        <f t="shared" si="19"/>
        <v>7800</v>
      </c>
      <c r="J596" s="4">
        <f>Rent[[#This Row],[Actual_Rent]]/Rent[[#This Row],[Planned_rent]]</f>
        <v>0.83333333333333337</v>
      </c>
      <c r="K596"/>
    </row>
    <row r="597" spans="1:11" x14ac:dyDescent="0.25">
      <c r="A597">
        <v>32</v>
      </c>
      <c r="B597" s="1">
        <v>39448</v>
      </c>
      <c r="C597">
        <v>7</v>
      </c>
      <c r="D597" t="str">
        <f>VLOOKUP(Rent[[#This Row],[Real_estate_Item]],Houses[#All],2)</f>
        <v>Eindhoven-Zuid</v>
      </c>
      <c r="E597" t="str">
        <f>VLOOKUP(Rent[[#This Row],[Real_estate_Item]],Houses[#All],3)</f>
        <v>Gestel</v>
      </c>
      <c r="F597" t="str">
        <f>VLOOKUP(Rent[[#This Row],[Real_estate_Item]],Houses[#All],6)</f>
        <v>House</v>
      </c>
      <c r="G597" s="3">
        <f>VLOOKUP(Rent[[#This Row],[Real_estate_Item]],Houses[#All],7)</f>
        <v>650</v>
      </c>
      <c r="H597" s="3">
        <f t="shared" si="18"/>
        <v>4550</v>
      </c>
      <c r="I597" s="3">
        <f t="shared" si="19"/>
        <v>7800</v>
      </c>
      <c r="J597" s="4">
        <f>Rent[[#This Row],[Actual_Rent]]/Rent[[#This Row],[Planned_rent]]</f>
        <v>0.58333333333333337</v>
      </c>
      <c r="K597"/>
    </row>
    <row r="598" spans="1:11" x14ac:dyDescent="0.25">
      <c r="A598">
        <v>32</v>
      </c>
      <c r="B598" s="1">
        <v>39814</v>
      </c>
      <c r="C598">
        <v>9</v>
      </c>
      <c r="D598" t="str">
        <f>VLOOKUP(Rent[[#This Row],[Real_estate_Item]],Houses[#All],2)</f>
        <v>Eindhoven-Zuid</v>
      </c>
      <c r="E598" t="str">
        <f>VLOOKUP(Rent[[#This Row],[Real_estate_Item]],Houses[#All],3)</f>
        <v>Gestel</v>
      </c>
      <c r="F598" t="str">
        <f>VLOOKUP(Rent[[#This Row],[Real_estate_Item]],Houses[#All],6)</f>
        <v>House</v>
      </c>
      <c r="G598" s="3">
        <f>VLOOKUP(Rent[[#This Row],[Real_estate_Item]],Houses[#All],7)</f>
        <v>650</v>
      </c>
      <c r="H598" s="3">
        <f t="shared" si="18"/>
        <v>5850</v>
      </c>
      <c r="I598" s="3">
        <f t="shared" si="19"/>
        <v>7800</v>
      </c>
      <c r="J598" s="4">
        <f>Rent[[#This Row],[Actual_Rent]]/Rent[[#This Row],[Planned_rent]]</f>
        <v>0.75</v>
      </c>
      <c r="K598"/>
    </row>
    <row r="599" spans="1:11" x14ac:dyDescent="0.25">
      <c r="A599">
        <v>32</v>
      </c>
      <c r="B599" s="1">
        <v>40179</v>
      </c>
      <c r="C599">
        <v>10</v>
      </c>
      <c r="D599" t="str">
        <f>VLOOKUP(Rent[[#This Row],[Real_estate_Item]],Houses[#All],2)</f>
        <v>Eindhoven-Zuid</v>
      </c>
      <c r="E599" t="str">
        <f>VLOOKUP(Rent[[#This Row],[Real_estate_Item]],Houses[#All],3)</f>
        <v>Gestel</v>
      </c>
      <c r="F599" t="str">
        <f>VLOOKUP(Rent[[#This Row],[Real_estate_Item]],Houses[#All],6)</f>
        <v>House</v>
      </c>
      <c r="G599" s="3">
        <f>VLOOKUP(Rent[[#This Row],[Real_estate_Item]],Houses[#All],7)</f>
        <v>650</v>
      </c>
      <c r="H599" s="3">
        <f t="shared" si="18"/>
        <v>6500</v>
      </c>
      <c r="I599" s="3">
        <f t="shared" si="19"/>
        <v>7800</v>
      </c>
      <c r="J599" s="4">
        <f>Rent[[#This Row],[Actual_Rent]]/Rent[[#This Row],[Planned_rent]]</f>
        <v>0.83333333333333337</v>
      </c>
      <c r="K599"/>
    </row>
    <row r="600" spans="1:11" x14ac:dyDescent="0.25">
      <c r="A600">
        <v>32</v>
      </c>
      <c r="B600" s="1">
        <v>40544</v>
      </c>
      <c r="C600">
        <v>6</v>
      </c>
      <c r="D600" t="str">
        <f>VLOOKUP(Rent[[#This Row],[Real_estate_Item]],Houses[#All],2)</f>
        <v>Eindhoven-Zuid</v>
      </c>
      <c r="E600" t="str">
        <f>VLOOKUP(Rent[[#This Row],[Real_estate_Item]],Houses[#All],3)</f>
        <v>Gestel</v>
      </c>
      <c r="F600" t="str">
        <f>VLOOKUP(Rent[[#This Row],[Real_estate_Item]],Houses[#All],6)</f>
        <v>House</v>
      </c>
      <c r="G600" s="3">
        <f>VLOOKUP(Rent[[#This Row],[Real_estate_Item]],Houses[#All],7)</f>
        <v>650</v>
      </c>
      <c r="H600" s="3">
        <f t="shared" si="18"/>
        <v>3900</v>
      </c>
      <c r="I600" s="3">
        <f t="shared" si="19"/>
        <v>7800</v>
      </c>
      <c r="J600" s="4">
        <f>Rent[[#This Row],[Actual_Rent]]/Rent[[#This Row],[Planned_rent]]</f>
        <v>0.5</v>
      </c>
      <c r="K600"/>
    </row>
    <row r="601" spans="1:11" x14ac:dyDescent="0.25">
      <c r="A601">
        <v>32</v>
      </c>
      <c r="B601" s="1">
        <v>40909</v>
      </c>
      <c r="C601">
        <v>7</v>
      </c>
      <c r="D601" t="str">
        <f>VLOOKUP(Rent[[#This Row],[Real_estate_Item]],Houses[#All],2)</f>
        <v>Eindhoven-Zuid</v>
      </c>
      <c r="E601" t="str">
        <f>VLOOKUP(Rent[[#This Row],[Real_estate_Item]],Houses[#All],3)</f>
        <v>Gestel</v>
      </c>
      <c r="F601" t="str">
        <f>VLOOKUP(Rent[[#This Row],[Real_estate_Item]],Houses[#All],6)</f>
        <v>House</v>
      </c>
      <c r="G601" s="3">
        <f>VLOOKUP(Rent[[#This Row],[Real_estate_Item]],Houses[#All],7)</f>
        <v>650</v>
      </c>
      <c r="H601" s="3">
        <f t="shared" si="18"/>
        <v>4550</v>
      </c>
      <c r="I601" s="3">
        <f t="shared" si="19"/>
        <v>7800</v>
      </c>
      <c r="J601" s="4">
        <f>Rent[[#This Row],[Actual_Rent]]/Rent[[#This Row],[Planned_rent]]</f>
        <v>0.58333333333333337</v>
      </c>
      <c r="K601"/>
    </row>
    <row r="602" spans="1:11" x14ac:dyDescent="0.25">
      <c r="A602">
        <v>32</v>
      </c>
      <c r="B602" s="1">
        <v>41275</v>
      </c>
      <c r="C602">
        <v>7</v>
      </c>
      <c r="D602" t="str">
        <f>VLOOKUP(Rent[[#This Row],[Real_estate_Item]],Houses[#All],2)</f>
        <v>Eindhoven-Zuid</v>
      </c>
      <c r="E602" t="str">
        <f>VLOOKUP(Rent[[#This Row],[Real_estate_Item]],Houses[#All],3)</f>
        <v>Gestel</v>
      </c>
      <c r="F602" t="str">
        <f>VLOOKUP(Rent[[#This Row],[Real_estate_Item]],Houses[#All],6)</f>
        <v>House</v>
      </c>
      <c r="G602" s="3">
        <f>VLOOKUP(Rent[[#This Row],[Real_estate_Item]],Houses[#All],7)</f>
        <v>650</v>
      </c>
      <c r="H602" s="3">
        <f t="shared" si="18"/>
        <v>4550</v>
      </c>
      <c r="I602" s="3">
        <f t="shared" si="19"/>
        <v>7800</v>
      </c>
      <c r="J602" s="4">
        <f>Rent[[#This Row],[Actual_Rent]]/Rent[[#This Row],[Planned_rent]]</f>
        <v>0.58333333333333337</v>
      </c>
      <c r="K602"/>
    </row>
    <row r="603" spans="1:11" x14ac:dyDescent="0.25">
      <c r="A603">
        <v>32</v>
      </c>
      <c r="B603" s="1">
        <v>41640</v>
      </c>
      <c r="C603">
        <v>8</v>
      </c>
      <c r="D603" t="str">
        <f>VLOOKUP(Rent[[#This Row],[Real_estate_Item]],Houses[#All],2)</f>
        <v>Eindhoven-Zuid</v>
      </c>
      <c r="E603" t="str">
        <f>VLOOKUP(Rent[[#This Row],[Real_estate_Item]],Houses[#All],3)</f>
        <v>Gestel</v>
      </c>
      <c r="F603" t="str">
        <f>VLOOKUP(Rent[[#This Row],[Real_estate_Item]],Houses[#All],6)</f>
        <v>House</v>
      </c>
      <c r="G603" s="3">
        <f>VLOOKUP(Rent[[#This Row],[Real_estate_Item]],Houses[#All],7)</f>
        <v>650</v>
      </c>
      <c r="H603" s="3">
        <f t="shared" si="18"/>
        <v>5200</v>
      </c>
      <c r="I603" s="3">
        <f t="shared" si="19"/>
        <v>7800</v>
      </c>
      <c r="J603" s="4">
        <f>Rent[[#This Row],[Actual_Rent]]/Rent[[#This Row],[Planned_rent]]</f>
        <v>0.66666666666666663</v>
      </c>
      <c r="K603"/>
    </row>
    <row r="604" spans="1:11" x14ac:dyDescent="0.25">
      <c r="A604">
        <v>32</v>
      </c>
      <c r="B604" s="1">
        <v>42005</v>
      </c>
      <c r="C604">
        <v>8</v>
      </c>
      <c r="D604" t="str">
        <f>VLOOKUP(Rent[[#This Row],[Real_estate_Item]],Houses[#All],2)</f>
        <v>Eindhoven-Zuid</v>
      </c>
      <c r="E604" t="str">
        <f>VLOOKUP(Rent[[#This Row],[Real_estate_Item]],Houses[#All],3)</f>
        <v>Gestel</v>
      </c>
      <c r="F604" t="str">
        <f>VLOOKUP(Rent[[#This Row],[Real_estate_Item]],Houses[#All],6)</f>
        <v>House</v>
      </c>
      <c r="G604" s="3">
        <f>VLOOKUP(Rent[[#This Row],[Real_estate_Item]],Houses[#All],7)</f>
        <v>650</v>
      </c>
      <c r="H604" s="3">
        <f t="shared" si="18"/>
        <v>5200</v>
      </c>
      <c r="I604" s="3">
        <f t="shared" si="19"/>
        <v>7800</v>
      </c>
      <c r="J604" s="4">
        <f>Rent[[#This Row],[Actual_Rent]]/Rent[[#This Row],[Planned_rent]]</f>
        <v>0.66666666666666663</v>
      </c>
      <c r="K604"/>
    </row>
    <row r="605" spans="1:11" x14ac:dyDescent="0.25">
      <c r="A605">
        <v>32</v>
      </c>
      <c r="B605" s="1">
        <v>42370</v>
      </c>
      <c r="C605">
        <v>7</v>
      </c>
      <c r="D605" t="str">
        <f>VLOOKUP(Rent[[#This Row],[Real_estate_Item]],Houses[#All],2)</f>
        <v>Eindhoven-Zuid</v>
      </c>
      <c r="E605" t="str">
        <f>VLOOKUP(Rent[[#This Row],[Real_estate_Item]],Houses[#All],3)</f>
        <v>Gestel</v>
      </c>
      <c r="F605" t="str">
        <f>VLOOKUP(Rent[[#This Row],[Real_estate_Item]],Houses[#All],6)</f>
        <v>House</v>
      </c>
      <c r="G605" s="3">
        <f>VLOOKUP(Rent[[#This Row],[Real_estate_Item]],Houses[#All],7)</f>
        <v>650</v>
      </c>
      <c r="H605" s="3">
        <f t="shared" si="18"/>
        <v>4550</v>
      </c>
      <c r="I605" s="3">
        <f t="shared" si="19"/>
        <v>7800</v>
      </c>
      <c r="J605" s="4">
        <f>Rent[[#This Row],[Actual_Rent]]/Rent[[#This Row],[Planned_rent]]</f>
        <v>0.58333333333333337</v>
      </c>
      <c r="K605"/>
    </row>
    <row r="606" spans="1:11" x14ac:dyDescent="0.25">
      <c r="A606">
        <v>32</v>
      </c>
      <c r="B606" s="1">
        <v>42736</v>
      </c>
      <c r="C606">
        <v>7</v>
      </c>
      <c r="D606" t="str">
        <f>VLOOKUP(Rent[[#This Row],[Real_estate_Item]],Houses[#All],2)</f>
        <v>Eindhoven-Zuid</v>
      </c>
      <c r="E606" t="str">
        <f>VLOOKUP(Rent[[#This Row],[Real_estate_Item]],Houses[#All],3)</f>
        <v>Gestel</v>
      </c>
      <c r="F606" t="str">
        <f>VLOOKUP(Rent[[#This Row],[Real_estate_Item]],Houses[#All],6)</f>
        <v>House</v>
      </c>
      <c r="G606" s="3">
        <f>VLOOKUP(Rent[[#This Row],[Real_estate_Item]],Houses[#All],7)</f>
        <v>650</v>
      </c>
      <c r="H606" s="3">
        <f t="shared" si="18"/>
        <v>4550</v>
      </c>
      <c r="I606" s="3">
        <f t="shared" si="19"/>
        <v>7800</v>
      </c>
      <c r="J606" s="4">
        <f>Rent[[#This Row],[Actual_Rent]]/Rent[[#This Row],[Planned_rent]]</f>
        <v>0.58333333333333337</v>
      </c>
      <c r="K606"/>
    </row>
    <row r="607" spans="1:11" x14ac:dyDescent="0.25">
      <c r="A607">
        <v>32</v>
      </c>
      <c r="B607" s="1">
        <v>43101</v>
      </c>
      <c r="C607">
        <v>11</v>
      </c>
      <c r="D607" t="str">
        <f>VLOOKUP(Rent[[#This Row],[Real_estate_Item]],Houses[#All],2)</f>
        <v>Eindhoven-Zuid</v>
      </c>
      <c r="E607" t="str">
        <f>VLOOKUP(Rent[[#This Row],[Real_estate_Item]],Houses[#All],3)</f>
        <v>Gestel</v>
      </c>
      <c r="F607" t="str">
        <f>VLOOKUP(Rent[[#This Row],[Real_estate_Item]],Houses[#All],6)</f>
        <v>House</v>
      </c>
      <c r="G607" s="3">
        <f>VLOOKUP(Rent[[#This Row],[Real_estate_Item]],Houses[#All],7)</f>
        <v>650</v>
      </c>
      <c r="H607" s="3">
        <f t="shared" si="18"/>
        <v>7150</v>
      </c>
      <c r="I607" s="3">
        <f t="shared" si="19"/>
        <v>7800</v>
      </c>
      <c r="J607" s="4">
        <f>Rent[[#This Row],[Actual_Rent]]/Rent[[#This Row],[Planned_rent]]</f>
        <v>0.91666666666666663</v>
      </c>
      <c r="K607"/>
    </row>
    <row r="608" spans="1:11" x14ac:dyDescent="0.25">
      <c r="A608">
        <v>32</v>
      </c>
      <c r="B608" s="1">
        <v>43466</v>
      </c>
      <c r="C608">
        <v>10</v>
      </c>
      <c r="D608" t="str">
        <f>VLOOKUP(Rent[[#This Row],[Real_estate_Item]],Houses[#All],2)</f>
        <v>Eindhoven-Zuid</v>
      </c>
      <c r="E608" t="str">
        <f>VLOOKUP(Rent[[#This Row],[Real_estate_Item]],Houses[#All],3)</f>
        <v>Gestel</v>
      </c>
      <c r="F608" t="str">
        <f>VLOOKUP(Rent[[#This Row],[Real_estate_Item]],Houses[#All],6)</f>
        <v>House</v>
      </c>
      <c r="G608" s="3">
        <f>VLOOKUP(Rent[[#This Row],[Real_estate_Item]],Houses[#All],7)</f>
        <v>650</v>
      </c>
      <c r="H608" s="3">
        <f t="shared" si="18"/>
        <v>6500</v>
      </c>
      <c r="I608" s="3">
        <f t="shared" si="19"/>
        <v>7800</v>
      </c>
      <c r="J608" s="4">
        <f>Rent[[#This Row],[Actual_Rent]]/Rent[[#This Row],[Planned_rent]]</f>
        <v>0.83333333333333337</v>
      </c>
      <c r="K608"/>
    </row>
    <row r="609" spans="1:11" x14ac:dyDescent="0.25">
      <c r="A609">
        <v>33</v>
      </c>
      <c r="B609" s="1">
        <v>36892</v>
      </c>
      <c r="C609">
        <v>8</v>
      </c>
      <c r="D609" t="str">
        <f>VLOOKUP(Rent[[#This Row],[Real_estate_Item]],Houses[#All],2)</f>
        <v>Eindhoven-Zuid</v>
      </c>
      <c r="E609" t="str">
        <f>VLOOKUP(Rent[[#This Row],[Real_estate_Item]],Houses[#All],3)</f>
        <v>Tuindorp</v>
      </c>
      <c r="F609" t="str">
        <f>VLOOKUP(Rent[[#This Row],[Real_estate_Item]],Houses[#All],6)</f>
        <v>Small House</v>
      </c>
      <c r="G609" s="3">
        <f>VLOOKUP(Rent[[#This Row],[Real_estate_Item]],Houses[#All],7)</f>
        <v>720</v>
      </c>
      <c r="H609" s="3">
        <f t="shared" si="18"/>
        <v>5760</v>
      </c>
      <c r="I609" s="3">
        <f t="shared" si="19"/>
        <v>8640</v>
      </c>
      <c r="J609" s="4">
        <f>Rent[[#This Row],[Actual_Rent]]/Rent[[#This Row],[Planned_rent]]</f>
        <v>0.66666666666666663</v>
      </c>
      <c r="K609"/>
    </row>
    <row r="610" spans="1:11" x14ac:dyDescent="0.25">
      <c r="A610">
        <v>33</v>
      </c>
      <c r="B610" s="1">
        <v>37257</v>
      </c>
      <c r="C610">
        <v>6</v>
      </c>
      <c r="D610" t="str">
        <f>VLOOKUP(Rent[[#This Row],[Real_estate_Item]],Houses[#All],2)</f>
        <v>Eindhoven-Zuid</v>
      </c>
      <c r="E610" t="str">
        <f>VLOOKUP(Rent[[#This Row],[Real_estate_Item]],Houses[#All],3)</f>
        <v>Tuindorp</v>
      </c>
      <c r="F610" t="str">
        <f>VLOOKUP(Rent[[#This Row],[Real_estate_Item]],Houses[#All],6)</f>
        <v>Small House</v>
      </c>
      <c r="G610" s="3">
        <f>VLOOKUP(Rent[[#This Row],[Real_estate_Item]],Houses[#All],7)</f>
        <v>720</v>
      </c>
      <c r="H610" s="3">
        <f t="shared" si="18"/>
        <v>4320</v>
      </c>
      <c r="I610" s="3">
        <f t="shared" si="19"/>
        <v>8640</v>
      </c>
      <c r="J610" s="4">
        <f>Rent[[#This Row],[Actual_Rent]]/Rent[[#This Row],[Planned_rent]]</f>
        <v>0.5</v>
      </c>
      <c r="K610"/>
    </row>
    <row r="611" spans="1:11" x14ac:dyDescent="0.25">
      <c r="A611">
        <v>33</v>
      </c>
      <c r="B611" s="1">
        <v>37622</v>
      </c>
      <c r="C611">
        <v>8</v>
      </c>
      <c r="D611" t="str">
        <f>VLOOKUP(Rent[[#This Row],[Real_estate_Item]],Houses[#All],2)</f>
        <v>Eindhoven-Zuid</v>
      </c>
      <c r="E611" t="str">
        <f>VLOOKUP(Rent[[#This Row],[Real_estate_Item]],Houses[#All],3)</f>
        <v>Tuindorp</v>
      </c>
      <c r="F611" t="str">
        <f>VLOOKUP(Rent[[#This Row],[Real_estate_Item]],Houses[#All],6)</f>
        <v>Small House</v>
      </c>
      <c r="G611" s="3">
        <f>VLOOKUP(Rent[[#This Row],[Real_estate_Item]],Houses[#All],7)</f>
        <v>720</v>
      </c>
      <c r="H611" s="3">
        <f t="shared" si="18"/>
        <v>5760</v>
      </c>
      <c r="I611" s="3">
        <f t="shared" si="19"/>
        <v>8640</v>
      </c>
      <c r="J611" s="4">
        <f>Rent[[#This Row],[Actual_Rent]]/Rent[[#This Row],[Planned_rent]]</f>
        <v>0.66666666666666663</v>
      </c>
      <c r="K611"/>
    </row>
    <row r="612" spans="1:11" x14ac:dyDescent="0.25">
      <c r="A612">
        <v>33</v>
      </c>
      <c r="B612" s="1">
        <v>37987</v>
      </c>
      <c r="C612">
        <v>9</v>
      </c>
      <c r="D612" t="str">
        <f>VLOOKUP(Rent[[#This Row],[Real_estate_Item]],Houses[#All],2)</f>
        <v>Eindhoven-Zuid</v>
      </c>
      <c r="E612" t="str">
        <f>VLOOKUP(Rent[[#This Row],[Real_estate_Item]],Houses[#All],3)</f>
        <v>Tuindorp</v>
      </c>
      <c r="F612" t="str">
        <f>VLOOKUP(Rent[[#This Row],[Real_estate_Item]],Houses[#All],6)</f>
        <v>Small House</v>
      </c>
      <c r="G612" s="3">
        <f>VLOOKUP(Rent[[#This Row],[Real_estate_Item]],Houses[#All],7)</f>
        <v>720</v>
      </c>
      <c r="H612" s="3">
        <f t="shared" si="18"/>
        <v>6480</v>
      </c>
      <c r="I612" s="3">
        <f t="shared" si="19"/>
        <v>8640</v>
      </c>
      <c r="J612" s="4">
        <f>Rent[[#This Row],[Actual_Rent]]/Rent[[#This Row],[Planned_rent]]</f>
        <v>0.75</v>
      </c>
      <c r="K612"/>
    </row>
    <row r="613" spans="1:11" x14ac:dyDescent="0.25">
      <c r="A613">
        <v>33</v>
      </c>
      <c r="B613" s="1">
        <v>38353</v>
      </c>
      <c r="C613">
        <v>7</v>
      </c>
      <c r="D613" t="str">
        <f>VLOOKUP(Rent[[#This Row],[Real_estate_Item]],Houses[#All],2)</f>
        <v>Eindhoven-Zuid</v>
      </c>
      <c r="E613" t="str">
        <f>VLOOKUP(Rent[[#This Row],[Real_estate_Item]],Houses[#All],3)</f>
        <v>Tuindorp</v>
      </c>
      <c r="F613" t="str">
        <f>VLOOKUP(Rent[[#This Row],[Real_estate_Item]],Houses[#All],6)</f>
        <v>Small House</v>
      </c>
      <c r="G613" s="3">
        <f>VLOOKUP(Rent[[#This Row],[Real_estate_Item]],Houses[#All],7)</f>
        <v>720</v>
      </c>
      <c r="H613" s="3">
        <f t="shared" si="18"/>
        <v>5040</v>
      </c>
      <c r="I613" s="3">
        <f t="shared" si="19"/>
        <v>8640</v>
      </c>
      <c r="J613" s="4">
        <f>Rent[[#This Row],[Actual_Rent]]/Rent[[#This Row],[Planned_rent]]</f>
        <v>0.58333333333333337</v>
      </c>
      <c r="K613"/>
    </row>
    <row r="614" spans="1:11" x14ac:dyDescent="0.25">
      <c r="A614">
        <v>33</v>
      </c>
      <c r="B614" s="1">
        <v>38718</v>
      </c>
      <c r="C614">
        <v>9</v>
      </c>
      <c r="D614" t="str">
        <f>VLOOKUP(Rent[[#This Row],[Real_estate_Item]],Houses[#All],2)</f>
        <v>Eindhoven-Zuid</v>
      </c>
      <c r="E614" t="str">
        <f>VLOOKUP(Rent[[#This Row],[Real_estate_Item]],Houses[#All],3)</f>
        <v>Tuindorp</v>
      </c>
      <c r="F614" t="str">
        <f>VLOOKUP(Rent[[#This Row],[Real_estate_Item]],Houses[#All],6)</f>
        <v>Small House</v>
      </c>
      <c r="G614" s="3">
        <f>VLOOKUP(Rent[[#This Row],[Real_estate_Item]],Houses[#All],7)</f>
        <v>720</v>
      </c>
      <c r="H614" s="3">
        <f t="shared" si="18"/>
        <v>6480</v>
      </c>
      <c r="I614" s="3">
        <f t="shared" si="19"/>
        <v>8640</v>
      </c>
      <c r="J614" s="4">
        <f>Rent[[#This Row],[Actual_Rent]]/Rent[[#This Row],[Planned_rent]]</f>
        <v>0.75</v>
      </c>
      <c r="K614"/>
    </row>
    <row r="615" spans="1:11" x14ac:dyDescent="0.25">
      <c r="A615">
        <v>33</v>
      </c>
      <c r="B615" s="1">
        <v>39083</v>
      </c>
      <c r="C615">
        <v>6</v>
      </c>
      <c r="D615" t="str">
        <f>VLOOKUP(Rent[[#This Row],[Real_estate_Item]],Houses[#All],2)</f>
        <v>Eindhoven-Zuid</v>
      </c>
      <c r="E615" t="str">
        <f>VLOOKUP(Rent[[#This Row],[Real_estate_Item]],Houses[#All],3)</f>
        <v>Tuindorp</v>
      </c>
      <c r="F615" t="str">
        <f>VLOOKUP(Rent[[#This Row],[Real_estate_Item]],Houses[#All],6)</f>
        <v>Small House</v>
      </c>
      <c r="G615" s="3">
        <f>VLOOKUP(Rent[[#This Row],[Real_estate_Item]],Houses[#All],7)</f>
        <v>720</v>
      </c>
      <c r="H615" s="3">
        <f t="shared" si="18"/>
        <v>4320</v>
      </c>
      <c r="I615" s="3">
        <f t="shared" si="19"/>
        <v>8640</v>
      </c>
      <c r="J615" s="4">
        <f>Rent[[#This Row],[Actual_Rent]]/Rent[[#This Row],[Planned_rent]]</f>
        <v>0.5</v>
      </c>
      <c r="K615"/>
    </row>
    <row r="616" spans="1:11" x14ac:dyDescent="0.25">
      <c r="A616">
        <v>33</v>
      </c>
      <c r="B616" s="1">
        <v>39448</v>
      </c>
      <c r="C616">
        <v>9</v>
      </c>
      <c r="D616" t="str">
        <f>VLOOKUP(Rent[[#This Row],[Real_estate_Item]],Houses[#All],2)</f>
        <v>Eindhoven-Zuid</v>
      </c>
      <c r="E616" t="str">
        <f>VLOOKUP(Rent[[#This Row],[Real_estate_Item]],Houses[#All],3)</f>
        <v>Tuindorp</v>
      </c>
      <c r="F616" t="str">
        <f>VLOOKUP(Rent[[#This Row],[Real_estate_Item]],Houses[#All],6)</f>
        <v>Small House</v>
      </c>
      <c r="G616" s="3">
        <f>VLOOKUP(Rent[[#This Row],[Real_estate_Item]],Houses[#All],7)</f>
        <v>720</v>
      </c>
      <c r="H616" s="3">
        <f t="shared" si="18"/>
        <v>6480</v>
      </c>
      <c r="I616" s="3">
        <f t="shared" si="19"/>
        <v>8640</v>
      </c>
      <c r="J616" s="4">
        <f>Rent[[#This Row],[Actual_Rent]]/Rent[[#This Row],[Planned_rent]]</f>
        <v>0.75</v>
      </c>
      <c r="K616"/>
    </row>
    <row r="617" spans="1:11" x14ac:dyDescent="0.25">
      <c r="A617">
        <v>33</v>
      </c>
      <c r="B617" s="1">
        <v>39814</v>
      </c>
      <c r="C617">
        <v>6</v>
      </c>
      <c r="D617" t="str">
        <f>VLOOKUP(Rent[[#This Row],[Real_estate_Item]],Houses[#All],2)</f>
        <v>Eindhoven-Zuid</v>
      </c>
      <c r="E617" t="str">
        <f>VLOOKUP(Rent[[#This Row],[Real_estate_Item]],Houses[#All],3)</f>
        <v>Tuindorp</v>
      </c>
      <c r="F617" t="str">
        <f>VLOOKUP(Rent[[#This Row],[Real_estate_Item]],Houses[#All],6)</f>
        <v>Small House</v>
      </c>
      <c r="G617" s="3">
        <f>VLOOKUP(Rent[[#This Row],[Real_estate_Item]],Houses[#All],7)</f>
        <v>720</v>
      </c>
      <c r="H617" s="3">
        <f t="shared" si="18"/>
        <v>4320</v>
      </c>
      <c r="I617" s="3">
        <f t="shared" si="19"/>
        <v>8640</v>
      </c>
      <c r="J617" s="4">
        <f>Rent[[#This Row],[Actual_Rent]]/Rent[[#This Row],[Planned_rent]]</f>
        <v>0.5</v>
      </c>
      <c r="K617"/>
    </row>
    <row r="618" spans="1:11" x14ac:dyDescent="0.25">
      <c r="A618">
        <v>33</v>
      </c>
      <c r="B618" s="1">
        <v>40179</v>
      </c>
      <c r="C618">
        <v>6</v>
      </c>
      <c r="D618" t="str">
        <f>VLOOKUP(Rent[[#This Row],[Real_estate_Item]],Houses[#All],2)</f>
        <v>Eindhoven-Zuid</v>
      </c>
      <c r="E618" t="str">
        <f>VLOOKUP(Rent[[#This Row],[Real_estate_Item]],Houses[#All],3)</f>
        <v>Tuindorp</v>
      </c>
      <c r="F618" t="str">
        <f>VLOOKUP(Rent[[#This Row],[Real_estate_Item]],Houses[#All],6)</f>
        <v>Small House</v>
      </c>
      <c r="G618" s="3">
        <f>VLOOKUP(Rent[[#This Row],[Real_estate_Item]],Houses[#All],7)</f>
        <v>720</v>
      </c>
      <c r="H618" s="3">
        <f t="shared" si="18"/>
        <v>4320</v>
      </c>
      <c r="I618" s="3">
        <f t="shared" si="19"/>
        <v>8640</v>
      </c>
      <c r="J618" s="4">
        <f>Rent[[#This Row],[Actual_Rent]]/Rent[[#This Row],[Planned_rent]]</f>
        <v>0.5</v>
      </c>
      <c r="K618"/>
    </row>
    <row r="619" spans="1:11" x14ac:dyDescent="0.25">
      <c r="A619">
        <v>33</v>
      </c>
      <c r="B619" s="1">
        <v>40544</v>
      </c>
      <c r="C619">
        <v>8</v>
      </c>
      <c r="D619" t="str">
        <f>VLOOKUP(Rent[[#This Row],[Real_estate_Item]],Houses[#All],2)</f>
        <v>Eindhoven-Zuid</v>
      </c>
      <c r="E619" t="str">
        <f>VLOOKUP(Rent[[#This Row],[Real_estate_Item]],Houses[#All],3)</f>
        <v>Tuindorp</v>
      </c>
      <c r="F619" t="str">
        <f>VLOOKUP(Rent[[#This Row],[Real_estate_Item]],Houses[#All],6)</f>
        <v>Small House</v>
      </c>
      <c r="G619" s="3">
        <f>VLOOKUP(Rent[[#This Row],[Real_estate_Item]],Houses[#All],7)</f>
        <v>720</v>
      </c>
      <c r="H619" s="3">
        <f t="shared" si="18"/>
        <v>5760</v>
      </c>
      <c r="I619" s="3">
        <f t="shared" si="19"/>
        <v>8640</v>
      </c>
      <c r="J619" s="4">
        <f>Rent[[#This Row],[Actual_Rent]]/Rent[[#This Row],[Planned_rent]]</f>
        <v>0.66666666666666663</v>
      </c>
      <c r="K619"/>
    </row>
    <row r="620" spans="1:11" x14ac:dyDescent="0.25">
      <c r="A620">
        <v>33</v>
      </c>
      <c r="B620" s="1">
        <v>40909</v>
      </c>
      <c r="C620">
        <v>6</v>
      </c>
      <c r="D620" t="str">
        <f>VLOOKUP(Rent[[#This Row],[Real_estate_Item]],Houses[#All],2)</f>
        <v>Eindhoven-Zuid</v>
      </c>
      <c r="E620" t="str">
        <f>VLOOKUP(Rent[[#This Row],[Real_estate_Item]],Houses[#All],3)</f>
        <v>Tuindorp</v>
      </c>
      <c r="F620" t="str">
        <f>VLOOKUP(Rent[[#This Row],[Real_estate_Item]],Houses[#All],6)</f>
        <v>Small House</v>
      </c>
      <c r="G620" s="3">
        <f>VLOOKUP(Rent[[#This Row],[Real_estate_Item]],Houses[#All],7)</f>
        <v>720</v>
      </c>
      <c r="H620" s="3">
        <f t="shared" si="18"/>
        <v>4320</v>
      </c>
      <c r="I620" s="3">
        <f t="shared" si="19"/>
        <v>8640</v>
      </c>
      <c r="J620" s="4">
        <f>Rent[[#This Row],[Actual_Rent]]/Rent[[#This Row],[Planned_rent]]</f>
        <v>0.5</v>
      </c>
      <c r="K620"/>
    </row>
    <row r="621" spans="1:11" x14ac:dyDescent="0.25">
      <c r="A621">
        <v>33</v>
      </c>
      <c r="B621" s="1">
        <v>41275</v>
      </c>
      <c r="C621">
        <v>5</v>
      </c>
      <c r="D621" t="str">
        <f>VLOOKUP(Rent[[#This Row],[Real_estate_Item]],Houses[#All],2)</f>
        <v>Eindhoven-Zuid</v>
      </c>
      <c r="E621" t="str">
        <f>VLOOKUP(Rent[[#This Row],[Real_estate_Item]],Houses[#All],3)</f>
        <v>Tuindorp</v>
      </c>
      <c r="F621" t="str">
        <f>VLOOKUP(Rent[[#This Row],[Real_estate_Item]],Houses[#All],6)</f>
        <v>Small House</v>
      </c>
      <c r="G621" s="3">
        <f>VLOOKUP(Rent[[#This Row],[Real_estate_Item]],Houses[#All],7)</f>
        <v>720</v>
      </c>
      <c r="H621" s="3">
        <f t="shared" si="18"/>
        <v>3600</v>
      </c>
      <c r="I621" s="3">
        <f t="shared" si="19"/>
        <v>8640</v>
      </c>
      <c r="J621" s="4">
        <f>Rent[[#This Row],[Actual_Rent]]/Rent[[#This Row],[Planned_rent]]</f>
        <v>0.41666666666666669</v>
      </c>
      <c r="K621"/>
    </row>
    <row r="622" spans="1:11" x14ac:dyDescent="0.25">
      <c r="A622">
        <v>33</v>
      </c>
      <c r="B622" s="1">
        <v>41640</v>
      </c>
      <c r="C622">
        <v>6</v>
      </c>
      <c r="D622" t="str">
        <f>VLOOKUP(Rent[[#This Row],[Real_estate_Item]],Houses[#All],2)</f>
        <v>Eindhoven-Zuid</v>
      </c>
      <c r="E622" t="str">
        <f>VLOOKUP(Rent[[#This Row],[Real_estate_Item]],Houses[#All],3)</f>
        <v>Tuindorp</v>
      </c>
      <c r="F622" t="str">
        <f>VLOOKUP(Rent[[#This Row],[Real_estate_Item]],Houses[#All],6)</f>
        <v>Small House</v>
      </c>
      <c r="G622" s="3">
        <f>VLOOKUP(Rent[[#This Row],[Real_estate_Item]],Houses[#All],7)</f>
        <v>720</v>
      </c>
      <c r="H622" s="3">
        <f t="shared" si="18"/>
        <v>4320</v>
      </c>
      <c r="I622" s="3">
        <f t="shared" si="19"/>
        <v>8640</v>
      </c>
      <c r="J622" s="4">
        <f>Rent[[#This Row],[Actual_Rent]]/Rent[[#This Row],[Planned_rent]]</f>
        <v>0.5</v>
      </c>
      <c r="K622"/>
    </row>
    <row r="623" spans="1:11" x14ac:dyDescent="0.25">
      <c r="A623">
        <v>33</v>
      </c>
      <c r="B623" s="1">
        <v>42005</v>
      </c>
      <c r="C623">
        <v>7</v>
      </c>
      <c r="D623" t="str">
        <f>VLOOKUP(Rent[[#This Row],[Real_estate_Item]],Houses[#All],2)</f>
        <v>Eindhoven-Zuid</v>
      </c>
      <c r="E623" t="str">
        <f>VLOOKUP(Rent[[#This Row],[Real_estate_Item]],Houses[#All],3)</f>
        <v>Tuindorp</v>
      </c>
      <c r="F623" t="str">
        <f>VLOOKUP(Rent[[#This Row],[Real_estate_Item]],Houses[#All],6)</f>
        <v>Small House</v>
      </c>
      <c r="G623" s="3">
        <f>VLOOKUP(Rent[[#This Row],[Real_estate_Item]],Houses[#All],7)</f>
        <v>720</v>
      </c>
      <c r="H623" s="3">
        <f t="shared" si="18"/>
        <v>5040</v>
      </c>
      <c r="I623" s="3">
        <f t="shared" si="19"/>
        <v>8640</v>
      </c>
      <c r="J623" s="4">
        <f>Rent[[#This Row],[Actual_Rent]]/Rent[[#This Row],[Planned_rent]]</f>
        <v>0.58333333333333337</v>
      </c>
      <c r="K623"/>
    </row>
    <row r="624" spans="1:11" x14ac:dyDescent="0.25">
      <c r="A624">
        <v>33</v>
      </c>
      <c r="B624" s="1">
        <v>42370</v>
      </c>
      <c r="C624">
        <v>8</v>
      </c>
      <c r="D624" t="str">
        <f>VLOOKUP(Rent[[#This Row],[Real_estate_Item]],Houses[#All],2)</f>
        <v>Eindhoven-Zuid</v>
      </c>
      <c r="E624" t="str">
        <f>VLOOKUP(Rent[[#This Row],[Real_estate_Item]],Houses[#All],3)</f>
        <v>Tuindorp</v>
      </c>
      <c r="F624" t="str">
        <f>VLOOKUP(Rent[[#This Row],[Real_estate_Item]],Houses[#All],6)</f>
        <v>Small House</v>
      </c>
      <c r="G624" s="3">
        <f>VLOOKUP(Rent[[#This Row],[Real_estate_Item]],Houses[#All],7)</f>
        <v>720</v>
      </c>
      <c r="H624" s="3">
        <f t="shared" si="18"/>
        <v>5760</v>
      </c>
      <c r="I624" s="3">
        <f t="shared" si="19"/>
        <v>8640</v>
      </c>
      <c r="J624" s="4">
        <f>Rent[[#This Row],[Actual_Rent]]/Rent[[#This Row],[Planned_rent]]</f>
        <v>0.66666666666666663</v>
      </c>
      <c r="K624"/>
    </row>
    <row r="625" spans="1:11" x14ac:dyDescent="0.25">
      <c r="A625">
        <v>33</v>
      </c>
      <c r="B625" s="1">
        <v>42736</v>
      </c>
      <c r="C625">
        <v>8</v>
      </c>
      <c r="D625" t="str">
        <f>VLOOKUP(Rent[[#This Row],[Real_estate_Item]],Houses[#All],2)</f>
        <v>Eindhoven-Zuid</v>
      </c>
      <c r="E625" t="str">
        <f>VLOOKUP(Rent[[#This Row],[Real_estate_Item]],Houses[#All],3)</f>
        <v>Tuindorp</v>
      </c>
      <c r="F625" t="str">
        <f>VLOOKUP(Rent[[#This Row],[Real_estate_Item]],Houses[#All],6)</f>
        <v>Small House</v>
      </c>
      <c r="G625" s="3">
        <f>VLOOKUP(Rent[[#This Row],[Real_estate_Item]],Houses[#All],7)</f>
        <v>720</v>
      </c>
      <c r="H625" s="3">
        <f t="shared" si="18"/>
        <v>5760</v>
      </c>
      <c r="I625" s="3">
        <f t="shared" si="19"/>
        <v>8640</v>
      </c>
      <c r="J625" s="4">
        <f>Rent[[#This Row],[Actual_Rent]]/Rent[[#This Row],[Planned_rent]]</f>
        <v>0.66666666666666663</v>
      </c>
      <c r="K625"/>
    </row>
    <row r="626" spans="1:11" x14ac:dyDescent="0.25">
      <c r="A626">
        <v>33</v>
      </c>
      <c r="B626" s="1">
        <v>43101</v>
      </c>
      <c r="C626">
        <v>8</v>
      </c>
      <c r="D626" t="str">
        <f>VLOOKUP(Rent[[#This Row],[Real_estate_Item]],Houses[#All],2)</f>
        <v>Eindhoven-Zuid</v>
      </c>
      <c r="E626" t="str">
        <f>VLOOKUP(Rent[[#This Row],[Real_estate_Item]],Houses[#All],3)</f>
        <v>Tuindorp</v>
      </c>
      <c r="F626" t="str">
        <f>VLOOKUP(Rent[[#This Row],[Real_estate_Item]],Houses[#All],6)</f>
        <v>Small House</v>
      </c>
      <c r="G626" s="3">
        <f>VLOOKUP(Rent[[#This Row],[Real_estate_Item]],Houses[#All],7)</f>
        <v>720</v>
      </c>
      <c r="H626" s="3">
        <f t="shared" si="18"/>
        <v>5760</v>
      </c>
      <c r="I626" s="3">
        <f t="shared" si="19"/>
        <v>8640</v>
      </c>
      <c r="J626" s="4">
        <f>Rent[[#This Row],[Actual_Rent]]/Rent[[#This Row],[Planned_rent]]</f>
        <v>0.66666666666666663</v>
      </c>
      <c r="K626"/>
    </row>
    <row r="627" spans="1:11" x14ac:dyDescent="0.25">
      <c r="A627">
        <v>33</v>
      </c>
      <c r="B627" s="1">
        <v>43466</v>
      </c>
      <c r="C627">
        <v>7</v>
      </c>
      <c r="D627" t="str">
        <f>VLOOKUP(Rent[[#This Row],[Real_estate_Item]],Houses[#All],2)</f>
        <v>Eindhoven-Zuid</v>
      </c>
      <c r="E627" t="str">
        <f>VLOOKUP(Rent[[#This Row],[Real_estate_Item]],Houses[#All],3)</f>
        <v>Tuindorp</v>
      </c>
      <c r="F627" t="str">
        <f>VLOOKUP(Rent[[#This Row],[Real_estate_Item]],Houses[#All],6)</f>
        <v>Small House</v>
      </c>
      <c r="G627" s="3">
        <f>VLOOKUP(Rent[[#This Row],[Real_estate_Item]],Houses[#All],7)</f>
        <v>720</v>
      </c>
      <c r="H627" s="3">
        <f t="shared" si="18"/>
        <v>5040</v>
      </c>
      <c r="I627" s="3">
        <f t="shared" si="19"/>
        <v>8640</v>
      </c>
      <c r="J627" s="4">
        <f>Rent[[#This Row],[Actual_Rent]]/Rent[[#This Row],[Planned_rent]]</f>
        <v>0.58333333333333337</v>
      </c>
      <c r="K627"/>
    </row>
    <row r="628" spans="1:11" x14ac:dyDescent="0.25">
      <c r="A628">
        <v>34</v>
      </c>
      <c r="B628" s="1">
        <v>36892</v>
      </c>
      <c r="C628">
        <v>6</v>
      </c>
      <c r="D628" t="str">
        <f>VLOOKUP(Rent[[#This Row],[Real_estate_Item]],Houses[#All],2)</f>
        <v>Eindhoven-Zuid</v>
      </c>
      <c r="E628" t="str">
        <f>VLOOKUP(Rent[[#This Row],[Real_estate_Item]],Houses[#All],3)</f>
        <v>Tuindorp</v>
      </c>
      <c r="F628" t="str">
        <f>VLOOKUP(Rent[[#This Row],[Real_estate_Item]],Houses[#All],6)</f>
        <v>Apartment</v>
      </c>
      <c r="G628" s="3">
        <f>VLOOKUP(Rent[[#This Row],[Real_estate_Item]],Houses[#All],7)</f>
        <v>560</v>
      </c>
      <c r="H628" s="3">
        <f t="shared" si="18"/>
        <v>3360</v>
      </c>
      <c r="I628" s="3">
        <f t="shared" si="19"/>
        <v>6720</v>
      </c>
      <c r="J628" s="4">
        <f>Rent[[#This Row],[Actual_Rent]]/Rent[[#This Row],[Planned_rent]]</f>
        <v>0.5</v>
      </c>
      <c r="K628"/>
    </row>
    <row r="629" spans="1:11" x14ac:dyDescent="0.25">
      <c r="A629">
        <v>34</v>
      </c>
      <c r="B629" s="1">
        <v>37257</v>
      </c>
      <c r="C629">
        <v>9</v>
      </c>
      <c r="D629" t="str">
        <f>VLOOKUP(Rent[[#This Row],[Real_estate_Item]],Houses[#All],2)</f>
        <v>Eindhoven-Zuid</v>
      </c>
      <c r="E629" t="str">
        <f>VLOOKUP(Rent[[#This Row],[Real_estate_Item]],Houses[#All],3)</f>
        <v>Tuindorp</v>
      </c>
      <c r="F629" t="str">
        <f>VLOOKUP(Rent[[#This Row],[Real_estate_Item]],Houses[#All],6)</f>
        <v>Apartment</v>
      </c>
      <c r="G629" s="3">
        <f>VLOOKUP(Rent[[#This Row],[Real_estate_Item]],Houses[#All],7)</f>
        <v>560</v>
      </c>
      <c r="H629" s="3">
        <f t="shared" si="18"/>
        <v>5040</v>
      </c>
      <c r="I629" s="3">
        <f t="shared" si="19"/>
        <v>6720</v>
      </c>
      <c r="J629" s="4">
        <f>Rent[[#This Row],[Actual_Rent]]/Rent[[#This Row],[Planned_rent]]</f>
        <v>0.75</v>
      </c>
      <c r="K629"/>
    </row>
    <row r="630" spans="1:11" x14ac:dyDescent="0.25">
      <c r="A630">
        <v>34</v>
      </c>
      <c r="B630" s="1">
        <v>37622</v>
      </c>
      <c r="C630">
        <v>9</v>
      </c>
      <c r="D630" t="str">
        <f>VLOOKUP(Rent[[#This Row],[Real_estate_Item]],Houses[#All],2)</f>
        <v>Eindhoven-Zuid</v>
      </c>
      <c r="E630" t="str">
        <f>VLOOKUP(Rent[[#This Row],[Real_estate_Item]],Houses[#All],3)</f>
        <v>Tuindorp</v>
      </c>
      <c r="F630" t="str">
        <f>VLOOKUP(Rent[[#This Row],[Real_estate_Item]],Houses[#All],6)</f>
        <v>Apartment</v>
      </c>
      <c r="G630" s="3">
        <f>VLOOKUP(Rent[[#This Row],[Real_estate_Item]],Houses[#All],7)</f>
        <v>560</v>
      </c>
      <c r="H630" s="3">
        <f t="shared" si="18"/>
        <v>5040</v>
      </c>
      <c r="I630" s="3">
        <f t="shared" si="19"/>
        <v>6720</v>
      </c>
      <c r="J630" s="4">
        <f>Rent[[#This Row],[Actual_Rent]]/Rent[[#This Row],[Planned_rent]]</f>
        <v>0.75</v>
      </c>
      <c r="K630"/>
    </row>
    <row r="631" spans="1:11" x14ac:dyDescent="0.25">
      <c r="A631">
        <v>34</v>
      </c>
      <c r="B631" s="1">
        <v>37987</v>
      </c>
      <c r="C631">
        <v>6</v>
      </c>
      <c r="D631" t="str">
        <f>VLOOKUP(Rent[[#This Row],[Real_estate_Item]],Houses[#All],2)</f>
        <v>Eindhoven-Zuid</v>
      </c>
      <c r="E631" t="str">
        <f>VLOOKUP(Rent[[#This Row],[Real_estate_Item]],Houses[#All],3)</f>
        <v>Tuindorp</v>
      </c>
      <c r="F631" t="str">
        <f>VLOOKUP(Rent[[#This Row],[Real_estate_Item]],Houses[#All],6)</f>
        <v>Apartment</v>
      </c>
      <c r="G631" s="3">
        <f>VLOOKUP(Rent[[#This Row],[Real_estate_Item]],Houses[#All],7)</f>
        <v>560</v>
      </c>
      <c r="H631" s="3">
        <f t="shared" si="18"/>
        <v>3360</v>
      </c>
      <c r="I631" s="3">
        <f t="shared" si="19"/>
        <v>6720</v>
      </c>
      <c r="J631" s="4">
        <f>Rent[[#This Row],[Actual_Rent]]/Rent[[#This Row],[Planned_rent]]</f>
        <v>0.5</v>
      </c>
      <c r="K631"/>
    </row>
    <row r="632" spans="1:11" x14ac:dyDescent="0.25">
      <c r="A632">
        <v>34</v>
      </c>
      <c r="B632" s="1">
        <v>38353</v>
      </c>
      <c r="C632">
        <v>6</v>
      </c>
      <c r="D632" t="str">
        <f>VLOOKUP(Rent[[#This Row],[Real_estate_Item]],Houses[#All],2)</f>
        <v>Eindhoven-Zuid</v>
      </c>
      <c r="E632" t="str">
        <f>VLOOKUP(Rent[[#This Row],[Real_estate_Item]],Houses[#All],3)</f>
        <v>Tuindorp</v>
      </c>
      <c r="F632" t="str">
        <f>VLOOKUP(Rent[[#This Row],[Real_estate_Item]],Houses[#All],6)</f>
        <v>Apartment</v>
      </c>
      <c r="G632" s="3">
        <f>VLOOKUP(Rent[[#This Row],[Real_estate_Item]],Houses[#All],7)</f>
        <v>560</v>
      </c>
      <c r="H632" s="3">
        <f t="shared" si="18"/>
        <v>3360</v>
      </c>
      <c r="I632" s="3">
        <f t="shared" si="19"/>
        <v>6720</v>
      </c>
      <c r="J632" s="4">
        <f>Rent[[#This Row],[Actual_Rent]]/Rent[[#This Row],[Planned_rent]]</f>
        <v>0.5</v>
      </c>
      <c r="K632"/>
    </row>
    <row r="633" spans="1:11" x14ac:dyDescent="0.25">
      <c r="A633">
        <v>34</v>
      </c>
      <c r="B633" s="1">
        <v>38718</v>
      </c>
      <c r="C633">
        <v>5</v>
      </c>
      <c r="D633" t="str">
        <f>VLOOKUP(Rent[[#This Row],[Real_estate_Item]],Houses[#All],2)</f>
        <v>Eindhoven-Zuid</v>
      </c>
      <c r="E633" t="str">
        <f>VLOOKUP(Rent[[#This Row],[Real_estate_Item]],Houses[#All],3)</f>
        <v>Tuindorp</v>
      </c>
      <c r="F633" t="str">
        <f>VLOOKUP(Rent[[#This Row],[Real_estate_Item]],Houses[#All],6)</f>
        <v>Apartment</v>
      </c>
      <c r="G633" s="3">
        <f>VLOOKUP(Rent[[#This Row],[Real_estate_Item]],Houses[#All],7)</f>
        <v>560</v>
      </c>
      <c r="H633" s="3">
        <f t="shared" si="18"/>
        <v>2800</v>
      </c>
      <c r="I633" s="3">
        <f t="shared" si="19"/>
        <v>6720</v>
      </c>
      <c r="J633" s="4">
        <f>Rent[[#This Row],[Actual_Rent]]/Rent[[#This Row],[Planned_rent]]</f>
        <v>0.41666666666666669</v>
      </c>
      <c r="K633"/>
    </row>
    <row r="634" spans="1:11" x14ac:dyDescent="0.25">
      <c r="A634">
        <v>34</v>
      </c>
      <c r="B634" s="1">
        <v>39083</v>
      </c>
      <c r="C634">
        <v>5</v>
      </c>
      <c r="D634" t="str">
        <f>VLOOKUP(Rent[[#This Row],[Real_estate_Item]],Houses[#All],2)</f>
        <v>Eindhoven-Zuid</v>
      </c>
      <c r="E634" t="str">
        <f>VLOOKUP(Rent[[#This Row],[Real_estate_Item]],Houses[#All],3)</f>
        <v>Tuindorp</v>
      </c>
      <c r="F634" t="str">
        <f>VLOOKUP(Rent[[#This Row],[Real_estate_Item]],Houses[#All],6)</f>
        <v>Apartment</v>
      </c>
      <c r="G634" s="3">
        <f>VLOOKUP(Rent[[#This Row],[Real_estate_Item]],Houses[#All],7)</f>
        <v>560</v>
      </c>
      <c r="H634" s="3">
        <f t="shared" si="18"/>
        <v>2800</v>
      </c>
      <c r="I634" s="3">
        <f t="shared" si="19"/>
        <v>6720</v>
      </c>
      <c r="J634" s="4">
        <f>Rent[[#This Row],[Actual_Rent]]/Rent[[#This Row],[Planned_rent]]</f>
        <v>0.41666666666666669</v>
      </c>
      <c r="K634"/>
    </row>
    <row r="635" spans="1:11" x14ac:dyDescent="0.25">
      <c r="A635">
        <v>34</v>
      </c>
      <c r="B635" s="1">
        <v>39448</v>
      </c>
      <c r="C635">
        <v>9</v>
      </c>
      <c r="D635" t="str">
        <f>VLOOKUP(Rent[[#This Row],[Real_estate_Item]],Houses[#All],2)</f>
        <v>Eindhoven-Zuid</v>
      </c>
      <c r="E635" t="str">
        <f>VLOOKUP(Rent[[#This Row],[Real_estate_Item]],Houses[#All],3)</f>
        <v>Tuindorp</v>
      </c>
      <c r="F635" t="str">
        <f>VLOOKUP(Rent[[#This Row],[Real_estate_Item]],Houses[#All],6)</f>
        <v>Apartment</v>
      </c>
      <c r="G635" s="3">
        <f>VLOOKUP(Rent[[#This Row],[Real_estate_Item]],Houses[#All],7)</f>
        <v>560</v>
      </c>
      <c r="H635" s="3">
        <f t="shared" si="18"/>
        <v>5040</v>
      </c>
      <c r="I635" s="3">
        <f t="shared" si="19"/>
        <v>6720</v>
      </c>
      <c r="J635" s="4">
        <f>Rent[[#This Row],[Actual_Rent]]/Rent[[#This Row],[Planned_rent]]</f>
        <v>0.75</v>
      </c>
      <c r="K635"/>
    </row>
    <row r="636" spans="1:11" x14ac:dyDescent="0.25">
      <c r="A636">
        <v>34</v>
      </c>
      <c r="B636" s="1">
        <v>39814</v>
      </c>
      <c r="C636">
        <v>7</v>
      </c>
      <c r="D636" t="str">
        <f>VLOOKUP(Rent[[#This Row],[Real_estate_Item]],Houses[#All],2)</f>
        <v>Eindhoven-Zuid</v>
      </c>
      <c r="E636" t="str">
        <f>VLOOKUP(Rent[[#This Row],[Real_estate_Item]],Houses[#All],3)</f>
        <v>Tuindorp</v>
      </c>
      <c r="F636" t="str">
        <f>VLOOKUP(Rent[[#This Row],[Real_estate_Item]],Houses[#All],6)</f>
        <v>Apartment</v>
      </c>
      <c r="G636" s="3">
        <f>VLOOKUP(Rent[[#This Row],[Real_estate_Item]],Houses[#All],7)</f>
        <v>560</v>
      </c>
      <c r="H636" s="3">
        <f t="shared" si="18"/>
        <v>3920</v>
      </c>
      <c r="I636" s="3">
        <f t="shared" si="19"/>
        <v>6720</v>
      </c>
      <c r="J636" s="4">
        <f>Rent[[#This Row],[Actual_Rent]]/Rent[[#This Row],[Planned_rent]]</f>
        <v>0.58333333333333337</v>
      </c>
      <c r="K636"/>
    </row>
    <row r="637" spans="1:11" x14ac:dyDescent="0.25">
      <c r="A637">
        <v>34</v>
      </c>
      <c r="B637" s="1">
        <v>40179</v>
      </c>
      <c r="C637">
        <v>5</v>
      </c>
      <c r="D637" t="str">
        <f>VLOOKUP(Rent[[#This Row],[Real_estate_Item]],Houses[#All],2)</f>
        <v>Eindhoven-Zuid</v>
      </c>
      <c r="E637" t="str">
        <f>VLOOKUP(Rent[[#This Row],[Real_estate_Item]],Houses[#All],3)</f>
        <v>Tuindorp</v>
      </c>
      <c r="F637" t="str">
        <f>VLOOKUP(Rent[[#This Row],[Real_estate_Item]],Houses[#All],6)</f>
        <v>Apartment</v>
      </c>
      <c r="G637" s="3">
        <f>VLOOKUP(Rent[[#This Row],[Real_estate_Item]],Houses[#All],7)</f>
        <v>560</v>
      </c>
      <c r="H637" s="3">
        <f t="shared" si="18"/>
        <v>2800</v>
      </c>
      <c r="I637" s="3">
        <f t="shared" si="19"/>
        <v>6720</v>
      </c>
      <c r="J637" s="4">
        <f>Rent[[#This Row],[Actual_Rent]]/Rent[[#This Row],[Planned_rent]]</f>
        <v>0.41666666666666669</v>
      </c>
      <c r="K637"/>
    </row>
    <row r="638" spans="1:11" x14ac:dyDescent="0.25">
      <c r="A638">
        <v>34</v>
      </c>
      <c r="B638" s="1">
        <v>40544</v>
      </c>
      <c r="C638">
        <v>6</v>
      </c>
      <c r="D638" t="str">
        <f>VLOOKUP(Rent[[#This Row],[Real_estate_Item]],Houses[#All],2)</f>
        <v>Eindhoven-Zuid</v>
      </c>
      <c r="E638" t="str">
        <f>VLOOKUP(Rent[[#This Row],[Real_estate_Item]],Houses[#All],3)</f>
        <v>Tuindorp</v>
      </c>
      <c r="F638" t="str">
        <f>VLOOKUP(Rent[[#This Row],[Real_estate_Item]],Houses[#All],6)</f>
        <v>Apartment</v>
      </c>
      <c r="G638" s="3">
        <f>VLOOKUP(Rent[[#This Row],[Real_estate_Item]],Houses[#All],7)</f>
        <v>560</v>
      </c>
      <c r="H638" s="3">
        <f t="shared" si="18"/>
        <v>3360</v>
      </c>
      <c r="I638" s="3">
        <f t="shared" si="19"/>
        <v>6720</v>
      </c>
      <c r="J638" s="4">
        <f>Rent[[#This Row],[Actual_Rent]]/Rent[[#This Row],[Planned_rent]]</f>
        <v>0.5</v>
      </c>
      <c r="K638"/>
    </row>
    <row r="639" spans="1:11" x14ac:dyDescent="0.25">
      <c r="A639">
        <v>34</v>
      </c>
      <c r="B639" s="1">
        <v>40909</v>
      </c>
      <c r="C639">
        <v>8</v>
      </c>
      <c r="D639" t="str">
        <f>VLOOKUP(Rent[[#This Row],[Real_estate_Item]],Houses[#All],2)</f>
        <v>Eindhoven-Zuid</v>
      </c>
      <c r="E639" t="str">
        <f>VLOOKUP(Rent[[#This Row],[Real_estate_Item]],Houses[#All],3)</f>
        <v>Tuindorp</v>
      </c>
      <c r="F639" t="str">
        <f>VLOOKUP(Rent[[#This Row],[Real_estate_Item]],Houses[#All],6)</f>
        <v>Apartment</v>
      </c>
      <c r="G639" s="3">
        <f>VLOOKUP(Rent[[#This Row],[Real_estate_Item]],Houses[#All],7)</f>
        <v>560</v>
      </c>
      <c r="H639" s="3">
        <f t="shared" si="18"/>
        <v>4480</v>
      </c>
      <c r="I639" s="3">
        <f t="shared" si="19"/>
        <v>6720</v>
      </c>
      <c r="J639" s="4">
        <f>Rent[[#This Row],[Actual_Rent]]/Rent[[#This Row],[Planned_rent]]</f>
        <v>0.66666666666666663</v>
      </c>
      <c r="K639"/>
    </row>
    <row r="640" spans="1:11" x14ac:dyDescent="0.25">
      <c r="A640">
        <v>34</v>
      </c>
      <c r="B640" s="1">
        <v>41275</v>
      </c>
      <c r="C640">
        <v>9</v>
      </c>
      <c r="D640" t="str">
        <f>VLOOKUP(Rent[[#This Row],[Real_estate_Item]],Houses[#All],2)</f>
        <v>Eindhoven-Zuid</v>
      </c>
      <c r="E640" t="str">
        <f>VLOOKUP(Rent[[#This Row],[Real_estate_Item]],Houses[#All],3)</f>
        <v>Tuindorp</v>
      </c>
      <c r="F640" t="str">
        <f>VLOOKUP(Rent[[#This Row],[Real_estate_Item]],Houses[#All],6)</f>
        <v>Apartment</v>
      </c>
      <c r="G640" s="3">
        <f>VLOOKUP(Rent[[#This Row],[Real_estate_Item]],Houses[#All],7)</f>
        <v>560</v>
      </c>
      <c r="H640" s="3">
        <f t="shared" si="18"/>
        <v>5040</v>
      </c>
      <c r="I640" s="3">
        <f t="shared" si="19"/>
        <v>6720</v>
      </c>
      <c r="J640" s="4">
        <f>Rent[[#This Row],[Actual_Rent]]/Rent[[#This Row],[Planned_rent]]</f>
        <v>0.75</v>
      </c>
      <c r="K640"/>
    </row>
    <row r="641" spans="1:11" x14ac:dyDescent="0.25">
      <c r="A641">
        <v>34</v>
      </c>
      <c r="B641" s="1">
        <v>41640</v>
      </c>
      <c r="C641">
        <v>9</v>
      </c>
      <c r="D641" t="str">
        <f>VLOOKUP(Rent[[#This Row],[Real_estate_Item]],Houses[#All],2)</f>
        <v>Eindhoven-Zuid</v>
      </c>
      <c r="E641" t="str">
        <f>VLOOKUP(Rent[[#This Row],[Real_estate_Item]],Houses[#All],3)</f>
        <v>Tuindorp</v>
      </c>
      <c r="F641" t="str">
        <f>VLOOKUP(Rent[[#This Row],[Real_estate_Item]],Houses[#All],6)</f>
        <v>Apartment</v>
      </c>
      <c r="G641" s="3">
        <f>VLOOKUP(Rent[[#This Row],[Real_estate_Item]],Houses[#All],7)</f>
        <v>560</v>
      </c>
      <c r="H641" s="3">
        <f t="shared" si="18"/>
        <v>5040</v>
      </c>
      <c r="I641" s="3">
        <f t="shared" si="19"/>
        <v>6720</v>
      </c>
      <c r="J641" s="4">
        <f>Rent[[#This Row],[Actual_Rent]]/Rent[[#This Row],[Planned_rent]]</f>
        <v>0.75</v>
      </c>
      <c r="K641"/>
    </row>
    <row r="642" spans="1:11" x14ac:dyDescent="0.25">
      <c r="A642">
        <v>34</v>
      </c>
      <c r="B642" s="1">
        <v>42005</v>
      </c>
      <c r="C642">
        <v>5</v>
      </c>
      <c r="D642" t="str">
        <f>VLOOKUP(Rent[[#This Row],[Real_estate_Item]],Houses[#All],2)</f>
        <v>Eindhoven-Zuid</v>
      </c>
      <c r="E642" t="str">
        <f>VLOOKUP(Rent[[#This Row],[Real_estate_Item]],Houses[#All],3)</f>
        <v>Tuindorp</v>
      </c>
      <c r="F642" t="str">
        <f>VLOOKUP(Rent[[#This Row],[Real_estate_Item]],Houses[#All],6)</f>
        <v>Apartment</v>
      </c>
      <c r="G642" s="3">
        <f>VLOOKUP(Rent[[#This Row],[Real_estate_Item]],Houses[#All],7)</f>
        <v>560</v>
      </c>
      <c r="H642" s="3">
        <f t="shared" ref="H642:H705" si="20">C642*G642</f>
        <v>2800</v>
      </c>
      <c r="I642" s="3">
        <f t="shared" ref="I642:I705" si="21">$C$2*G642</f>
        <v>6720</v>
      </c>
      <c r="J642" s="4">
        <f>Rent[[#This Row],[Actual_Rent]]/Rent[[#This Row],[Planned_rent]]</f>
        <v>0.41666666666666669</v>
      </c>
      <c r="K642"/>
    </row>
    <row r="643" spans="1:11" x14ac:dyDescent="0.25">
      <c r="A643">
        <v>34</v>
      </c>
      <c r="B643" s="1">
        <v>42370</v>
      </c>
      <c r="C643">
        <v>5</v>
      </c>
      <c r="D643" t="str">
        <f>VLOOKUP(Rent[[#This Row],[Real_estate_Item]],Houses[#All],2)</f>
        <v>Eindhoven-Zuid</v>
      </c>
      <c r="E643" t="str">
        <f>VLOOKUP(Rent[[#This Row],[Real_estate_Item]],Houses[#All],3)</f>
        <v>Tuindorp</v>
      </c>
      <c r="F643" t="str">
        <f>VLOOKUP(Rent[[#This Row],[Real_estate_Item]],Houses[#All],6)</f>
        <v>Apartment</v>
      </c>
      <c r="G643" s="3">
        <f>VLOOKUP(Rent[[#This Row],[Real_estate_Item]],Houses[#All],7)</f>
        <v>560</v>
      </c>
      <c r="H643" s="3">
        <f t="shared" si="20"/>
        <v>2800</v>
      </c>
      <c r="I643" s="3">
        <f t="shared" si="21"/>
        <v>6720</v>
      </c>
      <c r="J643" s="4">
        <f>Rent[[#This Row],[Actual_Rent]]/Rent[[#This Row],[Planned_rent]]</f>
        <v>0.41666666666666669</v>
      </c>
      <c r="K643"/>
    </row>
    <row r="644" spans="1:11" x14ac:dyDescent="0.25">
      <c r="A644">
        <v>34</v>
      </c>
      <c r="B644" s="1">
        <v>42736</v>
      </c>
      <c r="C644">
        <v>5</v>
      </c>
      <c r="D644" t="str">
        <f>VLOOKUP(Rent[[#This Row],[Real_estate_Item]],Houses[#All],2)</f>
        <v>Eindhoven-Zuid</v>
      </c>
      <c r="E644" t="str">
        <f>VLOOKUP(Rent[[#This Row],[Real_estate_Item]],Houses[#All],3)</f>
        <v>Tuindorp</v>
      </c>
      <c r="F644" t="str">
        <f>VLOOKUP(Rent[[#This Row],[Real_estate_Item]],Houses[#All],6)</f>
        <v>Apartment</v>
      </c>
      <c r="G644" s="3">
        <f>VLOOKUP(Rent[[#This Row],[Real_estate_Item]],Houses[#All],7)</f>
        <v>560</v>
      </c>
      <c r="H644" s="3">
        <f t="shared" si="20"/>
        <v>2800</v>
      </c>
      <c r="I644" s="3">
        <f t="shared" si="21"/>
        <v>6720</v>
      </c>
      <c r="J644" s="4">
        <f>Rent[[#This Row],[Actual_Rent]]/Rent[[#This Row],[Planned_rent]]</f>
        <v>0.41666666666666669</v>
      </c>
      <c r="K644"/>
    </row>
    <row r="645" spans="1:11" x14ac:dyDescent="0.25">
      <c r="A645">
        <v>34</v>
      </c>
      <c r="B645" s="1">
        <v>43101</v>
      </c>
      <c r="C645">
        <v>9</v>
      </c>
      <c r="D645" t="str">
        <f>VLOOKUP(Rent[[#This Row],[Real_estate_Item]],Houses[#All],2)</f>
        <v>Eindhoven-Zuid</v>
      </c>
      <c r="E645" t="str">
        <f>VLOOKUP(Rent[[#This Row],[Real_estate_Item]],Houses[#All],3)</f>
        <v>Tuindorp</v>
      </c>
      <c r="F645" t="str">
        <f>VLOOKUP(Rent[[#This Row],[Real_estate_Item]],Houses[#All],6)</f>
        <v>Apartment</v>
      </c>
      <c r="G645" s="3">
        <f>VLOOKUP(Rent[[#This Row],[Real_estate_Item]],Houses[#All],7)</f>
        <v>560</v>
      </c>
      <c r="H645" s="3">
        <f t="shared" si="20"/>
        <v>5040</v>
      </c>
      <c r="I645" s="3">
        <f t="shared" si="21"/>
        <v>6720</v>
      </c>
      <c r="J645" s="4">
        <f>Rent[[#This Row],[Actual_Rent]]/Rent[[#This Row],[Planned_rent]]</f>
        <v>0.75</v>
      </c>
      <c r="K645"/>
    </row>
    <row r="646" spans="1:11" x14ac:dyDescent="0.25">
      <c r="A646">
        <v>34</v>
      </c>
      <c r="B646" s="1">
        <v>43466</v>
      </c>
      <c r="C646">
        <v>8</v>
      </c>
      <c r="D646" t="str">
        <f>VLOOKUP(Rent[[#This Row],[Real_estate_Item]],Houses[#All],2)</f>
        <v>Eindhoven-Zuid</v>
      </c>
      <c r="E646" t="str">
        <f>VLOOKUP(Rent[[#This Row],[Real_estate_Item]],Houses[#All],3)</f>
        <v>Tuindorp</v>
      </c>
      <c r="F646" t="str">
        <f>VLOOKUP(Rent[[#This Row],[Real_estate_Item]],Houses[#All],6)</f>
        <v>Apartment</v>
      </c>
      <c r="G646" s="3">
        <f>VLOOKUP(Rent[[#This Row],[Real_estate_Item]],Houses[#All],7)</f>
        <v>560</v>
      </c>
      <c r="H646" s="3">
        <f t="shared" si="20"/>
        <v>4480</v>
      </c>
      <c r="I646" s="3">
        <f t="shared" si="21"/>
        <v>6720</v>
      </c>
      <c r="J646" s="4">
        <f>Rent[[#This Row],[Actual_Rent]]/Rent[[#This Row],[Planned_rent]]</f>
        <v>0.66666666666666663</v>
      </c>
      <c r="K646"/>
    </row>
    <row r="647" spans="1:11" x14ac:dyDescent="0.25">
      <c r="A647">
        <v>35</v>
      </c>
      <c r="B647" s="1">
        <v>36892</v>
      </c>
      <c r="C647">
        <v>9</v>
      </c>
      <c r="D647" t="str">
        <f>VLOOKUP(Rent[[#This Row],[Real_estate_Item]],Houses[#All],2)</f>
        <v>Eindhoven-Zuid</v>
      </c>
      <c r="E647" t="str">
        <f>VLOOKUP(Rent[[#This Row],[Real_estate_Item]],Houses[#All],3)</f>
        <v>Tuindorp</v>
      </c>
      <c r="F647" t="str">
        <f>VLOOKUP(Rent[[#This Row],[Real_estate_Item]],Houses[#All],6)</f>
        <v>Villa</v>
      </c>
      <c r="G647" s="3">
        <f>VLOOKUP(Rent[[#This Row],[Real_estate_Item]],Houses[#All],7)</f>
        <v>1440</v>
      </c>
      <c r="H647" s="3">
        <f t="shared" si="20"/>
        <v>12960</v>
      </c>
      <c r="I647" s="3">
        <f t="shared" si="21"/>
        <v>17280</v>
      </c>
      <c r="J647" s="4">
        <f>Rent[[#This Row],[Actual_Rent]]/Rent[[#This Row],[Planned_rent]]</f>
        <v>0.75</v>
      </c>
      <c r="K647"/>
    </row>
    <row r="648" spans="1:11" x14ac:dyDescent="0.25">
      <c r="A648">
        <v>35</v>
      </c>
      <c r="B648" s="1">
        <v>37257</v>
      </c>
      <c r="C648">
        <v>9</v>
      </c>
      <c r="D648" t="str">
        <f>VLOOKUP(Rent[[#This Row],[Real_estate_Item]],Houses[#All],2)</f>
        <v>Eindhoven-Zuid</v>
      </c>
      <c r="E648" t="str">
        <f>VLOOKUP(Rent[[#This Row],[Real_estate_Item]],Houses[#All],3)</f>
        <v>Tuindorp</v>
      </c>
      <c r="F648" t="str">
        <f>VLOOKUP(Rent[[#This Row],[Real_estate_Item]],Houses[#All],6)</f>
        <v>Villa</v>
      </c>
      <c r="G648" s="3">
        <f>VLOOKUP(Rent[[#This Row],[Real_estate_Item]],Houses[#All],7)</f>
        <v>1440</v>
      </c>
      <c r="H648" s="3">
        <f t="shared" si="20"/>
        <v>12960</v>
      </c>
      <c r="I648" s="3">
        <f t="shared" si="21"/>
        <v>17280</v>
      </c>
      <c r="J648" s="4">
        <f>Rent[[#This Row],[Actual_Rent]]/Rent[[#This Row],[Planned_rent]]</f>
        <v>0.75</v>
      </c>
      <c r="K648"/>
    </row>
    <row r="649" spans="1:11" x14ac:dyDescent="0.25">
      <c r="A649">
        <v>35</v>
      </c>
      <c r="B649" s="1">
        <v>37622</v>
      </c>
      <c r="C649">
        <v>9</v>
      </c>
      <c r="D649" t="str">
        <f>VLOOKUP(Rent[[#This Row],[Real_estate_Item]],Houses[#All],2)</f>
        <v>Eindhoven-Zuid</v>
      </c>
      <c r="E649" t="str">
        <f>VLOOKUP(Rent[[#This Row],[Real_estate_Item]],Houses[#All],3)</f>
        <v>Tuindorp</v>
      </c>
      <c r="F649" t="str">
        <f>VLOOKUP(Rent[[#This Row],[Real_estate_Item]],Houses[#All],6)</f>
        <v>Villa</v>
      </c>
      <c r="G649" s="3">
        <f>VLOOKUP(Rent[[#This Row],[Real_estate_Item]],Houses[#All],7)</f>
        <v>1440</v>
      </c>
      <c r="H649" s="3">
        <f t="shared" si="20"/>
        <v>12960</v>
      </c>
      <c r="I649" s="3">
        <f t="shared" si="21"/>
        <v>17280</v>
      </c>
      <c r="J649" s="4">
        <f>Rent[[#This Row],[Actual_Rent]]/Rent[[#This Row],[Planned_rent]]</f>
        <v>0.75</v>
      </c>
      <c r="K649"/>
    </row>
    <row r="650" spans="1:11" x14ac:dyDescent="0.25">
      <c r="A650">
        <v>35</v>
      </c>
      <c r="B650" s="1">
        <v>37987</v>
      </c>
      <c r="C650">
        <v>9</v>
      </c>
      <c r="D650" t="str">
        <f>VLOOKUP(Rent[[#This Row],[Real_estate_Item]],Houses[#All],2)</f>
        <v>Eindhoven-Zuid</v>
      </c>
      <c r="E650" t="str">
        <f>VLOOKUP(Rent[[#This Row],[Real_estate_Item]],Houses[#All],3)</f>
        <v>Tuindorp</v>
      </c>
      <c r="F650" t="str">
        <f>VLOOKUP(Rent[[#This Row],[Real_estate_Item]],Houses[#All],6)</f>
        <v>Villa</v>
      </c>
      <c r="G650" s="3">
        <f>VLOOKUP(Rent[[#This Row],[Real_estate_Item]],Houses[#All],7)</f>
        <v>1440</v>
      </c>
      <c r="H650" s="3">
        <f t="shared" si="20"/>
        <v>12960</v>
      </c>
      <c r="I650" s="3">
        <f t="shared" si="21"/>
        <v>17280</v>
      </c>
      <c r="J650" s="4">
        <f>Rent[[#This Row],[Actual_Rent]]/Rent[[#This Row],[Planned_rent]]</f>
        <v>0.75</v>
      </c>
      <c r="K650"/>
    </row>
    <row r="651" spans="1:11" x14ac:dyDescent="0.25">
      <c r="A651">
        <v>35</v>
      </c>
      <c r="B651" s="1">
        <v>38353</v>
      </c>
      <c r="C651">
        <v>9</v>
      </c>
      <c r="D651" t="str">
        <f>VLOOKUP(Rent[[#This Row],[Real_estate_Item]],Houses[#All],2)</f>
        <v>Eindhoven-Zuid</v>
      </c>
      <c r="E651" t="str">
        <f>VLOOKUP(Rent[[#This Row],[Real_estate_Item]],Houses[#All],3)</f>
        <v>Tuindorp</v>
      </c>
      <c r="F651" t="str">
        <f>VLOOKUP(Rent[[#This Row],[Real_estate_Item]],Houses[#All],6)</f>
        <v>Villa</v>
      </c>
      <c r="G651" s="3">
        <f>VLOOKUP(Rent[[#This Row],[Real_estate_Item]],Houses[#All],7)</f>
        <v>1440</v>
      </c>
      <c r="H651" s="3">
        <f t="shared" si="20"/>
        <v>12960</v>
      </c>
      <c r="I651" s="3">
        <f t="shared" si="21"/>
        <v>17280</v>
      </c>
      <c r="J651" s="4">
        <f>Rent[[#This Row],[Actual_Rent]]/Rent[[#This Row],[Planned_rent]]</f>
        <v>0.75</v>
      </c>
      <c r="K651"/>
    </row>
    <row r="652" spans="1:11" x14ac:dyDescent="0.25">
      <c r="A652">
        <v>35</v>
      </c>
      <c r="B652" s="1">
        <v>38718</v>
      </c>
      <c r="C652">
        <v>7</v>
      </c>
      <c r="D652" t="str">
        <f>VLOOKUP(Rent[[#This Row],[Real_estate_Item]],Houses[#All],2)</f>
        <v>Eindhoven-Zuid</v>
      </c>
      <c r="E652" t="str">
        <f>VLOOKUP(Rent[[#This Row],[Real_estate_Item]],Houses[#All],3)</f>
        <v>Tuindorp</v>
      </c>
      <c r="F652" t="str">
        <f>VLOOKUP(Rent[[#This Row],[Real_estate_Item]],Houses[#All],6)</f>
        <v>Villa</v>
      </c>
      <c r="G652" s="3">
        <f>VLOOKUP(Rent[[#This Row],[Real_estate_Item]],Houses[#All],7)</f>
        <v>1440</v>
      </c>
      <c r="H652" s="3">
        <f t="shared" si="20"/>
        <v>10080</v>
      </c>
      <c r="I652" s="3">
        <f t="shared" si="21"/>
        <v>17280</v>
      </c>
      <c r="J652" s="4">
        <f>Rent[[#This Row],[Actual_Rent]]/Rent[[#This Row],[Planned_rent]]</f>
        <v>0.58333333333333337</v>
      </c>
      <c r="K652"/>
    </row>
    <row r="653" spans="1:11" x14ac:dyDescent="0.25">
      <c r="A653">
        <v>35</v>
      </c>
      <c r="B653" s="1">
        <v>39083</v>
      </c>
      <c r="C653">
        <v>8</v>
      </c>
      <c r="D653" t="str">
        <f>VLOOKUP(Rent[[#This Row],[Real_estate_Item]],Houses[#All],2)</f>
        <v>Eindhoven-Zuid</v>
      </c>
      <c r="E653" t="str">
        <f>VLOOKUP(Rent[[#This Row],[Real_estate_Item]],Houses[#All],3)</f>
        <v>Tuindorp</v>
      </c>
      <c r="F653" t="str">
        <f>VLOOKUP(Rent[[#This Row],[Real_estate_Item]],Houses[#All],6)</f>
        <v>Villa</v>
      </c>
      <c r="G653" s="3">
        <f>VLOOKUP(Rent[[#This Row],[Real_estate_Item]],Houses[#All],7)</f>
        <v>1440</v>
      </c>
      <c r="H653" s="3">
        <f t="shared" si="20"/>
        <v>11520</v>
      </c>
      <c r="I653" s="3">
        <f t="shared" si="21"/>
        <v>17280</v>
      </c>
      <c r="J653" s="4">
        <f>Rent[[#This Row],[Actual_Rent]]/Rent[[#This Row],[Planned_rent]]</f>
        <v>0.66666666666666663</v>
      </c>
      <c r="K653"/>
    </row>
    <row r="654" spans="1:11" x14ac:dyDescent="0.25">
      <c r="A654">
        <v>35</v>
      </c>
      <c r="B654" s="1">
        <v>39448</v>
      </c>
      <c r="C654">
        <v>8</v>
      </c>
      <c r="D654" t="str">
        <f>VLOOKUP(Rent[[#This Row],[Real_estate_Item]],Houses[#All],2)</f>
        <v>Eindhoven-Zuid</v>
      </c>
      <c r="E654" t="str">
        <f>VLOOKUP(Rent[[#This Row],[Real_estate_Item]],Houses[#All],3)</f>
        <v>Tuindorp</v>
      </c>
      <c r="F654" t="str">
        <f>VLOOKUP(Rent[[#This Row],[Real_estate_Item]],Houses[#All],6)</f>
        <v>Villa</v>
      </c>
      <c r="G654" s="3">
        <f>VLOOKUP(Rent[[#This Row],[Real_estate_Item]],Houses[#All],7)</f>
        <v>1440</v>
      </c>
      <c r="H654" s="3">
        <f t="shared" si="20"/>
        <v>11520</v>
      </c>
      <c r="I654" s="3">
        <f t="shared" si="21"/>
        <v>17280</v>
      </c>
      <c r="J654" s="4">
        <f>Rent[[#This Row],[Actual_Rent]]/Rent[[#This Row],[Planned_rent]]</f>
        <v>0.66666666666666663</v>
      </c>
      <c r="K654"/>
    </row>
    <row r="655" spans="1:11" x14ac:dyDescent="0.25">
      <c r="A655">
        <v>35</v>
      </c>
      <c r="B655" s="1">
        <v>39814</v>
      </c>
      <c r="C655">
        <v>7</v>
      </c>
      <c r="D655" t="str">
        <f>VLOOKUP(Rent[[#This Row],[Real_estate_Item]],Houses[#All],2)</f>
        <v>Eindhoven-Zuid</v>
      </c>
      <c r="E655" t="str">
        <f>VLOOKUP(Rent[[#This Row],[Real_estate_Item]],Houses[#All],3)</f>
        <v>Tuindorp</v>
      </c>
      <c r="F655" t="str">
        <f>VLOOKUP(Rent[[#This Row],[Real_estate_Item]],Houses[#All],6)</f>
        <v>Villa</v>
      </c>
      <c r="G655" s="3">
        <f>VLOOKUP(Rent[[#This Row],[Real_estate_Item]],Houses[#All],7)</f>
        <v>1440</v>
      </c>
      <c r="H655" s="3">
        <f t="shared" si="20"/>
        <v>10080</v>
      </c>
      <c r="I655" s="3">
        <f t="shared" si="21"/>
        <v>17280</v>
      </c>
      <c r="J655" s="4">
        <f>Rent[[#This Row],[Actual_Rent]]/Rent[[#This Row],[Planned_rent]]</f>
        <v>0.58333333333333337</v>
      </c>
      <c r="K655"/>
    </row>
    <row r="656" spans="1:11" x14ac:dyDescent="0.25">
      <c r="A656">
        <v>35</v>
      </c>
      <c r="B656" s="1">
        <v>40179</v>
      </c>
      <c r="C656">
        <v>6</v>
      </c>
      <c r="D656" t="str">
        <f>VLOOKUP(Rent[[#This Row],[Real_estate_Item]],Houses[#All],2)</f>
        <v>Eindhoven-Zuid</v>
      </c>
      <c r="E656" t="str">
        <f>VLOOKUP(Rent[[#This Row],[Real_estate_Item]],Houses[#All],3)</f>
        <v>Tuindorp</v>
      </c>
      <c r="F656" t="str">
        <f>VLOOKUP(Rent[[#This Row],[Real_estate_Item]],Houses[#All],6)</f>
        <v>Villa</v>
      </c>
      <c r="G656" s="3">
        <f>VLOOKUP(Rent[[#This Row],[Real_estate_Item]],Houses[#All],7)</f>
        <v>1440</v>
      </c>
      <c r="H656" s="3">
        <f t="shared" si="20"/>
        <v>8640</v>
      </c>
      <c r="I656" s="3">
        <f t="shared" si="21"/>
        <v>17280</v>
      </c>
      <c r="J656" s="4">
        <f>Rent[[#This Row],[Actual_Rent]]/Rent[[#This Row],[Planned_rent]]</f>
        <v>0.5</v>
      </c>
      <c r="K656"/>
    </row>
    <row r="657" spans="1:11" x14ac:dyDescent="0.25">
      <c r="A657">
        <v>35</v>
      </c>
      <c r="B657" s="1">
        <v>40544</v>
      </c>
      <c r="C657">
        <v>8</v>
      </c>
      <c r="D657" t="str">
        <f>VLOOKUP(Rent[[#This Row],[Real_estate_Item]],Houses[#All],2)</f>
        <v>Eindhoven-Zuid</v>
      </c>
      <c r="E657" t="str">
        <f>VLOOKUP(Rent[[#This Row],[Real_estate_Item]],Houses[#All],3)</f>
        <v>Tuindorp</v>
      </c>
      <c r="F657" t="str">
        <f>VLOOKUP(Rent[[#This Row],[Real_estate_Item]],Houses[#All],6)</f>
        <v>Villa</v>
      </c>
      <c r="G657" s="3">
        <f>VLOOKUP(Rent[[#This Row],[Real_estate_Item]],Houses[#All],7)</f>
        <v>1440</v>
      </c>
      <c r="H657" s="3">
        <f t="shared" si="20"/>
        <v>11520</v>
      </c>
      <c r="I657" s="3">
        <f t="shared" si="21"/>
        <v>17280</v>
      </c>
      <c r="J657" s="4">
        <f>Rent[[#This Row],[Actual_Rent]]/Rent[[#This Row],[Planned_rent]]</f>
        <v>0.66666666666666663</v>
      </c>
      <c r="K657"/>
    </row>
    <row r="658" spans="1:11" x14ac:dyDescent="0.25">
      <c r="A658">
        <v>35</v>
      </c>
      <c r="B658" s="1">
        <v>40909</v>
      </c>
      <c r="C658">
        <v>6</v>
      </c>
      <c r="D658" t="str">
        <f>VLOOKUP(Rent[[#This Row],[Real_estate_Item]],Houses[#All],2)</f>
        <v>Eindhoven-Zuid</v>
      </c>
      <c r="E658" t="str">
        <f>VLOOKUP(Rent[[#This Row],[Real_estate_Item]],Houses[#All],3)</f>
        <v>Tuindorp</v>
      </c>
      <c r="F658" t="str">
        <f>VLOOKUP(Rent[[#This Row],[Real_estate_Item]],Houses[#All],6)</f>
        <v>Villa</v>
      </c>
      <c r="G658" s="3">
        <f>VLOOKUP(Rent[[#This Row],[Real_estate_Item]],Houses[#All],7)</f>
        <v>1440</v>
      </c>
      <c r="H658" s="3">
        <f t="shared" si="20"/>
        <v>8640</v>
      </c>
      <c r="I658" s="3">
        <f t="shared" si="21"/>
        <v>17280</v>
      </c>
      <c r="J658" s="4">
        <f>Rent[[#This Row],[Actual_Rent]]/Rent[[#This Row],[Planned_rent]]</f>
        <v>0.5</v>
      </c>
      <c r="K658"/>
    </row>
    <row r="659" spans="1:11" x14ac:dyDescent="0.25">
      <c r="A659">
        <v>35</v>
      </c>
      <c r="B659" s="1">
        <v>41275</v>
      </c>
      <c r="C659">
        <v>5</v>
      </c>
      <c r="D659" t="str">
        <f>VLOOKUP(Rent[[#This Row],[Real_estate_Item]],Houses[#All],2)</f>
        <v>Eindhoven-Zuid</v>
      </c>
      <c r="E659" t="str">
        <f>VLOOKUP(Rent[[#This Row],[Real_estate_Item]],Houses[#All],3)</f>
        <v>Tuindorp</v>
      </c>
      <c r="F659" t="str">
        <f>VLOOKUP(Rent[[#This Row],[Real_estate_Item]],Houses[#All],6)</f>
        <v>Villa</v>
      </c>
      <c r="G659" s="3">
        <f>VLOOKUP(Rent[[#This Row],[Real_estate_Item]],Houses[#All],7)</f>
        <v>1440</v>
      </c>
      <c r="H659" s="3">
        <f t="shared" si="20"/>
        <v>7200</v>
      </c>
      <c r="I659" s="3">
        <f t="shared" si="21"/>
        <v>17280</v>
      </c>
      <c r="J659" s="4">
        <f>Rent[[#This Row],[Actual_Rent]]/Rent[[#This Row],[Planned_rent]]</f>
        <v>0.41666666666666669</v>
      </c>
      <c r="K659"/>
    </row>
    <row r="660" spans="1:11" x14ac:dyDescent="0.25">
      <c r="A660">
        <v>35</v>
      </c>
      <c r="B660" s="1">
        <v>41640</v>
      </c>
      <c r="C660">
        <v>6</v>
      </c>
      <c r="D660" t="str">
        <f>VLOOKUP(Rent[[#This Row],[Real_estate_Item]],Houses[#All],2)</f>
        <v>Eindhoven-Zuid</v>
      </c>
      <c r="E660" t="str">
        <f>VLOOKUP(Rent[[#This Row],[Real_estate_Item]],Houses[#All],3)</f>
        <v>Tuindorp</v>
      </c>
      <c r="F660" t="str">
        <f>VLOOKUP(Rent[[#This Row],[Real_estate_Item]],Houses[#All],6)</f>
        <v>Villa</v>
      </c>
      <c r="G660" s="3">
        <f>VLOOKUP(Rent[[#This Row],[Real_estate_Item]],Houses[#All],7)</f>
        <v>1440</v>
      </c>
      <c r="H660" s="3">
        <f t="shared" si="20"/>
        <v>8640</v>
      </c>
      <c r="I660" s="3">
        <f t="shared" si="21"/>
        <v>17280</v>
      </c>
      <c r="J660" s="4">
        <f>Rent[[#This Row],[Actual_Rent]]/Rent[[#This Row],[Planned_rent]]</f>
        <v>0.5</v>
      </c>
      <c r="K660"/>
    </row>
    <row r="661" spans="1:11" x14ac:dyDescent="0.25">
      <c r="A661">
        <v>35</v>
      </c>
      <c r="B661" s="1">
        <v>42005</v>
      </c>
      <c r="C661">
        <v>5</v>
      </c>
      <c r="D661" t="str">
        <f>VLOOKUP(Rent[[#This Row],[Real_estate_Item]],Houses[#All],2)</f>
        <v>Eindhoven-Zuid</v>
      </c>
      <c r="E661" t="str">
        <f>VLOOKUP(Rent[[#This Row],[Real_estate_Item]],Houses[#All],3)</f>
        <v>Tuindorp</v>
      </c>
      <c r="F661" t="str">
        <f>VLOOKUP(Rent[[#This Row],[Real_estate_Item]],Houses[#All],6)</f>
        <v>Villa</v>
      </c>
      <c r="G661" s="3">
        <f>VLOOKUP(Rent[[#This Row],[Real_estate_Item]],Houses[#All],7)</f>
        <v>1440</v>
      </c>
      <c r="H661" s="3">
        <f t="shared" si="20"/>
        <v>7200</v>
      </c>
      <c r="I661" s="3">
        <f t="shared" si="21"/>
        <v>17280</v>
      </c>
      <c r="J661" s="4">
        <f>Rent[[#This Row],[Actual_Rent]]/Rent[[#This Row],[Planned_rent]]</f>
        <v>0.41666666666666669</v>
      </c>
      <c r="K661"/>
    </row>
    <row r="662" spans="1:11" x14ac:dyDescent="0.25">
      <c r="A662">
        <v>35</v>
      </c>
      <c r="B662" s="1">
        <v>42370</v>
      </c>
      <c r="C662">
        <v>5</v>
      </c>
      <c r="D662" t="str">
        <f>VLOOKUP(Rent[[#This Row],[Real_estate_Item]],Houses[#All],2)</f>
        <v>Eindhoven-Zuid</v>
      </c>
      <c r="E662" t="str">
        <f>VLOOKUP(Rent[[#This Row],[Real_estate_Item]],Houses[#All],3)</f>
        <v>Tuindorp</v>
      </c>
      <c r="F662" t="str">
        <f>VLOOKUP(Rent[[#This Row],[Real_estate_Item]],Houses[#All],6)</f>
        <v>Villa</v>
      </c>
      <c r="G662" s="3">
        <f>VLOOKUP(Rent[[#This Row],[Real_estate_Item]],Houses[#All],7)</f>
        <v>1440</v>
      </c>
      <c r="H662" s="3">
        <f t="shared" si="20"/>
        <v>7200</v>
      </c>
      <c r="I662" s="3">
        <f t="shared" si="21"/>
        <v>17280</v>
      </c>
      <c r="J662" s="4">
        <f>Rent[[#This Row],[Actual_Rent]]/Rent[[#This Row],[Planned_rent]]</f>
        <v>0.41666666666666669</v>
      </c>
      <c r="K662"/>
    </row>
    <row r="663" spans="1:11" x14ac:dyDescent="0.25">
      <c r="A663">
        <v>35</v>
      </c>
      <c r="B663" s="1">
        <v>42736</v>
      </c>
      <c r="C663">
        <v>5</v>
      </c>
      <c r="D663" t="str">
        <f>VLOOKUP(Rent[[#This Row],[Real_estate_Item]],Houses[#All],2)</f>
        <v>Eindhoven-Zuid</v>
      </c>
      <c r="E663" t="str">
        <f>VLOOKUP(Rent[[#This Row],[Real_estate_Item]],Houses[#All],3)</f>
        <v>Tuindorp</v>
      </c>
      <c r="F663" t="str">
        <f>VLOOKUP(Rent[[#This Row],[Real_estate_Item]],Houses[#All],6)</f>
        <v>Villa</v>
      </c>
      <c r="G663" s="3">
        <f>VLOOKUP(Rent[[#This Row],[Real_estate_Item]],Houses[#All],7)</f>
        <v>1440</v>
      </c>
      <c r="H663" s="3">
        <f t="shared" si="20"/>
        <v>7200</v>
      </c>
      <c r="I663" s="3">
        <f t="shared" si="21"/>
        <v>17280</v>
      </c>
      <c r="J663" s="4">
        <f>Rent[[#This Row],[Actual_Rent]]/Rent[[#This Row],[Planned_rent]]</f>
        <v>0.41666666666666669</v>
      </c>
      <c r="K663"/>
    </row>
    <row r="664" spans="1:11" x14ac:dyDescent="0.25">
      <c r="A664">
        <v>35</v>
      </c>
      <c r="B664" s="1">
        <v>43101</v>
      </c>
      <c r="C664">
        <v>8</v>
      </c>
      <c r="D664" t="str">
        <f>VLOOKUP(Rent[[#This Row],[Real_estate_Item]],Houses[#All],2)</f>
        <v>Eindhoven-Zuid</v>
      </c>
      <c r="E664" t="str">
        <f>VLOOKUP(Rent[[#This Row],[Real_estate_Item]],Houses[#All],3)</f>
        <v>Tuindorp</v>
      </c>
      <c r="F664" t="str">
        <f>VLOOKUP(Rent[[#This Row],[Real_estate_Item]],Houses[#All],6)</f>
        <v>Villa</v>
      </c>
      <c r="G664" s="3">
        <f>VLOOKUP(Rent[[#This Row],[Real_estate_Item]],Houses[#All],7)</f>
        <v>1440</v>
      </c>
      <c r="H664" s="3">
        <f t="shared" si="20"/>
        <v>11520</v>
      </c>
      <c r="I664" s="3">
        <f t="shared" si="21"/>
        <v>17280</v>
      </c>
      <c r="J664" s="4">
        <f>Rent[[#This Row],[Actual_Rent]]/Rent[[#This Row],[Planned_rent]]</f>
        <v>0.66666666666666663</v>
      </c>
      <c r="K664"/>
    </row>
    <row r="665" spans="1:11" x14ac:dyDescent="0.25">
      <c r="A665">
        <v>35</v>
      </c>
      <c r="B665" s="1">
        <v>43466</v>
      </c>
      <c r="C665">
        <v>9</v>
      </c>
      <c r="D665" t="str">
        <f>VLOOKUP(Rent[[#This Row],[Real_estate_Item]],Houses[#All],2)</f>
        <v>Eindhoven-Zuid</v>
      </c>
      <c r="E665" t="str">
        <f>VLOOKUP(Rent[[#This Row],[Real_estate_Item]],Houses[#All],3)</f>
        <v>Tuindorp</v>
      </c>
      <c r="F665" t="str">
        <f>VLOOKUP(Rent[[#This Row],[Real_estate_Item]],Houses[#All],6)</f>
        <v>Villa</v>
      </c>
      <c r="G665" s="3">
        <f>VLOOKUP(Rent[[#This Row],[Real_estate_Item]],Houses[#All],7)</f>
        <v>1440</v>
      </c>
      <c r="H665" s="3">
        <f t="shared" si="20"/>
        <v>12960</v>
      </c>
      <c r="I665" s="3">
        <f t="shared" si="21"/>
        <v>17280</v>
      </c>
      <c r="J665" s="4">
        <f>Rent[[#This Row],[Actual_Rent]]/Rent[[#This Row],[Planned_rent]]</f>
        <v>0.75</v>
      </c>
      <c r="K665"/>
    </row>
    <row r="666" spans="1:11" x14ac:dyDescent="0.25">
      <c r="A666">
        <v>36</v>
      </c>
      <c r="B666" s="1">
        <v>36892</v>
      </c>
      <c r="C666">
        <v>8</v>
      </c>
      <c r="D666" t="str">
        <f>VLOOKUP(Rent[[#This Row],[Real_estate_Item]],Houses[#All],2)</f>
        <v>Eindhoven-Zuid</v>
      </c>
      <c r="E666" t="str">
        <f>VLOOKUP(Rent[[#This Row],[Real_estate_Item]],Houses[#All],3)</f>
        <v>Tuindorp</v>
      </c>
      <c r="F666" t="str">
        <f>VLOOKUP(Rent[[#This Row],[Real_estate_Item]],Houses[#All],6)</f>
        <v>Condo</v>
      </c>
      <c r="G666" s="3">
        <f>VLOOKUP(Rent[[#This Row],[Real_estate_Item]],Houses[#All],7)</f>
        <v>400</v>
      </c>
      <c r="H666" s="3">
        <f t="shared" si="20"/>
        <v>3200</v>
      </c>
      <c r="I666" s="3">
        <f t="shared" si="21"/>
        <v>4800</v>
      </c>
      <c r="J666" s="4">
        <f>Rent[[#This Row],[Actual_Rent]]/Rent[[#This Row],[Planned_rent]]</f>
        <v>0.66666666666666663</v>
      </c>
      <c r="K666"/>
    </row>
    <row r="667" spans="1:11" x14ac:dyDescent="0.25">
      <c r="A667">
        <v>36</v>
      </c>
      <c r="B667" s="1">
        <v>37257</v>
      </c>
      <c r="C667">
        <v>9</v>
      </c>
      <c r="D667" t="str">
        <f>VLOOKUP(Rent[[#This Row],[Real_estate_Item]],Houses[#All],2)</f>
        <v>Eindhoven-Zuid</v>
      </c>
      <c r="E667" t="str">
        <f>VLOOKUP(Rent[[#This Row],[Real_estate_Item]],Houses[#All],3)</f>
        <v>Tuindorp</v>
      </c>
      <c r="F667" t="str">
        <f>VLOOKUP(Rent[[#This Row],[Real_estate_Item]],Houses[#All],6)</f>
        <v>Condo</v>
      </c>
      <c r="G667" s="3">
        <f>VLOOKUP(Rent[[#This Row],[Real_estate_Item]],Houses[#All],7)</f>
        <v>400</v>
      </c>
      <c r="H667" s="3">
        <f t="shared" si="20"/>
        <v>3600</v>
      </c>
      <c r="I667" s="3">
        <f t="shared" si="21"/>
        <v>4800</v>
      </c>
      <c r="J667" s="4">
        <f>Rent[[#This Row],[Actual_Rent]]/Rent[[#This Row],[Planned_rent]]</f>
        <v>0.75</v>
      </c>
      <c r="K667"/>
    </row>
    <row r="668" spans="1:11" x14ac:dyDescent="0.25">
      <c r="A668">
        <v>36</v>
      </c>
      <c r="B668" s="1">
        <v>37622</v>
      </c>
      <c r="C668">
        <v>9</v>
      </c>
      <c r="D668" t="str">
        <f>VLOOKUP(Rent[[#This Row],[Real_estate_Item]],Houses[#All],2)</f>
        <v>Eindhoven-Zuid</v>
      </c>
      <c r="E668" t="str">
        <f>VLOOKUP(Rent[[#This Row],[Real_estate_Item]],Houses[#All],3)</f>
        <v>Tuindorp</v>
      </c>
      <c r="F668" t="str">
        <f>VLOOKUP(Rent[[#This Row],[Real_estate_Item]],Houses[#All],6)</f>
        <v>Condo</v>
      </c>
      <c r="G668" s="3">
        <f>VLOOKUP(Rent[[#This Row],[Real_estate_Item]],Houses[#All],7)</f>
        <v>400</v>
      </c>
      <c r="H668" s="3">
        <f t="shared" si="20"/>
        <v>3600</v>
      </c>
      <c r="I668" s="3">
        <f t="shared" si="21"/>
        <v>4800</v>
      </c>
      <c r="J668" s="4">
        <f>Rent[[#This Row],[Actual_Rent]]/Rent[[#This Row],[Planned_rent]]</f>
        <v>0.75</v>
      </c>
      <c r="K668"/>
    </row>
    <row r="669" spans="1:11" x14ac:dyDescent="0.25">
      <c r="A669">
        <v>36</v>
      </c>
      <c r="B669" s="1">
        <v>37987</v>
      </c>
      <c r="C669">
        <v>8</v>
      </c>
      <c r="D669" t="str">
        <f>VLOOKUP(Rent[[#This Row],[Real_estate_Item]],Houses[#All],2)</f>
        <v>Eindhoven-Zuid</v>
      </c>
      <c r="E669" t="str">
        <f>VLOOKUP(Rent[[#This Row],[Real_estate_Item]],Houses[#All],3)</f>
        <v>Tuindorp</v>
      </c>
      <c r="F669" t="str">
        <f>VLOOKUP(Rent[[#This Row],[Real_estate_Item]],Houses[#All],6)</f>
        <v>Condo</v>
      </c>
      <c r="G669" s="3">
        <f>VLOOKUP(Rent[[#This Row],[Real_estate_Item]],Houses[#All],7)</f>
        <v>400</v>
      </c>
      <c r="H669" s="3">
        <f t="shared" si="20"/>
        <v>3200</v>
      </c>
      <c r="I669" s="3">
        <f t="shared" si="21"/>
        <v>4800</v>
      </c>
      <c r="J669" s="4">
        <f>Rent[[#This Row],[Actual_Rent]]/Rent[[#This Row],[Planned_rent]]</f>
        <v>0.66666666666666663</v>
      </c>
      <c r="K669"/>
    </row>
    <row r="670" spans="1:11" x14ac:dyDescent="0.25">
      <c r="A670">
        <v>36</v>
      </c>
      <c r="B670" s="1">
        <v>38353</v>
      </c>
      <c r="C670">
        <v>7</v>
      </c>
      <c r="D670" t="str">
        <f>VLOOKUP(Rent[[#This Row],[Real_estate_Item]],Houses[#All],2)</f>
        <v>Eindhoven-Zuid</v>
      </c>
      <c r="E670" t="str">
        <f>VLOOKUP(Rent[[#This Row],[Real_estate_Item]],Houses[#All],3)</f>
        <v>Tuindorp</v>
      </c>
      <c r="F670" t="str">
        <f>VLOOKUP(Rent[[#This Row],[Real_estate_Item]],Houses[#All],6)</f>
        <v>Condo</v>
      </c>
      <c r="G670" s="3">
        <f>VLOOKUP(Rent[[#This Row],[Real_estate_Item]],Houses[#All],7)</f>
        <v>400</v>
      </c>
      <c r="H670" s="3">
        <f t="shared" si="20"/>
        <v>2800</v>
      </c>
      <c r="I670" s="3">
        <f t="shared" si="21"/>
        <v>4800</v>
      </c>
      <c r="J670" s="4">
        <f>Rent[[#This Row],[Actual_Rent]]/Rent[[#This Row],[Planned_rent]]</f>
        <v>0.58333333333333337</v>
      </c>
      <c r="K670"/>
    </row>
    <row r="671" spans="1:11" x14ac:dyDescent="0.25">
      <c r="A671">
        <v>36</v>
      </c>
      <c r="B671" s="1">
        <v>38718</v>
      </c>
      <c r="C671">
        <v>9</v>
      </c>
      <c r="D671" t="str">
        <f>VLOOKUP(Rent[[#This Row],[Real_estate_Item]],Houses[#All],2)</f>
        <v>Eindhoven-Zuid</v>
      </c>
      <c r="E671" t="str">
        <f>VLOOKUP(Rent[[#This Row],[Real_estate_Item]],Houses[#All],3)</f>
        <v>Tuindorp</v>
      </c>
      <c r="F671" t="str">
        <f>VLOOKUP(Rent[[#This Row],[Real_estate_Item]],Houses[#All],6)</f>
        <v>Condo</v>
      </c>
      <c r="G671" s="3">
        <f>VLOOKUP(Rent[[#This Row],[Real_estate_Item]],Houses[#All],7)</f>
        <v>400</v>
      </c>
      <c r="H671" s="3">
        <f t="shared" si="20"/>
        <v>3600</v>
      </c>
      <c r="I671" s="3">
        <f t="shared" si="21"/>
        <v>4800</v>
      </c>
      <c r="J671" s="4">
        <f>Rent[[#This Row],[Actual_Rent]]/Rent[[#This Row],[Planned_rent]]</f>
        <v>0.75</v>
      </c>
      <c r="K671"/>
    </row>
    <row r="672" spans="1:11" x14ac:dyDescent="0.25">
      <c r="A672">
        <v>36</v>
      </c>
      <c r="B672" s="1">
        <v>39083</v>
      </c>
      <c r="C672">
        <v>9</v>
      </c>
      <c r="D672" t="str">
        <f>VLOOKUP(Rent[[#This Row],[Real_estate_Item]],Houses[#All],2)</f>
        <v>Eindhoven-Zuid</v>
      </c>
      <c r="E672" t="str">
        <f>VLOOKUP(Rent[[#This Row],[Real_estate_Item]],Houses[#All],3)</f>
        <v>Tuindorp</v>
      </c>
      <c r="F672" t="str">
        <f>VLOOKUP(Rent[[#This Row],[Real_estate_Item]],Houses[#All],6)</f>
        <v>Condo</v>
      </c>
      <c r="G672" s="3">
        <f>VLOOKUP(Rent[[#This Row],[Real_estate_Item]],Houses[#All],7)</f>
        <v>400</v>
      </c>
      <c r="H672" s="3">
        <f t="shared" si="20"/>
        <v>3600</v>
      </c>
      <c r="I672" s="3">
        <f t="shared" si="21"/>
        <v>4800</v>
      </c>
      <c r="J672" s="4">
        <f>Rent[[#This Row],[Actual_Rent]]/Rent[[#This Row],[Planned_rent]]</f>
        <v>0.75</v>
      </c>
      <c r="K672"/>
    </row>
    <row r="673" spans="1:11" x14ac:dyDescent="0.25">
      <c r="A673">
        <v>36</v>
      </c>
      <c r="B673" s="1">
        <v>39448</v>
      </c>
      <c r="C673">
        <v>7</v>
      </c>
      <c r="D673" t="str">
        <f>VLOOKUP(Rent[[#This Row],[Real_estate_Item]],Houses[#All],2)</f>
        <v>Eindhoven-Zuid</v>
      </c>
      <c r="E673" t="str">
        <f>VLOOKUP(Rent[[#This Row],[Real_estate_Item]],Houses[#All],3)</f>
        <v>Tuindorp</v>
      </c>
      <c r="F673" t="str">
        <f>VLOOKUP(Rent[[#This Row],[Real_estate_Item]],Houses[#All],6)</f>
        <v>Condo</v>
      </c>
      <c r="G673" s="3">
        <f>VLOOKUP(Rent[[#This Row],[Real_estate_Item]],Houses[#All],7)</f>
        <v>400</v>
      </c>
      <c r="H673" s="3">
        <f t="shared" si="20"/>
        <v>2800</v>
      </c>
      <c r="I673" s="3">
        <f t="shared" si="21"/>
        <v>4800</v>
      </c>
      <c r="J673" s="4">
        <f>Rent[[#This Row],[Actual_Rent]]/Rent[[#This Row],[Planned_rent]]</f>
        <v>0.58333333333333337</v>
      </c>
      <c r="K673"/>
    </row>
    <row r="674" spans="1:11" x14ac:dyDescent="0.25">
      <c r="A674">
        <v>36</v>
      </c>
      <c r="B674" s="1">
        <v>39814</v>
      </c>
      <c r="C674">
        <v>7</v>
      </c>
      <c r="D674" t="str">
        <f>VLOOKUP(Rent[[#This Row],[Real_estate_Item]],Houses[#All],2)</f>
        <v>Eindhoven-Zuid</v>
      </c>
      <c r="E674" t="str">
        <f>VLOOKUP(Rent[[#This Row],[Real_estate_Item]],Houses[#All],3)</f>
        <v>Tuindorp</v>
      </c>
      <c r="F674" t="str">
        <f>VLOOKUP(Rent[[#This Row],[Real_estate_Item]],Houses[#All],6)</f>
        <v>Condo</v>
      </c>
      <c r="G674" s="3">
        <f>VLOOKUP(Rent[[#This Row],[Real_estate_Item]],Houses[#All],7)</f>
        <v>400</v>
      </c>
      <c r="H674" s="3">
        <f t="shared" si="20"/>
        <v>2800</v>
      </c>
      <c r="I674" s="3">
        <f t="shared" si="21"/>
        <v>4800</v>
      </c>
      <c r="J674" s="4">
        <f>Rent[[#This Row],[Actual_Rent]]/Rent[[#This Row],[Planned_rent]]</f>
        <v>0.58333333333333337</v>
      </c>
      <c r="K674"/>
    </row>
    <row r="675" spans="1:11" x14ac:dyDescent="0.25">
      <c r="A675">
        <v>36</v>
      </c>
      <c r="B675" s="1">
        <v>40179</v>
      </c>
      <c r="C675">
        <v>5</v>
      </c>
      <c r="D675" t="str">
        <f>VLOOKUP(Rent[[#This Row],[Real_estate_Item]],Houses[#All],2)</f>
        <v>Eindhoven-Zuid</v>
      </c>
      <c r="E675" t="str">
        <f>VLOOKUP(Rent[[#This Row],[Real_estate_Item]],Houses[#All],3)</f>
        <v>Tuindorp</v>
      </c>
      <c r="F675" t="str">
        <f>VLOOKUP(Rent[[#This Row],[Real_estate_Item]],Houses[#All],6)</f>
        <v>Condo</v>
      </c>
      <c r="G675" s="3">
        <f>VLOOKUP(Rent[[#This Row],[Real_estate_Item]],Houses[#All],7)</f>
        <v>400</v>
      </c>
      <c r="H675" s="3">
        <f t="shared" si="20"/>
        <v>2000</v>
      </c>
      <c r="I675" s="3">
        <f t="shared" si="21"/>
        <v>4800</v>
      </c>
      <c r="J675" s="4">
        <f>Rent[[#This Row],[Actual_Rent]]/Rent[[#This Row],[Planned_rent]]</f>
        <v>0.41666666666666669</v>
      </c>
      <c r="K675"/>
    </row>
    <row r="676" spans="1:11" x14ac:dyDescent="0.25">
      <c r="A676">
        <v>36</v>
      </c>
      <c r="B676" s="1">
        <v>40544</v>
      </c>
      <c r="C676">
        <v>8</v>
      </c>
      <c r="D676" t="str">
        <f>VLOOKUP(Rent[[#This Row],[Real_estate_Item]],Houses[#All],2)</f>
        <v>Eindhoven-Zuid</v>
      </c>
      <c r="E676" t="str">
        <f>VLOOKUP(Rent[[#This Row],[Real_estate_Item]],Houses[#All],3)</f>
        <v>Tuindorp</v>
      </c>
      <c r="F676" t="str">
        <f>VLOOKUP(Rent[[#This Row],[Real_estate_Item]],Houses[#All],6)</f>
        <v>Condo</v>
      </c>
      <c r="G676" s="3">
        <f>VLOOKUP(Rent[[#This Row],[Real_estate_Item]],Houses[#All],7)</f>
        <v>400</v>
      </c>
      <c r="H676" s="3">
        <f t="shared" si="20"/>
        <v>3200</v>
      </c>
      <c r="I676" s="3">
        <f t="shared" si="21"/>
        <v>4800</v>
      </c>
      <c r="J676" s="4">
        <f>Rent[[#This Row],[Actual_Rent]]/Rent[[#This Row],[Planned_rent]]</f>
        <v>0.66666666666666663</v>
      </c>
      <c r="K676"/>
    </row>
    <row r="677" spans="1:11" x14ac:dyDescent="0.25">
      <c r="A677">
        <v>36</v>
      </c>
      <c r="B677" s="1">
        <v>40909</v>
      </c>
      <c r="C677">
        <v>5</v>
      </c>
      <c r="D677" t="str">
        <f>VLOOKUP(Rent[[#This Row],[Real_estate_Item]],Houses[#All],2)</f>
        <v>Eindhoven-Zuid</v>
      </c>
      <c r="E677" t="str">
        <f>VLOOKUP(Rent[[#This Row],[Real_estate_Item]],Houses[#All],3)</f>
        <v>Tuindorp</v>
      </c>
      <c r="F677" t="str">
        <f>VLOOKUP(Rent[[#This Row],[Real_estate_Item]],Houses[#All],6)</f>
        <v>Condo</v>
      </c>
      <c r="G677" s="3">
        <f>VLOOKUP(Rent[[#This Row],[Real_estate_Item]],Houses[#All],7)</f>
        <v>400</v>
      </c>
      <c r="H677" s="3">
        <f t="shared" si="20"/>
        <v>2000</v>
      </c>
      <c r="I677" s="3">
        <f t="shared" si="21"/>
        <v>4800</v>
      </c>
      <c r="J677" s="4">
        <f>Rent[[#This Row],[Actual_Rent]]/Rent[[#This Row],[Planned_rent]]</f>
        <v>0.41666666666666669</v>
      </c>
      <c r="K677"/>
    </row>
    <row r="678" spans="1:11" x14ac:dyDescent="0.25">
      <c r="A678">
        <v>36</v>
      </c>
      <c r="B678" s="1">
        <v>41275</v>
      </c>
      <c r="C678">
        <v>7</v>
      </c>
      <c r="D678" t="str">
        <f>VLOOKUP(Rent[[#This Row],[Real_estate_Item]],Houses[#All],2)</f>
        <v>Eindhoven-Zuid</v>
      </c>
      <c r="E678" t="str">
        <f>VLOOKUP(Rent[[#This Row],[Real_estate_Item]],Houses[#All],3)</f>
        <v>Tuindorp</v>
      </c>
      <c r="F678" t="str">
        <f>VLOOKUP(Rent[[#This Row],[Real_estate_Item]],Houses[#All],6)</f>
        <v>Condo</v>
      </c>
      <c r="G678" s="3">
        <f>VLOOKUP(Rent[[#This Row],[Real_estate_Item]],Houses[#All],7)</f>
        <v>400</v>
      </c>
      <c r="H678" s="3">
        <f t="shared" si="20"/>
        <v>2800</v>
      </c>
      <c r="I678" s="3">
        <f t="shared" si="21"/>
        <v>4800</v>
      </c>
      <c r="J678" s="4">
        <f>Rent[[#This Row],[Actual_Rent]]/Rent[[#This Row],[Planned_rent]]</f>
        <v>0.58333333333333337</v>
      </c>
      <c r="K678"/>
    </row>
    <row r="679" spans="1:11" x14ac:dyDescent="0.25">
      <c r="A679">
        <v>36</v>
      </c>
      <c r="B679" s="1">
        <v>41640</v>
      </c>
      <c r="C679">
        <v>9</v>
      </c>
      <c r="D679" t="str">
        <f>VLOOKUP(Rent[[#This Row],[Real_estate_Item]],Houses[#All],2)</f>
        <v>Eindhoven-Zuid</v>
      </c>
      <c r="E679" t="str">
        <f>VLOOKUP(Rent[[#This Row],[Real_estate_Item]],Houses[#All],3)</f>
        <v>Tuindorp</v>
      </c>
      <c r="F679" t="str">
        <f>VLOOKUP(Rent[[#This Row],[Real_estate_Item]],Houses[#All],6)</f>
        <v>Condo</v>
      </c>
      <c r="G679" s="3">
        <f>VLOOKUP(Rent[[#This Row],[Real_estate_Item]],Houses[#All],7)</f>
        <v>400</v>
      </c>
      <c r="H679" s="3">
        <f t="shared" si="20"/>
        <v>3600</v>
      </c>
      <c r="I679" s="3">
        <f t="shared" si="21"/>
        <v>4800</v>
      </c>
      <c r="J679" s="4">
        <f>Rent[[#This Row],[Actual_Rent]]/Rent[[#This Row],[Planned_rent]]</f>
        <v>0.75</v>
      </c>
      <c r="K679"/>
    </row>
    <row r="680" spans="1:11" x14ac:dyDescent="0.25">
      <c r="A680">
        <v>36</v>
      </c>
      <c r="B680" s="1">
        <v>42005</v>
      </c>
      <c r="C680">
        <v>9</v>
      </c>
      <c r="D680" t="str">
        <f>VLOOKUP(Rent[[#This Row],[Real_estate_Item]],Houses[#All],2)</f>
        <v>Eindhoven-Zuid</v>
      </c>
      <c r="E680" t="str">
        <f>VLOOKUP(Rent[[#This Row],[Real_estate_Item]],Houses[#All],3)</f>
        <v>Tuindorp</v>
      </c>
      <c r="F680" t="str">
        <f>VLOOKUP(Rent[[#This Row],[Real_estate_Item]],Houses[#All],6)</f>
        <v>Condo</v>
      </c>
      <c r="G680" s="3">
        <f>VLOOKUP(Rent[[#This Row],[Real_estate_Item]],Houses[#All],7)</f>
        <v>400</v>
      </c>
      <c r="H680" s="3">
        <f t="shared" si="20"/>
        <v>3600</v>
      </c>
      <c r="I680" s="3">
        <f t="shared" si="21"/>
        <v>4800</v>
      </c>
      <c r="J680" s="4">
        <f>Rent[[#This Row],[Actual_Rent]]/Rent[[#This Row],[Planned_rent]]</f>
        <v>0.75</v>
      </c>
      <c r="K680"/>
    </row>
    <row r="681" spans="1:11" x14ac:dyDescent="0.25">
      <c r="A681">
        <v>36</v>
      </c>
      <c r="B681" s="1">
        <v>42370</v>
      </c>
      <c r="C681">
        <v>8</v>
      </c>
      <c r="D681" t="str">
        <f>VLOOKUP(Rent[[#This Row],[Real_estate_Item]],Houses[#All],2)</f>
        <v>Eindhoven-Zuid</v>
      </c>
      <c r="E681" t="str">
        <f>VLOOKUP(Rent[[#This Row],[Real_estate_Item]],Houses[#All],3)</f>
        <v>Tuindorp</v>
      </c>
      <c r="F681" t="str">
        <f>VLOOKUP(Rent[[#This Row],[Real_estate_Item]],Houses[#All],6)</f>
        <v>Condo</v>
      </c>
      <c r="G681" s="3">
        <f>VLOOKUP(Rent[[#This Row],[Real_estate_Item]],Houses[#All],7)</f>
        <v>400</v>
      </c>
      <c r="H681" s="3">
        <f t="shared" si="20"/>
        <v>3200</v>
      </c>
      <c r="I681" s="3">
        <f t="shared" si="21"/>
        <v>4800</v>
      </c>
      <c r="J681" s="4">
        <f>Rent[[#This Row],[Actual_Rent]]/Rent[[#This Row],[Planned_rent]]</f>
        <v>0.66666666666666663</v>
      </c>
      <c r="K681"/>
    </row>
    <row r="682" spans="1:11" x14ac:dyDescent="0.25">
      <c r="A682">
        <v>36</v>
      </c>
      <c r="B682" s="1">
        <v>42736</v>
      </c>
      <c r="C682">
        <v>8</v>
      </c>
      <c r="D682" t="str">
        <f>VLOOKUP(Rent[[#This Row],[Real_estate_Item]],Houses[#All],2)</f>
        <v>Eindhoven-Zuid</v>
      </c>
      <c r="E682" t="str">
        <f>VLOOKUP(Rent[[#This Row],[Real_estate_Item]],Houses[#All],3)</f>
        <v>Tuindorp</v>
      </c>
      <c r="F682" t="str">
        <f>VLOOKUP(Rent[[#This Row],[Real_estate_Item]],Houses[#All],6)</f>
        <v>Condo</v>
      </c>
      <c r="G682" s="3">
        <f>VLOOKUP(Rent[[#This Row],[Real_estate_Item]],Houses[#All],7)</f>
        <v>400</v>
      </c>
      <c r="H682" s="3">
        <f t="shared" si="20"/>
        <v>3200</v>
      </c>
      <c r="I682" s="3">
        <f t="shared" si="21"/>
        <v>4800</v>
      </c>
      <c r="J682" s="4">
        <f>Rent[[#This Row],[Actual_Rent]]/Rent[[#This Row],[Planned_rent]]</f>
        <v>0.66666666666666663</v>
      </c>
      <c r="K682"/>
    </row>
    <row r="683" spans="1:11" x14ac:dyDescent="0.25">
      <c r="A683">
        <v>36</v>
      </c>
      <c r="B683" s="1">
        <v>43101</v>
      </c>
      <c r="C683">
        <v>8</v>
      </c>
      <c r="D683" t="str">
        <f>VLOOKUP(Rent[[#This Row],[Real_estate_Item]],Houses[#All],2)</f>
        <v>Eindhoven-Zuid</v>
      </c>
      <c r="E683" t="str">
        <f>VLOOKUP(Rent[[#This Row],[Real_estate_Item]],Houses[#All],3)</f>
        <v>Tuindorp</v>
      </c>
      <c r="F683" t="str">
        <f>VLOOKUP(Rent[[#This Row],[Real_estate_Item]],Houses[#All],6)</f>
        <v>Condo</v>
      </c>
      <c r="G683" s="3">
        <f>VLOOKUP(Rent[[#This Row],[Real_estate_Item]],Houses[#All],7)</f>
        <v>400</v>
      </c>
      <c r="H683" s="3">
        <f t="shared" si="20"/>
        <v>3200</v>
      </c>
      <c r="I683" s="3">
        <f t="shared" si="21"/>
        <v>4800</v>
      </c>
      <c r="J683" s="4">
        <f>Rent[[#This Row],[Actual_Rent]]/Rent[[#This Row],[Planned_rent]]</f>
        <v>0.66666666666666663</v>
      </c>
      <c r="K683"/>
    </row>
    <row r="684" spans="1:11" x14ac:dyDescent="0.25">
      <c r="A684">
        <v>36</v>
      </c>
      <c r="B684" s="1">
        <v>43466</v>
      </c>
      <c r="C684">
        <v>8</v>
      </c>
      <c r="D684" t="str">
        <f>VLOOKUP(Rent[[#This Row],[Real_estate_Item]],Houses[#All],2)</f>
        <v>Eindhoven-Zuid</v>
      </c>
      <c r="E684" t="str">
        <f>VLOOKUP(Rent[[#This Row],[Real_estate_Item]],Houses[#All],3)</f>
        <v>Tuindorp</v>
      </c>
      <c r="F684" t="str">
        <f>VLOOKUP(Rent[[#This Row],[Real_estate_Item]],Houses[#All],6)</f>
        <v>Condo</v>
      </c>
      <c r="G684" s="3">
        <f>VLOOKUP(Rent[[#This Row],[Real_estate_Item]],Houses[#All],7)</f>
        <v>400</v>
      </c>
      <c r="H684" s="3">
        <f t="shared" si="20"/>
        <v>3200</v>
      </c>
      <c r="I684" s="3">
        <f t="shared" si="21"/>
        <v>4800</v>
      </c>
      <c r="J684" s="4">
        <f>Rent[[#This Row],[Actual_Rent]]/Rent[[#This Row],[Planned_rent]]</f>
        <v>0.66666666666666663</v>
      </c>
      <c r="K684"/>
    </row>
    <row r="685" spans="1:11" x14ac:dyDescent="0.25">
      <c r="A685">
        <v>37</v>
      </c>
      <c r="B685" s="1">
        <v>36892</v>
      </c>
      <c r="C685">
        <v>9</v>
      </c>
      <c r="D685" t="str">
        <f>VLOOKUP(Rent[[#This Row],[Real_estate_Item]],Houses[#All],2)</f>
        <v>Eindhoven-Centrum</v>
      </c>
      <c r="E685" t="str">
        <f>VLOOKUP(Rent[[#This Row],[Real_estate_Item]],Houses[#All],3)</f>
        <v>Gildebuurt</v>
      </c>
      <c r="F685" t="str">
        <f>VLOOKUP(Rent[[#This Row],[Real_estate_Item]],Houses[#All],6)</f>
        <v>Villa</v>
      </c>
      <c r="G685" s="3">
        <f>VLOOKUP(Rent[[#This Row],[Real_estate_Item]],Houses[#All],7)</f>
        <v>420</v>
      </c>
      <c r="H685" s="3">
        <f t="shared" si="20"/>
        <v>3780</v>
      </c>
      <c r="I685" s="3">
        <f t="shared" si="21"/>
        <v>5040</v>
      </c>
      <c r="J685" s="4">
        <f>Rent[[#This Row],[Actual_Rent]]/Rent[[#This Row],[Planned_rent]]</f>
        <v>0.75</v>
      </c>
      <c r="K685" s="4"/>
    </row>
    <row r="686" spans="1:11" x14ac:dyDescent="0.25">
      <c r="A686">
        <v>37</v>
      </c>
      <c r="B686" s="1">
        <v>37257</v>
      </c>
      <c r="C686">
        <v>8</v>
      </c>
      <c r="D686" t="str">
        <f>VLOOKUP(Rent[[#This Row],[Real_estate_Item]],Houses[#All],2)</f>
        <v>Eindhoven-Centrum</v>
      </c>
      <c r="E686" t="str">
        <f>VLOOKUP(Rent[[#This Row],[Real_estate_Item]],Houses[#All],3)</f>
        <v>Gildebuurt</v>
      </c>
      <c r="F686" t="str">
        <f>VLOOKUP(Rent[[#This Row],[Real_estate_Item]],Houses[#All],6)</f>
        <v>Villa</v>
      </c>
      <c r="G686" s="3">
        <f>VLOOKUP(Rent[[#This Row],[Real_estate_Item]],Houses[#All],7)</f>
        <v>420</v>
      </c>
      <c r="H686" s="3">
        <f t="shared" si="20"/>
        <v>3360</v>
      </c>
      <c r="I686" s="3">
        <f t="shared" si="21"/>
        <v>5040</v>
      </c>
      <c r="J686" s="4">
        <f>Rent[[#This Row],[Actual_Rent]]/Rent[[#This Row],[Planned_rent]]</f>
        <v>0.66666666666666663</v>
      </c>
      <c r="K686" s="4"/>
    </row>
    <row r="687" spans="1:11" x14ac:dyDescent="0.25">
      <c r="A687">
        <v>37</v>
      </c>
      <c r="B687" s="1">
        <v>37622</v>
      </c>
      <c r="C687">
        <v>8</v>
      </c>
      <c r="D687" t="str">
        <f>VLOOKUP(Rent[[#This Row],[Real_estate_Item]],Houses[#All],2)</f>
        <v>Eindhoven-Centrum</v>
      </c>
      <c r="E687" t="str">
        <f>VLOOKUP(Rent[[#This Row],[Real_estate_Item]],Houses[#All],3)</f>
        <v>Gildebuurt</v>
      </c>
      <c r="F687" t="str">
        <f>VLOOKUP(Rent[[#This Row],[Real_estate_Item]],Houses[#All],6)</f>
        <v>Villa</v>
      </c>
      <c r="G687" s="3">
        <f>VLOOKUP(Rent[[#This Row],[Real_estate_Item]],Houses[#All],7)</f>
        <v>420</v>
      </c>
      <c r="H687" s="3">
        <f t="shared" si="20"/>
        <v>3360</v>
      </c>
      <c r="I687" s="3">
        <f t="shared" si="21"/>
        <v>5040</v>
      </c>
      <c r="J687" s="4">
        <f>Rent[[#This Row],[Actual_Rent]]/Rent[[#This Row],[Planned_rent]]</f>
        <v>0.66666666666666663</v>
      </c>
      <c r="K687"/>
    </row>
    <row r="688" spans="1:11" x14ac:dyDescent="0.25">
      <c r="A688">
        <v>37</v>
      </c>
      <c r="B688" s="1">
        <v>37987</v>
      </c>
      <c r="C688">
        <v>9</v>
      </c>
      <c r="D688" t="str">
        <f>VLOOKUP(Rent[[#This Row],[Real_estate_Item]],Houses[#All],2)</f>
        <v>Eindhoven-Centrum</v>
      </c>
      <c r="E688" t="str">
        <f>VLOOKUP(Rent[[#This Row],[Real_estate_Item]],Houses[#All],3)</f>
        <v>Gildebuurt</v>
      </c>
      <c r="F688" t="str">
        <f>VLOOKUP(Rent[[#This Row],[Real_estate_Item]],Houses[#All],6)</f>
        <v>Villa</v>
      </c>
      <c r="G688" s="3">
        <f>VLOOKUP(Rent[[#This Row],[Real_estate_Item]],Houses[#All],7)</f>
        <v>420</v>
      </c>
      <c r="H688" s="3">
        <f t="shared" si="20"/>
        <v>3780</v>
      </c>
      <c r="I688" s="3">
        <f t="shared" si="21"/>
        <v>5040</v>
      </c>
      <c r="J688" s="4">
        <f>Rent[[#This Row],[Actual_Rent]]/Rent[[#This Row],[Planned_rent]]</f>
        <v>0.75</v>
      </c>
      <c r="K688" s="12"/>
    </row>
    <row r="689" spans="1:11" x14ac:dyDescent="0.25">
      <c r="A689">
        <v>37</v>
      </c>
      <c r="B689" s="1">
        <v>38353</v>
      </c>
      <c r="C689">
        <v>5</v>
      </c>
      <c r="D689" t="str">
        <f>VLOOKUP(Rent[[#This Row],[Real_estate_Item]],Houses[#All],2)</f>
        <v>Eindhoven-Centrum</v>
      </c>
      <c r="E689" t="str">
        <f>VLOOKUP(Rent[[#This Row],[Real_estate_Item]],Houses[#All],3)</f>
        <v>Gildebuurt</v>
      </c>
      <c r="F689" t="str">
        <f>VLOOKUP(Rent[[#This Row],[Real_estate_Item]],Houses[#All],6)</f>
        <v>Villa</v>
      </c>
      <c r="G689" s="3">
        <f>VLOOKUP(Rent[[#This Row],[Real_estate_Item]],Houses[#All],7)</f>
        <v>420</v>
      </c>
      <c r="H689" s="3">
        <f t="shared" si="20"/>
        <v>2100</v>
      </c>
      <c r="I689" s="3">
        <f t="shared" si="21"/>
        <v>5040</v>
      </c>
      <c r="J689" s="4">
        <f>Rent[[#This Row],[Actual_Rent]]/Rent[[#This Row],[Planned_rent]]</f>
        <v>0.41666666666666669</v>
      </c>
      <c r="K689" s="12"/>
    </row>
    <row r="690" spans="1:11" x14ac:dyDescent="0.25">
      <c r="A690">
        <v>37</v>
      </c>
      <c r="B690" s="1">
        <v>38718</v>
      </c>
      <c r="C690">
        <v>7</v>
      </c>
      <c r="D690" t="str">
        <f>VLOOKUP(Rent[[#This Row],[Real_estate_Item]],Houses[#All],2)</f>
        <v>Eindhoven-Centrum</v>
      </c>
      <c r="E690" t="str">
        <f>VLOOKUP(Rent[[#This Row],[Real_estate_Item]],Houses[#All],3)</f>
        <v>Gildebuurt</v>
      </c>
      <c r="F690" t="str">
        <f>VLOOKUP(Rent[[#This Row],[Real_estate_Item]],Houses[#All],6)</f>
        <v>Villa</v>
      </c>
      <c r="G690" s="3">
        <f>VLOOKUP(Rent[[#This Row],[Real_estate_Item]],Houses[#All],7)</f>
        <v>420</v>
      </c>
      <c r="H690" s="3">
        <f t="shared" si="20"/>
        <v>2940</v>
      </c>
      <c r="I690" s="3">
        <f t="shared" si="21"/>
        <v>5040</v>
      </c>
      <c r="J690" s="4">
        <f>Rent[[#This Row],[Actual_Rent]]/Rent[[#This Row],[Planned_rent]]</f>
        <v>0.58333333333333337</v>
      </c>
      <c r="K690"/>
    </row>
    <row r="691" spans="1:11" x14ac:dyDescent="0.25">
      <c r="A691">
        <v>37</v>
      </c>
      <c r="B691" s="1">
        <v>39083</v>
      </c>
      <c r="C691">
        <v>5</v>
      </c>
      <c r="D691" t="str">
        <f>VLOOKUP(Rent[[#This Row],[Real_estate_Item]],Houses[#All],2)</f>
        <v>Eindhoven-Centrum</v>
      </c>
      <c r="E691" t="str">
        <f>VLOOKUP(Rent[[#This Row],[Real_estate_Item]],Houses[#All],3)</f>
        <v>Gildebuurt</v>
      </c>
      <c r="F691" t="str">
        <f>VLOOKUP(Rent[[#This Row],[Real_estate_Item]],Houses[#All],6)</f>
        <v>Villa</v>
      </c>
      <c r="G691" s="3">
        <f>VLOOKUP(Rent[[#This Row],[Real_estate_Item]],Houses[#All],7)</f>
        <v>420</v>
      </c>
      <c r="H691" s="3">
        <f t="shared" si="20"/>
        <v>2100</v>
      </c>
      <c r="I691" s="3">
        <f t="shared" si="21"/>
        <v>5040</v>
      </c>
      <c r="J691" s="4">
        <f>Rent[[#This Row],[Actual_Rent]]/Rent[[#This Row],[Planned_rent]]</f>
        <v>0.41666666666666669</v>
      </c>
      <c r="K691"/>
    </row>
    <row r="692" spans="1:11" x14ac:dyDescent="0.25">
      <c r="A692">
        <v>37</v>
      </c>
      <c r="B692" s="1">
        <v>39448</v>
      </c>
      <c r="C692">
        <v>8</v>
      </c>
      <c r="D692" t="str">
        <f>VLOOKUP(Rent[[#This Row],[Real_estate_Item]],Houses[#All],2)</f>
        <v>Eindhoven-Centrum</v>
      </c>
      <c r="E692" t="str">
        <f>VLOOKUP(Rent[[#This Row],[Real_estate_Item]],Houses[#All],3)</f>
        <v>Gildebuurt</v>
      </c>
      <c r="F692" t="str">
        <f>VLOOKUP(Rent[[#This Row],[Real_estate_Item]],Houses[#All],6)</f>
        <v>Villa</v>
      </c>
      <c r="G692" s="3">
        <f>VLOOKUP(Rent[[#This Row],[Real_estate_Item]],Houses[#All],7)</f>
        <v>420</v>
      </c>
      <c r="H692" s="3">
        <f t="shared" si="20"/>
        <v>3360</v>
      </c>
      <c r="I692" s="3">
        <f t="shared" si="21"/>
        <v>5040</v>
      </c>
      <c r="J692" s="4">
        <f>Rent[[#This Row],[Actual_Rent]]/Rent[[#This Row],[Planned_rent]]</f>
        <v>0.66666666666666663</v>
      </c>
      <c r="K692"/>
    </row>
    <row r="693" spans="1:11" x14ac:dyDescent="0.25">
      <c r="A693">
        <v>37</v>
      </c>
      <c r="B693" s="1">
        <v>39814</v>
      </c>
      <c r="C693">
        <v>6</v>
      </c>
      <c r="D693" t="str">
        <f>VLOOKUP(Rent[[#This Row],[Real_estate_Item]],Houses[#All],2)</f>
        <v>Eindhoven-Centrum</v>
      </c>
      <c r="E693" t="str">
        <f>VLOOKUP(Rent[[#This Row],[Real_estate_Item]],Houses[#All],3)</f>
        <v>Gildebuurt</v>
      </c>
      <c r="F693" t="str">
        <f>VLOOKUP(Rent[[#This Row],[Real_estate_Item]],Houses[#All],6)</f>
        <v>Villa</v>
      </c>
      <c r="G693" s="3">
        <f>VLOOKUP(Rent[[#This Row],[Real_estate_Item]],Houses[#All],7)</f>
        <v>420</v>
      </c>
      <c r="H693" s="3">
        <f t="shared" si="20"/>
        <v>2520</v>
      </c>
      <c r="I693" s="3">
        <f t="shared" si="21"/>
        <v>5040</v>
      </c>
      <c r="J693" s="4">
        <f>Rent[[#This Row],[Actual_Rent]]/Rent[[#This Row],[Planned_rent]]</f>
        <v>0.5</v>
      </c>
      <c r="K693"/>
    </row>
    <row r="694" spans="1:11" x14ac:dyDescent="0.25">
      <c r="A694">
        <v>37</v>
      </c>
      <c r="B694" s="1">
        <v>40179</v>
      </c>
      <c r="C694">
        <v>8</v>
      </c>
      <c r="D694" t="str">
        <f>VLOOKUP(Rent[[#This Row],[Real_estate_Item]],Houses[#All],2)</f>
        <v>Eindhoven-Centrum</v>
      </c>
      <c r="E694" t="str">
        <f>VLOOKUP(Rent[[#This Row],[Real_estate_Item]],Houses[#All],3)</f>
        <v>Gildebuurt</v>
      </c>
      <c r="F694" t="str">
        <f>VLOOKUP(Rent[[#This Row],[Real_estate_Item]],Houses[#All],6)</f>
        <v>Villa</v>
      </c>
      <c r="G694" s="3">
        <f>VLOOKUP(Rent[[#This Row],[Real_estate_Item]],Houses[#All],7)</f>
        <v>420</v>
      </c>
      <c r="H694" s="3">
        <f t="shared" si="20"/>
        <v>3360</v>
      </c>
      <c r="I694" s="3">
        <f t="shared" si="21"/>
        <v>5040</v>
      </c>
      <c r="J694" s="4">
        <f>Rent[[#This Row],[Actual_Rent]]/Rent[[#This Row],[Planned_rent]]</f>
        <v>0.66666666666666663</v>
      </c>
      <c r="K694"/>
    </row>
    <row r="695" spans="1:11" x14ac:dyDescent="0.25">
      <c r="A695">
        <v>37</v>
      </c>
      <c r="B695" s="1">
        <v>40544</v>
      </c>
      <c r="C695">
        <v>9</v>
      </c>
      <c r="D695" t="str">
        <f>VLOOKUP(Rent[[#This Row],[Real_estate_Item]],Houses[#All],2)</f>
        <v>Eindhoven-Centrum</v>
      </c>
      <c r="E695" t="str">
        <f>VLOOKUP(Rent[[#This Row],[Real_estate_Item]],Houses[#All],3)</f>
        <v>Gildebuurt</v>
      </c>
      <c r="F695" t="str">
        <f>VLOOKUP(Rent[[#This Row],[Real_estate_Item]],Houses[#All],6)</f>
        <v>Villa</v>
      </c>
      <c r="G695" s="3">
        <f>VLOOKUP(Rent[[#This Row],[Real_estate_Item]],Houses[#All],7)</f>
        <v>420</v>
      </c>
      <c r="H695" s="3">
        <f t="shared" si="20"/>
        <v>3780</v>
      </c>
      <c r="I695" s="3">
        <f t="shared" si="21"/>
        <v>5040</v>
      </c>
      <c r="J695" s="4">
        <f>Rent[[#This Row],[Actual_Rent]]/Rent[[#This Row],[Planned_rent]]</f>
        <v>0.75</v>
      </c>
      <c r="K695"/>
    </row>
    <row r="696" spans="1:11" x14ac:dyDescent="0.25">
      <c r="A696">
        <v>37</v>
      </c>
      <c r="B696" s="1">
        <v>40909</v>
      </c>
      <c r="C696">
        <v>8</v>
      </c>
      <c r="D696" t="str">
        <f>VLOOKUP(Rent[[#This Row],[Real_estate_Item]],Houses[#All],2)</f>
        <v>Eindhoven-Centrum</v>
      </c>
      <c r="E696" t="str">
        <f>VLOOKUP(Rent[[#This Row],[Real_estate_Item]],Houses[#All],3)</f>
        <v>Gildebuurt</v>
      </c>
      <c r="F696" t="str">
        <f>VLOOKUP(Rent[[#This Row],[Real_estate_Item]],Houses[#All],6)</f>
        <v>Villa</v>
      </c>
      <c r="G696" s="3">
        <f>VLOOKUP(Rent[[#This Row],[Real_estate_Item]],Houses[#All],7)</f>
        <v>420</v>
      </c>
      <c r="H696" s="3">
        <f t="shared" si="20"/>
        <v>3360</v>
      </c>
      <c r="I696" s="3">
        <f t="shared" si="21"/>
        <v>5040</v>
      </c>
      <c r="J696" s="4">
        <f>Rent[[#This Row],[Actual_Rent]]/Rent[[#This Row],[Planned_rent]]</f>
        <v>0.66666666666666663</v>
      </c>
      <c r="K696"/>
    </row>
    <row r="697" spans="1:11" x14ac:dyDescent="0.25">
      <c r="A697">
        <v>37</v>
      </c>
      <c r="B697" s="1">
        <v>41275</v>
      </c>
      <c r="C697">
        <v>5</v>
      </c>
      <c r="D697" t="str">
        <f>VLOOKUP(Rent[[#This Row],[Real_estate_Item]],Houses[#All],2)</f>
        <v>Eindhoven-Centrum</v>
      </c>
      <c r="E697" t="str">
        <f>VLOOKUP(Rent[[#This Row],[Real_estate_Item]],Houses[#All],3)</f>
        <v>Gildebuurt</v>
      </c>
      <c r="F697" t="str">
        <f>VLOOKUP(Rent[[#This Row],[Real_estate_Item]],Houses[#All],6)</f>
        <v>Villa</v>
      </c>
      <c r="G697" s="3">
        <f>VLOOKUP(Rent[[#This Row],[Real_estate_Item]],Houses[#All],7)</f>
        <v>420</v>
      </c>
      <c r="H697" s="3">
        <f t="shared" si="20"/>
        <v>2100</v>
      </c>
      <c r="I697" s="3">
        <f t="shared" si="21"/>
        <v>5040</v>
      </c>
      <c r="J697" s="4">
        <f>Rent[[#This Row],[Actual_Rent]]/Rent[[#This Row],[Planned_rent]]</f>
        <v>0.41666666666666669</v>
      </c>
      <c r="K697"/>
    </row>
    <row r="698" spans="1:11" x14ac:dyDescent="0.25">
      <c r="A698">
        <v>37</v>
      </c>
      <c r="B698" s="1">
        <v>41640</v>
      </c>
      <c r="C698">
        <v>7</v>
      </c>
      <c r="D698" t="str">
        <f>VLOOKUP(Rent[[#This Row],[Real_estate_Item]],Houses[#All],2)</f>
        <v>Eindhoven-Centrum</v>
      </c>
      <c r="E698" t="str">
        <f>VLOOKUP(Rent[[#This Row],[Real_estate_Item]],Houses[#All],3)</f>
        <v>Gildebuurt</v>
      </c>
      <c r="F698" t="str">
        <f>VLOOKUP(Rent[[#This Row],[Real_estate_Item]],Houses[#All],6)</f>
        <v>Villa</v>
      </c>
      <c r="G698" s="3">
        <f>VLOOKUP(Rent[[#This Row],[Real_estate_Item]],Houses[#All],7)</f>
        <v>420</v>
      </c>
      <c r="H698" s="3">
        <f t="shared" si="20"/>
        <v>2940</v>
      </c>
      <c r="I698" s="3">
        <f t="shared" si="21"/>
        <v>5040</v>
      </c>
      <c r="J698" s="4">
        <f>Rent[[#This Row],[Actual_Rent]]/Rent[[#This Row],[Planned_rent]]</f>
        <v>0.58333333333333337</v>
      </c>
      <c r="K698"/>
    </row>
    <row r="699" spans="1:11" x14ac:dyDescent="0.25">
      <c r="A699">
        <v>37</v>
      </c>
      <c r="B699" s="1">
        <v>42005</v>
      </c>
      <c r="C699">
        <v>9</v>
      </c>
      <c r="D699" t="str">
        <f>VLOOKUP(Rent[[#This Row],[Real_estate_Item]],Houses[#All],2)</f>
        <v>Eindhoven-Centrum</v>
      </c>
      <c r="E699" t="str">
        <f>VLOOKUP(Rent[[#This Row],[Real_estate_Item]],Houses[#All],3)</f>
        <v>Gildebuurt</v>
      </c>
      <c r="F699" t="str">
        <f>VLOOKUP(Rent[[#This Row],[Real_estate_Item]],Houses[#All],6)</f>
        <v>Villa</v>
      </c>
      <c r="G699" s="3">
        <f>VLOOKUP(Rent[[#This Row],[Real_estate_Item]],Houses[#All],7)</f>
        <v>420</v>
      </c>
      <c r="H699" s="3">
        <f t="shared" si="20"/>
        <v>3780</v>
      </c>
      <c r="I699" s="3">
        <f t="shared" si="21"/>
        <v>5040</v>
      </c>
      <c r="J699" s="4">
        <f>Rent[[#This Row],[Actual_Rent]]/Rent[[#This Row],[Planned_rent]]</f>
        <v>0.75</v>
      </c>
      <c r="K699"/>
    </row>
    <row r="700" spans="1:11" x14ac:dyDescent="0.25">
      <c r="A700">
        <v>37</v>
      </c>
      <c r="B700" s="1">
        <v>42370</v>
      </c>
      <c r="C700">
        <v>8</v>
      </c>
      <c r="D700" t="str">
        <f>VLOOKUP(Rent[[#This Row],[Real_estate_Item]],Houses[#All],2)</f>
        <v>Eindhoven-Centrum</v>
      </c>
      <c r="E700" t="str">
        <f>VLOOKUP(Rent[[#This Row],[Real_estate_Item]],Houses[#All],3)</f>
        <v>Gildebuurt</v>
      </c>
      <c r="F700" t="str">
        <f>VLOOKUP(Rent[[#This Row],[Real_estate_Item]],Houses[#All],6)</f>
        <v>Villa</v>
      </c>
      <c r="G700" s="3">
        <f>VLOOKUP(Rent[[#This Row],[Real_estate_Item]],Houses[#All],7)</f>
        <v>420</v>
      </c>
      <c r="H700" s="3">
        <f t="shared" si="20"/>
        <v>3360</v>
      </c>
      <c r="I700" s="3">
        <f t="shared" si="21"/>
        <v>5040</v>
      </c>
      <c r="J700" s="4">
        <f>Rent[[#This Row],[Actual_Rent]]/Rent[[#This Row],[Planned_rent]]</f>
        <v>0.66666666666666663</v>
      </c>
      <c r="K700"/>
    </row>
    <row r="701" spans="1:11" x14ac:dyDescent="0.25">
      <c r="A701">
        <v>37</v>
      </c>
      <c r="B701" s="1">
        <v>42736</v>
      </c>
      <c r="C701">
        <v>8</v>
      </c>
      <c r="D701" t="str">
        <f>VLOOKUP(Rent[[#This Row],[Real_estate_Item]],Houses[#All],2)</f>
        <v>Eindhoven-Centrum</v>
      </c>
      <c r="E701" t="str">
        <f>VLOOKUP(Rent[[#This Row],[Real_estate_Item]],Houses[#All],3)</f>
        <v>Gildebuurt</v>
      </c>
      <c r="F701" t="str">
        <f>VLOOKUP(Rent[[#This Row],[Real_estate_Item]],Houses[#All],6)</f>
        <v>Villa</v>
      </c>
      <c r="G701" s="3">
        <f>VLOOKUP(Rent[[#This Row],[Real_estate_Item]],Houses[#All],7)</f>
        <v>420</v>
      </c>
      <c r="H701" s="3">
        <f t="shared" si="20"/>
        <v>3360</v>
      </c>
      <c r="I701" s="3">
        <f t="shared" si="21"/>
        <v>5040</v>
      </c>
      <c r="J701" s="4">
        <f>Rent[[#This Row],[Actual_Rent]]/Rent[[#This Row],[Planned_rent]]</f>
        <v>0.66666666666666663</v>
      </c>
      <c r="K701"/>
    </row>
    <row r="702" spans="1:11" x14ac:dyDescent="0.25">
      <c r="A702">
        <v>37</v>
      </c>
      <c r="B702" s="1">
        <v>43101</v>
      </c>
      <c r="C702">
        <v>11</v>
      </c>
      <c r="D702" t="str">
        <f>VLOOKUP(Rent[[#This Row],[Real_estate_Item]],Houses[#All],2)</f>
        <v>Eindhoven-Centrum</v>
      </c>
      <c r="E702" t="str">
        <f>VLOOKUP(Rent[[#This Row],[Real_estate_Item]],Houses[#All],3)</f>
        <v>Gildebuurt</v>
      </c>
      <c r="F702" t="str">
        <f>VLOOKUP(Rent[[#This Row],[Real_estate_Item]],Houses[#All],6)</f>
        <v>Villa</v>
      </c>
      <c r="G702" s="3">
        <f>VLOOKUP(Rent[[#This Row],[Real_estate_Item]],Houses[#All],7)</f>
        <v>420</v>
      </c>
      <c r="H702" s="3">
        <f t="shared" si="20"/>
        <v>4620</v>
      </c>
      <c r="I702" s="3">
        <f t="shared" si="21"/>
        <v>5040</v>
      </c>
      <c r="J702" s="4">
        <f>Rent[[#This Row],[Actual_Rent]]/Rent[[#This Row],[Planned_rent]]</f>
        <v>0.91666666666666663</v>
      </c>
      <c r="K702"/>
    </row>
    <row r="703" spans="1:11" x14ac:dyDescent="0.25">
      <c r="A703">
        <v>37</v>
      </c>
      <c r="B703" s="1">
        <v>43466</v>
      </c>
      <c r="C703">
        <v>9</v>
      </c>
      <c r="D703" t="str">
        <f>VLOOKUP(Rent[[#This Row],[Real_estate_Item]],Houses[#All],2)</f>
        <v>Eindhoven-Centrum</v>
      </c>
      <c r="E703" t="str">
        <f>VLOOKUP(Rent[[#This Row],[Real_estate_Item]],Houses[#All],3)</f>
        <v>Gildebuurt</v>
      </c>
      <c r="F703" t="str">
        <f>VLOOKUP(Rent[[#This Row],[Real_estate_Item]],Houses[#All],6)</f>
        <v>Villa</v>
      </c>
      <c r="G703" s="3">
        <f>VLOOKUP(Rent[[#This Row],[Real_estate_Item]],Houses[#All],7)</f>
        <v>420</v>
      </c>
      <c r="H703" s="3">
        <f t="shared" si="20"/>
        <v>3780</v>
      </c>
      <c r="I703" s="3">
        <f t="shared" si="21"/>
        <v>5040</v>
      </c>
      <c r="J703" s="4">
        <f>Rent[[#This Row],[Actual_Rent]]/Rent[[#This Row],[Planned_rent]]</f>
        <v>0.75</v>
      </c>
      <c r="K703"/>
    </row>
    <row r="704" spans="1:11" x14ac:dyDescent="0.25">
      <c r="A704">
        <v>38</v>
      </c>
      <c r="B704" s="1">
        <v>36892</v>
      </c>
      <c r="C704">
        <v>6</v>
      </c>
      <c r="D704" t="str">
        <f>VLOOKUP(Rent[[#This Row],[Real_estate_Item]],Houses[#All],2)</f>
        <v>Eindhoven-Centrum</v>
      </c>
      <c r="E704" t="str">
        <f>VLOOKUP(Rent[[#This Row],[Real_estate_Item]],Houses[#All],3)</f>
        <v>Gildebuurt</v>
      </c>
      <c r="F704" t="str">
        <f>VLOOKUP(Rent[[#This Row],[Real_estate_Item]],Houses[#All],6)</f>
        <v>House</v>
      </c>
      <c r="G704" s="3">
        <f>VLOOKUP(Rent[[#This Row],[Real_estate_Item]],Houses[#All],7)</f>
        <v>700</v>
      </c>
      <c r="H704" s="3">
        <f t="shared" si="20"/>
        <v>4200</v>
      </c>
      <c r="I704" s="3">
        <f t="shared" si="21"/>
        <v>8400</v>
      </c>
      <c r="J704" s="4">
        <f>Rent[[#This Row],[Actual_Rent]]/Rent[[#This Row],[Planned_rent]]</f>
        <v>0.5</v>
      </c>
      <c r="K704"/>
    </row>
    <row r="705" spans="1:11" x14ac:dyDescent="0.25">
      <c r="A705">
        <v>38</v>
      </c>
      <c r="B705" s="1">
        <v>37257</v>
      </c>
      <c r="C705">
        <v>5</v>
      </c>
      <c r="D705" t="str">
        <f>VLOOKUP(Rent[[#This Row],[Real_estate_Item]],Houses[#All],2)</f>
        <v>Eindhoven-Centrum</v>
      </c>
      <c r="E705" t="str">
        <f>VLOOKUP(Rent[[#This Row],[Real_estate_Item]],Houses[#All],3)</f>
        <v>Gildebuurt</v>
      </c>
      <c r="F705" t="str">
        <f>VLOOKUP(Rent[[#This Row],[Real_estate_Item]],Houses[#All],6)</f>
        <v>House</v>
      </c>
      <c r="G705" s="3">
        <f>VLOOKUP(Rent[[#This Row],[Real_estate_Item]],Houses[#All],7)</f>
        <v>700</v>
      </c>
      <c r="H705" s="3">
        <f t="shared" si="20"/>
        <v>3500</v>
      </c>
      <c r="I705" s="3">
        <f t="shared" si="21"/>
        <v>8400</v>
      </c>
      <c r="J705" s="4">
        <f>Rent[[#This Row],[Actual_Rent]]/Rent[[#This Row],[Planned_rent]]</f>
        <v>0.41666666666666669</v>
      </c>
      <c r="K705"/>
    </row>
    <row r="706" spans="1:11" x14ac:dyDescent="0.25">
      <c r="A706">
        <v>38</v>
      </c>
      <c r="B706" s="1">
        <v>37622</v>
      </c>
      <c r="C706">
        <v>6</v>
      </c>
      <c r="D706" t="str">
        <f>VLOOKUP(Rent[[#This Row],[Real_estate_Item]],Houses[#All],2)</f>
        <v>Eindhoven-Centrum</v>
      </c>
      <c r="E706" t="str">
        <f>VLOOKUP(Rent[[#This Row],[Real_estate_Item]],Houses[#All],3)</f>
        <v>Gildebuurt</v>
      </c>
      <c r="F706" t="str">
        <f>VLOOKUP(Rent[[#This Row],[Real_estate_Item]],Houses[#All],6)</f>
        <v>House</v>
      </c>
      <c r="G706" s="3">
        <f>VLOOKUP(Rent[[#This Row],[Real_estate_Item]],Houses[#All],7)</f>
        <v>700</v>
      </c>
      <c r="H706" s="3">
        <f t="shared" ref="H706:H769" si="22">C706*G706</f>
        <v>4200</v>
      </c>
      <c r="I706" s="3">
        <f t="shared" ref="I706:I769" si="23">$C$2*G706</f>
        <v>8400</v>
      </c>
      <c r="J706" s="4">
        <f>Rent[[#This Row],[Actual_Rent]]/Rent[[#This Row],[Planned_rent]]</f>
        <v>0.5</v>
      </c>
      <c r="K706"/>
    </row>
    <row r="707" spans="1:11" x14ac:dyDescent="0.25">
      <c r="A707">
        <v>38</v>
      </c>
      <c r="B707" s="1">
        <v>37987</v>
      </c>
      <c r="C707">
        <v>5</v>
      </c>
      <c r="D707" t="str">
        <f>VLOOKUP(Rent[[#This Row],[Real_estate_Item]],Houses[#All],2)</f>
        <v>Eindhoven-Centrum</v>
      </c>
      <c r="E707" t="str">
        <f>VLOOKUP(Rent[[#This Row],[Real_estate_Item]],Houses[#All],3)</f>
        <v>Gildebuurt</v>
      </c>
      <c r="F707" t="str">
        <f>VLOOKUP(Rent[[#This Row],[Real_estate_Item]],Houses[#All],6)</f>
        <v>House</v>
      </c>
      <c r="G707" s="3">
        <f>VLOOKUP(Rent[[#This Row],[Real_estate_Item]],Houses[#All],7)</f>
        <v>700</v>
      </c>
      <c r="H707" s="3">
        <f t="shared" si="22"/>
        <v>3500</v>
      </c>
      <c r="I707" s="3">
        <f t="shared" si="23"/>
        <v>8400</v>
      </c>
      <c r="J707" s="4">
        <f>Rent[[#This Row],[Actual_Rent]]/Rent[[#This Row],[Planned_rent]]</f>
        <v>0.41666666666666669</v>
      </c>
      <c r="K707"/>
    </row>
    <row r="708" spans="1:11" x14ac:dyDescent="0.25">
      <c r="A708">
        <v>38</v>
      </c>
      <c r="B708" s="1">
        <v>38353</v>
      </c>
      <c r="C708">
        <v>8</v>
      </c>
      <c r="D708" t="str">
        <f>VLOOKUP(Rent[[#This Row],[Real_estate_Item]],Houses[#All],2)</f>
        <v>Eindhoven-Centrum</v>
      </c>
      <c r="E708" t="str">
        <f>VLOOKUP(Rent[[#This Row],[Real_estate_Item]],Houses[#All],3)</f>
        <v>Gildebuurt</v>
      </c>
      <c r="F708" t="str">
        <f>VLOOKUP(Rent[[#This Row],[Real_estate_Item]],Houses[#All],6)</f>
        <v>House</v>
      </c>
      <c r="G708" s="3">
        <f>VLOOKUP(Rent[[#This Row],[Real_estate_Item]],Houses[#All],7)</f>
        <v>700</v>
      </c>
      <c r="H708" s="3">
        <f t="shared" si="22"/>
        <v>5600</v>
      </c>
      <c r="I708" s="3">
        <f t="shared" si="23"/>
        <v>8400</v>
      </c>
      <c r="J708" s="4">
        <f>Rent[[#This Row],[Actual_Rent]]/Rent[[#This Row],[Planned_rent]]</f>
        <v>0.66666666666666663</v>
      </c>
      <c r="K708"/>
    </row>
    <row r="709" spans="1:11" x14ac:dyDescent="0.25">
      <c r="A709">
        <v>38</v>
      </c>
      <c r="B709" s="1">
        <v>38718</v>
      </c>
      <c r="C709">
        <v>5</v>
      </c>
      <c r="D709" t="str">
        <f>VLOOKUP(Rent[[#This Row],[Real_estate_Item]],Houses[#All],2)</f>
        <v>Eindhoven-Centrum</v>
      </c>
      <c r="E709" t="str">
        <f>VLOOKUP(Rent[[#This Row],[Real_estate_Item]],Houses[#All],3)</f>
        <v>Gildebuurt</v>
      </c>
      <c r="F709" t="str">
        <f>VLOOKUP(Rent[[#This Row],[Real_estate_Item]],Houses[#All],6)</f>
        <v>House</v>
      </c>
      <c r="G709" s="3">
        <f>VLOOKUP(Rent[[#This Row],[Real_estate_Item]],Houses[#All],7)</f>
        <v>700</v>
      </c>
      <c r="H709" s="3">
        <f t="shared" si="22"/>
        <v>3500</v>
      </c>
      <c r="I709" s="3">
        <f t="shared" si="23"/>
        <v>8400</v>
      </c>
      <c r="J709" s="4">
        <f>Rent[[#This Row],[Actual_Rent]]/Rent[[#This Row],[Planned_rent]]</f>
        <v>0.41666666666666669</v>
      </c>
      <c r="K709"/>
    </row>
    <row r="710" spans="1:11" x14ac:dyDescent="0.25">
      <c r="A710">
        <v>38</v>
      </c>
      <c r="B710" s="1">
        <v>39083</v>
      </c>
      <c r="C710">
        <v>7</v>
      </c>
      <c r="D710" t="str">
        <f>VLOOKUP(Rent[[#This Row],[Real_estate_Item]],Houses[#All],2)</f>
        <v>Eindhoven-Centrum</v>
      </c>
      <c r="E710" t="str">
        <f>VLOOKUP(Rent[[#This Row],[Real_estate_Item]],Houses[#All],3)</f>
        <v>Gildebuurt</v>
      </c>
      <c r="F710" t="str">
        <f>VLOOKUP(Rent[[#This Row],[Real_estate_Item]],Houses[#All],6)</f>
        <v>House</v>
      </c>
      <c r="G710" s="3">
        <f>VLOOKUP(Rent[[#This Row],[Real_estate_Item]],Houses[#All],7)</f>
        <v>700</v>
      </c>
      <c r="H710" s="3">
        <f t="shared" si="22"/>
        <v>4900</v>
      </c>
      <c r="I710" s="3">
        <f t="shared" si="23"/>
        <v>8400</v>
      </c>
      <c r="J710" s="4">
        <f>Rent[[#This Row],[Actual_Rent]]/Rent[[#This Row],[Planned_rent]]</f>
        <v>0.58333333333333337</v>
      </c>
      <c r="K710"/>
    </row>
    <row r="711" spans="1:11" x14ac:dyDescent="0.25">
      <c r="A711">
        <v>38</v>
      </c>
      <c r="B711" s="1">
        <v>39448</v>
      </c>
      <c r="C711">
        <v>7</v>
      </c>
      <c r="D711" t="str">
        <f>VLOOKUP(Rent[[#This Row],[Real_estate_Item]],Houses[#All],2)</f>
        <v>Eindhoven-Centrum</v>
      </c>
      <c r="E711" t="str">
        <f>VLOOKUP(Rent[[#This Row],[Real_estate_Item]],Houses[#All],3)</f>
        <v>Gildebuurt</v>
      </c>
      <c r="F711" t="str">
        <f>VLOOKUP(Rent[[#This Row],[Real_estate_Item]],Houses[#All],6)</f>
        <v>House</v>
      </c>
      <c r="G711" s="3">
        <f>VLOOKUP(Rent[[#This Row],[Real_estate_Item]],Houses[#All],7)</f>
        <v>700</v>
      </c>
      <c r="H711" s="3">
        <f t="shared" si="22"/>
        <v>4900</v>
      </c>
      <c r="I711" s="3">
        <f t="shared" si="23"/>
        <v>8400</v>
      </c>
      <c r="J711" s="4">
        <f>Rent[[#This Row],[Actual_Rent]]/Rent[[#This Row],[Planned_rent]]</f>
        <v>0.58333333333333337</v>
      </c>
      <c r="K711"/>
    </row>
    <row r="712" spans="1:11" x14ac:dyDescent="0.25">
      <c r="A712">
        <v>38</v>
      </c>
      <c r="B712" s="1">
        <v>39814</v>
      </c>
      <c r="C712">
        <v>8</v>
      </c>
      <c r="D712" t="str">
        <f>VLOOKUP(Rent[[#This Row],[Real_estate_Item]],Houses[#All],2)</f>
        <v>Eindhoven-Centrum</v>
      </c>
      <c r="E712" t="str">
        <f>VLOOKUP(Rent[[#This Row],[Real_estate_Item]],Houses[#All],3)</f>
        <v>Gildebuurt</v>
      </c>
      <c r="F712" t="str">
        <f>VLOOKUP(Rent[[#This Row],[Real_estate_Item]],Houses[#All],6)</f>
        <v>House</v>
      </c>
      <c r="G712" s="3">
        <f>VLOOKUP(Rent[[#This Row],[Real_estate_Item]],Houses[#All],7)</f>
        <v>700</v>
      </c>
      <c r="H712" s="3">
        <f t="shared" si="22"/>
        <v>5600</v>
      </c>
      <c r="I712" s="3">
        <f t="shared" si="23"/>
        <v>8400</v>
      </c>
      <c r="J712" s="4">
        <f>Rent[[#This Row],[Actual_Rent]]/Rent[[#This Row],[Planned_rent]]</f>
        <v>0.66666666666666663</v>
      </c>
      <c r="K712"/>
    </row>
    <row r="713" spans="1:11" x14ac:dyDescent="0.25">
      <c r="A713">
        <v>38</v>
      </c>
      <c r="B713" s="1">
        <v>40179</v>
      </c>
      <c r="C713">
        <v>7</v>
      </c>
      <c r="D713" t="str">
        <f>VLOOKUP(Rent[[#This Row],[Real_estate_Item]],Houses[#All],2)</f>
        <v>Eindhoven-Centrum</v>
      </c>
      <c r="E713" t="str">
        <f>VLOOKUP(Rent[[#This Row],[Real_estate_Item]],Houses[#All],3)</f>
        <v>Gildebuurt</v>
      </c>
      <c r="F713" t="str">
        <f>VLOOKUP(Rent[[#This Row],[Real_estate_Item]],Houses[#All],6)</f>
        <v>House</v>
      </c>
      <c r="G713" s="3">
        <f>VLOOKUP(Rent[[#This Row],[Real_estate_Item]],Houses[#All],7)</f>
        <v>700</v>
      </c>
      <c r="H713" s="3">
        <f t="shared" si="22"/>
        <v>4900</v>
      </c>
      <c r="I713" s="3">
        <f t="shared" si="23"/>
        <v>8400</v>
      </c>
      <c r="J713" s="4">
        <f>Rent[[#This Row],[Actual_Rent]]/Rent[[#This Row],[Planned_rent]]</f>
        <v>0.58333333333333337</v>
      </c>
      <c r="K713"/>
    </row>
    <row r="714" spans="1:11" x14ac:dyDescent="0.25">
      <c r="A714">
        <v>38</v>
      </c>
      <c r="B714" s="1">
        <v>40544</v>
      </c>
      <c r="C714">
        <v>7</v>
      </c>
      <c r="D714" t="str">
        <f>VLOOKUP(Rent[[#This Row],[Real_estate_Item]],Houses[#All],2)</f>
        <v>Eindhoven-Centrum</v>
      </c>
      <c r="E714" t="str">
        <f>VLOOKUP(Rent[[#This Row],[Real_estate_Item]],Houses[#All],3)</f>
        <v>Gildebuurt</v>
      </c>
      <c r="F714" t="str">
        <f>VLOOKUP(Rent[[#This Row],[Real_estate_Item]],Houses[#All],6)</f>
        <v>House</v>
      </c>
      <c r="G714" s="3">
        <f>VLOOKUP(Rent[[#This Row],[Real_estate_Item]],Houses[#All],7)</f>
        <v>700</v>
      </c>
      <c r="H714" s="3">
        <f t="shared" si="22"/>
        <v>4900</v>
      </c>
      <c r="I714" s="3">
        <f t="shared" si="23"/>
        <v>8400</v>
      </c>
      <c r="J714" s="4">
        <f>Rent[[#This Row],[Actual_Rent]]/Rent[[#This Row],[Planned_rent]]</f>
        <v>0.58333333333333337</v>
      </c>
      <c r="K714"/>
    </row>
    <row r="715" spans="1:11" x14ac:dyDescent="0.25">
      <c r="A715">
        <v>38</v>
      </c>
      <c r="B715" s="1">
        <v>40909</v>
      </c>
      <c r="C715">
        <v>6</v>
      </c>
      <c r="D715" t="str">
        <f>VLOOKUP(Rent[[#This Row],[Real_estate_Item]],Houses[#All],2)</f>
        <v>Eindhoven-Centrum</v>
      </c>
      <c r="E715" t="str">
        <f>VLOOKUP(Rent[[#This Row],[Real_estate_Item]],Houses[#All],3)</f>
        <v>Gildebuurt</v>
      </c>
      <c r="F715" t="str">
        <f>VLOOKUP(Rent[[#This Row],[Real_estate_Item]],Houses[#All],6)</f>
        <v>House</v>
      </c>
      <c r="G715" s="3">
        <f>VLOOKUP(Rent[[#This Row],[Real_estate_Item]],Houses[#All],7)</f>
        <v>700</v>
      </c>
      <c r="H715" s="3">
        <f t="shared" si="22"/>
        <v>4200</v>
      </c>
      <c r="I715" s="3">
        <f t="shared" si="23"/>
        <v>8400</v>
      </c>
      <c r="J715" s="4">
        <f>Rent[[#This Row],[Actual_Rent]]/Rent[[#This Row],[Planned_rent]]</f>
        <v>0.5</v>
      </c>
      <c r="K715"/>
    </row>
    <row r="716" spans="1:11" x14ac:dyDescent="0.25">
      <c r="A716">
        <v>38</v>
      </c>
      <c r="B716" s="1">
        <v>41275</v>
      </c>
      <c r="C716">
        <v>7</v>
      </c>
      <c r="D716" t="str">
        <f>VLOOKUP(Rent[[#This Row],[Real_estate_Item]],Houses[#All],2)</f>
        <v>Eindhoven-Centrum</v>
      </c>
      <c r="E716" t="str">
        <f>VLOOKUP(Rent[[#This Row],[Real_estate_Item]],Houses[#All],3)</f>
        <v>Gildebuurt</v>
      </c>
      <c r="F716" t="str">
        <f>VLOOKUP(Rent[[#This Row],[Real_estate_Item]],Houses[#All],6)</f>
        <v>House</v>
      </c>
      <c r="G716" s="3">
        <f>VLOOKUP(Rent[[#This Row],[Real_estate_Item]],Houses[#All],7)</f>
        <v>700</v>
      </c>
      <c r="H716" s="3">
        <f t="shared" si="22"/>
        <v>4900</v>
      </c>
      <c r="I716" s="3">
        <f t="shared" si="23"/>
        <v>8400</v>
      </c>
      <c r="J716" s="4">
        <f>Rent[[#This Row],[Actual_Rent]]/Rent[[#This Row],[Planned_rent]]</f>
        <v>0.58333333333333337</v>
      </c>
      <c r="K716"/>
    </row>
    <row r="717" spans="1:11" x14ac:dyDescent="0.25">
      <c r="A717">
        <v>38</v>
      </c>
      <c r="B717" s="1">
        <v>41640</v>
      </c>
      <c r="C717">
        <v>7</v>
      </c>
      <c r="D717" t="str">
        <f>VLOOKUP(Rent[[#This Row],[Real_estate_Item]],Houses[#All],2)</f>
        <v>Eindhoven-Centrum</v>
      </c>
      <c r="E717" t="str">
        <f>VLOOKUP(Rent[[#This Row],[Real_estate_Item]],Houses[#All],3)</f>
        <v>Gildebuurt</v>
      </c>
      <c r="F717" t="str">
        <f>VLOOKUP(Rent[[#This Row],[Real_estate_Item]],Houses[#All],6)</f>
        <v>House</v>
      </c>
      <c r="G717" s="3">
        <f>VLOOKUP(Rent[[#This Row],[Real_estate_Item]],Houses[#All],7)</f>
        <v>700</v>
      </c>
      <c r="H717" s="3">
        <f t="shared" si="22"/>
        <v>4900</v>
      </c>
      <c r="I717" s="3">
        <f t="shared" si="23"/>
        <v>8400</v>
      </c>
      <c r="J717" s="4">
        <f>Rent[[#This Row],[Actual_Rent]]/Rent[[#This Row],[Planned_rent]]</f>
        <v>0.58333333333333337</v>
      </c>
      <c r="K717"/>
    </row>
    <row r="718" spans="1:11" x14ac:dyDescent="0.25">
      <c r="A718">
        <v>38</v>
      </c>
      <c r="B718" s="1">
        <v>42005</v>
      </c>
      <c r="C718">
        <v>9</v>
      </c>
      <c r="D718" t="str">
        <f>VLOOKUP(Rent[[#This Row],[Real_estate_Item]],Houses[#All],2)</f>
        <v>Eindhoven-Centrum</v>
      </c>
      <c r="E718" t="str">
        <f>VLOOKUP(Rent[[#This Row],[Real_estate_Item]],Houses[#All],3)</f>
        <v>Gildebuurt</v>
      </c>
      <c r="F718" t="str">
        <f>VLOOKUP(Rent[[#This Row],[Real_estate_Item]],Houses[#All],6)</f>
        <v>House</v>
      </c>
      <c r="G718" s="3">
        <f>VLOOKUP(Rent[[#This Row],[Real_estate_Item]],Houses[#All],7)</f>
        <v>700</v>
      </c>
      <c r="H718" s="3">
        <f t="shared" si="22"/>
        <v>6300</v>
      </c>
      <c r="I718" s="3">
        <f t="shared" si="23"/>
        <v>8400</v>
      </c>
      <c r="J718" s="4">
        <f>Rent[[#This Row],[Actual_Rent]]/Rent[[#This Row],[Planned_rent]]</f>
        <v>0.75</v>
      </c>
      <c r="K718"/>
    </row>
    <row r="719" spans="1:11" x14ac:dyDescent="0.25">
      <c r="A719">
        <v>38</v>
      </c>
      <c r="B719" s="1">
        <v>42370</v>
      </c>
      <c r="C719">
        <v>7</v>
      </c>
      <c r="D719" t="str">
        <f>VLOOKUP(Rent[[#This Row],[Real_estate_Item]],Houses[#All],2)</f>
        <v>Eindhoven-Centrum</v>
      </c>
      <c r="E719" t="str">
        <f>VLOOKUP(Rent[[#This Row],[Real_estate_Item]],Houses[#All],3)</f>
        <v>Gildebuurt</v>
      </c>
      <c r="F719" t="str">
        <f>VLOOKUP(Rent[[#This Row],[Real_estate_Item]],Houses[#All],6)</f>
        <v>House</v>
      </c>
      <c r="G719" s="3">
        <f>VLOOKUP(Rent[[#This Row],[Real_estate_Item]],Houses[#All],7)</f>
        <v>700</v>
      </c>
      <c r="H719" s="3">
        <f t="shared" si="22"/>
        <v>4900</v>
      </c>
      <c r="I719" s="3">
        <f t="shared" si="23"/>
        <v>8400</v>
      </c>
      <c r="J719" s="4">
        <f>Rent[[#This Row],[Actual_Rent]]/Rent[[#This Row],[Planned_rent]]</f>
        <v>0.58333333333333337</v>
      </c>
      <c r="K719"/>
    </row>
    <row r="720" spans="1:11" x14ac:dyDescent="0.25">
      <c r="A720">
        <v>38</v>
      </c>
      <c r="B720" s="1">
        <v>42736</v>
      </c>
      <c r="C720">
        <v>7</v>
      </c>
      <c r="D720" t="str">
        <f>VLOOKUP(Rent[[#This Row],[Real_estate_Item]],Houses[#All],2)</f>
        <v>Eindhoven-Centrum</v>
      </c>
      <c r="E720" t="str">
        <f>VLOOKUP(Rent[[#This Row],[Real_estate_Item]],Houses[#All],3)</f>
        <v>Gildebuurt</v>
      </c>
      <c r="F720" t="str">
        <f>VLOOKUP(Rent[[#This Row],[Real_estate_Item]],Houses[#All],6)</f>
        <v>House</v>
      </c>
      <c r="G720" s="3">
        <f>VLOOKUP(Rent[[#This Row],[Real_estate_Item]],Houses[#All],7)</f>
        <v>700</v>
      </c>
      <c r="H720" s="3">
        <f t="shared" si="22"/>
        <v>4900</v>
      </c>
      <c r="I720" s="3">
        <f t="shared" si="23"/>
        <v>8400</v>
      </c>
      <c r="J720" s="4">
        <f>Rent[[#This Row],[Actual_Rent]]/Rent[[#This Row],[Planned_rent]]</f>
        <v>0.58333333333333337</v>
      </c>
      <c r="K720"/>
    </row>
    <row r="721" spans="1:11" x14ac:dyDescent="0.25">
      <c r="A721">
        <v>38</v>
      </c>
      <c r="B721" s="1">
        <v>43101</v>
      </c>
      <c r="C721">
        <v>8</v>
      </c>
      <c r="D721" t="str">
        <f>VLOOKUP(Rent[[#This Row],[Real_estate_Item]],Houses[#All],2)</f>
        <v>Eindhoven-Centrum</v>
      </c>
      <c r="E721" t="str">
        <f>VLOOKUP(Rent[[#This Row],[Real_estate_Item]],Houses[#All],3)</f>
        <v>Gildebuurt</v>
      </c>
      <c r="F721" t="str">
        <f>VLOOKUP(Rent[[#This Row],[Real_estate_Item]],Houses[#All],6)</f>
        <v>House</v>
      </c>
      <c r="G721" s="3">
        <f>VLOOKUP(Rent[[#This Row],[Real_estate_Item]],Houses[#All],7)</f>
        <v>700</v>
      </c>
      <c r="H721" s="3">
        <f t="shared" si="22"/>
        <v>5600</v>
      </c>
      <c r="I721" s="3">
        <f t="shared" si="23"/>
        <v>8400</v>
      </c>
      <c r="J721" s="4">
        <f>Rent[[#This Row],[Actual_Rent]]/Rent[[#This Row],[Planned_rent]]</f>
        <v>0.66666666666666663</v>
      </c>
      <c r="K721"/>
    </row>
    <row r="722" spans="1:11" x14ac:dyDescent="0.25">
      <c r="A722">
        <v>38</v>
      </c>
      <c r="B722" s="1">
        <v>43466</v>
      </c>
      <c r="C722">
        <v>5</v>
      </c>
      <c r="D722" t="str">
        <f>VLOOKUP(Rent[[#This Row],[Real_estate_Item]],Houses[#All],2)</f>
        <v>Eindhoven-Centrum</v>
      </c>
      <c r="E722" t="str">
        <f>VLOOKUP(Rent[[#This Row],[Real_estate_Item]],Houses[#All],3)</f>
        <v>Gildebuurt</v>
      </c>
      <c r="F722" t="str">
        <f>VLOOKUP(Rent[[#This Row],[Real_estate_Item]],Houses[#All],6)</f>
        <v>House</v>
      </c>
      <c r="G722" s="3">
        <f>VLOOKUP(Rent[[#This Row],[Real_estate_Item]],Houses[#All],7)</f>
        <v>700</v>
      </c>
      <c r="H722" s="3">
        <f t="shared" si="22"/>
        <v>3500</v>
      </c>
      <c r="I722" s="3">
        <f t="shared" si="23"/>
        <v>8400</v>
      </c>
      <c r="J722" s="4">
        <f>Rent[[#This Row],[Actual_Rent]]/Rent[[#This Row],[Planned_rent]]</f>
        <v>0.41666666666666669</v>
      </c>
      <c r="K722"/>
    </row>
    <row r="723" spans="1:11" x14ac:dyDescent="0.25">
      <c r="A723">
        <v>39</v>
      </c>
      <c r="B723" s="1">
        <v>36892</v>
      </c>
      <c r="C723">
        <v>8</v>
      </c>
      <c r="D723" t="str">
        <f>VLOOKUP(Rent[[#This Row],[Real_estate_Item]],Houses[#All],2)</f>
        <v>Eindhoven-Centrum</v>
      </c>
      <c r="E723" t="str">
        <f>VLOOKUP(Rent[[#This Row],[Real_estate_Item]],Houses[#All],3)</f>
        <v>Gildebuurt</v>
      </c>
      <c r="F723" t="str">
        <f>VLOOKUP(Rent[[#This Row],[Real_estate_Item]],Houses[#All],6)</f>
        <v>Small House</v>
      </c>
      <c r="G723" s="3">
        <f>VLOOKUP(Rent[[#This Row],[Real_estate_Item]],Houses[#All],7)</f>
        <v>630</v>
      </c>
      <c r="H723" s="3">
        <f t="shared" si="22"/>
        <v>5040</v>
      </c>
      <c r="I723" s="3">
        <f t="shared" si="23"/>
        <v>7560</v>
      </c>
      <c r="J723" s="4">
        <f>Rent[[#This Row],[Actual_Rent]]/Rent[[#This Row],[Planned_rent]]</f>
        <v>0.66666666666666663</v>
      </c>
      <c r="K723"/>
    </row>
    <row r="724" spans="1:11" x14ac:dyDescent="0.25">
      <c r="A724">
        <v>39</v>
      </c>
      <c r="B724" s="1">
        <v>37257</v>
      </c>
      <c r="C724">
        <v>9</v>
      </c>
      <c r="D724" t="str">
        <f>VLOOKUP(Rent[[#This Row],[Real_estate_Item]],Houses[#All],2)</f>
        <v>Eindhoven-Centrum</v>
      </c>
      <c r="E724" t="str">
        <f>VLOOKUP(Rent[[#This Row],[Real_estate_Item]],Houses[#All],3)</f>
        <v>Gildebuurt</v>
      </c>
      <c r="F724" t="str">
        <f>VLOOKUP(Rent[[#This Row],[Real_estate_Item]],Houses[#All],6)</f>
        <v>Small House</v>
      </c>
      <c r="G724" s="3">
        <f>VLOOKUP(Rent[[#This Row],[Real_estate_Item]],Houses[#All],7)</f>
        <v>630</v>
      </c>
      <c r="H724" s="3">
        <f t="shared" si="22"/>
        <v>5670</v>
      </c>
      <c r="I724" s="3">
        <f t="shared" si="23"/>
        <v>7560</v>
      </c>
      <c r="J724" s="4">
        <f>Rent[[#This Row],[Actual_Rent]]/Rent[[#This Row],[Planned_rent]]</f>
        <v>0.75</v>
      </c>
      <c r="K724"/>
    </row>
    <row r="725" spans="1:11" x14ac:dyDescent="0.25">
      <c r="A725">
        <v>39</v>
      </c>
      <c r="B725" s="1">
        <v>37622</v>
      </c>
      <c r="C725">
        <v>7</v>
      </c>
      <c r="D725" t="str">
        <f>VLOOKUP(Rent[[#This Row],[Real_estate_Item]],Houses[#All],2)</f>
        <v>Eindhoven-Centrum</v>
      </c>
      <c r="E725" t="str">
        <f>VLOOKUP(Rent[[#This Row],[Real_estate_Item]],Houses[#All],3)</f>
        <v>Gildebuurt</v>
      </c>
      <c r="F725" t="str">
        <f>VLOOKUP(Rent[[#This Row],[Real_estate_Item]],Houses[#All],6)</f>
        <v>Small House</v>
      </c>
      <c r="G725" s="3">
        <f>VLOOKUP(Rent[[#This Row],[Real_estate_Item]],Houses[#All],7)</f>
        <v>630</v>
      </c>
      <c r="H725" s="3">
        <f t="shared" si="22"/>
        <v>4410</v>
      </c>
      <c r="I725" s="3">
        <f t="shared" si="23"/>
        <v>7560</v>
      </c>
      <c r="J725" s="4">
        <f>Rent[[#This Row],[Actual_Rent]]/Rent[[#This Row],[Planned_rent]]</f>
        <v>0.58333333333333337</v>
      </c>
      <c r="K725"/>
    </row>
    <row r="726" spans="1:11" x14ac:dyDescent="0.25">
      <c r="A726">
        <v>39</v>
      </c>
      <c r="B726" s="1">
        <v>37987</v>
      </c>
      <c r="C726">
        <v>9</v>
      </c>
      <c r="D726" t="str">
        <f>VLOOKUP(Rent[[#This Row],[Real_estate_Item]],Houses[#All],2)</f>
        <v>Eindhoven-Centrum</v>
      </c>
      <c r="E726" t="str">
        <f>VLOOKUP(Rent[[#This Row],[Real_estate_Item]],Houses[#All],3)</f>
        <v>Gildebuurt</v>
      </c>
      <c r="F726" t="str">
        <f>VLOOKUP(Rent[[#This Row],[Real_estate_Item]],Houses[#All],6)</f>
        <v>Small House</v>
      </c>
      <c r="G726" s="3">
        <f>VLOOKUP(Rent[[#This Row],[Real_estate_Item]],Houses[#All],7)</f>
        <v>630</v>
      </c>
      <c r="H726" s="3">
        <f t="shared" si="22"/>
        <v>5670</v>
      </c>
      <c r="I726" s="3">
        <f t="shared" si="23"/>
        <v>7560</v>
      </c>
      <c r="J726" s="4">
        <f>Rent[[#This Row],[Actual_Rent]]/Rent[[#This Row],[Planned_rent]]</f>
        <v>0.75</v>
      </c>
      <c r="K726"/>
    </row>
    <row r="727" spans="1:11" x14ac:dyDescent="0.25">
      <c r="A727">
        <v>39</v>
      </c>
      <c r="B727" s="1">
        <v>38353</v>
      </c>
      <c r="C727">
        <v>8</v>
      </c>
      <c r="D727" t="str">
        <f>VLOOKUP(Rent[[#This Row],[Real_estate_Item]],Houses[#All],2)</f>
        <v>Eindhoven-Centrum</v>
      </c>
      <c r="E727" t="str">
        <f>VLOOKUP(Rent[[#This Row],[Real_estate_Item]],Houses[#All],3)</f>
        <v>Gildebuurt</v>
      </c>
      <c r="F727" t="str">
        <f>VLOOKUP(Rent[[#This Row],[Real_estate_Item]],Houses[#All],6)</f>
        <v>Small House</v>
      </c>
      <c r="G727" s="3">
        <f>VLOOKUP(Rent[[#This Row],[Real_estate_Item]],Houses[#All],7)</f>
        <v>630</v>
      </c>
      <c r="H727" s="3">
        <f t="shared" si="22"/>
        <v>5040</v>
      </c>
      <c r="I727" s="3">
        <f t="shared" si="23"/>
        <v>7560</v>
      </c>
      <c r="J727" s="4">
        <f>Rent[[#This Row],[Actual_Rent]]/Rent[[#This Row],[Planned_rent]]</f>
        <v>0.66666666666666663</v>
      </c>
      <c r="K727"/>
    </row>
    <row r="728" spans="1:11" x14ac:dyDescent="0.25">
      <c r="A728">
        <v>39</v>
      </c>
      <c r="B728" s="1">
        <v>38718</v>
      </c>
      <c r="C728">
        <v>5</v>
      </c>
      <c r="D728" t="str">
        <f>VLOOKUP(Rent[[#This Row],[Real_estate_Item]],Houses[#All],2)</f>
        <v>Eindhoven-Centrum</v>
      </c>
      <c r="E728" t="str">
        <f>VLOOKUP(Rent[[#This Row],[Real_estate_Item]],Houses[#All],3)</f>
        <v>Gildebuurt</v>
      </c>
      <c r="F728" t="str">
        <f>VLOOKUP(Rent[[#This Row],[Real_estate_Item]],Houses[#All],6)</f>
        <v>Small House</v>
      </c>
      <c r="G728" s="3">
        <f>VLOOKUP(Rent[[#This Row],[Real_estate_Item]],Houses[#All],7)</f>
        <v>630</v>
      </c>
      <c r="H728" s="3">
        <f t="shared" si="22"/>
        <v>3150</v>
      </c>
      <c r="I728" s="3">
        <f t="shared" si="23"/>
        <v>7560</v>
      </c>
      <c r="J728" s="4">
        <f>Rent[[#This Row],[Actual_Rent]]/Rent[[#This Row],[Planned_rent]]</f>
        <v>0.41666666666666669</v>
      </c>
      <c r="K728"/>
    </row>
    <row r="729" spans="1:11" x14ac:dyDescent="0.25">
      <c r="A729">
        <v>39</v>
      </c>
      <c r="B729" s="1">
        <v>39083</v>
      </c>
      <c r="C729">
        <v>8</v>
      </c>
      <c r="D729" t="str">
        <f>VLOOKUP(Rent[[#This Row],[Real_estate_Item]],Houses[#All],2)</f>
        <v>Eindhoven-Centrum</v>
      </c>
      <c r="E729" t="str">
        <f>VLOOKUP(Rent[[#This Row],[Real_estate_Item]],Houses[#All],3)</f>
        <v>Gildebuurt</v>
      </c>
      <c r="F729" t="str">
        <f>VLOOKUP(Rent[[#This Row],[Real_estate_Item]],Houses[#All],6)</f>
        <v>Small House</v>
      </c>
      <c r="G729" s="3">
        <f>VLOOKUP(Rent[[#This Row],[Real_estate_Item]],Houses[#All],7)</f>
        <v>630</v>
      </c>
      <c r="H729" s="3">
        <f t="shared" si="22"/>
        <v>5040</v>
      </c>
      <c r="I729" s="3">
        <f t="shared" si="23"/>
        <v>7560</v>
      </c>
      <c r="J729" s="4">
        <f>Rent[[#This Row],[Actual_Rent]]/Rent[[#This Row],[Planned_rent]]</f>
        <v>0.66666666666666663</v>
      </c>
      <c r="K729"/>
    </row>
    <row r="730" spans="1:11" x14ac:dyDescent="0.25">
      <c r="A730">
        <v>39</v>
      </c>
      <c r="B730" s="1">
        <v>39448</v>
      </c>
      <c r="C730">
        <v>5</v>
      </c>
      <c r="D730" t="str">
        <f>VLOOKUP(Rent[[#This Row],[Real_estate_Item]],Houses[#All],2)</f>
        <v>Eindhoven-Centrum</v>
      </c>
      <c r="E730" t="str">
        <f>VLOOKUP(Rent[[#This Row],[Real_estate_Item]],Houses[#All],3)</f>
        <v>Gildebuurt</v>
      </c>
      <c r="F730" t="str">
        <f>VLOOKUP(Rent[[#This Row],[Real_estate_Item]],Houses[#All],6)</f>
        <v>Small House</v>
      </c>
      <c r="G730" s="3">
        <f>VLOOKUP(Rent[[#This Row],[Real_estate_Item]],Houses[#All],7)</f>
        <v>630</v>
      </c>
      <c r="H730" s="3">
        <f t="shared" si="22"/>
        <v>3150</v>
      </c>
      <c r="I730" s="3">
        <f t="shared" si="23"/>
        <v>7560</v>
      </c>
      <c r="J730" s="4">
        <f>Rent[[#This Row],[Actual_Rent]]/Rent[[#This Row],[Planned_rent]]</f>
        <v>0.41666666666666669</v>
      </c>
      <c r="K730"/>
    </row>
    <row r="731" spans="1:11" x14ac:dyDescent="0.25">
      <c r="A731">
        <v>39</v>
      </c>
      <c r="B731" s="1">
        <v>39814</v>
      </c>
      <c r="C731">
        <v>7</v>
      </c>
      <c r="D731" t="str">
        <f>VLOOKUP(Rent[[#This Row],[Real_estate_Item]],Houses[#All],2)</f>
        <v>Eindhoven-Centrum</v>
      </c>
      <c r="E731" t="str">
        <f>VLOOKUP(Rent[[#This Row],[Real_estate_Item]],Houses[#All],3)</f>
        <v>Gildebuurt</v>
      </c>
      <c r="F731" t="str">
        <f>VLOOKUP(Rent[[#This Row],[Real_estate_Item]],Houses[#All],6)</f>
        <v>Small House</v>
      </c>
      <c r="G731" s="3">
        <f>VLOOKUP(Rent[[#This Row],[Real_estate_Item]],Houses[#All],7)</f>
        <v>630</v>
      </c>
      <c r="H731" s="3">
        <f t="shared" si="22"/>
        <v>4410</v>
      </c>
      <c r="I731" s="3">
        <f t="shared" si="23"/>
        <v>7560</v>
      </c>
      <c r="J731" s="4">
        <f>Rent[[#This Row],[Actual_Rent]]/Rent[[#This Row],[Planned_rent]]</f>
        <v>0.58333333333333337</v>
      </c>
      <c r="K731"/>
    </row>
    <row r="732" spans="1:11" x14ac:dyDescent="0.25">
      <c r="A732">
        <v>39</v>
      </c>
      <c r="B732" s="1">
        <v>40179</v>
      </c>
      <c r="C732">
        <v>5</v>
      </c>
      <c r="D732" t="str">
        <f>VLOOKUP(Rent[[#This Row],[Real_estate_Item]],Houses[#All],2)</f>
        <v>Eindhoven-Centrum</v>
      </c>
      <c r="E732" t="str">
        <f>VLOOKUP(Rent[[#This Row],[Real_estate_Item]],Houses[#All],3)</f>
        <v>Gildebuurt</v>
      </c>
      <c r="F732" t="str">
        <f>VLOOKUP(Rent[[#This Row],[Real_estate_Item]],Houses[#All],6)</f>
        <v>Small House</v>
      </c>
      <c r="G732" s="3">
        <f>VLOOKUP(Rent[[#This Row],[Real_estate_Item]],Houses[#All],7)</f>
        <v>630</v>
      </c>
      <c r="H732" s="3">
        <f t="shared" si="22"/>
        <v>3150</v>
      </c>
      <c r="I732" s="3">
        <f t="shared" si="23"/>
        <v>7560</v>
      </c>
      <c r="J732" s="4">
        <f>Rent[[#This Row],[Actual_Rent]]/Rent[[#This Row],[Planned_rent]]</f>
        <v>0.41666666666666669</v>
      </c>
      <c r="K732"/>
    </row>
    <row r="733" spans="1:11" x14ac:dyDescent="0.25">
      <c r="A733">
        <v>39</v>
      </c>
      <c r="B733" s="1">
        <v>40544</v>
      </c>
      <c r="C733">
        <v>7</v>
      </c>
      <c r="D733" t="str">
        <f>VLOOKUP(Rent[[#This Row],[Real_estate_Item]],Houses[#All],2)</f>
        <v>Eindhoven-Centrum</v>
      </c>
      <c r="E733" t="str">
        <f>VLOOKUP(Rent[[#This Row],[Real_estate_Item]],Houses[#All],3)</f>
        <v>Gildebuurt</v>
      </c>
      <c r="F733" t="str">
        <f>VLOOKUP(Rent[[#This Row],[Real_estate_Item]],Houses[#All],6)</f>
        <v>Small House</v>
      </c>
      <c r="G733" s="3">
        <f>VLOOKUP(Rent[[#This Row],[Real_estate_Item]],Houses[#All],7)</f>
        <v>630</v>
      </c>
      <c r="H733" s="3">
        <f t="shared" si="22"/>
        <v>4410</v>
      </c>
      <c r="I733" s="3">
        <f t="shared" si="23"/>
        <v>7560</v>
      </c>
      <c r="J733" s="4">
        <f>Rent[[#This Row],[Actual_Rent]]/Rent[[#This Row],[Planned_rent]]</f>
        <v>0.58333333333333337</v>
      </c>
      <c r="K733"/>
    </row>
    <row r="734" spans="1:11" x14ac:dyDescent="0.25">
      <c r="A734">
        <v>39</v>
      </c>
      <c r="B734" s="1">
        <v>40909</v>
      </c>
      <c r="C734">
        <v>8</v>
      </c>
      <c r="D734" t="str">
        <f>VLOOKUP(Rent[[#This Row],[Real_estate_Item]],Houses[#All],2)</f>
        <v>Eindhoven-Centrum</v>
      </c>
      <c r="E734" t="str">
        <f>VLOOKUP(Rent[[#This Row],[Real_estate_Item]],Houses[#All],3)</f>
        <v>Gildebuurt</v>
      </c>
      <c r="F734" t="str">
        <f>VLOOKUP(Rent[[#This Row],[Real_estate_Item]],Houses[#All],6)</f>
        <v>Small House</v>
      </c>
      <c r="G734" s="3">
        <f>VLOOKUP(Rent[[#This Row],[Real_estate_Item]],Houses[#All],7)</f>
        <v>630</v>
      </c>
      <c r="H734" s="3">
        <f t="shared" si="22"/>
        <v>5040</v>
      </c>
      <c r="I734" s="3">
        <f t="shared" si="23"/>
        <v>7560</v>
      </c>
      <c r="J734" s="4">
        <f>Rent[[#This Row],[Actual_Rent]]/Rent[[#This Row],[Planned_rent]]</f>
        <v>0.66666666666666663</v>
      </c>
      <c r="K734"/>
    </row>
    <row r="735" spans="1:11" x14ac:dyDescent="0.25">
      <c r="A735">
        <v>39</v>
      </c>
      <c r="B735" s="1">
        <v>41275</v>
      </c>
      <c r="C735">
        <v>5</v>
      </c>
      <c r="D735" t="str">
        <f>VLOOKUP(Rent[[#This Row],[Real_estate_Item]],Houses[#All],2)</f>
        <v>Eindhoven-Centrum</v>
      </c>
      <c r="E735" t="str">
        <f>VLOOKUP(Rent[[#This Row],[Real_estate_Item]],Houses[#All],3)</f>
        <v>Gildebuurt</v>
      </c>
      <c r="F735" t="str">
        <f>VLOOKUP(Rent[[#This Row],[Real_estate_Item]],Houses[#All],6)</f>
        <v>Small House</v>
      </c>
      <c r="G735" s="3">
        <f>VLOOKUP(Rent[[#This Row],[Real_estate_Item]],Houses[#All],7)</f>
        <v>630</v>
      </c>
      <c r="H735" s="3">
        <f t="shared" si="22"/>
        <v>3150</v>
      </c>
      <c r="I735" s="3">
        <f t="shared" si="23"/>
        <v>7560</v>
      </c>
      <c r="J735" s="4">
        <f>Rent[[#This Row],[Actual_Rent]]/Rent[[#This Row],[Planned_rent]]</f>
        <v>0.41666666666666669</v>
      </c>
      <c r="K735"/>
    </row>
    <row r="736" spans="1:11" x14ac:dyDescent="0.25">
      <c r="A736">
        <v>39</v>
      </c>
      <c r="B736" s="1">
        <v>41640</v>
      </c>
      <c r="C736">
        <v>5</v>
      </c>
      <c r="D736" t="str">
        <f>VLOOKUP(Rent[[#This Row],[Real_estate_Item]],Houses[#All],2)</f>
        <v>Eindhoven-Centrum</v>
      </c>
      <c r="E736" t="str">
        <f>VLOOKUP(Rent[[#This Row],[Real_estate_Item]],Houses[#All],3)</f>
        <v>Gildebuurt</v>
      </c>
      <c r="F736" t="str">
        <f>VLOOKUP(Rent[[#This Row],[Real_estate_Item]],Houses[#All],6)</f>
        <v>Small House</v>
      </c>
      <c r="G736" s="3">
        <f>VLOOKUP(Rent[[#This Row],[Real_estate_Item]],Houses[#All],7)</f>
        <v>630</v>
      </c>
      <c r="H736" s="3">
        <f t="shared" si="22"/>
        <v>3150</v>
      </c>
      <c r="I736" s="3">
        <f t="shared" si="23"/>
        <v>7560</v>
      </c>
      <c r="J736" s="4">
        <f>Rent[[#This Row],[Actual_Rent]]/Rent[[#This Row],[Planned_rent]]</f>
        <v>0.41666666666666669</v>
      </c>
      <c r="K736"/>
    </row>
    <row r="737" spans="1:11" x14ac:dyDescent="0.25">
      <c r="A737">
        <v>39</v>
      </c>
      <c r="B737" s="1">
        <v>42005</v>
      </c>
      <c r="C737">
        <v>8</v>
      </c>
      <c r="D737" t="str">
        <f>VLOOKUP(Rent[[#This Row],[Real_estate_Item]],Houses[#All],2)</f>
        <v>Eindhoven-Centrum</v>
      </c>
      <c r="E737" t="str">
        <f>VLOOKUP(Rent[[#This Row],[Real_estate_Item]],Houses[#All],3)</f>
        <v>Gildebuurt</v>
      </c>
      <c r="F737" t="str">
        <f>VLOOKUP(Rent[[#This Row],[Real_estate_Item]],Houses[#All],6)</f>
        <v>Small House</v>
      </c>
      <c r="G737" s="3">
        <f>VLOOKUP(Rent[[#This Row],[Real_estate_Item]],Houses[#All],7)</f>
        <v>630</v>
      </c>
      <c r="H737" s="3">
        <f t="shared" si="22"/>
        <v>5040</v>
      </c>
      <c r="I737" s="3">
        <f t="shared" si="23"/>
        <v>7560</v>
      </c>
      <c r="J737" s="4">
        <f>Rent[[#This Row],[Actual_Rent]]/Rent[[#This Row],[Planned_rent]]</f>
        <v>0.66666666666666663</v>
      </c>
      <c r="K737"/>
    </row>
    <row r="738" spans="1:11" x14ac:dyDescent="0.25">
      <c r="A738">
        <v>39</v>
      </c>
      <c r="B738" s="1">
        <v>42370</v>
      </c>
      <c r="C738">
        <v>6</v>
      </c>
      <c r="D738" t="str">
        <f>VLOOKUP(Rent[[#This Row],[Real_estate_Item]],Houses[#All],2)</f>
        <v>Eindhoven-Centrum</v>
      </c>
      <c r="E738" t="str">
        <f>VLOOKUP(Rent[[#This Row],[Real_estate_Item]],Houses[#All],3)</f>
        <v>Gildebuurt</v>
      </c>
      <c r="F738" t="str">
        <f>VLOOKUP(Rent[[#This Row],[Real_estate_Item]],Houses[#All],6)</f>
        <v>Small House</v>
      </c>
      <c r="G738" s="3">
        <f>VLOOKUP(Rent[[#This Row],[Real_estate_Item]],Houses[#All],7)</f>
        <v>630</v>
      </c>
      <c r="H738" s="3">
        <f t="shared" si="22"/>
        <v>3780</v>
      </c>
      <c r="I738" s="3">
        <f t="shared" si="23"/>
        <v>7560</v>
      </c>
      <c r="J738" s="4">
        <f>Rent[[#This Row],[Actual_Rent]]/Rent[[#This Row],[Planned_rent]]</f>
        <v>0.5</v>
      </c>
      <c r="K738"/>
    </row>
    <row r="739" spans="1:11" x14ac:dyDescent="0.25">
      <c r="A739">
        <v>39</v>
      </c>
      <c r="B739" s="1">
        <v>42736</v>
      </c>
      <c r="C739">
        <v>6</v>
      </c>
      <c r="D739" t="str">
        <f>VLOOKUP(Rent[[#This Row],[Real_estate_Item]],Houses[#All],2)</f>
        <v>Eindhoven-Centrum</v>
      </c>
      <c r="E739" t="str">
        <f>VLOOKUP(Rent[[#This Row],[Real_estate_Item]],Houses[#All],3)</f>
        <v>Gildebuurt</v>
      </c>
      <c r="F739" t="str">
        <f>VLOOKUP(Rent[[#This Row],[Real_estate_Item]],Houses[#All],6)</f>
        <v>Small House</v>
      </c>
      <c r="G739" s="3">
        <f>VLOOKUP(Rent[[#This Row],[Real_estate_Item]],Houses[#All],7)</f>
        <v>630</v>
      </c>
      <c r="H739" s="3">
        <f t="shared" si="22"/>
        <v>3780</v>
      </c>
      <c r="I739" s="3">
        <f t="shared" si="23"/>
        <v>7560</v>
      </c>
      <c r="J739" s="4">
        <f>Rent[[#This Row],[Actual_Rent]]/Rent[[#This Row],[Planned_rent]]</f>
        <v>0.5</v>
      </c>
      <c r="K739"/>
    </row>
    <row r="740" spans="1:11" x14ac:dyDescent="0.25">
      <c r="A740">
        <v>39</v>
      </c>
      <c r="B740" s="1">
        <v>43101</v>
      </c>
      <c r="C740">
        <v>11</v>
      </c>
      <c r="D740" t="str">
        <f>VLOOKUP(Rent[[#This Row],[Real_estate_Item]],Houses[#All],2)</f>
        <v>Eindhoven-Centrum</v>
      </c>
      <c r="E740" t="str">
        <f>VLOOKUP(Rent[[#This Row],[Real_estate_Item]],Houses[#All],3)</f>
        <v>Gildebuurt</v>
      </c>
      <c r="F740" t="str">
        <f>VLOOKUP(Rent[[#This Row],[Real_estate_Item]],Houses[#All],6)</f>
        <v>Small House</v>
      </c>
      <c r="G740" s="3">
        <f>VLOOKUP(Rent[[#This Row],[Real_estate_Item]],Houses[#All],7)</f>
        <v>630</v>
      </c>
      <c r="H740" s="3">
        <f t="shared" si="22"/>
        <v>6930</v>
      </c>
      <c r="I740" s="3">
        <f t="shared" si="23"/>
        <v>7560</v>
      </c>
      <c r="J740" s="4">
        <f>Rent[[#This Row],[Actual_Rent]]/Rent[[#This Row],[Planned_rent]]</f>
        <v>0.91666666666666663</v>
      </c>
      <c r="K740"/>
    </row>
    <row r="741" spans="1:11" x14ac:dyDescent="0.25">
      <c r="A741">
        <v>39</v>
      </c>
      <c r="B741" s="1">
        <v>43466</v>
      </c>
      <c r="C741">
        <v>6</v>
      </c>
      <c r="D741" t="str">
        <f>VLOOKUP(Rent[[#This Row],[Real_estate_Item]],Houses[#All],2)</f>
        <v>Eindhoven-Centrum</v>
      </c>
      <c r="E741" t="str">
        <f>VLOOKUP(Rent[[#This Row],[Real_estate_Item]],Houses[#All],3)</f>
        <v>Gildebuurt</v>
      </c>
      <c r="F741" t="str">
        <f>VLOOKUP(Rent[[#This Row],[Real_estate_Item]],Houses[#All],6)</f>
        <v>Small House</v>
      </c>
      <c r="G741" s="3">
        <f>VLOOKUP(Rent[[#This Row],[Real_estate_Item]],Houses[#All],7)</f>
        <v>630</v>
      </c>
      <c r="H741" s="3">
        <f t="shared" si="22"/>
        <v>3780</v>
      </c>
      <c r="I741" s="3">
        <f t="shared" si="23"/>
        <v>7560</v>
      </c>
      <c r="J741" s="4">
        <f>Rent[[#This Row],[Actual_Rent]]/Rent[[#This Row],[Planned_rent]]</f>
        <v>0.5</v>
      </c>
      <c r="K741"/>
    </row>
    <row r="742" spans="1:11" x14ac:dyDescent="0.25">
      <c r="A742">
        <v>40</v>
      </c>
      <c r="B742" s="1">
        <v>36892</v>
      </c>
      <c r="C742">
        <v>9</v>
      </c>
      <c r="D742" t="str">
        <f>VLOOKUP(Rent[[#This Row],[Real_estate_Item]],Houses[#All],2)</f>
        <v>Eindhoven-Centrum</v>
      </c>
      <c r="E742" t="str">
        <f>VLOOKUP(Rent[[#This Row],[Real_estate_Item]],Houses[#All],3)</f>
        <v>Gildebuurt</v>
      </c>
      <c r="F742" t="str">
        <f>VLOOKUP(Rent[[#This Row],[Real_estate_Item]],Houses[#All],6)</f>
        <v>Apartment</v>
      </c>
      <c r="G742" s="3">
        <f>VLOOKUP(Rent[[#This Row],[Real_estate_Item]],Houses[#All],7)</f>
        <v>490</v>
      </c>
      <c r="H742" s="3">
        <f t="shared" si="22"/>
        <v>4410</v>
      </c>
      <c r="I742" s="3">
        <f t="shared" si="23"/>
        <v>5880</v>
      </c>
      <c r="J742" s="4">
        <f>Rent[[#This Row],[Actual_Rent]]/Rent[[#This Row],[Planned_rent]]</f>
        <v>0.75</v>
      </c>
      <c r="K742"/>
    </row>
    <row r="743" spans="1:11" x14ac:dyDescent="0.25">
      <c r="A743">
        <v>40</v>
      </c>
      <c r="B743" s="1">
        <v>37257</v>
      </c>
      <c r="C743">
        <v>7</v>
      </c>
      <c r="D743" t="str">
        <f>VLOOKUP(Rent[[#This Row],[Real_estate_Item]],Houses[#All],2)</f>
        <v>Eindhoven-Centrum</v>
      </c>
      <c r="E743" t="str">
        <f>VLOOKUP(Rent[[#This Row],[Real_estate_Item]],Houses[#All],3)</f>
        <v>Gildebuurt</v>
      </c>
      <c r="F743" t="str">
        <f>VLOOKUP(Rent[[#This Row],[Real_estate_Item]],Houses[#All],6)</f>
        <v>Apartment</v>
      </c>
      <c r="G743" s="3">
        <f>VLOOKUP(Rent[[#This Row],[Real_estate_Item]],Houses[#All],7)</f>
        <v>490</v>
      </c>
      <c r="H743" s="3">
        <f t="shared" si="22"/>
        <v>3430</v>
      </c>
      <c r="I743" s="3">
        <f t="shared" si="23"/>
        <v>5880</v>
      </c>
      <c r="J743" s="4">
        <f>Rent[[#This Row],[Actual_Rent]]/Rent[[#This Row],[Planned_rent]]</f>
        <v>0.58333333333333337</v>
      </c>
      <c r="K743"/>
    </row>
    <row r="744" spans="1:11" x14ac:dyDescent="0.25">
      <c r="A744">
        <v>40</v>
      </c>
      <c r="B744" s="1">
        <v>37622</v>
      </c>
      <c r="C744">
        <v>8</v>
      </c>
      <c r="D744" t="str">
        <f>VLOOKUP(Rent[[#This Row],[Real_estate_Item]],Houses[#All],2)</f>
        <v>Eindhoven-Centrum</v>
      </c>
      <c r="E744" t="str">
        <f>VLOOKUP(Rent[[#This Row],[Real_estate_Item]],Houses[#All],3)</f>
        <v>Gildebuurt</v>
      </c>
      <c r="F744" t="str">
        <f>VLOOKUP(Rent[[#This Row],[Real_estate_Item]],Houses[#All],6)</f>
        <v>Apartment</v>
      </c>
      <c r="G744" s="3">
        <f>VLOOKUP(Rent[[#This Row],[Real_estate_Item]],Houses[#All],7)</f>
        <v>490</v>
      </c>
      <c r="H744" s="3">
        <f t="shared" si="22"/>
        <v>3920</v>
      </c>
      <c r="I744" s="3">
        <f t="shared" si="23"/>
        <v>5880</v>
      </c>
      <c r="J744" s="4">
        <f>Rent[[#This Row],[Actual_Rent]]/Rent[[#This Row],[Planned_rent]]</f>
        <v>0.66666666666666663</v>
      </c>
      <c r="K744"/>
    </row>
    <row r="745" spans="1:11" x14ac:dyDescent="0.25">
      <c r="A745">
        <v>40</v>
      </c>
      <c r="B745" s="1">
        <v>37987</v>
      </c>
      <c r="C745">
        <v>6</v>
      </c>
      <c r="D745" t="str">
        <f>VLOOKUP(Rent[[#This Row],[Real_estate_Item]],Houses[#All],2)</f>
        <v>Eindhoven-Centrum</v>
      </c>
      <c r="E745" t="str">
        <f>VLOOKUP(Rent[[#This Row],[Real_estate_Item]],Houses[#All],3)</f>
        <v>Gildebuurt</v>
      </c>
      <c r="F745" t="str">
        <f>VLOOKUP(Rent[[#This Row],[Real_estate_Item]],Houses[#All],6)</f>
        <v>Apartment</v>
      </c>
      <c r="G745" s="3">
        <f>VLOOKUP(Rent[[#This Row],[Real_estate_Item]],Houses[#All],7)</f>
        <v>490</v>
      </c>
      <c r="H745" s="3">
        <f t="shared" si="22"/>
        <v>2940</v>
      </c>
      <c r="I745" s="3">
        <f t="shared" si="23"/>
        <v>5880</v>
      </c>
      <c r="J745" s="4">
        <f>Rent[[#This Row],[Actual_Rent]]/Rent[[#This Row],[Planned_rent]]</f>
        <v>0.5</v>
      </c>
      <c r="K745"/>
    </row>
    <row r="746" spans="1:11" x14ac:dyDescent="0.25">
      <c r="A746">
        <v>40</v>
      </c>
      <c r="B746" s="1">
        <v>38353</v>
      </c>
      <c r="C746">
        <v>9</v>
      </c>
      <c r="D746" t="str">
        <f>VLOOKUP(Rent[[#This Row],[Real_estate_Item]],Houses[#All],2)</f>
        <v>Eindhoven-Centrum</v>
      </c>
      <c r="E746" t="str">
        <f>VLOOKUP(Rent[[#This Row],[Real_estate_Item]],Houses[#All],3)</f>
        <v>Gildebuurt</v>
      </c>
      <c r="F746" t="str">
        <f>VLOOKUP(Rent[[#This Row],[Real_estate_Item]],Houses[#All],6)</f>
        <v>Apartment</v>
      </c>
      <c r="G746" s="3">
        <f>VLOOKUP(Rent[[#This Row],[Real_estate_Item]],Houses[#All],7)</f>
        <v>490</v>
      </c>
      <c r="H746" s="3">
        <f t="shared" si="22"/>
        <v>4410</v>
      </c>
      <c r="I746" s="3">
        <f t="shared" si="23"/>
        <v>5880</v>
      </c>
      <c r="J746" s="4">
        <f>Rent[[#This Row],[Actual_Rent]]/Rent[[#This Row],[Planned_rent]]</f>
        <v>0.75</v>
      </c>
      <c r="K746"/>
    </row>
    <row r="747" spans="1:11" x14ac:dyDescent="0.25">
      <c r="A747">
        <v>40</v>
      </c>
      <c r="B747" s="1">
        <v>38718</v>
      </c>
      <c r="C747">
        <v>8</v>
      </c>
      <c r="D747" t="str">
        <f>VLOOKUP(Rent[[#This Row],[Real_estate_Item]],Houses[#All],2)</f>
        <v>Eindhoven-Centrum</v>
      </c>
      <c r="E747" t="str">
        <f>VLOOKUP(Rent[[#This Row],[Real_estate_Item]],Houses[#All],3)</f>
        <v>Gildebuurt</v>
      </c>
      <c r="F747" t="str">
        <f>VLOOKUP(Rent[[#This Row],[Real_estate_Item]],Houses[#All],6)</f>
        <v>Apartment</v>
      </c>
      <c r="G747" s="3">
        <f>VLOOKUP(Rent[[#This Row],[Real_estate_Item]],Houses[#All],7)</f>
        <v>490</v>
      </c>
      <c r="H747" s="3">
        <f t="shared" si="22"/>
        <v>3920</v>
      </c>
      <c r="I747" s="3">
        <f t="shared" si="23"/>
        <v>5880</v>
      </c>
      <c r="J747" s="4">
        <f>Rent[[#This Row],[Actual_Rent]]/Rent[[#This Row],[Planned_rent]]</f>
        <v>0.66666666666666663</v>
      </c>
      <c r="K747"/>
    </row>
    <row r="748" spans="1:11" x14ac:dyDescent="0.25">
      <c r="A748">
        <v>40</v>
      </c>
      <c r="B748" s="1">
        <v>39083</v>
      </c>
      <c r="C748">
        <v>6</v>
      </c>
      <c r="D748" t="str">
        <f>VLOOKUP(Rent[[#This Row],[Real_estate_Item]],Houses[#All],2)</f>
        <v>Eindhoven-Centrum</v>
      </c>
      <c r="E748" t="str">
        <f>VLOOKUP(Rent[[#This Row],[Real_estate_Item]],Houses[#All],3)</f>
        <v>Gildebuurt</v>
      </c>
      <c r="F748" t="str">
        <f>VLOOKUP(Rent[[#This Row],[Real_estate_Item]],Houses[#All],6)</f>
        <v>Apartment</v>
      </c>
      <c r="G748" s="3">
        <f>VLOOKUP(Rent[[#This Row],[Real_estate_Item]],Houses[#All],7)</f>
        <v>490</v>
      </c>
      <c r="H748" s="3">
        <f t="shared" si="22"/>
        <v>2940</v>
      </c>
      <c r="I748" s="3">
        <f t="shared" si="23"/>
        <v>5880</v>
      </c>
      <c r="J748" s="4">
        <f>Rent[[#This Row],[Actual_Rent]]/Rent[[#This Row],[Planned_rent]]</f>
        <v>0.5</v>
      </c>
      <c r="K748"/>
    </row>
    <row r="749" spans="1:11" x14ac:dyDescent="0.25">
      <c r="A749">
        <v>40</v>
      </c>
      <c r="B749" s="1">
        <v>39448</v>
      </c>
      <c r="C749">
        <v>8</v>
      </c>
      <c r="D749" t="str">
        <f>VLOOKUP(Rent[[#This Row],[Real_estate_Item]],Houses[#All],2)</f>
        <v>Eindhoven-Centrum</v>
      </c>
      <c r="E749" t="str">
        <f>VLOOKUP(Rent[[#This Row],[Real_estate_Item]],Houses[#All],3)</f>
        <v>Gildebuurt</v>
      </c>
      <c r="F749" t="str">
        <f>VLOOKUP(Rent[[#This Row],[Real_estate_Item]],Houses[#All],6)</f>
        <v>Apartment</v>
      </c>
      <c r="G749" s="3">
        <f>VLOOKUP(Rent[[#This Row],[Real_estate_Item]],Houses[#All],7)</f>
        <v>490</v>
      </c>
      <c r="H749" s="3">
        <f t="shared" si="22"/>
        <v>3920</v>
      </c>
      <c r="I749" s="3">
        <f t="shared" si="23"/>
        <v>5880</v>
      </c>
      <c r="J749" s="4">
        <f>Rent[[#This Row],[Actual_Rent]]/Rent[[#This Row],[Planned_rent]]</f>
        <v>0.66666666666666663</v>
      </c>
      <c r="K749"/>
    </row>
    <row r="750" spans="1:11" x14ac:dyDescent="0.25">
      <c r="A750">
        <v>40</v>
      </c>
      <c r="B750" s="1">
        <v>39814</v>
      </c>
      <c r="C750">
        <v>8</v>
      </c>
      <c r="D750" t="str">
        <f>VLOOKUP(Rent[[#This Row],[Real_estate_Item]],Houses[#All],2)</f>
        <v>Eindhoven-Centrum</v>
      </c>
      <c r="E750" t="str">
        <f>VLOOKUP(Rent[[#This Row],[Real_estate_Item]],Houses[#All],3)</f>
        <v>Gildebuurt</v>
      </c>
      <c r="F750" t="str">
        <f>VLOOKUP(Rent[[#This Row],[Real_estate_Item]],Houses[#All],6)</f>
        <v>Apartment</v>
      </c>
      <c r="G750" s="3">
        <f>VLOOKUP(Rent[[#This Row],[Real_estate_Item]],Houses[#All],7)</f>
        <v>490</v>
      </c>
      <c r="H750" s="3">
        <f t="shared" si="22"/>
        <v>3920</v>
      </c>
      <c r="I750" s="3">
        <f t="shared" si="23"/>
        <v>5880</v>
      </c>
      <c r="J750" s="4">
        <f>Rent[[#This Row],[Actual_Rent]]/Rent[[#This Row],[Planned_rent]]</f>
        <v>0.66666666666666663</v>
      </c>
      <c r="K750"/>
    </row>
    <row r="751" spans="1:11" x14ac:dyDescent="0.25">
      <c r="A751">
        <v>40</v>
      </c>
      <c r="B751" s="1">
        <v>40179</v>
      </c>
      <c r="C751">
        <v>5</v>
      </c>
      <c r="D751" t="str">
        <f>VLOOKUP(Rent[[#This Row],[Real_estate_Item]],Houses[#All],2)</f>
        <v>Eindhoven-Centrum</v>
      </c>
      <c r="E751" t="str">
        <f>VLOOKUP(Rent[[#This Row],[Real_estate_Item]],Houses[#All],3)</f>
        <v>Gildebuurt</v>
      </c>
      <c r="F751" t="str">
        <f>VLOOKUP(Rent[[#This Row],[Real_estate_Item]],Houses[#All],6)</f>
        <v>Apartment</v>
      </c>
      <c r="G751" s="3">
        <f>VLOOKUP(Rent[[#This Row],[Real_estate_Item]],Houses[#All],7)</f>
        <v>490</v>
      </c>
      <c r="H751" s="3">
        <f t="shared" si="22"/>
        <v>2450</v>
      </c>
      <c r="I751" s="3">
        <f t="shared" si="23"/>
        <v>5880</v>
      </c>
      <c r="J751" s="4">
        <f>Rent[[#This Row],[Actual_Rent]]/Rent[[#This Row],[Planned_rent]]</f>
        <v>0.41666666666666669</v>
      </c>
      <c r="K751"/>
    </row>
    <row r="752" spans="1:11" x14ac:dyDescent="0.25">
      <c r="A752">
        <v>40</v>
      </c>
      <c r="B752" s="1">
        <v>40544</v>
      </c>
      <c r="C752">
        <v>9</v>
      </c>
      <c r="D752" t="str">
        <f>VLOOKUP(Rent[[#This Row],[Real_estate_Item]],Houses[#All],2)</f>
        <v>Eindhoven-Centrum</v>
      </c>
      <c r="E752" t="str">
        <f>VLOOKUP(Rent[[#This Row],[Real_estate_Item]],Houses[#All],3)</f>
        <v>Gildebuurt</v>
      </c>
      <c r="F752" t="str">
        <f>VLOOKUP(Rent[[#This Row],[Real_estate_Item]],Houses[#All],6)</f>
        <v>Apartment</v>
      </c>
      <c r="G752" s="3">
        <f>VLOOKUP(Rent[[#This Row],[Real_estate_Item]],Houses[#All],7)</f>
        <v>490</v>
      </c>
      <c r="H752" s="3">
        <f t="shared" si="22"/>
        <v>4410</v>
      </c>
      <c r="I752" s="3">
        <f t="shared" si="23"/>
        <v>5880</v>
      </c>
      <c r="J752" s="4">
        <f>Rent[[#This Row],[Actual_Rent]]/Rent[[#This Row],[Planned_rent]]</f>
        <v>0.75</v>
      </c>
      <c r="K752"/>
    </row>
    <row r="753" spans="1:11" x14ac:dyDescent="0.25">
      <c r="A753">
        <v>40</v>
      </c>
      <c r="B753" s="1">
        <v>40909</v>
      </c>
      <c r="C753">
        <v>7</v>
      </c>
      <c r="D753" t="str">
        <f>VLOOKUP(Rent[[#This Row],[Real_estate_Item]],Houses[#All],2)</f>
        <v>Eindhoven-Centrum</v>
      </c>
      <c r="E753" t="str">
        <f>VLOOKUP(Rent[[#This Row],[Real_estate_Item]],Houses[#All],3)</f>
        <v>Gildebuurt</v>
      </c>
      <c r="F753" t="str">
        <f>VLOOKUP(Rent[[#This Row],[Real_estate_Item]],Houses[#All],6)</f>
        <v>Apartment</v>
      </c>
      <c r="G753" s="3">
        <f>VLOOKUP(Rent[[#This Row],[Real_estate_Item]],Houses[#All],7)</f>
        <v>490</v>
      </c>
      <c r="H753" s="3">
        <f t="shared" si="22"/>
        <v>3430</v>
      </c>
      <c r="I753" s="3">
        <f t="shared" si="23"/>
        <v>5880</v>
      </c>
      <c r="J753" s="4">
        <f>Rent[[#This Row],[Actual_Rent]]/Rent[[#This Row],[Planned_rent]]</f>
        <v>0.58333333333333337</v>
      </c>
      <c r="K753"/>
    </row>
    <row r="754" spans="1:11" x14ac:dyDescent="0.25">
      <c r="A754">
        <v>40</v>
      </c>
      <c r="B754" s="1">
        <v>41275</v>
      </c>
      <c r="C754">
        <v>7</v>
      </c>
      <c r="D754" t="str">
        <f>VLOOKUP(Rent[[#This Row],[Real_estate_Item]],Houses[#All],2)</f>
        <v>Eindhoven-Centrum</v>
      </c>
      <c r="E754" t="str">
        <f>VLOOKUP(Rent[[#This Row],[Real_estate_Item]],Houses[#All],3)</f>
        <v>Gildebuurt</v>
      </c>
      <c r="F754" t="str">
        <f>VLOOKUP(Rent[[#This Row],[Real_estate_Item]],Houses[#All],6)</f>
        <v>Apartment</v>
      </c>
      <c r="G754" s="3">
        <f>VLOOKUP(Rent[[#This Row],[Real_estate_Item]],Houses[#All],7)</f>
        <v>490</v>
      </c>
      <c r="H754" s="3">
        <f t="shared" si="22"/>
        <v>3430</v>
      </c>
      <c r="I754" s="3">
        <f t="shared" si="23"/>
        <v>5880</v>
      </c>
      <c r="J754" s="4">
        <f>Rent[[#This Row],[Actual_Rent]]/Rent[[#This Row],[Planned_rent]]</f>
        <v>0.58333333333333337</v>
      </c>
      <c r="K754"/>
    </row>
    <row r="755" spans="1:11" x14ac:dyDescent="0.25">
      <c r="A755">
        <v>40</v>
      </c>
      <c r="B755" s="1">
        <v>41640</v>
      </c>
      <c r="C755">
        <v>7</v>
      </c>
      <c r="D755" t="str">
        <f>VLOOKUP(Rent[[#This Row],[Real_estate_Item]],Houses[#All],2)</f>
        <v>Eindhoven-Centrum</v>
      </c>
      <c r="E755" t="str">
        <f>VLOOKUP(Rent[[#This Row],[Real_estate_Item]],Houses[#All],3)</f>
        <v>Gildebuurt</v>
      </c>
      <c r="F755" t="str">
        <f>VLOOKUP(Rent[[#This Row],[Real_estate_Item]],Houses[#All],6)</f>
        <v>Apartment</v>
      </c>
      <c r="G755" s="3">
        <f>VLOOKUP(Rent[[#This Row],[Real_estate_Item]],Houses[#All],7)</f>
        <v>490</v>
      </c>
      <c r="H755" s="3">
        <f t="shared" si="22"/>
        <v>3430</v>
      </c>
      <c r="I755" s="3">
        <f t="shared" si="23"/>
        <v>5880</v>
      </c>
      <c r="J755" s="4">
        <f>Rent[[#This Row],[Actual_Rent]]/Rent[[#This Row],[Planned_rent]]</f>
        <v>0.58333333333333337</v>
      </c>
      <c r="K755"/>
    </row>
    <row r="756" spans="1:11" x14ac:dyDescent="0.25">
      <c r="A756">
        <v>40</v>
      </c>
      <c r="B756" s="1">
        <v>42005</v>
      </c>
      <c r="C756">
        <v>5</v>
      </c>
      <c r="D756" t="str">
        <f>VLOOKUP(Rent[[#This Row],[Real_estate_Item]],Houses[#All],2)</f>
        <v>Eindhoven-Centrum</v>
      </c>
      <c r="E756" t="str">
        <f>VLOOKUP(Rent[[#This Row],[Real_estate_Item]],Houses[#All],3)</f>
        <v>Gildebuurt</v>
      </c>
      <c r="F756" t="str">
        <f>VLOOKUP(Rent[[#This Row],[Real_estate_Item]],Houses[#All],6)</f>
        <v>Apartment</v>
      </c>
      <c r="G756" s="3">
        <f>VLOOKUP(Rent[[#This Row],[Real_estate_Item]],Houses[#All],7)</f>
        <v>490</v>
      </c>
      <c r="H756" s="3">
        <f t="shared" si="22"/>
        <v>2450</v>
      </c>
      <c r="I756" s="3">
        <f t="shared" si="23"/>
        <v>5880</v>
      </c>
      <c r="J756" s="4">
        <f>Rent[[#This Row],[Actual_Rent]]/Rent[[#This Row],[Planned_rent]]</f>
        <v>0.41666666666666669</v>
      </c>
      <c r="K756"/>
    </row>
    <row r="757" spans="1:11" x14ac:dyDescent="0.25">
      <c r="A757">
        <v>40</v>
      </c>
      <c r="B757" s="1">
        <v>42370</v>
      </c>
      <c r="C757">
        <v>8</v>
      </c>
      <c r="D757" t="str">
        <f>VLOOKUP(Rent[[#This Row],[Real_estate_Item]],Houses[#All],2)</f>
        <v>Eindhoven-Centrum</v>
      </c>
      <c r="E757" t="str">
        <f>VLOOKUP(Rent[[#This Row],[Real_estate_Item]],Houses[#All],3)</f>
        <v>Gildebuurt</v>
      </c>
      <c r="F757" t="str">
        <f>VLOOKUP(Rent[[#This Row],[Real_estate_Item]],Houses[#All],6)</f>
        <v>Apartment</v>
      </c>
      <c r="G757" s="3">
        <f>VLOOKUP(Rent[[#This Row],[Real_estate_Item]],Houses[#All],7)</f>
        <v>490</v>
      </c>
      <c r="H757" s="3">
        <f t="shared" si="22"/>
        <v>3920</v>
      </c>
      <c r="I757" s="3">
        <f t="shared" si="23"/>
        <v>5880</v>
      </c>
      <c r="J757" s="4">
        <f>Rent[[#This Row],[Actual_Rent]]/Rent[[#This Row],[Planned_rent]]</f>
        <v>0.66666666666666663</v>
      </c>
      <c r="K757"/>
    </row>
    <row r="758" spans="1:11" x14ac:dyDescent="0.25">
      <c r="A758">
        <v>40</v>
      </c>
      <c r="B758" s="1">
        <v>42736</v>
      </c>
      <c r="C758">
        <v>8</v>
      </c>
      <c r="D758" t="str">
        <f>VLOOKUP(Rent[[#This Row],[Real_estate_Item]],Houses[#All],2)</f>
        <v>Eindhoven-Centrum</v>
      </c>
      <c r="E758" t="str">
        <f>VLOOKUP(Rent[[#This Row],[Real_estate_Item]],Houses[#All],3)</f>
        <v>Gildebuurt</v>
      </c>
      <c r="F758" t="str">
        <f>VLOOKUP(Rent[[#This Row],[Real_estate_Item]],Houses[#All],6)</f>
        <v>Apartment</v>
      </c>
      <c r="G758" s="3">
        <f>VLOOKUP(Rent[[#This Row],[Real_estate_Item]],Houses[#All],7)</f>
        <v>490</v>
      </c>
      <c r="H758" s="3">
        <f t="shared" si="22"/>
        <v>3920</v>
      </c>
      <c r="I758" s="3">
        <f t="shared" si="23"/>
        <v>5880</v>
      </c>
      <c r="J758" s="4">
        <f>Rent[[#This Row],[Actual_Rent]]/Rent[[#This Row],[Planned_rent]]</f>
        <v>0.66666666666666663</v>
      </c>
      <c r="K758"/>
    </row>
    <row r="759" spans="1:11" x14ac:dyDescent="0.25">
      <c r="A759">
        <v>40</v>
      </c>
      <c r="B759" s="1">
        <v>43101</v>
      </c>
      <c r="C759">
        <v>11</v>
      </c>
      <c r="D759" t="str">
        <f>VLOOKUP(Rent[[#This Row],[Real_estate_Item]],Houses[#All],2)</f>
        <v>Eindhoven-Centrum</v>
      </c>
      <c r="E759" t="str">
        <f>VLOOKUP(Rent[[#This Row],[Real_estate_Item]],Houses[#All],3)</f>
        <v>Gildebuurt</v>
      </c>
      <c r="F759" t="str">
        <f>VLOOKUP(Rent[[#This Row],[Real_estate_Item]],Houses[#All],6)</f>
        <v>Apartment</v>
      </c>
      <c r="G759" s="3">
        <f>VLOOKUP(Rent[[#This Row],[Real_estate_Item]],Houses[#All],7)</f>
        <v>490</v>
      </c>
      <c r="H759" s="3">
        <f t="shared" si="22"/>
        <v>5390</v>
      </c>
      <c r="I759" s="3">
        <f t="shared" si="23"/>
        <v>5880</v>
      </c>
      <c r="J759" s="4">
        <f>Rent[[#This Row],[Actual_Rent]]/Rent[[#This Row],[Planned_rent]]</f>
        <v>0.91666666666666663</v>
      </c>
      <c r="K759"/>
    </row>
    <row r="760" spans="1:11" x14ac:dyDescent="0.25">
      <c r="A760">
        <v>40</v>
      </c>
      <c r="B760" s="1">
        <v>43466</v>
      </c>
      <c r="C760">
        <v>6</v>
      </c>
      <c r="D760" t="str">
        <f>VLOOKUP(Rent[[#This Row],[Real_estate_Item]],Houses[#All],2)</f>
        <v>Eindhoven-Centrum</v>
      </c>
      <c r="E760" t="str">
        <f>VLOOKUP(Rent[[#This Row],[Real_estate_Item]],Houses[#All],3)</f>
        <v>Gildebuurt</v>
      </c>
      <c r="F760" t="str">
        <f>VLOOKUP(Rent[[#This Row],[Real_estate_Item]],Houses[#All],6)</f>
        <v>Apartment</v>
      </c>
      <c r="G760" s="3">
        <f>VLOOKUP(Rent[[#This Row],[Real_estate_Item]],Houses[#All],7)</f>
        <v>490</v>
      </c>
      <c r="H760" s="3">
        <f t="shared" si="22"/>
        <v>2940</v>
      </c>
      <c r="I760" s="3">
        <f t="shared" si="23"/>
        <v>5880</v>
      </c>
      <c r="J760" s="4">
        <f>Rent[[#This Row],[Actual_Rent]]/Rent[[#This Row],[Planned_rent]]</f>
        <v>0.5</v>
      </c>
      <c r="K760"/>
    </row>
    <row r="761" spans="1:11" x14ac:dyDescent="0.25">
      <c r="A761">
        <v>41</v>
      </c>
      <c r="B761" s="1">
        <v>36892</v>
      </c>
      <c r="C761">
        <v>9</v>
      </c>
      <c r="D761" t="str">
        <f>VLOOKUP(Rent[[#This Row],[Real_estate_Item]],Houses[#All],2)</f>
        <v>Eindhoven-Centrum</v>
      </c>
      <c r="E761" t="str">
        <f>VLOOKUP(Rent[[#This Row],[Real_estate_Item]],Houses[#All],3)</f>
        <v>Gildebuurt</v>
      </c>
      <c r="F761" t="str">
        <f>VLOOKUP(Rent[[#This Row],[Real_estate_Item]],Houses[#All],6)</f>
        <v>Villa</v>
      </c>
      <c r="G761" s="3">
        <f>VLOOKUP(Rent[[#This Row],[Real_estate_Item]],Houses[#All],7)</f>
        <v>1260</v>
      </c>
      <c r="H761" s="3">
        <f t="shared" si="22"/>
        <v>11340</v>
      </c>
      <c r="I761" s="3">
        <f t="shared" si="23"/>
        <v>15120</v>
      </c>
      <c r="J761" s="4">
        <f>Rent[[#This Row],[Actual_Rent]]/Rent[[#This Row],[Planned_rent]]</f>
        <v>0.75</v>
      </c>
      <c r="K761"/>
    </row>
    <row r="762" spans="1:11" x14ac:dyDescent="0.25">
      <c r="A762">
        <v>41</v>
      </c>
      <c r="B762" s="1">
        <v>37257</v>
      </c>
      <c r="C762">
        <v>5</v>
      </c>
      <c r="D762" t="str">
        <f>VLOOKUP(Rent[[#This Row],[Real_estate_Item]],Houses[#All],2)</f>
        <v>Eindhoven-Centrum</v>
      </c>
      <c r="E762" t="str">
        <f>VLOOKUP(Rent[[#This Row],[Real_estate_Item]],Houses[#All],3)</f>
        <v>Gildebuurt</v>
      </c>
      <c r="F762" t="str">
        <f>VLOOKUP(Rent[[#This Row],[Real_estate_Item]],Houses[#All],6)</f>
        <v>Villa</v>
      </c>
      <c r="G762" s="3">
        <f>VLOOKUP(Rent[[#This Row],[Real_estate_Item]],Houses[#All],7)</f>
        <v>1260</v>
      </c>
      <c r="H762" s="3">
        <f t="shared" si="22"/>
        <v>6300</v>
      </c>
      <c r="I762" s="3">
        <f t="shared" si="23"/>
        <v>15120</v>
      </c>
      <c r="J762" s="4">
        <f>Rent[[#This Row],[Actual_Rent]]/Rent[[#This Row],[Planned_rent]]</f>
        <v>0.41666666666666669</v>
      </c>
      <c r="K762"/>
    </row>
    <row r="763" spans="1:11" x14ac:dyDescent="0.25">
      <c r="A763">
        <v>41</v>
      </c>
      <c r="B763" s="1">
        <v>37622</v>
      </c>
      <c r="C763">
        <v>6</v>
      </c>
      <c r="D763" t="str">
        <f>VLOOKUP(Rent[[#This Row],[Real_estate_Item]],Houses[#All],2)</f>
        <v>Eindhoven-Centrum</v>
      </c>
      <c r="E763" t="str">
        <f>VLOOKUP(Rent[[#This Row],[Real_estate_Item]],Houses[#All],3)</f>
        <v>Gildebuurt</v>
      </c>
      <c r="F763" t="str">
        <f>VLOOKUP(Rent[[#This Row],[Real_estate_Item]],Houses[#All],6)</f>
        <v>Villa</v>
      </c>
      <c r="G763" s="3">
        <f>VLOOKUP(Rent[[#This Row],[Real_estate_Item]],Houses[#All],7)</f>
        <v>1260</v>
      </c>
      <c r="H763" s="3">
        <f t="shared" si="22"/>
        <v>7560</v>
      </c>
      <c r="I763" s="3">
        <f t="shared" si="23"/>
        <v>15120</v>
      </c>
      <c r="J763" s="4">
        <f>Rent[[#This Row],[Actual_Rent]]/Rent[[#This Row],[Planned_rent]]</f>
        <v>0.5</v>
      </c>
      <c r="K763"/>
    </row>
    <row r="764" spans="1:11" x14ac:dyDescent="0.25">
      <c r="A764">
        <v>41</v>
      </c>
      <c r="B764" s="1">
        <v>37987</v>
      </c>
      <c r="C764">
        <v>5</v>
      </c>
      <c r="D764" t="str">
        <f>VLOOKUP(Rent[[#This Row],[Real_estate_Item]],Houses[#All],2)</f>
        <v>Eindhoven-Centrum</v>
      </c>
      <c r="E764" t="str">
        <f>VLOOKUP(Rent[[#This Row],[Real_estate_Item]],Houses[#All],3)</f>
        <v>Gildebuurt</v>
      </c>
      <c r="F764" t="str">
        <f>VLOOKUP(Rent[[#This Row],[Real_estate_Item]],Houses[#All],6)</f>
        <v>Villa</v>
      </c>
      <c r="G764" s="3">
        <f>VLOOKUP(Rent[[#This Row],[Real_estate_Item]],Houses[#All],7)</f>
        <v>1260</v>
      </c>
      <c r="H764" s="3">
        <f t="shared" si="22"/>
        <v>6300</v>
      </c>
      <c r="I764" s="3">
        <f t="shared" si="23"/>
        <v>15120</v>
      </c>
      <c r="J764" s="4">
        <f>Rent[[#This Row],[Actual_Rent]]/Rent[[#This Row],[Planned_rent]]</f>
        <v>0.41666666666666669</v>
      </c>
      <c r="K764"/>
    </row>
    <row r="765" spans="1:11" x14ac:dyDescent="0.25">
      <c r="A765">
        <v>41</v>
      </c>
      <c r="B765" s="1">
        <v>38353</v>
      </c>
      <c r="C765">
        <v>9</v>
      </c>
      <c r="D765" t="str">
        <f>VLOOKUP(Rent[[#This Row],[Real_estate_Item]],Houses[#All],2)</f>
        <v>Eindhoven-Centrum</v>
      </c>
      <c r="E765" t="str">
        <f>VLOOKUP(Rent[[#This Row],[Real_estate_Item]],Houses[#All],3)</f>
        <v>Gildebuurt</v>
      </c>
      <c r="F765" t="str">
        <f>VLOOKUP(Rent[[#This Row],[Real_estate_Item]],Houses[#All],6)</f>
        <v>Villa</v>
      </c>
      <c r="G765" s="3">
        <f>VLOOKUP(Rent[[#This Row],[Real_estate_Item]],Houses[#All],7)</f>
        <v>1260</v>
      </c>
      <c r="H765" s="3">
        <f t="shared" si="22"/>
        <v>11340</v>
      </c>
      <c r="I765" s="3">
        <f t="shared" si="23"/>
        <v>15120</v>
      </c>
      <c r="J765" s="4">
        <f>Rent[[#This Row],[Actual_Rent]]/Rent[[#This Row],[Planned_rent]]</f>
        <v>0.75</v>
      </c>
      <c r="K765"/>
    </row>
    <row r="766" spans="1:11" x14ac:dyDescent="0.25">
      <c r="A766">
        <v>41</v>
      </c>
      <c r="B766" s="1">
        <v>38718</v>
      </c>
      <c r="C766">
        <v>9</v>
      </c>
      <c r="D766" t="str">
        <f>VLOOKUP(Rent[[#This Row],[Real_estate_Item]],Houses[#All],2)</f>
        <v>Eindhoven-Centrum</v>
      </c>
      <c r="E766" t="str">
        <f>VLOOKUP(Rent[[#This Row],[Real_estate_Item]],Houses[#All],3)</f>
        <v>Gildebuurt</v>
      </c>
      <c r="F766" t="str">
        <f>VLOOKUP(Rent[[#This Row],[Real_estate_Item]],Houses[#All],6)</f>
        <v>Villa</v>
      </c>
      <c r="G766" s="3">
        <f>VLOOKUP(Rent[[#This Row],[Real_estate_Item]],Houses[#All],7)</f>
        <v>1260</v>
      </c>
      <c r="H766" s="3">
        <f t="shared" si="22"/>
        <v>11340</v>
      </c>
      <c r="I766" s="3">
        <f t="shared" si="23"/>
        <v>15120</v>
      </c>
      <c r="J766" s="4">
        <f>Rent[[#This Row],[Actual_Rent]]/Rent[[#This Row],[Planned_rent]]</f>
        <v>0.75</v>
      </c>
      <c r="K766"/>
    </row>
    <row r="767" spans="1:11" x14ac:dyDescent="0.25">
      <c r="A767">
        <v>41</v>
      </c>
      <c r="B767" s="1">
        <v>39083</v>
      </c>
      <c r="C767">
        <v>7</v>
      </c>
      <c r="D767" t="str">
        <f>VLOOKUP(Rent[[#This Row],[Real_estate_Item]],Houses[#All],2)</f>
        <v>Eindhoven-Centrum</v>
      </c>
      <c r="E767" t="str">
        <f>VLOOKUP(Rent[[#This Row],[Real_estate_Item]],Houses[#All],3)</f>
        <v>Gildebuurt</v>
      </c>
      <c r="F767" t="str">
        <f>VLOOKUP(Rent[[#This Row],[Real_estate_Item]],Houses[#All],6)</f>
        <v>Villa</v>
      </c>
      <c r="G767" s="3">
        <f>VLOOKUP(Rent[[#This Row],[Real_estate_Item]],Houses[#All],7)</f>
        <v>1260</v>
      </c>
      <c r="H767" s="3">
        <f t="shared" si="22"/>
        <v>8820</v>
      </c>
      <c r="I767" s="3">
        <f t="shared" si="23"/>
        <v>15120</v>
      </c>
      <c r="J767" s="4">
        <f>Rent[[#This Row],[Actual_Rent]]/Rent[[#This Row],[Planned_rent]]</f>
        <v>0.58333333333333337</v>
      </c>
      <c r="K767"/>
    </row>
    <row r="768" spans="1:11" x14ac:dyDescent="0.25">
      <c r="A768">
        <v>41</v>
      </c>
      <c r="B768" s="1">
        <v>39448</v>
      </c>
      <c r="C768">
        <v>8</v>
      </c>
      <c r="D768" t="str">
        <f>VLOOKUP(Rent[[#This Row],[Real_estate_Item]],Houses[#All],2)</f>
        <v>Eindhoven-Centrum</v>
      </c>
      <c r="E768" t="str">
        <f>VLOOKUP(Rent[[#This Row],[Real_estate_Item]],Houses[#All],3)</f>
        <v>Gildebuurt</v>
      </c>
      <c r="F768" t="str">
        <f>VLOOKUP(Rent[[#This Row],[Real_estate_Item]],Houses[#All],6)</f>
        <v>Villa</v>
      </c>
      <c r="G768" s="3">
        <f>VLOOKUP(Rent[[#This Row],[Real_estate_Item]],Houses[#All],7)</f>
        <v>1260</v>
      </c>
      <c r="H768" s="3">
        <f t="shared" si="22"/>
        <v>10080</v>
      </c>
      <c r="I768" s="3">
        <f t="shared" si="23"/>
        <v>15120</v>
      </c>
      <c r="J768" s="4">
        <f>Rent[[#This Row],[Actual_Rent]]/Rent[[#This Row],[Planned_rent]]</f>
        <v>0.66666666666666663</v>
      </c>
      <c r="K768"/>
    </row>
    <row r="769" spans="1:11" x14ac:dyDescent="0.25">
      <c r="A769">
        <v>41</v>
      </c>
      <c r="B769" s="1">
        <v>39814</v>
      </c>
      <c r="C769">
        <v>6</v>
      </c>
      <c r="D769" t="str">
        <f>VLOOKUP(Rent[[#This Row],[Real_estate_Item]],Houses[#All],2)</f>
        <v>Eindhoven-Centrum</v>
      </c>
      <c r="E769" t="str">
        <f>VLOOKUP(Rent[[#This Row],[Real_estate_Item]],Houses[#All],3)</f>
        <v>Gildebuurt</v>
      </c>
      <c r="F769" t="str">
        <f>VLOOKUP(Rent[[#This Row],[Real_estate_Item]],Houses[#All],6)</f>
        <v>Villa</v>
      </c>
      <c r="G769" s="3">
        <f>VLOOKUP(Rent[[#This Row],[Real_estate_Item]],Houses[#All],7)</f>
        <v>1260</v>
      </c>
      <c r="H769" s="3">
        <f t="shared" si="22"/>
        <v>7560</v>
      </c>
      <c r="I769" s="3">
        <f t="shared" si="23"/>
        <v>15120</v>
      </c>
      <c r="J769" s="4">
        <f>Rent[[#This Row],[Actual_Rent]]/Rent[[#This Row],[Planned_rent]]</f>
        <v>0.5</v>
      </c>
      <c r="K769"/>
    </row>
    <row r="770" spans="1:11" x14ac:dyDescent="0.25">
      <c r="A770">
        <v>41</v>
      </c>
      <c r="B770" s="1">
        <v>40179</v>
      </c>
      <c r="C770">
        <v>6</v>
      </c>
      <c r="D770" t="str">
        <f>VLOOKUP(Rent[[#This Row],[Real_estate_Item]],Houses[#All],2)</f>
        <v>Eindhoven-Centrum</v>
      </c>
      <c r="E770" t="str">
        <f>VLOOKUP(Rent[[#This Row],[Real_estate_Item]],Houses[#All],3)</f>
        <v>Gildebuurt</v>
      </c>
      <c r="F770" t="str">
        <f>VLOOKUP(Rent[[#This Row],[Real_estate_Item]],Houses[#All],6)</f>
        <v>Villa</v>
      </c>
      <c r="G770" s="3">
        <f>VLOOKUP(Rent[[#This Row],[Real_estate_Item]],Houses[#All],7)</f>
        <v>1260</v>
      </c>
      <c r="H770" s="3">
        <f t="shared" ref="H770:H833" si="24">C770*G770</f>
        <v>7560</v>
      </c>
      <c r="I770" s="3">
        <f t="shared" ref="I770:I833" si="25">$C$2*G770</f>
        <v>15120</v>
      </c>
      <c r="J770" s="4">
        <f>Rent[[#This Row],[Actual_Rent]]/Rent[[#This Row],[Planned_rent]]</f>
        <v>0.5</v>
      </c>
      <c r="K770"/>
    </row>
    <row r="771" spans="1:11" x14ac:dyDescent="0.25">
      <c r="A771">
        <v>41</v>
      </c>
      <c r="B771" s="1">
        <v>40544</v>
      </c>
      <c r="C771">
        <v>6</v>
      </c>
      <c r="D771" t="str">
        <f>VLOOKUP(Rent[[#This Row],[Real_estate_Item]],Houses[#All],2)</f>
        <v>Eindhoven-Centrum</v>
      </c>
      <c r="E771" t="str">
        <f>VLOOKUP(Rent[[#This Row],[Real_estate_Item]],Houses[#All],3)</f>
        <v>Gildebuurt</v>
      </c>
      <c r="F771" t="str">
        <f>VLOOKUP(Rent[[#This Row],[Real_estate_Item]],Houses[#All],6)</f>
        <v>Villa</v>
      </c>
      <c r="G771" s="3">
        <f>VLOOKUP(Rent[[#This Row],[Real_estate_Item]],Houses[#All],7)</f>
        <v>1260</v>
      </c>
      <c r="H771" s="3">
        <f t="shared" si="24"/>
        <v>7560</v>
      </c>
      <c r="I771" s="3">
        <f t="shared" si="25"/>
        <v>15120</v>
      </c>
      <c r="J771" s="4">
        <f>Rent[[#This Row],[Actual_Rent]]/Rent[[#This Row],[Planned_rent]]</f>
        <v>0.5</v>
      </c>
      <c r="K771"/>
    </row>
    <row r="772" spans="1:11" x14ac:dyDescent="0.25">
      <c r="A772">
        <v>41</v>
      </c>
      <c r="B772" s="1">
        <v>40909</v>
      </c>
      <c r="C772">
        <v>5</v>
      </c>
      <c r="D772" t="str">
        <f>VLOOKUP(Rent[[#This Row],[Real_estate_Item]],Houses[#All],2)</f>
        <v>Eindhoven-Centrum</v>
      </c>
      <c r="E772" t="str">
        <f>VLOOKUP(Rent[[#This Row],[Real_estate_Item]],Houses[#All],3)</f>
        <v>Gildebuurt</v>
      </c>
      <c r="F772" t="str">
        <f>VLOOKUP(Rent[[#This Row],[Real_estate_Item]],Houses[#All],6)</f>
        <v>Villa</v>
      </c>
      <c r="G772" s="3">
        <f>VLOOKUP(Rent[[#This Row],[Real_estate_Item]],Houses[#All],7)</f>
        <v>1260</v>
      </c>
      <c r="H772" s="3">
        <f t="shared" si="24"/>
        <v>6300</v>
      </c>
      <c r="I772" s="3">
        <f t="shared" si="25"/>
        <v>15120</v>
      </c>
      <c r="J772" s="4">
        <f>Rent[[#This Row],[Actual_Rent]]/Rent[[#This Row],[Planned_rent]]</f>
        <v>0.41666666666666669</v>
      </c>
      <c r="K772"/>
    </row>
    <row r="773" spans="1:11" x14ac:dyDescent="0.25">
      <c r="A773">
        <v>41</v>
      </c>
      <c r="B773" s="1">
        <v>41275</v>
      </c>
      <c r="C773">
        <v>7</v>
      </c>
      <c r="D773" t="str">
        <f>VLOOKUP(Rent[[#This Row],[Real_estate_Item]],Houses[#All],2)</f>
        <v>Eindhoven-Centrum</v>
      </c>
      <c r="E773" t="str">
        <f>VLOOKUP(Rent[[#This Row],[Real_estate_Item]],Houses[#All],3)</f>
        <v>Gildebuurt</v>
      </c>
      <c r="F773" t="str">
        <f>VLOOKUP(Rent[[#This Row],[Real_estate_Item]],Houses[#All],6)</f>
        <v>Villa</v>
      </c>
      <c r="G773" s="3">
        <f>VLOOKUP(Rent[[#This Row],[Real_estate_Item]],Houses[#All],7)</f>
        <v>1260</v>
      </c>
      <c r="H773" s="3">
        <f t="shared" si="24"/>
        <v>8820</v>
      </c>
      <c r="I773" s="3">
        <f t="shared" si="25"/>
        <v>15120</v>
      </c>
      <c r="J773" s="4">
        <f>Rent[[#This Row],[Actual_Rent]]/Rent[[#This Row],[Planned_rent]]</f>
        <v>0.58333333333333337</v>
      </c>
      <c r="K773"/>
    </row>
    <row r="774" spans="1:11" x14ac:dyDescent="0.25">
      <c r="A774">
        <v>41</v>
      </c>
      <c r="B774" s="1">
        <v>41640</v>
      </c>
      <c r="C774">
        <v>9</v>
      </c>
      <c r="D774" t="str">
        <f>VLOOKUP(Rent[[#This Row],[Real_estate_Item]],Houses[#All],2)</f>
        <v>Eindhoven-Centrum</v>
      </c>
      <c r="E774" t="str">
        <f>VLOOKUP(Rent[[#This Row],[Real_estate_Item]],Houses[#All],3)</f>
        <v>Gildebuurt</v>
      </c>
      <c r="F774" t="str">
        <f>VLOOKUP(Rent[[#This Row],[Real_estate_Item]],Houses[#All],6)</f>
        <v>Villa</v>
      </c>
      <c r="G774" s="3">
        <f>VLOOKUP(Rent[[#This Row],[Real_estate_Item]],Houses[#All],7)</f>
        <v>1260</v>
      </c>
      <c r="H774" s="3">
        <f t="shared" si="24"/>
        <v>11340</v>
      </c>
      <c r="I774" s="3">
        <f t="shared" si="25"/>
        <v>15120</v>
      </c>
      <c r="J774" s="4">
        <f>Rent[[#This Row],[Actual_Rent]]/Rent[[#This Row],[Planned_rent]]</f>
        <v>0.75</v>
      </c>
      <c r="K774"/>
    </row>
    <row r="775" spans="1:11" x14ac:dyDescent="0.25">
      <c r="A775">
        <v>41</v>
      </c>
      <c r="B775" s="1">
        <v>42005</v>
      </c>
      <c r="C775">
        <v>6</v>
      </c>
      <c r="D775" t="str">
        <f>VLOOKUP(Rent[[#This Row],[Real_estate_Item]],Houses[#All],2)</f>
        <v>Eindhoven-Centrum</v>
      </c>
      <c r="E775" t="str">
        <f>VLOOKUP(Rent[[#This Row],[Real_estate_Item]],Houses[#All],3)</f>
        <v>Gildebuurt</v>
      </c>
      <c r="F775" t="str">
        <f>VLOOKUP(Rent[[#This Row],[Real_estate_Item]],Houses[#All],6)</f>
        <v>Villa</v>
      </c>
      <c r="G775" s="3">
        <f>VLOOKUP(Rent[[#This Row],[Real_estate_Item]],Houses[#All],7)</f>
        <v>1260</v>
      </c>
      <c r="H775" s="3">
        <f t="shared" si="24"/>
        <v>7560</v>
      </c>
      <c r="I775" s="3">
        <f t="shared" si="25"/>
        <v>15120</v>
      </c>
      <c r="J775" s="4">
        <f>Rent[[#This Row],[Actual_Rent]]/Rent[[#This Row],[Planned_rent]]</f>
        <v>0.5</v>
      </c>
      <c r="K775"/>
    </row>
    <row r="776" spans="1:11" x14ac:dyDescent="0.25">
      <c r="A776">
        <v>41</v>
      </c>
      <c r="B776" s="1">
        <v>42370</v>
      </c>
      <c r="C776">
        <v>8</v>
      </c>
      <c r="D776" t="str">
        <f>VLOOKUP(Rent[[#This Row],[Real_estate_Item]],Houses[#All],2)</f>
        <v>Eindhoven-Centrum</v>
      </c>
      <c r="E776" t="str">
        <f>VLOOKUP(Rent[[#This Row],[Real_estate_Item]],Houses[#All],3)</f>
        <v>Gildebuurt</v>
      </c>
      <c r="F776" t="str">
        <f>VLOOKUP(Rent[[#This Row],[Real_estate_Item]],Houses[#All],6)</f>
        <v>Villa</v>
      </c>
      <c r="G776" s="3">
        <f>VLOOKUP(Rent[[#This Row],[Real_estate_Item]],Houses[#All],7)</f>
        <v>1260</v>
      </c>
      <c r="H776" s="3">
        <f t="shared" si="24"/>
        <v>10080</v>
      </c>
      <c r="I776" s="3">
        <f t="shared" si="25"/>
        <v>15120</v>
      </c>
      <c r="J776" s="4">
        <f>Rent[[#This Row],[Actual_Rent]]/Rent[[#This Row],[Planned_rent]]</f>
        <v>0.66666666666666663</v>
      </c>
      <c r="K776"/>
    </row>
    <row r="777" spans="1:11" x14ac:dyDescent="0.25">
      <c r="A777">
        <v>41</v>
      </c>
      <c r="B777" s="1">
        <v>42736</v>
      </c>
      <c r="C777">
        <v>8</v>
      </c>
      <c r="D777" t="str">
        <f>VLOOKUP(Rent[[#This Row],[Real_estate_Item]],Houses[#All],2)</f>
        <v>Eindhoven-Centrum</v>
      </c>
      <c r="E777" t="str">
        <f>VLOOKUP(Rent[[#This Row],[Real_estate_Item]],Houses[#All],3)</f>
        <v>Gildebuurt</v>
      </c>
      <c r="F777" t="str">
        <f>VLOOKUP(Rent[[#This Row],[Real_estate_Item]],Houses[#All],6)</f>
        <v>Villa</v>
      </c>
      <c r="G777" s="3">
        <f>VLOOKUP(Rent[[#This Row],[Real_estate_Item]],Houses[#All],7)</f>
        <v>1260</v>
      </c>
      <c r="H777" s="3">
        <f t="shared" si="24"/>
        <v>10080</v>
      </c>
      <c r="I777" s="3">
        <f t="shared" si="25"/>
        <v>15120</v>
      </c>
      <c r="J777" s="4">
        <f>Rent[[#This Row],[Actual_Rent]]/Rent[[#This Row],[Planned_rent]]</f>
        <v>0.66666666666666663</v>
      </c>
      <c r="K777"/>
    </row>
    <row r="778" spans="1:11" x14ac:dyDescent="0.25">
      <c r="A778">
        <v>41</v>
      </c>
      <c r="B778" s="1">
        <v>43101</v>
      </c>
      <c r="C778">
        <v>12</v>
      </c>
      <c r="D778" t="str">
        <f>VLOOKUP(Rent[[#This Row],[Real_estate_Item]],Houses[#All],2)</f>
        <v>Eindhoven-Centrum</v>
      </c>
      <c r="E778" t="str">
        <f>VLOOKUP(Rent[[#This Row],[Real_estate_Item]],Houses[#All],3)</f>
        <v>Gildebuurt</v>
      </c>
      <c r="F778" t="str">
        <f>VLOOKUP(Rent[[#This Row],[Real_estate_Item]],Houses[#All],6)</f>
        <v>Villa</v>
      </c>
      <c r="G778" s="3">
        <f>VLOOKUP(Rent[[#This Row],[Real_estate_Item]],Houses[#All],7)</f>
        <v>1260</v>
      </c>
      <c r="H778" s="3">
        <f t="shared" si="24"/>
        <v>15120</v>
      </c>
      <c r="I778" s="3">
        <f t="shared" si="25"/>
        <v>15120</v>
      </c>
      <c r="J778" s="4">
        <f>Rent[[#This Row],[Actual_Rent]]/Rent[[#This Row],[Planned_rent]]</f>
        <v>1</v>
      </c>
      <c r="K778"/>
    </row>
    <row r="779" spans="1:11" x14ac:dyDescent="0.25">
      <c r="A779">
        <v>41</v>
      </c>
      <c r="B779" s="1">
        <v>43466</v>
      </c>
      <c r="C779">
        <v>9</v>
      </c>
      <c r="D779" t="str">
        <f>VLOOKUP(Rent[[#This Row],[Real_estate_Item]],Houses[#All],2)</f>
        <v>Eindhoven-Centrum</v>
      </c>
      <c r="E779" t="str">
        <f>VLOOKUP(Rent[[#This Row],[Real_estate_Item]],Houses[#All],3)</f>
        <v>Gildebuurt</v>
      </c>
      <c r="F779" t="str">
        <f>VLOOKUP(Rent[[#This Row],[Real_estate_Item]],Houses[#All],6)</f>
        <v>Villa</v>
      </c>
      <c r="G779" s="3">
        <f>VLOOKUP(Rent[[#This Row],[Real_estate_Item]],Houses[#All],7)</f>
        <v>1260</v>
      </c>
      <c r="H779" s="3">
        <f t="shared" si="24"/>
        <v>11340</v>
      </c>
      <c r="I779" s="3">
        <f t="shared" si="25"/>
        <v>15120</v>
      </c>
      <c r="J779" s="4">
        <f>Rent[[#This Row],[Actual_Rent]]/Rent[[#This Row],[Planned_rent]]</f>
        <v>0.75</v>
      </c>
      <c r="K779"/>
    </row>
    <row r="780" spans="1:11" x14ac:dyDescent="0.25">
      <c r="A780">
        <v>42</v>
      </c>
      <c r="B780" s="1">
        <v>36892</v>
      </c>
      <c r="C780">
        <v>8</v>
      </c>
      <c r="D780" t="str">
        <f>VLOOKUP(Rent[[#This Row],[Real_estate_Item]],Houses[#All],2)</f>
        <v>Eindhoven-Centrum</v>
      </c>
      <c r="E780" t="str">
        <f>VLOOKUP(Rent[[#This Row],[Real_estate_Item]],Houses[#All],3)</f>
        <v>Gildebuurt</v>
      </c>
      <c r="F780" t="str">
        <f>VLOOKUP(Rent[[#This Row],[Real_estate_Item]],Houses[#All],6)</f>
        <v>Villa</v>
      </c>
      <c r="G780" s="3">
        <f>VLOOKUP(Rent[[#This Row],[Real_estate_Item]],Houses[#All],7)</f>
        <v>350</v>
      </c>
      <c r="H780" s="3">
        <f t="shared" si="24"/>
        <v>2800</v>
      </c>
      <c r="I780" s="3">
        <f t="shared" si="25"/>
        <v>4200</v>
      </c>
      <c r="J780" s="4">
        <f>Rent[[#This Row],[Actual_Rent]]/Rent[[#This Row],[Planned_rent]]</f>
        <v>0.66666666666666663</v>
      </c>
      <c r="K780"/>
    </row>
    <row r="781" spans="1:11" x14ac:dyDescent="0.25">
      <c r="A781">
        <v>42</v>
      </c>
      <c r="B781" s="1">
        <v>37257</v>
      </c>
      <c r="C781">
        <v>7</v>
      </c>
      <c r="D781" t="str">
        <f>VLOOKUP(Rent[[#This Row],[Real_estate_Item]],Houses[#All],2)</f>
        <v>Eindhoven-Centrum</v>
      </c>
      <c r="E781" t="str">
        <f>VLOOKUP(Rent[[#This Row],[Real_estate_Item]],Houses[#All],3)</f>
        <v>Gildebuurt</v>
      </c>
      <c r="F781" t="str">
        <f>VLOOKUP(Rent[[#This Row],[Real_estate_Item]],Houses[#All],6)</f>
        <v>Villa</v>
      </c>
      <c r="G781" s="3">
        <f>VLOOKUP(Rent[[#This Row],[Real_estate_Item]],Houses[#All],7)</f>
        <v>350</v>
      </c>
      <c r="H781" s="3">
        <f t="shared" si="24"/>
        <v>2450</v>
      </c>
      <c r="I781" s="3">
        <f t="shared" si="25"/>
        <v>4200</v>
      </c>
      <c r="J781" s="4">
        <f>Rent[[#This Row],[Actual_Rent]]/Rent[[#This Row],[Planned_rent]]</f>
        <v>0.58333333333333337</v>
      </c>
      <c r="K781"/>
    </row>
    <row r="782" spans="1:11" x14ac:dyDescent="0.25">
      <c r="A782">
        <v>42</v>
      </c>
      <c r="B782" s="1">
        <v>37622</v>
      </c>
      <c r="C782">
        <v>6</v>
      </c>
      <c r="D782" t="str">
        <f>VLOOKUP(Rent[[#This Row],[Real_estate_Item]],Houses[#All],2)</f>
        <v>Eindhoven-Centrum</v>
      </c>
      <c r="E782" t="str">
        <f>VLOOKUP(Rent[[#This Row],[Real_estate_Item]],Houses[#All],3)</f>
        <v>Gildebuurt</v>
      </c>
      <c r="F782" t="str">
        <f>VLOOKUP(Rent[[#This Row],[Real_estate_Item]],Houses[#All],6)</f>
        <v>Villa</v>
      </c>
      <c r="G782" s="3">
        <f>VLOOKUP(Rent[[#This Row],[Real_estate_Item]],Houses[#All],7)</f>
        <v>350</v>
      </c>
      <c r="H782" s="3">
        <f t="shared" si="24"/>
        <v>2100</v>
      </c>
      <c r="I782" s="3">
        <f t="shared" si="25"/>
        <v>4200</v>
      </c>
      <c r="J782" s="4">
        <f>Rent[[#This Row],[Actual_Rent]]/Rent[[#This Row],[Planned_rent]]</f>
        <v>0.5</v>
      </c>
      <c r="K782"/>
    </row>
    <row r="783" spans="1:11" x14ac:dyDescent="0.25">
      <c r="A783">
        <v>42</v>
      </c>
      <c r="B783" s="1">
        <v>37987</v>
      </c>
      <c r="C783">
        <v>5</v>
      </c>
      <c r="D783" t="str">
        <f>VLOOKUP(Rent[[#This Row],[Real_estate_Item]],Houses[#All],2)</f>
        <v>Eindhoven-Centrum</v>
      </c>
      <c r="E783" t="str">
        <f>VLOOKUP(Rent[[#This Row],[Real_estate_Item]],Houses[#All],3)</f>
        <v>Gildebuurt</v>
      </c>
      <c r="F783" t="str">
        <f>VLOOKUP(Rent[[#This Row],[Real_estate_Item]],Houses[#All],6)</f>
        <v>Villa</v>
      </c>
      <c r="G783" s="3">
        <f>VLOOKUP(Rent[[#This Row],[Real_estate_Item]],Houses[#All],7)</f>
        <v>350</v>
      </c>
      <c r="H783" s="3">
        <f t="shared" si="24"/>
        <v>1750</v>
      </c>
      <c r="I783" s="3">
        <f t="shared" si="25"/>
        <v>4200</v>
      </c>
      <c r="J783" s="4">
        <f>Rent[[#This Row],[Actual_Rent]]/Rent[[#This Row],[Planned_rent]]</f>
        <v>0.41666666666666669</v>
      </c>
      <c r="K783"/>
    </row>
    <row r="784" spans="1:11" x14ac:dyDescent="0.25">
      <c r="A784">
        <v>42</v>
      </c>
      <c r="B784" s="1">
        <v>38353</v>
      </c>
      <c r="C784">
        <v>7</v>
      </c>
      <c r="D784" t="str">
        <f>VLOOKUP(Rent[[#This Row],[Real_estate_Item]],Houses[#All],2)</f>
        <v>Eindhoven-Centrum</v>
      </c>
      <c r="E784" t="str">
        <f>VLOOKUP(Rent[[#This Row],[Real_estate_Item]],Houses[#All],3)</f>
        <v>Gildebuurt</v>
      </c>
      <c r="F784" t="str">
        <f>VLOOKUP(Rent[[#This Row],[Real_estate_Item]],Houses[#All],6)</f>
        <v>Villa</v>
      </c>
      <c r="G784" s="3">
        <f>VLOOKUP(Rent[[#This Row],[Real_estate_Item]],Houses[#All],7)</f>
        <v>350</v>
      </c>
      <c r="H784" s="3">
        <f t="shared" si="24"/>
        <v>2450</v>
      </c>
      <c r="I784" s="3">
        <f t="shared" si="25"/>
        <v>4200</v>
      </c>
      <c r="J784" s="4">
        <f>Rent[[#This Row],[Actual_Rent]]/Rent[[#This Row],[Planned_rent]]</f>
        <v>0.58333333333333337</v>
      </c>
      <c r="K784"/>
    </row>
    <row r="785" spans="1:11" x14ac:dyDescent="0.25">
      <c r="A785">
        <v>42</v>
      </c>
      <c r="B785" s="1">
        <v>38718</v>
      </c>
      <c r="C785">
        <v>7</v>
      </c>
      <c r="D785" t="str">
        <f>VLOOKUP(Rent[[#This Row],[Real_estate_Item]],Houses[#All],2)</f>
        <v>Eindhoven-Centrum</v>
      </c>
      <c r="E785" t="str">
        <f>VLOOKUP(Rent[[#This Row],[Real_estate_Item]],Houses[#All],3)</f>
        <v>Gildebuurt</v>
      </c>
      <c r="F785" t="str">
        <f>VLOOKUP(Rent[[#This Row],[Real_estate_Item]],Houses[#All],6)</f>
        <v>Villa</v>
      </c>
      <c r="G785" s="3">
        <f>VLOOKUP(Rent[[#This Row],[Real_estate_Item]],Houses[#All],7)</f>
        <v>350</v>
      </c>
      <c r="H785" s="3">
        <f t="shared" si="24"/>
        <v>2450</v>
      </c>
      <c r="I785" s="3">
        <f t="shared" si="25"/>
        <v>4200</v>
      </c>
      <c r="J785" s="4">
        <f>Rent[[#This Row],[Actual_Rent]]/Rent[[#This Row],[Planned_rent]]</f>
        <v>0.58333333333333337</v>
      </c>
      <c r="K785"/>
    </row>
    <row r="786" spans="1:11" x14ac:dyDescent="0.25">
      <c r="A786">
        <v>42</v>
      </c>
      <c r="B786" s="1">
        <v>39083</v>
      </c>
      <c r="C786">
        <v>9</v>
      </c>
      <c r="D786" t="str">
        <f>VLOOKUP(Rent[[#This Row],[Real_estate_Item]],Houses[#All],2)</f>
        <v>Eindhoven-Centrum</v>
      </c>
      <c r="E786" t="str">
        <f>VLOOKUP(Rent[[#This Row],[Real_estate_Item]],Houses[#All],3)</f>
        <v>Gildebuurt</v>
      </c>
      <c r="F786" t="str">
        <f>VLOOKUP(Rent[[#This Row],[Real_estate_Item]],Houses[#All],6)</f>
        <v>Villa</v>
      </c>
      <c r="G786" s="3">
        <f>VLOOKUP(Rent[[#This Row],[Real_estate_Item]],Houses[#All],7)</f>
        <v>350</v>
      </c>
      <c r="H786" s="3">
        <f t="shared" si="24"/>
        <v>3150</v>
      </c>
      <c r="I786" s="3">
        <f t="shared" si="25"/>
        <v>4200</v>
      </c>
      <c r="J786" s="4">
        <f>Rent[[#This Row],[Actual_Rent]]/Rent[[#This Row],[Planned_rent]]</f>
        <v>0.75</v>
      </c>
      <c r="K786"/>
    </row>
    <row r="787" spans="1:11" x14ac:dyDescent="0.25">
      <c r="A787">
        <v>42</v>
      </c>
      <c r="B787" s="1">
        <v>39448</v>
      </c>
      <c r="C787">
        <v>7</v>
      </c>
      <c r="D787" t="str">
        <f>VLOOKUP(Rent[[#This Row],[Real_estate_Item]],Houses[#All],2)</f>
        <v>Eindhoven-Centrum</v>
      </c>
      <c r="E787" t="str">
        <f>VLOOKUP(Rent[[#This Row],[Real_estate_Item]],Houses[#All],3)</f>
        <v>Gildebuurt</v>
      </c>
      <c r="F787" t="str">
        <f>VLOOKUP(Rent[[#This Row],[Real_estate_Item]],Houses[#All],6)</f>
        <v>Villa</v>
      </c>
      <c r="G787" s="3">
        <f>VLOOKUP(Rent[[#This Row],[Real_estate_Item]],Houses[#All],7)</f>
        <v>350</v>
      </c>
      <c r="H787" s="3">
        <f t="shared" si="24"/>
        <v>2450</v>
      </c>
      <c r="I787" s="3">
        <f t="shared" si="25"/>
        <v>4200</v>
      </c>
      <c r="J787" s="4">
        <f>Rent[[#This Row],[Actual_Rent]]/Rent[[#This Row],[Planned_rent]]</f>
        <v>0.58333333333333337</v>
      </c>
      <c r="K787"/>
    </row>
    <row r="788" spans="1:11" x14ac:dyDescent="0.25">
      <c r="A788">
        <v>42</v>
      </c>
      <c r="B788" s="1">
        <v>39814</v>
      </c>
      <c r="C788">
        <v>6</v>
      </c>
      <c r="D788" t="str">
        <f>VLOOKUP(Rent[[#This Row],[Real_estate_Item]],Houses[#All],2)</f>
        <v>Eindhoven-Centrum</v>
      </c>
      <c r="E788" t="str">
        <f>VLOOKUP(Rent[[#This Row],[Real_estate_Item]],Houses[#All],3)</f>
        <v>Gildebuurt</v>
      </c>
      <c r="F788" t="str">
        <f>VLOOKUP(Rent[[#This Row],[Real_estate_Item]],Houses[#All],6)</f>
        <v>Villa</v>
      </c>
      <c r="G788" s="3">
        <f>VLOOKUP(Rent[[#This Row],[Real_estate_Item]],Houses[#All],7)</f>
        <v>350</v>
      </c>
      <c r="H788" s="3">
        <f t="shared" si="24"/>
        <v>2100</v>
      </c>
      <c r="I788" s="3">
        <f t="shared" si="25"/>
        <v>4200</v>
      </c>
      <c r="J788" s="4">
        <f>Rent[[#This Row],[Actual_Rent]]/Rent[[#This Row],[Planned_rent]]</f>
        <v>0.5</v>
      </c>
      <c r="K788"/>
    </row>
    <row r="789" spans="1:11" x14ac:dyDescent="0.25">
      <c r="A789">
        <v>42</v>
      </c>
      <c r="B789" s="1">
        <v>40179</v>
      </c>
      <c r="C789">
        <v>8</v>
      </c>
      <c r="D789" t="str">
        <f>VLOOKUP(Rent[[#This Row],[Real_estate_Item]],Houses[#All],2)</f>
        <v>Eindhoven-Centrum</v>
      </c>
      <c r="E789" t="str">
        <f>VLOOKUP(Rent[[#This Row],[Real_estate_Item]],Houses[#All],3)</f>
        <v>Gildebuurt</v>
      </c>
      <c r="F789" t="str">
        <f>VLOOKUP(Rent[[#This Row],[Real_estate_Item]],Houses[#All],6)</f>
        <v>Villa</v>
      </c>
      <c r="G789" s="3">
        <f>VLOOKUP(Rent[[#This Row],[Real_estate_Item]],Houses[#All],7)</f>
        <v>350</v>
      </c>
      <c r="H789" s="3">
        <f t="shared" si="24"/>
        <v>2800</v>
      </c>
      <c r="I789" s="3">
        <f t="shared" si="25"/>
        <v>4200</v>
      </c>
      <c r="J789" s="4">
        <f>Rent[[#This Row],[Actual_Rent]]/Rent[[#This Row],[Planned_rent]]</f>
        <v>0.66666666666666663</v>
      </c>
      <c r="K789"/>
    </row>
    <row r="790" spans="1:11" x14ac:dyDescent="0.25">
      <c r="A790">
        <v>42</v>
      </c>
      <c r="B790" s="1">
        <v>40544</v>
      </c>
      <c r="C790">
        <v>5</v>
      </c>
      <c r="D790" t="str">
        <f>VLOOKUP(Rent[[#This Row],[Real_estate_Item]],Houses[#All],2)</f>
        <v>Eindhoven-Centrum</v>
      </c>
      <c r="E790" t="str">
        <f>VLOOKUP(Rent[[#This Row],[Real_estate_Item]],Houses[#All],3)</f>
        <v>Gildebuurt</v>
      </c>
      <c r="F790" t="str">
        <f>VLOOKUP(Rent[[#This Row],[Real_estate_Item]],Houses[#All],6)</f>
        <v>Villa</v>
      </c>
      <c r="G790" s="3">
        <f>VLOOKUP(Rent[[#This Row],[Real_estate_Item]],Houses[#All],7)</f>
        <v>350</v>
      </c>
      <c r="H790" s="3">
        <f t="shared" si="24"/>
        <v>1750</v>
      </c>
      <c r="I790" s="3">
        <f t="shared" si="25"/>
        <v>4200</v>
      </c>
      <c r="J790" s="4">
        <f>Rent[[#This Row],[Actual_Rent]]/Rent[[#This Row],[Planned_rent]]</f>
        <v>0.41666666666666669</v>
      </c>
      <c r="K790"/>
    </row>
    <row r="791" spans="1:11" x14ac:dyDescent="0.25">
      <c r="A791">
        <v>42</v>
      </c>
      <c r="B791" s="1">
        <v>40909</v>
      </c>
      <c r="C791">
        <v>9</v>
      </c>
      <c r="D791" t="str">
        <f>VLOOKUP(Rent[[#This Row],[Real_estate_Item]],Houses[#All],2)</f>
        <v>Eindhoven-Centrum</v>
      </c>
      <c r="E791" t="str">
        <f>VLOOKUP(Rent[[#This Row],[Real_estate_Item]],Houses[#All],3)</f>
        <v>Gildebuurt</v>
      </c>
      <c r="F791" t="str">
        <f>VLOOKUP(Rent[[#This Row],[Real_estate_Item]],Houses[#All],6)</f>
        <v>Villa</v>
      </c>
      <c r="G791" s="3">
        <f>VLOOKUP(Rent[[#This Row],[Real_estate_Item]],Houses[#All],7)</f>
        <v>350</v>
      </c>
      <c r="H791" s="3">
        <f t="shared" si="24"/>
        <v>3150</v>
      </c>
      <c r="I791" s="3">
        <f t="shared" si="25"/>
        <v>4200</v>
      </c>
      <c r="J791" s="4">
        <f>Rent[[#This Row],[Actual_Rent]]/Rent[[#This Row],[Planned_rent]]</f>
        <v>0.75</v>
      </c>
      <c r="K791"/>
    </row>
    <row r="792" spans="1:11" x14ac:dyDescent="0.25">
      <c r="A792">
        <v>42</v>
      </c>
      <c r="B792" s="1">
        <v>41275</v>
      </c>
      <c r="C792">
        <v>7</v>
      </c>
      <c r="D792" t="str">
        <f>VLOOKUP(Rent[[#This Row],[Real_estate_Item]],Houses[#All],2)</f>
        <v>Eindhoven-Centrum</v>
      </c>
      <c r="E792" t="str">
        <f>VLOOKUP(Rent[[#This Row],[Real_estate_Item]],Houses[#All],3)</f>
        <v>Gildebuurt</v>
      </c>
      <c r="F792" t="str">
        <f>VLOOKUP(Rent[[#This Row],[Real_estate_Item]],Houses[#All],6)</f>
        <v>Villa</v>
      </c>
      <c r="G792" s="3">
        <f>VLOOKUP(Rent[[#This Row],[Real_estate_Item]],Houses[#All],7)</f>
        <v>350</v>
      </c>
      <c r="H792" s="3">
        <f t="shared" si="24"/>
        <v>2450</v>
      </c>
      <c r="I792" s="3">
        <f t="shared" si="25"/>
        <v>4200</v>
      </c>
      <c r="J792" s="4">
        <f>Rent[[#This Row],[Actual_Rent]]/Rent[[#This Row],[Planned_rent]]</f>
        <v>0.58333333333333337</v>
      </c>
      <c r="K792"/>
    </row>
    <row r="793" spans="1:11" x14ac:dyDescent="0.25">
      <c r="A793">
        <v>42</v>
      </c>
      <c r="B793" s="1">
        <v>41640</v>
      </c>
      <c r="C793">
        <v>8</v>
      </c>
      <c r="D793" t="str">
        <f>VLOOKUP(Rent[[#This Row],[Real_estate_Item]],Houses[#All],2)</f>
        <v>Eindhoven-Centrum</v>
      </c>
      <c r="E793" t="str">
        <f>VLOOKUP(Rent[[#This Row],[Real_estate_Item]],Houses[#All],3)</f>
        <v>Gildebuurt</v>
      </c>
      <c r="F793" t="str">
        <f>VLOOKUP(Rent[[#This Row],[Real_estate_Item]],Houses[#All],6)</f>
        <v>Villa</v>
      </c>
      <c r="G793" s="3">
        <f>VLOOKUP(Rent[[#This Row],[Real_estate_Item]],Houses[#All],7)</f>
        <v>350</v>
      </c>
      <c r="H793" s="3">
        <f t="shared" si="24"/>
        <v>2800</v>
      </c>
      <c r="I793" s="3">
        <f t="shared" si="25"/>
        <v>4200</v>
      </c>
      <c r="J793" s="4">
        <f>Rent[[#This Row],[Actual_Rent]]/Rent[[#This Row],[Planned_rent]]</f>
        <v>0.66666666666666663</v>
      </c>
      <c r="K793"/>
    </row>
    <row r="794" spans="1:11" x14ac:dyDescent="0.25">
      <c r="A794">
        <v>42</v>
      </c>
      <c r="B794" s="1">
        <v>42005</v>
      </c>
      <c r="C794">
        <v>7</v>
      </c>
      <c r="D794" t="str">
        <f>VLOOKUP(Rent[[#This Row],[Real_estate_Item]],Houses[#All],2)</f>
        <v>Eindhoven-Centrum</v>
      </c>
      <c r="E794" t="str">
        <f>VLOOKUP(Rent[[#This Row],[Real_estate_Item]],Houses[#All],3)</f>
        <v>Gildebuurt</v>
      </c>
      <c r="F794" t="str">
        <f>VLOOKUP(Rent[[#This Row],[Real_estate_Item]],Houses[#All],6)</f>
        <v>Villa</v>
      </c>
      <c r="G794" s="3">
        <f>VLOOKUP(Rent[[#This Row],[Real_estate_Item]],Houses[#All],7)</f>
        <v>350</v>
      </c>
      <c r="H794" s="3">
        <f t="shared" si="24"/>
        <v>2450</v>
      </c>
      <c r="I794" s="3">
        <f t="shared" si="25"/>
        <v>4200</v>
      </c>
      <c r="J794" s="4">
        <f>Rent[[#This Row],[Actual_Rent]]/Rent[[#This Row],[Planned_rent]]</f>
        <v>0.58333333333333337</v>
      </c>
      <c r="K794"/>
    </row>
    <row r="795" spans="1:11" x14ac:dyDescent="0.25">
      <c r="A795">
        <v>42</v>
      </c>
      <c r="B795" s="1">
        <v>42370</v>
      </c>
      <c r="C795">
        <v>5</v>
      </c>
      <c r="D795" t="str">
        <f>VLOOKUP(Rent[[#This Row],[Real_estate_Item]],Houses[#All],2)</f>
        <v>Eindhoven-Centrum</v>
      </c>
      <c r="E795" t="str">
        <f>VLOOKUP(Rent[[#This Row],[Real_estate_Item]],Houses[#All],3)</f>
        <v>Gildebuurt</v>
      </c>
      <c r="F795" t="str">
        <f>VLOOKUP(Rent[[#This Row],[Real_estate_Item]],Houses[#All],6)</f>
        <v>Villa</v>
      </c>
      <c r="G795" s="3">
        <f>VLOOKUP(Rent[[#This Row],[Real_estate_Item]],Houses[#All],7)</f>
        <v>350</v>
      </c>
      <c r="H795" s="3">
        <f t="shared" si="24"/>
        <v>1750</v>
      </c>
      <c r="I795" s="3">
        <f t="shared" si="25"/>
        <v>4200</v>
      </c>
      <c r="J795" s="4">
        <f>Rent[[#This Row],[Actual_Rent]]/Rent[[#This Row],[Planned_rent]]</f>
        <v>0.41666666666666669</v>
      </c>
      <c r="K795"/>
    </row>
    <row r="796" spans="1:11" x14ac:dyDescent="0.25">
      <c r="A796">
        <v>42</v>
      </c>
      <c r="B796" s="1">
        <v>42736</v>
      </c>
      <c r="C796">
        <v>5</v>
      </c>
      <c r="D796" t="str">
        <f>VLOOKUP(Rent[[#This Row],[Real_estate_Item]],Houses[#All],2)</f>
        <v>Eindhoven-Centrum</v>
      </c>
      <c r="E796" t="str">
        <f>VLOOKUP(Rent[[#This Row],[Real_estate_Item]],Houses[#All],3)</f>
        <v>Gildebuurt</v>
      </c>
      <c r="F796" t="str">
        <f>VLOOKUP(Rent[[#This Row],[Real_estate_Item]],Houses[#All],6)</f>
        <v>Villa</v>
      </c>
      <c r="G796" s="3">
        <f>VLOOKUP(Rent[[#This Row],[Real_estate_Item]],Houses[#All],7)</f>
        <v>350</v>
      </c>
      <c r="H796" s="3">
        <f t="shared" si="24"/>
        <v>1750</v>
      </c>
      <c r="I796" s="3">
        <f t="shared" si="25"/>
        <v>4200</v>
      </c>
      <c r="J796" s="4">
        <f>Rent[[#This Row],[Actual_Rent]]/Rent[[#This Row],[Planned_rent]]</f>
        <v>0.41666666666666669</v>
      </c>
      <c r="K796"/>
    </row>
    <row r="797" spans="1:11" x14ac:dyDescent="0.25">
      <c r="A797">
        <v>42</v>
      </c>
      <c r="B797" s="1">
        <v>43101</v>
      </c>
      <c r="C797">
        <v>5</v>
      </c>
      <c r="D797" t="str">
        <f>VLOOKUP(Rent[[#This Row],[Real_estate_Item]],Houses[#All],2)</f>
        <v>Eindhoven-Centrum</v>
      </c>
      <c r="E797" t="str">
        <f>VLOOKUP(Rent[[#This Row],[Real_estate_Item]],Houses[#All],3)</f>
        <v>Gildebuurt</v>
      </c>
      <c r="F797" t="str">
        <f>VLOOKUP(Rent[[#This Row],[Real_estate_Item]],Houses[#All],6)</f>
        <v>Villa</v>
      </c>
      <c r="G797" s="3">
        <f>VLOOKUP(Rent[[#This Row],[Real_estate_Item]],Houses[#All],7)</f>
        <v>350</v>
      </c>
      <c r="H797" s="3">
        <f t="shared" si="24"/>
        <v>1750</v>
      </c>
      <c r="I797" s="3">
        <f t="shared" si="25"/>
        <v>4200</v>
      </c>
      <c r="J797" s="4">
        <f>Rent[[#This Row],[Actual_Rent]]/Rent[[#This Row],[Planned_rent]]</f>
        <v>0.41666666666666669</v>
      </c>
      <c r="K797"/>
    </row>
    <row r="798" spans="1:11" x14ac:dyDescent="0.25">
      <c r="A798">
        <v>42</v>
      </c>
      <c r="B798" s="1">
        <v>43466</v>
      </c>
      <c r="C798">
        <v>6</v>
      </c>
      <c r="D798" t="str">
        <f>VLOOKUP(Rent[[#This Row],[Real_estate_Item]],Houses[#All],2)</f>
        <v>Eindhoven-Centrum</v>
      </c>
      <c r="E798" t="str">
        <f>VLOOKUP(Rent[[#This Row],[Real_estate_Item]],Houses[#All],3)</f>
        <v>Gildebuurt</v>
      </c>
      <c r="F798" t="str">
        <f>VLOOKUP(Rent[[#This Row],[Real_estate_Item]],Houses[#All],6)</f>
        <v>Villa</v>
      </c>
      <c r="G798" s="3">
        <f>VLOOKUP(Rent[[#This Row],[Real_estate_Item]],Houses[#All],7)</f>
        <v>350</v>
      </c>
      <c r="H798" s="3">
        <f t="shared" si="24"/>
        <v>2100</v>
      </c>
      <c r="I798" s="3">
        <f t="shared" si="25"/>
        <v>4200</v>
      </c>
      <c r="J798" s="4">
        <f>Rent[[#This Row],[Actual_Rent]]/Rent[[#This Row],[Planned_rent]]</f>
        <v>0.5</v>
      </c>
      <c r="K798"/>
    </row>
    <row r="799" spans="1:11" x14ac:dyDescent="0.25">
      <c r="A799">
        <v>43</v>
      </c>
      <c r="B799" s="1">
        <v>36892</v>
      </c>
      <c r="C799">
        <v>7</v>
      </c>
      <c r="D799" t="str">
        <f>VLOOKUP(Rent[[#This Row],[Real_estate_Item]],Houses[#All],2)</f>
        <v>Eindhoven-Centrum</v>
      </c>
      <c r="E799" t="str">
        <f>VLOOKUP(Rent[[#This Row],[Real_estate_Item]],Houses[#All],3)</f>
        <v>Gildebuurt</v>
      </c>
      <c r="F799" t="str">
        <f>VLOOKUP(Rent[[#This Row],[Real_estate_Item]],Houses[#All],6)</f>
        <v>Apartment</v>
      </c>
      <c r="G799" s="3">
        <f>VLOOKUP(Rent[[#This Row],[Real_estate_Item]],Houses[#All],7)</f>
        <v>420</v>
      </c>
      <c r="H799" s="3">
        <f t="shared" si="24"/>
        <v>2940</v>
      </c>
      <c r="I799" s="3">
        <f t="shared" si="25"/>
        <v>5040</v>
      </c>
      <c r="J799" s="4">
        <f>Rent[[#This Row],[Actual_Rent]]/Rent[[#This Row],[Planned_rent]]</f>
        <v>0.58333333333333337</v>
      </c>
      <c r="K799"/>
    </row>
    <row r="800" spans="1:11" x14ac:dyDescent="0.25">
      <c r="A800">
        <v>43</v>
      </c>
      <c r="B800" s="1">
        <v>37257</v>
      </c>
      <c r="C800">
        <v>7</v>
      </c>
      <c r="D800" t="str">
        <f>VLOOKUP(Rent[[#This Row],[Real_estate_Item]],Houses[#All],2)</f>
        <v>Eindhoven-Centrum</v>
      </c>
      <c r="E800" t="str">
        <f>VLOOKUP(Rent[[#This Row],[Real_estate_Item]],Houses[#All],3)</f>
        <v>Gildebuurt</v>
      </c>
      <c r="F800" t="str">
        <f>VLOOKUP(Rent[[#This Row],[Real_estate_Item]],Houses[#All],6)</f>
        <v>Apartment</v>
      </c>
      <c r="G800" s="3">
        <f>VLOOKUP(Rent[[#This Row],[Real_estate_Item]],Houses[#All],7)</f>
        <v>420</v>
      </c>
      <c r="H800" s="3">
        <f t="shared" si="24"/>
        <v>2940</v>
      </c>
      <c r="I800" s="3">
        <f t="shared" si="25"/>
        <v>5040</v>
      </c>
      <c r="J800" s="4">
        <f>Rent[[#This Row],[Actual_Rent]]/Rent[[#This Row],[Planned_rent]]</f>
        <v>0.58333333333333337</v>
      </c>
      <c r="K800"/>
    </row>
    <row r="801" spans="1:11" x14ac:dyDescent="0.25">
      <c r="A801">
        <v>43</v>
      </c>
      <c r="B801" s="1">
        <v>37622</v>
      </c>
      <c r="C801">
        <v>8</v>
      </c>
      <c r="D801" t="str">
        <f>VLOOKUP(Rent[[#This Row],[Real_estate_Item]],Houses[#All],2)</f>
        <v>Eindhoven-Centrum</v>
      </c>
      <c r="E801" t="str">
        <f>VLOOKUP(Rent[[#This Row],[Real_estate_Item]],Houses[#All],3)</f>
        <v>Gildebuurt</v>
      </c>
      <c r="F801" t="str">
        <f>VLOOKUP(Rent[[#This Row],[Real_estate_Item]],Houses[#All],6)</f>
        <v>Apartment</v>
      </c>
      <c r="G801" s="3">
        <f>VLOOKUP(Rent[[#This Row],[Real_estate_Item]],Houses[#All],7)</f>
        <v>420</v>
      </c>
      <c r="H801" s="3">
        <f t="shared" si="24"/>
        <v>3360</v>
      </c>
      <c r="I801" s="3">
        <f t="shared" si="25"/>
        <v>5040</v>
      </c>
      <c r="J801" s="4">
        <f>Rent[[#This Row],[Actual_Rent]]/Rent[[#This Row],[Planned_rent]]</f>
        <v>0.66666666666666663</v>
      </c>
      <c r="K801"/>
    </row>
    <row r="802" spans="1:11" x14ac:dyDescent="0.25">
      <c r="A802">
        <v>43</v>
      </c>
      <c r="B802" s="1">
        <v>37987</v>
      </c>
      <c r="C802">
        <v>5</v>
      </c>
      <c r="D802" t="str">
        <f>VLOOKUP(Rent[[#This Row],[Real_estate_Item]],Houses[#All],2)</f>
        <v>Eindhoven-Centrum</v>
      </c>
      <c r="E802" t="str">
        <f>VLOOKUP(Rent[[#This Row],[Real_estate_Item]],Houses[#All],3)</f>
        <v>Gildebuurt</v>
      </c>
      <c r="F802" t="str">
        <f>VLOOKUP(Rent[[#This Row],[Real_estate_Item]],Houses[#All],6)</f>
        <v>Apartment</v>
      </c>
      <c r="G802" s="3">
        <f>VLOOKUP(Rent[[#This Row],[Real_estate_Item]],Houses[#All],7)</f>
        <v>420</v>
      </c>
      <c r="H802" s="3">
        <f t="shared" si="24"/>
        <v>2100</v>
      </c>
      <c r="I802" s="3">
        <f t="shared" si="25"/>
        <v>5040</v>
      </c>
      <c r="J802" s="4">
        <f>Rent[[#This Row],[Actual_Rent]]/Rent[[#This Row],[Planned_rent]]</f>
        <v>0.41666666666666669</v>
      </c>
      <c r="K802"/>
    </row>
    <row r="803" spans="1:11" x14ac:dyDescent="0.25">
      <c r="A803">
        <v>43</v>
      </c>
      <c r="B803" s="1">
        <v>38353</v>
      </c>
      <c r="C803">
        <v>5</v>
      </c>
      <c r="D803" t="str">
        <f>VLOOKUP(Rent[[#This Row],[Real_estate_Item]],Houses[#All],2)</f>
        <v>Eindhoven-Centrum</v>
      </c>
      <c r="E803" t="str">
        <f>VLOOKUP(Rent[[#This Row],[Real_estate_Item]],Houses[#All],3)</f>
        <v>Gildebuurt</v>
      </c>
      <c r="F803" t="str">
        <f>VLOOKUP(Rent[[#This Row],[Real_estate_Item]],Houses[#All],6)</f>
        <v>Apartment</v>
      </c>
      <c r="G803" s="3">
        <f>VLOOKUP(Rent[[#This Row],[Real_estate_Item]],Houses[#All],7)</f>
        <v>420</v>
      </c>
      <c r="H803" s="3">
        <f t="shared" si="24"/>
        <v>2100</v>
      </c>
      <c r="I803" s="3">
        <f t="shared" si="25"/>
        <v>5040</v>
      </c>
      <c r="J803" s="4">
        <f>Rent[[#This Row],[Actual_Rent]]/Rent[[#This Row],[Planned_rent]]</f>
        <v>0.41666666666666669</v>
      </c>
      <c r="K803"/>
    </row>
    <row r="804" spans="1:11" x14ac:dyDescent="0.25">
      <c r="A804">
        <v>43</v>
      </c>
      <c r="B804" s="1">
        <v>38718</v>
      </c>
      <c r="C804">
        <v>5</v>
      </c>
      <c r="D804" t="str">
        <f>VLOOKUP(Rent[[#This Row],[Real_estate_Item]],Houses[#All],2)</f>
        <v>Eindhoven-Centrum</v>
      </c>
      <c r="E804" t="str">
        <f>VLOOKUP(Rent[[#This Row],[Real_estate_Item]],Houses[#All],3)</f>
        <v>Gildebuurt</v>
      </c>
      <c r="F804" t="str">
        <f>VLOOKUP(Rent[[#This Row],[Real_estate_Item]],Houses[#All],6)</f>
        <v>Apartment</v>
      </c>
      <c r="G804" s="3">
        <f>VLOOKUP(Rent[[#This Row],[Real_estate_Item]],Houses[#All],7)</f>
        <v>420</v>
      </c>
      <c r="H804" s="3">
        <f t="shared" si="24"/>
        <v>2100</v>
      </c>
      <c r="I804" s="3">
        <f t="shared" si="25"/>
        <v>5040</v>
      </c>
      <c r="J804" s="4">
        <f>Rent[[#This Row],[Actual_Rent]]/Rent[[#This Row],[Planned_rent]]</f>
        <v>0.41666666666666669</v>
      </c>
      <c r="K804"/>
    </row>
    <row r="805" spans="1:11" x14ac:dyDescent="0.25">
      <c r="A805">
        <v>43</v>
      </c>
      <c r="B805" s="1">
        <v>39083</v>
      </c>
      <c r="C805">
        <v>8</v>
      </c>
      <c r="D805" t="str">
        <f>VLOOKUP(Rent[[#This Row],[Real_estate_Item]],Houses[#All],2)</f>
        <v>Eindhoven-Centrum</v>
      </c>
      <c r="E805" t="str">
        <f>VLOOKUP(Rent[[#This Row],[Real_estate_Item]],Houses[#All],3)</f>
        <v>Gildebuurt</v>
      </c>
      <c r="F805" t="str">
        <f>VLOOKUP(Rent[[#This Row],[Real_estate_Item]],Houses[#All],6)</f>
        <v>Apartment</v>
      </c>
      <c r="G805" s="3">
        <f>VLOOKUP(Rent[[#This Row],[Real_estate_Item]],Houses[#All],7)</f>
        <v>420</v>
      </c>
      <c r="H805" s="3">
        <f t="shared" si="24"/>
        <v>3360</v>
      </c>
      <c r="I805" s="3">
        <f t="shared" si="25"/>
        <v>5040</v>
      </c>
      <c r="J805" s="4">
        <f>Rent[[#This Row],[Actual_Rent]]/Rent[[#This Row],[Planned_rent]]</f>
        <v>0.66666666666666663</v>
      </c>
      <c r="K805"/>
    </row>
    <row r="806" spans="1:11" x14ac:dyDescent="0.25">
      <c r="A806">
        <v>43</v>
      </c>
      <c r="B806" s="1">
        <v>39448</v>
      </c>
      <c r="C806">
        <v>6</v>
      </c>
      <c r="D806" t="str">
        <f>VLOOKUP(Rent[[#This Row],[Real_estate_Item]],Houses[#All],2)</f>
        <v>Eindhoven-Centrum</v>
      </c>
      <c r="E806" t="str">
        <f>VLOOKUP(Rent[[#This Row],[Real_estate_Item]],Houses[#All],3)</f>
        <v>Gildebuurt</v>
      </c>
      <c r="F806" t="str">
        <f>VLOOKUP(Rent[[#This Row],[Real_estate_Item]],Houses[#All],6)</f>
        <v>Apartment</v>
      </c>
      <c r="G806" s="3">
        <f>VLOOKUP(Rent[[#This Row],[Real_estate_Item]],Houses[#All],7)</f>
        <v>420</v>
      </c>
      <c r="H806" s="3">
        <f t="shared" si="24"/>
        <v>2520</v>
      </c>
      <c r="I806" s="3">
        <f t="shared" si="25"/>
        <v>5040</v>
      </c>
      <c r="J806" s="4">
        <f>Rent[[#This Row],[Actual_Rent]]/Rent[[#This Row],[Planned_rent]]</f>
        <v>0.5</v>
      </c>
      <c r="K806"/>
    </row>
    <row r="807" spans="1:11" x14ac:dyDescent="0.25">
      <c r="A807">
        <v>43</v>
      </c>
      <c r="B807" s="1">
        <v>39814</v>
      </c>
      <c r="C807">
        <v>6</v>
      </c>
      <c r="D807" t="str">
        <f>VLOOKUP(Rent[[#This Row],[Real_estate_Item]],Houses[#All],2)</f>
        <v>Eindhoven-Centrum</v>
      </c>
      <c r="E807" t="str">
        <f>VLOOKUP(Rent[[#This Row],[Real_estate_Item]],Houses[#All],3)</f>
        <v>Gildebuurt</v>
      </c>
      <c r="F807" t="str">
        <f>VLOOKUP(Rent[[#This Row],[Real_estate_Item]],Houses[#All],6)</f>
        <v>Apartment</v>
      </c>
      <c r="G807" s="3">
        <f>VLOOKUP(Rent[[#This Row],[Real_estate_Item]],Houses[#All],7)</f>
        <v>420</v>
      </c>
      <c r="H807" s="3">
        <f t="shared" si="24"/>
        <v>2520</v>
      </c>
      <c r="I807" s="3">
        <f t="shared" si="25"/>
        <v>5040</v>
      </c>
      <c r="J807" s="4">
        <f>Rent[[#This Row],[Actual_Rent]]/Rent[[#This Row],[Planned_rent]]</f>
        <v>0.5</v>
      </c>
      <c r="K807"/>
    </row>
    <row r="808" spans="1:11" x14ac:dyDescent="0.25">
      <c r="A808">
        <v>43</v>
      </c>
      <c r="B808" s="1">
        <v>40179</v>
      </c>
      <c r="C808">
        <v>8</v>
      </c>
      <c r="D808" t="str">
        <f>VLOOKUP(Rent[[#This Row],[Real_estate_Item]],Houses[#All],2)</f>
        <v>Eindhoven-Centrum</v>
      </c>
      <c r="E808" t="str">
        <f>VLOOKUP(Rent[[#This Row],[Real_estate_Item]],Houses[#All],3)</f>
        <v>Gildebuurt</v>
      </c>
      <c r="F808" t="str">
        <f>VLOOKUP(Rent[[#This Row],[Real_estate_Item]],Houses[#All],6)</f>
        <v>Apartment</v>
      </c>
      <c r="G808" s="3">
        <f>VLOOKUP(Rent[[#This Row],[Real_estate_Item]],Houses[#All],7)</f>
        <v>420</v>
      </c>
      <c r="H808" s="3">
        <f t="shared" si="24"/>
        <v>3360</v>
      </c>
      <c r="I808" s="3">
        <f t="shared" si="25"/>
        <v>5040</v>
      </c>
      <c r="J808" s="4">
        <f>Rent[[#This Row],[Actual_Rent]]/Rent[[#This Row],[Planned_rent]]</f>
        <v>0.66666666666666663</v>
      </c>
      <c r="K808"/>
    </row>
    <row r="809" spans="1:11" x14ac:dyDescent="0.25">
      <c r="A809">
        <v>43</v>
      </c>
      <c r="B809" s="1">
        <v>40544</v>
      </c>
      <c r="C809">
        <v>6</v>
      </c>
      <c r="D809" t="str">
        <f>VLOOKUP(Rent[[#This Row],[Real_estate_Item]],Houses[#All],2)</f>
        <v>Eindhoven-Centrum</v>
      </c>
      <c r="E809" t="str">
        <f>VLOOKUP(Rent[[#This Row],[Real_estate_Item]],Houses[#All],3)</f>
        <v>Gildebuurt</v>
      </c>
      <c r="F809" t="str">
        <f>VLOOKUP(Rent[[#This Row],[Real_estate_Item]],Houses[#All],6)</f>
        <v>Apartment</v>
      </c>
      <c r="G809" s="3">
        <f>VLOOKUP(Rent[[#This Row],[Real_estate_Item]],Houses[#All],7)</f>
        <v>420</v>
      </c>
      <c r="H809" s="3">
        <f t="shared" si="24"/>
        <v>2520</v>
      </c>
      <c r="I809" s="3">
        <f t="shared" si="25"/>
        <v>5040</v>
      </c>
      <c r="J809" s="4">
        <f>Rent[[#This Row],[Actual_Rent]]/Rent[[#This Row],[Planned_rent]]</f>
        <v>0.5</v>
      </c>
      <c r="K809"/>
    </row>
    <row r="810" spans="1:11" x14ac:dyDescent="0.25">
      <c r="A810">
        <v>43</v>
      </c>
      <c r="B810" s="1">
        <v>40909</v>
      </c>
      <c r="C810">
        <v>7</v>
      </c>
      <c r="D810" t="str">
        <f>VLOOKUP(Rent[[#This Row],[Real_estate_Item]],Houses[#All],2)</f>
        <v>Eindhoven-Centrum</v>
      </c>
      <c r="E810" t="str">
        <f>VLOOKUP(Rent[[#This Row],[Real_estate_Item]],Houses[#All],3)</f>
        <v>Gildebuurt</v>
      </c>
      <c r="F810" t="str">
        <f>VLOOKUP(Rent[[#This Row],[Real_estate_Item]],Houses[#All],6)</f>
        <v>Apartment</v>
      </c>
      <c r="G810" s="3">
        <f>VLOOKUP(Rent[[#This Row],[Real_estate_Item]],Houses[#All],7)</f>
        <v>420</v>
      </c>
      <c r="H810" s="3">
        <f t="shared" si="24"/>
        <v>2940</v>
      </c>
      <c r="I810" s="3">
        <f t="shared" si="25"/>
        <v>5040</v>
      </c>
      <c r="J810" s="4">
        <f>Rent[[#This Row],[Actual_Rent]]/Rent[[#This Row],[Planned_rent]]</f>
        <v>0.58333333333333337</v>
      </c>
      <c r="K810"/>
    </row>
    <row r="811" spans="1:11" x14ac:dyDescent="0.25">
      <c r="A811">
        <v>43</v>
      </c>
      <c r="B811" s="1">
        <v>41275</v>
      </c>
      <c r="C811">
        <v>7</v>
      </c>
      <c r="D811" t="str">
        <f>VLOOKUP(Rent[[#This Row],[Real_estate_Item]],Houses[#All],2)</f>
        <v>Eindhoven-Centrum</v>
      </c>
      <c r="E811" t="str">
        <f>VLOOKUP(Rent[[#This Row],[Real_estate_Item]],Houses[#All],3)</f>
        <v>Gildebuurt</v>
      </c>
      <c r="F811" t="str">
        <f>VLOOKUP(Rent[[#This Row],[Real_estate_Item]],Houses[#All],6)</f>
        <v>Apartment</v>
      </c>
      <c r="G811" s="3">
        <f>VLOOKUP(Rent[[#This Row],[Real_estate_Item]],Houses[#All],7)</f>
        <v>420</v>
      </c>
      <c r="H811" s="3">
        <f t="shared" si="24"/>
        <v>2940</v>
      </c>
      <c r="I811" s="3">
        <f t="shared" si="25"/>
        <v>5040</v>
      </c>
      <c r="J811" s="4">
        <f>Rent[[#This Row],[Actual_Rent]]/Rent[[#This Row],[Planned_rent]]</f>
        <v>0.58333333333333337</v>
      </c>
      <c r="K811"/>
    </row>
    <row r="812" spans="1:11" x14ac:dyDescent="0.25">
      <c r="A812">
        <v>43</v>
      </c>
      <c r="B812" s="1">
        <v>41640</v>
      </c>
      <c r="C812">
        <v>9</v>
      </c>
      <c r="D812" t="str">
        <f>VLOOKUP(Rent[[#This Row],[Real_estate_Item]],Houses[#All],2)</f>
        <v>Eindhoven-Centrum</v>
      </c>
      <c r="E812" t="str">
        <f>VLOOKUP(Rent[[#This Row],[Real_estate_Item]],Houses[#All],3)</f>
        <v>Gildebuurt</v>
      </c>
      <c r="F812" t="str">
        <f>VLOOKUP(Rent[[#This Row],[Real_estate_Item]],Houses[#All],6)</f>
        <v>Apartment</v>
      </c>
      <c r="G812" s="3">
        <f>VLOOKUP(Rent[[#This Row],[Real_estate_Item]],Houses[#All],7)</f>
        <v>420</v>
      </c>
      <c r="H812" s="3">
        <f t="shared" si="24"/>
        <v>3780</v>
      </c>
      <c r="I812" s="3">
        <f t="shared" si="25"/>
        <v>5040</v>
      </c>
      <c r="J812" s="4">
        <f>Rent[[#This Row],[Actual_Rent]]/Rent[[#This Row],[Planned_rent]]</f>
        <v>0.75</v>
      </c>
      <c r="K812"/>
    </row>
    <row r="813" spans="1:11" x14ac:dyDescent="0.25">
      <c r="A813">
        <v>43</v>
      </c>
      <c r="B813" s="1">
        <v>42005</v>
      </c>
      <c r="C813">
        <v>6</v>
      </c>
      <c r="D813" t="str">
        <f>VLOOKUP(Rent[[#This Row],[Real_estate_Item]],Houses[#All],2)</f>
        <v>Eindhoven-Centrum</v>
      </c>
      <c r="E813" t="str">
        <f>VLOOKUP(Rent[[#This Row],[Real_estate_Item]],Houses[#All],3)</f>
        <v>Gildebuurt</v>
      </c>
      <c r="F813" t="str">
        <f>VLOOKUP(Rent[[#This Row],[Real_estate_Item]],Houses[#All],6)</f>
        <v>Apartment</v>
      </c>
      <c r="G813" s="3">
        <f>VLOOKUP(Rent[[#This Row],[Real_estate_Item]],Houses[#All],7)</f>
        <v>420</v>
      </c>
      <c r="H813" s="3">
        <f t="shared" si="24"/>
        <v>2520</v>
      </c>
      <c r="I813" s="3">
        <f t="shared" si="25"/>
        <v>5040</v>
      </c>
      <c r="J813" s="4">
        <f>Rent[[#This Row],[Actual_Rent]]/Rent[[#This Row],[Planned_rent]]</f>
        <v>0.5</v>
      </c>
      <c r="K813"/>
    </row>
    <row r="814" spans="1:11" x14ac:dyDescent="0.25">
      <c r="A814">
        <v>43</v>
      </c>
      <c r="B814" s="1">
        <v>42370</v>
      </c>
      <c r="C814">
        <v>7</v>
      </c>
      <c r="D814" t="str">
        <f>VLOOKUP(Rent[[#This Row],[Real_estate_Item]],Houses[#All],2)</f>
        <v>Eindhoven-Centrum</v>
      </c>
      <c r="E814" t="str">
        <f>VLOOKUP(Rent[[#This Row],[Real_estate_Item]],Houses[#All],3)</f>
        <v>Gildebuurt</v>
      </c>
      <c r="F814" t="str">
        <f>VLOOKUP(Rent[[#This Row],[Real_estate_Item]],Houses[#All],6)</f>
        <v>Apartment</v>
      </c>
      <c r="G814" s="3">
        <f>VLOOKUP(Rent[[#This Row],[Real_estate_Item]],Houses[#All],7)</f>
        <v>420</v>
      </c>
      <c r="H814" s="3">
        <f t="shared" si="24"/>
        <v>2940</v>
      </c>
      <c r="I814" s="3">
        <f t="shared" si="25"/>
        <v>5040</v>
      </c>
      <c r="J814" s="4">
        <f>Rent[[#This Row],[Actual_Rent]]/Rent[[#This Row],[Planned_rent]]</f>
        <v>0.58333333333333337</v>
      </c>
      <c r="K814"/>
    </row>
    <row r="815" spans="1:11" x14ac:dyDescent="0.25">
      <c r="A815">
        <v>43</v>
      </c>
      <c r="B815" s="1">
        <v>42736</v>
      </c>
      <c r="C815">
        <v>7</v>
      </c>
      <c r="D815" t="str">
        <f>VLOOKUP(Rent[[#This Row],[Real_estate_Item]],Houses[#All],2)</f>
        <v>Eindhoven-Centrum</v>
      </c>
      <c r="E815" t="str">
        <f>VLOOKUP(Rent[[#This Row],[Real_estate_Item]],Houses[#All],3)</f>
        <v>Gildebuurt</v>
      </c>
      <c r="F815" t="str">
        <f>VLOOKUP(Rent[[#This Row],[Real_estate_Item]],Houses[#All],6)</f>
        <v>Apartment</v>
      </c>
      <c r="G815" s="3">
        <f>VLOOKUP(Rent[[#This Row],[Real_estate_Item]],Houses[#All],7)</f>
        <v>420</v>
      </c>
      <c r="H815" s="3">
        <f t="shared" si="24"/>
        <v>2940</v>
      </c>
      <c r="I815" s="3">
        <f t="shared" si="25"/>
        <v>5040</v>
      </c>
      <c r="J815" s="4">
        <f>Rent[[#This Row],[Actual_Rent]]/Rent[[#This Row],[Planned_rent]]</f>
        <v>0.58333333333333337</v>
      </c>
      <c r="K815"/>
    </row>
    <row r="816" spans="1:11" x14ac:dyDescent="0.25">
      <c r="A816">
        <v>43</v>
      </c>
      <c r="B816" s="1">
        <v>43101</v>
      </c>
      <c r="C816">
        <v>10</v>
      </c>
      <c r="D816" t="str">
        <f>VLOOKUP(Rent[[#This Row],[Real_estate_Item]],Houses[#All],2)</f>
        <v>Eindhoven-Centrum</v>
      </c>
      <c r="E816" t="str">
        <f>VLOOKUP(Rent[[#This Row],[Real_estate_Item]],Houses[#All],3)</f>
        <v>Gildebuurt</v>
      </c>
      <c r="F816" t="str">
        <f>VLOOKUP(Rent[[#This Row],[Real_estate_Item]],Houses[#All],6)</f>
        <v>Apartment</v>
      </c>
      <c r="G816" s="3">
        <f>VLOOKUP(Rent[[#This Row],[Real_estate_Item]],Houses[#All],7)</f>
        <v>420</v>
      </c>
      <c r="H816" s="3">
        <f t="shared" si="24"/>
        <v>4200</v>
      </c>
      <c r="I816" s="3">
        <f t="shared" si="25"/>
        <v>5040</v>
      </c>
      <c r="J816" s="4">
        <f>Rent[[#This Row],[Actual_Rent]]/Rent[[#This Row],[Planned_rent]]</f>
        <v>0.83333333333333337</v>
      </c>
      <c r="K816"/>
    </row>
    <row r="817" spans="1:11" x14ac:dyDescent="0.25">
      <c r="A817">
        <v>43</v>
      </c>
      <c r="B817" s="1">
        <v>43466</v>
      </c>
      <c r="C817">
        <v>9</v>
      </c>
      <c r="D817" t="str">
        <f>VLOOKUP(Rent[[#This Row],[Real_estate_Item]],Houses[#All],2)</f>
        <v>Eindhoven-Centrum</v>
      </c>
      <c r="E817" t="str">
        <f>VLOOKUP(Rent[[#This Row],[Real_estate_Item]],Houses[#All],3)</f>
        <v>Gildebuurt</v>
      </c>
      <c r="F817" t="str">
        <f>VLOOKUP(Rent[[#This Row],[Real_estate_Item]],Houses[#All],6)</f>
        <v>Apartment</v>
      </c>
      <c r="G817" s="3">
        <f>VLOOKUP(Rent[[#This Row],[Real_estate_Item]],Houses[#All],7)</f>
        <v>420</v>
      </c>
      <c r="H817" s="3">
        <f t="shared" si="24"/>
        <v>3780</v>
      </c>
      <c r="I817" s="3">
        <f t="shared" si="25"/>
        <v>5040</v>
      </c>
      <c r="J817" s="4">
        <f>Rent[[#This Row],[Actual_Rent]]/Rent[[#This Row],[Planned_rent]]</f>
        <v>0.75</v>
      </c>
      <c r="K817"/>
    </row>
    <row r="818" spans="1:11" x14ac:dyDescent="0.25">
      <c r="A818">
        <v>44</v>
      </c>
      <c r="B818" s="1">
        <v>36892</v>
      </c>
      <c r="C818">
        <v>6</v>
      </c>
      <c r="D818" t="str">
        <f>VLOOKUP(Rent[[#This Row],[Real_estate_Item]],Houses[#All],2)</f>
        <v>Eindhoven-Centrum</v>
      </c>
      <c r="E818" t="str">
        <f>VLOOKUP(Rent[[#This Row],[Real_estate_Item]],Houses[#All],3)</f>
        <v>Gildebuurt</v>
      </c>
      <c r="F818" t="str">
        <f>VLOOKUP(Rent[[#This Row],[Real_estate_Item]],Houses[#All],6)</f>
        <v>House</v>
      </c>
      <c r="G818" s="3">
        <f>VLOOKUP(Rent[[#This Row],[Real_estate_Item]],Houses[#All],7)</f>
        <v>700</v>
      </c>
      <c r="H818" s="3">
        <f t="shared" si="24"/>
        <v>4200</v>
      </c>
      <c r="I818" s="3">
        <f t="shared" si="25"/>
        <v>8400</v>
      </c>
      <c r="J818" s="4">
        <f>Rent[[#This Row],[Actual_Rent]]/Rent[[#This Row],[Planned_rent]]</f>
        <v>0.5</v>
      </c>
      <c r="K818"/>
    </row>
    <row r="819" spans="1:11" x14ac:dyDescent="0.25">
      <c r="A819">
        <v>44</v>
      </c>
      <c r="B819" s="1">
        <v>37257</v>
      </c>
      <c r="C819">
        <v>5</v>
      </c>
      <c r="D819" t="str">
        <f>VLOOKUP(Rent[[#This Row],[Real_estate_Item]],Houses[#All],2)</f>
        <v>Eindhoven-Centrum</v>
      </c>
      <c r="E819" t="str">
        <f>VLOOKUP(Rent[[#This Row],[Real_estate_Item]],Houses[#All],3)</f>
        <v>Gildebuurt</v>
      </c>
      <c r="F819" t="str">
        <f>VLOOKUP(Rent[[#This Row],[Real_estate_Item]],Houses[#All],6)</f>
        <v>House</v>
      </c>
      <c r="G819" s="3">
        <f>VLOOKUP(Rent[[#This Row],[Real_estate_Item]],Houses[#All],7)</f>
        <v>700</v>
      </c>
      <c r="H819" s="3">
        <f t="shared" si="24"/>
        <v>3500</v>
      </c>
      <c r="I819" s="3">
        <f t="shared" si="25"/>
        <v>8400</v>
      </c>
      <c r="J819" s="4">
        <f>Rent[[#This Row],[Actual_Rent]]/Rent[[#This Row],[Planned_rent]]</f>
        <v>0.41666666666666669</v>
      </c>
      <c r="K819"/>
    </row>
    <row r="820" spans="1:11" x14ac:dyDescent="0.25">
      <c r="A820">
        <v>44</v>
      </c>
      <c r="B820" s="1">
        <v>37622</v>
      </c>
      <c r="C820">
        <v>9</v>
      </c>
      <c r="D820" t="str">
        <f>VLOOKUP(Rent[[#This Row],[Real_estate_Item]],Houses[#All],2)</f>
        <v>Eindhoven-Centrum</v>
      </c>
      <c r="E820" t="str">
        <f>VLOOKUP(Rent[[#This Row],[Real_estate_Item]],Houses[#All],3)</f>
        <v>Gildebuurt</v>
      </c>
      <c r="F820" t="str">
        <f>VLOOKUP(Rent[[#This Row],[Real_estate_Item]],Houses[#All],6)</f>
        <v>House</v>
      </c>
      <c r="G820" s="3">
        <f>VLOOKUP(Rent[[#This Row],[Real_estate_Item]],Houses[#All],7)</f>
        <v>700</v>
      </c>
      <c r="H820" s="3">
        <f t="shared" si="24"/>
        <v>6300</v>
      </c>
      <c r="I820" s="3">
        <f t="shared" si="25"/>
        <v>8400</v>
      </c>
      <c r="J820" s="4">
        <f>Rent[[#This Row],[Actual_Rent]]/Rent[[#This Row],[Planned_rent]]</f>
        <v>0.75</v>
      </c>
      <c r="K820"/>
    </row>
    <row r="821" spans="1:11" x14ac:dyDescent="0.25">
      <c r="A821">
        <v>44</v>
      </c>
      <c r="B821" s="1">
        <v>37987</v>
      </c>
      <c r="C821">
        <v>8</v>
      </c>
      <c r="D821" t="str">
        <f>VLOOKUP(Rent[[#This Row],[Real_estate_Item]],Houses[#All],2)</f>
        <v>Eindhoven-Centrum</v>
      </c>
      <c r="E821" t="str">
        <f>VLOOKUP(Rent[[#This Row],[Real_estate_Item]],Houses[#All],3)</f>
        <v>Gildebuurt</v>
      </c>
      <c r="F821" t="str">
        <f>VLOOKUP(Rent[[#This Row],[Real_estate_Item]],Houses[#All],6)</f>
        <v>House</v>
      </c>
      <c r="G821" s="3">
        <f>VLOOKUP(Rent[[#This Row],[Real_estate_Item]],Houses[#All],7)</f>
        <v>700</v>
      </c>
      <c r="H821" s="3">
        <f t="shared" si="24"/>
        <v>5600</v>
      </c>
      <c r="I821" s="3">
        <f t="shared" si="25"/>
        <v>8400</v>
      </c>
      <c r="J821" s="4">
        <f>Rent[[#This Row],[Actual_Rent]]/Rent[[#This Row],[Planned_rent]]</f>
        <v>0.66666666666666663</v>
      </c>
      <c r="K821"/>
    </row>
    <row r="822" spans="1:11" x14ac:dyDescent="0.25">
      <c r="A822">
        <v>44</v>
      </c>
      <c r="B822" s="1">
        <v>38353</v>
      </c>
      <c r="C822">
        <v>6</v>
      </c>
      <c r="D822" t="str">
        <f>VLOOKUP(Rent[[#This Row],[Real_estate_Item]],Houses[#All],2)</f>
        <v>Eindhoven-Centrum</v>
      </c>
      <c r="E822" t="str">
        <f>VLOOKUP(Rent[[#This Row],[Real_estate_Item]],Houses[#All],3)</f>
        <v>Gildebuurt</v>
      </c>
      <c r="F822" t="str">
        <f>VLOOKUP(Rent[[#This Row],[Real_estate_Item]],Houses[#All],6)</f>
        <v>House</v>
      </c>
      <c r="G822" s="3">
        <f>VLOOKUP(Rent[[#This Row],[Real_estate_Item]],Houses[#All],7)</f>
        <v>700</v>
      </c>
      <c r="H822" s="3">
        <f t="shared" si="24"/>
        <v>4200</v>
      </c>
      <c r="I822" s="3">
        <f t="shared" si="25"/>
        <v>8400</v>
      </c>
      <c r="J822" s="4">
        <f>Rent[[#This Row],[Actual_Rent]]/Rent[[#This Row],[Planned_rent]]</f>
        <v>0.5</v>
      </c>
      <c r="K822"/>
    </row>
    <row r="823" spans="1:11" x14ac:dyDescent="0.25">
      <c r="A823">
        <v>44</v>
      </c>
      <c r="B823" s="1">
        <v>38718</v>
      </c>
      <c r="C823">
        <v>5</v>
      </c>
      <c r="D823" t="str">
        <f>VLOOKUP(Rent[[#This Row],[Real_estate_Item]],Houses[#All],2)</f>
        <v>Eindhoven-Centrum</v>
      </c>
      <c r="E823" t="str">
        <f>VLOOKUP(Rent[[#This Row],[Real_estate_Item]],Houses[#All],3)</f>
        <v>Gildebuurt</v>
      </c>
      <c r="F823" t="str">
        <f>VLOOKUP(Rent[[#This Row],[Real_estate_Item]],Houses[#All],6)</f>
        <v>House</v>
      </c>
      <c r="G823" s="3">
        <f>VLOOKUP(Rent[[#This Row],[Real_estate_Item]],Houses[#All],7)</f>
        <v>700</v>
      </c>
      <c r="H823" s="3">
        <f t="shared" si="24"/>
        <v>3500</v>
      </c>
      <c r="I823" s="3">
        <f t="shared" si="25"/>
        <v>8400</v>
      </c>
      <c r="J823" s="4">
        <f>Rent[[#This Row],[Actual_Rent]]/Rent[[#This Row],[Planned_rent]]</f>
        <v>0.41666666666666669</v>
      </c>
      <c r="K823"/>
    </row>
    <row r="824" spans="1:11" x14ac:dyDescent="0.25">
      <c r="A824">
        <v>44</v>
      </c>
      <c r="B824" s="1">
        <v>39083</v>
      </c>
      <c r="C824">
        <v>8</v>
      </c>
      <c r="D824" t="str">
        <f>VLOOKUP(Rent[[#This Row],[Real_estate_Item]],Houses[#All],2)</f>
        <v>Eindhoven-Centrum</v>
      </c>
      <c r="E824" t="str">
        <f>VLOOKUP(Rent[[#This Row],[Real_estate_Item]],Houses[#All],3)</f>
        <v>Gildebuurt</v>
      </c>
      <c r="F824" t="str">
        <f>VLOOKUP(Rent[[#This Row],[Real_estate_Item]],Houses[#All],6)</f>
        <v>House</v>
      </c>
      <c r="G824" s="3">
        <f>VLOOKUP(Rent[[#This Row],[Real_estate_Item]],Houses[#All],7)</f>
        <v>700</v>
      </c>
      <c r="H824" s="3">
        <f t="shared" si="24"/>
        <v>5600</v>
      </c>
      <c r="I824" s="3">
        <f t="shared" si="25"/>
        <v>8400</v>
      </c>
      <c r="J824" s="4">
        <f>Rent[[#This Row],[Actual_Rent]]/Rent[[#This Row],[Planned_rent]]</f>
        <v>0.66666666666666663</v>
      </c>
      <c r="K824"/>
    </row>
    <row r="825" spans="1:11" x14ac:dyDescent="0.25">
      <c r="A825">
        <v>44</v>
      </c>
      <c r="B825" s="1">
        <v>39448</v>
      </c>
      <c r="C825">
        <v>5</v>
      </c>
      <c r="D825" t="str">
        <f>VLOOKUP(Rent[[#This Row],[Real_estate_Item]],Houses[#All],2)</f>
        <v>Eindhoven-Centrum</v>
      </c>
      <c r="E825" t="str">
        <f>VLOOKUP(Rent[[#This Row],[Real_estate_Item]],Houses[#All],3)</f>
        <v>Gildebuurt</v>
      </c>
      <c r="F825" t="str">
        <f>VLOOKUP(Rent[[#This Row],[Real_estate_Item]],Houses[#All],6)</f>
        <v>House</v>
      </c>
      <c r="G825" s="3">
        <f>VLOOKUP(Rent[[#This Row],[Real_estate_Item]],Houses[#All],7)</f>
        <v>700</v>
      </c>
      <c r="H825" s="3">
        <f t="shared" si="24"/>
        <v>3500</v>
      </c>
      <c r="I825" s="3">
        <f t="shared" si="25"/>
        <v>8400</v>
      </c>
      <c r="J825" s="4">
        <f>Rent[[#This Row],[Actual_Rent]]/Rent[[#This Row],[Planned_rent]]</f>
        <v>0.41666666666666669</v>
      </c>
      <c r="K825"/>
    </row>
    <row r="826" spans="1:11" x14ac:dyDescent="0.25">
      <c r="A826">
        <v>44</v>
      </c>
      <c r="B826" s="1">
        <v>39814</v>
      </c>
      <c r="C826">
        <v>7</v>
      </c>
      <c r="D826" t="str">
        <f>VLOOKUP(Rent[[#This Row],[Real_estate_Item]],Houses[#All],2)</f>
        <v>Eindhoven-Centrum</v>
      </c>
      <c r="E826" t="str">
        <f>VLOOKUP(Rent[[#This Row],[Real_estate_Item]],Houses[#All],3)</f>
        <v>Gildebuurt</v>
      </c>
      <c r="F826" t="str">
        <f>VLOOKUP(Rent[[#This Row],[Real_estate_Item]],Houses[#All],6)</f>
        <v>House</v>
      </c>
      <c r="G826" s="3">
        <f>VLOOKUP(Rent[[#This Row],[Real_estate_Item]],Houses[#All],7)</f>
        <v>700</v>
      </c>
      <c r="H826" s="3">
        <f t="shared" si="24"/>
        <v>4900</v>
      </c>
      <c r="I826" s="3">
        <f t="shared" si="25"/>
        <v>8400</v>
      </c>
      <c r="J826" s="4">
        <f>Rent[[#This Row],[Actual_Rent]]/Rent[[#This Row],[Planned_rent]]</f>
        <v>0.58333333333333337</v>
      </c>
      <c r="K826"/>
    </row>
    <row r="827" spans="1:11" x14ac:dyDescent="0.25">
      <c r="A827">
        <v>44</v>
      </c>
      <c r="B827" s="1">
        <v>40179</v>
      </c>
      <c r="C827">
        <v>8</v>
      </c>
      <c r="D827" t="str">
        <f>VLOOKUP(Rent[[#This Row],[Real_estate_Item]],Houses[#All],2)</f>
        <v>Eindhoven-Centrum</v>
      </c>
      <c r="E827" t="str">
        <f>VLOOKUP(Rent[[#This Row],[Real_estate_Item]],Houses[#All],3)</f>
        <v>Gildebuurt</v>
      </c>
      <c r="F827" t="str">
        <f>VLOOKUP(Rent[[#This Row],[Real_estate_Item]],Houses[#All],6)</f>
        <v>House</v>
      </c>
      <c r="G827" s="3">
        <f>VLOOKUP(Rent[[#This Row],[Real_estate_Item]],Houses[#All],7)</f>
        <v>700</v>
      </c>
      <c r="H827" s="3">
        <f t="shared" si="24"/>
        <v>5600</v>
      </c>
      <c r="I827" s="3">
        <f t="shared" si="25"/>
        <v>8400</v>
      </c>
      <c r="J827" s="4">
        <f>Rent[[#This Row],[Actual_Rent]]/Rent[[#This Row],[Planned_rent]]</f>
        <v>0.66666666666666663</v>
      </c>
      <c r="K827"/>
    </row>
    <row r="828" spans="1:11" x14ac:dyDescent="0.25">
      <c r="A828">
        <v>44</v>
      </c>
      <c r="B828" s="1">
        <v>40544</v>
      </c>
      <c r="C828">
        <v>9</v>
      </c>
      <c r="D828" t="str">
        <f>VLOOKUP(Rent[[#This Row],[Real_estate_Item]],Houses[#All],2)</f>
        <v>Eindhoven-Centrum</v>
      </c>
      <c r="E828" t="str">
        <f>VLOOKUP(Rent[[#This Row],[Real_estate_Item]],Houses[#All],3)</f>
        <v>Gildebuurt</v>
      </c>
      <c r="F828" t="str">
        <f>VLOOKUP(Rent[[#This Row],[Real_estate_Item]],Houses[#All],6)</f>
        <v>House</v>
      </c>
      <c r="G828" s="3">
        <f>VLOOKUP(Rent[[#This Row],[Real_estate_Item]],Houses[#All],7)</f>
        <v>700</v>
      </c>
      <c r="H828" s="3">
        <f t="shared" si="24"/>
        <v>6300</v>
      </c>
      <c r="I828" s="3">
        <f t="shared" si="25"/>
        <v>8400</v>
      </c>
      <c r="J828" s="4">
        <f>Rent[[#This Row],[Actual_Rent]]/Rent[[#This Row],[Planned_rent]]</f>
        <v>0.75</v>
      </c>
      <c r="K828"/>
    </row>
    <row r="829" spans="1:11" x14ac:dyDescent="0.25">
      <c r="A829">
        <v>44</v>
      </c>
      <c r="B829" s="1">
        <v>40909</v>
      </c>
      <c r="C829">
        <v>8</v>
      </c>
      <c r="D829" t="str">
        <f>VLOOKUP(Rent[[#This Row],[Real_estate_Item]],Houses[#All],2)</f>
        <v>Eindhoven-Centrum</v>
      </c>
      <c r="E829" t="str">
        <f>VLOOKUP(Rent[[#This Row],[Real_estate_Item]],Houses[#All],3)</f>
        <v>Gildebuurt</v>
      </c>
      <c r="F829" t="str">
        <f>VLOOKUP(Rent[[#This Row],[Real_estate_Item]],Houses[#All],6)</f>
        <v>House</v>
      </c>
      <c r="G829" s="3">
        <f>VLOOKUP(Rent[[#This Row],[Real_estate_Item]],Houses[#All],7)</f>
        <v>700</v>
      </c>
      <c r="H829" s="3">
        <f t="shared" si="24"/>
        <v>5600</v>
      </c>
      <c r="I829" s="3">
        <f t="shared" si="25"/>
        <v>8400</v>
      </c>
      <c r="J829" s="4">
        <f>Rent[[#This Row],[Actual_Rent]]/Rent[[#This Row],[Planned_rent]]</f>
        <v>0.66666666666666663</v>
      </c>
      <c r="K829"/>
    </row>
    <row r="830" spans="1:11" x14ac:dyDescent="0.25">
      <c r="A830">
        <v>44</v>
      </c>
      <c r="B830" s="1">
        <v>41275</v>
      </c>
      <c r="C830">
        <v>8</v>
      </c>
      <c r="D830" t="str">
        <f>VLOOKUP(Rent[[#This Row],[Real_estate_Item]],Houses[#All],2)</f>
        <v>Eindhoven-Centrum</v>
      </c>
      <c r="E830" t="str">
        <f>VLOOKUP(Rent[[#This Row],[Real_estate_Item]],Houses[#All],3)</f>
        <v>Gildebuurt</v>
      </c>
      <c r="F830" t="str">
        <f>VLOOKUP(Rent[[#This Row],[Real_estate_Item]],Houses[#All],6)</f>
        <v>House</v>
      </c>
      <c r="G830" s="3">
        <f>VLOOKUP(Rent[[#This Row],[Real_estate_Item]],Houses[#All],7)</f>
        <v>700</v>
      </c>
      <c r="H830" s="3">
        <f t="shared" si="24"/>
        <v>5600</v>
      </c>
      <c r="I830" s="3">
        <f t="shared" si="25"/>
        <v>8400</v>
      </c>
      <c r="J830" s="4">
        <f>Rent[[#This Row],[Actual_Rent]]/Rent[[#This Row],[Planned_rent]]</f>
        <v>0.66666666666666663</v>
      </c>
      <c r="K830"/>
    </row>
    <row r="831" spans="1:11" x14ac:dyDescent="0.25">
      <c r="A831">
        <v>44</v>
      </c>
      <c r="B831" s="1">
        <v>41640</v>
      </c>
      <c r="C831">
        <v>9</v>
      </c>
      <c r="D831" t="str">
        <f>VLOOKUP(Rent[[#This Row],[Real_estate_Item]],Houses[#All],2)</f>
        <v>Eindhoven-Centrum</v>
      </c>
      <c r="E831" t="str">
        <f>VLOOKUP(Rent[[#This Row],[Real_estate_Item]],Houses[#All],3)</f>
        <v>Gildebuurt</v>
      </c>
      <c r="F831" t="str">
        <f>VLOOKUP(Rent[[#This Row],[Real_estate_Item]],Houses[#All],6)</f>
        <v>House</v>
      </c>
      <c r="G831" s="3">
        <f>VLOOKUP(Rent[[#This Row],[Real_estate_Item]],Houses[#All],7)</f>
        <v>700</v>
      </c>
      <c r="H831" s="3">
        <f t="shared" si="24"/>
        <v>6300</v>
      </c>
      <c r="I831" s="3">
        <f t="shared" si="25"/>
        <v>8400</v>
      </c>
      <c r="J831" s="4">
        <f>Rent[[#This Row],[Actual_Rent]]/Rent[[#This Row],[Planned_rent]]</f>
        <v>0.75</v>
      </c>
      <c r="K831"/>
    </row>
    <row r="832" spans="1:11" x14ac:dyDescent="0.25">
      <c r="A832">
        <v>44</v>
      </c>
      <c r="B832" s="1">
        <v>42005</v>
      </c>
      <c r="C832">
        <v>6</v>
      </c>
      <c r="D832" t="str">
        <f>VLOOKUP(Rent[[#This Row],[Real_estate_Item]],Houses[#All],2)</f>
        <v>Eindhoven-Centrum</v>
      </c>
      <c r="E832" t="str">
        <f>VLOOKUP(Rent[[#This Row],[Real_estate_Item]],Houses[#All],3)</f>
        <v>Gildebuurt</v>
      </c>
      <c r="F832" t="str">
        <f>VLOOKUP(Rent[[#This Row],[Real_estate_Item]],Houses[#All],6)</f>
        <v>House</v>
      </c>
      <c r="G832" s="3">
        <f>VLOOKUP(Rent[[#This Row],[Real_estate_Item]],Houses[#All],7)</f>
        <v>700</v>
      </c>
      <c r="H832" s="3">
        <f t="shared" si="24"/>
        <v>4200</v>
      </c>
      <c r="I832" s="3">
        <f t="shared" si="25"/>
        <v>8400</v>
      </c>
      <c r="J832" s="4">
        <f>Rent[[#This Row],[Actual_Rent]]/Rent[[#This Row],[Planned_rent]]</f>
        <v>0.5</v>
      </c>
      <c r="K832"/>
    </row>
    <row r="833" spans="1:11" x14ac:dyDescent="0.25">
      <c r="A833">
        <v>44</v>
      </c>
      <c r="B833" s="1">
        <v>42370</v>
      </c>
      <c r="C833">
        <v>5</v>
      </c>
      <c r="D833" t="str">
        <f>VLOOKUP(Rent[[#This Row],[Real_estate_Item]],Houses[#All],2)</f>
        <v>Eindhoven-Centrum</v>
      </c>
      <c r="E833" t="str">
        <f>VLOOKUP(Rent[[#This Row],[Real_estate_Item]],Houses[#All],3)</f>
        <v>Gildebuurt</v>
      </c>
      <c r="F833" t="str">
        <f>VLOOKUP(Rent[[#This Row],[Real_estate_Item]],Houses[#All],6)</f>
        <v>House</v>
      </c>
      <c r="G833" s="3">
        <f>VLOOKUP(Rent[[#This Row],[Real_estate_Item]],Houses[#All],7)</f>
        <v>700</v>
      </c>
      <c r="H833" s="3">
        <f t="shared" si="24"/>
        <v>3500</v>
      </c>
      <c r="I833" s="3">
        <f t="shared" si="25"/>
        <v>8400</v>
      </c>
      <c r="J833" s="4">
        <f>Rent[[#This Row],[Actual_Rent]]/Rent[[#This Row],[Planned_rent]]</f>
        <v>0.41666666666666669</v>
      </c>
      <c r="K833"/>
    </row>
    <row r="834" spans="1:11" x14ac:dyDescent="0.25">
      <c r="A834">
        <v>44</v>
      </c>
      <c r="B834" s="1">
        <v>42736</v>
      </c>
      <c r="C834">
        <v>5</v>
      </c>
      <c r="D834" t="str">
        <f>VLOOKUP(Rent[[#This Row],[Real_estate_Item]],Houses[#All],2)</f>
        <v>Eindhoven-Centrum</v>
      </c>
      <c r="E834" t="str">
        <f>VLOOKUP(Rent[[#This Row],[Real_estate_Item]],Houses[#All],3)</f>
        <v>Gildebuurt</v>
      </c>
      <c r="F834" t="str">
        <f>VLOOKUP(Rent[[#This Row],[Real_estate_Item]],Houses[#All],6)</f>
        <v>House</v>
      </c>
      <c r="G834" s="3">
        <f>VLOOKUP(Rent[[#This Row],[Real_estate_Item]],Houses[#All],7)</f>
        <v>700</v>
      </c>
      <c r="H834" s="3">
        <f t="shared" ref="H834:H897" si="26">C834*G834</f>
        <v>3500</v>
      </c>
      <c r="I834" s="3">
        <f t="shared" ref="I834:I897" si="27">$C$2*G834</f>
        <v>8400</v>
      </c>
      <c r="J834" s="4">
        <f>Rent[[#This Row],[Actual_Rent]]/Rent[[#This Row],[Planned_rent]]</f>
        <v>0.41666666666666669</v>
      </c>
      <c r="K834"/>
    </row>
    <row r="835" spans="1:11" x14ac:dyDescent="0.25">
      <c r="A835">
        <v>44</v>
      </c>
      <c r="B835" s="1">
        <v>43101</v>
      </c>
      <c r="C835">
        <v>6</v>
      </c>
      <c r="D835" t="str">
        <f>VLOOKUP(Rent[[#This Row],[Real_estate_Item]],Houses[#All],2)</f>
        <v>Eindhoven-Centrum</v>
      </c>
      <c r="E835" t="str">
        <f>VLOOKUP(Rent[[#This Row],[Real_estate_Item]],Houses[#All],3)</f>
        <v>Gildebuurt</v>
      </c>
      <c r="F835" t="str">
        <f>VLOOKUP(Rent[[#This Row],[Real_estate_Item]],Houses[#All],6)</f>
        <v>House</v>
      </c>
      <c r="G835" s="3">
        <f>VLOOKUP(Rent[[#This Row],[Real_estate_Item]],Houses[#All],7)</f>
        <v>700</v>
      </c>
      <c r="H835" s="3">
        <f t="shared" si="26"/>
        <v>4200</v>
      </c>
      <c r="I835" s="3">
        <f t="shared" si="27"/>
        <v>8400</v>
      </c>
      <c r="J835" s="4">
        <f>Rent[[#This Row],[Actual_Rent]]/Rent[[#This Row],[Planned_rent]]</f>
        <v>0.5</v>
      </c>
      <c r="K835"/>
    </row>
    <row r="836" spans="1:11" x14ac:dyDescent="0.25">
      <c r="A836">
        <v>44</v>
      </c>
      <c r="B836" s="1">
        <v>43466</v>
      </c>
      <c r="C836">
        <v>9</v>
      </c>
      <c r="D836" t="str">
        <f>VLOOKUP(Rent[[#This Row],[Real_estate_Item]],Houses[#All],2)</f>
        <v>Eindhoven-Centrum</v>
      </c>
      <c r="E836" t="str">
        <f>VLOOKUP(Rent[[#This Row],[Real_estate_Item]],Houses[#All],3)</f>
        <v>Gildebuurt</v>
      </c>
      <c r="F836" t="str">
        <f>VLOOKUP(Rent[[#This Row],[Real_estate_Item]],Houses[#All],6)</f>
        <v>House</v>
      </c>
      <c r="G836" s="3">
        <f>VLOOKUP(Rent[[#This Row],[Real_estate_Item]],Houses[#All],7)</f>
        <v>700</v>
      </c>
      <c r="H836" s="3">
        <f t="shared" si="26"/>
        <v>6300</v>
      </c>
      <c r="I836" s="3">
        <f t="shared" si="27"/>
        <v>8400</v>
      </c>
      <c r="J836" s="4">
        <f>Rent[[#This Row],[Actual_Rent]]/Rent[[#This Row],[Planned_rent]]</f>
        <v>0.75</v>
      </c>
      <c r="K836"/>
    </row>
    <row r="837" spans="1:11" x14ac:dyDescent="0.25">
      <c r="A837">
        <v>45</v>
      </c>
      <c r="B837" s="1">
        <v>36892</v>
      </c>
      <c r="C837">
        <v>7</v>
      </c>
      <c r="D837" t="str">
        <f>VLOOKUP(Rent[[#This Row],[Real_estate_Item]],Houses[#All],2)</f>
        <v>Eindhoven-Centrum</v>
      </c>
      <c r="E837" t="str">
        <f>VLOOKUP(Rent[[#This Row],[Real_estate_Item]],Houses[#All],3)</f>
        <v>Gildebuurt</v>
      </c>
      <c r="F837" t="str">
        <f>VLOOKUP(Rent[[#This Row],[Real_estate_Item]],Houses[#All],6)</f>
        <v>Small House</v>
      </c>
      <c r="G837" s="3">
        <f>VLOOKUP(Rent[[#This Row],[Real_estate_Item]],Houses[#All],7)</f>
        <v>630</v>
      </c>
      <c r="H837" s="3">
        <f t="shared" si="26"/>
        <v>4410</v>
      </c>
      <c r="I837" s="3">
        <f t="shared" si="27"/>
        <v>7560</v>
      </c>
      <c r="J837" s="4">
        <f>Rent[[#This Row],[Actual_Rent]]/Rent[[#This Row],[Planned_rent]]</f>
        <v>0.58333333333333337</v>
      </c>
      <c r="K837"/>
    </row>
    <row r="838" spans="1:11" x14ac:dyDescent="0.25">
      <c r="A838">
        <v>45</v>
      </c>
      <c r="B838" s="1">
        <v>37257</v>
      </c>
      <c r="C838">
        <v>8</v>
      </c>
      <c r="D838" t="str">
        <f>VLOOKUP(Rent[[#This Row],[Real_estate_Item]],Houses[#All],2)</f>
        <v>Eindhoven-Centrum</v>
      </c>
      <c r="E838" t="str">
        <f>VLOOKUP(Rent[[#This Row],[Real_estate_Item]],Houses[#All],3)</f>
        <v>Gildebuurt</v>
      </c>
      <c r="F838" t="str">
        <f>VLOOKUP(Rent[[#This Row],[Real_estate_Item]],Houses[#All],6)</f>
        <v>Small House</v>
      </c>
      <c r="G838" s="3">
        <f>VLOOKUP(Rent[[#This Row],[Real_estate_Item]],Houses[#All],7)</f>
        <v>630</v>
      </c>
      <c r="H838" s="3">
        <f t="shared" si="26"/>
        <v>5040</v>
      </c>
      <c r="I838" s="3">
        <f t="shared" si="27"/>
        <v>7560</v>
      </c>
      <c r="J838" s="4">
        <f>Rent[[#This Row],[Actual_Rent]]/Rent[[#This Row],[Planned_rent]]</f>
        <v>0.66666666666666663</v>
      </c>
      <c r="K838"/>
    </row>
    <row r="839" spans="1:11" x14ac:dyDescent="0.25">
      <c r="A839">
        <v>45</v>
      </c>
      <c r="B839" s="1">
        <v>37622</v>
      </c>
      <c r="C839">
        <v>5</v>
      </c>
      <c r="D839" t="str">
        <f>VLOOKUP(Rent[[#This Row],[Real_estate_Item]],Houses[#All],2)</f>
        <v>Eindhoven-Centrum</v>
      </c>
      <c r="E839" t="str">
        <f>VLOOKUP(Rent[[#This Row],[Real_estate_Item]],Houses[#All],3)</f>
        <v>Gildebuurt</v>
      </c>
      <c r="F839" t="str">
        <f>VLOOKUP(Rent[[#This Row],[Real_estate_Item]],Houses[#All],6)</f>
        <v>Small House</v>
      </c>
      <c r="G839" s="3">
        <f>VLOOKUP(Rent[[#This Row],[Real_estate_Item]],Houses[#All],7)</f>
        <v>630</v>
      </c>
      <c r="H839" s="3">
        <f t="shared" si="26"/>
        <v>3150</v>
      </c>
      <c r="I839" s="3">
        <f t="shared" si="27"/>
        <v>7560</v>
      </c>
      <c r="J839" s="4">
        <f>Rent[[#This Row],[Actual_Rent]]/Rent[[#This Row],[Planned_rent]]</f>
        <v>0.41666666666666669</v>
      </c>
      <c r="K839"/>
    </row>
    <row r="840" spans="1:11" x14ac:dyDescent="0.25">
      <c r="A840">
        <v>45</v>
      </c>
      <c r="B840" s="1">
        <v>37987</v>
      </c>
      <c r="C840">
        <v>8</v>
      </c>
      <c r="D840" t="str">
        <f>VLOOKUP(Rent[[#This Row],[Real_estate_Item]],Houses[#All],2)</f>
        <v>Eindhoven-Centrum</v>
      </c>
      <c r="E840" t="str">
        <f>VLOOKUP(Rent[[#This Row],[Real_estate_Item]],Houses[#All],3)</f>
        <v>Gildebuurt</v>
      </c>
      <c r="F840" t="str">
        <f>VLOOKUP(Rent[[#This Row],[Real_estate_Item]],Houses[#All],6)</f>
        <v>Small House</v>
      </c>
      <c r="G840" s="3">
        <f>VLOOKUP(Rent[[#This Row],[Real_estate_Item]],Houses[#All],7)</f>
        <v>630</v>
      </c>
      <c r="H840" s="3">
        <f t="shared" si="26"/>
        <v>5040</v>
      </c>
      <c r="I840" s="3">
        <f t="shared" si="27"/>
        <v>7560</v>
      </c>
      <c r="J840" s="4">
        <f>Rent[[#This Row],[Actual_Rent]]/Rent[[#This Row],[Planned_rent]]</f>
        <v>0.66666666666666663</v>
      </c>
      <c r="K840"/>
    </row>
    <row r="841" spans="1:11" x14ac:dyDescent="0.25">
      <c r="A841">
        <v>45</v>
      </c>
      <c r="B841" s="1">
        <v>38353</v>
      </c>
      <c r="C841">
        <v>9</v>
      </c>
      <c r="D841" t="str">
        <f>VLOOKUP(Rent[[#This Row],[Real_estate_Item]],Houses[#All],2)</f>
        <v>Eindhoven-Centrum</v>
      </c>
      <c r="E841" t="str">
        <f>VLOOKUP(Rent[[#This Row],[Real_estate_Item]],Houses[#All],3)</f>
        <v>Gildebuurt</v>
      </c>
      <c r="F841" t="str">
        <f>VLOOKUP(Rent[[#This Row],[Real_estate_Item]],Houses[#All],6)</f>
        <v>Small House</v>
      </c>
      <c r="G841" s="3">
        <f>VLOOKUP(Rent[[#This Row],[Real_estate_Item]],Houses[#All],7)</f>
        <v>630</v>
      </c>
      <c r="H841" s="3">
        <f t="shared" si="26"/>
        <v>5670</v>
      </c>
      <c r="I841" s="3">
        <f t="shared" si="27"/>
        <v>7560</v>
      </c>
      <c r="J841" s="4">
        <f>Rent[[#This Row],[Actual_Rent]]/Rent[[#This Row],[Planned_rent]]</f>
        <v>0.75</v>
      </c>
      <c r="K841"/>
    </row>
    <row r="842" spans="1:11" x14ac:dyDescent="0.25">
      <c r="A842">
        <v>45</v>
      </c>
      <c r="B842" s="1">
        <v>38718</v>
      </c>
      <c r="C842">
        <v>6</v>
      </c>
      <c r="D842" t="str">
        <f>VLOOKUP(Rent[[#This Row],[Real_estate_Item]],Houses[#All],2)</f>
        <v>Eindhoven-Centrum</v>
      </c>
      <c r="E842" t="str">
        <f>VLOOKUP(Rent[[#This Row],[Real_estate_Item]],Houses[#All],3)</f>
        <v>Gildebuurt</v>
      </c>
      <c r="F842" t="str">
        <f>VLOOKUP(Rent[[#This Row],[Real_estate_Item]],Houses[#All],6)</f>
        <v>Small House</v>
      </c>
      <c r="G842" s="3">
        <f>VLOOKUP(Rent[[#This Row],[Real_estate_Item]],Houses[#All],7)</f>
        <v>630</v>
      </c>
      <c r="H842" s="3">
        <f t="shared" si="26"/>
        <v>3780</v>
      </c>
      <c r="I842" s="3">
        <f t="shared" si="27"/>
        <v>7560</v>
      </c>
      <c r="J842" s="4">
        <f>Rent[[#This Row],[Actual_Rent]]/Rent[[#This Row],[Planned_rent]]</f>
        <v>0.5</v>
      </c>
      <c r="K842"/>
    </row>
    <row r="843" spans="1:11" x14ac:dyDescent="0.25">
      <c r="A843">
        <v>45</v>
      </c>
      <c r="B843" s="1">
        <v>39083</v>
      </c>
      <c r="C843">
        <v>5</v>
      </c>
      <c r="D843" t="str">
        <f>VLOOKUP(Rent[[#This Row],[Real_estate_Item]],Houses[#All],2)</f>
        <v>Eindhoven-Centrum</v>
      </c>
      <c r="E843" t="str">
        <f>VLOOKUP(Rent[[#This Row],[Real_estate_Item]],Houses[#All],3)</f>
        <v>Gildebuurt</v>
      </c>
      <c r="F843" t="str">
        <f>VLOOKUP(Rent[[#This Row],[Real_estate_Item]],Houses[#All],6)</f>
        <v>Small House</v>
      </c>
      <c r="G843" s="3">
        <f>VLOOKUP(Rent[[#This Row],[Real_estate_Item]],Houses[#All],7)</f>
        <v>630</v>
      </c>
      <c r="H843" s="3">
        <f t="shared" si="26"/>
        <v>3150</v>
      </c>
      <c r="I843" s="3">
        <f t="shared" si="27"/>
        <v>7560</v>
      </c>
      <c r="J843" s="4">
        <f>Rent[[#This Row],[Actual_Rent]]/Rent[[#This Row],[Planned_rent]]</f>
        <v>0.41666666666666669</v>
      </c>
      <c r="K843"/>
    </row>
    <row r="844" spans="1:11" x14ac:dyDescent="0.25">
      <c r="A844">
        <v>45</v>
      </c>
      <c r="B844" s="1">
        <v>39448</v>
      </c>
      <c r="C844">
        <v>9</v>
      </c>
      <c r="D844" t="str">
        <f>VLOOKUP(Rent[[#This Row],[Real_estate_Item]],Houses[#All],2)</f>
        <v>Eindhoven-Centrum</v>
      </c>
      <c r="E844" t="str">
        <f>VLOOKUP(Rent[[#This Row],[Real_estate_Item]],Houses[#All],3)</f>
        <v>Gildebuurt</v>
      </c>
      <c r="F844" t="str">
        <f>VLOOKUP(Rent[[#This Row],[Real_estate_Item]],Houses[#All],6)</f>
        <v>Small House</v>
      </c>
      <c r="G844" s="3">
        <f>VLOOKUP(Rent[[#This Row],[Real_estate_Item]],Houses[#All],7)</f>
        <v>630</v>
      </c>
      <c r="H844" s="3">
        <f t="shared" si="26"/>
        <v>5670</v>
      </c>
      <c r="I844" s="3">
        <f t="shared" si="27"/>
        <v>7560</v>
      </c>
      <c r="J844" s="4">
        <f>Rent[[#This Row],[Actual_Rent]]/Rent[[#This Row],[Planned_rent]]</f>
        <v>0.75</v>
      </c>
      <c r="K844"/>
    </row>
    <row r="845" spans="1:11" x14ac:dyDescent="0.25">
      <c r="A845">
        <v>45</v>
      </c>
      <c r="B845" s="1">
        <v>39814</v>
      </c>
      <c r="C845">
        <v>9</v>
      </c>
      <c r="D845" t="str">
        <f>VLOOKUP(Rent[[#This Row],[Real_estate_Item]],Houses[#All],2)</f>
        <v>Eindhoven-Centrum</v>
      </c>
      <c r="E845" t="str">
        <f>VLOOKUP(Rent[[#This Row],[Real_estate_Item]],Houses[#All],3)</f>
        <v>Gildebuurt</v>
      </c>
      <c r="F845" t="str">
        <f>VLOOKUP(Rent[[#This Row],[Real_estate_Item]],Houses[#All],6)</f>
        <v>Small House</v>
      </c>
      <c r="G845" s="3">
        <f>VLOOKUP(Rent[[#This Row],[Real_estate_Item]],Houses[#All],7)</f>
        <v>630</v>
      </c>
      <c r="H845" s="3">
        <f t="shared" si="26"/>
        <v>5670</v>
      </c>
      <c r="I845" s="3">
        <f t="shared" si="27"/>
        <v>7560</v>
      </c>
      <c r="J845" s="4">
        <f>Rent[[#This Row],[Actual_Rent]]/Rent[[#This Row],[Planned_rent]]</f>
        <v>0.75</v>
      </c>
      <c r="K845"/>
    </row>
    <row r="846" spans="1:11" x14ac:dyDescent="0.25">
      <c r="A846">
        <v>45</v>
      </c>
      <c r="B846" s="1">
        <v>40179</v>
      </c>
      <c r="C846">
        <v>8</v>
      </c>
      <c r="D846" t="str">
        <f>VLOOKUP(Rent[[#This Row],[Real_estate_Item]],Houses[#All],2)</f>
        <v>Eindhoven-Centrum</v>
      </c>
      <c r="E846" t="str">
        <f>VLOOKUP(Rent[[#This Row],[Real_estate_Item]],Houses[#All],3)</f>
        <v>Gildebuurt</v>
      </c>
      <c r="F846" t="str">
        <f>VLOOKUP(Rent[[#This Row],[Real_estate_Item]],Houses[#All],6)</f>
        <v>Small House</v>
      </c>
      <c r="G846" s="3">
        <f>VLOOKUP(Rent[[#This Row],[Real_estate_Item]],Houses[#All],7)</f>
        <v>630</v>
      </c>
      <c r="H846" s="3">
        <f t="shared" si="26"/>
        <v>5040</v>
      </c>
      <c r="I846" s="3">
        <f t="shared" si="27"/>
        <v>7560</v>
      </c>
      <c r="J846" s="4">
        <f>Rent[[#This Row],[Actual_Rent]]/Rent[[#This Row],[Planned_rent]]</f>
        <v>0.66666666666666663</v>
      </c>
      <c r="K846"/>
    </row>
    <row r="847" spans="1:11" x14ac:dyDescent="0.25">
      <c r="A847">
        <v>45</v>
      </c>
      <c r="B847" s="1">
        <v>40544</v>
      </c>
      <c r="C847">
        <v>5</v>
      </c>
      <c r="D847" t="str">
        <f>VLOOKUP(Rent[[#This Row],[Real_estate_Item]],Houses[#All],2)</f>
        <v>Eindhoven-Centrum</v>
      </c>
      <c r="E847" t="str">
        <f>VLOOKUP(Rent[[#This Row],[Real_estate_Item]],Houses[#All],3)</f>
        <v>Gildebuurt</v>
      </c>
      <c r="F847" t="str">
        <f>VLOOKUP(Rent[[#This Row],[Real_estate_Item]],Houses[#All],6)</f>
        <v>Small House</v>
      </c>
      <c r="G847" s="3">
        <f>VLOOKUP(Rent[[#This Row],[Real_estate_Item]],Houses[#All],7)</f>
        <v>630</v>
      </c>
      <c r="H847" s="3">
        <f t="shared" si="26"/>
        <v>3150</v>
      </c>
      <c r="I847" s="3">
        <f t="shared" si="27"/>
        <v>7560</v>
      </c>
      <c r="J847" s="4">
        <f>Rent[[#This Row],[Actual_Rent]]/Rent[[#This Row],[Planned_rent]]</f>
        <v>0.41666666666666669</v>
      </c>
      <c r="K847"/>
    </row>
    <row r="848" spans="1:11" x14ac:dyDescent="0.25">
      <c r="A848">
        <v>45</v>
      </c>
      <c r="B848" s="1">
        <v>40909</v>
      </c>
      <c r="C848">
        <v>9</v>
      </c>
      <c r="D848" t="str">
        <f>VLOOKUP(Rent[[#This Row],[Real_estate_Item]],Houses[#All],2)</f>
        <v>Eindhoven-Centrum</v>
      </c>
      <c r="E848" t="str">
        <f>VLOOKUP(Rent[[#This Row],[Real_estate_Item]],Houses[#All],3)</f>
        <v>Gildebuurt</v>
      </c>
      <c r="F848" t="str">
        <f>VLOOKUP(Rent[[#This Row],[Real_estate_Item]],Houses[#All],6)</f>
        <v>Small House</v>
      </c>
      <c r="G848" s="3">
        <f>VLOOKUP(Rent[[#This Row],[Real_estate_Item]],Houses[#All],7)</f>
        <v>630</v>
      </c>
      <c r="H848" s="3">
        <f t="shared" si="26"/>
        <v>5670</v>
      </c>
      <c r="I848" s="3">
        <f t="shared" si="27"/>
        <v>7560</v>
      </c>
      <c r="J848" s="4">
        <f>Rent[[#This Row],[Actual_Rent]]/Rent[[#This Row],[Planned_rent]]</f>
        <v>0.75</v>
      </c>
      <c r="K848"/>
    </row>
    <row r="849" spans="1:11" x14ac:dyDescent="0.25">
      <c r="A849">
        <v>45</v>
      </c>
      <c r="B849" s="1">
        <v>41275</v>
      </c>
      <c r="C849">
        <v>7</v>
      </c>
      <c r="D849" t="str">
        <f>VLOOKUP(Rent[[#This Row],[Real_estate_Item]],Houses[#All],2)</f>
        <v>Eindhoven-Centrum</v>
      </c>
      <c r="E849" t="str">
        <f>VLOOKUP(Rent[[#This Row],[Real_estate_Item]],Houses[#All],3)</f>
        <v>Gildebuurt</v>
      </c>
      <c r="F849" t="str">
        <f>VLOOKUP(Rent[[#This Row],[Real_estate_Item]],Houses[#All],6)</f>
        <v>Small House</v>
      </c>
      <c r="G849" s="3">
        <f>VLOOKUP(Rent[[#This Row],[Real_estate_Item]],Houses[#All],7)</f>
        <v>630</v>
      </c>
      <c r="H849" s="3">
        <f t="shared" si="26"/>
        <v>4410</v>
      </c>
      <c r="I849" s="3">
        <f t="shared" si="27"/>
        <v>7560</v>
      </c>
      <c r="J849" s="4">
        <f>Rent[[#This Row],[Actual_Rent]]/Rent[[#This Row],[Planned_rent]]</f>
        <v>0.58333333333333337</v>
      </c>
      <c r="K849"/>
    </row>
    <row r="850" spans="1:11" x14ac:dyDescent="0.25">
      <c r="A850">
        <v>45</v>
      </c>
      <c r="B850" s="1">
        <v>41640</v>
      </c>
      <c r="C850">
        <v>9</v>
      </c>
      <c r="D850" t="str">
        <f>VLOOKUP(Rent[[#This Row],[Real_estate_Item]],Houses[#All],2)</f>
        <v>Eindhoven-Centrum</v>
      </c>
      <c r="E850" t="str">
        <f>VLOOKUP(Rent[[#This Row],[Real_estate_Item]],Houses[#All],3)</f>
        <v>Gildebuurt</v>
      </c>
      <c r="F850" t="str">
        <f>VLOOKUP(Rent[[#This Row],[Real_estate_Item]],Houses[#All],6)</f>
        <v>Small House</v>
      </c>
      <c r="G850" s="3">
        <f>VLOOKUP(Rent[[#This Row],[Real_estate_Item]],Houses[#All],7)</f>
        <v>630</v>
      </c>
      <c r="H850" s="3">
        <f t="shared" si="26"/>
        <v>5670</v>
      </c>
      <c r="I850" s="3">
        <f t="shared" si="27"/>
        <v>7560</v>
      </c>
      <c r="J850" s="4">
        <f>Rent[[#This Row],[Actual_Rent]]/Rent[[#This Row],[Planned_rent]]</f>
        <v>0.75</v>
      </c>
      <c r="K850"/>
    </row>
    <row r="851" spans="1:11" x14ac:dyDescent="0.25">
      <c r="A851">
        <v>45</v>
      </c>
      <c r="B851" s="1">
        <v>42005</v>
      </c>
      <c r="C851">
        <v>6</v>
      </c>
      <c r="D851" t="str">
        <f>VLOOKUP(Rent[[#This Row],[Real_estate_Item]],Houses[#All],2)</f>
        <v>Eindhoven-Centrum</v>
      </c>
      <c r="E851" t="str">
        <f>VLOOKUP(Rent[[#This Row],[Real_estate_Item]],Houses[#All],3)</f>
        <v>Gildebuurt</v>
      </c>
      <c r="F851" t="str">
        <f>VLOOKUP(Rent[[#This Row],[Real_estate_Item]],Houses[#All],6)</f>
        <v>Small House</v>
      </c>
      <c r="G851" s="3">
        <f>VLOOKUP(Rent[[#This Row],[Real_estate_Item]],Houses[#All],7)</f>
        <v>630</v>
      </c>
      <c r="H851" s="3">
        <f t="shared" si="26"/>
        <v>3780</v>
      </c>
      <c r="I851" s="3">
        <f t="shared" si="27"/>
        <v>7560</v>
      </c>
      <c r="J851" s="4">
        <f>Rent[[#This Row],[Actual_Rent]]/Rent[[#This Row],[Planned_rent]]</f>
        <v>0.5</v>
      </c>
      <c r="K851"/>
    </row>
    <row r="852" spans="1:11" x14ac:dyDescent="0.25">
      <c r="A852">
        <v>45</v>
      </c>
      <c r="B852" s="1">
        <v>42370</v>
      </c>
      <c r="C852">
        <v>8</v>
      </c>
      <c r="D852" t="str">
        <f>VLOOKUP(Rent[[#This Row],[Real_estate_Item]],Houses[#All],2)</f>
        <v>Eindhoven-Centrum</v>
      </c>
      <c r="E852" t="str">
        <f>VLOOKUP(Rent[[#This Row],[Real_estate_Item]],Houses[#All],3)</f>
        <v>Gildebuurt</v>
      </c>
      <c r="F852" t="str">
        <f>VLOOKUP(Rent[[#This Row],[Real_estate_Item]],Houses[#All],6)</f>
        <v>Small House</v>
      </c>
      <c r="G852" s="3">
        <f>VLOOKUP(Rent[[#This Row],[Real_estate_Item]],Houses[#All],7)</f>
        <v>630</v>
      </c>
      <c r="H852" s="3">
        <f t="shared" si="26"/>
        <v>5040</v>
      </c>
      <c r="I852" s="3">
        <f t="shared" si="27"/>
        <v>7560</v>
      </c>
      <c r="J852" s="4">
        <f>Rent[[#This Row],[Actual_Rent]]/Rent[[#This Row],[Planned_rent]]</f>
        <v>0.66666666666666663</v>
      </c>
      <c r="K852"/>
    </row>
    <row r="853" spans="1:11" x14ac:dyDescent="0.25">
      <c r="A853">
        <v>45</v>
      </c>
      <c r="B853" s="1">
        <v>42736</v>
      </c>
      <c r="C853">
        <v>8</v>
      </c>
      <c r="D853" t="str">
        <f>VLOOKUP(Rent[[#This Row],[Real_estate_Item]],Houses[#All],2)</f>
        <v>Eindhoven-Centrum</v>
      </c>
      <c r="E853" t="str">
        <f>VLOOKUP(Rent[[#This Row],[Real_estate_Item]],Houses[#All],3)</f>
        <v>Gildebuurt</v>
      </c>
      <c r="F853" t="str">
        <f>VLOOKUP(Rent[[#This Row],[Real_estate_Item]],Houses[#All],6)</f>
        <v>Small House</v>
      </c>
      <c r="G853" s="3">
        <f>VLOOKUP(Rent[[#This Row],[Real_estate_Item]],Houses[#All],7)</f>
        <v>630</v>
      </c>
      <c r="H853" s="3">
        <f t="shared" si="26"/>
        <v>5040</v>
      </c>
      <c r="I853" s="3">
        <f t="shared" si="27"/>
        <v>7560</v>
      </c>
      <c r="J853" s="4">
        <f>Rent[[#This Row],[Actual_Rent]]/Rent[[#This Row],[Planned_rent]]</f>
        <v>0.66666666666666663</v>
      </c>
      <c r="K853"/>
    </row>
    <row r="854" spans="1:11" x14ac:dyDescent="0.25">
      <c r="A854">
        <v>45</v>
      </c>
      <c r="B854" s="1">
        <v>43101</v>
      </c>
      <c r="C854">
        <v>10</v>
      </c>
      <c r="D854" t="str">
        <f>VLOOKUP(Rent[[#This Row],[Real_estate_Item]],Houses[#All],2)</f>
        <v>Eindhoven-Centrum</v>
      </c>
      <c r="E854" t="str">
        <f>VLOOKUP(Rent[[#This Row],[Real_estate_Item]],Houses[#All],3)</f>
        <v>Gildebuurt</v>
      </c>
      <c r="F854" t="str">
        <f>VLOOKUP(Rent[[#This Row],[Real_estate_Item]],Houses[#All],6)</f>
        <v>Small House</v>
      </c>
      <c r="G854" s="3">
        <f>VLOOKUP(Rent[[#This Row],[Real_estate_Item]],Houses[#All],7)</f>
        <v>630</v>
      </c>
      <c r="H854" s="3">
        <f t="shared" si="26"/>
        <v>6300</v>
      </c>
      <c r="I854" s="3">
        <f t="shared" si="27"/>
        <v>7560</v>
      </c>
      <c r="J854" s="4">
        <f>Rent[[#This Row],[Actual_Rent]]/Rent[[#This Row],[Planned_rent]]</f>
        <v>0.83333333333333337</v>
      </c>
      <c r="K854"/>
    </row>
    <row r="855" spans="1:11" x14ac:dyDescent="0.25">
      <c r="A855">
        <v>45</v>
      </c>
      <c r="B855" s="1">
        <v>43466</v>
      </c>
      <c r="C855">
        <v>9</v>
      </c>
      <c r="D855" t="str">
        <f>VLOOKUP(Rent[[#This Row],[Real_estate_Item]],Houses[#All],2)</f>
        <v>Eindhoven-Centrum</v>
      </c>
      <c r="E855" t="str">
        <f>VLOOKUP(Rent[[#This Row],[Real_estate_Item]],Houses[#All],3)</f>
        <v>Gildebuurt</v>
      </c>
      <c r="F855" t="str">
        <f>VLOOKUP(Rent[[#This Row],[Real_estate_Item]],Houses[#All],6)</f>
        <v>Small House</v>
      </c>
      <c r="G855" s="3">
        <f>VLOOKUP(Rent[[#This Row],[Real_estate_Item]],Houses[#All],7)</f>
        <v>630</v>
      </c>
      <c r="H855" s="3">
        <f t="shared" si="26"/>
        <v>5670</v>
      </c>
      <c r="I855" s="3">
        <f t="shared" si="27"/>
        <v>7560</v>
      </c>
      <c r="J855" s="4">
        <f>Rent[[#This Row],[Actual_Rent]]/Rent[[#This Row],[Planned_rent]]</f>
        <v>0.75</v>
      </c>
      <c r="K855"/>
    </row>
    <row r="856" spans="1:11" x14ac:dyDescent="0.25">
      <c r="A856">
        <v>46</v>
      </c>
      <c r="B856" s="1">
        <v>36892</v>
      </c>
      <c r="C856">
        <v>7</v>
      </c>
      <c r="D856" t="str">
        <f>VLOOKUP(Rent[[#This Row],[Real_estate_Item]],Houses[#All],2)</f>
        <v>Eindhoven-Centrum</v>
      </c>
      <c r="E856" t="str">
        <f>VLOOKUP(Rent[[#This Row],[Real_estate_Item]],Houses[#All],3)</f>
        <v>Gildebuurt</v>
      </c>
      <c r="F856" t="str">
        <f>VLOOKUP(Rent[[#This Row],[Real_estate_Item]],Houses[#All],6)</f>
        <v>Apartment</v>
      </c>
      <c r="G856" s="3">
        <f>VLOOKUP(Rent[[#This Row],[Real_estate_Item]],Houses[#All],7)</f>
        <v>490</v>
      </c>
      <c r="H856" s="3">
        <f t="shared" si="26"/>
        <v>3430</v>
      </c>
      <c r="I856" s="3">
        <f t="shared" si="27"/>
        <v>5880</v>
      </c>
      <c r="J856" s="4">
        <f>Rent[[#This Row],[Actual_Rent]]/Rent[[#This Row],[Planned_rent]]</f>
        <v>0.58333333333333337</v>
      </c>
      <c r="K856"/>
    </row>
    <row r="857" spans="1:11" x14ac:dyDescent="0.25">
      <c r="A857">
        <v>46</v>
      </c>
      <c r="B857" s="1">
        <v>37257</v>
      </c>
      <c r="C857">
        <v>9</v>
      </c>
      <c r="D857" t="str">
        <f>VLOOKUP(Rent[[#This Row],[Real_estate_Item]],Houses[#All],2)</f>
        <v>Eindhoven-Centrum</v>
      </c>
      <c r="E857" t="str">
        <f>VLOOKUP(Rent[[#This Row],[Real_estate_Item]],Houses[#All],3)</f>
        <v>Gildebuurt</v>
      </c>
      <c r="F857" t="str">
        <f>VLOOKUP(Rent[[#This Row],[Real_estate_Item]],Houses[#All],6)</f>
        <v>Apartment</v>
      </c>
      <c r="G857" s="3">
        <f>VLOOKUP(Rent[[#This Row],[Real_estate_Item]],Houses[#All],7)</f>
        <v>490</v>
      </c>
      <c r="H857" s="3">
        <f t="shared" si="26"/>
        <v>4410</v>
      </c>
      <c r="I857" s="3">
        <f t="shared" si="27"/>
        <v>5880</v>
      </c>
      <c r="J857" s="4">
        <f>Rent[[#This Row],[Actual_Rent]]/Rent[[#This Row],[Planned_rent]]</f>
        <v>0.75</v>
      </c>
      <c r="K857"/>
    </row>
    <row r="858" spans="1:11" x14ac:dyDescent="0.25">
      <c r="A858">
        <v>46</v>
      </c>
      <c r="B858" s="1">
        <v>37622</v>
      </c>
      <c r="C858">
        <v>7</v>
      </c>
      <c r="D858" t="str">
        <f>VLOOKUP(Rent[[#This Row],[Real_estate_Item]],Houses[#All],2)</f>
        <v>Eindhoven-Centrum</v>
      </c>
      <c r="E858" t="str">
        <f>VLOOKUP(Rent[[#This Row],[Real_estate_Item]],Houses[#All],3)</f>
        <v>Gildebuurt</v>
      </c>
      <c r="F858" t="str">
        <f>VLOOKUP(Rent[[#This Row],[Real_estate_Item]],Houses[#All],6)</f>
        <v>Apartment</v>
      </c>
      <c r="G858" s="3">
        <f>VLOOKUP(Rent[[#This Row],[Real_estate_Item]],Houses[#All],7)</f>
        <v>490</v>
      </c>
      <c r="H858" s="3">
        <f t="shared" si="26"/>
        <v>3430</v>
      </c>
      <c r="I858" s="3">
        <f t="shared" si="27"/>
        <v>5880</v>
      </c>
      <c r="J858" s="4">
        <f>Rent[[#This Row],[Actual_Rent]]/Rent[[#This Row],[Planned_rent]]</f>
        <v>0.58333333333333337</v>
      </c>
      <c r="K858"/>
    </row>
    <row r="859" spans="1:11" x14ac:dyDescent="0.25">
      <c r="A859">
        <v>46</v>
      </c>
      <c r="B859" s="1">
        <v>37987</v>
      </c>
      <c r="C859">
        <v>8</v>
      </c>
      <c r="D859" t="str">
        <f>VLOOKUP(Rent[[#This Row],[Real_estate_Item]],Houses[#All],2)</f>
        <v>Eindhoven-Centrum</v>
      </c>
      <c r="E859" t="str">
        <f>VLOOKUP(Rent[[#This Row],[Real_estate_Item]],Houses[#All],3)</f>
        <v>Gildebuurt</v>
      </c>
      <c r="F859" t="str">
        <f>VLOOKUP(Rent[[#This Row],[Real_estate_Item]],Houses[#All],6)</f>
        <v>Apartment</v>
      </c>
      <c r="G859" s="3">
        <f>VLOOKUP(Rent[[#This Row],[Real_estate_Item]],Houses[#All],7)</f>
        <v>490</v>
      </c>
      <c r="H859" s="3">
        <f t="shared" si="26"/>
        <v>3920</v>
      </c>
      <c r="I859" s="3">
        <f t="shared" si="27"/>
        <v>5880</v>
      </c>
      <c r="J859" s="4">
        <f>Rent[[#This Row],[Actual_Rent]]/Rent[[#This Row],[Planned_rent]]</f>
        <v>0.66666666666666663</v>
      </c>
      <c r="K859"/>
    </row>
    <row r="860" spans="1:11" x14ac:dyDescent="0.25">
      <c r="A860">
        <v>46</v>
      </c>
      <c r="B860" s="1">
        <v>38353</v>
      </c>
      <c r="C860">
        <v>8</v>
      </c>
      <c r="D860" t="str">
        <f>VLOOKUP(Rent[[#This Row],[Real_estate_Item]],Houses[#All],2)</f>
        <v>Eindhoven-Centrum</v>
      </c>
      <c r="E860" t="str">
        <f>VLOOKUP(Rent[[#This Row],[Real_estate_Item]],Houses[#All],3)</f>
        <v>Gildebuurt</v>
      </c>
      <c r="F860" t="str">
        <f>VLOOKUP(Rent[[#This Row],[Real_estate_Item]],Houses[#All],6)</f>
        <v>Apartment</v>
      </c>
      <c r="G860" s="3">
        <f>VLOOKUP(Rent[[#This Row],[Real_estate_Item]],Houses[#All],7)</f>
        <v>490</v>
      </c>
      <c r="H860" s="3">
        <f t="shared" si="26"/>
        <v>3920</v>
      </c>
      <c r="I860" s="3">
        <f t="shared" si="27"/>
        <v>5880</v>
      </c>
      <c r="J860" s="4">
        <f>Rent[[#This Row],[Actual_Rent]]/Rent[[#This Row],[Planned_rent]]</f>
        <v>0.66666666666666663</v>
      </c>
      <c r="K860"/>
    </row>
    <row r="861" spans="1:11" x14ac:dyDescent="0.25">
      <c r="A861">
        <v>46</v>
      </c>
      <c r="B861" s="1">
        <v>38718</v>
      </c>
      <c r="C861">
        <v>9</v>
      </c>
      <c r="D861" t="str">
        <f>VLOOKUP(Rent[[#This Row],[Real_estate_Item]],Houses[#All],2)</f>
        <v>Eindhoven-Centrum</v>
      </c>
      <c r="E861" t="str">
        <f>VLOOKUP(Rent[[#This Row],[Real_estate_Item]],Houses[#All],3)</f>
        <v>Gildebuurt</v>
      </c>
      <c r="F861" t="str">
        <f>VLOOKUP(Rent[[#This Row],[Real_estate_Item]],Houses[#All],6)</f>
        <v>Apartment</v>
      </c>
      <c r="G861" s="3">
        <f>VLOOKUP(Rent[[#This Row],[Real_estate_Item]],Houses[#All],7)</f>
        <v>490</v>
      </c>
      <c r="H861" s="3">
        <f t="shared" si="26"/>
        <v>4410</v>
      </c>
      <c r="I861" s="3">
        <f t="shared" si="27"/>
        <v>5880</v>
      </c>
      <c r="J861" s="4">
        <f>Rent[[#This Row],[Actual_Rent]]/Rent[[#This Row],[Planned_rent]]</f>
        <v>0.75</v>
      </c>
      <c r="K861"/>
    </row>
    <row r="862" spans="1:11" x14ac:dyDescent="0.25">
      <c r="A862">
        <v>46</v>
      </c>
      <c r="B862" s="1">
        <v>39083</v>
      </c>
      <c r="C862">
        <v>7</v>
      </c>
      <c r="D862" t="str">
        <f>VLOOKUP(Rent[[#This Row],[Real_estate_Item]],Houses[#All],2)</f>
        <v>Eindhoven-Centrum</v>
      </c>
      <c r="E862" t="str">
        <f>VLOOKUP(Rent[[#This Row],[Real_estate_Item]],Houses[#All],3)</f>
        <v>Gildebuurt</v>
      </c>
      <c r="F862" t="str">
        <f>VLOOKUP(Rent[[#This Row],[Real_estate_Item]],Houses[#All],6)</f>
        <v>Apartment</v>
      </c>
      <c r="G862" s="3">
        <f>VLOOKUP(Rent[[#This Row],[Real_estate_Item]],Houses[#All],7)</f>
        <v>490</v>
      </c>
      <c r="H862" s="3">
        <f t="shared" si="26"/>
        <v>3430</v>
      </c>
      <c r="I862" s="3">
        <f t="shared" si="27"/>
        <v>5880</v>
      </c>
      <c r="J862" s="4">
        <f>Rent[[#This Row],[Actual_Rent]]/Rent[[#This Row],[Planned_rent]]</f>
        <v>0.58333333333333337</v>
      </c>
      <c r="K862"/>
    </row>
    <row r="863" spans="1:11" x14ac:dyDescent="0.25">
      <c r="A863">
        <v>46</v>
      </c>
      <c r="B863" s="1">
        <v>39448</v>
      </c>
      <c r="C863">
        <v>6</v>
      </c>
      <c r="D863" t="str">
        <f>VLOOKUP(Rent[[#This Row],[Real_estate_Item]],Houses[#All],2)</f>
        <v>Eindhoven-Centrum</v>
      </c>
      <c r="E863" t="str">
        <f>VLOOKUP(Rent[[#This Row],[Real_estate_Item]],Houses[#All],3)</f>
        <v>Gildebuurt</v>
      </c>
      <c r="F863" t="str">
        <f>VLOOKUP(Rent[[#This Row],[Real_estate_Item]],Houses[#All],6)</f>
        <v>Apartment</v>
      </c>
      <c r="G863" s="3">
        <f>VLOOKUP(Rent[[#This Row],[Real_estate_Item]],Houses[#All],7)</f>
        <v>490</v>
      </c>
      <c r="H863" s="3">
        <f t="shared" si="26"/>
        <v>2940</v>
      </c>
      <c r="I863" s="3">
        <f t="shared" si="27"/>
        <v>5880</v>
      </c>
      <c r="J863" s="4">
        <f>Rent[[#This Row],[Actual_Rent]]/Rent[[#This Row],[Planned_rent]]</f>
        <v>0.5</v>
      </c>
      <c r="K863"/>
    </row>
    <row r="864" spans="1:11" x14ac:dyDescent="0.25">
      <c r="A864">
        <v>46</v>
      </c>
      <c r="B864" s="1">
        <v>39814</v>
      </c>
      <c r="C864">
        <v>7</v>
      </c>
      <c r="D864" t="str">
        <f>VLOOKUP(Rent[[#This Row],[Real_estate_Item]],Houses[#All],2)</f>
        <v>Eindhoven-Centrum</v>
      </c>
      <c r="E864" t="str">
        <f>VLOOKUP(Rent[[#This Row],[Real_estate_Item]],Houses[#All],3)</f>
        <v>Gildebuurt</v>
      </c>
      <c r="F864" t="str">
        <f>VLOOKUP(Rent[[#This Row],[Real_estate_Item]],Houses[#All],6)</f>
        <v>Apartment</v>
      </c>
      <c r="G864" s="3">
        <f>VLOOKUP(Rent[[#This Row],[Real_estate_Item]],Houses[#All],7)</f>
        <v>490</v>
      </c>
      <c r="H864" s="3">
        <f t="shared" si="26"/>
        <v>3430</v>
      </c>
      <c r="I864" s="3">
        <f t="shared" si="27"/>
        <v>5880</v>
      </c>
      <c r="J864" s="4">
        <f>Rent[[#This Row],[Actual_Rent]]/Rent[[#This Row],[Planned_rent]]</f>
        <v>0.58333333333333337</v>
      </c>
      <c r="K864"/>
    </row>
    <row r="865" spans="1:11" x14ac:dyDescent="0.25">
      <c r="A865">
        <v>46</v>
      </c>
      <c r="B865" s="1">
        <v>40179</v>
      </c>
      <c r="C865">
        <v>5</v>
      </c>
      <c r="D865" t="str">
        <f>VLOOKUP(Rent[[#This Row],[Real_estate_Item]],Houses[#All],2)</f>
        <v>Eindhoven-Centrum</v>
      </c>
      <c r="E865" t="str">
        <f>VLOOKUP(Rent[[#This Row],[Real_estate_Item]],Houses[#All],3)</f>
        <v>Gildebuurt</v>
      </c>
      <c r="F865" t="str">
        <f>VLOOKUP(Rent[[#This Row],[Real_estate_Item]],Houses[#All],6)</f>
        <v>Apartment</v>
      </c>
      <c r="G865" s="3">
        <f>VLOOKUP(Rent[[#This Row],[Real_estate_Item]],Houses[#All],7)</f>
        <v>490</v>
      </c>
      <c r="H865" s="3">
        <f t="shared" si="26"/>
        <v>2450</v>
      </c>
      <c r="I865" s="3">
        <f t="shared" si="27"/>
        <v>5880</v>
      </c>
      <c r="J865" s="4">
        <f>Rent[[#This Row],[Actual_Rent]]/Rent[[#This Row],[Planned_rent]]</f>
        <v>0.41666666666666669</v>
      </c>
      <c r="K865"/>
    </row>
    <row r="866" spans="1:11" x14ac:dyDescent="0.25">
      <c r="A866">
        <v>46</v>
      </c>
      <c r="B866" s="1">
        <v>40544</v>
      </c>
      <c r="C866">
        <v>5</v>
      </c>
      <c r="D866" t="str">
        <f>VLOOKUP(Rent[[#This Row],[Real_estate_Item]],Houses[#All],2)</f>
        <v>Eindhoven-Centrum</v>
      </c>
      <c r="E866" t="str">
        <f>VLOOKUP(Rent[[#This Row],[Real_estate_Item]],Houses[#All],3)</f>
        <v>Gildebuurt</v>
      </c>
      <c r="F866" t="str">
        <f>VLOOKUP(Rent[[#This Row],[Real_estate_Item]],Houses[#All],6)</f>
        <v>Apartment</v>
      </c>
      <c r="G866" s="3">
        <f>VLOOKUP(Rent[[#This Row],[Real_estate_Item]],Houses[#All],7)</f>
        <v>490</v>
      </c>
      <c r="H866" s="3">
        <f t="shared" si="26"/>
        <v>2450</v>
      </c>
      <c r="I866" s="3">
        <f t="shared" si="27"/>
        <v>5880</v>
      </c>
      <c r="J866" s="4">
        <f>Rent[[#This Row],[Actual_Rent]]/Rent[[#This Row],[Planned_rent]]</f>
        <v>0.41666666666666669</v>
      </c>
      <c r="K866"/>
    </row>
    <row r="867" spans="1:11" x14ac:dyDescent="0.25">
      <c r="A867">
        <v>46</v>
      </c>
      <c r="B867" s="1">
        <v>40909</v>
      </c>
      <c r="C867">
        <v>8</v>
      </c>
      <c r="D867" t="str">
        <f>VLOOKUP(Rent[[#This Row],[Real_estate_Item]],Houses[#All],2)</f>
        <v>Eindhoven-Centrum</v>
      </c>
      <c r="E867" t="str">
        <f>VLOOKUP(Rent[[#This Row],[Real_estate_Item]],Houses[#All],3)</f>
        <v>Gildebuurt</v>
      </c>
      <c r="F867" t="str">
        <f>VLOOKUP(Rent[[#This Row],[Real_estate_Item]],Houses[#All],6)</f>
        <v>Apartment</v>
      </c>
      <c r="G867" s="3">
        <f>VLOOKUP(Rent[[#This Row],[Real_estate_Item]],Houses[#All],7)</f>
        <v>490</v>
      </c>
      <c r="H867" s="3">
        <f t="shared" si="26"/>
        <v>3920</v>
      </c>
      <c r="I867" s="3">
        <f t="shared" si="27"/>
        <v>5880</v>
      </c>
      <c r="J867" s="4">
        <f>Rent[[#This Row],[Actual_Rent]]/Rent[[#This Row],[Planned_rent]]</f>
        <v>0.66666666666666663</v>
      </c>
      <c r="K867"/>
    </row>
    <row r="868" spans="1:11" x14ac:dyDescent="0.25">
      <c r="A868">
        <v>46</v>
      </c>
      <c r="B868" s="1">
        <v>41275</v>
      </c>
      <c r="C868">
        <v>8</v>
      </c>
      <c r="D868" t="str">
        <f>VLOOKUP(Rent[[#This Row],[Real_estate_Item]],Houses[#All],2)</f>
        <v>Eindhoven-Centrum</v>
      </c>
      <c r="E868" t="str">
        <f>VLOOKUP(Rent[[#This Row],[Real_estate_Item]],Houses[#All],3)</f>
        <v>Gildebuurt</v>
      </c>
      <c r="F868" t="str">
        <f>VLOOKUP(Rent[[#This Row],[Real_estate_Item]],Houses[#All],6)</f>
        <v>Apartment</v>
      </c>
      <c r="G868" s="3">
        <f>VLOOKUP(Rent[[#This Row],[Real_estate_Item]],Houses[#All],7)</f>
        <v>490</v>
      </c>
      <c r="H868" s="3">
        <f t="shared" si="26"/>
        <v>3920</v>
      </c>
      <c r="I868" s="3">
        <f t="shared" si="27"/>
        <v>5880</v>
      </c>
      <c r="J868" s="4">
        <f>Rent[[#This Row],[Actual_Rent]]/Rent[[#This Row],[Planned_rent]]</f>
        <v>0.66666666666666663</v>
      </c>
      <c r="K868"/>
    </row>
    <row r="869" spans="1:11" x14ac:dyDescent="0.25">
      <c r="A869">
        <v>46</v>
      </c>
      <c r="B869" s="1">
        <v>41640</v>
      </c>
      <c r="C869">
        <v>5</v>
      </c>
      <c r="D869" t="str">
        <f>VLOOKUP(Rent[[#This Row],[Real_estate_Item]],Houses[#All],2)</f>
        <v>Eindhoven-Centrum</v>
      </c>
      <c r="E869" t="str">
        <f>VLOOKUP(Rent[[#This Row],[Real_estate_Item]],Houses[#All],3)</f>
        <v>Gildebuurt</v>
      </c>
      <c r="F869" t="str">
        <f>VLOOKUP(Rent[[#This Row],[Real_estate_Item]],Houses[#All],6)</f>
        <v>Apartment</v>
      </c>
      <c r="G869" s="3">
        <f>VLOOKUP(Rent[[#This Row],[Real_estate_Item]],Houses[#All],7)</f>
        <v>490</v>
      </c>
      <c r="H869" s="3">
        <f t="shared" si="26"/>
        <v>2450</v>
      </c>
      <c r="I869" s="3">
        <f t="shared" si="27"/>
        <v>5880</v>
      </c>
      <c r="J869" s="4">
        <f>Rent[[#This Row],[Actual_Rent]]/Rent[[#This Row],[Planned_rent]]</f>
        <v>0.41666666666666669</v>
      </c>
      <c r="K869"/>
    </row>
    <row r="870" spans="1:11" x14ac:dyDescent="0.25">
      <c r="A870">
        <v>46</v>
      </c>
      <c r="B870" s="1">
        <v>42005</v>
      </c>
      <c r="C870">
        <v>7</v>
      </c>
      <c r="D870" t="str">
        <f>VLOOKUP(Rent[[#This Row],[Real_estate_Item]],Houses[#All],2)</f>
        <v>Eindhoven-Centrum</v>
      </c>
      <c r="E870" t="str">
        <f>VLOOKUP(Rent[[#This Row],[Real_estate_Item]],Houses[#All],3)</f>
        <v>Gildebuurt</v>
      </c>
      <c r="F870" t="str">
        <f>VLOOKUP(Rent[[#This Row],[Real_estate_Item]],Houses[#All],6)</f>
        <v>Apartment</v>
      </c>
      <c r="G870" s="3">
        <f>VLOOKUP(Rent[[#This Row],[Real_estate_Item]],Houses[#All],7)</f>
        <v>490</v>
      </c>
      <c r="H870" s="3">
        <f t="shared" si="26"/>
        <v>3430</v>
      </c>
      <c r="I870" s="3">
        <f t="shared" si="27"/>
        <v>5880</v>
      </c>
      <c r="J870" s="4">
        <f>Rent[[#This Row],[Actual_Rent]]/Rent[[#This Row],[Planned_rent]]</f>
        <v>0.58333333333333337</v>
      </c>
      <c r="K870"/>
    </row>
    <row r="871" spans="1:11" x14ac:dyDescent="0.25">
      <c r="A871">
        <v>46</v>
      </c>
      <c r="B871" s="1">
        <v>42370</v>
      </c>
      <c r="C871">
        <v>7</v>
      </c>
      <c r="D871" t="str">
        <f>VLOOKUP(Rent[[#This Row],[Real_estate_Item]],Houses[#All],2)</f>
        <v>Eindhoven-Centrum</v>
      </c>
      <c r="E871" t="str">
        <f>VLOOKUP(Rent[[#This Row],[Real_estate_Item]],Houses[#All],3)</f>
        <v>Gildebuurt</v>
      </c>
      <c r="F871" t="str">
        <f>VLOOKUP(Rent[[#This Row],[Real_estate_Item]],Houses[#All],6)</f>
        <v>Apartment</v>
      </c>
      <c r="G871" s="3">
        <f>VLOOKUP(Rent[[#This Row],[Real_estate_Item]],Houses[#All],7)</f>
        <v>490</v>
      </c>
      <c r="H871" s="3">
        <f t="shared" si="26"/>
        <v>3430</v>
      </c>
      <c r="I871" s="3">
        <f t="shared" si="27"/>
        <v>5880</v>
      </c>
      <c r="J871" s="4">
        <f>Rent[[#This Row],[Actual_Rent]]/Rent[[#This Row],[Planned_rent]]</f>
        <v>0.58333333333333337</v>
      </c>
      <c r="K871"/>
    </row>
    <row r="872" spans="1:11" x14ac:dyDescent="0.25">
      <c r="A872">
        <v>46</v>
      </c>
      <c r="B872" s="1">
        <v>42736</v>
      </c>
      <c r="C872">
        <v>7</v>
      </c>
      <c r="D872" t="str">
        <f>VLOOKUP(Rent[[#This Row],[Real_estate_Item]],Houses[#All],2)</f>
        <v>Eindhoven-Centrum</v>
      </c>
      <c r="E872" t="str">
        <f>VLOOKUP(Rent[[#This Row],[Real_estate_Item]],Houses[#All],3)</f>
        <v>Gildebuurt</v>
      </c>
      <c r="F872" t="str">
        <f>VLOOKUP(Rent[[#This Row],[Real_estate_Item]],Houses[#All],6)</f>
        <v>Apartment</v>
      </c>
      <c r="G872" s="3">
        <f>VLOOKUP(Rent[[#This Row],[Real_estate_Item]],Houses[#All],7)</f>
        <v>490</v>
      </c>
      <c r="H872" s="3">
        <f t="shared" si="26"/>
        <v>3430</v>
      </c>
      <c r="I872" s="3">
        <f t="shared" si="27"/>
        <v>5880</v>
      </c>
      <c r="J872" s="4">
        <f>Rent[[#This Row],[Actual_Rent]]/Rent[[#This Row],[Planned_rent]]</f>
        <v>0.58333333333333337</v>
      </c>
      <c r="K872"/>
    </row>
    <row r="873" spans="1:11" x14ac:dyDescent="0.25">
      <c r="A873">
        <v>46</v>
      </c>
      <c r="B873" s="1">
        <v>43101</v>
      </c>
      <c r="C873">
        <v>7</v>
      </c>
      <c r="D873" t="str">
        <f>VLOOKUP(Rent[[#This Row],[Real_estate_Item]],Houses[#All],2)</f>
        <v>Eindhoven-Centrum</v>
      </c>
      <c r="E873" t="str">
        <f>VLOOKUP(Rent[[#This Row],[Real_estate_Item]],Houses[#All],3)</f>
        <v>Gildebuurt</v>
      </c>
      <c r="F873" t="str">
        <f>VLOOKUP(Rent[[#This Row],[Real_estate_Item]],Houses[#All],6)</f>
        <v>Apartment</v>
      </c>
      <c r="G873" s="3">
        <f>VLOOKUP(Rent[[#This Row],[Real_estate_Item]],Houses[#All],7)</f>
        <v>490</v>
      </c>
      <c r="H873" s="3">
        <f t="shared" si="26"/>
        <v>3430</v>
      </c>
      <c r="I873" s="3">
        <f t="shared" si="27"/>
        <v>5880</v>
      </c>
      <c r="J873" s="4">
        <f>Rent[[#This Row],[Actual_Rent]]/Rent[[#This Row],[Planned_rent]]</f>
        <v>0.58333333333333337</v>
      </c>
      <c r="K873"/>
    </row>
    <row r="874" spans="1:11" x14ac:dyDescent="0.25">
      <c r="A874">
        <v>46</v>
      </c>
      <c r="B874" s="1">
        <v>43466</v>
      </c>
      <c r="C874">
        <v>5</v>
      </c>
      <c r="D874" t="str">
        <f>VLOOKUP(Rent[[#This Row],[Real_estate_Item]],Houses[#All],2)</f>
        <v>Eindhoven-Centrum</v>
      </c>
      <c r="E874" t="str">
        <f>VLOOKUP(Rent[[#This Row],[Real_estate_Item]],Houses[#All],3)</f>
        <v>Gildebuurt</v>
      </c>
      <c r="F874" t="str">
        <f>VLOOKUP(Rent[[#This Row],[Real_estate_Item]],Houses[#All],6)</f>
        <v>Apartment</v>
      </c>
      <c r="G874" s="3">
        <f>VLOOKUP(Rent[[#This Row],[Real_estate_Item]],Houses[#All],7)</f>
        <v>490</v>
      </c>
      <c r="H874" s="3">
        <f t="shared" si="26"/>
        <v>2450</v>
      </c>
      <c r="I874" s="3">
        <f t="shared" si="27"/>
        <v>5880</v>
      </c>
      <c r="J874" s="4">
        <f>Rent[[#This Row],[Actual_Rent]]/Rent[[#This Row],[Planned_rent]]</f>
        <v>0.41666666666666669</v>
      </c>
      <c r="K874"/>
    </row>
    <row r="875" spans="1:11" x14ac:dyDescent="0.25">
      <c r="A875">
        <v>47</v>
      </c>
      <c r="B875" s="1">
        <v>36892</v>
      </c>
      <c r="C875">
        <v>5</v>
      </c>
      <c r="D875" t="str">
        <f>VLOOKUP(Rent[[#This Row],[Real_estate_Item]],Houses[#All],2)</f>
        <v>Eindhoven-Centrum</v>
      </c>
      <c r="E875" t="str">
        <f>VLOOKUP(Rent[[#This Row],[Real_estate_Item]],Houses[#All],3)</f>
        <v>Gildebuurt</v>
      </c>
      <c r="F875" t="str">
        <f>VLOOKUP(Rent[[#This Row],[Real_estate_Item]],Houses[#All],6)</f>
        <v>Apartment</v>
      </c>
      <c r="G875" s="3">
        <f>VLOOKUP(Rent[[#This Row],[Real_estate_Item]],Houses[#All],7)</f>
        <v>1260</v>
      </c>
      <c r="H875" s="3">
        <f t="shared" si="26"/>
        <v>6300</v>
      </c>
      <c r="I875" s="3">
        <f t="shared" si="27"/>
        <v>15120</v>
      </c>
      <c r="J875" s="4">
        <f>Rent[[#This Row],[Actual_Rent]]/Rent[[#This Row],[Planned_rent]]</f>
        <v>0.41666666666666669</v>
      </c>
      <c r="K875"/>
    </row>
    <row r="876" spans="1:11" x14ac:dyDescent="0.25">
      <c r="A876">
        <v>47</v>
      </c>
      <c r="B876" s="1">
        <v>37257</v>
      </c>
      <c r="C876">
        <v>6</v>
      </c>
      <c r="D876" t="str">
        <f>VLOOKUP(Rent[[#This Row],[Real_estate_Item]],Houses[#All],2)</f>
        <v>Eindhoven-Centrum</v>
      </c>
      <c r="E876" t="str">
        <f>VLOOKUP(Rent[[#This Row],[Real_estate_Item]],Houses[#All],3)</f>
        <v>Gildebuurt</v>
      </c>
      <c r="F876" t="str">
        <f>VLOOKUP(Rent[[#This Row],[Real_estate_Item]],Houses[#All],6)</f>
        <v>Apartment</v>
      </c>
      <c r="G876" s="3">
        <f>VLOOKUP(Rent[[#This Row],[Real_estate_Item]],Houses[#All],7)</f>
        <v>1260</v>
      </c>
      <c r="H876" s="3">
        <f t="shared" si="26"/>
        <v>7560</v>
      </c>
      <c r="I876" s="3">
        <f t="shared" si="27"/>
        <v>15120</v>
      </c>
      <c r="J876" s="4">
        <f>Rent[[#This Row],[Actual_Rent]]/Rent[[#This Row],[Planned_rent]]</f>
        <v>0.5</v>
      </c>
      <c r="K876"/>
    </row>
    <row r="877" spans="1:11" x14ac:dyDescent="0.25">
      <c r="A877">
        <v>47</v>
      </c>
      <c r="B877" s="1">
        <v>37622</v>
      </c>
      <c r="C877">
        <v>9</v>
      </c>
      <c r="D877" t="str">
        <f>VLOOKUP(Rent[[#This Row],[Real_estate_Item]],Houses[#All],2)</f>
        <v>Eindhoven-Centrum</v>
      </c>
      <c r="E877" t="str">
        <f>VLOOKUP(Rent[[#This Row],[Real_estate_Item]],Houses[#All],3)</f>
        <v>Gildebuurt</v>
      </c>
      <c r="F877" t="str">
        <f>VLOOKUP(Rent[[#This Row],[Real_estate_Item]],Houses[#All],6)</f>
        <v>Apartment</v>
      </c>
      <c r="G877" s="3">
        <f>VLOOKUP(Rent[[#This Row],[Real_estate_Item]],Houses[#All],7)</f>
        <v>1260</v>
      </c>
      <c r="H877" s="3">
        <f t="shared" si="26"/>
        <v>11340</v>
      </c>
      <c r="I877" s="3">
        <f t="shared" si="27"/>
        <v>15120</v>
      </c>
      <c r="J877" s="4">
        <f>Rent[[#This Row],[Actual_Rent]]/Rent[[#This Row],[Planned_rent]]</f>
        <v>0.75</v>
      </c>
      <c r="K877"/>
    </row>
    <row r="878" spans="1:11" x14ac:dyDescent="0.25">
      <c r="A878">
        <v>47</v>
      </c>
      <c r="B878" s="1">
        <v>37987</v>
      </c>
      <c r="C878">
        <v>6</v>
      </c>
      <c r="D878" t="str">
        <f>VLOOKUP(Rent[[#This Row],[Real_estate_Item]],Houses[#All],2)</f>
        <v>Eindhoven-Centrum</v>
      </c>
      <c r="E878" t="str">
        <f>VLOOKUP(Rent[[#This Row],[Real_estate_Item]],Houses[#All],3)</f>
        <v>Gildebuurt</v>
      </c>
      <c r="F878" t="str">
        <f>VLOOKUP(Rent[[#This Row],[Real_estate_Item]],Houses[#All],6)</f>
        <v>Apartment</v>
      </c>
      <c r="G878" s="3">
        <f>VLOOKUP(Rent[[#This Row],[Real_estate_Item]],Houses[#All],7)</f>
        <v>1260</v>
      </c>
      <c r="H878" s="3">
        <f t="shared" si="26"/>
        <v>7560</v>
      </c>
      <c r="I878" s="3">
        <f t="shared" si="27"/>
        <v>15120</v>
      </c>
      <c r="J878" s="4">
        <f>Rent[[#This Row],[Actual_Rent]]/Rent[[#This Row],[Planned_rent]]</f>
        <v>0.5</v>
      </c>
      <c r="K878"/>
    </row>
    <row r="879" spans="1:11" x14ac:dyDescent="0.25">
      <c r="A879">
        <v>47</v>
      </c>
      <c r="B879" s="1">
        <v>38353</v>
      </c>
      <c r="C879">
        <v>7</v>
      </c>
      <c r="D879" t="str">
        <f>VLOOKUP(Rent[[#This Row],[Real_estate_Item]],Houses[#All],2)</f>
        <v>Eindhoven-Centrum</v>
      </c>
      <c r="E879" t="str">
        <f>VLOOKUP(Rent[[#This Row],[Real_estate_Item]],Houses[#All],3)</f>
        <v>Gildebuurt</v>
      </c>
      <c r="F879" t="str">
        <f>VLOOKUP(Rent[[#This Row],[Real_estate_Item]],Houses[#All],6)</f>
        <v>Apartment</v>
      </c>
      <c r="G879" s="3">
        <f>VLOOKUP(Rent[[#This Row],[Real_estate_Item]],Houses[#All],7)</f>
        <v>1260</v>
      </c>
      <c r="H879" s="3">
        <f t="shared" si="26"/>
        <v>8820</v>
      </c>
      <c r="I879" s="3">
        <f t="shared" si="27"/>
        <v>15120</v>
      </c>
      <c r="J879" s="4">
        <f>Rent[[#This Row],[Actual_Rent]]/Rent[[#This Row],[Planned_rent]]</f>
        <v>0.58333333333333337</v>
      </c>
      <c r="K879"/>
    </row>
    <row r="880" spans="1:11" x14ac:dyDescent="0.25">
      <c r="A880">
        <v>47</v>
      </c>
      <c r="B880" s="1">
        <v>38718</v>
      </c>
      <c r="C880">
        <v>6</v>
      </c>
      <c r="D880" t="str">
        <f>VLOOKUP(Rent[[#This Row],[Real_estate_Item]],Houses[#All],2)</f>
        <v>Eindhoven-Centrum</v>
      </c>
      <c r="E880" t="str">
        <f>VLOOKUP(Rent[[#This Row],[Real_estate_Item]],Houses[#All],3)</f>
        <v>Gildebuurt</v>
      </c>
      <c r="F880" t="str">
        <f>VLOOKUP(Rent[[#This Row],[Real_estate_Item]],Houses[#All],6)</f>
        <v>Apartment</v>
      </c>
      <c r="G880" s="3">
        <f>VLOOKUP(Rent[[#This Row],[Real_estate_Item]],Houses[#All],7)</f>
        <v>1260</v>
      </c>
      <c r="H880" s="3">
        <f t="shared" si="26"/>
        <v>7560</v>
      </c>
      <c r="I880" s="3">
        <f t="shared" si="27"/>
        <v>15120</v>
      </c>
      <c r="J880" s="4">
        <f>Rent[[#This Row],[Actual_Rent]]/Rent[[#This Row],[Planned_rent]]</f>
        <v>0.5</v>
      </c>
      <c r="K880"/>
    </row>
    <row r="881" spans="1:11" x14ac:dyDescent="0.25">
      <c r="A881">
        <v>47</v>
      </c>
      <c r="B881" s="1">
        <v>39083</v>
      </c>
      <c r="C881">
        <v>9</v>
      </c>
      <c r="D881" t="str">
        <f>VLOOKUP(Rent[[#This Row],[Real_estate_Item]],Houses[#All],2)</f>
        <v>Eindhoven-Centrum</v>
      </c>
      <c r="E881" t="str">
        <f>VLOOKUP(Rent[[#This Row],[Real_estate_Item]],Houses[#All],3)</f>
        <v>Gildebuurt</v>
      </c>
      <c r="F881" t="str">
        <f>VLOOKUP(Rent[[#This Row],[Real_estate_Item]],Houses[#All],6)</f>
        <v>Apartment</v>
      </c>
      <c r="G881" s="3">
        <f>VLOOKUP(Rent[[#This Row],[Real_estate_Item]],Houses[#All],7)</f>
        <v>1260</v>
      </c>
      <c r="H881" s="3">
        <f t="shared" si="26"/>
        <v>11340</v>
      </c>
      <c r="I881" s="3">
        <f t="shared" si="27"/>
        <v>15120</v>
      </c>
      <c r="J881" s="4">
        <f>Rent[[#This Row],[Actual_Rent]]/Rent[[#This Row],[Planned_rent]]</f>
        <v>0.75</v>
      </c>
      <c r="K881"/>
    </row>
    <row r="882" spans="1:11" x14ac:dyDescent="0.25">
      <c r="A882">
        <v>47</v>
      </c>
      <c r="B882" s="1">
        <v>39448</v>
      </c>
      <c r="C882">
        <v>8</v>
      </c>
      <c r="D882" t="str">
        <f>VLOOKUP(Rent[[#This Row],[Real_estate_Item]],Houses[#All],2)</f>
        <v>Eindhoven-Centrum</v>
      </c>
      <c r="E882" t="str">
        <f>VLOOKUP(Rent[[#This Row],[Real_estate_Item]],Houses[#All],3)</f>
        <v>Gildebuurt</v>
      </c>
      <c r="F882" t="str">
        <f>VLOOKUP(Rent[[#This Row],[Real_estate_Item]],Houses[#All],6)</f>
        <v>Apartment</v>
      </c>
      <c r="G882" s="3">
        <f>VLOOKUP(Rent[[#This Row],[Real_estate_Item]],Houses[#All],7)</f>
        <v>1260</v>
      </c>
      <c r="H882" s="3">
        <f t="shared" si="26"/>
        <v>10080</v>
      </c>
      <c r="I882" s="3">
        <f t="shared" si="27"/>
        <v>15120</v>
      </c>
      <c r="J882" s="4">
        <f>Rent[[#This Row],[Actual_Rent]]/Rent[[#This Row],[Planned_rent]]</f>
        <v>0.66666666666666663</v>
      </c>
      <c r="K882"/>
    </row>
    <row r="883" spans="1:11" x14ac:dyDescent="0.25">
      <c r="A883">
        <v>47</v>
      </c>
      <c r="B883" s="1">
        <v>39814</v>
      </c>
      <c r="C883">
        <v>7</v>
      </c>
      <c r="D883" t="str">
        <f>VLOOKUP(Rent[[#This Row],[Real_estate_Item]],Houses[#All],2)</f>
        <v>Eindhoven-Centrum</v>
      </c>
      <c r="E883" t="str">
        <f>VLOOKUP(Rent[[#This Row],[Real_estate_Item]],Houses[#All],3)</f>
        <v>Gildebuurt</v>
      </c>
      <c r="F883" t="str">
        <f>VLOOKUP(Rent[[#This Row],[Real_estate_Item]],Houses[#All],6)</f>
        <v>Apartment</v>
      </c>
      <c r="G883" s="3">
        <f>VLOOKUP(Rent[[#This Row],[Real_estate_Item]],Houses[#All],7)</f>
        <v>1260</v>
      </c>
      <c r="H883" s="3">
        <f t="shared" si="26"/>
        <v>8820</v>
      </c>
      <c r="I883" s="3">
        <f t="shared" si="27"/>
        <v>15120</v>
      </c>
      <c r="J883" s="4">
        <f>Rent[[#This Row],[Actual_Rent]]/Rent[[#This Row],[Planned_rent]]</f>
        <v>0.58333333333333337</v>
      </c>
      <c r="K883"/>
    </row>
    <row r="884" spans="1:11" x14ac:dyDescent="0.25">
      <c r="A884">
        <v>47</v>
      </c>
      <c r="B884" s="1">
        <v>40179</v>
      </c>
      <c r="C884">
        <v>7</v>
      </c>
      <c r="D884" t="str">
        <f>VLOOKUP(Rent[[#This Row],[Real_estate_Item]],Houses[#All],2)</f>
        <v>Eindhoven-Centrum</v>
      </c>
      <c r="E884" t="str">
        <f>VLOOKUP(Rent[[#This Row],[Real_estate_Item]],Houses[#All],3)</f>
        <v>Gildebuurt</v>
      </c>
      <c r="F884" t="str">
        <f>VLOOKUP(Rent[[#This Row],[Real_estate_Item]],Houses[#All],6)</f>
        <v>Apartment</v>
      </c>
      <c r="G884" s="3">
        <f>VLOOKUP(Rent[[#This Row],[Real_estate_Item]],Houses[#All],7)</f>
        <v>1260</v>
      </c>
      <c r="H884" s="3">
        <f t="shared" si="26"/>
        <v>8820</v>
      </c>
      <c r="I884" s="3">
        <f t="shared" si="27"/>
        <v>15120</v>
      </c>
      <c r="J884" s="4">
        <f>Rent[[#This Row],[Actual_Rent]]/Rent[[#This Row],[Planned_rent]]</f>
        <v>0.58333333333333337</v>
      </c>
      <c r="K884"/>
    </row>
    <row r="885" spans="1:11" x14ac:dyDescent="0.25">
      <c r="A885">
        <v>47</v>
      </c>
      <c r="B885" s="1">
        <v>40544</v>
      </c>
      <c r="C885">
        <v>9</v>
      </c>
      <c r="D885" t="str">
        <f>VLOOKUP(Rent[[#This Row],[Real_estate_Item]],Houses[#All],2)</f>
        <v>Eindhoven-Centrum</v>
      </c>
      <c r="E885" t="str">
        <f>VLOOKUP(Rent[[#This Row],[Real_estate_Item]],Houses[#All],3)</f>
        <v>Gildebuurt</v>
      </c>
      <c r="F885" t="str">
        <f>VLOOKUP(Rent[[#This Row],[Real_estate_Item]],Houses[#All],6)</f>
        <v>Apartment</v>
      </c>
      <c r="G885" s="3">
        <f>VLOOKUP(Rent[[#This Row],[Real_estate_Item]],Houses[#All],7)</f>
        <v>1260</v>
      </c>
      <c r="H885" s="3">
        <f t="shared" si="26"/>
        <v>11340</v>
      </c>
      <c r="I885" s="3">
        <f t="shared" si="27"/>
        <v>15120</v>
      </c>
      <c r="J885" s="4">
        <f>Rent[[#This Row],[Actual_Rent]]/Rent[[#This Row],[Planned_rent]]</f>
        <v>0.75</v>
      </c>
      <c r="K885"/>
    </row>
    <row r="886" spans="1:11" x14ac:dyDescent="0.25">
      <c r="A886">
        <v>47</v>
      </c>
      <c r="B886" s="1">
        <v>40909</v>
      </c>
      <c r="C886">
        <v>5</v>
      </c>
      <c r="D886" t="str">
        <f>VLOOKUP(Rent[[#This Row],[Real_estate_Item]],Houses[#All],2)</f>
        <v>Eindhoven-Centrum</v>
      </c>
      <c r="E886" t="str">
        <f>VLOOKUP(Rent[[#This Row],[Real_estate_Item]],Houses[#All],3)</f>
        <v>Gildebuurt</v>
      </c>
      <c r="F886" t="str">
        <f>VLOOKUP(Rent[[#This Row],[Real_estate_Item]],Houses[#All],6)</f>
        <v>Apartment</v>
      </c>
      <c r="G886" s="3">
        <f>VLOOKUP(Rent[[#This Row],[Real_estate_Item]],Houses[#All],7)</f>
        <v>1260</v>
      </c>
      <c r="H886" s="3">
        <f t="shared" si="26"/>
        <v>6300</v>
      </c>
      <c r="I886" s="3">
        <f t="shared" si="27"/>
        <v>15120</v>
      </c>
      <c r="J886" s="4">
        <f>Rent[[#This Row],[Actual_Rent]]/Rent[[#This Row],[Planned_rent]]</f>
        <v>0.41666666666666669</v>
      </c>
      <c r="K886"/>
    </row>
    <row r="887" spans="1:11" x14ac:dyDescent="0.25">
      <c r="A887">
        <v>47</v>
      </c>
      <c r="B887" s="1">
        <v>41275</v>
      </c>
      <c r="C887">
        <v>6</v>
      </c>
      <c r="D887" t="str">
        <f>VLOOKUP(Rent[[#This Row],[Real_estate_Item]],Houses[#All],2)</f>
        <v>Eindhoven-Centrum</v>
      </c>
      <c r="E887" t="str">
        <f>VLOOKUP(Rent[[#This Row],[Real_estate_Item]],Houses[#All],3)</f>
        <v>Gildebuurt</v>
      </c>
      <c r="F887" t="str">
        <f>VLOOKUP(Rent[[#This Row],[Real_estate_Item]],Houses[#All],6)</f>
        <v>Apartment</v>
      </c>
      <c r="G887" s="3">
        <f>VLOOKUP(Rent[[#This Row],[Real_estate_Item]],Houses[#All],7)</f>
        <v>1260</v>
      </c>
      <c r="H887" s="3">
        <f t="shared" si="26"/>
        <v>7560</v>
      </c>
      <c r="I887" s="3">
        <f t="shared" si="27"/>
        <v>15120</v>
      </c>
      <c r="J887" s="4">
        <f>Rent[[#This Row],[Actual_Rent]]/Rent[[#This Row],[Planned_rent]]</f>
        <v>0.5</v>
      </c>
      <c r="K887"/>
    </row>
    <row r="888" spans="1:11" x14ac:dyDescent="0.25">
      <c r="A888">
        <v>47</v>
      </c>
      <c r="B888" s="1">
        <v>41640</v>
      </c>
      <c r="C888">
        <v>8</v>
      </c>
      <c r="D888" t="str">
        <f>VLOOKUP(Rent[[#This Row],[Real_estate_Item]],Houses[#All],2)</f>
        <v>Eindhoven-Centrum</v>
      </c>
      <c r="E888" t="str">
        <f>VLOOKUP(Rent[[#This Row],[Real_estate_Item]],Houses[#All],3)</f>
        <v>Gildebuurt</v>
      </c>
      <c r="F888" t="str">
        <f>VLOOKUP(Rent[[#This Row],[Real_estate_Item]],Houses[#All],6)</f>
        <v>Apartment</v>
      </c>
      <c r="G888" s="3">
        <f>VLOOKUP(Rent[[#This Row],[Real_estate_Item]],Houses[#All],7)</f>
        <v>1260</v>
      </c>
      <c r="H888" s="3">
        <f t="shared" si="26"/>
        <v>10080</v>
      </c>
      <c r="I888" s="3">
        <f t="shared" si="27"/>
        <v>15120</v>
      </c>
      <c r="J888" s="4">
        <f>Rent[[#This Row],[Actual_Rent]]/Rent[[#This Row],[Planned_rent]]</f>
        <v>0.66666666666666663</v>
      </c>
      <c r="K888"/>
    </row>
    <row r="889" spans="1:11" x14ac:dyDescent="0.25">
      <c r="A889">
        <v>47</v>
      </c>
      <c r="B889" s="1">
        <v>42005</v>
      </c>
      <c r="C889">
        <v>8</v>
      </c>
      <c r="D889" t="str">
        <f>VLOOKUP(Rent[[#This Row],[Real_estate_Item]],Houses[#All],2)</f>
        <v>Eindhoven-Centrum</v>
      </c>
      <c r="E889" t="str">
        <f>VLOOKUP(Rent[[#This Row],[Real_estate_Item]],Houses[#All],3)</f>
        <v>Gildebuurt</v>
      </c>
      <c r="F889" t="str">
        <f>VLOOKUP(Rent[[#This Row],[Real_estate_Item]],Houses[#All],6)</f>
        <v>Apartment</v>
      </c>
      <c r="G889" s="3">
        <f>VLOOKUP(Rent[[#This Row],[Real_estate_Item]],Houses[#All],7)</f>
        <v>1260</v>
      </c>
      <c r="H889" s="3">
        <f t="shared" si="26"/>
        <v>10080</v>
      </c>
      <c r="I889" s="3">
        <f t="shared" si="27"/>
        <v>15120</v>
      </c>
      <c r="J889" s="4">
        <f>Rent[[#This Row],[Actual_Rent]]/Rent[[#This Row],[Planned_rent]]</f>
        <v>0.66666666666666663</v>
      </c>
      <c r="K889"/>
    </row>
    <row r="890" spans="1:11" x14ac:dyDescent="0.25">
      <c r="A890">
        <v>47</v>
      </c>
      <c r="B890" s="1">
        <v>42370</v>
      </c>
      <c r="C890">
        <v>7</v>
      </c>
      <c r="D890" t="str">
        <f>VLOOKUP(Rent[[#This Row],[Real_estate_Item]],Houses[#All],2)</f>
        <v>Eindhoven-Centrum</v>
      </c>
      <c r="E890" t="str">
        <f>VLOOKUP(Rent[[#This Row],[Real_estate_Item]],Houses[#All],3)</f>
        <v>Gildebuurt</v>
      </c>
      <c r="F890" t="str">
        <f>VLOOKUP(Rent[[#This Row],[Real_estate_Item]],Houses[#All],6)</f>
        <v>Apartment</v>
      </c>
      <c r="G890" s="3">
        <f>VLOOKUP(Rent[[#This Row],[Real_estate_Item]],Houses[#All],7)</f>
        <v>1260</v>
      </c>
      <c r="H890" s="3">
        <f t="shared" si="26"/>
        <v>8820</v>
      </c>
      <c r="I890" s="3">
        <f t="shared" si="27"/>
        <v>15120</v>
      </c>
      <c r="J890" s="4">
        <f>Rent[[#This Row],[Actual_Rent]]/Rent[[#This Row],[Planned_rent]]</f>
        <v>0.58333333333333337</v>
      </c>
      <c r="K890"/>
    </row>
    <row r="891" spans="1:11" x14ac:dyDescent="0.25">
      <c r="A891">
        <v>47</v>
      </c>
      <c r="B891" s="1">
        <v>42736</v>
      </c>
      <c r="C891">
        <v>7</v>
      </c>
      <c r="D891" t="str">
        <f>VLOOKUP(Rent[[#This Row],[Real_estate_Item]],Houses[#All],2)</f>
        <v>Eindhoven-Centrum</v>
      </c>
      <c r="E891" t="str">
        <f>VLOOKUP(Rent[[#This Row],[Real_estate_Item]],Houses[#All],3)</f>
        <v>Gildebuurt</v>
      </c>
      <c r="F891" t="str">
        <f>VLOOKUP(Rent[[#This Row],[Real_estate_Item]],Houses[#All],6)</f>
        <v>Apartment</v>
      </c>
      <c r="G891" s="3">
        <f>VLOOKUP(Rent[[#This Row],[Real_estate_Item]],Houses[#All],7)</f>
        <v>1260</v>
      </c>
      <c r="H891" s="3">
        <f t="shared" si="26"/>
        <v>8820</v>
      </c>
      <c r="I891" s="3">
        <f t="shared" si="27"/>
        <v>15120</v>
      </c>
      <c r="J891" s="4">
        <f>Rent[[#This Row],[Actual_Rent]]/Rent[[#This Row],[Planned_rent]]</f>
        <v>0.58333333333333337</v>
      </c>
      <c r="K891"/>
    </row>
    <row r="892" spans="1:11" x14ac:dyDescent="0.25">
      <c r="A892">
        <v>47</v>
      </c>
      <c r="B892" s="1">
        <v>43101</v>
      </c>
      <c r="C892">
        <v>10</v>
      </c>
      <c r="D892" t="str">
        <f>VLOOKUP(Rent[[#This Row],[Real_estate_Item]],Houses[#All],2)</f>
        <v>Eindhoven-Centrum</v>
      </c>
      <c r="E892" t="str">
        <f>VLOOKUP(Rent[[#This Row],[Real_estate_Item]],Houses[#All],3)</f>
        <v>Gildebuurt</v>
      </c>
      <c r="F892" t="str">
        <f>VLOOKUP(Rent[[#This Row],[Real_estate_Item]],Houses[#All],6)</f>
        <v>Apartment</v>
      </c>
      <c r="G892" s="3">
        <f>VLOOKUP(Rent[[#This Row],[Real_estate_Item]],Houses[#All],7)</f>
        <v>1260</v>
      </c>
      <c r="H892" s="3">
        <f t="shared" si="26"/>
        <v>12600</v>
      </c>
      <c r="I892" s="3">
        <f t="shared" si="27"/>
        <v>15120</v>
      </c>
      <c r="J892" s="4">
        <f>Rent[[#This Row],[Actual_Rent]]/Rent[[#This Row],[Planned_rent]]</f>
        <v>0.83333333333333337</v>
      </c>
      <c r="K892"/>
    </row>
    <row r="893" spans="1:11" x14ac:dyDescent="0.25">
      <c r="A893">
        <v>47</v>
      </c>
      <c r="B893" s="1">
        <v>43466</v>
      </c>
      <c r="C893">
        <v>5</v>
      </c>
      <c r="D893" t="str">
        <f>VLOOKUP(Rent[[#This Row],[Real_estate_Item]],Houses[#All],2)</f>
        <v>Eindhoven-Centrum</v>
      </c>
      <c r="E893" t="str">
        <f>VLOOKUP(Rent[[#This Row],[Real_estate_Item]],Houses[#All],3)</f>
        <v>Gildebuurt</v>
      </c>
      <c r="F893" t="str">
        <f>VLOOKUP(Rent[[#This Row],[Real_estate_Item]],Houses[#All],6)</f>
        <v>Apartment</v>
      </c>
      <c r="G893" s="3">
        <f>VLOOKUP(Rent[[#This Row],[Real_estate_Item]],Houses[#All],7)</f>
        <v>1260</v>
      </c>
      <c r="H893" s="3">
        <f t="shared" si="26"/>
        <v>6300</v>
      </c>
      <c r="I893" s="3">
        <f t="shared" si="27"/>
        <v>15120</v>
      </c>
      <c r="J893" s="4">
        <f>Rent[[#This Row],[Actual_Rent]]/Rent[[#This Row],[Planned_rent]]</f>
        <v>0.41666666666666669</v>
      </c>
      <c r="K893"/>
    </row>
    <row r="894" spans="1:11" x14ac:dyDescent="0.25">
      <c r="A894">
        <v>48</v>
      </c>
      <c r="B894" s="1">
        <v>36892</v>
      </c>
      <c r="C894">
        <v>8</v>
      </c>
      <c r="D894" t="str">
        <f>VLOOKUP(Rent[[#This Row],[Real_estate_Item]],Houses[#All],2)</f>
        <v>Eindhoven-Centrum</v>
      </c>
      <c r="E894" t="str">
        <f>VLOOKUP(Rent[[#This Row],[Real_estate_Item]],Houses[#All],3)</f>
        <v>Gildebuurt</v>
      </c>
      <c r="F894" t="str">
        <f>VLOOKUP(Rent[[#This Row],[Real_estate_Item]],Houses[#All],6)</f>
        <v>Condo</v>
      </c>
      <c r="G894" s="3">
        <f>VLOOKUP(Rent[[#This Row],[Real_estate_Item]],Houses[#All],7)</f>
        <v>350</v>
      </c>
      <c r="H894" s="3">
        <f t="shared" si="26"/>
        <v>2800</v>
      </c>
      <c r="I894" s="3">
        <f t="shared" si="27"/>
        <v>4200</v>
      </c>
      <c r="J894" s="4">
        <f>Rent[[#This Row],[Actual_Rent]]/Rent[[#This Row],[Planned_rent]]</f>
        <v>0.66666666666666663</v>
      </c>
      <c r="K894"/>
    </row>
    <row r="895" spans="1:11" x14ac:dyDescent="0.25">
      <c r="A895">
        <v>48</v>
      </c>
      <c r="B895" s="1">
        <v>37257</v>
      </c>
      <c r="C895">
        <v>8</v>
      </c>
      <c r="D895" t="str">
        <f>VLOOKUP(Rent[[#This Row],[Real_estate_Item]],Houses[#All],2)</f>
        <v>Eindhoven-Centrum</v>
      </c>
      <c r="E895" t="str">
        <f>VLOOKUP(Rent[[#This Row],[Real_estate_Item]],Houses[#All],3)</f>
        <v>Gildebuurt</v>
      </c>
      <c r="F895" t="str">
        <f>VLOOKUP(Rent[[#This Row],[Real_estate_Item]],Houses[#All],6)</f>
        <v>Condo</v>
      </c>
      <c r="G895" s="3">
        <f>VLOOKUP(Rent[[#This Row],[Real_estate_Item]],Houses[#All],7)</f>
        <v>350</v>
      </c>
      <c r="H895" s="3">
        <f t="shared" si="26"/>
        <v>2800</v>
      </c>
      <c r="I895" s="3">
        <f t="shared" si="27"/>
        <v>4200</v>
      </c>
      <c r="J895" s="4">
        <f>Rent[[#This Row],[Actual_Rent]]/Rent[[#This Row],[Planned_rent]]</f>
        <v>0.66666666666666663</v>
      </c>
      <c r="K895"/>
    </row>
    <row r="896" spans="1:11" x14ac:dyDescent="0.25">
      <c r="A896">
        <v>48</v>
      </c>
      <c r="B896" s="1">
        <v>37622</v>
      </c>
      <c r="C896">
        <v>8</v>
      </c>
      <c r="D896" t="str">
        <f>VLOOKUP(Rent[[#This Row],[Real_estate_Item]],Houses[#All],2)</f>
        <v>Eindhoven-Centrum</v>
      </c>
      <c r="E896" t="str">
        <f>VLOOKUP(Rent[[#This Row],[Real_estate_Item]],Houses[#All],3)</f>
        <v>Gildebuurt</v>
      </c>
      <c r="F896" t="str">
        <f>VLOOKUP(Rent[[#This Row],[Real_estate_Item]],Houses[#All],6)</f>
        <v>Condo</v>
      </c>
      <c r="G896" s="3">
        <f>VLOOKUP(Rent[[#This Row],[Real_estate_Item]],Houses[#All],7)</f>
        <v>350</v>
      </c>
      <c r="H896" s="3">
        <f t="shared" si="26"/>
        <v>2800</v>
      </c>
      <c r="I896" s="3">
        <f t="shared" si="27"/>
        <v>4200</v>
      </c>
      <c r="J896" s="4">
        <f>Rent[[#This Row],[Actual_Rent]]/Rent[[#This Row],[Planned_rent]]</f>
        <v>0.66666666666666663</v>
      </c>
      <c r="K896"/>
    </row>
    <row r="897" spans="1:11" x14ac:dyDescent="0.25">
      <c r="A897">
        <v>48</v>
      </c>
      <c r="B897" s="1">
        <v>37987</v>
      </c>
      <c r="C897">
        <v>6</v>
      </c>
      <c r="D897" t="str">
        <f>VLOOKUP(Rent[[#This Row],[Real_estate_Item]],Houses[#All],2)</f>
        <v>Eindhoven-Centrum</v>
      </c>
      <c r="E897" t="str">
        <f>VLOOKUP(Rent[[#This Row],[Real_estate_Item]],Houses[#All],3)</f>
        <v>Gildebuurt</v>
      </c>
      <c r="F897" t="str">
        <f>VLOOKUP(Rent[[#This Row],[Real_estate_Item]],Houses[#All],6)</f>
        <v>Condo</v>
      </c>
      <c r="G897" s="3">
        <f>VLOOKUP(Rent[[#This Row],[Real_estate_Item]],Houses[#All],7)</f>
        <v>350</v>
      </c>
      <c r="H897" s="3">
        <f t="shared" si="26"/>
        <v>2100</v>
      </c>
      <c r="I897" s="3">
        <f t="shared" si="27"/>
        <v>4200</v>
      </c>
      <c r="J897" s="4">
        <f>Rent[[#This Row],[Actual_Rent]]/Rent[[#This Row],[Planned_rent]]</f>
        <v>0.5</v>
      </c>
      <c r="K897"/>
    </row>
    <row r="898" spans="1:11" x14ac:dyDescent="0.25">
      <c r="A898">
        <v>48</v>
      </c>
      <c r="B898" s="1">
        <v>38353</v>
      </c>
      <c r="C898">
        <v>8</v>
      </c>
      <c r="D898" t="str">
        <f>VLOOKUP(Rent[[#This Row],[Real_estate_Item]],Houses[#All],2)</f>
        <v>Eindhoven-Centrum</v>
      </c>
      <c r="E898" t="str">
        <f>VLOOKUP(Rent[[#This Row],[Real_estate_Item]],Houses[#All],3)</f>
        <v>Gildebuurt</v>
      </c>
      <c r="F898" t="str">
        <f>VLOOKUP(Rent[[#This Row],[Real_estate_Item]],Houses[#All],6)</f>
        <v>Condo</v>
      </c>
      <c r="G898" s="3">
        <f>VLOOKUP(Rent[[#This Row],[Real_estate_Item]],Houses[#All],7)</f>
        <v>350</v>
      </c>
      <c r="H898" s="3">
        <f t="shared" ref="H898:H961" si="28">C898*G898</f>
        <v>2800</v>
      </c>
      <c r="I898" s="3">
        <f t="shared" ref="I898:I961" si="29">$C$2*G898</f>
        <v>4200</v>
      </c>
      <c r="J898" s="4">
        <f>Rent[[#This Row],[Actual_Rent]]/Rent[[#This Row],[Planned_rent]]</f>
        <v>0.66666666666666663</v>
      </c>
      <c r="K898"/>
    </row>
    <row r="899" spans="1:11" x14ac:dyDescent="0.25">
      <c r="A899">
        <v>48</v>
      </c>
      <c r="B899" s="1">
        <v>38718</v>
      </c>
      <c r="C899">
        <v>6</v>
      </c>
      <c r="D899" t="str">
        <f>VLOOKUP(Rent[[#This Row],[Real_estate_Item]],Houses[#All],2)</f>
        <v>Eindhoven-Centrum</v>
      </c>
      <c r="E899" t="str">
        <f>VLOOKUP(Rent[[#This Row],[Real_estate_Item]],Houses[#All],3)</f>
        <v>Gildebuurt</v>
      </c>
      <c r="F899" t="str">
        <f>VLOOKUP(Rent[[#This Row],[Real_estate_Item]],Houses[#All],6)</f>
        <v>Condo</v>
      </c>
      <c r="G899" s="3">
        <f>VLOOKUP(Rent[[#This Row],[Real_estate_Item]],Houses[#All],7)</f>
        <v>350</v>
      </c>
      <c r="H899" s="3">
        <f t="shared" si="28"/>
        <v>2100</v>
      </c>
      <c r="I899" s="3">
        <f t="shared" si="29"/>
        <v>4200</v>
      </c>
      <c r="J899" s="4">
        <f>Rent[[#This Row],[Actual_Rent]]/Rent[[#This Row],[Planned_rent]]</f>
        <v>0.5</v>
      </c>
      <c r="K899"/>
    </row>
    <row r="900" spans="1:11" x14ac:dyDescent="0.25">
      <c r="A900">
        <v>48</v>
      </c>
      <c r="B900" s="1">
        <v>39083</v>
      </c>
      <c r="C900">
        <v>6</v>
      </c>
      <c r="D900" t="str">
        <f>VLOOKUP(Rent[[#This Row],[Real_estate_Item]],Houses[#All],2)</f>
        <v>Eindhoven-Centrum</v>
      </c>
      <c r="E900" t="str">
        <f>VLOOKUP(Rent[[#This Row],[Real_estate_Item]],Houses[#All],3)</f>
        <v>Gildebuurt</v>
      </c>
      <c r="F900" t="str">
        <f>VLOOKUP(Rent[[#This Row],[Real_estate_Item]],Houses[#All],6)</f>
        <v>Condo</v>
      </c>
      <c r="G900" s="3">
        <f>VLOOKUP(Rent[[#This Row],[Real_estate_Item]],Houses[#All],7)</f>
        <v>350</v>
      </c>
      <c r="H900" s="3">
        <f t="shared" si="28"/>
        <v>2100</v>
      </c>
      <c r="I900" s="3">
        <f t="shared" si="29"/>
        <v>4200</v>
      </c>
      <c r="J900" s="4">
        <f>Rent[[#This Row],[Actual_Rent]]/Rent[[#This Row],[Planned_rent]]</f>
        <v>0.5</v>
      </c>
      <c r="K900"/>
    </row>
    <row r="901" spans="1:11" x14ac:dyDescent="0.25">
      <c r="A901">
        <v>48</v>
      </c>
      <c r="B901" s="1">
        <v>39448</v>
      </c>
      <c r="C901">
        <v>8</v>
      </c>
      <c r="D901" t="str">
        <f>VLOOKUP(Rent[[#This Row],[Real_estate_Item]],Houses[#All],2)</f>
        <v>Eindhoven-Centrum</v>
      </c>
      <c r="E901" t="str">
        <f>VLOOKUP(Rent[[#This Row],[Real_estate_Item]],Houses[#All],3)</f>
        <v>Gildebuurt</v>
      </c>
      <c r="F901" t="str">
        <f>VLOOKUP(Rent[[#This Row],[Real_estate_Item]],Houses[#All],6)</f>
        <v>Condo</v>
      </c>
      <c r="G901" s="3">
        <f>VLOOKUP(Rent[[#This Row],[Real_estate_Item]],Houses[#All],7)</f>
        <v>350</v>
      </c>
      <c r="H901" s="3">
        <f t="shared" si="28"/>
        <v>2800</v>
      </c>
      <c r="I901" s="3">
        <f t="shared" si="29"/>
        <v>4200</v>
      </c>
      <c r="J901" s="4">
        <f>Rent[[#This Row],[Actual_Rent]]/Rent[[#This Row],[Planned_rent]]</f>
        <v>0.66666666666666663</v>
      </c>
      <c r="K901"/>
    </row>
    <row r="902" spans="1:11" x14ac:dyDescent="0.25">
      <c r="A902">
        <v>48</v>
      </c>
      <c r="B902" s="1">
        <v>39814</v>
      </c>
      <c r="C902">
        <v>9</v>
      </c>
      <c r="D902" t="str">
        <f>VLOOKUP(Rent[[#This Row],[Real_estate_Item]],Houses[#All],2)</f>
        <v>Eindhoven-Centrum</v>
      </c>
      <c r="E902" t="str">
        <f>VLOOKUP(Rent[[#This Row],[Real_estate_Item]],Houses[#All],3)</f>
        <v>Gildebuurt</v>
      </c>
      <c r="F902" t="str">
        <f>VLOOKUP(Rent[[#This Row],[Real_estate_Item]],Houses[#All],6)</f>
        <v>Condo</v>
      </c>
      <c r="G902" s="3">
        <f>VLOOKUP(Rent[[#This Row],[Real_estate_Item]],Houses[#All],7)</f>
        <v>350</v>
      </c>
      <c r="H902" s="3">
        <f t="shared" si="28"/>
        <v>3150</v>
      </c>
      <c r="I902" s="3">
        <f t="shared" si="29"/>
        <v>4200</v>
      </c>
      <c r="J902" s="4">
        <f>Rent[[#This Row],[Actual_Rent]]/Rent[[#This Row],[Planned_rent]]</f>
        <v>0.75</v>
      </c>
      <c r="K902"/>
    </row>
    <row r="903" spans="1:11" x14ac:dyDescent="0.25">
      <c r="A903">
        <v>48</v>
      </c>
      <c r="B903" s="1">
        <v>40179</v>
      </c>
      <c r="C903">
        <v>6</v>
      </c>
      <c r="D903" t="str">
        <f>VLOOKUP(Rent[[#This Row],[Real_estate_Item]],Houses[#All],2)</f>
        <v>Eindhoven-Centrum</v>
      </c>
      <c r="E903" t="str">
        <f>VLOOKUP(Rent[[#This Row],[Real_estate_Item]],Houses[#All],3)</f>
        <v>Gildebuurt</v>
      </c>
      <c r="F903" t="str">
        <f>VLOOKUP(Rent[[#This Row],[Real_estate_Item]],Houses[#All],6)</f>
        <v>Condo</v>
      </c>
      <c r="G903" s="3">
        <f>VLOOKUP(Rent[[#This Row],[Real_estate_Item]],Houses[#All],7)</f>
        <v>350</v>
      </c>
      <c r="H903" s="3">
        <f t="shared" si="28"/>
        <v>2100</v>
      </c>
      <c r="I903" s="3">
        <f t="shared" si="29"/>
        <v>4200</v>
      </c>
      <c r="J903" s="4">
        <f>Rent[[#This Row],[Actual_Rent]]/Rent[[#This Row],[Planned_rent]]</f>
        <v>0.5</v>
      </c>
      <c r="K903"/>
    </row>
    <row r="904" spans="1:11" x14ac:dyDescent="0.25">
      <c r="A904">
        <v>48</v>
      </c>
      <c r="B904" s="1">
        <v>40544</v>
      </c>
      <c r="C904">
        <v>5</v>
      </c>
      <c r="D904" t="str">
        <f>VLOOKUP(Rent[[#This Row],[Real_estate_Item]],Houses[#All],2)</f>
        <v>Eindhoven-Centrum</v>
      </c>
      <c r="E904" t="str">
        <f>VLOOKUP(Rent[[#This Row],[Real_estate_Item]],Houses[#All],3)</f>
        <v>Gildebuurt</v>
      </c>
      <c r="F904" t="str">
        <f>VLOOKUP(Rent[[#This Row],[Real_estate_Item]],Houses[#All],6)</f>
        <v>Condo</v>
      </c>
      <c r="G904" s="3">
        <f>VLOOKUP(Rent[[#This Row],[Real_estate_Item]],Houses[#All],7)</f>
        <v>350</v>
      </c>
      <c r="H904" s="3">
        <f t="shared" si="28"/>
        <v>1750</v>
      </c>
      <c r="I904" s="3">
        <f t="shared" si="29"/>
        <v>4200</v>
      </c>
      <c r="J904" s="4">
        <f>Rent[[#This Row],[Actual_Rent]]/Rent[[#This Row],[Planned_rent]]</f>
        <v>0.41666666666666669</v>
      </c>
      <c r="K904"/>
    </row>
    <row r="905" spans="1:11" x14ac:dyDescent="0.25">
      <c r="A905">
        <v>48</v>
      </c>
      <c r="B905" s="1">
        <v>40909</v>
      </c>
      <c r="C905">
        <v>5</v>
      </c>
      <c r="D905" t="str">
        <f>VLOOKUP(Rent[[#This Row],[Real_estate_Item]],Houses[#All],2)</f>
        <v>Eindhoven-Centrum</v>
      </c>
      <c r="E905" t="str">
        <f>VLOOKUP(Rent[[#This Row],[Real_estate_Item]],Houses[#All],3)</f>
        <v>Gildebuurt</v>
      </c>
      <c r="F905" t="str">
        <f>VLOOKUP(Rent[[#This Row],[Real_estate_Item]],Houses[#All],6)</f>
        <v>Condo</v>
      </c>
      <c r="G905" s="3">
        <f>VLOOKUP(Rent[[#This Row],[Real_estate_Item]],Houses[#All],7)</f>
        <v>350</v>
      </c>
      <c r="H905" s="3">
        <f t="shared" si="28"/>
        <v>1750</v>
      </c>
      <c r="I905" s="3">
        <f t="shared" si="29"/>
        <v>4200</v>
      </c>
      <c r="J905" s="4">
        <f>Rent[[#This Row],[Actual_Rent]]/Rent[[#This Row],[Planned_rent]]</f>
        <v>0.41666666666666669</v>
      </c>
      <c r="K905"/>
    </row>
    <row r="906" spans="1:11" x14ac:dyDescent="0.25">
      <c r="A906">
        <v>48</v>
      </c>
      <c r="B906" s="1">
        <v>41275</v>
      </c>
      <c r="C906">
        <v>9</v>
      </c>
      <c r="D906" t="str">
        <f>VLOOKUP(Rent[[#This Row],[Real_estate_Item]],Houses[#All],2)</f>
        <v>Eindhoven-Centrum</v>
      </c>
      <c r="E906" t="str">
        <f>VLOOKUP(Rent[[#This Row],[Real_estate_Item]],Houses[#All],3)</f>
        <v>Gildebuurt</v>
      </c>
      <c r="F906" t="str">
        <f>VLOOKUP(Rent[[#This Row],[Real_estate_Item]],Houses[#All],6)</f>
        <v>Condo</v>
      </c>
      <c r="G906" s="3">
        <f>VLOOKUP(Rent[[#This Row],[Real_estate_Item]],Houses[#All],7)</f>
        <v>350</v>
      </c>
      <c r="H906" s="3">
        <f t="shared" si="28"/>
        <v>3150</v>
      </c>
      <c r="I906" s="3">
        <f t="shared" si="29"/>
        <v>4200</v>
      </c>
      <c r="J906" s="4">
        <f>Rent[[#This Row],[Actual_Rent]]/Rent[[#This Row],[Planned_rent]]</f>
        <v>0.75</v>
      </c>
      <c r="K906"/>
    </row>
    <row r="907" spans="1:11" x14ac:dyDescent="0.25">
      <c r="A907">
        <v>48</v>
      </c>
      <c r="B907" s="1">
        <v>41640</v>
      </c>
      <c r="C907">
        <v>8</v>
      </c>
      <c r="D907" t="str">
        <f>VLOOKUP(Rent[[#This Row],[Real_estate_Item]],Houses[#All],2)</f>
        <v>Eindhoven-Centrum</v>
      </c>
      <c r="E907" t="str">
        <f>VLOOKUP(Rent[[#This Row],[Real_estate_Item]],Houses[#All],3)</f>
        <v>Gildebuurt</v>
      </c>
      <c r="F907" t="str">
        <f>VLOOKUP(Rent[[#This Row],[Real_estate_Item]],Houses[#All],6)</f>
        <v>Condo</v>
      </c>
      <c r="G907" s="3">
        <f>VLOOKUP(Rent[[#This Row],[Real_estate_Item]],Houses[#All],7)</f>
        <v>350</v>
      </c>
      <c r="H907" s="3">
        <f t="shared" si="28"/>
        <v>2800</v>
      </c>
      <c r="I907" s="3">
        <f t="shared" si="29"/>
        <v>4200</v>
      </c>
      <c r="J907" s="4">
        <f>Rent[[#This Row],[Actual_Rent]]/Rent[[#This Row],[Planned_rent]]</f>
        <v>0.66666666666666663</v>
      </c>
      <c r="K907"/>
    </row>
    <row r="908" spans="1:11" x14ac:dyDescent="0.25">
      <c r="A908">
        <v>48</v>
      </c>
      <c r="B908" s="1">
        <v>42005</v>
      </c>
      <c r="C908">
        <v>6</v>
      </c>
      <c r="D908" t="str">
        <f>VLOOKUP(Rent[[#This Row],[Real_estate_Item]],Houses[#All],2)</f>
        <v>Eindhoven-Centrum</v>
      </c>
      <c r="E908" t="str">
        <f>VLOOKUP(Rent[[#This Row],[Real_estate_Item]],Houses[#All],3)</f>
        <v>Gildebuurt</v>
      </c>
      <c r="F908" t="str">
        <f>VLOOKUP(Rent[[#This Row],[Real_estate_Item]],Houses[#All],6)</f>
        <v>Condo</v>
      </c>
      <c r="G908" s="3">
        <f>VLOOKUP(Rent[[#This Row],[Real_estate_Item]],Houses[#All],7)</f>
        <v>350</v>
      </c>
      <c r="H908" s="3">
        <f t="shared" si="28"/>
        <v>2100</v>
      </c>
      <c r="I908" s="3">
        <f t="shared" si="29"/>
        <v>4200</v>
      </c>
      <c r="J908" s="4">
        <f>Rent[[#This Row],[Actual_Rent]]/Rent[[#This Row],[Planned_rent]]</f>
        <v>0.5</v>
      </c>
      <c r="K908"/>
    </row>
    <row r="909" spans="1:11" x14ac:dyDescent="0.25">
      <c r="A909">
        <v>48</v>
      </c>
      <c r="B909" s="1">
        <v>42370</v>
      </c>
      <c r="C909">
        <v>5</v>
      </c>
      <c r="D909" t="str">
        <f>VLOOKUP(Rent[[#This Row],[Real_estate_Item]],Houses[#All],2)</f>
        <v>Eindhoven-Centrum</v>
      </c>
      <c r="E909" t="str">
        <f>VLOOKUP(Rent[[#This Row],[Real_estate_Item]],Houses[#All],3)</f>
        <v>Gildebuurt</v>
      </c>
      <c r="F909" t="str">
        <f>VLOOKUP(Rent[[#This Row],[Real_estate_Item]],Houses[#All],6)</f>
        <v>Condo</v>
      </c>
      <c r="G909" s="3">
        <f>VLOOKUP(Rent[[#This Row],[Real_estate_Item]],Houses[#All],7)</f>
        <v>350</v>
      </c>
      <c r="H909" s="3">
        <f t="shared" si="28"/>
        <v>1750</v>
      </c>
      <c r="I909" s="3">
        <f t="shared" si="29"/>
        <v>4200</v>
      </c>
      <c r="J909" s="4">
        <f>Rent[[#This Row],[Actual_Rent]]/Rent[[#This Row],[Planned_rent]]</f>
        <v>0.41666666666666669</v>
      </c>
      <c r="K909"/>
    </row>
    <row r="910" spans="1:11" x14ac:dyDescent="0.25">
      <c r="A910">
        <v>48</v>
      </c>
      <c r="B910" s="1">
        <v>42736</v>
      </c>
      <c r="C910">
        <v>5</v>
      </c>
      <c r="D910" t="str">
        <f>VLOOKUP(Rent[[#This Row],[Real_estate_Item]],Houses[#All],2)</f>
        <v>Eindhoven-Centrum</v>
      </c>
      <c r="E910" t="str">
        <f>VLOOKUP(Rent[[#This Row],[Real_estate_Item]],Houses[#All],3)</f>
        <v>Gildebuurt</v>
      </c>
      <c r="F910" t="str">
        <f>VLOOKUP(Rent[[#This Row],[Real_estate_Item]],Houses[#All],6)</f>
        <v>Condo</v>
      </c>
      <c r="G910" s="3">
        <f>VLOOKUP(Rent[[#This Row],[Real_estate_Item]],Houses[#All],7)</f>
        <v>350</v>
      </c>
      <c r="H910" s="3">
        <f t="shared" si="28"/>
        <v>1750</v>
      </c>
      <c r="I910" s="3">
        <f t="shared" si="29"/>
        <v>4200</v>
      </c>
      <c r="J910" s="4">
        <f>Rent[[#This Row],[Actual_Rent]]/Rent[[#This Row],[Planned_rent]]</f>
        <v>0.41666666666666669</v>
      </c>
      <c r="K910"/>
    </row>
    <row r="911" spans="1:11" x14ac:dyDescent="0.25">
      <c r="A911">
        <v>48</v>
      </c>
      <c r="B911" s="1">
        <v>43101</v>
      </c>
      <c r="C911">
        <v>7</v>
      </c>
      <c r="D911" t="str">
        <f>VLOOKUP(Rent[[#This Row],[Real_estate_Item]],Houses[#All],2)</f>
        <v>Eindhoven-Centrum</v>
      </c>
      <c r="E911" t="str">
        <f>VLOOKUP(Rent[[#This Row],[Real_estate_Item]],Houses[#All],3)</f>
        <v>Gildebuurt</v>
      </c>
      <c r="F911" t="str">
        <f>VLOOKUP(Rent[[#This Row],[Real_estate_Item]],Houses[#All],6)</f>
        <v>Condo</v>
      </c>
      <c r="G911" s="3">
        <f>VLOOKUP(Rent[[#This Row],[Real_estate_Item]],Houses[#All],7)</f>
        <v>350</v>
      </c>
      <c r="H911" s="3">
        <f t="shared" si="28"/>
        <v>2450</v>
      </c>
      <c r="I911" s="3">
        <f t="shared" si="29"/>
        <v>4200</v>
      </c>
      <c r="J911" s="4">
        <f>Rent[[#This Row],[Actual_Rent]]/Rent[[#This Row],[Planned_rent]]</f>
        <v>0.58333333333333337</v>
      </c>
      <c r="K911"/>
    </row>
    <row r="912" spans="1:11" x14ac:dyDescent="0.25">
      <c r="A912">
        <v>48</v>
      </c>
      <c r="B912" s="1">
        <v>43466</v>
      </c>
      <c r="C912">
        <v>5</v>
      </c>
      <c r="D912" t="str">
        <f>VLOOKUP(Rent[[#This Row],[Real_estate_Item]],Houses[#All],2)</f>
        <v>Eindhoven-Centrum</v>
      </c>
      <c r="E912" t="str">
        <f>VLOOKUP(Rent[[#This Row],[Real_estate_Item]],Houses[#All],3)</f>
        <v>Gildebuurt</v>
      </c>
      <c r="F912" t="str">
        <f>VLOOKUP(Rent[[#This Row],[Real_estate_Item]],Houses[#All],6)</f>
        <v>Condo</v>
      </c>
      <c r="G912" s="3">
        <f>VLOOKUP(Rent[[#This Row],[Real_estate_Item]],Houses[#All],7)</f>
        <v>350</v>
      </c>
      <c r="H912" s="3">
        <f t="shared" si="28"/>
        <v>1750</v>
      </c>
      <c r="I912" s="3">
        <f t="shared" si="29"/>
        <v>4200</v>
      </c>
      <c r="J912" s="4">
        <f>Rent[[#This Row],[Actual_Rent]]/Rent[[#This Row],[Planned_rent]]</f>
        <v>0.41666666666666669</v>
      </c>
      <c r="K912"/>
    </row>
    <row r="913" spans="1:11" x14ac:dyDescent="0.25">
      <c r="A913">
        <v>49</v>
      </c>
      <c r="B913" s="1">
        <v>36892</v>
      </c>
      <c r="C913">
        <v>7</v>
      </c>
      <c r="D913" t="str">
        <f>VLOOKUP(Rent[[#This Row],[Real_estate_Item]],Houses[#All],2)</f>
        <v>Eindhoven-Centrum</v>
      </c>
      <c r="E913" t="str">
        <f>VLOOKUP(Rent[[#This Row],[Real_estate_Item]],Houses[#All],3)</f>
        <v>Gildebuurt</v>
      </c>
      <c r="F913" t="str">
        <f>VLOOKUP(Rent[[#This Row],[Real_estate_Item]],Houses[#All],6)</f>
        <v>Apartment</v>
      </c>
      <c r="G913" s="3">
        <f>VLOOKUP(Rent[[#This Row],[Real_estate_Item]],Houses[#All],7)</f>
        <v>420</v>
      </c>
      <c r="H913" s="3">
        <f t="shared" si="28"/>
        <v>2940</v>
      </c>
      <c r="I913" s="3">
        <f t="shared" si="29"/>
        <v>5040</v>
      </c>
      <c r="J913" s="4">
        <f>Rent[[#This Row],[Actual_Rent]]/Rent[[#This Row],[Planned_rent]]</f>
        <v>0.58333333333333337</v>
      </c>
      <c r="K913"/>
    </row>
    <row r="914" spans="1:11" x14ac:dyDescent="0.25">
      <c r="A914">
        <v>49</v>
      </c>
      <c r="B914" s="1">
        <v>37257</v>
      </c>
      <c r="C914">
        <v>9</v>
      </c>
      <c r="D914" t="str">
        <f>VLOOKUP(Rent[[#This Row],[Real_estate_Item]],Houses[#All],2)</f>
        <v>Eindhoven-Centrum</v>
      </c>
      <c r="E914" t="str">
        <f>VLOOKUP(Rent[[#This Row],[Real_estate_Item]],Houses[#All],3)</f>
        <v>Gildebuurt</v>
      </c>
      <c r="F914" t="str">
        <f>VLOOKUP(Rent[[#This Row],[Real_estate_Item]],Houses[#All],6)</f>
        <v>Apartment</v>
      </c>
      <c r="G914" s="3">
        <f>VLOOKUP(Rent[[#This Row],[Real_estate_Item]],Houses[#All],7)</f>
        <v>420</v>
      </c>
      <c r="H914" s="3">
        <f t="shared" si="28"/>
        <v>3780</v>
      </c>
      <c r="I914" s="3">
        <f t="shared" si="29"/>
        <v>5040</v>
      </c>
      <c r="J914" s="4">
        <f>Rent[[#This Row],[Actual_Rent]]/Rent[[#This Row],[Planned_rent]]</f>
        <v>0.75</v>
      </c>
      <c r="K914"/>
    </row>
    <row r="915" spans="1:11" x14ac:dyDescent="0.25">
      <c r="A915">
        <v>49</v>
      </c>
      <c r="B915" s="1">
        <v>37622</v>
      </c>
      <c r="C915">
        <v>9</v>
      </c>
      <c r="D915" t="str">
        <f>VLOOKUP(Rent[[#This Row],[Real_estate_Item]],Houses[#All],2)</f>
        <v>Eindhoven-Centrum</v>
      </c>
      <c r="E915" t="str">
        <f>VLOOKUP(Rent[[#This Row],[Real_estate_Item]],Houses[#All],3)</f>
        <v>Gildebuurt</v>
      </c>
      <c r="F915" t="str">
        <f>VLOOKUP(Rent[[#This Row],[Real_estate_Item]],Houses[#All],6)</f>
        <v>Apartment</v>
      </c>
      <c r="G915" s="3">
        <f>VLOOKUP(Rent[[#This Row],[Real_estate_Item]],Houses[#All],7)</f>
        <v>420</v>
      </c>
      <c r="H915" s="3">
        <f t="shared" si="28"/>
        <v>3780</v>
      </c>
      <c r="I915" s="3">
        <f t="shared" si="29"/>
        <v>5040</v>
      </c>
      <c r="J915" s="4">
        <f>Rent[[#This Row],[Actual_Rent]]/Rent[[#This Row],[Planned_rent]]</f>
        <v>0.75</v>
      </c>
      <c r="K915"/>
    </row>
    <row r="916" spans="1:11" x14ac:dyDescent="0.25">
      <c r="A916">
        <v>49</v>
      </c>
      <c r="B916" s="1">
        <v>37987</v>
      </c>
      <c r="C916">
        <v>8</v>
      </c>
      <c r="D916" t="str">
        <f>VLOOKUP(Rent[[#This Row],[Real_estate_Item]],Houses[#All],2)</f>
        <v>Eindhoven-Centrum</v>
      </c>
      <c r="E916" t="str">
        <f>VLOOKUP(Rent[[#This Row],[Real_estate_Item]],Houses[#All],3)</f>
        <v>Gildebuurt</v>
      </c>
      <c r="F916" t="str">
        <f>VLOOKUP(Rent[[#This Row],[Real_estate_Item]],Houses[#All],6)</f>
        <v>Apartment</v>
      </c>
      <c r="G916" s="3">
        <f>VLOOKUP(Rent[[#This Row],[Real_estate_Item]],Houses[#All],7)</f>
        <v>420</v>
      </c>
      <c r="H916" s="3">
        <f t="shared" si="28"/>
        <v>3360</v>
      </c>
      <c r="I916" s="3">
        <f t="shared" si="29"/>
        <v>5040</v>
      </c>
      <c r="J916" s="4">
        <f>Rent[[#This Row],[Actual_Rent]]/Rent[[#This Row],[Planned_rent]]</f>
        <v>0.66666666666666663</v>
      </c>
      <c r="K916"/>
    </row>
    <row r="917" spans="1:11" x14ac:dyDescent="0.25">
      <c r="A917">
        <v>49</v>
      </c>
      <c r="B917" s="1">
        <v>38353</v>
      </c>
      <c r="C917">
        <v>7</v>
      </c>
      <c r="D917" t="str">
        <f>VLOOKUP(Rent[[#This Row],[Real_estate_Item]],Houses[#All],2)</f>
        <v>Eindhoven-Centrum</v>
      </c>
      <c r="E917" t="str">
        <f>VLOOKUP(Rent[[#This Row],[Real_estate_Item]],Houses[#All],3)</f>
        <v>Gildebuurt</v>
      </c>
      <c r="F917" t="str">
        <f>VLOOKUP(Rent[[#This Row],[Real_estate_Item]],Houses[#All],6)</f>
        <v>Apartment</v>
      </c>
      <c r="G917" s="3">
        <f>VLOOKUP(Rent[[#This Row],[Real_estate_Item]],Houses[#All],7)</f>
        <v>420</v>
      </c>
      <c r="H917" s="3">
        <f t="shared" si="28"/>
        <v>2940</v>
      </c>
      <c r="I917" s="3">
        <f t="shared" si="29"/>
        <v>5040</v>
      </c>
      <c r="J917" s="4">
        <f>Rent[[#This Row],[Actual_Rent]]/Rent[[#This Row],[Planned_rent]]</f>
        <v>0.58333333333333337</v>
      </c>
      <c r="K917"/>
    </row>
    <row r="918" spans="1:11" x14ac:dyDescent="0.25">
      <c r="A918">
        <v>49</v>
      </c>
      <c r="B918" s="1">
        <v>38718</v>
      </c>
      <c r="C918">
        <v>9</v>
      </c>
      <c r="D918" t="str">
        <f>VLOOKUP(Rent[[#This Row],[Real_estate_Item]],Houses[#All],2)</f>
        <v>Eindhoven-Centrum</v>
      </c>
      <c r="E918" t="str">
        <f>VLOOKUP(Rent[[#This Row],[Real_estate_Item]],Houses[#All],3)</f>
        <v>Gildebuurt</v>
      </c>
      <c r="F918" t="str">
        <f>VLOOKUP(Rent[[#This Row],[Real_estate_Item]],Houses[#All],6)</f>
        <v>Apartment</v>
      </c>
      <c r="G918" s="3">
        <f>VLOOKUP(Rent[[#This Row],[Real_estate_Item]],Houses[#All],7)</f>
        <v>420</v>
      </c>
      <c r="H918" s="3">
        <f t="shared" si="28"/>
        <v>3780</v>
      </c>
      <c r="I918" s="3">
        <f t="shared" si="29"/>
        <v>5040</v>
      </c>
      <c r="J918" s="4">
        <f>Rent[[#This Row],[Actual_Rent]]/Rent[[#This Row],[Planned_rent]]</f>
        <v>0.75</v>
      </c>
      <c r="K918"/>
    </row>
    <row r="919" spans="1:11" x14ac:dyDescent="0.25">
      <c r="A919">
        <v>49</v>
      </c>
      <c r="B919" s="1">
        <v>39083</v>
      </c>
      <c r="C919">
        <v>9</v>
      </c>
      <c r="D919" t="str">
        <f>VLOOKUP(Rent[[#This Row],[Real_estate_Item]],Houses[#All],2)</f>
        <v>Eindhoven-Centrum</v>
      </c>
      <c r="E919" t="str">
        <f>VLOOKUP(Rent[[#This Row],[Real_estate_Item]],Houses[#All],3)</f>
        <v>Gildebuurt</v>
      </c>
      <c r="F919" t="str">
        <f>VLOOKUP(Rent[[#This Row],[Real_estate_Item]],Houses[#All],6)</f>
        <v>Apartment</v>
      </c>
      <c r="G919" s="3">
        <f>VLOOKUP(Rent[[#This Row],[Real_estate_Item]],Houses[#All],7)</f>
        <v>420</v>
      </c>
      <c r="H919" s="3">
        <f t="shared" si="28"/>
        <v>3780</v>
      </c>
      <c r="I919" s="3">
        <f t="shared" si="29"/>
        <v>5040</v>
      </c>
      <c r="J919" s="4">
        <f>Rent[[#This Row],[Actual_Rent]]/Rent[[#This Row],[Planned_rent]]</f>
        <v>0.75</v>
      </c>
      <c r="K919"/>
    </row>
    <row r="920" spans="1:11" x14ac:dyDescent="0.25">
      <c r="A920">
        <v>49</v>
      </c>
      <c r="B920" s="1">
        <v>39448</v>
      </c>
      <c r="C920">
        <v>9</v>
      </c>
      <c r="D920" t="str">
        <f>VLOOKUP(Rent[[#This Row],[Real_estate_Item]],Houses[#All],2)</f>
        <v>Eindhoven-Centrum</v>
      </c>
      <c r="E920" t="str">
        <f>VLOOKUP(Rent[[#This Row],[Real_estate_Item]],Houses[#All],3)</f>
        <v>Gildebuurt</v>
      </c>
      <c r="F920" t="str">
        <f>VLOOKUP(Rent[[#This Row],[Real_estate_Item]],Houses[#All],6)</f>
        <v>Apartment</v>
      </c>
      <c r="G920" s="3">
        <f>VLOOKUP(Rent[[#This Row],[Real_estate_Item]],Houses[#All],7)</f>
        <v>420</v>
      </c>
      <c r="H920" s="3">
        <f t="shared" si="28"/>
        <v>3780</v>
      </c>
      <c r="I920" s="3">
        <f t="shared" si="29"/>
        <v>5040</v>
      </c>
      <c r="J920" s="4">
        <f>Rent[[#This Row],[Actual_Rent]]/Rent[[#This Row],[Planned_rent]]</f>
        <v>0.75</v>
      </c>
      <c r="K920"/>
    </row>
    <row r="921" spans="1:11" x14ac:dyDescent="0.25">
      <c r="A921">
        <v>49</v>
      </c>
      <c r="B921" s="1">
        <v>39814</v>
      </c>
      <c r="C921">
        <v>7</v>
      </c>
      <c r="D921" t="str">
        <f>VLOOKUP(Rent[[#This Row],[Real_estate_Item]],Houses[#All],2)</f>
        <v>Eindhoven-Centrum</v>
      </c>
      <c r="E921" t="str">
        <f>VLOOKUP(Rent[[#This Row],[Real_estate_Item]],Houses[#All],3)</f>
        <v>Gildebuurt</v>
      </c>
      <c r="F921" t="str">
        <f>VLOOKUP(Rent[[#This Row],[Real_estate_Item]],Houses[#All],6)</f>
        <v>Apartment</v>
      </c>
      <c r="G921" s="3">
        <f>VLOOKUP(Rent[[#This Row],[Real_estate_Item]],Houses[#All],7)</f>
        <v>420</v>
      </c>
      <c r="H921" s="3">
        <f t="shared" si="28"/>
        <v>2940</v>
      </c>
      <c r="I921" s="3">
        <f t="shared" si="29"/>
        <v>5040</v>
      </c>
      <c r="J921" s="4">
        <f>Rent[[#This Row],[Actual_Rent]]/Rent[[#This Row],[Planned_rent]]</f>
        <v>0.58333333333333337</v>
      </c>
      <c r="K921"/>
    </row>
    <row r="922" spans="1:11" x14ac:dyDescent="0.25">
      <c r="A922">
        <v>49</v>
      </c>
      <c r="B922" s="1">
        <v>40179</v>
      </c>
      <c r="C922">
        <v>9</v>
      </c>
      <c r="D922" t="str">
        <f>VLOOKUP(Rent[[#This Row],[Real_estate_Item]],Houses[#All],2)</f>
        <v>Eindhoven-Centrum</v>
      </c>
      <c r="E922" t="str">
        <f>VLOOKUP(Rent[[#This Row],[Real_estate_Item]],Houses[#All],3)</f>
        <v>Gildebuurt</v>
      </c>
      <c r="F922" t="str">
        <f>VLOOKUP(Rent[[#This Row],[Real_estate_Item]],Houses[#All],6)</f>
        <v>Apartment</v>
      </c>
      <c r="G922" s="3">
        <f>VLOOKUP(Rent[[#This Row],[Real_estate_Item]],Houses[#All],7)</f>
        <v>420</v>
      </c>
      <c r="H922" s="3">
        <f t="shared" si="28"/>
        <v>3780</v>
      </c>
      <c r="I922" s="3">
        <f t="shared" si="29"/>
        <v>5040</v>
      </c>
      <c r="J922" s="4">
        <f>Rent[[#This Row],[Actual_Rent]]/Rent[[#This Row],[Planned_rent]]</f>
        <v>0.75</v>
      </c>
      <c r="K922"/>
    </row>
    <row r="923" spans="1:11" x14ac:dyDescent="0.25">
      <c r="A923">
        <v>49</v>
      </c>
      <c r="B923" s="1">
        <v>40544</v>
      </c>
      <c r="C923">
        <v>7</v>
      </c>
      <c r="D923" t="str">
        <f>VLOOKUP(Rent[[#This Row],[Real_estate_Item]],Houses[#All],2)</f>
        <v>Eindhoven-Centrum</v>
      </c>
      <c r="E923" t="str">
        <f>VLOOKUP(Rent[[#This Row],[Real_estate_Item]],Houses[#All],3)</f>
        <v>Gildebuurt</v>
      </c>
      <c r="F923" t="str">
        <f>VLOOKUP(Rent[[#This Row],[Real_estate_Item]],Houses[#All],6)</f>
        <v>Apartment</v>
      </c>
      <c r="G923" s="3">
        <f>VLOOKUP(Rent[[#This Row],[Real_estate_Item]],Houses[#All],7)</f>
        <v>420</v>
      </c>
      <c r="H923" s="3">
        <f t="shared" si="28"/>
        <v>2940</v>
      </c>
      <c r="I923" s="3">
        <f t="shared" si="29"/>
        <v>5040</v>
      </c>
      <c r="J923" s="4">
        <f>Rent[[#This Row],[Actual_Rent]]/Rent[[#This Row],[Planned_rent]]</f>
        <v>0.58333333333333337</v>
      </c>
      <c r="K923"/>
    </row>
    <row r="924" spans="1:11" x14ac:dyDescent="0.25">
      <c r="A924">
        <v>49</v>
      </c>
      <c r="B924" s="1">
        <v>40909</v>
      </c>
      <c r="C924">
        <v>5</v>
      </c>
      <c r="D924" t="str">
        <f>VLOOKUP(Rent[[#This Row],[Real_estate_Item]],Houses[#All],2)</f>
        <v>Eindhoven-Centrum</v>
      </c>
      <c r="E924" t="str">
        <f>VLOOKUP(Rent[[#This Row],[Real_estate_Item]],Houses[#All],3)</f>
        <v>Gildebuurt</v>
      </c>
      <c r="F924" t="str">
        <f>VLOOKUP(Rent[[#This Row],[Real_estate_Item]],Houses[#All],6)</f>
        <v>Apartment</v>
      </c>
      <c r="G924" s="3">
        <f>VLOOKUP(Rent[[#This Row],[Real_estate_Item]],Houses[#All],7)</f>
        <v>420</v>
      </c>
      <c r="H924" s="3">
        <f t="shared" si="28"/>
        <v>2100</v>
      </c>
      <c r="I924" s="3">
        <f t="shared" si="29"/>
        <v>5040</v>
      </c>
      <c r="J924" s="4">
        <f>Rent[[#This Row],[Actual_Rent]]/Rent[[#This Row],[Planned_rent]]</f>
        <v>0.41666666666666669</v>
      </c>
      <c r="K924"/>
    </row>
    <row r="925" spans="1:11" x14ac:dyDescent="0.25">
      <c r="A925">
        <v>49</v>
      </c>
      <c r="B925" s="1">
        <v>41275</v>
      </c>
      <c r="C925">
        <v>8</v>
      </c>
      <c r="D925" t="str">
        <f>VLOOKUP(Rent[[#This Row],[Real_estate_Item]],Houses[#All],2)</f>
        <v>Eindhoven-Centrum</v>
      </c>
      <c r="E925" t="str">
        <f>VLOOKUP(Rent[[#This Row],[Real_estate_Item]],Houses[#All],3)</f>
        <v>Gildebuurt</v>
      </c>
      <c r="F925" t="str">
        <f>VLOOKUP(Rent[[#This Row],[Real_estate_Item]],Houses[#All],6)</f>
        <v>Apartment</v>
      </c>
      <c r="G925" s="3">
        <f>VLOOKUP(Rent[[#This Row],[Real_estate_Item]],Houses[#All],7)</f>
        <v>420</v>
      </c>
      <c r="H925" s="3">
        <f t="shared" si="28"/>
        <v>3360</v>
      </c>
      <c r="I925" s="3">
        <f t="shared" si="29"/>
        <v>5040</v>
      </c>
      <c r="J925" s="4">
        <f>Rent[[#This Row],[Actual_Rent]]/Rent[[#This Row],[Planned_rent]]</f>
        <v>0.66666666666666663</v>
      </c>
      <c r="K925"/>
    </row>
    <row r="926" spans="1:11" x14ac:dyDescent="0.25">
      <c r="A926">
        <v>49</v>
      </c>
      <c r="B926" s="1">
        <v>41640</v>
      </c>
      <c r="C926">
        <v>8</v>
      </c>
      <c r="D926" t="str">
        <f>VLOOKUP(Rent[[#This Row],[Real_estate_Item]],Houses[#All],2)</f>
        <v>Eindhoven-Centrum</v>
      </c>
      <c r="E926" t="str">
        <f>VLOOKUP(Rent[[#This Row],[Real_estate_Item]],Houses[#All],3)</f>
        <v>Gildebuurt</v>
      </c>
      <c r="F926" t="str">
        <f>VLOOKUP(Rent[[#This Row],[Real_estate_Item]],Houses[#All],6)</f>
        <v>Apartment</v>
      </c>
      <c r="G926" s="3">
        <f>VLOOKUP(Rent[[#This Row],[Real_estate_Item]],Houses[#All],7)</f>
        <v>420</v>
      </c>
      <c r="H926" s="3">
        <f t="shared" si="28"/>
        <v>3360</v>
      </c>
      <c r="I926" s="3">
        <f t="shared" si="29"/>
        <v>5040</v>
      </c>
      <c r="J926" s="4">
        <f>Rent[[#This Row],[Actual_Rent]]/Rent[[#This Row],[Planned_rent]]</f>
        <v>0.66666666666666663</v>
      </c>
      <c r="K926"/>
    </row>
    <row r="927" spans="1:11" x14ac:dyDescent="0.25">
      <c r="A927">
        <v>49</v>
      </c>
      <c r="B927" s="1">
        <v>42005</v>
      </c>
      <c r="C927">
        <v>9</v>
      </c>
      <c r="D927" t="str">
        <f>VLOOKUP(Rent[[#This Row],[Real_estate_Item]],Houses[#All],2)</f>
        <v>Eindhoven-Centrum</v>
      </c>
      <c r="E927" t="str">
        <f>VLOOKUP(Rent[[#This Row],[Real_estate_Item]],Houses[#All],3)</f>
        <v>Gildebuurt</v>
      </c>
      <c r="F927" t="str">
        <f>VLOOKUP(Rent[[#This Row],[Real_estate_Item]],Houses[#All],6)</f>
        <v>Apartment</v>
      </c>
      <c r="G927" s="3">
        <f>VLOOKUP(Rent[[#This Row],[Real_estate_Item]],Houses[#All],7)</f>
        <v>420</v>
      </c>
      <c r="H927" s="3">
        <f t="shared" si="28"/>
        <v>3780</v>
      </c>
      <c r="I927" s="3">
        <f t="shared" si="29"/>
        <v>5040</v>
      </c>
      <c r="J927" s="4">
        <f>Rent[[#This Row],[Actual_Rent]]/Rent[[#This Row],[Planned_rent]]</f>
        <v>0.75</v>
      </c>
      <c r="K927"/>
    </row>
    <row r="928" spans="1:11" x14ac:dyDescent="0.25">
      <c r="A928">
        <v>49</v>
      </c>
      <c r="B928" s="1">
        <v>42370</v>
      </c>
      <c r="C928">
        <v>6</v>
      </c>
      <c r="D928" t="str">
        <f>VLOOKUP(Rent[[#This Row],[Real_estate_Item]],Houses[#All],2)</f>
        <v>Eindhoven-Centrum</v>
      </c>
      <c r="E928" t="str">
        <f>VLOOKUP(Rent[[#This Row],[Real_estate_Item]],Houses[#All],3)</f>
        <v>Gildebuurt</v>
      </c>
      <c r="F928" t="str">
        <f>VLOOKUP(Rent[[#This Row],[Real_estate_Item]],Houses[#All],6)</f>
        <v>Apartment</v>
      </c>
      <c r="G928" s="3">
        <f>VLOOKUP(Rent[[#This Row],[Real_estate_Item]],Houses[#All],7)</f>
        <v>420</v>
      </c>
      <c r="H928" s="3">
        <f t="shared" si="28"/>
        <v>2520</v>
      </c>
      <c r="I928" s="3">
        <f t="shared" si="29"/>
        <v>5040</v>
      </c>
      <c r="J928" s="4">
        <f>Rent[[#This Row],[Actual_Rent]]/Rent[[#This Row],[Planned_rent]]</f>
        <v>0.5</v>
      </c>
      <c r="K928"/>
    </row>
    <row r="929" spans="1:11" x14ac:dyDescent="0.25">
      <c r="A929">
        <v>49</v>
      </c>
      <c r="B929" s="1">
        <v>42736</v>
      </c>
      <c r="C929">
        <v>6</v>
      </c>
      <c r="D929" t="str">
        <f>VLOOKUP(Rent[[#This Row],[Real_estate_Item]],Houses[#All],2)</f>
        <v>Eindhoven-Centrum</v>
      </c>
      <c r="E929" t="str">
        <f>VLOOKUP(Rent[[#This Row],[Real_estate_Item]],Houses[#All],3)</f>
        <v>Gildebuurt</v>
      </c>
      <c r="F929" t="str">
        <f>VLOOKUP(Rent[[#This Row],[Real_estate_Item]],Houses[#All],6)</f>
        <v>Apartment</v>
      </c>
      <c r="G929" s="3">
        <f>VLOOKUP(Rent[[#This Row],[Real_estate_Item]],Houses[#All],7)</f>
        <v>420</v>
      </c>
      <c r="H929" s="3">
        <f t="shared" si="28"/>
        <v>2520</v>
      </c>
      <c r="I929" s="3">
        <f t="shared" si="29"/>
        <v>5040</v>
      </c>
      <c r="J929" s="4">
        <f>Rent[[#This Row],[Actual_Rent]]/Rent[[#This Row],[Planned_rent]]</f>
        <v>0.5</v>
      </c>
      <c r="K929"/>
    </row>
    <row r="930" spans="1:11" x14ac:dyDescent="0.25">
      <c r="A930">
        <v>49</v>
      </c>
      <c r="B930" s="1">
        <v>43101</v>
      </c>
      <c r="C930">
        <v>7</v>
      </c>
      <c r="D930" t="str">
        <f>VLOOKUP(Rent[[#This Row],[Real_estate_Item]],Houses[#All],2)</f>
        <v>Eindhoven-Centrum</v>
      </c>
      <c r="E930" t="str">
        <f>VLOOKUP(Rent[[#This Row],[Real_estate_Item]],Houses[#All],3)</f>
        <v>Gildebuurt</v>
      </c>
      <c r="F930" t="str">
        <f>VLOOKUP(Rent[[#This Row],[Real_estate_Item]],Houses[#All],6)</f>
        <v>Apartment</v>
      </c>
      <c r="G930" s="3">
        <f>VLOOKUP(Rent[[#This Row],[Real_estate_Item]],Houses[#All],7)</f>
        <v>420</v>
      </c>
      <c r="H930" s="3">
        <f t="shared" si="28"/>
        <v>2940</v>
      </c>
      <c r="I930" s="3">
        <f t="shared" si="29"/>
        <v>5040</v>
      </c>
      <c r="J930" s="4">
        <f>Rent[[#This Row],[Actual_Rent]]/Rent[[#This Row],[Planned_rent]]</f>
        <v>0.58333333333333337</v>
      </c>
      <c r="K930"/>
    </row>
    <row r="931" spans="1:11" x14ac:dyDescent="0.25">
      <c r="A931">
        <v>49</v>
      </c>
      <c r="B931" s="1">
        <v>43466</v>
      </c>
      <c r="C931">
        <v>5</v>
      </c>
      <c r="D931" t="str">
        <f>VLOOKUP(Rent[[#This Row],[Real_estate_Item]],Houses[#All],2)</f>
        <v>Eindhoven-Centrum</v>
      </c>
      <c r="E931" t="str">
        <f>VLOOKUP(Rent[[#This Row],[Real_estate_Item]],Houses[#All],3)</f>
        <v>Gildebuurt</v>
      </c>
      <c r="F931" t="str">
        <f>VLOOKUP(Rent[[#This Row],[Real_estate_Item]],Houses[#All],6)</f>
        <v>Apartment</v>
      </c>
      <c r="G931" s="3">
        <f>VLOOKUP(Rent[[#This Row],[Real_estate_Item]],Houses[#All],7)</f>
        <v>420</v>
      </c>
      <c r="H931" s="3">
        <f t="shared" si="28"/>
        <v>2100</v>
      </c>
      <c r="I931" s="3">
        <f t="shared" si="29"/>
        <v>5040</v>
      </c>
      <c r="J931" s="4">
        <f>Rent[[#This Row],[Actual_Rent]]/Rent[[#This Row],[Planned_rent]]</f>
        <v>0.41666666666666669</v>
      </c>
      <c r="K931"/>
    </row>
    <row r="932" spans="1:11" x14ac:dyDescent="0.25">
      <c r="A932">
        <v>50</v>
      </c>
      <c r="B932" s="1">
        <v>36892</v>
      </c>
      <c r="C932">
        <v>5</v>
      </c>
      <c r="D932" t="str">
        <f>VLOOKUP(Rent[[#This Row],[Real_estate_Item]],Houses[#All],2)</f>
        <v>Eindhoven-Centrum</v>
      </c>
      <c r="E932" t="str">
        <f>VLOOKUP(Rent[[#This Row],[Real_estate_Item]],Houses[#All],3)</f>
        <v>Gildebuurt</v>
      </c>
      <c r="F932" t="str">
        <f>VLOOKUP(Rent[[#This Row],[Real_estate_Item]],Houses[#All],6)</f>
        <v>House</v>
      </c>
      <c r="G932" s="3">
        <f>VLOOKUP(Rent[[#This Row],[Real_estate_Item]],Houses[#All],7)</f>
        <v>700</v>
      </c>
      <c r="H932" s="3">
        <f t="shared" si="28"/>
        <v>3500</v>
      </c>
      <c r="I932" s="3">
        <f t="shared" si="29"/>
        <v>8400</v>
      </c>
      <c r="J932" s="4">
        <f>Rent[[#This Row],[Actual_Rent]]/Rent[[#This Row],[Planned_rent]]</f>
        <v>0.41666666666666669</v>
      </c>
      <c r="K932"/>
    </row>
    <row r="933" spans="1:11" x14ac:dyDescent="0.25">
      <c r="A933">
        <v>50</v>
      </c>
      <c r="B933" s="1">
        <v>37257</v>
      </c>
      <c r="C933">
        <v>8</v>
      </c>
      <c r="D933" t="str">
        <f>VLOOKUP(Rent[[#This Row],[Real_estate_Item]],Houses[#All],2)</f>
        <v>Eindhoven-Centrum</v>
      </c>
      <c r="E933" t="str">
        <f>VLOOKUP(Rent[[#This Row],[Real_estate_Item]],Houses[#All],3)</f>
        <v>Gildebuurt</v>
      </c>
      <c r="F933" t="str">
        <f>VLOOKUP(Rent[[#This Row],[Real_estate_Item]],Houses[#All],6)</f>
        <v>House</v>
      </c>
      <c r="G933" s="3">
        <f>VLOOKUP(Rent[[#This Row],[Real_estate_Item]],Houses[#All],7)</f>
        <v>700</v>
      </c>
      <c r="H933" s="3">
        <f t="shared" si="28"/>
        <v>5600</v>
      </c>
      <c r="I933" s="3">
        <f t="shared" si="29"/>
        <v>8400</v>
      </c>
      <c r="J933" s="4">
        <f>Rent[[#This Row],[Actual_Rent]]/Rent[[#This Row],[Planned_rent]]</f>
        <v>0.66666666666666663</v>
      </c>
      <c r="K933"/>
    </row>
    <row r="934" spans="1:11" x14ac:dyDescent="0.25">
      <c r="A934">
        <v>50</v>
      </c>
      <c r="B934" s="1">
        <v>37622</v>
      </c>
      <c r="C934">
        <v>8</v>
      </c>
      <c r="D934" t="str">
        <f>VLOOKUP(Rent[[#This Row],[Real_estate_Item]],Houses[#All],2)</f>
        <v>Eindhoven-Centrum</v>
      </c>
      <c r="E934" t="str">
        <f>VLOOKUP(Rent[[#This Row],[Real_estate_Item]],Houses[#All],3)</f>
        <v>Gildebuurt</v>
      </c>
      <c r="F934" t="str">
        <f>VLOOKUP(Rent[[#This Row],[Real_estate_Item]],Houses[#All],6)</f>
        <v>House</v>
      </c>
      <c r="G934" s="3">
        <f>VLOOKUP(Rent[[#This Row],[Real_estate_Item]],Houses[#All],7)</f>
        <v>700</v>
      </c>
      <c r="H934" s="3">
        <f t="shared" si="28"/>
        <v>5600</v>
      </c>
      <c r="I934" s="3">
        <f t="shared" si="29"/>
        <v>8400</v>
      </c>
      <c r="J934" s="4">
        <f>Rent[[#This Row],[Actual_Rent]]/Rent[[#This Row],[Planned_rent]]</f>
        <v>0.66666666666666663</v>
      </c>
      <c r="K934"/>
    </row>
    <row r="935" spans="1:11" x14ac:dyDescent="0.25">
      <c r="A935">
        <v>50</v>
      </c>
      <c r="B935" s="1">
        <v>37987</v>
      </c>
      <c r="C935">
        <v>7</v>
      </c>
      <c r="D935" t="str">
        <f>VLOOKUP(Rent[[#This Row],[Real_estate_Item]],Houses[#All],2)</f>
        <v>Eindhoven-Centrum</v>
      </c>
      <c r="E935" t="str">
        <f>VLOOKUP(Rent[[#This Row],[Real_estate_Item]],Houses[#All],3)</f>
        <v>Gildebuurt</v>
      </c>
      <c r="F935" t="str">
        <f>VLOOKUP(Rent[[#This Row],[Real_estate_Item]],Houses[#All],6)</f>
        <v>House</v>
      </c>
      <c r="G935" s="3">
        <f>VLOOKUP(Rent[[#This Row],[Real_estate_Item]],Houses[#All],7)</f>
        <v>700</v>
      </c>
      <c r="H935" s="3">
        <f t="shared" si="28"/>
        <v>4900</v>
      </c>
      <c r="I935" s="3">
        <f t="shared" si="29"/>
        <v>8400</v>
      </c>
      <c r="J935" s="4">
        <f>Rent[[#This Row],[Actual_Rent]]/Rent[[#This Row],[Planned_rent]]</f>
        <v>0.58333333333333337</v>
      </c>
      <c r="K935"/>
    </row>
    <row r="936" spans="1:11" x14ac:dyDescent="0.25">
      <c r="A936">
        <v>50</v>
      </c>
      <c r="B936" s="1">
        <v>38353</v>
      </c>
      <c r="C936">
        <v>6</v>
      </c>
      <c r="D936" t="str">
        <f>VLOOKUP(Rent[[#This Row],[Real_estate_Item]],Houses[#All],2)</f>
        <v>Eindhoven-Centrum</v>
      </c>
      <c r="E936" t="str">
        <f>VLOOKUP(Rent[[#This Row],[Real_estate_Item]],Houses[#All],3)</f>
        <v>Gildebuurt</v>
      </c>
      <c r="F936" t="str">
        <f>VLOOKUP(Rent[[#This Row],[Real_estate_Item]],Houses[#All],6)</f>
        <v>House</v>
      </c>
      <c r="G936" s="3">
        <f>VLOOKUP(Rent[[#This Row],[Real_estate_Item]],Houses[#All],7)</f>
        <v>700</v>
      </c>
      <c r="H936" s="3">
        <f t="shared" si="28"/>
        <v>4200</v>
      </c>
      <c r="I936" s="3">
        <f t="shared" si="29"/>
        <v>8400</v>
      </c>
      <c r="J936" s="4">
        <f>Rent[[#This Row],[Actual_Rent]]/Rent[[#This Row],[Planned_rent]]</f>
        <v>0.5</v>
      </c>
      <c r="K936"/>
    </row>
    <row r="937" spans="1:11" x14ac:dyDescent="0.25">
      <c r="A937">
        <v>50</v>
      </c>
      <c r="B937" s="1">
        <v>38718</v>
      </c>
      <c r="C937">
        <v>9</v>
      </c>
      <c r="D937" t="str">
        <f>VLOOKUP(Rent[[#This Row],[Real_estate_Item]],Houses[#All],2)</f>
        <v>Eindhoven-Centrum</v>
      </c>
      <c r="E937" t="str">
        <f>VLOOKUP(Rent[[#This Row],[Real_estate_Item]],Houses[#All],3)</f>
        <v>Gildebuurt</v>
      </c>
      <c r="F937" t="str">
        <f>VLOOKUP(Rent[[#This Row],[Real_estate_Item]],Houses[#All],6)</f>
        <v>House</v>
      </c>
      <c r="G937" s="3">
        <f>VLOOKUP(Rent[[#This Row],[Real_estate_Item]],Houses[#All],7)</f>
        <v>700</v>
      </c>
      <c r="H937" s="3">
        <f t="shared" si="28"/>
        <v>6300</v>
      </c>
      <c r="I937" s="3">
        <f t="shared" si="29"/>
        <v>8400</v>
      </c>
      <c r="J937" s="4">
        <f>Rent[[#This Row],[Actual_Rent]]/Rent[[#This Row],[Planned_rent]]</f>
        <v>0.75</v>
      </c>
      <c r="K937"/>
    </row>
    <row r="938" spans="1:11" x14ac:dyDescent="0.25">
      <c r="A938">
        <v>50</v>
      </c>
      <c r="B938" s="1">
        <v>39083</v>
      </c>
      <c r="C938">
        <v>9</v>
      </c>
      <c r="D938" t="str">
        <f>VLOOKUP(Rent[[#This Row],[Real_estate_Item]],Houses[#All],2)</f>
        <v>Eindhoven-Centrum</v>
      </c>
      <c r="E938" t="str">
        <f>VLOOKUP(Rent[[#This Row],[Real_estate_Item]],Houses[#All],3)</f>
        <v>Gildebuurt</v>
      </c>
      <c r="F938" t="str">
        <f>VLOOKUP(Rent[[#This Row],[Real_estate_Item]],Houses[#All],6)</f>
        <v>House</v>
      </c>
      <c r="G938" s="3">
        <f>VLOOKUP(Rent[[#This Row],[Real_estate_Item]],Houses[#All],7)</f>
        <v>700</v>
      </c>
      <c r="H938" s="3">
        <f t="shared" si="28"/>
        <v>6300</v>
      </c>
      <c r="I938" s="3">
        <f t="shared" si="29"/>
        <v>8400</v>
      </c>
      <c r="J938" s="4">
        <f>Rent[[#This Row],[Actual_Rent]]/Rent[[#This Row],[Planned_rent]]</f>
        <v>0.75</v>
      </c>
      <c r="K938"/>
    </row>
    <row r="939" spans="1:11" x14ac:dyDescent="0.25">
      <c r="A939">
        <v>50</v>
      </c>
      <c r="B939" s="1">
        <v>39448</v>
      </c>
      <c r="C939">
        <v>7</v>
      </c>
      <c r="D939" t="str">
        <f>VLOOKUP(Rent[[#This Row],[Real_estate_Item]],Houses[#All],2)</f>
        <v>Eindhoven-Centrum</v>
      </c>
      <c r="E939" t="str">
        <f>VLOOKUP(Rent[[#This Row],[Real_estate_Item]],Houses[#All],3)</f>
        <v>Gildebuurt</v>
      </c>
      <c r="F939" t="str">
        <f>VLOOKUP(Rent[[#This Row],[Real_estate_Item]],Houses[#All],6)</f>
        <v>House</v>
      </c>
      <c r="G939" s="3">
        <f>VLOOKUP(Rent[[#This Row],[Real_estate_Item]],Houses[#All],7)</f>
        <v>700</v>
      </c>
      <c r="H939" s="3">
        <f t="shared" si="28"/>
        <v>4900</v>
      </c>
      <c r="I939" s="3">
        <f t="shared" si="29"/>
        <v>8400</v>
      </c>
      <c r="J939" s="4">
        <f>Rent[[#This Row],[Actual_Rent]]/Rent[[#This Row],[Planned_rent]]</f>
        <v>0.58333333333333337</v>
      </c>
      <c r="K939"/>
    </row>
    <row r="940" spans="1:11" x14ac:dyDescent="0.25">
      <c r="A940">
        <v>50</v>
      </c>
      <c r="B940" s="1">
        <v>39814</v>
      </c>
      <c r="C940">
        <v>7</v>
      </c>
      <c r="D940" t="str">
        <f>VLOOKUP(Rent[[#This Row],[Real_estate_Item]],Houses[#All],2)</f>
        <v>Eindhoven-Centrum</v>
      </c>
      <c r="E940" t="str">
        <f>VLOOKUP(Rent[[#This Row],[Real_estate_Item]],Houses[#All],3)</f>
        <v>Gildebuurt</v>
      </c>
      <c r="F940" t="str">
        <f>VLOOKUP(Rent[[#This Row],[Real_estate_Item]],Houses[#All],6)</f>
        <v>House</v>
      </c>
      <c r="G940" s="3">
        <f>VLOOKUP(Rent[[#This Row],[Real_estate_Item]],Houses[#All],7)</f>
        <v>700</v>
      </c>
      <c r="H940" s="3">
        <f t="shared" si="28"/>
        <v>4900</v>
      </c>
      <c r="I940" s="3">
        <f t="shared" si="29"/>
        <v>8400</v>
      </c>
      <c r="J940" s="4">
        <f>Rent[[#This Row],[Actual_Rent]]/Rent[[#This Row],[Planned_rent]]</f>
        <v>0.58333333333333337</v>
      </c>
      <c r="K940"/>
    </row>
    <row r="941" spans="1:11" x14ac:dyDescent="0.25">
      <c r="A941">
        <v>50</v>
      </c>
      <c r="B941" s="1">
        <v>40179</v>
      </c>
      <c r="C941">
        <v>9</v>
      </c>
      <c r="D941" t="str">
        <f>VLOOKUP(Rent[[#This Row],[Real_estate_Item]],Houses[#All],2)</f>
        <v>Eindhoven-Centrum</v>
      </c>
      <c r="E941" t="str">
        <f>VLOOKUP(Rent[[#This Row],[Real_estate_Item]],Houses[#All],3)</f>
        <v>Gildebuurt</v>
      </c>
      <c r="F941" t="str">
        <f>VLOOKUP(Rent[[#This Row],[Real_estate_Item]],Houses[#All],6)</f>
        <v>House</v>
      </c>
      <c r="G941" s="3">
        <f>VLOOKUP(Rent[[#This Row],[Real_estate_Item]],Houses[#All],7)</f>
        <v>700</v>
      </c>
      <c r="H941" s="3">
        <f t="shared" si="28"/>
        <v>6300</v>
      </c>
      <c r="I941" s="3">
        <f t="shared" si="29"/>
        <v>8400</v>
      </c>
      <c r="J941" s="4">
        <f>Rent[[#This Row],[Actual_Rent]]/Rent[[#This Row],[Planned_rent]]</f>
        <v>0.75</v>
      </c>
      <c r="K941"/>
    </row>
    <row r="942" spans="1:11" x14ac:dyDescent="0.25">
      <c r="A942">
        <v>50</v>
      </c>
      <c r="B942" s="1">
        <v>40544</v>
      </c>
      <c r="C942">
        <v>7</v>
      </c>
      <c r="D942" t="str">
        <f>VLOOKUP(Rent[[#This Row],[Real_estate_Item]],Houses[#All],2)</f>
        <v>Eindhoven-Centrum</v>
      </c>
      <c r="E942" t="str">
        <f>VLOOKUP(Rent[[#This Row],[Real_estate_Item]],Houses[#All],3)</f>
        <v>Gildebuurt</v>
      </c>
      <c r="F942" t="str">
        <f>VLOOKUP(Rent[[#This Row],[Real_estate_Item]],Houses[#All],6)</f>
        <v>House</v>
      </c>
      <c r="G942" s="3">
        <f>VLOOKUP(Rent[[#This Row],[Real_estate_Item]],Houses[#All],7)</f>
        <v>700</v>
      </c>
      <c r="H942" s="3">
        <f t="shared" si="28"/>
        <v>4900</v>
      </c>
      <c r="I942" s="3">
        <f t="shared" si="29"/>
        <v>8400</v>
      </c>
      <c r="J942" s="4">
        <f>Rent[[#This Row],[Actual_Rent]]/Rent[[#This Row],[Planned_rent]]</f>
        <v>0.58333333333333337</v>
      </c>
      <c r="K942"/>
    </row>
    <row r="943" spans="1:11" x14ac:dyDescent="0.25">
      <c r="A943">
        <v>50</v>
      </c>
      <c r="B943" s="1">
        <v>40909</v>
      </c>
      <c r="C943">
        <v>9</v>
      </c>
      <c r="D943" t="str">
        <f>VLOOKUP(Rent[[#This Row],[Real_estate_Item]],Houses[#All],2)</f>
        <v>Eindhoven-Centrum</v>
      </c>
      <c r="E943" t="str">
        <f>VLOOKUP(Rent[[#This Row],[Real_estate_Item]],Houses[#All],3)</f>
        <v>Gildebuurt</v>
      </c>
      <c r="F943" t="str">
        <f>VLOOKUP(Rent[[#This Row],[Real_estate_Item]],Houses[#All],6)</f>
        <v>House</v>
      </c>
      <c r="G943" s="3">
        <f>VLOOKUP(Rent[[#This Row],[Real_estate_Item]],Houses[#All],7)</f>
        <v>700</v>
      </c>
      <c r="H943" s="3">
        <f t="shared" si="28"/>
        <v>6300</v>
      </c>
      <c r="I943" s="3">
        <f t="shared" si="29"/>
        <v>8400</v>
      </c>
      <c r="J943" s="4">
        <f>Rent[[#This Row],[Actual_Rent]]/Rent[[#This Row],[Planned_rent]]</f>
        <v>0.75</v>
      </c>
      <c r="K943"/>
    </row>
    <row r="944" spans="1:11" x14ac:dyDescent="0.25">
      <c r="A944">
        <v>50</v>
      </c>
      <c r="B944" s="1">
        <v>41275</v>
      </c>
      <c r="C944">
        <v>6</v>
      </c>
      <c r="D944" t="str">
        <f>VLOOKUP(Rent[[#This Row],[Real_estate_Item]],Houses[#All],2)</f>
        <v>Eindhoven-Centrum</v>
      </c>
      <c r="E944" t="str">
        <f>VLOOKUP(Rent[[#This Row],[Real_estate_Item]],Houses[#All],3)</f>
        <v>Gildebuurt</v>
      </c>
      <c r="F944" t="str">
        <f>VLOOKUP(Rent[[#This Row],[Real_estate_Item]],Houses[#All],6)</f>
        <v>House</v>
      </c>
      <c r="G944" s="3">
        <f>VLOOKUP(Rent[[#This Row],[Real_estate_Item]],Houses[#All],7)</f>
        <v>700</v>
      </c>
      <c r="H944" s="3">
        <f t="shared" si="28"/>
        <v>4200</v>
      </c>
      <c r="I944" s="3">
        <f t="shared" si="29"/>
        <v>8400</v>
      </c>
      <c r="J944" s="4">
        <f>Rent[[#This Row],[Actual_Rent]]/Rent[[#This Row],[Planned_rent]]</f>
        <v>0.5</v>
      </c>
      <c r="K944"/>
    </row>
    <row r="945" spans="1:11" x14ac:dyDescent="0.25">
      <c r="A945">
        <v>50</v>
      </c>
      <c r="B945" s="1">
        <v>41640</v>
      </c>
      <c r="C945">
        <v>7</v>
      </c>
      <c r="D945" t="str">
        <f>VLOOKUP(Rent[[#This Row],[Real_estate_Item]],Houses[#All],2)</f>
        <v>Eindhoven-Centrum</v>
      </c>
      <c r="E945" t="str">
        <f>VLOOKUP(Rent[[#This Row],[Real_estate_Item]],Houses[#All],3)</f>
        <v>Gildebuurt</v>
      </c>
      <c r="F945" t="str">
        <f>VLOOKUP(Rent[[#This Row],[Real_estate_Item]],Houses[#All],6)</f>
        <v>House</v>
      </c>
      <c r="G945" s="3">
        <f>VLOOKUP(Rent[[#This Row],[Real_estate_Item]],Houses[#All],7)</f>
        <v>700</v>
      </c>
      <c r="H945" s="3">
        <f t="shared" si="28"/>
        <v>4900</v>
      </c>
      <c r="I945" s="3">
        <f t="shared" si="29"/>
        <v>8400</v>
      </c>
      <c r="J945" s="4">
        <f>Rent[[#This Row],[Actual_Rent]]/Rent[[#This Row],[Planned_rent]]</f>
        <v>0.58333333333333337</v>
      </c>
      <c r="K945"/>
    </row>
    <row r="946" spans="1:11" x14ac:dyDescent="0.25">
      <c r="A946">
        <v>50</v>
      </c>
      <c r="B946" s="1">
        <v>42005</v>
      </c>
      <c r="C946">
        <v>9</v>
      </c>
      <c r="D946" t="str">
        <f>VLOOKUP(Rent[[#This Row],[Real_estate_Item]],Houses[#All],2)</f>
        <v>Eindhoven-Centrum</v>
      </c>
      <c r="E946" t="str">
        <f>VLOOKUP(Rent[[#This Row],[Real_estate_Item]],Houses[#All],3)</f>
        <v>Gildebuurt</v>
      </c>
      <c r="F946" t="str">
        <f>VLOOKUP(Rent[[#This Row],[Real_estate_Item]],Houses[#All],6)</f>
        <v>House</v>
      </c>
      <c r="G946" s="3">
        <f>VLOOKUP(Rent[[#This Row],[Real_estate_Item]],Houses[#All],7)</f>
        <v>700</v>
      </c>
      <c r="H946" s="3">
        <f t="shared" si="28"/>
        <v>6300</v>
      </c>
      <c r="I946" s="3">
        <f t="shared" si="29"/>
        <v>8400</v>
      </c>
      <c r="J946" s="4">
        <f>Rent[[#This Row],[Actual_Rent]]/Rent[[#This Row],[Planned_rent]]</f>
        <v>0.75</v>
      </c>
      <c r="K946"/>
    </row>
    <row r="947" spans="1:11" x14ac:dyDescent="0.25">
      <c r="A947">
        <v>50</v>
      </c>
      <c r="B947" s="1">
        <v>42370</v>
      </c>
      <c r="C947">
        <v>5</v>
      </c>
      <c r="D947" t="str">
        <f>VLOOKUP(Rent[[#This Row],[Real_estate_Item]],Houses[#All],2)</f>
        <v>Eindhoven-Centrum</v>
      </c>
      <c r="E947" t="str">
        <f>VLOOKUP(Rent[[#This Row],[Real_estate_Item]],Houses[#All],3)</f>
        <v>Gildebuurt</v>
      </c>
      <c r="F947" t="str">
        <f>VLOOKUP(Rent[[#This Row],[Real_estate_Item]],Houses[#All],6)</f>
        <v>House</v>
      </c>
      <c r="G947" s="3">
        <f>VLOOKUP(Rent[[#This Row],[Real_estate_Item]],Houses[#All],7)</f>
        <v>700</v>
      </c>
      <c r="H947" s="3">
        <f t="shared" si="28"/>
        <v>3500</v>
      </c>
      <c r="I947" s="3">
        <f t="shared" si="29"/>
        <v>8400</v>
      </c>
      <c r="J947" s="4">
        <f>Rent[[#This Row],[Actual_Rent]]/Rent[[#This Row],[Planned_rent]]</f>
        <v>0.41666666666666669</v>
      </c>
      <c r="K947"/>
    </row>
    <row r="948" spans="1:11" x14ac:dyDescent="0.25">
      <c r="A948">
        <v>50</v>
      </c>
      <c r="B948" s="1">
        <v>42736</v>
      </c>
      <c r="C948">
        <v>5</v>
      </c>
      <c r="D948" t="str">
        <f>VLOOKUP(Rent[[#This Row],[Real_estate_Item]],Houses[#All],2)</f>
        <v>Eindhoven-Centrum</v>
      </c>
      <c r="E948" t="str">
        <f>VLOOKUP(Rent[[#This Row],[Real_estate_Item]],Houses[#All],3)</f>
        <v>Gildebuurt</v>
      </c>
      <c r="F948" t="str">
        <f>VLOOKUP(Rent[[#This Row],[Real_estate_Item]],Houses[#All],6)</f>
        <v>House</v>
      </c>
      <c r="G948" s="3">
        <f>VLOOKUP(Rent[[#This Row],[Real_estate_Item]],Houses[#All],7)</f>
        <v>700</v>
      </c>
      <c r="H948" s="3">
        <f t="shared" si="28"/>
        <v>3500</v>
      </c>
      <c r="I948" s="3">
        <f t="shared" si="29"/>
        <v>8400</v>
      </c>
      <c r="J948" s="4">
        <f>Rent[[#This Row],[Actual_Rent]]/Rent[[#This Row],[Planned_rent]]</f>
        <v>0.41666666666666669</v>
      </c>
      <c r="K948"/>
    </row>
    <row r="949" spans="1:11" x14ac:dyDescent="0.25">
      <c r="A949">
        <v>50</v>
      </c>
      <c r="B949" s="1">
        <v>43101</v>
      </c>
      <c r="C949">
        <v>7</v>
      </c>
      <c r="D949" t="str">
        <f>VLOOKUP(Rent[[#This Row],[Real_estate_Item]],Houses[#All],2)</f>
        <v>Eindhoven-Centrum</v>
      </c>
      <c r="E949" t="str">
        <f>VLOOKUP(Rent[[#This Row],[Real_estate_Item]],Houses[#All],3)</f>
        <v>Gildebuurt</v>
      </c>
      <c r="F949" t="str">
        <f>VLOOKUP(Rent[[#This Row],[Real_estate_Item]],Houses[#All],6)</f>
        <v>House</v>
      </c>
      <c r="G949" s="3">
        <f>VLOOKUP(Rent[[#This Row],[Real_estate_Item]],Houses[#All],7)</f>
        <v>700</v>
      </c>
      <c r="H949" s="3">
        <f t="shared" si="28"/>
        <v>4900</v>
      </c>
      <c r="I949" s="3">
        <f t="shared" si="29"/>
        <v>8400</v>
      </c>
      <c r="J949" s="4">
        <f>Rent[[#This Row],[Actual_Rent]]/Rent[[#This Row],[Planned_rent]]</f>
        <v>0.58333333333333337</v>
      </c>
      <c r="K949"/>
    </row>
    <row r="950" spans="1:11" x14ac:dyDescent="0.25">
      <c r="A950">
        <v>50</v>
      </c>
      <c r="B950" s="1">
        <v>43466</v>
      </c>
      <c r="C950">
        <v>7</v>
      </c>
      <c r="D950" t="str">
        <f>VLOOKUP(Rent[[#This Row],[Real_estate_Item]],Houses[#All],2)</f>
        <v>Eindhoven-Centrum</v>
      </c>
      <c r="E950" t="str">
        <f>VLOOKUP(Rent[[#This Row],[Real_estate_Item]],Houses[#All],3)</f>
        <v>Gildebuurt</v>
      </c>
      <c r="F950" t="str">
        <f>VLOOKUP(Rent[[#This Row],[Real_estate_Item]],Houses[#All],6)</f>
        <v>House</v>
      </c>
      <c r="G950" s="3">
        <f>VLOOKUP(Rent[[#This Row],[Real_estate_Item]],Houses[#All],7)</f>
        <v>700</v>
      </c>
      <c r="H950" s="3">
        <f t="shared" si="28"/>
        <v>4900</v>
      </c>
      <c r="I950" s="3">
        <f t="shared" si="29"/>
        <v>8400</v>
      </c>
      <c r="J950" s="4">
        <f>Rent[[#This Row],[Actual_Rent]]/Rent[[#This Row],[Planned_rent]]</f>
        <v>0.58333333333333337</v>
      </c>
      <c r="K950"/>
    </row>
    <row r="951" spans="1:11" x14ac:dyDescent="0.25">
      <c r="A951">
        <v>51</v>
      </c>
      <c r="B951" s="1">
        <v>36892</v>
      </c>
      <c r="C951">
        <v>8</v>
      </c>
      <c r="D951" t="str">
        <f>VLOOKUP(Rent[[#This Row],[Real_estate_Item]],Houses[#All],2)</f>
        <v>Eindhoven-Centrum</v>
      </c>
      <c r="E951" t="str">
        <f>VLOOKUP(Rent[[#This Row],[Real_estate_Item]],Houses[#All],3)</f>
        <v>Gildebuurt</v>
      </c>
      <c r="F951" t="str">
        <f>VLOOKUP(Rent[[#This Row],[Real_estate_Item]],Houses[#All],6)</f>
        <v>Small House</v>
      </c>
      <c r="G951" s="3">
        <f>VLOOKUP(Rent[[#This Row],[Real_estate_Item]],Houses[#All],7)</f>
        <v>630</v>
      </c>
      <c r="H951" s="3">
        <f t="shared" si="28"/>
        <v>5040</v>
      </c>
      <c r="I951" s="3">
        <f t="shared" si="29"/>
        <v>7560</v>
      </c>
      <c r="J951" s="4">
        <f>Rent[[#This Row],[Actual_Rent]]/Rent[[#This Row],[Planned_rent]]</f>
        <v>0.66666666666666663</v>
      </c>
      <c r="K951"/>
    </row>
    <row r="952" spans="1:11" x14ac:dyDescent="0.25">
      <c r="A952">
        <v>51</v>
      </c>
      <c r="B952" s="1">
        <v>37257</v>
      </c>
      <c r="C952">
        <v>7</v>
      </c>
      <c r="D952" t="str">
        <f>VLOOKUP(Rent[[#This Row],[Real_estate_Item]],Houses[#All],2)</f>
        <v>Eindhoven-Centrum</v>
      </c>
      <c r="E952" t="str">
        <f>VLOOKUP(Rent[[#This Row],[Real_estate_Item]],Houses[#All],3)</f>
        <v>Gildebuurt</v>
      </c>
      <c r="F952" t="str">
        <f>VLOOKUP(Rent[[#This Row],[Real_estate_Item]],Houses[#All],6)</f>
        <v>Small House</v>
      </c>
      <c r="G952" s="3">
        <f>VLOOKUP(Rent[[#This Row],[Real_estate_Item]],Houses[#All],7)</f>
        <v>630</v>
      </c>
      <c r="H952" s="3">
        <f t="shared" si="28"/>
        <v>4410</v>
      </c>
      <c r="I952" s="3">
        <f t="shared" si="29"/>
        <v>7560</v>
      </c>
      <c r="J952" s="4">
        <f>Rent[[#This Row],[Actual_Rent]]/Rent[[#This Row],[Planned_rent]]</f>
        <v>0.58333333333333337</v>
      </c>
      <c r="K952"/>
    </row>
    <row r="953" spans="1:11" x14ac:dyDescent="0.25">
      <c r="A953">
        <v>51</v>
      </c>
      <c r="B953" s="1">
        <v>37622</v>
      </c>
      <c r="C953">
        <v>6</v>
      </c>
      <c r="D953" t="str">
        <f>VLOOKUP(Rent[[#This Row],[Real_estate_Item]],Houses[#All],2)</f>
        <v>Eindhoven-Centrum</v>
      </c>
      <c r="E953" t="str">
        <f>VLOOKUP(Rent[[#This Row],[Real_estate_Item]],Houses[#All],3)</f>
        <v>Gildebuurt</v>
      </c>
      <c r="F953" t="str">
        <f>VLOOKUP(Rent[[#This Row],[Real_estate_Item]],Houses[#All],6)</f>
        <v>Small House</v>
      </c>
      <c r="G953" s="3">
        <f>VLOOKUP(Rent[[#This Row],[Real_estate_Item]],Houses[#All],7)</f>
        <v>630</v>
      </c>
      <c r="H953" s="3">
        <f t="shared" si="28"/>
        <v>3780</v>
      </c>
      <c r="I953" s="3">
        <f t="shared" si="29"/>
        <v>7560</v>
      </c>
      <c r="J953" s="4">
        <f>Rent[[#This Row],[Actual_Rent]]/Rent[[#This Row],[Planned_rent]]</f>
        <v>0.5</v>
      </c>
      <c r="K953"/>
    </row>
    <row r="954" spans="1:11" x14ac:dyDescent="0.25">
      <c r="A954">
        <v>51</v>
      </c>
      <c r="B954" s="1">
        <v>37987</v>
      </c>
      <c r="C954">
        <v>7</v>
      </c>
      <c r="D954" t="str">
        <f>VLOOKUP(Rent[[#This Row],[Real_estate_Item]],Houses[#All],2)</f>
        <v>Eindhoven-Centrum</v>
      </c>
      <c r="E954" t="str">
        <f>VLOOKUP(Rent[[#This Row],[Real_estate_Item]],Houses[#All],3)</f>
        <v>Gildebuurt</v>
      </c>
      <c r="F954" t="str">
        <f>VLOOKUP(Rent[[#This Row],[Real_estate_Item]],Houses[#All],6)</f>
        <v>Small House</v>
      </c>
      <c r="G954" s="3">
        <f>VLOOKUP(Rent[[#This Row],[Real_estate_Item]],Houses[#All],7)</f>
        <v>630</v>
      </c>
      <c r="H954" s="3">
        <f t="shared" si="28"/>
        <v>4410</v>
      </c>
      <c r="I954" s="3">
        <f t="shared" si="29"/>
        <v>7560</v>
      </c>
      <c r="J954" s="4">
        <f>Rent[[#This Row],[Actual_Rent]]/Rent[[#This Row],[Planned_rent]]</f>
        <v>0.58333333333333337</v>
      </c>
      <c r="K954"/>
    </row>
    <row r="955" spans="1:11" x14ac:dyDescent="0.25">
      <c r="A955">
        <v>51</v>
      </c>
      <c r="B955" s="1">
        <v>38353</v>
      </c>
      <c r="C955">
        <v>8</v>
      </c>
      <c r="D955" t="str">
        <f>VLOOKUP(Rent[[#This Row],[Real_estate_Item]],Houses[#All],2)</f>
        <v>Eindhoven-Centrum</v>
      </c>
      <c r="E955" t="str">
        <f>VLOOKUP(Rent[[#This Row],[Real_estate_Item]],Houses[#All],3)</f>
        <v>Gildebuurt</v>
      </c>
      <c r="F955" t="str">
        <f>VLOOKUP(Rent[[#This Row],[Real_estate_Item]],Houses[#All],6)</f>
        <v>Small House</v>
      </c>
      <c r="G955" s="3">
        <f>VLOOKUP(Rent[[#This Row],[Real_estate_Item]],Houses[#All],7)</f>
        <v>630</v>
      </c>
      <c r="H955" s="3">
        <f t="shared" si="28"/>
        <v>5040</v>
      </c>
      <c r="I955" s="3">
        <f t="shared" si="29"/>
        <v>7560</v>
      </c>
      <c r="J955" s="4">
        <f>Rent[[#This Row],[Actual_Rent]]/Rent[[#This Row],[Planned_rent]]</f>
        <v>0.66666666666666663</v>
      </c>
      <c r="K955"/>
    </row>
    <row r="956" spans="1:11" x14ac:dyDescent="0.25">
      <c r="A956">
        <v>51</v>
      </c>
      <c r="B956" s="1">
        <v>38718</v>
      </c>
      <c r="C956">
        <v>8</v>
      </c>
      <c r="D956" t="str">
        <f>VLOOKUP(Rent[[#This Row],[Real_estate_Item]],Houses[#All],2)</f>
        <v>Eindhoven-Centrum</v>
      </c>
      <c r="E956" t="str">
        <f>VLOOKUP(Rent[[#This Row],[Real_estate_Item]],Houses[#All],3)</f>
        <v>Gildebuurt</v>
      </c>
      <c r="F956" t="str">
        <f>VLOOKUP(Rent[[#This Row],[Real_estate_Item]],Houses[#All],6)</f>
        <v>Small House</v>
      </c>
      <c r="G956" s="3">
        <f>VLOOKUP(Rent[[#This Row],[Real_estate_Item]],Houses[#All],7)</f>
        <v>630</v>
      </c>
      <c r="H956" s="3">
        <f t="shared" si="28"/>
        <v>5040</v>
      </c>
      <c r="I956" s="3">
        <f t="shared" si="29"/>
        <v>7560</v>
      </c>
      <c r="J956" s="4">
        <f>Rent[[#This Row],[Actual_Rent]]/Rent[[#This Row],[Planned_rent]]</f>
        <v>0.66666666666666663</v>
      </c>
      <c r="K956"/>
    </row>
    <row r="957" spans="1:11" x14ac:dyDescent="0.25">
      <c r="A957">
        <v>51</v>
      </c>
      <c r="B957" s="1">
        <v>39083</v>
      </c>
      <c r="C957">
        <v>5</v>
      </c>
      <c r="D957" t="str">
        <f>VLOOKUP(Rent[[#This Row],[Real_estate_Item]],Houses[#All],2)</f>
        <v>Eindhoven-Centrum</v>
      </c>
      <c r="E957" t="str">
        <f>VLOOKUP(Rent[[#This Row],[Real_estate_Item]],Houses[#All],3)</f>
        <v>Gildebuurt</v>
      </c>
      <c r="F957" t="str">
        <f>VLOOKUP(Rent[[#This Row],[Real_estate_Item]],Houses[#All],6)</f>
        <v>Small House</v>
      </c>
      <c r="G957" s="3">
        <f>VLOOKUP(Rent[[#This Row],[Real_estate_Item]],Houses[#All],7)</f>
        <v>630</v>
      </c>
      <c r="H957" s="3">
        <f t="shared" si="28"/>
        <v>3150</v>
      </c>
      <c r="I957" s="3">
        <f t="shared" si="29"/>
        <v>7560</v>
      </c>
      <c r="J957" s="4">
        <f>Rent[[#This Row],[Actual_Rent]]/Rent[[#This Row],[Planned_rent]]</f>
        <v>0.41666666666666669</v>
      </c>
      <c r="K957"/>
    </row>
    <row r="958" spans="1:11" x14ac:dyDescent="0.25">
      <c r="A958">
        <v>51</v>
      </c>
      <c r="B958" s="1">
        <v>39448</v>
      </c>
      <c r="C958">
        <v>5</v>
      </c>
      <c r="D958" t="str">
        <f>VLOOKUP(Rent[[#This Row],[Real_estate_Item]],Houses[#All],2)</f>
        <v>Eindhoven-Centrum</v>
      </c>
      <c r="E958" t="str">
        <f>VLOOKUP(Rent[[#This Row],[Real_estate_Item]],Houses[#All],3)</f>
        <v>Gildebuurt</v>
      </c>
      <c r="F958" t="str">
        <f>VLOOKUP(Rent[[#This Row],[Real_estate_Item]],Houses[#All],6)</f>
        <v>Small House</v>
      </c>
      <c r="G958" s="3">
        <f>VLOOKUP(Rent[[#This Row],[Real_estate_Item]],Houses[#All],7)</f>
        <v>630</v>
      </c>
      <c r="H958" s="3">
        <f t="shared" si="28"/>
        <v>3150</v>
      </c>
      <c r="I958" s="3">
        <f t="shared" si="29"/>
        <v>7560</v>
      </c>
      <c r="J958" s="4">
        <f>Rent[[#This Row],[Actual_Rent]]/Rent[[#This Row],[Planned_rent]]</f>
        <v>0.41666666666666669</v>
      </c>
      <c r="K958"/>
    </row>
    <row r="959" spans="1:11" x14ac:dyDescent="0.25">
      <c r="A959">
        <v>51</v>
      </c>
      <c r="B959" s="1">
        <v>39814</v>
      </c>
      <c r="C959">
        <v>8</v>
      </c>
      <c r="D959" t="str">
        <f>VLOOKUP(Rent[[#This Row],[Real_estate_Item]],Houses[#All],2)</f>
        <v>Eindhoven-Centrum</v>
      </c>
      <c r="E959" t="str">
        <f>VLOOKUP(Rent[[#This Row],[Real_estate_Item]],Houses[#All],3)</f>
        <v>Gildebuurt</v>
      </c>
      <c r="F959" t="str">
        <f>VLOOKUP(Rent[[#This Row],[Real_estate_Item]],Houses[#All],6)</f>
        <v>Small House</v>
      </c>
      <c r="G959" s="3">
        <f>VLOOKUP(Rent[[#This Row],[Real_estate_Item]],Houses[#All],7)</f>
        <v>630</v>
      </c>
      <c r="H959" s="3">
        <f t="shared" si="28"/>
        <v>5040</v>
      </c>
      <c r="I959" s="3">
        <f t="shared" si="29"/>
        <v>7560</v>
      </c>
      <c r="J959" s="4">
        <f>Rent[[#This Row],[Actual_Rent]]/Rent[[#This Row],[Planned_rent]]</f>
        <v>0.66666666666666663</v>
      </c>
      <c r="K959"/>
    </row>
    <row r="960" spans="1:11" x14ac:dyDescent="0.25">
      <c r="A960">
        <v>51</v>
      </c>
      <c r="B960" s="1">
        <v>40179</v>
      </c>
      <c r="C960">
        <v>9</v>
      </c>
      <c r="D960" t="str">
        <f>VLOOKUP(Rent[[#This Row],[Real_estate_Item]],Houses[#All],2)</f>
        <v>Eindhoven-Centrum</v>
      </c>
      <c r="E960" t="str">
        <f>VLOOKUP(Rent[[#This Row],[Real_estate_Item]],Houses[#All],3)</f>
        <v>Gildebuurt</v>
      </c>
      <c r="F960" t="str">
        <f>VLOOKUP(Rent[[#This Row],[Real_estate_Item]],Houses[#All],6)</f>
        <v>Small House</v>
      </c>
      <c r="G960" s="3">
        <f>VLOOKUP(Rent[[#This Row],[Real_estate_Item]],Houses[#All],7)</f>
        <v>630</v>
      </c>
      <c r="H960" s="3">
        <f t="shared" si="28"/>
        <v>5670</v>
      </c>
      <c r="I960" s="3">
        <f t="shared" si="29"/>
        <v>7560</v>
      </c>
      <c r="J960" s="4">
        <f>Rent[[#This Row],[Actual_Rent]]/Rent[[#This Row],[Planned_rent]]</f>
        <v>0.75</v>
      </c>
      <c r="K960"/>
    </row>
    <row r="961" spans="1:11" x14ac:dyDescent="0.25">
      <c r="A961">
        <v>51</v>
      </c>
      <c r="B961" s="1">
        <v>40544</v>
      </c>
      <c r="C961">
        <v>6</v>
      </c>
      <c r="D961" t="str">
        <f>VLOOKUP(Rent[[#This Row],[Real_estate_Item]],Houses[#All],2)</f>
        <v>Eindhoven-Centrum</v>
      </c>
      <c r="E961" t="str">
        <f>VLOOKUP(Rent[[#This Row],[Real_estate_Item]],Houses[#All],3)</f>
        <v>Gildebuurt</v>
      </c>
      <c r="F961" t="str">
        <f>VLOOKUP(Rent[[#This Row],[Real_estate_Item]],Houses[#All],6)</f>
        <v>Small House</v>
      </c>
      <c r="G961" s="3">
        <f>VLOOKUP(Rent[[#This Row],[Real_estate_Item]],Houses[#All],7)</f>
        <v>630</v>
      </c>
      <c r="H961" s="3">
        <f t="shared" si="28"/>
        <v>3780</v>
      </c>
      <c r="I961" s="3">
        <f t="shared" si="29"/>
        <v>7560</v>
      </c>
      <c r="J961" s="4">
        <f>Rent[[#This Row],[Actual_Rent]]/Rent[[#This Row],[Planned_rent]]</f>
        <v>0.5</v>
      </c>
      <c r="K961"/>
    </row>
    <row r="962" spans="1:11" x14ac:dyDescent="0.25">
      <c r="A962">
        <v>51</v>
      </c>
      <c r="B962" s="1">
        <v>40909</v>
      </c>
      <c r="C962">
        <v>7</v>
      </c>
      <c r="D962" t="str">
        <f>VLOOKUP(Rent[[#This Row],[Real_estate_Item]],Houses[#All],2)</f>
        <v>Eindhoven-Centrum</v>
      </c>
      <c r="E962" t="str">
        <f>VLOOKUP(Rent[[#This Row],[Real_estate_Item]],Houses[#All],3)</f>
        <v>Gildebuurt</v>
      </c>
      <c r="F962" t="str">
        <f>VLOOKUP(Rent[[#This Row],[Real_estate_Item]],Houses[#All],6)</f>
        <v>Small House</v>
      </c>
      <c r="G962" s="3">
        <f>VLOOKUP(Rent[[#This Row],[Real_estate_Item]],Houses[#All],7)</f>
        <v>630</v>
      </c>
      <c r="H962" s="3">
        <f t="shared" ref="H962:H1025" si="30">C962*G962</f>
        <v>4410</v>
      </c>
      <c r="I962" s="3">
        <f t="shared" ref="I962:I1025" si="31">$C$2*G962</f>
        <v>7560</v>
      </c>
      <c r="J962" s="4">
        <f>Rent[[#This Row],[Actual_Rent]]/Rent[[#This Row],[Planned_rent]]</f>
        <v>0.58333333333333337</v>
      </c>
      <c r="K962"/>
    </row>
    <row r="963" spans="1:11" x14ac:dyDescent="0.25">
      <c r="A963">
        <v>51</v>
      </c>
      <c r="B963" s="1">
        <v>41275</v>
      </c>
      <c r="C963">
        <v>9</v>
      </c>
      <c r="D963" t="str">
        <f>VLOOKUP(Rent[[#This Row],[Real_estate_Item]],Houses[#All],2)</f>
        <v>Eindhoven-Centrum</v>
      </c>
      <c r="E963" t="str">
        <f>VLOOKUP(Rent[[#This Row],[Real_estate_Item]],Houses[#All],3)</f>
        <v>Gildebuurt</v>
      </c>
      <c r="F963" t="str">
        <f>VLOOKUP(Rent[[#This Row],[Real_estate_Item]],Houses[#All],6)</f>
        <v>Small House</v>
      </c>
      <c r="G963" s="3">
        <f>VLOOKUP(Rent[[#This Row],[Real_estate_Item]],Houses[#All],7)</f>
        <v>630</v>
      </c>
      <c r="H963" s="3">
        <f t="shared" si="30"/>
        <v>5670</v>
      </c>
      <c r="I963" s="3">
        <f t="shared" si="31"/>
        <v>7560</v>
      </c>
      <c r="J963" s="4">
        <f>Rent[[#This Row],[Actual_Rent]]/Rent[[#This Row],[Planned_rent]]</f>
        <v>0.75</v>
      </c>
      <c r="K963"/>
    </row>
    <row r="964" spans="1:11" x14ac:dyDescent="0.25">
      <c r="A964">
        <v>51</v>
      </c>
      <c r="B964" s="1">
        <v>41640</v>
      </c>
      <c r="C964">
        <v>7</v>
      </c>
      <c r="D964" t="str">
        <f>VLOOKUP(Rent[[#This Row],[Real_estate_Item]],Houses[#All],2)</f>
        <v>Eindhoven-Centrum</v>
      </c>
      <c r="E964" t="str">
        <f>VLOOKUP(Rent[[#This Row],[Real_estate_Item]],Houses[#All],3)</f>
        <v>Gildebuurt</v>
      </c>
      <c r="F964" t="str">
        <f>VLOOKUP(Rent[[#This Row],[Real_estate_Item]],Houses[#All],6)</f>
        <v>Small House</v>
      </c>
      <c r="G964" s="3">
        <f>VLOOKUP(Rent[[#This Row],[Real_estate_Item]],Houses[#All],7)</f>
        <v>630</v>
      </c>
      <c r="H964" s="3">
        <f t="shared" si="30"/>
        <v>4410</v>
      </c>
      <c r="I964" s="3">
        <f t="shared" si="31"/>
        <v>7560</v>
      </c>
      <c r="J964" s="4">
        <f>Rent[[#This Row],[Actual_Rent]]/Rent[[#This Row],[Planned_rent]]</f>
        <v>0.58333333333333337</v>
      </c>
      <c r="K964"/>
    </row>
    <row r="965" spans="1:11" x14ac:dyDescent="0.25">
      <c r="A965">
        <v>51</v>
      </c>
      <c r="B965" s="1">
        <v>42005</v>
      </c>
      <c r="C965">
        <v>8</v>
      </c>
      <c r="D965" t="str">
        <f>VLOOKUP(Rent[[#This Row],[Real_estate_Item]],Houses[#All],2)</f>
        <v>Eindhoven-Centrum</v>
      </c>
      <c r="E965" t="str">
        <f>VLOOKUP(Rent[[#This Row],[Real_estate_Item]],Houses[#All],3)</f>
        <v>Gildebuurt</v>
      </c>
      <c r="F965" t="str">
        <f>VLOOKUP(Rent[[#This Row],[Real_estate_Item]],Houses[#All],6)</f>
        <v>Small House</v>
      </c>
      <c r="G965" s="3">
        <f>VLOOKUP(Rent[[#This Row],[Real_estate_Item]],Houses[#All],7)</f>
        <v>630</v>
      </c>
      <c r="H965" s="3">
        <f t="shared" si="30"/>
        <v>5040</v>
      </c>
      <c r="I965" s="3">
        <f t="shared" si="31"/>
        <v>7560</v>
      </c>
      <c r="J965" s="4">
        <f>Rent[[#This Row],[Actual_Rent]]/Rent[[#This Row],[Planned_rent]]</f>
        <v>0.66666666666666663</v>
      </c>
      <c r="K965"/>
    </row>
    <row r="966" spans="1:11" x14ac:dyDescent="0.25">
      <c r="A966">
        <v>51</v>
      </c>
      <c r="B966" s="1">
        <v>42370</v>
      </c>
      <c r="C966">
        <v>8</v>
      </c>
      <c r="D966" t="str">
        <f>VLOOKUP(Rent[[#This Row],[Real_estate_Item]],Houses[#All],2)</f>
        <v>Eindhoven-Centrum</v>
      </c>
      <c r="E966" t="str">
        <f>VLOOKUP(Rent[[#This Row],[Real_estate_Item]],Houses[#All],3)</f>
        <v>Gildebuurt</v>
      </c>
      <c r="F966" t="str">
        <f>VLOOKUP(Rent[[#This Row],[Real_estate_Item]],Houses[#All],6)</f>
        <v>Small House</v>
      </c>
      <c r="G966" s="3">
        <f>VLOOKUP(Rent[[#This Row],[Real_estate_Item]],Houses[#All],7)</f>
        <v>630</v>
      </c>
      <c r="H966" s="3">
        <f t="shared" si="30"/>
        <v>5040</v>
      </c>
      <c r="I966" s="3">
        <f t="shared" si="31"/>
        <v>7560</v>
      </c>
      <c r="J966" s="4">
        <f>Rent[[#This Row],[Actual_Rent]]/Rent[[#This Row],[Planned_rent]]</f>
        <v>0.66666666666666663</v>
      </c>
      <c r="K966"/>
    </row>
    <row r="967" spans="1:11" x14ac:dyDescent="0.25">
      <c r="A967">
        <v>51</v>
      </c>
      <c r="B967" s="1">
        <v>42736</v>
      </c>
      <c r="C967">
        <v>8</v>
      </c>
      <c r="D967" t="str">
        <f>VLOOKUP(Rent[[#This Row],[Real_estate_Item]],Houses[#All],2)</f>
        <v>Eindhoven-Centrum</v>
      </c>
      <c r="E967" t="str">
        <f>VLOOKUP(Rent[[#This Row],[Real_estate_Item]],Houses[#All],3)</f>
        <v>Gildebuurt</v>
      </c>
      <c r="F967" t="str">
        <f>VLOOKUP(Rent[[#This Row],[Real_estate_Item]],Houses[#All],6)</f>
        <v>Small House</v>
      </c>
      <c r="G967" s="3">
        <f>VLOOKUP(Rent[[#This Row],[Real_estate_Item]],Houses[#All],7)</f>
        <v>630</v>
      </c>
      <c r="H967" s="3">
        <f t="shared" si="30"/>
        <v>5040</v>
      </c>
      <c r="I967" s="3">
        <f t="shared" si="31"/>
        <v>7560</v>
      </c>
      <c r="J967" s="4">
        <f>Rent[[#This Row],[Actual_Rent]]/Rent[[#This Row],[Planned_rent]]</f>
        <v>0.66666666666666663</v>
      </c>
      <c r="K967"/>
    </row>
    <row r="968" spans="1:11" x14ac:dyDescent="0.25">
      <c r="A968">
        <v>51</v>
      </c>
      <c r="B968" s="1">
        <v>43101</v>
      </c>
      <c r="C968">
        <v>10</v>
      </c>
      <c r="D968" t="str">
        <f>VLOOKUP(Rent[[#This Row],[Real_estate_Item]],Houses[#All],2)</f>
        <v>Eindhoven-Centrum</v>
      </c>
      <c r="E968" t="str">
        <f>VLOOKUP(Rent[[#This Row],[Real_estate_Item]],Houses[#All],3)</f>
        <v>Gildebuurt</v>
      </c>
      <c r="F968" t="str">
        <f>VLOOKUP(Rent[[#This Row],[Real_estate_Item]],Houses[#All],6)</f>
        <v>Small House</v>
      </c>
      <c r="G968" s="3">
        <f>VLOOKUP(Rent[[#This Row],[Real_estate_Item]],Houses[#All],7)</f>
        <v>630</v>
      </c>
      <c r="H968" s="3">
        <f t="shared" si="30"/>
        <v>6300</v>
      </c>
      <c r="I968" s="3">
        <f t="shared" si="31"/>
        <v>7560</v>
      </c>
      <c r="J968" s="4">
        <f>Rent[[#This Row],[Actual_Rent]]/Rent[[#This Row],[Planned_rent]]</f>
        <v>0.83333333333333337</v>
      </c>
      <c r="K968"/>
    </row>
    <row r="969" spans="1:11" x14ac:dyDescent="0.25">
      <c r="A969">
        <v>51</v>
      </c>
      <c r="B969" s="1">
        <v>43466</v>
      </c>
      <c r="C969">
        <v>6</v>
      </c>
      <c r="D969" t="str">
        <f>VLOOKUP(Rent[[#This Row],[Real_estate_Item]],Houses[#All],2)</f>
        <v>Eindhoven-Centrum</v>
      </c>
      <c r="E969" t="str">
        <f>VLOOKUP(Rent[[#This Row],[Real_estate_Item]],Houses[#All],3)</f>
        <v>Gildebuurt</v>
      </c>
      <c r="F969" t="str">
        <f>VLOOKUP(Rent[[#This Row],[Real_estate_Item]],Houses[#All],6)</f>
        <v>Small House</v>
      </c>
      <c r="G969" s="3">
        <f>VLOOKUP(Rent[[#This Row],[Real_estate_Item]],Houses[#All],7)</f>
        <v>630</v>
      </c>
      <c r="H969" s="3">
        <f t="shared" si="30"/>
        <v>3780</v>
      </c>
      <c r="I969" s="3">
        <f t="shared" si="31"/>
        <v>7560</v>
      </c>
      <c r="J969" s="4">
        <f>Rent[[#This Row],[Actual_Rent]]/Rent[[#This Row],[Planned_rent]]</f>
        <v>0.5</v>
      </c>
      <c r="K969"/>
    </row>
    <row r="970" spans="1:11" x14ac:dyDescent="0.25">
      <c r="A970">
        <v>52</v>
      </c>
      <c r="B970" s="1">
        <v>36892</v>
      </c>
      <c r="C970">
        <v>7</v>
      </c>
      <c r="D970" t="str">
        <f>VLOOKUP(Rent[[#This Row],[Real_estate_Item]],Houses[#All],2)</f>
        <v>Eindhoven-Centrum</v>
      </c>
      <c r="E970" t="str">
        <f>VLOOKUP(Rent[[#This Row],[Real_estate_Item]],Houses[#All],3)</f>
        <v>Gildebuurt</v>
      </c>
      <c r="F970" t="str">
        <f>VLOOKUP(Rent[[#This Row],[Real_estate_Item]],Houses[#All],6)</f>
        <v>Apartment</v>
      </c>
      <c r="G970" s="3">
        <f>VLOOKUP(Rent[[#This Row],[Real_estate_Item]],Houses[#All],7)</f>
        <v>490</v>
      </c>
      <c r="H970" s="3">
        <f t="shared" si="30"/>
        <v>3430</v>
      </c>
      <c r="I970" s="3">
        <f t="shared" si="31"/>
        <v>5880</v>
      </c>
      <c r="J970" s="4">
        <f>Rent[[#This Row],[Actual_Rent]]/Rent[[#This Row],[Planned_rent]]</f>
        <v>0.58333333333333337</v>
      </c>
      <c r="K970"/>
    </row>
    <row r="971" spans="1:11" x14ac:dyDescent="0.25">
      <c r="A971">
        <v>52</v>
      </c>
      <c r="B971" s="1">
        <v>37257</v>
      </c>
      <c r="C971">
        <v>5</v>
      </c>
      <c r="D971" t="str">
        <f>VLOOKUP(Rent[[#This Row],[Real_estate_Item]],Houses[#All],2)</f>
        <v>Eindhoven-Centrum</v>
      </c>
      <c r="E971" t="str">
        <f>VLOOKUP(Rent[[#This Row],[Real_estate_Item]],Houses[#All],3)</f>
        <v>Gildebuurt</v>
      </c>
      <c r="F971" t="str">
        <f>VLOOKUP(Rent[[#This Row],[Real_estate_Item]],Houses[#All],6)</f>
        <v>Apartment</v>
      </c>
      <c r="G971" s="3">
        <f>VLOOKUP(Rent[[#This Row],[Real_estate_Item]],Houses[#All],7)</f>
        <v>490</v>
      </c>
      <c r="H971" s="3">
        <f t="shared" si="30"/>
        <v>2450</v>
      </c>
      <c r="I971" s="3">
        <f t="shared" si="31"/>
        <v>5880</v>
      </c>
      <c r="J971" s="4">
        <f>Rent[[#This Row],[Actual_Rent]]/Rent[[#This Row],[Planned_rent]]</f>
        <v>0.41666666666666669</v>
      </c>
      <c r="K971"/>
    </row>
    <row r="972" spans="1:11" x14ac:dyDescent="0.25">
      <c r="A972">
        <v>52</v>
      </c>
      <c r="B972" s="1">
        <v>37622</v>
      </c>
      <c r="C972">
        <v>6</v>
      </c>
      <c r="D972" t="str">
        <f>VLOOKUP(Rent[[#This Row],[Real_estate_Item]],Houses[#All],2)</f>
        <v>Eindhoven-Centrum</v>
      </c>
      <c r="E972" t="str">
        <f>VLOOKUP(Rent[[#This Row],[Real_estate_Item]],Houses[#All],3)</f>
        <v>Gildebuurt</v>
      </c>
      <c r="F972" t="str">
        <f>VLOOKUP(Rent[[#This Row],[Real_estate_Item]],Houses[#All],6)</f>
        <v>Apartment</v>
      </c>
      <c r="G972" s="3">
        <f>VLOOKUP(Rent[[#This Row],[Real_estate_Item]],Houses[#All],7)</f>
        <v>490</v>
      </c>
      <c r="H972" s="3">
        <f t="shared" si="30"/>
        <v>2940</v>
      </c>
      <c r="I972" s="3">
        <f t="shared" si="31"/>
        <v>5880</v>
      </c>
      <c r="J972" s="4">
        <f>Rent[[#This Row],[Actual_Rent]]/Rent[[#This Row],[Planned_rent]]</f>
        <v>0.5</v>
      </c>
      <c r="K972"/>
    </row>
    <row r="973" spans="1:11" x14ac:dyDescent="0.25">
      <c r="A973">
        <v>52</v>
      </c>
      <c r="B973" s="1">
        <v>37987</v>
      </c>
      <c r="C973">
        <v>6</v>
      </c>
      <c r="D973" t="str">
        <f>VLOOKUP(Rent[[#This Row],[Real_estate_Item]],Houses[#All],2)</f>
        <v>Eindhoven-Centrum</v>
      </c>
      <c r="E973" t="str">
        <f>VLOOKUP(Rent[[#This Row],[Real_estate_Item]],Houses[#All],3)</f>
        <v>Gildebuurt</v>
      </c>
      <c r="F973" t="str">
        <f>VLOOKUP(Rent[[#This Row],[Real_estate_Item]],Houses[#All],6)</f>
        <v>Apartment</v>
      </c>
      <c r="G973" s="3">
        <f>VLOOKUP(Rent[[#This Row],[Real_estate_Item]],Houses[#All],7)</f>
        <v>490</v>
      </c>
      <c r="H973" s="3">
        <f t="shared" si="30"/>
        <v>2940</v>
      </c>
      <c r="I973" s="3">
        <f t="shared" si="31"/>
        <v>5880</v>
      </c>
      <c r="J973" s="4">
        <f>Rent[[#This Row],[Actual_Rent]]/Rent[[#This Row],[Planned_rent]]</f>
        <v>0.5</v>
      </c>
      <c r="K973"/>
    </row>
    <row r="974" spans="1:11" x14ac:dyDescent="0.25">
      <c r="A974">
        <v>52</v>
      </c>
      <c r="B974" s="1">
        <v>38353</v>
      </c>
      <c r="C974">
        <v>7</v>
      </c>
      <c r="D974" t="str">
        <f>VLOOKUP(Rent[[#This Row],[Real_estate_Item]],Houses[#All],2)</f>
        <v>Eindhoven-Centrum</v>
      </c>
      <c r="E974" t="str">
        <f>VLOOKUP(Rent[[#This Row],[Real_estate_Item]],Houses[#All],3)</f>
        <v>Gildebuurt</v>
      </c>
      <c r="F974" t="str">
        <f>VLOOKUP(Rent[[#This Row],[Real_estate_Item]],Houses[#All],6)</f>
        <v>Apartment</v>
      </c>
      <c r="G974" s="3">
        <f>VLOOKUP(Rent[[#This Row],[Real_estate_Item]],Houses[#All],7)</f>
        <v>490</v>
      </c>
      <c r="H974" s="3">
        <f t="shared" si="30"/>
        <v>3430</v>
      </c>
      <c r="I974" s="3">
        <f t="shared" si="31"/>
        <v>5880</v>
      </c>
      <c r="J974" s="4">
        <f>Rent[[#This Row],[Actual_Rent]]/Rent[[#This Row],[Planned_rent]]</f>
        <v>0.58333333333333337</v>
      </c>
      <c r="K974"/>
    </row>
    <row r="975" spans="1:11" x14ac:dyDescent="0.25">
      <c r="A975">
        <v>52</v>
      </c>
      <c r="B975" s="1">
        <v>38718</v>
      </c>
      <c r="C975">
        <v>9</v>
      </c>
      <c r="D975" t="str">
        <f>VLOOKUP(Rent[[#This Row],[Real_estate_Item]],Houses[#All],2)</f>
        <v>Eindhoven-Centrum</v>
      </c>
      <c r="E975" t="str">
        <f>VLOOKUP(Rent[[#This Row],[Real_estate_Item]],Houses[#All],3)</f>
        <v>Gildebuurt</v>
      </c>
      <c r="F975" t="str">
        <f>VLOOKUP(Rent[[#This Row],[Real_estate_Item]],Houses[#All],6)</f>
        <v>Apartment</v>
      </c>
      <c r="G975" s="3">
        <f>VLOOKUP(Rent[[#This Row],[Real_estate_Item]],Houses[#All],7)</f>
        <v>490</v>
      </c>
      <c r="H975" s="3">
        <f t="shared" si="30"/>
        <v>4410</v>
      </c>
      <c r="I975" s="3">
        <f t="shared" si="31"/>
        <v>5880</v>
      </c>
      <c r="J975" s="4">
        <f>Rent[[#This Row],[Actual_Rent]]/Rent[[#This Row],[Planned_rent]]</f>
        <v>0.75</v>
      </c>
      <c r="K975"/>
    </row>
    <row r="976" spans="1:11" x14ac:dyDescent="0.25">
      <c r="A976">
        <v>52</v>
      </c>
      <c r="B976" s="1">
        <v>39083</v>
      </c>
      <c r="C976">
        <v>9</v>
      </c>
      <c r="D976" t="str">
        <f>VLOOKUP(Rent[[#This Row],[Real_estate_Item]],Houses[#All],2)</f>
        <v>Eindhoven-Centrum</v>
      </c>
      <c r="E976" t="str">
        <f>VLOOKUP(Rent[[#This Row],[Real_estate_Item]],Houses[#All],3)</f>
        <v>Gildebuurt</v>
      </c>
      <c r="F976" t="str">
        <f>VLOOKUP(Rent[[#This Row],[Real_estate_Item]],Houses[#All],6)</f>
        <v>Apartment</v>
      </c>
      <c r="G976" s="3">
        <f>VLOOKUP(Rent[[#This Row],[Real_estate_Item]],Houses[#All],7)</f>
        <v>490</v>
      </c>
      <c r="H976" s="3">
        <f t="shared" si="30"/>
        <v>4410</v>
      </c>
      <c r="I976" s="3">
        <f t="shared" si="31"/>
        <v>5880</v>
      </c>
      <c r="J976" s="4">
        <f>Rent[[#This Row],[Actual_Rent]]/Rent[[#This Row],[Planned_rent]]</f>
        <v>0.75</v>
      </c>
      <c r="K976"/>
    </row>
    <row r="977" spans="1:11" x14ac:dyDescent="0.25">
      <c r="A977">
        <v>52</v>
      </c>
      <c r="B977" s="1">
        <v>39448</v>
      </c>
      <c r="C977">
        <v>8</v>
      </c>
      <c r="D977" t="str">
        <f>VLOOKUP(Rent[[#This Row],[Real_estate_Item]],Houses[#All],2)</f>
        <v>Eindhoven-Centrum</v>
      </c>
      <c r="E977" t="str">
        <f>VLOOKUP(Rent[[#This Row],[Real_estate_Item]],Houses[#All],3)</f>
        <v>Gildebuurt</v>
      </c>
      <c r="F977" t="str">
        <f>VLOOKUP(Rent[[#This Row],[Real_estate_Item]],Houses[#All],6)</f>
        <v>Apartment</v>
      </c>
      <c r="G977" s="3">
        <f>VLOOKUP(Rent[[#This Row],[Real_estate_Item]],Houses[#All],7)</f>
        <v>490</v>
      </c>
      <c r="H977" s="3">
        <f t="shared" si="30"/>
        <v>3920</v>
      </c>
      <c r="I977" s="3">
        <f t="shared" si="31"/>
        <v>5880</v>
      </c>
      <c r="J977" s="4">
        <f>Rent[[#This Row],[Actual_Rent]]/Rent[[#This Row],[Planned_rent]]</f>
        <v>0.66666666666666663</v>
      </c>
      <c r="K977"/>
    </row>
    <row r="978" spans="1:11" x14ac:dyDescent="0.25">
      <c r="A978">
        <v>52</v>
      </c>
      <c r="B978" s="1">
        <v>39814</v>
      </c>
      <c r="C978">
        <v>8</v>
      </c>
      <c r="D978" t="str">
        <f>VLOOKUP(Rent[[#This Row],[Real_estate_Item]],Houses[#All],2)</f>
        <v>Eindhoven-Centrum</v>
      </c>
      <c r="E978" t="str">
        <f>VLOOKUP(Rent[[#This Row],[Real_estate_Item]],Houses[#All],3)</f>
        <v>Gildebuurt</v>
      </c>
      <c r="F978" t="str">
        <f>VLOOKUP(Rent[[#This Row],[Real_estate_Item]],Houses[#All],6)</f>
        <v>Apartment</v>
      </c>
      <c r="G978" s="3">
        <f>VLOOKUP(Rent[[#This Row],[Real_estate_Item]],Houses[#All],7)</f>
        <v>490</v>
      </c>
      <c r="H978" s="3">
        <f t="shared" si="30"/>
        <v>3920</v>
      </c>
      <c r="I978" s="3">
        <f t="shared" si="31"/>
        <v>5880</v>
      </c>
      <c r="J978" s="4">
        <f>Rent[[#This Row],[Actual_Rent]]/Rent[[#This Row],[Planned_rent]]</f>
        <v>0.66666666666666663</v>
      </c>
      <c r="K978"/>
    </row>
    <row r="979" spans="1:11" x14ac:dyDescent="0.25">
      <c r="A979">
        <v>52</v>
      </c>
      <c r="B979" s="1">
        <v>40179</v>
      </c>
      <c r="C979">
        <v>9</v>
      </c>
      <c r="D979" t="str">
        <f>VLOOKUP(Rent[[#This Row],[Real_estate_Item]],Houses[#All],2)</f>
        <v>Eindhoven-Centrum</v>
      </c>
      <c r="E979" t="str">
        <f>VLOOKUP(Rent[[#This Row],[Real_estate_Item]],Houses[#All],3)</f>
        <v>Gildebuurt</v>
      </c>
      <c r="F979" t="str">
        <f>VLOOKUP(Rent[[#This Row],[Real_estate_Item]],Houses[#All],6)</f>
        <v>Apartment</v>
      </c>
      <c r="G979" s="3">
        <f>VLOOKUP(Rent[[#This Row],[Real_estate_Item]],Houses[#All],7)</f>
        <v>490</v>
      </c>
      <c r="H979" s="3">
        <f t="shared" si="30"/>
        <v>4410</v>
      </c>
      <c r="I979" s="3">
        <f t="shared" si="31"/>
        <v>5880</v>
      </c>
      <c r="J979" s="4">
        <f>Rent[[#This Row],[Actual_Rent]]/Rent[[#This Row],[Planned_rent]]</f>
        <v>0.75</v>
      </c>
      <c r="K979"/>
    </row>
    <row r="980" spans="1:11" x14ac:dyDescent="0.25">
      <c r="A980">
        <v>52</v>
      </c>
      <c r="B980" s="1">
        <v>40544</v>
      </c>
      <c r="C980">
        <v>8</v>
      </c>
      <c r="D980" t="str">
        <f>VLOOKUP(Rent[[#This Row],[Real_estate_Item]],Houses[#All],2)</f>
        <v>Eindhoven-Centrum</v>
      </c>
      <c r="E980" t="str">
        <f>VLOOKUP(Rent[[#This Row],[Real_estate_Item]],Houses[#All],3)</f>
        <v>Gildebuurt</v>
      </c>
      <c r="F980" t="str">
        <f>VLOOKUP(Rent[[#This Row],[Real_estate_Item]],Houses[#All],6)</f>
        <v>Apartment</v>
      </c>
      <c r="G980" s="3">
        <f>VLOOKUP(Rent[[#This Row],[Real_estate_Item]],Houses[#All],7)</f>
        <v>490</v>
      </c>
      <c r="H980" s="3">
        <f t="shared" si="30"/>
        <v>3920</v>
      </c>
      <c r="I980" s="3">
        <f t="shared" si="31"/>
        <v>5880</v>
      </c>
      <c r="J980" s="4">
        <f>Rent[[#This Row],[Actual_Rent]]/Rent[[#This Row],[Planned_rent]]</f>
        <v>0.66666666666666663</v>
      </c>
      <c r="K980"/>
    </row>
    <row r="981" spans="1:11" x14ac:dyDescent="0.25">
      <c r="A981">
        <v>52</v>
      </c>
      <c r="B981" s="1">
        <v>40909</v>
      </c>
      <c r="C981">
        <v>5</v>
      </c>
      <c r="D981" t="str">
        <f>VLOOKUP(Rent[[#This Row],[Real_estate_Item]],Houses[#All],2)</f>
        <v>Eindhoven-Centrum</v>
      </c>
      <c r="E981" t="str">
        <f>VLOOKUP(Rent[[#This Row],[Real_estate_Item]],Houses[#All],3)</f>
        <v>Gildebuurt</v>
      </c>
      <c r="F981" t="str">
        <f>VLOOKUP(Rent[[#This Row],[Real_estate_Item]],Houses[#All],6)</f>
        <v>Apartment</v>
      </c>
      <c r="G981" s="3">
        <f>VLOOKUP(Rent[[#This Row],[Real_estate_Item]],Houses[#All],7)</f>
        <v>490</v>
      </c>
      <c r="H981" s="3">
        <f t="shared" si="30"/>
        <v>2450</v>
      </c>
      <c r="I981" s="3">
        <f t="shared" si="31"/>
        <v>5880</v>
      </c>
      <c r="J981" s="4">
        <f>Rent[[#This Row],[Actual_Rent]]/Rent[[#This Row],[Planned_rent]]</f>
        <v>0.41666666666666669</v>
      </c>
      <c r="K981"/>
    </row>
    <row r="982" spans="1:11" x14ac:dyDescent="0.25">
      <c r="A982">
        <v>52</v>
      </c>
      <c r="B982" s="1">
        <v>41275</v>
      </c>
      <c r="C982">
        <v>9</v>
      </c>
      <c r="D982" t="str">
        <f>VLOOKUP(Rent[[#This Row],[Real_estate_Item]],Houses[#All],2)</f>
        <v>Eindhoven-Centrum</v>
      </c>
      <c r="E982" t="str">
        <f>VLOOKUP(Rent[[#This Row],[Real_estate_Item]],Houses[#All],3)</f>
        <v>Gildebuurt</v>
      </c>
      <c r="F982" t="str">
        <f>VLOOKUP(Rent[[#This Row],[Real_estate_Item]],Houses[#All],6)</f>
        <v>Apartment</v>
      </c>
      <c r="G982" s="3">
        <f>VLOOKUP(Rent[[#This Row],[Real_estate_Item]],Houses[#All],7)</f>
        <v>490</v>
      </c>
      <c r="H982" s="3">
        <f t="shared" si="30"/>
        <v>4410</v>
      </c>
      <c r="I982" s="3">
        <f t="shared" si="31"/>
        <v>5880</v>
      </c>
      <c r="J982" s="4">
        <f>Rent[[#This Row],[Actual_Rent]]/Rent[[#This Row],[Planned_rent]]</f>
        <v>0.75</v>
      </c>
      <c r="K982"/>
    </row>
    <row r="983" spans="1:11" x14ac:dyDescent="0.25">
      <c r="A983">
        <v>52</v>
      </c>
      <c r="B983" s="1">
        <v>41640</v>
      </c>
      <c r="C983">
        <v>9</v>
      </c>
      <c r="D983" t="str">
        <f>VLOOKUP(Rent[[#This Row],[Real_estate_Item]],Houses[#All],2)</f>
        <v>Eindhoven-Centrum</v>
      </c>
      <c r="E983" t="str">
        <f>VLOOKUP(Rent[[#This Row],[Real_estate_Item]],Houses[#All],3)</f>
        <v>Gildebuurt</v>
      </c>
      <c r="F983" t="str">
        <f>VLOOKUP(Rent[[#This Row],[Real_estate_Item]],Houses[#All],6)</f>
        <v>Apartment</v>
      </c>
      <c r="G983" s="3">
        <f>VLOOKUP(Rent[[#This Row],[Real_estate_Item]],Houses[#All],7)</f>
        <v>490</v>
      </c>
      <c r="H983" s="3">
        <f t="shared" si="30"/>
        <v>4410</v>
      </c>
      <c r="I983" s="3">
        <f t="shared" si="31"/>
        <v>5880</v>
      </c>
      <c r="J983" s="4">
        <f>Rent[[#This Row],[Actual_Rent]]/Rent[[#This Row],[Planned_rent]]</f>
        <v>0.75</v>
      </c>
      <c r="K983"/>
    </row>
    <row r="984" spans="1:11" x14ac:dyDescent="0.25">
      <c r="A984">
        <v>52</v>
      </c>
      <c r="B984" s="1">
        <v>42005</v>
      </c>
      <c r="C984">
        <v>5</v>
      </c>
      <c r="D984" t="str">
        <f>VLOOKUP(Rent[[#This Row],[Real_estate_Item]],Houses[#All],2)</f>
        <v>Eindhoven-Centrum</v>
      </c>
      <c r="E984" t="str">
        <f>VLOOKUP(Rent[[#This Row],[Real_estate_Item]],Houses[#All],3)</f>
        <v>Gildebuurt</v>
      </c>
      <c r="F984" t="str">
        <f>VLOOKUP(Rent[[#This Row],[Real_estate_Item]],Houses[#All],6)</f>
        <v>Apartment</v>
      </c>
      <c r="G984" s="3">
        <f>VLOOKUP(Rent[[#This Row],[Real_estate_Item]],Houses[#All],7)</f>
        <v>490</v>
      </c>
      <c r="H984" s="3">
        <f t="shared" si="30"/>
        <v>2450</v>
      </c>
      <c r="I984" s="3">
        <f t="shared" si="31"/>
        <v>5880</v>
      </c>
      <c r="J984" s="4">
        <f>Rent[[#This Row],[Actual_Rent]]/Rent[[#This Row],[Planned_rent]]</f>
        <v>0.41666666666666669</v>
      </c>
      <c r="K984"/>
    </row>
    <row r="985" spans="1:11" x14ac:dyDescent="0.25">
      <c r="A985">
        <v>52</v>
      </c>
      <c r="B985" s="1">
        <v>42370</v>
      </c>
      <c r="C985">
        <v>9</v>
      </c>
      <c r="D985" t="str">
        <f>VLOOKUP(Rent[[#This Row],[Real_estate_Item]],Houses[#All],2)</f>
        <v>Eindhoven-Centrum</v>
      </c>
      <c r="E985" t="str">
        <f>VLOOKUP(Rent[[#This Row],[Real_estate_Item]],Houses[#All],3)</f>
        <v>Gildebuurt</v>
      </c>
      <c r="F985" t="str">
        <f>VLOOKUP(Rent[[#This Row],[Real_estate_Item]],Houses[#All],6)</f>
        <v>Apartment</v>
      </c>
      <c r="G985" s="3">
        <f>VLOOKUP(Rent[[#This Row],[Real_estate_Item]],Houses[#All],7)</f>
        <v>490</v>
      </c>
      <c r="H985" s="3">
        <f t="shared" si="30"/>
        <v>4410</v>
      </c>
      <c r="I985" s="3">
        <f t="shared" si="31"/>
        <v>5880</v>
      </c>
      <c r="J985" s="4">
        <f>Rent[[#This Row],[Actual_Rent]]/Rent[[#This Row],[Planned_rent]]</f>
        <v>0.75</v>
      </c>
      <c r="K985"/>
    </row>
    <row r="986" spans="1:11" x14ac:dyDescent="0.25">
      <c r="A986">
        <v>52</v>
      </c>
      <c r="B986" s="1">
        <v>42736</v>
      </c>
      <c r="C986">
        <v>9</v>
      </c>
      <c r="D986" t="str">
        <f>VLOOKUP(Rent[[#This Row],[Real_estate_Item]],Houses[#All],2)</f>
        <v>Eindhoven-Centrum</v>
      </c>
      <c r="E986" t="str">
        <f>VLOOKUP(Rent[[#This Row],[Real_estate_Item]],Houses[#All],3)</f>
        <v>Gildebuurt</v>
      </c>
      <c r="F986" t="str">
        <f>VLOOKUP(Rent[[#This Row],[Real_estate_Item]],Houses[#All],6)</f>
        <v>Apartment</v>
      </c>
      <c r="G986" s="3">
        <f>VLOOKUP(Rent[[#This Row],[Real_estate_Item]],Houses[#All],7)</f>
        <v>490</v>
      </c>
      <c r="H986" s="3">
        <f t="shared" si="30"/>
        <v>4410</v>
      </c>
      <c r="I986" s="3">
        <f t="shared" si="31"/>
        <v>5880</v>
      </c>
      <c r="J986" s="4">
        <f>Rent[[#This Row],[Actual_Rent]]/Rent[[#This Row],[Planned_rent]]</f>
        <v>0.75</v>
      </c>
      <c r="K986"/>
    </row>
    <row r="987" spans="1:11" x14ac:dyDescent="0.25">
      <c r="A987">
        <v>52</v>
      </c>
      <c r="B987" s="1">
        <v>43101</v>
      </c>
      <c r="C987">
        <v>10</v>
      </c>
      <c r="D987" t="str">
        <f>VLOOKUP(Rent[[#This Row],[Real_estate_Item]],Houses[#All],2)</f>
        <v>Eindhoven-Centrum</v>
      </c>
      <c r="E987" t="str">
        <f>VLOOKUP(Rent[[#This Row],[Real_estate_Item]],Houses[#All],3)</f>
        <v>Gildebuurt</v>
      </c>
      <c r="F987" t="str">
        <f>VLOOKUP(Rent[[#This Row],[Real_estate_Item]],Houses[#All],6)</f>
        <v>Apartment</v>
      </c>
      <c r="G987" s="3">
        <f>VLOOKUP(Rent[[#This Row],[Real_estate_Item]],Houses[#All],7)</f>
        <v>490</v>
      </c>
      <c r="H987" s="3">
        <f t="shared" si="30"/>
        <v>4900</v>
      </c>
      <c r="I987" s="3">
        <f t="shared" si="31"/>
        <v>5880</v>
      </c>
      <c r="J987" s="4">
        <f>Rent[[#This Row],[Actual_Rent]]/Rent[[#This Row],[Planned_rent]]</f>
        <v>0.83333333333333337</v>
      </c>
      <c r="K987"/>
    </row>
    <row r="988" spans="1:11" x14ac:dyDescent="0.25">
      <c r="A988">
        <v>52</v>
      </c>
      <c r="B988" s="1">
        <v>43466</v>
      </c>
      <c r="C988">
        <v>7</v>
      </c>
      <c r="D988" t="str">
        <f>VLOOKUP(Rent[[#This Row],[Real_estate_Item]],Houses[#All],2)</f>
        <v>Eindhoven-Centrum</v>
      </c>
      <c r="E988" t="str">
        <f>VLOOKUP(Rent[[#This Row],[Real_estate_Item]],Houses[#All],3)</f>
        <v>Gildebuurt</v>
      </c>
      <c r="F988" t="str">
        <f>VLOOKUP(Rent[[#This Row],[Real_estate_Item]],Houses[#All],6)</f>
        <v>Apartment</v>
      </c>
      <c r="G988" s="3">
        <f>VLOOKUP(Rent[[#This Row],[Real_estate_Item]],Houses[#All],7)</f>
        <v>490</v>
      </c>
      <c r="H988" s="3">
        <f t="shared" si="30"/>
        <v>3430</v>
      </c>
      <c r="I988" s="3">
        <f t="shared" si="31"/>
        <v>5880</v>
      </c>
      <c r="J988" s="4">
        <f>Rent[[#This Row],[Actual_Rent]]/Rent[[#This Row],[Planned_rent]]</f>
        <v>0.58333333333333337</v>
      </c>
      <c r="K988"/>
    </row>
    <row r="989" spans="1:11" x14ac:dyDescent="0.25">
      <c r="A989">
        <v>53</v>
      </c>
      <c r="B989" s="1">
        <v>36892</v>
      </c>
      <c r="C989">
        <v>6</v>
      </c>
      <c r="D989" t="str">
        <f>VLOOKUP(Rent[[#This Row],[Real_estate_Item]],Houses[#All],2)</f>
        <v>Eindhoven-Centrum</v>
      </c>
      <c r="E989" t="str">
        <f>VLOOKUP(Rent[[#This Row],[Real_estate_Item]],Houses[#All],3)</f>
        <v>Gildebuurt</v>
      </c>
      <c r="F989" t="str">
        <f>VLOOKUP(Rent[[#This Row],[Real_estate_Item]],Houses[#All],6)</f>
        <v>Villa</v>
      </c>
      <c r="G989" s="3">
        <f>VLOOKUP(Rent[[#This Row],[Real_estate_Item]],Houses[#All],7)</f>
        <v>1260</v>
      </c>
      <c r="H989" s="3">
        <f t="shared" si="30"/>
        <v>7560</v>
      </c>
      <c r="I989" s="3">
        <f t="shared" si="31"/>
        <v>15120</v>
      </c>
      <c r="J989" s="4">
        <f>Rent[[#This Row],[Actual_Rent]]/Rent[[#This Row],[Planned_rent]]</f>
        <v>0.5</v>
      </c>
      <c r="K989"/>
    </row>
    <row r="990" spans="1:11" x14ac:dyDescent="0.25">
      <c r="A990">
        <v>53</v>
      </c>
      <c r="B990" s="1">
        <v>37257</v>
      </c>
      <c r="C990">
        <v>6</v>
      </c>
      <c r="D990" t="str">
        <f>VLOOKUP(Rent[[#This Row],[Real_estate_Item]],Houses[#All],2)</f>
        <v>Eindhoven-Centrum</v>
      </c>
      <c r="E990" t="str">
        <f>VLOOKUP(Rent[[#This Row],[Real_estate_Item]],Houses[#All],3)</f>
        <v>Gildebuurt</v>
      </c>
      <c r="F990" t="str">
        <f>VLOOKUP(Rent[[#This Row],[Real_estate_Item]],Houses[#All],6)</f>
        <v>Villa</v>
      </c>
      <c r="G990" s="3">
        <f>VLOOKUP(Rent[[#This Row],[Real_estate_Item]],Houses[#All],7)</f>
        <v>1260</v>
      </c>
      <c r="H990" s="3">
        <f t="shared" si="30"/>
        <v>7560</v>
      </c>
      <c r="I990" s="3">
        <f t="shared" si="31"/>
        <v>15120</v>
      </c>
      <c r="J990" s="4">
        <f>Rent[[#This Row],[Actual_Rent]]/Rent[[#This Row],[Planned_rent]]</f>
        <v>0.5</v>
      </c>
      <c r="K990"/>
    </row>
    <row r="991" spans="1:11" x14ac:dyDescent="0.25">
      <c r="A991">
        <v>53</v>
      </c>
      <c r="B991" s="1">
        <v>37622</v>
      </c>
      <c r="C991">
        <v>5</v>
      </c>
      <c r="D991" t="str">
        <f>VLOOKUP(Rent[[#This Row],[Real_estate_Item]],Houses[#All],2)</f>
        <v>Eindhoven-Centrum</v>
      </c>
      <c r="E991" t="str">
        <f>VLOOKUP(Rent[[#This Row],[Real_estate_Item]],Houses[#All],3)</f>
        <v>Gildebuurt</v>
      </c>
      <c r="F991" t="str">
        <f>VLOOKUP(Rent[[#This Row],[Real_estate_Item]],Houses[#All],6)</f>
        <v>Villa</v>
      </c>
      <c r="G991" s="3">
        <f>VLOOKUP(Rent[[#This Row],[Real_estate_Item]],Houses[#All],7)</f>
        <v>1260</v>
      </c>
      <c r="H991" s="3">
        <f t="shared" si="30"/>
        <v>6300</v>
      </c>
      <c r="I991" s="3">
        <f t="shared" si="31"/>
        <v>15120</v>
      </c>
      <c r="J991" s="4">
        <f>Rent[[#This Row],[Actual_Rent]]/Rent[[#This Row],[Planned_rent]]</f>
        <v>0.41666666666666669</v>
      </c>
      <c r="K991"/>
    </row>
    <row r="992" spans="1:11" x14ac:dyDescent="0.25">
      <c r="A992">
        <v>53</v>
      </c>
      <c r="B992" s="1">
        <v>37987</v>
      </c>
      <c r="C992">
        <v>9</v>
      </c>
      <c r="D992" t="str">
        <f>VLOOKUP(Rent[[#This Row],[Real_estate_Item]],Houses[#All],2)</f>
        <v>Eindhoven-Centrum</v>
      </c>
      <c r="E992" t="str">
        <f>VLOOKUP(Rent[[#This Row],[Real_estate_Item]],Houses[#All],3)</f>
        <v>Gildebuurt</v>
      </c>
      <c r="F992" t="str">
        <f>VLOOKUP(Rent[[#This Row],[Real_estate_Item]],Houses[#All],6)</f>
        <v>Villa</v>
      </c>
      <c r="G992" s="3">
        <f>VLOOKUP(Rent[[#This Row],[Real_estate_Item]],Houses[#All],7)</f>
        <v>1260</v>
      </c>
      <c r="H992" s="3">
        <f t="shared" si="30"/>
        <v>11340</v>
      </c>
      <c r="I992" s="3">
        <f t="shared" si="31"/>
        <v>15120</v>
      </c>
      <c r="J992" s="4">
        <f>Rent[[#This Row],[Actual_Rent]]/Rent[[#This Row],[Planned_rent]]</f>
        <v>0.75</v>
      </c>
      <c r="K992"/>
    </row>
    <row r="993" spans="1:11" x14ac:dyDescent="0.25">
      <c r="A993">
        <v>53</v>
      </c>
      <c r="B993" s="1">
        <v>38353</v>
      </c>
      <c r="C993">
        <v>9</v>
      </c>
      <c r="D993" t="str">
        <f>VLOOKUP(Rent[[#This Row],[Real_estate_Item]],Houses[#All],2)</f>
        <v>Eindhoven-Centrum</v>
      </c>
      <c r="E993" t="str">
        <f>VLOOKUP(Rent[[#This Row],[Real_estate_Item]],Houses[#All],3)</f>
        <v>Gildebuurt</v>
      </c>
      <c r="F993" t="str">
        <f>VLOOKUP(Rent[[#This Row],[Real_estate_Item]],Houses[#All],6)</f>
        <v>Villa</v>
      </c>
      <c r="G993" s="3">
        <f>VLOOKUP(Rent[[#This Row],[Real_estate_Item]],Houses[#All],7)</f>
        <v>1260</v>
      </c>
      <c r="H993" s="3">
        <f t="shared" si="30"/>
        <v>11340</v>
      </c>
      <c r="I993" s="3">
        <f t="shared" si="31"/>
        <v>15120</v>
      </c>
      <c r="J993" s="4">
        <f>Rent[[#This Row],[Actual_Rent]]/Rent[[#This Row],[Planned_rent]]</f>
        <v>0.75</v>
      </c>
      <c r="K993"/>
    </row>
    <row r="994" spans="1:11" x14ac:dyDescent="0.25">
      <c r="A994">
        <v>53</v>
      </c>
      <c r="B994" s="1">
        <v>38718</v>
      </c>
      <c r="C994">
        <v>9</v>
      </c>
      <c r="D994" t="str">
        <f>VLOOKUP(Rent[[#This Row],[Real_estate_Item]],Houses[#All],2)</f>
        <v>Eindhoven-Centrum</v>
      </c>
      <c r="E994" t="str">
        <f>VLOOKUP(Rent[[#This Row],[Real_estate_Item]],Houses[#All],3)</f>
        <v>Gildebuurt</v>
      </c>
      <c r="F994" t="str">
        <f>VLOOKUP(Rent[[#This Row],[Real_estate_Item]],Houses[#All],6)</f>
        <v>Villa</v>
      </c>
      <c r="G994" s="3">
        <f>VLOOKUP(Rent[[#This Row],[Real_estate_Item]],Houses[#All],7)</f>
        <v>1260</v>
      </c>
      <c r="H994" s="3">
        <f t="shared" si="30"/>
        <v>11340</v>
      </c>
      <c r="I994" s="3">
        <f t="shared" si="31"/>
        <v>15120</v>
      </c>
      <c r="J994" s="4">
        <f>Rent[[#This Row],[Actual_Rent]]/Rent[[#This Row],[Planned_rent]]</f>
        <v>0.75</v>
      </c>
      <c r="K994"/>
    </row>
    <row r="995" spans="1:11" x14ac:dyDescent="0.25">
      <c r="A995">
        <v>53</v>
      </c>
      <c r="B995" s="1">
        <v>39083</v>
      </c>
      <c r="C995">
        <v>7</v>
      </c>
      <c r="D995" t="str">
        <f>VLOOKUP(Rent[[#This Row],[Real_estate_Item]],Houses[#All],2)</f>
        <v>Eindhoven-Centrum</v>
      </c>
      <c r="E995" t="str">
        <f>VLOOKUP(Rent[[#This Row],[Real_estate_Item]],Houses[#All],3)</f>
        <v>Gildebuurt</v>
      </c>
      <c r="F995" t="str">
        <f>VLOOKUP(Rent[[#This Row],[Real_estate_Item]],Houses[#All],6)</f>
        <v>Villa</v>
      </c>
      <c r="G995" s="3">
        <f>VLOOKUP(Rent[[#This Row],[Real_estate_Item]],Houses[#All],7)</f>
        <v>1260</v>
      </c>
      <c r="H995" s="3">
        <f t="shared" si="30"/>
        <v>8820</v>
      </c>
      <c r="I995" s="3">
        <f t="shared" si="31"/>
        <v>15120</v>
      </c>
      <c r="J995" s="4">
        <f>Rent[[#This Row],[Actual_Rent]]/Rent[[#This Row],[Planned_rent]]</f>
        <v>0.58333333333333337</v>
      </c>
      <c r="K995"/>
    </row>
    <row r="996" spans="1:11" x14ac:dyDescent="0.25">
      <c r="A996">
        <v>53</v>
      </c>
      <c r="B996" s="1">
        <v>39448</v>
      </c>
      <c r="C996">
        <v>6</v>
      </c>
      <c r="D996" t="str">
        <f>VLOOKUP(Rent[[#This Row],[Real_estate_Item]],Houses[#All],2)</f>
        <v>Eindhoven-Centrum</v>
      </c>
      <c r="E996" t="str">
        <f>VLOOKUP(Rent[[#This Row],[Real_estate_Item]],Houses[#All],3)</f>
        <v>Gildebuurt</v>
      </c>
      <c r="F996" t="str">
        <f>VLOOKUP(Rent[[#This Row],[Real_estate_Item]],Houses[#All],6)</f>
        <v>Villa</v>
      </c>
      <c r="G996" s="3">
        <f>VLOOKUP(Rent[[#This Row],[Real_estate_Item]],Houses[#All],7)</f>
        <v>1260</v>
      </c>
      <c r="H996" s="3">
        <f t="shared" si="30"/>
        <v>7560</v>
      </c>
      <c r="I996" s="3">
        <f t="shared" si="31"/>
        <v>15120</v>
      </c>
      <c r="J996" s="4">
        <f>Rent[[#This Row],[Actual_Rent]]/Rent[[#This Row],[Planned_rent]]</f>
        <v>0.5</v>
      </c>
      <c r="K996"/>
    </row>
    <row r="997" spans="1:11" x14ac:dyDescent="0.25">
      <c r="A997">
        <v>53</v>
      </c>
      <c r="B997" s="1">
        <v>39814</v>
      </c>
      <c r="C997">
        <v>6</v>
      </c>
      <c r="D997" t="str">
        <f>VLOOKUP(Rent[[#This Row],[Real_estate_Item]],Houses[#All],2)</f>
        <v>Eindhoven-Centrum</v>
      </c>
      <c r="E997" t="str">
        <f>VLOOKUP(Rent[[#This Row],[Real_estate_Item]],Houses[#All],3)</f>
        <v>Gildebuurt</v>
      </c>
      <c r="F997" t="str">
        <f>VLOOKUP(Rent[[#This Row],[Real_estate_Item]],Houses[#All],6)</f>
        <v>Villa</v>
      </c>
      <c r="G997" s="3">
        <f>VLOOKUP(Rent[[#This Row],[Real_estate_Item]],Houses[#All],7)</f>
        <v>1260</v>
      </c>
      <c r="H997" s="3">
        <f t="shared" si="30"/>
        <v>7560</v>
      </c>
      <c r="I997" s="3">
        <f t="shared" si="31"/>
        <v>15120</v>
      </c>
      <c r="J997" s="4">
        <f>Rent[[#This Row],[Actual_Rent]]/Rent[[#This Row],[Planned_rent]]</f>
        <v>0.5</v>
      </c>
      <c r="K997"/>
    </row>
    <row r="998" spans="1:11" x14ac:dyDescent="0.25">
      <c r="A998">
        <v>53</v>
      </c>
      <c r="B998" s="1">
        <v>40179</v>
      </c>
      <c r="C998">
        <v>6</v>
      </c>
      <c r="D998" t="str">
        <f>VLOOKUP(Rent[[#This Row],[Real_estate_Item]],Houses[#All],2)</f>
        <v>Eindhoven-Centrum</v>
      </c>
      <c r="E998" t="str">
        <f>VLOOKUP(Rent[[#This Row],[Real_estate_Item]],Houses[#All],3)</f>
        <v>Gildebuurt</v>
      </c>
      <c r="F998" t="str">
        <f>VLOOKUP(Rent[[#This Row],[Real_estate_Item]],Houses[#All],6)</f>
        <v>Villa</v>
      </c>
      <c r="G998" s="3">
        <f>VLOOKUP(Rent[[#This Row],[Real_estate_Item]],Houses[#All],7)</f>
        <v>1260</v>
      </c>
      <c r="H998" s="3">
        <f t="shared" si="30"/>
        <v>7560</v>
      </c>
      <c r="I998" s="3">
        <f t="shared" si="31"/>
        <v>15120</v>
      </c>
      <c r="J998" s="4">
        <f>Rent[[#This Row],[Actual_Rent]]/Rent[[#This Row],[Planned_rent]]</f>
        <v>0.5</v>
      </c>
      <c r="K998"/>
    </row>
    <row r="999" spans="1:11" x14ac:dyDescent="0.25">
      <c r="A999">
        <v>53</v>
      </c>
      <c r="B999" s="1">
        <v>40544</v>
      </c>
      <c r="C999">
        <v>5</v>
      </c>
      <c r="D999" t="str">
        <f>VLOOKUP(Rent[[#This Row],[Real_estate_Item]],Houses[#All],2)</f>
        <v>Eindhoven-Centrum</v>
      </c>
      <c r="E999" t="str">
        <f>VLOOKUP(Rent[[#This Row],[Real_estate_Item]],Houses[#All],3)</f>
        <v>Gildebuurt</v>
      </c>
      <c r="F999" t="str">
        <f>VLOOKUP(Rent[[#This Row],[Real_estate_Item]],Houses[#All],6)</f>
        <v>Villa</v>
      </c>
      <c r="G999" s="3">
        <f>VLOOKUP(Rent[[#This Row],[Real_estate_Item]],Houses[#All],7)</f>
        <v>1260</v>
      </c>
      <c r="H999" s="3">
        <f t="shared" si="30"/>
        <v>6300</v>
      </c>
      <c r="I999" s="3">
        <f t="shared" si="31"/>
        <v>15120</v>
      </c>
      <c r="J999" s="4">
        <f>Rent[[#This Row],[Actual_Rent]]/Rent[[#This Row],[Planned_rent]]</f>
        <v>0.41666666666666669</v>
      </c>
      <c r="K999"/>
    </row>
    <row r="1000" spans="1:11" x14ac:dyDescent="0.25">
      <c r="A1000">
        <v>53</v>
      </c>
      <c r="B1000" s="1">
        <v>40909</v>
      </c>
      <c r="C1000">
        <v>5</v>
      </c>
      <c r="D1000" t="str">
        <f>VLOOKUP(Rent[[#This Row],[Real_estate_Item]],Houses[#All],2)</f>
        <v>Eindhoven-Centrum</v>
      </c>
      <c r="E1000" t="str">
        <f>VLOOKUP(Rent[[#This Row],[Real_estate_Item]],Houses[#All],3)</f>
        <v>Gildebuurt</v>
      </c>
      <c r="F1000" t="str">
        <f>VLOOKUP(Rent[[#This Row],[Real_estate_Item]],Houses[#All],6)</f>
        <v>Villa</v>
      </c>
      <c r="G1000" s="3">
        <f>VLOOKUP(Rent[[#This Row],[Real_estate_Item]],Houses[#All],7)</f>
        <v>1260</v>
      </c>
      <c r="H1000" s="3">
        <f t="shared" si="30"/>
        <v>6300</v>
      </c>
      <c r="I1000" s="3">
        <f t="shared" si="31"/>
        <v>15120</v>
      </c>
      <c r="J1000" s="4">
        <f>Rent[[#This Row],[Actual_Rent]]/Rent[[#This Row],[Planned_rent]]</f>
        <v>0.41666666666666669</v>
      </c>
      <c r="K1000"/>
    </row>
    <row r="1001" spans="1:11" x14ac:dyDescent="0.25">
      <c r="A1001">
        <v>53</v>
      </c>
      <c r="B1001" s="1">
        <v>41275</v>
      </c>
      <c r="C1001">
        <v>8</v>
      </c>
      <c r="D1001" t="str">
        <f>VLOOKUP(Rent[[#This Row],[Real_estate_Item]],Houses[#All],2)</f>
        <v>Eindhoven-Centrum</v>
      </c>
      <c r="E1001" t="str">
        <f>VLOOKUP(Rent[[#This Row],[Real_estate_Item]],Houses[#All],3)</f>
        <v>Gildebuurt</v>
      </c>
      <c r="F1001" t="str">
        <f>VLOOKUP(Rent[[#This Row],[Real_estate_Item]],Houses[#All],6)</f>
        <v>Villa</v>
      </c>
      <c r="G1001" s="3">
        <f>VLOOKUP(Rent[[#This Row],[Real_estate_Item]],Houses[#All],7)</f>
        <v>1260</v>
      </c>
      <c r="H1001" s="3">
        <f t="shared" si="30"/>
        <v>10080</v>
      </c>
      <c r="I1001" s="3">
        <f t="shared" si="31"/>
        <v>15120</v>
      </c>
      <c r="J1001" s="4">
        <f>Rent[[#This Row],[Actual_Rent]]/Rent[[#This Row],[Planned_rent]]</f>
        <v>0.66666666666666663</v>
      </c>
      <c r="K1001"/>
    </row>
    <row r="1002" spans="1:11" x14ac:dyDescent="0.25">
      <c r="A1002">
        <v>53</v>
      </c>
      <c r="B1002" s="1">
        <v>41640</v>
      </c>
      <c r="C1002">
        <v>9</v>
      </c>
      <c r="D1002" t="str">
        <f>VLOOKUP(Rent[[#This Row],[Real_estate_Item]],Houses[#All],2)</f>
        <v>Eindhoven-Centrum</v>
      </c>
      <c r="E1002" t="str">
        <f>VLOOKUP(Rent[[#This Row],[Real_estate_Item]],Houses[#All],3)</f>
        <v>Gildebuurt</v>
      </c>
      <c r="F1002" t="str">
        <f>VLOOKUP(Rent[[#This Row],[Real_estate_Item]],Houses[#All],6)</f>
        <v>Villa</v>
      </c>
      <c r="G1002" s="3">
        <f>VLOOKUP(Rent[[#This Row],[Real_estate_Item]],Houses[#All],7)</f>
        <v>1260</v>
      </c>
      <c r="H1002" s="3">
        <f t="shared" si="30"/>
        <v>11340</v>
      </c>
      <c r="I1002" s="3">
        <f t="shared" si="31"/>
        <v>15120</v>
      </c>
      <c r="J1002" s="4">
        <f>Rent[[#This Row],[Actual_Rent]]/Rent[[#This Row],[Planned_rent]]</f>
        <v>0.75</v>
      </c>
      <c r="K1002"/>
    </row>
    <row r="1003" spans="1:11" x14ac:dyDescent="0.25">
      <c r="A1003">
        <v>53</v>
      </c>
      <c r="B1003" s="1">
        <v>42005</v>
      </c>
      <c r="C1003">
        <v>9</v>
      </c>
      <c r="D1003" t="str">
        <f>VLOOKUP(Rent[[#This Row],[Real_estate_Item]],Houses[#All],2)</f>
        <v>Eindhoven-Centrum</v>
      </c>
      <c r="E1003" t="str">
        <f>VLOOKUP(Rent[[#This Row],[Real_estate_Item]],Houses[#All],3)</f>
        <v>Gildebuurt</v>
      </c>
      <c r="F1003" t="str">
        <f>VLOOKUP(Rent[[#This Row],[Real_estate_Item]],Houses[#All],6)</f>
        <v>Villa</v>
      </c>
      <c r="G1003" s="3">
        <f>VLOOKUP(Rent[[#This Row],[Real_estate_Item]],Houses[#All],7)</f>
        <v>1260</v>
      </c>
      <c r="H1003" s="3">
        <f t="shared" si="30"/>
        <v>11340</v>
      </c>
      <c r="I1003" s="3">
        <f t="shared" si="31"/>
        <v>15120</v>
      </c>
      <c r="J1003" s="4">
        <f>Rent[[#This Row],[Actual_Rent]]/Rent[[#This Row],[Planned_rent]]</f>
        <v>0.75</v>
      </c>
      <c r="K1003"/>
    </row>
    <row r="1004" spans="1:11" x14ac:dyDescent="0.25">
      <c r="A1004">
        <v>53</v>
      </c>
      <c r="B1004" s="1">
        <v>42370</v>
      </c>
      <c r="C1004">
        <v>8</v>
      </c>
      <c r="D1004" t="str">
        <f>VLOOKUP(Rent[[#This Row],[Real_estate_Item]],Houses[#All],2)</f>
        <v>Eindhoven-Centrum</v>
      </c>
      <c r="E1004" t="str">
        <f>VLOOKUP(Rent[[#This Row],[Real_estate_Item]],Houses[#All],3)</f>
        <v>Gildebuurt</v>
      </c>
      <c r="F1004" t="str">
        <f>VLOOKUP(Rent[[#This Row],[Real_estate_Item]],Houses[#All],6)</f>
        <v>Villa</v>
      </c>
      <c r="G1004" s="3">
        <f>VLOOKUP(Rent[[#This Row],[Real_estate_Item]],Houses[#All],7)</f>
        <v>1260</v>
      </c>
      <c r="H1004" s="3">
        <f t="shared" si="30"/>
        <v>10080</v>
      </c>
      <c r="I1004" s="3">
        <f t="shared" si="31"/>
        <v>15120</v>
      </c>
      <c r="J1004" s="4">
        <f>Rent[[#This Row],[Actual_Rent]]/Rent[[#This Row],[Planned_rent]]</f>
        <v>0.66666666666666663</v>
      </c>
      <c r="K1004"/>
    </row>
    <row r="1005" spans="1:11" x14ac:dyDescent="0.25">
      <c r="A1005">
        <v>53</v>
      </c>
      <c r="B1005" s="1">
        <v>42736</v>
      </c>
      <c r="C1005">
        <v>8</v>
      </c>
      <c r="D1005" t="str">
        <f>VLOOKUP(Rent[[#This Row],[Real_estate_Item]],Houses[#All],2)</f>
        <v>Eindhoven-Centrum</v>
      </c>
      <c r="E1005" t="str">
        <f>VLOOKUP(Rent[[#This Row],[Real_estate_Item]],Houses[#All],3)</f>
        <v>Gildebuurt</v>
      </c>
      <c r="F1005" t="str">
        <f>VLOOKUP(Rent[[#This Row],[Real_estate_Item]],Houses[#All],6)</f>
        <v>Villa</v>
      </c>
      <c r="G1005" s="3">
        <f>VLOOKUP(Rent[[#This Row],[Real_estate_Item]],Houses[#All],7)</f>
        <v>1260</v>
      </c>
      <c r="H1005" s="3">
        <f t="shared" si="30"/>
        <v>10080</v>
      </c>
      <c r="I1005" s="3">
        <f t="shared" si="31"/>
        <v>15120</v>
      </c>
      <c r="J1005" s="4">
        <f>Rent[[#This Row],[Actual_Rent]]/Rent[[#This Row],[Planned_rent]]</f>
        <v>0.66666666666666663</v>
      </c>
      <c r="K1005"/>
    </row>
    <row r="1006" spans="1:11" x14ac:dyDescent="0.25">
      <c r="A1006">
        <v>53</v>
      </c>
      <c r="B1006" s="1">
        <v>43101</v>
      </c>
      <c r="C1006">
        <v>8</v>
      </c>
      <c r="D1006" t="str">
        <f>VLOOKUP(Rent[[#This Row],[Real_estate_Item]],Houses[#All],2)</f>
        <v>Eindhoven-Centrum</v>
      </c>
      <c r="E1006" t="str">
        <f>VLOOKUP(Rent[[#This Row],[Real_estate_Item]],Houses[#All],3)</f>
        <v>Gildebuurt</v>
      </c>
      <c r="F1006" t="str">
        <f>VLOOKUP(Rent[[#This Row],[Real_estate_Item]],Houses[#All],6)</f>
        <v>Villa</v>
      </c>
      <c r="G1006" s="3">
        <f>VLOOKUP(Rent[[#This Row],[Real_estate_Item]],Houses[#All],7)</f>
        <v>1260</v>
      </c>
      <c r="H1006" s="3">
        <f t="shared" si="30"/>
        <v>10080</v>
      </c>
      <c r="I1006" s="3">
        <f t="shared" si="31"/>
        <v>15120</v>
      </c>
      <c r="J1006" s="4">
        <f>Rent[[#This Row],[Actual_Rent]]/Rent[[#This Row],[Planned_rent]]</f>
        <v>0.66666666666666663</v>
      </c>
      <c r="K1006"/>
    </row>
    <row r="1007" spans="1:11" x14ac:dyDescent="0.25">
      <c r="A1007">
        <v>53</v>
      </c>
      <c r="B1007" s="1">
        <v>43466</v>
      </c>
      <c r="C1007">
        <v>7</v>
      </c>
      <c r="D1007" t="str">
        <f>VLOOKUP(Rent[[#This Row],[Real_estate_Item]],Houses[#All],2)</f>
        <v>Eindhoven-Centrum</v>
      </c>
      <c r="E1007" t="str">
        <f>VLOOKUP(Rent[[#This Row],[Real_estate_Item]],Houses[#All],3)</f>
        <v>Gildebuurt</v>
      </c>
      <c r="F1007" t="str">
        <f>VLOOKUP(Rent[[#This Row],[Real_estate_Item]],Houses[#All],6)</f>
        <v>Villa</v>
      </c>
      <c r="G1007" s="3">
        <f>VLOOKUP(Rent[[#This Row],[Real_estate_Item]],Houses[#All],7)</f>
        <v>1260</v>
      </c>
      <c r="H1007" s="3">
        <f t="shared" si="30"/>
        <v>8820</v>
      </c>
      <c r="I1007" s="3">
        <f t="shared" si="31"/>
        <v>15120</v>
      </c>
      <c r="J1007" s="4">
        <f>Rent[[#This Row],[Actual_Rent]]/Rent[[#This Row],[Planned_rent]]</f>
        <v>0.58333333333333337</v>
      </c>
      <c r="K1007"/>
    </row>
    <row r="1008" spans="1:11" x14ac:dyDescent="0.25">
      <c r="A1008">
        <v>54</v>
      </c>
      <c r="B1008" s="1">
        <v>36892</v>
      </c>
      <c r="C1008">
        <v>7</v>
      </c>
      <c r="D1008" t="str">
        <f>VLOOKUP(Rent[[#This Row],[Real_estate_Item]],Houses[#All],2)</f>
        <v>Eindhoven-Centrum</v>
      </c>
      <c r="E1008" t="str">
        <f>VLOOKUP(Rent[[#This Row],[Real_estate_Item]],Houses[#All],3)</f>
        <v>Gildebuurt</v>
      </c>
      <c r="F1008" t="str">
        <f>VLOOKUP(Rent[[#This Row],[Real_estate_Item]],Houses[#All],6)</f>
        <v>Condo</v>
      </c>
      <c r="G1008" s="3">
        <f>VLOOKUP(Rent[[#This Row],[Real_estate_Item]],Houses[#All],7)</f>
        <v>350</v>
      </c>
      <c r="H1008" s="3">
        <f t="shared" si="30"/>
        <v>2450</v>
      </c>
      <c r="I1008" s="3">
        <f t="shared" si="31"/>
        <v>4200</v>
      </c>
      <c r="J1008" s="4">
        <f>Rent[[#This Row],[Actual_Rent]]/Rent[[#This Row],[Planned_rent]]</f>
        <v>0.58333333333333337</v>
      </c>
      <c r="K1008"/>
    </row>
    <row r="1009" spans="1:11" x14ac:dyDescent="0.25">
      <c r="A1009">
        <v>54</v>
      </c>
      <c r="B1009" s="1">
        <v>37257</v>
      </c>
      <c r="C1009">
        <v>8</v>
      </c>
      <c r="D1009" t="str">
        <f>VLOOKUP(Rent[[#This Row],[Real_estate_Item]],Houses[#All],2)</f>
        <v>Eindhoven-Centrum</v>
      </c>
      <c r="E1009" t="str">
        <f>VLOOKUP(Rent[[#This Row],[Real_estate_Item]],Houses[#All],3)</f>
        <v>Gildebuurt</v>
      </c>
      <c r="F1009" t="str">
        <f>VLOOKUP(Rent[[#This Row],[Real_estate_Item]],Houses[#All],6)</f>
        <v>Condo</v>
      </c>
      <c r="G1009" s="3">
        <f>VLOOKUP(Rent[[#This Row],[Real_estate_Item]],Houses[#All],7)</f>
        <v>350</v>
      </c>
      <c r="H1009" s="3">
        <f t="shared" si="30"/>
        <v>2800</v>
      </c>
      <c r="I1009" s="3">
        <f t="shared" si="31"/>
        <v>4200</v>
      </c>
      <c r="J1009" s="4">
        <f>Rent[[#This Row],[Actual_Rent]]/Rent[[#This Row],[Planned_rent]]</f>
        <v>0.66666666666666663</v>
      </c>
      <c r="K1009"/>
    </row>
    <row r="1010" spans="1:11" x14ac:dyDescent="0.25">
      <c r="A1010">
        <v>54</v>
      </c>
      <c r="B1010" s="1">
        <v>37622</v>
      </c>
      <c r="C1010">
        <v>8</v>
      </c>
      <c r="D1010" t="str">
        <f>VLOOKUP(Rent[[#This Row],[Real_estate_Item]],Houses[#All],2)</f>
        <v>Eindhoven-Centrum</v>
      </c>
      <c r="E1010" t="str">
        <f>VLOOKUP(Rent[[#This Row],[Real_estate_Item]],Houses[#All],3)</f>
        <v>Gildebuurt</v>
      </c>
      <c r="F1010" t="str">
        <f>VLOOKUP(Rent[[#This Row],[Real_estate_Item]],Houses[#All],6)</f>
        <v>Condo</v>
      </c>
      <c r="G1010" s="3">
        <f>VLOOKUP(Rent[[#This Row],[Real_estate_Item]],Houses[#All],7)</f>
        <v>350</v>
      </c>
      <c r="H1010" s="3">
        <f t="shared" si="30"/>
        <v>2800</v>
      </c>
      <c r="I1010" s="3">
        <f t="shared" si="31"/>
        <v>4200</v>
      </c>
      <c r="J1010" s="4">
        <f>Rent[[#This Row],[Actual_Rent]]/Rent[[#This Row],[Planned_rent]]</f>
        <v>0.66666666666666663</v>
      </c>
      <c r="K1010"/>
    </row>
    <row r="1011" spans="1:11" x14ac:dyDescent="0.25">
      <c r="A1011">
        <v>54</v>
      </c>
      <c r="B1011" s="1">
        <v>37987</v>
      </c>
      <c r="C1011">
        <v>6</v>
      </c>
      <c r="D1011" t="str">
        <f>VLOOKUP(Rent[[#This Row],[Real_estate_Item]],Houses[#All],2)</f>
        <v>Eindhoven-Centrum</v>
      </c>
      <c r="E1011" t="str">
        <f>VLOOKUP(Rent[[#This Row],[Real_estate_Item]],Houses[#All],3)</f>
        <v>Gildebuurt</v>
      </c>
      <c r="F1011" t="str">
        <f>VLOOKUP(Rent[[#This Row],[Real_estate_Item]],Houses[#All],6)</f>
        <v>Condo</v>
      </c>
      <c r="G1011" s="3">
        <f>VLOOKUP(Rent[[#This Row],[Real_estate_Item]],Houses[#All],7)</f>
        <v>350</v>
      </c>
      <c r="H1011" s="3">
        <f t="shared" si="30"/>
        <v>2100</v>
      </c>
      <c r="I1011" s="3">
        <f t="shared" si="31"/>
        <v>4200</v>
      </c>
      <c r="J1011" s="4">
        <f>Rent[[#This Row],[Actual_Rent]]/Rent[[#This Row],[Planned_rent]]</f>
        <v>0.5</v>
      </c>
      <c r="K1011"/>
    </row>
    <row r="1012" spans="1:11" x14ac:dyDescent="0.25">
      <c r="A1012">
        <v>54</v>
      </c>
      <c r="B1012" s="1">
        <v>38353</v>
      </c>
      <c r="C1012">
        <v>8</v>
      </c>
      <c r="D1012" t="str">
        <f>VLOOKUP(Rent[[#This Row],[Real_estate_Item]],Houses[#All],2)</f>
        <v>Eindhoven-Centrum</v>
      </c>
      <c r="E1012" t="str">
        <f>VLOOKUP(Rent[[#This Row],[Real_estate_Item]],Houses[#All],3)</f>
        <v>Gildebuurt</v>
      </c>
      <c r="F1012" t="str">
        <f>VLOOKUP(Rent[[#This Row],[Real_estate_Item]],Houses[#All],6)</f>
        <v>Condo</v>
      </c>
      <c r="G1012" s="3">
        <f>VLOOKUP(Rent[[#This Row],[Real_estate_Item]],Houses[#All],7)</f>
        <v>350</v>
      </c>
      <c r="H1012" s="3">
        <f t="shared" si="30"/>
        <v>2800</v>
      </c>
      <c r="I1012" s="3">
        <f t="shared" si="31"/>
        <v>4200</v>
      </c>
      <c r="J1012" s="4">
        <f>Rent[[#This Row],[Actual_Rent]]/Rent[[#This Row],[Planned_rent]]</f>
        <v>0.66666666666666663</v>
      </c>
      <c r="K1012"/>
    </row>
    <row r="1013" spans="1:11" x14ac:dyDescent="0.25">
      <c r="A1013">
        <v>54</v>
      </c>
      <c r="B1013" s="1">
        <v>38718</v>
      </c>
      <c r="C1013">
        <v>9</v>
      </c>
      <c r="D1013" t="str">
        <f>VLOOKUP(Rent[[#This Row],[Real_estate_Item]],Houses[#All],2)</f>
        <v>Eindhoven-Centrum</v>
      </c>
      <c r="E1013" t="str">
        <f>VLOOKUP(Rent[[#This Row],[Real_estate_Item]],Houses[#All],3)</f>
        <v>Gildebuurt</v>
      </c>
      <c r="F1013" t="str">
        <f>VLOOKUP(Rent[[#This Row],[Real_estate_Item]],Houses[#All],6)</f>
        <v>Condo</v>
      </c>
      <c r="G1013" s="3">
        <f>VLOOKUP(Rent[[#This Row],[Real_estate_Item]],Houses[#All],7)</f>
        <v>350</v>
      </c>
      <c r="H1013" s="3">
        <f t="shared" si="30"/>
        <v>3150</v>
      </c>
      <c r="I1013" s="3">
        <f t="shared" si="31"/>
        <v>4200</v>
      </c>
      <c r="J1013" s="4">
        <f>Rent[[#This Row],[Actual_Rent]]/Rent[[#This Row],[Planned_rent]]</f>
        <v>0.75</v>
      </c>
      <c r="K1013"/>
    </row>
    <row r="1014" spans="1:11" x14ac:dyDescent="0.25">
      <c r="A1014">
        <v>54</v>
      </c>
      <c r="B1014" s="1">
        <v>39083</v>
      </c>
      <c r="C1014">
        <v>7</v>
      </c>
      <c r="D1014" t="str">
        <f>VLOOKUP(Rent[[#This Row],[Real_estate_Item]],Houses[#All],2)</f>
        <v>Eindhoven-Centrum</v>
      </c>
      <c r="E1014" t="str">
        <f>VLOOKUP(Rent[[#This Row],[Real_estate_Item]],Houses[#All],3)</f>
        <v>Gildebuurt</v>
      </c>
      <c r="F1014" t="str">
        <f>VLOOKUP(Rent[[#This Row],[Real_estate_Item]],Houses[#All],6)</f>
        <v>Condo</v>
      </c>
      <c r="G1014" s="3">
        <f>VLOOKUP(Rent[[#This Row],[Real_estate_Item]],Houses[#All],7)</f>
        <v>350</v>
      </c>
      <c r="H1014" s="3">
        <f t="shared" si="30"/>
        <v>2450</v>
      </c>
      <c r="I1014" s="3">
        <f t="shared" si="31"/>
        <v>4200</v>
      </c>
      <c r="J1014" s="4">
        <f>Rent[[#This Row],[Actual_Rent]]/Rent[[#This Row],[Planned_rent]]</f>
        <v>0.58333333333333337</v>
      </c>
      <c r="K1014"/>
    </row>
    <row r="1015" spans="1:11" x14ac:dyDescent="0.25">
      <c r="A1015">
        <v>54</v>
      </c>
      <c r="B1015" s="1">
        <v>39448</v>
      </c>
      <c r="C1015">
        <v>9</v>
      </c>
      <c r="D1015" t="str">
        <f>VLOOKUP(Rent[[#This Row],[Real_estate_Item]],Houses[#All],2)</f>
        <v>Eindhoven-Centrum</v>
      </c>
      <c r="E1015" t="str">
        <f>VLOOKUP(Rent[[#This Row],[Real_estate_Item]],Houses[#All],3)</f>
        <v>Gildebuurt</v>
      </c>
      <c r="F1015" t="str">
        <f>VLOOKUP(Rent[[#This Row],[Real_estate_Item]],Houses[#All],6)</f>
        <v>Condo</v>
      </c>
      <c r="G1015" s="3">
        <f>VLOOKUP(Rent[[#This Row],[Real_estate_Item]],Houses[#All],7)</f>
        <v>350</v>
      </c>
      <c r="H1015" s="3">
        <f t="shared" si="30"/>
        <v>3150</v>
      </c>
      <c r="I1015" s="3">
        <f t="shared" si="31"/>
        <v>4200</v>
      </c>
      <c r="J1015" s="4">
        <f>Rent[[#This Row],[Actual_Rent]]/Rent[[#This Row],[Planned_rent]]</f>
        <v>0.75</v>
      </c>
      <c r="K1015"/>
    </row>
    <row r="1016" spans="1:11" x14ac:dyDescent="0.25">
      <c r="A1016">
        <v>54</v>
      </c>
      <c r="B1016" s="1">
        <v>39814</v>
      </c>
      <c r="C1016">
        <v>6</v>
      </c>
      <c r="D1016" t="str">
        <f>VLOOKUP(Rent[[#This Row],[Real_estate_Item]],Houses[#All],2)</f>
        <v>Eindhoven-Centrum</v>
      </c>
      <c r="E1016" t="str">
        <f>VLOOKUP(Rent[[#This Row],[Real_estate_Item]],Houses[#All],3)</f>
        <v>Gildebuurt</v>
      </c>
      <c r="F1016" t="str">
        <f>VLOOKUP(Rent[[#This Row],[Real_estate_Item]],Houses[#All],6)</f>
        <v>Condo</v>
      </c>
      <c r="G1016" s="3">
        <f>VLOOKUP(Rent[[#This Row],[Real_estate_Item]],Houses[#All],7)</f>
        <v>350</v>
      </c>
      <c r="H1016" s="3">
        <f t="shared" si="30"/>
        <v>2100</v>
      </c>
      <c r="I1016" s="3">
        <f t="shared" si="31"/>
        <v>4200</v>
      </c>
      <c r="J1016" s="4">
        <f>Rent[[#This Row],[Actual_Rent]]/Rent[[#This Row],[Planned_rent]]</f>
        <v>0.5</v>
      </c>
      <c r="K1016"/>
    </row>
    <row r="1017" spans="1:11" x14ac:dyDescent="0.25">
      <c r="A1017">
        <v>54</v>
      </c>
      <c r="B1017" s="1">
        <v>40179</v>
      </c>
      <c r="C1017">
        <v>5</v>
      </c>
      <c r="D1017" t="str">
        <f>VLOOKUP(Rent[[#This Row],[Real_estate_Item]],Houses[#All],2)</f>
        <v>Eindhoven-Centrum</v>
      </c>
      <c r="E1017" t="str">
        <f>VLOOKUP(Rent[[#This Row],[Real_estate_Item]],Houses[#All],3)</f>
        <v>Gildebuurt</v>
      </c>
      <c r="F1017" t="str">
        <f>VLOOKUP(Rent[[#This Row],[Real_estate_Item]],Houses[#All],6)</f>
        <v>Condo</v>
      </c>
      <c r="G1017" s="3">
        <f>VLOOKUP(Rent[[#This Row],[Real_estate_Item]],Houses[#All],7)</f>
        <v>350</v>
      </c>
      <c r="H1017" s="3">
        <f t="shared" si="30"/>
        <v>1750</v>
      </c>
      <c r="I1017" s="3">
        <f t="shared" si="31"/>
        <v>4200</v>
      </c>
      <c r="J1017" s="4">
        <f>Rent[[#This Row],[Actual_Rent]]/Rent[[#This Row],[Planned_rent]]</f>
        <v>0.41666666666666669</v>
      </c>
      <c r="K1017"/>
    </row>
    <row r="1018" spans="1:11" x14ac:dyDescent="0.25">
      <c r="A1018">
        <v>54</v>
      </c>
      <c r="B1018" s="1">
        <v>40544</v>
      </c>
      <c r="C1018">
        <v>9</v>
      </c>
      <c r="D1018" t="str">
        <f>VLOOKUP(Rent[[#This Row],[Real_estate_Item]],Houses[#All],2)</f>
        <v>Eindhoven-Centrum</v>
      </c>
      <c r="E1018" t="str">
        <f>VLOOKUP(Rent[[#This Row],[Real_estate_Item]],Houses[#All],3)</f>
        <v>Gildebuurt</v>
      </c>
      <c r="F1018" t="str">
        <f>VLOOKUP(Rent[[#This Row],[Real_estate_Item]],Houses[#All],6)</f>
        <v>Condo</v>
      </c>
      <c r="G1018" s="3">
        <f>VLOOKUP(Rent[[#This Row],[Real_estate_Item]],Houses[#All],7)</f>
        <v>350</v>
      </c>
      <c r="H1018" s="3">
        <f t="shared" si="30"/>
        <v>3150</v>
      </c>
      <c r="I1018" s="3">
        <f t="shared" si="31"/>
        <v>4200</v>
      </c>
      <c r="J1018" s="4">
        <f>Rent[[#This Row],[Actual_Rent]]/Rent[[#This Row],[Planned_rent]]</f>
        <v>0.75</v>
      </c>
      <c r="K1018"/>
    </row>
    <row r="1019" spans="1:11" x14ac:dyDescent="0.25">
      <c r="A1019">
        <v>54</v>
      </c>
      <c r="B1019" s="1">
        <v>40909</v>
      </c>
      <c r="C1019">
        <v>6</v>
      </c>
      <c r="D1019" t="str">
        <f>VLOOKUP(Rent[[#This Row],[Real_estate_Item]],Houses[#All],2)</f>
        <v>Eindhoven-Centrum</v>
      </c>
      <c r="E1019" t="str">
        <f>VLOOKUP(Rent[[#This Row],[Real_estate_Item]],Houses[#All],3)</f>
        <v>Gildebuurt</v>
      </c>
      <c r="F1019" t="str">
        <f>VLOOKUP(Rent[[#This Row],[Real_estate_Item]],Houses[#All],6)</f>
        <v>Condo</v>
      </c>
      <c r="G1019" s="3">
        <f>VLOOKUP(Rent[[#This Row],[Real_estate_Item]],Houses[#All],7)</f>
        <v>350</v>
      </c>
      <c r="H1019" s="3">
        <f t="shared" si="30"/>
        <v>2100</v>
      </c>
      <c r="I1019" s="3">
        <f t="shared" si="31"/>
        <v>4200</v>
      </c>
      <c r="J1019" s="4">
        <f>Rent[[#This Row],[Actual_Rent]]/Rent[[#This Row],[Planned_rent]]</f>
        <v>0.5</v>
      </c>
      <c r="K1019"/>
    </row>
    <row r="1020" spans="1:11" x14ac:dyDescent="0.25">
      <c r="A1020">
        <v>54</v>
      </c>
      <c r="B1020" s="1">
        <v>41275</v>
      </c>
      <c r="C1020">
        <v>5</v>
      </c>
      <c r="D1020" t="str">
        <f>VLOOKUP(Rent[[#This Row],[Real_estate_Item]],Houses[#All],2)</f>
        <v>Eindhoven-Centrum</v>
      </c>
      <c r="E1020" t="str">
        <f>VLOOKUP(Rent[[#This Row],[Real_estate_Item]],Houses[#All],3)</f>
        <v>Gildebuurt</v>
      </c>
      <c r="F1020" t="str">
        <f>VLOOKUP(Rent[[#This Row],[Real_estate_Item]],Houses[#All],6)</f>
        <v>Condo</v>
      </c>
      <c r="G1020" s="3">
        <f>VLOOKUP(Rent[[#This Row],[Real_estate_Item]],Houses[#All],7)</f>
        <v>350</v>
      </c>
      <c r="H1020" s="3">
        <f t="shared" si="30"/>
        <v>1750</v>
      </c>
      <c r="I1020" s="3">
        <f t="shared" si="31"/>
        <v>4200</v>
      </c>
      <c r="J1020" s="4">
        <f>Rent[[#This Row],[Actual_Rent]]/Rent[[#This Row],[Planned_rent]]</f>
        <v>0.41666666666666669</v>
      </c>
      <c r="K1020"/>
    </row>
    <row r="1021" spans="1:11" x14ac:dyDescent="0.25">
      <c r="A1021">
        <v>54</v>
      </c>
      <c r="B1021" s="1">
        <v>41640</v>
      </c>
      <c r="C1021">
        <v>9</v>
      </c>
      <c r="D1021" t="str">
        <f>VLOOKUP(Rent[[#This Row],[Real_estate_Item]],Houses[#All],2)</f>
        <v>Eindhoven-Centrum</v>
      </c>
      <c r="E1021" t="str">
        <f>VLOOKUP(Rent[[#This Row],[Real_estate_Item]],Houses[#All],3)</f>
        <v>Gildebuurt</v>
      </c>
      <c r="F1021" t="str">
        <f>VLOOKUP(Rent[[#This Row],[Real_estate_Item]],Houses[#All],6)</f>
        <v>Condo</v>
      </c>
      <c r="G1021" s="3">
        <f>VLOOKUP(Rent[[#This Row],[Real_estate_Item]],Houses[#All],7)</f>
        <v>350</v>
      </c>
      <c r="H1021" s="3">
        <f t="shared" si="30"/>
        <v>3150</v>
      </c>
      <c r="I1021" s="3">
        <f t="shared" si="31"/>
        <v>4200</v>
      </c>
      <c r="J1021" s="4">
        <f>Rent[[#This Row],[Actual_Rent]]/Rent[[#This Row],[Planned_rent]]</f>
        <v>0.75</v>
      </c>
      <c r="K1021"/>
    </row>
    <row r="1022" spans="1:11" x14ac:dyDescent="0.25">
      <c r="A1022">
        <v>54</v>
      </c>
      <c r="B1022" s="1">
        <v>42005</v>
      </c>
      <c r="C1022">
        <v>9</v>
      </c>
      <c r="D1022" t="str">
        <f>VLOOKUP(Rent[[#This Row],[Real_estate_Item]],Houses[#All],2)</f>
        <v>Eindhoven-Centrum</v>
      </c>
      <c r="E1022" t="str">
        <f>VLOOKUP(Rent[[#This Row],[Real_estate_Item]],Houses[#All],3)</f>
        <v>Gildebuurt</v>
      </c>
      <c r="F1022" t="str">
        <f>VLOOKUP(Rent[[#This Row],[Real_estate_Item]],Houses[#All],6)</f>
        <v>Condo</v>
      </c>
      <c r="G1022" s="3">
        <f>VLOOKUP(Rent[[#This Row],[Real_estate_Item]],Houses[#All],7)</f>
        <v>350</v>
      </c>
      <c r="H1022" s="3">
        <f t="shared" si="30"/>
        <v>3150</v>
      </c>
      <c r="I1022" s="3">
        <f t="shared" si="31"/>
        <v>4200</v>
      </c>
      <c r="J1022" s="4">
        <f>Rent[[#This Row],[Actual_Rent]]/Rent[[#This Row],[Planned_rent]]</f>
        <v>0.75</v>
      </c>
      <c r="K1022"/>
    </row>
    <row r="1023" spans="1:11" x14ac:dyDescent="0.25">
      <c r="A1023">
        <v>54</v>
      </c>
      <c r="B1023" s="1">
        <v>42370</v>
      </c>
      <c r="C1023">
        <v>8</v>
      </c>
      <c r="D1023" t="str">
        <f>VLOOKUP(Rent[[#This Row],[Real_estate_Item]],Houses[#All],2)</f>
        <v>Eindhoven-Centrum</v>
      </c>
      <c r="E1023" t="str">
        <f>VLOOKUP(Rent[[#This Row],[Real_estate_Item]],Houses[#All],3)</f>
        <v>Gildebuurt</v>
      </c>
      <c r="F1023" t="str">
        <f>VLOOKUP(Rent[[#This Row],[Real_estate_Item]],Houses[#All],6)</f>
        <v>Condo</v>
      </c>
      <c r="G1023" s="3">
        <f>VLOOKUP(Rent[[#This Row],[Real_estate_Item]],Houses[#All],7)</f>
        <v>350</v>
      </c>
      <c r="H1023" s="3">
        <f t="shared" si="30"/>
        <v>2800</v>
      </c>
      <c r="I1023" s="3">
        <f t="shared" si="31"/>
        <v>4200</v>
      </c>
      <c r="J1023" s="4">
        <f>Rent[[#This Row],[Actual_Rent]]/Rent[[#This Row],[Planned_rent]]</f>
        <v>0.66666666666666663</v>
      </c>
      <c r="K1023"/>
    </row>
    <row r="1024" spans="1:11" x14ac:dyDescent="0.25">
      <c r="A1024">
        <v>54</v>
      </c>
      <c r="B1024" s="1">
        <v>42736</v>
      </c>
      <c r="C1024">
        <v>8</v>
      </c>
      <c r="D1024" t="str">
        <f>VLOOKUP(Rent[[#This Row],[Real_estate_Item]],Houses[#All],2)</f>
        <v>Eindhoven-Centrum</v>
      </c>
      <c r="E1024" t="str">
        <f>VLOOKUP(Rent[[#This Row],[Real_estate_Item]],Houses[#All],3)</f>
        <v>Gildebuurt</v>
      </c>
      <c r="F1024" t="str">
        <f>VLOOKUP(Rent[[#This Row],[Real_estate_Item]],Houses[#All],6)</f>
        <v>Condo</v>
      </c>
      <c r="G1024" s="3">
        <f>VLOOKUP(Rent[[#This Row],[Real_estate_Item]],Houses[#All],7)</f>
        <v>350</v>
      </c>
      <c r="H1024" s="3">
        <f t="shared" si="30"/>
        <v>2800</v>
      </c>
      <c r="I1024" s="3">
        <f t="shared" si="31"/>
        <v>4200</v>
      </c>
      <c r="J1024" s="4">
        <f>Rent[[#This Row],[Actual_Rent]]/Rent[[#This Row],[Planned_rent]]</f>
        <v>0.66666666666666663</v>
      </c>
      <c r="K1024"/>
    </row>
    <row r="1025" spans="1:11" x14ac:dyDescent="0.25">
      <c r="A1025">
        <v>54</v>
      </c>
      <c r="B1025" s="1">
        <v>43101</v>
      </c>
      <c r="C1025">
        <v>9</v>
      </c>
      <c r="D1025" t="str">
        <f>VLOOKUP(Rent[[#This Row],[Real_estate_Item]],Houses[#All],2)</f>
        <v>Eindhoven-Centrum</v>
      </c>
      <c r="E1025" t="str">
        <f>VLOOKUP(Rent[[#This Row],[Real_estate_Item]],Houses[#All],3)</f>
        <v>Gildebuurt</v>
      </c>
      <c r="F1025" t="str">
        <f>VLOOKUP(Rent[[#This Row],[Real_estate_Item]],Houses[#All],6)</f>
        <v>Condo</v>
      </c>
      <c r="G1025" s="3">
        <f>VLOOKUP(Rent[[#This Row],[Real_estate_Item]],Houses[#All],7)</f>
        <v>350</v>
      </c>
      <c r="H1025" s="3">
        <f t="shared" si="30"/>
        <v>3150</v>
      </c>
      <c r="I1025" s="3">
        <f t="shared" si="31"/>
        <v>4200</v>
      </c>
      <c r="J1025" s="4">
        <f>Rent[[#This Row],[Actual_Rent]]/Rent[[#This Row],[Planned_rent]]</f>
        <v>0.75</v>
      </c>
      <c r="K1025"/>
    </row>
    <row r="1026" spans="1:11" x14ac:dyDescent="0.25">
      <c r="A1026">
        <v>54</v>
      </c>
      <c r="B1026" s="1">
        <v>43466</v>
      </c>
      <c r="C1026">
        <v>9</v>
      </c>
      <c r="D1026" t="str">
        <f>VLOOKUP(Rent[[#This Row],[Real_estate_Item]],Houses[#All],2)</f>
        <v>Eindhoven-Centrum</v>
      </c>
      <c r="E1026" t="str">
        <f>VLOOKUP(Rent[[#This Row],[Real_estate_Item]],Houses[#All],3)</f>
        <v>Gildebuurt</v>
      </c>
      <c r="F1026" t="str">
        <f>VLOOKUP(Rent[[#This Row],[Real_estate_Item]],Houses[#All],6)</f>
        <v>Condo</v>
      </c>
      <c r="G1026" s="3">
        <f>VLOOKUP(Rent[[#This Row],[Real_estate_Item]],Houses[#All],7)</f>
        <v>350</v>
      </c>
      <c r="H1026" s="3">
        <f t="shared" ref="H1026:H1089" si="32">C1026*G1026</f>
        <v>3150</v>
      </c>
      <c r="I1026" s="3">
        <f t="shared" ref="I1026:I1089" si="33">$C$2*G1026</f>
        <v>4200</v>
      </c>
      <c r="J1026" s="4">
        <f>Rent[[#This Row],[Actual_Rent]]/Rent[[#This Row],[Planned_rent]]</f>
        <v>0.75</v>
      </c>
      <c r="K1026"/>
    </row>
    <row r="1027" spans="1:11" x14ac:dyDescent="0.25">
      <c r="A1027">
        <v>55</v>
      </c>
      <c r="B1027" s="1">
        <v>36892</v>
      </c>
      <c r="C1027">
        <v>6</v>
      </c>
      <c r="D1027" t="str">
        <f>VLOOKUP(Rent[[#This Row],[Real_estate_Item]],Houses[#All],2)</f>
        <v>Eindhoven-Centrum</v>
      </c>
      <c r="E1027" t="str">
        <f>VLOOKUP(Rent[[#This Row],[Real_estate_Item]],Houses[#All],3)</f>
        <v>Gildebuurt</v>
      </c>
      <c r="F1027" t="str">
        <f>VLOOKUP(Rent[[#This Row],[Real_estate_Item]],Houses[#All],6)</f>
        <v>Apartment</v>
      </c>
      <c r="G1027" s="3">
        <f>VLOOKUP(Rent[[#This Row],[Real_estate_Item]],Houses[#All],7)</f>
        <v>420</v>
      </c>
      <c r="H1027" s="3">
        <f t="shared" si="32"/>
        <v>2520</v>
      </c>
      <c r="I1027" s="3">
        <f t="shared" si="33"/>
        <v>5040</v>
      </c>
      <c r="J1027" s="4">
        <f>Rent[[#This Row],[Actual_Rent]]/Rent[[#This Row],[Planned_rent]]</f>
        <v>0.5</v>
      </c>
      <c r="K1027"/>
    </row>
    <row r="1028" spans="1:11" x14ac:dyDescent="0.25">
      <c r="A1028">
        <v>55</v>
      </c>
      <c r="B1028" s="1">
        <v>37257</v>
      </c>
      <c r="C1028">
        <v>9</v>
      </c>
      <c r="D1028" t="str">
        <f>VLOOKUP(Rent[[#This Row],[Real_estate_Item]],Houses[#All],2)</f>
        <v>Eindhoven-Centrum</v>
      </c>
      <c r="E1028" t="str">
        <f>VLOOKUP(Rent[[#This Row],[Real_estate_Item]],Houses[#All],3)</f>
        <v>Gildebuurt</v>
      </c>
      <c r="F1028" t="str">
        <f>VLOOKUP(Rent[[#This Row],[Real_estate_Item]],Houses[#All],6)</f>
        <v>Apartment</v>
      </c>
      <c r="G1028" s="3">
        <f>VLOOKUP(Rent[[#This Row],[Real_estate_Item]],Houses[#All],7)</f>
        <v>420</v>
      </c>
      <c r="H1028" s="3">
        <f t="shared" si="32"/>
        <v>3780</v>
      </c>
      <c r="I1028" s="3">
        <f t="shared" si="33"/>
        <v>5040</v>
      </c>
      <c r="J1028" s="4">
        <f>Rent[[#This Row],[Actual_Rent]]/Rent[[#This Row],[Planned_rent]]</f>
        <v>0.75</v>
      </c>
      <c r="K1028"/>
    </row>
    <row r="1029" spans="1:11" x14ac:dyDescent="0.25">
      <c r="A1029">
        <v>55</v>
      </c>
      <c r="B1029" s="1">
        <v>37622</v>
      </c>
      <c r="C1029">
        <v>5</v>
      </c>
      <c r="D1029" t="str">
        <f>VLOOKUP(Rent[[#This Row],[Real_estate_Item]],Houses[#All],2)</f>
        <v>Eindhoven-Centrum</v>
      </c>
      <c r="E1029" t="str">
        <f>VLOOKUP(Rent[[#This Row],[Real_estate_Item]],Houses[#All],3)</f>
        <v>Gildebuurt</v>
      </c>
      <c r="F1029" t="str">
        <f>VLOOKUP(Rent[[#This Row],[Real_estate_Item]],Houses[#All],6)</f>
        <v>Apartment</v>
      </c>
      <c r="G1029" s="3">
        <f>VLOOKUP(Rent[[#This Row],[Real_estate_Item]],Houses[#All],7)</f>
        <v>420</v>
      </c>
      <c r="H1029" s="3">
        <f t="shared" si="32"/>
        <v>2100</v>
      </c>
      <c r="I1029" s="3">
        <f t="shared" si="33"/>
        <v>5040</v>
      </c>
      <c r="J1029" s="4">
        <f>Rent[[#This Row],[Actual_Rent]]/Rent[[#This Row],[Planned_rent]]</f>
        <v>0.41666666666666669</v>
      </c>
      <c r="K1029"/>
    </row>
    <row r="1030" spans="1:11" x14ac:dyDescent="0.25">
      <c r="A1030">
        <v>55</v>
      </c>
      <c r="B1030" s="1">
        <v>37987</v>
      </c>
      <c r="C1030">
        <v>6</v>
      </c>
      <c r="D1030" t="str">
        <f>VLOOKUP(Rent[[#This Row],[Real_estate_Item]],Houses[#All],2)</f>
        <v>Eindhoven-Centrum</v>
      </c>
      <c r="E1030" t="str">
        <f>VLOOKUP(Rent[[#This Row],[Real_estate_Item]],Houses[#All],3)</f>
        <v>Gildebuurt</v>
      </c>
      <c r="F1030" t="str">
        <f>VLOOKUP(Rent[[#This Row],[Real_estate_Item]],Houses[#All],6)</f>
        <v>Apartment</v>
      </c>
      <c r="G1030" s="3">
        <f>VLOOKUP(Rent[[#This Row],[Real_estate_Item]],Houses[#All],7)</f>
        <v>420</v>
      </c>
      <c r="H1030" s="3">
        <f t="shared" si="32"/>
        <v>2520</v>
      </c>
      <c r="I1030" s="3">
        <f t="shared" si="33"/>
        <v>5040</v>
      </c>
      <c r="J1030" s="4">
        <f>Rent[[#This Row],[Actual_Rent]]/Rent[[#This Row],[Planned_rent]]</f>
        <v>0.5</v>
      </c>
      <c r="K1030"/>
    </row>
    <row r="1031" spans="1:11" x14ac:dyDescent="0.25">
      <c r="A1031">
        <v>55</v>
      </c>
      <c r="B1031" s="1">
        <v>38353</v>
      </c>
      <c r="C1031">
        <v>9</v>
      </c>
      <c r="D1031" t="str">
        <f>VLOOKUP(Rent[[#This Row],[Real_estate_Item]],Houses[#All],2)</f>
        <v>Eindhoven-Centrum</v>
      </c>
      <c r="E1031" t="str">
        <f>VLOOKUP(Rent[[#This Row],[Real_estate_Item]],Houses[#All],3)</f>
        <v>Gildebuurt</v>
      </c>
      <c r="F1031" t="str">
        <f>VLOOKUP(Rent[[#This Row],[Real_estate_Item]],Houses[#All],6)</f>
        <v>Apartment</v>
      </c>
      <c r="G1031" s="3">
        <f>VLOOKUP(Rent[[#This Row],[Real_estate_Item]],Houses[#All],7)</f>
        <v>420</v>
      </c>
      <c r="H1031" s="3">
        <f t="shared" si="32"/>
        <v>3780</v>
      </c>
      <c r="I1031" s="3">
        <f t="shared" si="33"/>
        <v>5040</v>
      </c>
      <c r="J1031" s="4">
        <f>Rent[[#This Row],[Actual_Rent]]/Rent[[#This Row],[Planned_rent]]</f>
        <v>0.75</v>
      </c>
      <c r="K1031"/>
    </row>
    <row r="1032" spans="1:11" x14ac:dyDescent="0.25">
      <c r="A1032">
        <v>55</v>
      </c>
      <c r="B1032" s="1">
        <v>38718</v>
      </c>
      <c r="C1032">
        <v>7</v>
      </c>
      <c r="D1032" t="str">
        <f>VLOOKUP(Rent[[#This Row],[Real_estate_Item]],Houses[#All],2)</f>
        <v>Eindhoven-Centrum</v>
      </c>
      <c r="E1032" t="str">
        <f>VLOOKUP(Rent[[#This Row],[Real_estate_Item]],Houses[#All],3)</f>
        <v>Gildebuurt</v>
      </c>
      <c r="F1032" t="str">
        <f>VLOOKUP(Rent[[#This Row],[Real_estate_Item]],Houses[#All],6)</f>
        <v>Apartment</v>
      </c>
      <c r="G1032" s="3">
        <f>VLOOKUP(Rent[[#This Row],[Real_estate_Item]],Houses[#All],7)</f>
        <v>420</v>
      </c>
      <c r="H1032" s="3">
        <f t="shared" si="32"/>
        <v>2940</v>
      </c>
      <c r="I1032" s="3">
        <f t="shared" si="33"/>
        <v>5040</v>
      </c>
      <c r="J1032" s="4">
        <f>Rent[[#This Row],[Actual_Rent]]/Rent[[#This Row],[Planned_rent]]</f>
        <v>0.58333333333333337</v>
      </c>
      <c r="K1032"/>
    </row>
    <row r="1033" spans="1:11" x14ac:dyDescent="0.25">
      <c r="A1033">
        <v>55</v>
      </c>
      <c r="B1033" s="1">
        <v>39083</v>
      </c>
      <c r="C1033">
        <v>7</v>
      </c>
      <c r="D1033" t="str">
        <f>VLOOKUP(Rent[[#This Row],[Real_estate_Item]],Houses[#All],2)</f>
        <v>Eindhoven-Centrum</v>
      </c>
      <c r="E1033" t="str">
        <f>VLOOKUP(Rent[[#This Row],[Real_estate_Item]],Houses[#All],3)</f>
        <v>Gildebuurt</v>
      </c>
      <c r="F1033" t="str">
        <f>VLOOKUP(Rent[[#This Row],[Real_estate_Item]],Houses[#All],6)</f>
        <v>Apartment</v>
      </c>
      <c r="G1033" s="3">
        <f>VLOOKUP(Rent[[#This Row],[Real_estate_Item]],Houses[#All],7)</f>
        <v>420</v>
      </c>
      <c r="H1033" s="3">
        <f t="shared" si="32"/>
        <v>2940</v>
      </c>
      <c r="I1033" s="3">
        <f t="shared" si="33"/>
        <v>5040</v>
      </c>
      <c r="J1033" s="4">
        <f>Rent[[#This Row],[Actual_Rent]]/Rent[[#This Row],[Planned_rent]]</f>
        <v>0.58333333333333337</v>
      </c>
      <c r="K1033"/>
    </row>
    <row r="1034" spans="1:11" x14ac:dyDescent="0.25">
      <c r="A1034">
        <v>55</v>
      </c>
      <c r="B1034" s="1">
        <v>39448</v>
      </c>
      <c r="C1034">
        <v>8</v>
      </c>
      <c r="D1034" t="str">
        <f>VLOOKUP(Rent[[#This Row],[Real_estate_Item]],Houses[#All],2)</f>
        <v>Eindhoven-Centrum</v>
      </c>
      <c r="E1034" t="str">
        <f>VLOOKUP(Rent[[#This Row],[Real_estate_Item]],Houses[#All],3)</f>
        <v>Gildebuurt</v>
      </c>
      <c r="F1034" t="str">
        <f>VLOOKUP(Rent[[#This Row],[Real_estate_Item]],Houses[#All],6)</f>
        <v>Apartment</v>
      </c>
      <c r="G1034" s="3">
        <f>VLOOKUP(Rent[[#This Row],[Real_estate_Item]],Houses[#All],7)</f>
        <v>420</v>
      </c>
      <c r="H1034" s="3">
        <f t="shared" si="32"/>
        <v>3360</v>
      </c>
      <c r="I1034" s="3">
        <f t="shared" si="33"/>
        <v>5040</v>
      </c>
      <c r="J1034" s="4">
        <f>Rent[[#This Row],[Actual_Rent]]/Rent[[#This Row],[Planned_rent]]</f>
        <v>0.66666666666666663</v>
      </c>
      <c r="K1034"/>
    </row>
    <row r="1035" spans="1:11" x14ac:dyDescent="0.25">
      <c r="A1035">
        <v>55</v>
      </c>
      <c r="B1035" s="1">
        <v>39814</v>
      </c>
      <c r="C1035">
        <v>7</v>
      </c>
      <c r="D1035" t="str">
        <f>VLOOKUP(Rent[[#This Row],[Real_estate_Item]],Houses[#All],2)</f>
        <v>Eindhoven-Centrum</v>
      </c>
      <c r="E1035" t="str">
        <f>VLOOKUP(Rent[[#This Row],[Real_estate_Item]],Houses[#All],3)</f>
        <v>Gildebuurt</v>
      </c>
      <c r="F1035" t="str">
        <f>VLOOKUP(Rent[[#This Row],[Real_estate_Item]],Houses[#All],6)</f>
        <v>Apartment</v>
      </c>
      <c r="G1035" s="3">
        <f>VLOOKUP(Rent[[#This Row],[Real_estate_Item]],Houses[#All],7)</f>
        <v>420</v>
      </c>
      <c r="H1035" s="3">
        <f t="shared" si="32"/>
        <v>2940</v>
      </c>
      <c r="I1035" s="3">
        <f t="shared" si="33"/>
        <v>5040</v>
      </c>
      <c r="J1035" s="4">
        <f>Rent[[#This Row],[Actual_Rent]]/Rent[[#This Row],[Planned_rent]]</f>
        <v>0.58333333333333337</v>
      </c>
      <c r="K1035"/>
    </row>
    <row r="1036" spans="1:11" x14ac:dyDescent="0.25">
      <c r="A1036">
        <v>55</v>
      </c>
      <c r="B1036" s="1">
        <v>40179</v>
      </c>
      <c r="C1036">
        <v>8</v>
      </c>
      <c r="D1036" t="str">
        <f>VLOOKUP(Rent[[#This Row],[Real_estate_Item]],Houses[#All],2)</f>
        <v>Eindhoven-Centrum</v>
      </c>
      <c r="E1036" t="str">
        <f>VLOOKUP(Rent[[#This Row],[Real_estate_Item]],Houses[#All],3)</f>
        <v>Gildebuurt</v>
      </c>
      <c r="F1036" t="str">
        <f>VLOOKUP(Rent[[#This Row],[Real_estate_Item]],Houses[#All],6)</f>
        <v>Apartment</v>
      </c>
      <c r="G1036" s="3">
        <f>VLOOKUP(Rent[[#This Row],[Real_estate_Item]],Houses[#All],7)</f>
        <v>420</v>
      </c>
      <c r="H1036" s="3">
        <f t="shared" si="32"/>
        <v>3360</v>
      </c>
      <c r="I1036" s="3">
        <f t="shared" si="33"/>
        <v>5040</v>
      </c>
      <c r="J1036" s="4">
        <f>Rent[[#This Row],[Actual_Rent]]/Rent[[#This Row],[Planned_rent]]</f>
        <v>0.66666666666666663</v>
      </c>
      <c r="K1036"/>
    </row>
    <row r="1037" spans="1:11" x14ac:dyDescent="0.25">
      <c r="A1037">
        <v>55</v>
      </c>
      <c r="B1037" s="1">
        <v>40544</v>
      </c>
      <c r="C1037">
        <v>5</v>
      </c>
      <c r="D1037" t="str">
        <f>VLOOKUP(Rent[[#This Row],[Real_estate_Item]],Houses[#All],2)</f>
        <v>Eindhoven-Centrum</v>
      </c>
      <c r="E1037" t="str">
        <f>VLOOKUP(Rent[[#This Row],[Real_estate_Item]],Houses[#All],3)</f>
        <v>Gildebuurt</v>
      </c>
      <c r="F1037" t="str">
        <f>VLOOKUP(Rent[[#This Row],[Real_estate_Item]],Houses[#All],6)</f>
        <v>Apartment</v>
      </c>
      <c r="G1037" s="3">
        <f>VLOOKUP(Rent[[#This Row],[Real_estate_Item]],Houses[#All],7)</f>
        <v>420</v>
      </c>
      <c r="H1037" s="3">
        <f t="shared" si="32"/>
        <v>2100</v>
      </c>
      <c r="I1037" s="3">
        <f t="shared" si="33"/>
        <v>5040</v>
      </c>
      <c r="J1037" s="4">
        <f>Rent[[#This Row],[Actual_Rent]]/Rent[[#This Row],[Planned_rent]]</f>
        <v>0.41666666666666669</v>
      </c>
      <c r="K1037"/>
    </row>
    <row r="1038" spans="1:11" x14ac:dyDescent="0.25">
      <c r="A1038">
        <v>55</v>
      </c>
      <c r="B1038" s="1">
        <v>40909</v>
      </c>
      <c r="C1038">
        <v>8</v>
      </c>
      <c r="D1038" t="str">
        <f>VLOOKUP(Rent[[#This Row],[Real_estate_Item]],Houses[#All],2)</f>
        <v>Eindhoven-Centrum</v>
      </c>
      <c r="E1038" t="str">
        <f>VLOOKUP(Rent[[#This Row],[Real_estate_Item]],Houses[#All],3)</f>
        <v>Gildebuurt</v>
      </c>
      <c r="F1038" t="str">
        <f>VLOOKUP(Rent[[#This Row],[Real_estate_Item]],Houses[#All],6)</f>
        <v>Apartment</v>
      </c>
      <c r="G1038" s="3">
        <f>VLOOKUP(Rent[[#This Row],[Real_estate_Item]],Houses[#All],7)</f>
        <v>420</v>
      </c>
      <c r="H1038" s="3">
        <f t="shared" si="32"/>
        <v>3360</v>
      </c>
      <c r="I1038" s="3">
        <f t="shared" si="33"/>
        <v>5040</v>
      </c>
      <c r="J1038" s="4">
        <f>Rent[[#This Row],[Actual_Rent]]/Rent[[#This Row],[Planned_rent]]</f>
        <v>0.66666666666666663</v>
      </c>
      <c r="K1038"/>
    </row>
    <row r="1039" spans="1:11" x14ac:dyDescent="0.25">
      <c r="A1039">
        <v>55</v>
      </c>
      <c r="B1039" s="1">
        <v>41275</v>
      </c>
      <c r="C1039">
        <v>5</v>
      </c>
      <c r="D1039" t="str">
        <f>VLOOKUP(Rent[[#This Row],[Real_estate_Item]],Houses[#All],2)</f>
        <v>Eindhoven-Centrum</v>
      </c>
      <c r="E1039" t="str">
        <f>VLOOKUP(Rent[[#This Row],[Real_estate_Item]],Houses[#All],3)</f>
        <v>Gildebuurt</v>
      </c>
      <c r="F1039" t="str">
        <f>VLOOKUP(Rent[[#This Row],[Real_estate_Item]],Houses[#All],6)</f>
        <v>Apartment</v>
      </c>
      <c r="G1039" s="3">
        <f>VLOOKUP(Rent[[#This Row],[Real_estate_Item]],Houses[#All],7)</f>
        <v>420</v>
      </c>
      <c r="H1039" s="3">
        <f t="shared" si="32"/>
        <v>2100</v>
      </c>
      <c r="I1039" s="3">
        <f t="shared" si="33"/>
        <v>5040</v>
      </c>
      <c r="J1039" s="4">
        <f>Rent[[#This Row],[Actual_Rent]]/Rent[[#This Row],[Planned_rent]]</f>
        <v>0.41666666666666669</v>
      </c>
      <c r="K1039"/>
    </row>
    <row r="1040" spans="1:11" x14ac:dyDescent="0.25">
      <c r="A1040">
        <v>55</v>
      </c>
      <c r="B1040" s="1">
        <v>41640</v>
      </c>
      <c r="C1040">
        <v>9</v>
      </c>
      <c r="D1040" t="str">
        <f>VLOOKUP(Rent[[#This Row],[Real_estate_Item]],Houses[#All],2)</f>
        <v>Eindhoven-Centrum</v>
      </c>
      <c r="E1040" t="str">
        <f>VLOOKUP(Rent[[#This Row],[Real_estate_Item]],Houses[#All],3)</f>
        <v>Gildebuurt</v>
      </c>
      <c r="F1040" t="str">
        <f>VLOOKUP(Rent[[#This Row],[Real_estate_Item]],Houses[#All],6)</f>
        <v>Apartment</v>
      </c>
      <c r="G1040" s="3">
        <f>VLOOKUP(Rent[[#This Row],[Real_estate_Item]],Houses[#All],7)</f>
        <v>420</v>
      </c>
      <c r="H1040" s="3">
        <f t="shared" si="32"/>
        <v>3780</v>
      </c>
      <c r="I1040" s="3">
        <f t="shared" si="33"/>
        <v>5040</v>
      </c>
      <c r="J1040" s="4">
        <f>Rent[[#This Row],[Actual_Rent]]/Rent[[#This Row],[Planned_rent]]</f>
        <v>0.75</v>
      </c>
      <c r="K1040"/>
    </row>
    <row r="1041" spans="1:11" x14ac:dyDescent="0.25">
      <c r="A1041">
        <v>55</v>
      </c>
      <c r="B1041" s="1">
        <v>42005</v>
      </c>
      <c r="C1041">
        <v>8</v>
      </c>
      <c r="D1041" t="str">
        <f>VLOOKUP(Rent[[#This Row],[Real_estate_Item]],Houses[#All],2)</f>
        <v>Eindhoven-Centrum</v>
      </c>
      <c r="E1041" t="str">
        <f>VLOOKUP(Rent[[#This Row],[Real_estate_Item]],Houses[#All],3)</f>
        <v>Gildebuurt</v>
      </c>
      <c r="F1041" t="str">
        <f>VLOOKUP(Rent[[#This Row],[Real_estate_Item]],Houses[#All],6)</f>
        <v>Apartment</v>
      </c>
      <c r="G1041" s="3">
        <f>VLOOKUP(Rent[[#This Row],[Real_estate_Item]],Houses[#All],7)</f>
        <v>420</v>
      </c>
      <c r="H1041" s="3">
        <f t="shared" si="32"/>
        <v>3360</v>
      </c>
      <c r="I1041" s="3">
        <f t="shared" si="33"/>
        <v>5040</v>
      </c>
      <c r="J1041" s="4">
        <f>Rent[[#This Row],[Actual_Rent]]/Rent[[#This Row],[Planned_rent]]</f>
        <v>0.66666666666666663</v>
      </c>
      <c r="K1041"/>
    </row>
    <row r="1042" spans="1:11" x14ac:dyDescent="0.25">
      <c r="A1042">
        <v>55</v>
      </c>
      <c r="B1042" s="1">
        <v>42370</v>
      </c>
      <c r="C1042">
        <v>7</v>
      </c>
      <c r="D1042" t="str">
        <f>VLOOKUP(Rent[[#This Row],[Real_estate_Item]],Houses[#All],2)</f>
        <v>Eindhoven-Centrum</v>
      </c>
      <c r="E1042" t="str">
        <f>VLOOKUP(Rent[[#This Row],[Real_estate_Item]],Houses[#All],3)</f>
        <v>Gildebuurt</v>
      </c>
      <c r="F1042" t="str">
        <f>VLOOKUP(Rent[[#This Row],[Real_estate_Item]],Houses[#All],6)</f>
        <v>Apartment</v>
      </c>
      <c r="G1042" s="3">
        <f>VLOOKUP(Rent[[#This Row],[Real_estate_Item]],Houses[#All],7)</f>
        <v>420</v>
      </c>
      <c r="H1042" s="3">
        <f t="shared" si="32"/>
        <v>2940</v>
      </c>
      <c r="I1042" s="3">
        <f t="shared" si="33"/>
        <v>5040</v>
      </c>
      <c r="J1042" s="4">
        <f>Rent[[#This Row],[Actual_Rent]]/Rent[[#This Row],[Planned_rent]]</f>
        <v>0.58333333333333337</v>
      </c>
      <c r="K1042"/>
    </row>
    <row r="1043" spans="1:11" x14ac:dyDescent="0.25">
      <c r="A1043">
        <v>55</v>
      </c>
      <c r="B1043" s="1">
        <v>42736</v>
      </c>
      <c r="C1043">
        <v>7</v>
      </c>
      <c r="D1043" t="str">
        <f>VLOOKUP(Rent[[#This Row],[Real_estate_Item]],Houses[#All],2)</f>
        <v>Eindhoven-Centrum</v>
      </c>
      <c r="E1043" t="str">
        <f>VLOOKUP(Rent[[#This Row],[Real_estate_Item]],Houses[#All],3)</f>
        <v>Gildebuurt</v>
      </c>
      <c r="F1043" t="str">
        <f>VLOOKUP(Rent[[#This Row],[Real_estate_Item]],Houses[#All],6)</f>
        <v>Apartment</v>
      </c>
      <c r="G1043" s="3">
        <f>VLOOKUP(Rent[[#This Row],[Real_estate_Item]],Houses[#All],7)</f>
        <v>420</v>
      </c>
      <c r="H1043" s="3">
        <f t="shared" si="32"/>
        <v>2940</v>
      </c>
      <c r="I1043" s="3">
        <f t="shared" si="33"/>
        <v>5040</v>
      </c>
      <c r="J1043" s="4">
        <f>Rent[[#This Row],[Actual_Rent]]/Rent[[#This Row],[Planned_rent]]</f>
        <v>0.58333333333333337</v>
      </c>
      <c r="K1043"/>
    </row>
    <row r="1044" spans="1:11" x14ac:dyDescent="0.25">
      <c r="A1044">
        <v>55</v>
      </c>
      <c r="B1044" s="1">
        <v>43101</v>
      </c>
      <c r="C1044">
        <v>9</v>
      </c>
      <c r="D1044" t="str">
        <f>VLOOKUP(Rent[[#This Row],[Real_estate_Item]],Houses[#All],2)</f>
        <v>Eindhoven-Centrum</v>
      </c>
      <c r="E1044" t="str">
        <f>VLOOKUP(Rent[[#This Row],[Real_estate_Item]],Houses[#All],3)</f>
        <v>Gildebuurt</v>
      </c>
      <c r="F1044" t="str">
        <f>VLOOKUP(Rent[[#This Row],[Real_estate_Item]],Houses[#All],6)</f>
        <v>Apartment</v>
      </c>
      <c r="G1044" s="3">
        <f>VLOOKUP(Rent[[#This Row],[Real_estate_Item]],Houses[#All],7)</f>
        <v>420</v>
      </c>
      <c r="H1044" s="3">
        <f t="shared" si="32"/>
        <v>3780</v>
      </c>
      <c r="I1044" s="3">
        <f t="shared" si="33"/>
        <v>5040</v>
      </c>
      <c r="J1044" s="4">
        <f>Rent[[#This Row],[Actual_Rent]]/Rent[[#This Row],[Planned_rent]]</f>
        <v>0.75</v>
      </c>
      <c r="K1044"/>
    </row>
    <row r="1045" spans="1:11" x14ac:dyDescent="0.25">
      <c r="A1045">
        <v>55</v>
      </c>
      <c r="B1045" s="1">
        <v>43466</v>
      </c>
      <c r="C1045">
        <v>5</v>
      </c>
      <c r="D1045" t="str">
        <f>VLOOKUP(Rent[[#This Row],[Real_estate_Item]],Houses[#All],2)</f>
        <v>Eindhoven-Centrum</v>
      </c>
      <c r="E1045" t="str">
        <f>VLOOKUP(Rent[[#This Row],[Real_estate_Item]],Houses[#All],3)</f>
        <v>Gildebuurt</v>
      </c>
      <c r="F1045" t="str">
        <f>VLOOKUP(Rent[[#This Row],[Real_estate_Item]],Houses[#All],6)</f>
        <v>Apartment</v>
      </c>
      <c r="G1045" s="3">
        <f>VLOOKUP(Rent[[#This Row],[Real_estate_Item]],Houses[#All],7)</f>
        <v>420</v>
      </c>
      <c r="H1045" s="3">
        <f t="shared" si="32"/>
        <v>2100</v>
      </c>
      <c r="I1045" s="3">
        <f t="shared" si="33"/>
        <v>5040</v>
      </c>
      <c r="J1045" s="4">
        <f>Rent[[#This Row],[Actual_Rent]]/Rent[[#This Row],[Planned_rent]]</f>
        <v>0.41666666666666669</v>
      </c>
      <c r="K1045"/>
    </row>
    <row r="1046" spans="1:11" x14ac:dyDescent="0.25">
      <c r="A1046">
        <v>56</v>
      </c>
      <c r="B1046" s="1">
        <v>36892</v>
      </c>
      <c r="C1046">
        <v>5</v>
      </c>
      <c r="D1046" t="str">
        <f>VLOOKUP(Rent[[#This Row],[Real_estate_Item]],Houses[#All],2)</f>
        <v>Eindhoven-Centrum</v>
      </c>
      <c r="E1046" t="str">
        <f>VLOOKUP(Rent[[#This Row],[Real_estate_Item]],Houses[#All],3)</f>
        <v>Gildebuurt</v>
      </c>
      <c r="F1046" t="str">
        <f>VLOOKUP(Rent[[#This Row],[Real_estate_Item]],Houses[#All],6)</f>
        <v>House</v>
      </c>
      <c r="G1046" s="3">
        <f>VLOOKUP(Rent[[#This Row],[Real_estate_Item]],Houses[#All],7)</f>
        <v>700</v>
      </c>
      <c r="H1046" s="3">
        <f t="shared" si="32"/>
        <v>3500</v>
      </c>
      <c r="I1046" s="3">
        <f t="shared" si="33"/>
        <v>8400</v>
      </c>
      <c r="J1046" s="4">
        <f>Rent[[#This Row],[Actual_Rent]]/Rent[[#This Row],[Planned_rent]]</f>
        <v>0.41666666666666669</v>
      </c>
      <c r="K1046"/>
    </row>
    <row r="1047" spans="1:11" x14ac:dyDescent="0.25">
      <c r="A1047">
        <v>56</v>
      </c>
      <c r="B1047" s="1">
        <v>37257</v>
      </c>
      <c r="C1047">
        <v>5</v>
      </c>
      <c r="D1047" t="str">
        <f>VLOOKUP(Rent[[#This Row],[Real_estate_Item]],Houses[#All],2)</f>
        <v>Eindhoven-Centrum</v>
      </c>
      <c r="E1047" t="str">
        <f>VLOOKUP(Rent[[#This Row],[Real_estate_Item]],Houses[#All],3)</f>
        <v>Gildebuurt</v>
      </c>
      <c r="F1047" t="str">
        <f>VLOOKUP(Rent[[#This Row],[Real_estate_Item]],Houses[#All],6)</f>
        <v>House</v>
      </c>
      <c r="G1047" s="3">
        <f>VLOOKUP(Rent[[#This Row],[Real_estate_Item]],Houses[#All],7)</f>
        <v>700</v>
      </c>
      <c r="H1047" s="3">
        <f t="shared" si="32"/>
        <v>3500</v>
      </c>
      <c r="I1047" s="3">
        <f t="shared" si="33"/>
        <v>8400</v>
      </c>
      <c r="J1047" s="4">
        <f>Rent[[#This Row],[Actual_Rent]]/Rent[[#This Row],[Planned_rent]]</f>
        <v>0.41666666666666669</v>
      </c>
      <c r="K1047"/>
    </row>
    <row r="1048" spans="1:11" x14ac:dyDescent="0.25">
      <c r="A1048">
        <v>56</v>
      </c>
      <c r="B1048" s="1">
        <v>37622</v>
      </c>
      <c r="C1048">
        <v>5</v>
      </c>
      <c r="D1048" t="str">
        <f>VLOOKUP(Rent[[#This Row],[Real_estate_Item]],Houses[#All],2)</f>
        <v>Eindhoven-Centrum</v>
      </c>
      <c r="E1048" t="str">
        <f>VLOOKUP(Rent[[#This Row],[Real_estate_Item]],Houses[#All],3)</f>
        <v>Gildebuurt</v>
      </c>
      <c r="F1048" t="str">
        <f>VLOOKUP(Rent[[#This Row],[Real_estate_Item]],Houses[#All],6)</f>
        <v>House</v>
      </c>
      <c r="G1048" s="3">
        <f>VLOOKUP(Rent[[#This Row],[Real_estate_Item]],Houses[#All],7)</f>
        <v>700</v>
      </c>
      <c r="H1048" s="3">
        <f t="shared" si="32"/>
        <v>3500</v>
      </c>
      <c r="I1048" s="3">
        <f t="shared" si="33"/>
        <v>8400</v>
      </c>
      <c r="J1048" s="4">
        <f>Rent[[#This Row],[Actual_Rent]]/Rent[[#This Row],[Planned_rent]]</f>
        <v>0.41666666666666669</v>
      </c>
      <c r="K1048"/>
    </row>
    <row r="1049" spans="1:11" x14ac:dyDescent="0.25">
      <c r="A1049">
        <v>56</v>
      </c>
      <c r="B1049" s="1">
        <v>37987</v>
      </c>
      <c r="C1049">
        <v>7</v>
      </c>
      <c r="D1049" t="str">
        <f>VLOOKUP(Rent[[#This Row],[Real_estate_Item]],Houses[#All],2)</f>
        <v>Eindhoven-Centrum</v>
      </c>
      <c r="E1049" t="str">
        <f>VLOOKUP(Rent[[#This Row],[Real_estate_Item]],Houses[#All],3)</f>
        <v>Gildebuurt</v>
      </c>
      <c r="F1049" t="str">
        <f>VLOOKUP(Rent[[#This Row],[Real_estate_Item]],Houses[#All],6)</f>
        <v>House</v>
      </c>
      <c r="G1049" s="3">
        <f>VLOOKUP(Rent[[#This Row],[Real_estate_Item]],Houses[#All],7)</f>
        <v>700</v>
      </c>
      <c r="H1049" s="3">
        <f t="shared" si="32"/>
        <v>4900</v>
      </c>
      <c r="I1049" s="3">
        <f t="shared" si="33"/>
        <v>8400</v>
      </c>
      <c r="J1049" s="4">
        <f>Rent[[#This Row],[Actual_Rent]]/Rent[[#This Row],[Planned_rent]]</f>
        <v>0.58333333333333337</v>
      </c>
      <c r="K1049"/>
    </row>
    <row r="1050" spans="1:11" x14ac:dyDescent="0.25">
      <c r="A1050">
        <v>56</v>
      </c>
      <c r="B1050" s="1">
        <v>38353</v>
      </c>
      <c r="C1050">
        <v>7</v>
      </c>
      <c r="D1050" t="str">
        <f>VLOOKUP(Rent[[#This Row],[Real_estate_Item]],Houses[#All],2)</f>
        <v>Eindhoven-Centrum</v>
      </c>
      <c r="E1050" t="str">
        <f>VLOOKUP(Rent[[#This Row],[Real_estate_Item]],Houses[#All],3)</f>
        <v>Gildebuurt</v>
      </c>
      <c r="F1050" t="str">
        <f>VLOOKUP(Rent[[#This Row],[Real_estate_Item]],Houses[#All],6)</f>
        <v>House</v>
      </c>
      <c r="G1050" s="3">
        <f>VLOOKUP(Rent[[#This Row],[Real_estate_Item]],Houses[#All],7)</f>
        <v>700</v>
      </c>
      <c r="H1050" s="3">
        <f t="shared" si="32"/>
        <v>4900</v>
      </c>
      <c r="I1050" s="3">
        <f t="shared" si="33"/>
        <v>8400</v>
      </c>
      <c r="J1050" s="4">
        <f>Rent[[#This Row],[Actual_Rent]]/Rent[[#This Row],[Planned_rent]]</f>
        <v>0.58333333333333337</v>
      </c>
      <c r="K1050"/>
    </row>
    <row r="1051" spans="1:11" x14ac:dyDescent="0.25">
      <c r="A1051">
        <v>56</v>
      </c>
      <c r="B1051" s="1">
        <v>38718</v>
      </c>
      <c r="C1051">
        <v>5</v>
      </c>
      <c r="D1051" t="str">
        <f>VLOOKUP(Rent[[#This Row],[Real_estate_Item]],Houses[#All],2)</f>
        <v>Eindhoven-Centrum</v>
      </c>
      <c r="E1051" t="str">
        <f>VLOOKUP(Rent[[#This Row],[Real_estate_Item]],Houses[#All],3)</f>
        <v>Gildebuurt</v>
      </c>
      <c r="F1051" t="str">
        <f>VLOOKUP(Rent[[#This Row],[Real_estate_Item]],Houses[#All],6)</f>
        <v>House</v>
      </c>
      <c r="G1051" s="3">
        <f>VLOOKUP(Rent[[#This Row],[Real_estate_Item]],Houses[#All],7)</f>
        <v>700</v>
      </c>
      <c r="H1051" s="3">
        <f t="shared" si="32"/>
        <v>3500</v>
      </c>
      <c r="I1051" s="3">
        <f t="shared" si="33"/>
        <v>8400</v>
      </c>
      <c r="J1051" s="4">
        <f>Rent[[#This Row],[Actual_Rent]]/Rent[[#This Row],[Planned_rent]]</f>
        <v>0.41666666666666669</v>
      </c>
      <c r="K1051"/>
    </row>
    <row r="1052" spans="1:11" x14ac:dyDescent="0.25">
      <c r="A1052">
        <v>56</v>
      </c>
      <c r="B1052" s="1">
        <v>39083</v>
      </c>
      <c r="C1052">
        <v>5</v>
      </c>
      <c r="D1052" t="str">
        <f>VLOOKUP(Rent[[#This Row],[Real_estate_Item]],Houses[#All],2)</f>
        <v>Eindhoven-Centrum</v>
      </c>
      <c r="E1052" t="str">
        <f>VLOOKUP(Rent[[#This Row],[Real_estate_Item]],Houses[#All],3)</f>
        <v>Gildebuurt</v>
      </c>
      <c r="F1052" t="str">
        <f>VLOOKUP(Rent[[#This Row],[Real_estate_Item]],Houses[#All],6)</f>
        <v>House</v>
      </c>
      <c r="G1052" s="3">
        <f>VLOOKUP(Rent[[#This Row],[Real_estate_Item]],Houses[#All],7)</f>
        <v>700</v>
      </c>
      <c r="H1052" s="3">
        <f t="shared" si="32"/>
        <v>3500</v>
      </c>
      <c r="I1052" s="3">
        <f t="shared" si="33"/>
        <v>8400</v>
      </c>
      <c r="J1052" s="4">
        <f>Rent[[#This Row],[Actual_Rent]]/Rent[[#This Row],[Planned_rent]]</f>
        <v>0.41666666666666669</v>
      </c>
      <c r="K1052"/>
    </row>
    <row r="1053" spans="1:11" x14ac:dyDescent="0.25">
      <c r="A1053">
        <v>56</v>
      </c>
      <c r="B1053" s="1">
        <v>39448</v>
      </c>
      <c r="C1053">
        <v>9</v>
      </c>
      <c r="D1053" t="str">
        <f>VLOOKUP(Rent[[#This Row],[Real_estate_Item]],Houses[#All],2)</f>
        <v>Eindhoven-Centrum</v>
      </c>
      <c r="E1053" t="str">
        <f>VLOOKUP(Rent[[#This Row],[Real_estate_Item]],Houses[#All],3)</f>
        <v>Gildebuurt</v>
      </c>
      <c r="F1053" t="str">
        <f>VLOOKUP(Rent[[#This Row],[Real_estate_Item]],Houses[#All],6)</f>
        <v>House</v>
      </c>
      <c r="G1053" s="3">
        <f>VLOOKUP(Rent[[#This Row],[Real_estate_Item]],Houses[#All],7)</f>
        <v>700</v>
      </c>
      <c r="H1053" s="3">
        <f t="shared" si="32"/>
        <v>6300</v>
      </c>
      <c r="I1053" s="3">
        <f t="shared" si="33"/>
        <v>8400</v>
      </c>
      <c r="J1053" s="4">
        <f>Rent[[#This Row],[Actual_Rent]]/Rent[[#This Row],[Planned_rent]]</f>
        <v>0.75</v>
      </c>
      <c r="K1053"/>
    </row>
    <row r="1054" spans="1:11" x14ac:dyDescent="0.25">
      <c r="A1054">
        <v>56</v>
      </c>
      <c r="B1054" s="1">
        <v>39814</v>
      </c>
      <c r="C1054">
        <v>5</v>
      </c>
      <c r="D1054" t="str">
        <f>VLOOKUP(Rent[[#This Row],[Real_estate_Item]],Houses[#All],2)</f>
        <v>Eindhoven-Centrum</v>
      </c>
      <c r="E1054" t="str">
        <f>VLOOKUP(Rent[[#This Row],[Real_estate_Item]],Houses[#All],3)</f>
        <v>Gildebuurt</v>
      </c>
      <c r="F1054" t="str">
        <f>VLOOKUP(Rent[[#This Row],[Real_estate_Item]],Houses[#All],6)</f>
        <v>House</v>
      </c>
      <c r="G1054" s="3">
        <f>VLOOKUP(Rent[[#This Row],[Real_estate_Item]],Houses[#All],7)</f>
        <v>700</v>
      </c>
      <c r="H1054" s="3">
        <f t="shared" si="32"/>
        <v>3500</v>
      </c>
      <c r="I1054" s="3">
        <f t="shared" si="33"/>
        <v>8400</v>
      </c>
      <c r="J1054" s="4">
        <f>Rent[[#This Row],[Actual_Rent]]/Rent[[#This Row],[Planned_rent]]</f>
        <v>0.41666666666666669</v>
      </c>
      <c r="K1054"/>
    </row>
    <row r="1055" spans="1:11" x14ac:dyDescent="0.25">
      <c r="A1055">
        <v>56</v>
      </c>
      <c r="B1055" s="1">
        <v>40179</v>
      </c>
      <c r="C1055">
        <v>6</v>
      </c>
      <c r="D1055" t="str">
        <f>VLOOKUP(Rent[[#This Row],[Real_estate_Item]],Houses[#All],2)</f>
        <v>Eindhoven-Centrum</v>
      </c>
      <c r="E1055" t="str">
        <f>VLOOKUP(Rent[[#This Row],[Real_estate_Item]],Houses[#All],3)</f>
        <v>Gildebuurt</v>
      </c>
      <c r="F1055" t="str">
        <f>VLOOKUP(Rent[[#This Row],[Real_estate_Item]],Houses[#All],6)</f>
        <v>House</v>
      </c>
      <c r="G1055" s="3">
        <f>VLOOKUP(Rent[[#This Row],[Real_estate_Item]],Houses[#All],7)</f>
        <v>700</v>
      </c>
      <c r="H1055" s="3">
        <f t="shared" si="32"/>
        <v>4200</v>
      </c>
      <c r="I1055" s="3">
        <f t="shared" si="33"/>
        <v>8400</v>
      </c>
      <c r="J1055" s="4">
        <f>Rent[[#This Row],[Actual_Rent]]/Rent[[#This Row],[Planned_rent]]</f>
        <v>0.5</v>
      </c>
      <c r="K1055"/>
    </row>
    <row r="1056" spans="1:11" x14ac:dyDescent="0.25">
      <c r="A1056">
        <v>56</v>
      </c>
      <c r="B1056" s="1">
        <v>40544</v>
      </c>
      <c r="C1056">
        <v>7</v>
      </c>
      <c r="D1056" t="str">
        <f>VLOOKUP(Rent[[#This Row],[Real_estate_Item]],Houses[#All],2)</f>
        <v>Eindhoven-Centrum</v>
      </c>
      <c r="E1056" t="str">
        <f>VLOOKUP(Rent[[#This Row],[Real_estate_Item]],Houses[#All],3)</f>
        <v>Gildebuurt</v>
      </c>
      <c r="F1056" t="str">
        <f>VLOOKUP(Rent[[#This Row],[Real_estate_Item]],Houses[#All],6)</f>
        <v>House</v>
      </c>
      <c r="G1056" s="3">
        <f>VLOOKUP(Rent[[#This Row],[Real_estate_Item]],Houses[#All],7)</f>
        <v>700</v>
      </c>
      <c r="H1056" s="3">
        <f t="shared" si="32"/>
        <v>4900</v>
      </c>
      <c r="I1056" s="3">
        <f t="shared" si="33"/>
        <v>8400</v>
      </c>
      <c r="J1056" s="4">
        <f>Rent[[#This Row],[Actual_Rent]]/Rent[[#This Row],[Planned_rent]]</f>
        <v>0.58333333333333337</v>
      </c>
      <c r="K1056"/>
    </row>
    <row r="1057" spans="1:11" x14ac:dyDescent="0.25">
      <c r="A1057">
        <v>56</v>
      </c>
      <c r="B1057" s="1">
        <v>40909</v>
      </c>
      <c r="C1057">
        <v>6</v>
      </c>
      <c r="D1057" t="str">
        <f>VLOOKUP(Rent[[#This Row],[Real_estate_Item]],Houses[#All],2)</f>
        <v>Eindhoven-Centrum</v>
      </c>
      <c r="E1057" t="str">
        <f>VLOOKUP(Rent[[#This Row],[Real_estate_Item]],Houses[#All],3)</f>
        <v>Gildebuurt</v>
      </c>
      <c r="F1057" t="str">
        <f>VLOOKUP(Rent[[#This Row],[Real_estate_Item]],Houses[#All],6)</f>
        <v>House</v>
      </c>
      <c r="G1057" s="3">
        <f>VLOOKUP(Rent[[#This Row],[Real_estate_Item]],Houses[#All],7)</f>
        <v>700</v>
      </c>
      <c r="H1057" s="3">
        <f t="shared" si="32"/>
        <v>4200</v>
      </c>
      <c r="I1057" s="3">
        <f t="shared" si="33"/>
        <v>8400</v>
      </c>
      <c r="J1057" s="4">
        <f>Rent[[#This Row],[Actual_Rent]]/Rent[[#This Row],[Planned_rent]]</f>
        <v>0.5</v>
      </c>
      <c r="K1057"/>
    </row>
    <row r="1058" spans="1:11" x14ac:dyDescent="0.25">
      <c r="A1058">
        <v>56</v>
      </c>
      <c r="B1058" s="1">
        <v>41275</v>
      </c>
      <c r="C1058">
        <v>8</v>
      </c>
      <c r="D1058" t="str">
        <f>VLOOKUP(Rent[[#This Row],[Real_estate_Item]],Houses[#All],2)</f>
        <v>Eindhoven-Centrum</v>
      </c>
      <c r="E1058" t="str">
        <f>VLOOKUP(Rent[[#This Row],[Real_estate_Item]],Houses[#All],3)</f>
        <v>Gildebuurt</v>
      </c>
      <c r="F1058" t="str">
        <f>VLOOKUP(Rent[[#This Row],[Real_estate_Item]],Houses[#All],6)</f>
        <v>House</v>
      </c>
      <c r="G1058" s="3">
        <f>VLOOKUP(Rent[[#This Row],[Real_estate_Item]],Houses[#All],7)</f>
        <v>700</v>
      </c>
      <c r="H1058" s="3">
        <f t="shared" si="32"/>
        <v>5600</v>
      </c>
      <c r="I1058" s="3">
        <f t="shared" si="33"/>
        <v>8400</v>
      </c>
      <c r="J1058" s="4">
        <f>Rent[[#This Row],[Actual_Rent]]/Rent[[#This Row],[Planned_rent]]</f>
        <v>0.66666666666666663</v>
      </c>
      <c r="K1058"/>
    </row>
    <row r="1059" spans="1:11" x14ac:dyDescent="0.25">
      <c r="A1059">
        <v>56</v>
      </c>
      <c r="B1059" s="1">
        <v>41640</v>
      </c>
      <c r="C1059">
        <v>8</v>
      </c>
      <c r="D1059" t="str">
        <f>VLOOKUP(Rent[[#This Row],[Real_estate_Item]],Houses[#All],2)</f>
        <v>Eindhoven-Centrum</v>
      </c>
      <c r="E1059" t="str">
        <f>VLOOKUP(Rent[[#This Row],[Real_estate_Item]],Houses[#All],3)</f>
        <v>Gildebuurt</v>
      </c>
      <c r="F1059" t="str">
        <f>VLOOKUP(Rent[[#This Row],[Real_estate_Item]],Houses[#All],6)</f>
        <v>House</v>
      </c>
      <c r="G1059" s="3">
        <f>VLOOKUP(Rent[[#This Row],[Real_estate_Item]],Houses[#All],7)</f>
        <v>700</v>
      </c>
      <c r="H1059" s="3">
        <f t="shared" si="32"/>
        <v>5600</v>
      </c>
      <c r="I1059" s="3">
        <f t="shared" si="33"/>
        <v>8400</v>
      </c>
      <c r="J1059" s="4">
        <f>Rent[[#This Row],[Actual_Rent]]/Rent[[#This Row],[Planned_rent]]</f>
        <v>0.66666666666666663</v>
      </c>
      <c r="K1059"/>
    </row>
    <row r="1060" spans="1:11" x14ac:dyDescent="0.25">
      <c r="A1060">
        <v>56</v>
      </c>
      <c r="B1060" s="1">
        <v>42005</v>
      </c>
      <c r="C1060">
        <v>5</v>
      </c>
      <c r="D1060" t="str">
        <f>VLOOKUP(Rent[[#This Row],[Real_estate_Item]],Houses[#All],2)</f>
        <v>Eindhoven-Centrum</v>
      </c>
      <c r="E1060" t="str">
        <f>VLOOKUP(Rent[[#This Row],[Real_estate_Item]],Houses[#All],3)</f>
        <v>Gildebuurt</v>
      </c>
      <c r="F1060" t="str">
        <f>VLOOKUP(Rent[[#This Row],[Real_estate_Item]],Houses[#All],6)</f>
        <v>House</v>
      </c>
      <c r="G1060" s="3">
        <f>VLOOKUP(Rent[[#This Row],[Real_estate_Item]],Houses[#All],7)</f>
        <v>700</v>
      </c>
      <c r="H1060" s="3">
        <f t="shared" si="32"/>
        <v>3500</v>
      </c>
      <c r="I1060" s="3">
        <f t="shared" si="33"/>
        <v>8400</v>
      </c>
      <c r="J1060" s="4">
        <f>Rent[[#This Row],[Actual_Rent]]/Rent[[#This Row],[Planned_rent]]</f>
        <v>0.41666666666666669</v>
      </c>
      <c r="K1060"/>
    </row>
    <row r="1061" spans="1:11" x14ac:dyDescent="0.25">
      <c r="A1061">
        <v>56</v>
      </c>
      <c r="B1061" s="1">
        <v>42370</v>
      </c>
      <c r="C1061">
        <v>9</v>
      </c>
      <c r="D1061" t="str">
        <f>VLOOKUP(Rent[[#This Row],[Real_estate_Item]],Houses[#All],2)</f>
        <v>Eindhoven-Centrum</v>
      </c>
      <c r="E1061" t="str">
        <f>VLOOKUP(Rent[[#This Row],[Real_estate_Item]],Houses[#All],3)</f>
        <v>Gildebuurt</v>
      </c>
      <c r="F1061" t="str">
        <f>VLOOKUP(Rent[[#This Row],[Real_estate_Item]],Houses[#All],6)</f>
        <v>House</v>
      </c>
      <c r="G1061" s="3">
        <f>VLOOKUP(Rent[[#This Row],[Real_estate_Item]],Houses[#All],7)</f>
        <v>700</v>
      </c>
      <c r="H1061" s="3">
        <f t="shared" si="32"/>
        <v>6300</v>
      </c>
      <c r="I1061" s="3">
        <f t="shared" si="33"/>
        <v>8400</v>
      </c>
      <c r="J1061" s="4">
        <f>Rent[[#This Row],[Actual_Rent]]/Rent[[#This Row],[Planned_rent]]</f>
        <v>0.75</v>
      </c>
      <c r="K1061"/>
    </row>
    <row r="1062" spans="1:11" x14ac:dyDescent="0.25">
      <c r="A1062">
        <v>56</v>
      </c>
      <c r="B1062" s="1">
        <v>42736</v>
      </c>
      <c r="C1062">
        <v>9</v>
      </c>
      <c r="D1062" t="str">
        <f>VLOOKUP(Rent[[#This Row],[Real_estate_Item]],Houses[#All],2)</f>
        <v>Eindhoven-Centrum</v>
      </c>
      <c r="E1062" t="str">
        <f>VLOOKUP(Rent[[#This Row],[Real_estate_Item]],Houses[#All],3)</f>
        <v>Gildebuurt</v>
      </c>
      <c r="F1062" t="str">
        <f>VLOOKUP(Rent[[#This Row],[Real_estate_Item]],Houses[#All],6)</f>
        <v>House</v>
      </c>
      <c r="G1062" s="3">
        <f>VLOOKUP(Rent[[#This Row],[Real_estate_Item]],Houses[#All],7)</f>
        <v>700</v>
      </c>
      <c r="H1062" s="3">
        <f t="shared" si="32"/>
        <v>6300</v>
      </c>
      <c r="I1062" s="3">
        <f t="shared" si="33"/>
        <v>8400</v>
      </c>
      <c r="J1062" s="4">
        <f>Rent[[#This Row],[Actual_Rent]]/Rent[[#This Row],[Planned_rent]]</f>
        <v>0.75</v>
      </c>
      <c r="K1062"/>
    </row>
    <row r="1063" spans="1:11" x14ac:dyDescent="0.25">
      <c r="A1063">
        <v>56</v>
      </c>
      <c r="B1063" s="1">
        <v>43101</v>
      </c>
      <c r="C1063">
        <v>11</v>
      </c>
      <c r="D1063" t="str">
        <f>VLOOKUP(Rent[[#This Row],[Real_estate_Item]],Houses[#All],2)</f>
        <v>Eindhoven-Centrum</v>
      </c>
      <c r="E1063" t="str">
        <f>VLOOKUP(Rent[[#This Row],[Real_estate_Item]],Houses[#All],3)</f>
        <v>Gildebuurt</v>
      </c>
      <c r="F1063" t="str">
        <f>VLOOKUP(Rent[[#This Row],[Real_estate_Item]],Houses[#All],6)</f>
        <v>House</v>
      </c>
      <c r="G1063" s="3">
        <f>VLOOKUP(Rent[[#This Row],[Real_estate_Item]],Houses[#All],7)</f>
        <v>700</v>
      </c>
      <c r="H1063" s="3">
        <f t="shared" si="32"/>
        <v>7700</v>
      </c>
      <c r="I1063" s="3">
        <f t="shared" si="33"/>
        <v>8400</v>
      </c>
      <c r="J1063" s="4">
        <f>Rent[[#This Row],[Actual_Rent]]/Rent[[#This Row],[Planned_rent]]</f>
        <v>0.91666666666666663</v>
      </c>
      <c r="K1063"/>
    </row>
    <row r="1064" spans="1:11" x14ac:dyDescent="0.25">
      <c r="A1064">
        <v>56</v>
      </c>
      <c r="B1064" s="1">
        <v>43466</v>
      </c>
      <c r="C1064">
        <v>7</v>
      </c>
      <c r="D1064" t="str">
        <f>VLOOKUP(Rent[[#This Row],[Real_estate_Item]],Houses[#All],2)</f>
        <v>Eindhoven-Centrum</v>
      </c>
      <c r="E1064" t="str">
        <f>VLOOKUP(Rent[[#This Row],[Real_estate_Item]],Houses[#All],3)</f>
        <v>Gildebuurt</v>
      </c>
      <c r="F1064" t="str">
        <f>VLOOKUP(Rent[[#This Row],[Real_estate_Item]],Houses[#All],6)</f>
        <v>House</v>
      </c>
      <c r="G1064" s="3">
        <f>VLOOKUP(Rent[[#This Row],[Real_estate_Item]],Houses[#All],7)</f>
        <v>700</v>
      </c>
      <c r="H1064" s="3">
        <f t="shared" si="32"/>
        <v>4900</v>
      </c>
      <c r="I1064" s="3">
        <f t="shared" si="33"/>
        <v>8400</v>
      </c>
      <c r="J1064" s="4">
        <f>Rent[[#This Row],[Actual_Rent]]/Rent[[#This Row],[Planned_rent]]</f>
        <v>0.58333333333333337</v>
      </c>
      <c r="K1064"/>
    </row>
    <row r="1065" spans="1:11" x14ac:dyDescent="0.25">
      <c r="A1065">
        <v>57</v>
      </c>
      <c r="B1065" s="1">
        <v>36892</v>
      </c>
      <c r="C1065">
        <v>11</v>
      </c>
      <c r="D1065" t="str">
        <f>VLOOKUP(Rent[[#This Row],[Real_estate_Item]],Houses[#All],2)</f>
        <v>Eindhoven-Noord</v>
      </c>
      <c r="E1065" t="str">
        <f>VLOOKUP(Rent[[#This Row],[Real_estate_Item]],Houses[#All],3)</f>
        <v>Woensel-Noord</v>
      </c>
      <c r="F1065" t="str">
        <f>VLOOKUP(Rent[[#This Row],[Real_estate_Item]],Houses[#All],6)</f>
        <v>Small House</v>
      </c>
      <c r="G1065" s="3">
        <f>VLOOKUP(Rent[[#This Row],[Real_estate_Item]],Houses[#All],7)</f>
        <v>540</v>
      </c>
      <c r="H1065" s="3">
        <f t="shared" si="32"/>
        <v>5940</v>
      </c>
      <c r="I1065" s="3">
        <f t="shared" si="33"/>
        <v>6480</v>
      </c>
      <c r="J1065" s="4">
        <f>Rent[[#This Row],[Actual_Rent]]/Rent[[#This Row],[Planned_rent]]</f>
        <v>0.91666666666666663</v>
      </c>
      <c r="K1065"/>
    </row>
    <row r="1066" spans="1:11" x14ac:dyDescent="0.25">
      <c r="A1066">
        <v>57</v>
      </c>
      <c r="B1066" s="1">
        <v>37257</v>
      </c>
      <c r="C1066">
        <v>8</v>
      </c>
      <c r="D1066" t="str">
        <f>VLOOKUP(Rent[[#This Row],[Real_estate_Item]],Houses[#All],2)</f>
        <v>Eindhoven-Noord</v>
      </c>
      <c r="E1066" t="str">
        <f>VLOOKUP(Rent[[#This Row],[Real_estate_Item]],Houses[#All],3)</f>
        <v>Woensel-Noord</v>
      </c>
      <c r="F1066" t="str">
        <f>VLOOKUP(Rent[[#This Row],[Real_estate_Item]],Houses[#All],6)</f>
        <v>Small House</v>
      </c>
      <c r="G1066" s="3">
        <f>VLOOKUP(Rent[[#This Row],[Real_estate_Item]],Houses[#All],7)</f>
        <v>540</v>
      </c>
      <c r="H1066" s="3">
        <f t="shared" si="32"/>
        <v>4320</v>
      </c>
      <c r="I1066" s="3">
        <f t="shared" si="33"/>
        <v>6480</v>
      </c>
      <c r="J1066" s="4">
        <f>Rent[[#This Row],[Actual_Rent]]/Rent[[#This Row],[Planned_rent]]</f>
        <v>0.66666666666666663</v>
      </c>
      <c r="K1066"/>
    </row>
    <row r="1067" spans="1:11" x14ac:dyDescent="0.25">
      <c r="A1067">
        <v>57</v>
      </c>
      <c r="B1067" s="1">
        <v>37622</v>
      </c>
      <c r="C1067">
        <v>8</v>
      </c>
      <c r="D1067" t="str">
        <f>VLOOKUP(Rent[[#This Row],[Real_estate_Item]],Houses[#All],2)</f>
        <v>Eindhoven-Noord</v>
      </c>
      <c r="E1067" t="str">
        <f>VLOOKUP(Rent[[#This Row],[Real_estate_Item]],Houses[#All],3)</f>
        <v>Woensel-Noord</v>
      </c>
      <c r="F1067" t="str">
        <f>VLOOKUP(Rent[[#This Row],[Real_estate_Item]],Houses[#All],6)</f>
        <v>Small House</v>
      </c>
      <c r="G1067" s="3">
        <f>VLOOKUP(Rent[[#This Row],[Real_estate_Item]],Houses[#All],7)</f>
        <v>540</v>
      </c>
      <c r="H1067" s="3">
        <f t="shared" si="32"/>
        <v>4320</v>
      </c>
      <c r="I1067" s="3">
        <f t="shared" si="33"/>
        <v>6480</v>
      </c>
      <c r="J1067" s="4">
        <f>Rent[[#This Row],[Actual_Rent]]/Rent[[#This Row],[Planned_rent]]</f>
        <v>0.66666666666666663</v>
      </c>
      <c r="K1067"/>
    </row>
    <row r="1068" spans="1:11" x14ac:dyDescent="0.25">
      <c r="A1068">
        <v>57</v>
      </c>
      <c r="B1068" s="1">
        <v>37987</v>
      </c>
      <c r="C1068">
        <v>10</v>
      </c>
      <c r="D1068" t="str">
        <f>VLOOKUP(Rent[[#This Row],[Real_estate_Item]],Houses[#All],2)</f>
        <v>Eindhoven-Noord</v>
      </c>
      <c r="E1068" t="str">
        <f>VLOOKUP(Rent[[#This Row],[Real_estate_Item]],Houses[#All],3)</f>
        <v>Woensel-Noord</v>
      </c>
      <c r="F1068" t="str">
        <f>VLOOKUP(Rent[[#This Row],[Real_estate_Item]],Houses[#All],6)</f>
        <v>Small House</v>
      </c>
      <c r="G1068" s="3">
        <f>VLOOKUP(Rent[[#This Row],[Real_estate_Item]],Houses[#All],7)</f>
        <v>540</v>
      </c>
      <c r="H1068" s="3">
        <f t="shared" si="32"/>
        <v>5400</v>
      </c>
      <c r="I1068" s="3">
        <f t="shared" si="33"/>
        <v>6480</v>
      </c>
      <c r="J1068" s="4">
        <f>Rent[[#This Row],[Actual_Rent]]/Rent[[#This Row],[Planned_rent]]</f>
        <v>0.83333333333333337</v>
      </c>
      <c r="K1068"/>
    </row>
    <row r="1069" spans="1:11" x14ac:dyDescent="0.25">
      <c r="A1069">
        <v>57</v>
      </c>
      <c r="B1069" s="1">
        <v>38353</v>
      </c>
      <c r="C1069">
        <v>7</v>
      </c>
      <c r="D1069" t="str">
        <f>VLOOKUP(Rent[[#This Row],[Real_estate_Item]],Houses[#All],2)</f>
        <v>Eindhoven-Noord</v>
      </c>
      <c r="E1069" t="str">
        <f>VLOOKUP(Rent[[#This Row],[Real_estate_Item]],Houses[#All],3)</f>
        <v>Woensel-Noord</v>
      </c>
      <c r="F1069" t="str">
        <f>VLOOKUP(Rent[[#This Row],[Real_estate_Item]],Houses[#All],6)</f>
        <v>Small House</v>
      </c>
      <c r="G1069" s="3">
        <f>VLOOKUP(Rent[[#This Row],[Real_estate_Item]],Houses[#All],7)</f>
        <v>540</v>
      </c>
      <c r="H1069" s="3">
        <f t="shared" si="32"/>
        <v>3780</v>
      </c>
      <c r="I1069" s="3">
        <f t="shared" si="33"/>
        <v>6480</v>
      </c>
      <c r="J1069" s="4">
        <f>Rent[[#This Row],[Actual_Rent]]/Rent[[#This Row],[Planned_rent]]</f>
        <v>0.58333333333333337</v>
      </c>
      <c r="K1069"/>
    </row>
    <row r="1070" spans="1:11" x14ac:dyDescent="0.25">
      <c r="A1070">
        <v>57</v>
      </c>
      <c r="B1070" s="1">
        <v>38718</v>
      </c>
      <c r="C1070">
        <v>9</v>
      </c>
      <c r="D1070" t="str">
        <f>VLOOKUP(Rent[[#This Row],[Real_estate_Item]],Houses[#All],2)</f>
        <v>Eindhoven-Noord</v>
      </c>
      <c r="E1070" t="str">
        <f>VLOOKUP(Rent[[#This Row],[Real_estate_Item]],Houses[#All],3)</f>
        <v>Woensel-Noord</v>
      </c>
      <c r="F1070" t="str">
        <f>VLOOKUP(Rent[[#This Row],[Real_estate_Item]],Houses[#All],6)</f>
        <v>Small House</v>
      </c>
      <c r="G1070" s="3">
        <f>VLOOKUP(Rent[[#This Row],[Real_estate_Item]],Houses[#All],7)</f>
        <v>540</v>
      </c>
      <c r="H1070" s="3">
        <f t="shared" si="32"/>
        <v>4860</v>
      </c>
      <c r="I1070" s="3">
        <f t="shared" si="33"/>
        <v>6480</v>
      </c>
      <c r="J1070" s="4">
        <f>Rent[[#This Row],[Actual_Rent]]/Rent[[#This Row],[Planned_rent]]</f>
        <v>0.75</v>
      </c>
      <c r="K1070"/>
    </row>
    <row r="1071" spans="1:11" x14ac:dyDescent="0.25">
      <c r="A1071">
        <v>57</v>
      </c>
      <c r="B1071" s="1">
        <v>39083</v>
      </c>
      <c r="C1071">
        <v>11</v>
      </c>
      <c r="D1071" t="str">
        <f>VLOOKUP(Rent[[#This Row],[Real_estate_Item]],Houses[#All],2)</f>
        <v>Eindhoven-Noord</v>
      </c>
      <c r="E1071" t="str">
        <f>VLOOKUP(Rent[[#This Row],[Real_estate_Item]],Houses[#All],3)</f>
        <v>Woensel-Noord</v>
      </c>
      <c r="F1071" t="str">
        <f>VLOOKUP(Rent[[#This Row],[Real_estate_Item]],Houses[#All],6)</f>
        <v>Small House</v>
      </c>
      <c r="G1071" s="3">
        <f>VLOOKUP(Rent[[#This Row],[Real_estate_Item]],Houses[#All],7)</f>
        <v>540</v>
      </c>
      <c r="H1071" s="3">
        <f t="shared" si="32"/>
        <v>5940</v>
      </c>
      <c r="I1071" s="3">
        <f t="shared" si="33"/>
        <v>6480</v>
      </c>
      <c r="J1071" s="4">
        <f>Rent[[#This Row],[Actual_Rent]]/Rent[[#This Row],[Planned_rent]]</f>
        <v>0.91666666666666663</v>
      </c>
      <c r="K1071"/>
    </row>
    <row r="1072" spans="1:11" x14ac:dyDescent="0.25">
      <c r="A1072">
        <v>57</v>
      </c>
      <c r="B1072" s="1">
        <v>39448</v>
      </c>
      <c r="C1072">
        <v>8</v>
      </c>
      <c r="D1072" t="str">
        <f>VLOOKUP(Rent[[#This Row],[Real_estate_Item]],Houses[#All],2)</f>
        <v>Eindhoven-Noord</v>
      </c>
      <c r="E1072" t="str">
        <f>VLOOKUP(Rent[[#This Row],[Real_estate_Item]],Houses[#All],3)</f>
        <v>Woensel-Noord</v>
      </c>
      <c r="F1072" t="str">
        <f>VLOOKUP(Rent[[#This Row],[Real_estate_Item]],Houses[#All],6)</f>
        <v>Small House</v>
      </c>
      <c r="G1072" s="3">
        <f>VLOOKUP(Rent[[#This Row],[Real_estate_Item]],Houses[#All],7)</f>
        <v>540</v>
      </c>
      <c r="H1072" s="3">
        <f t="shared" si="32"/>
        <v>4320</v>
      </c>
      <c r="I1072" s="3">
        <f t="shared" si="33"/>
        <v>6480</v>
      </c>
      <c r="J1072" s="4">
        <f>Rent[[#This Row],[Actual_Rent]]/Rent[[#This Row],[Planned_rent]]</f>
        <v>0.66666666666666663</v>
      </c>
      <c r="K1072"/>
    </row>
    <row r="1073" spans="1:11" x14ac:dyDescent="0.25">
      <c r="A1073">
        <v>57</v>
      </c>
      <c r="B1073" s="1">
        <v>39814</v>
      </c>
      <c r="C1073">
        <v>7</v>
      </c>
      <c r="D1073" t="str">
        <f>VLOOKUP(Rent[[#This Row],[Real_estate_Item]],Houses[#All],2)</f>
        <v>Eindhoven-Noord</v>
      </c>
      <c r="E1073" t="str">
        <f>VLOOKUP(Rent[[#This Row],[Real_estate_Item]],Houses[#All],3)</f>
        <v>Woensel-Noord</v>
      </c>
      <c r="F1073" t="str">
        <f>VLOOKUP(Rent[[#This Row],[Real_estate_Item]],Houses[#All],6)</f>
        <v>Small House</v>
      </c>
      <c r="G1073" s="3">
        <f>VLOOKUP(Rent[[#This Row],[Real_estate_Item]],Houses[#All],7)</f>
        <v>540</v>
      </c>
      <c r="H1073" s="3">
        <f t="shared" si="32"/>
        <v>3780</v>
      </c>
      <c r="I1073" s="3">
        <f t="shared" si="33"/>
        <v>6480</v>
      </c>
      <c r="J1073" s="4">
        <f>Rent[[#This Row],[Actual_Rent]]/Rent[[#This Row],[Planned_rent]]</f>
        <v>0.58333333333333337</v>
      </c>
      <c r="K1073"/>
    </row>
    <row r="1074" spans="1:11" x14ac:dyDescent="0.25">
      <c r="A1074">
        <v>57</v>
      </c>
      <c r="B1074" s="1">
        <v>40179</v>
      </c>
      <c r="C1074">
        <v>11</v>
      </c>
      <c r="D1074" t="str">
        <f>VLOOKUP(Rent[[#This Row],[Real_estate_Item]],Houses[#All],2)</f>
        <v>Eindhoven-Noord</v>
      </c>
      <c r="E1074" t="str">
        <f>VLOOKUP(Rent[[#This Row],[Real_estate_Item]],Houses[#All],3)</f>
        <v>Woensel-Noord</v>
      </c>
      <c r="F1074" t="str">
        <f>VLOOKUP(Rent[[#This Row],[Real_estate_Item]],Houses[#All],6)</f>
        <v>Small House</v>
      </c>
      <c r="G1074" s="3">
        <f>VLOOKUP(Rent[[#This Row],[Real_estate_Item]],Houses[#All],7)</f>
        <v>540</v>
      </c>
      <c r="H1074" s="3">
        <f t="shared" si="32"/>
        <v>5940</v>
      </c>
      <c r="I1074" s="3">
        <f t="shared" si="33"/>
        <v>6480</v>
      </c>
      <c r="J1074" s="4">
        <f>Rent[[#This Row],[Actual_Rent]]/Rent[[#This Row],[Planned_rent]]</f>
        <v>0.91666666666666663</v>
      </c>
      <c r="K1074"/>
    </row>
    <row r="1075" spans="1:11" x14ac:dyDescent="0.25">
      <c r="A1075">
        <v>57</v>
      </c>
      <c r="B1075" s="1">
        <v>40544</v>
      </c>
      <c r="C1075">
        <v>11</v>
      </c>
      <c r="D1075" t="str">
        <f>VLOOKUP(Rent[[#This Row],[Real_estate_Item]],Houses[#All],2)</f>
        <v>Eindhoven-Noord</v>
      </c>
      <c r="E1075" t="str">
        <f>VLOOKUP(Rent[[#This Row],[Real_estate_Item]],Houses[#All],3)</f>
        <v>Woensel-Noord</v>
      </c>
      <c r="F1075" t="str">
        <f>VLOOKUP(Rent[[#This Row],[Real_estate_Item]],Houses[#All],6)</f>
        <v>Small House</v>
      </c>
      <c r="G1075" s="3">
        <f>VLOOKUP(Rent[[#This Row],[Real_estate_Item]],Houses[#All],7)</f>
        <v>540</v>
      </c>
      <c r="H1075" s="3">
        <f t="shared" si="32"/>
        <v>5940</v>
      </c>
      <c r="I1075" s="3">
        <f t="shared" si="33"/>
        <v>6480</v>
      </c>
      <c r="J1075" s="4">
        <f>Rent[[#This Row],[Actual_Rent]]/Rent[[#This Row],[Planned_rent]]</f>
        <v>0.91666666666666663</v>
      </c>
      <c r="K1075"/>
    </row>
    <row r="1076" spans="1:11" x14ac:dyDescent="0.25">
      <c r="A1076">
        <v>57</v>
      </c>
      <c r="B1076" s="1">
        <v>40909</v>
      </c>
      <c r="C1076">
        <v>7</v>
      </c>
      <c r="D1076" t="str">
        <f>VLOOKUP(Rent[[#This Row],[Real_estate_Item]],Houses[#All],2)</f>
        <v>Eindhoven-Noord</v>
      </c>
      <c r="E1076" t="str">
        <f>VLOOKUP(Rent[[#This Row],[Real_estate_Item]],Houses[#All],3)</f>
        <v>Woensel-Noord</v>
      </c>
      <c r="F1076" t="str">
        <f>VLOOKUP(Rent[[#This Row],[Real_estate_Item]],Houses[#All],6)</f>
        <v>Small House</v>
      </c>
      <c r="G1076" s="3">
        <f>VLOOKUP(Rent[[#This Row],[Real_estate_Item]],Houses[#All],7)</f>
        <v>540</v>
      </c>
      <c r="H1076" s="3">
        <f t="shared" si="32"/>
        <v>3780</v>
      </c>
      <c r="I1076" s="3">
        <f t="shared" si="33"/>
        <v>6480</v>
      </c>
      <c r="J1076" s="4">
        <f>Rent[[#This Row],[Actual_Rent]]/Rent[[#This Row],[Planned_rent]]</f>
        <v>0.58333333333333337</v>
      </c>
      <c r="K1076"/>
    </row>
    <row r="1077" spans="1:11" x14ac:dyDescent="0.25">
      <c r="A1077">
        <v>57</v>
      </c>
      <c r="B1077" s="1">
        <v>41275</v>
      </c>
      <c r="C1077">
        <v>9</v>
      </c>
      <c r="D1077" t="str">
        <f>VLOOKUP(Rent[[#This Row],[Real_estate_Item]],Houses[#All],2)</f>
        <v>Eindhoven-Noord</v>
      </c>
      <c r="E1077" t="str">
        <f>VLOOKUP(Rent[[#This Row],[Real_estate_Item]],Houses[#All],3)</f>
        <v>Woensel-Noord</v>
      </c>
      <c r="F1077" t="str">
        <f>VLOOKUP(Rent[[#This Row],[Real_estate_Item]],Houses[#All],6)</f>
        <v>Small House</v>
      </c>
      <c r="G1077" s="3">
        <f>VLOOKUP(Rent[[#This Row],[Real_estate_Item]],Houses[#All],7)</f>
        <v>540</v>
      </c>
      <c r="H1077" s="3">
        <f t="shared" si="32"/>
        <v>4860</v>
      </c>
      <c r="I1077" s="3">
        <f t="shared" si="33"/>
        <v>6480</v>
      </c>
      <c r="J1077" s="4">
        <f>Rent[[#This Row],[Actual_Rent]]/Rent[[#This Row],[Planned_rent]]</f>
        <v>0.75</v>
      </c>
      <c r="K1077"/>
    </row>
    <row r="1078" spans="1:11" x14ac:dyDescent="0.25">
      <c r="A1078">
        <v>57</v>
      </c>
      <c r="B1078" s="1">
        <v>41640</v>
      </c>
      <c r="C1078">
        <v>7</v>
      </c>
      <c r="D1078" t="str">
        <f>VLOOKUP(Rent[[#This Row],[Real_estate_Item]],Houses[#All],2)</f>
        <v>Eindhoven-Noord</v>
      </c>
      <c r="E1078" t="str">
        <f>VLOOKUP(Rent[[#This Row],[Real_estate_Item]],Houses[#All],3)</f>
        <v>Woensel-Noord</v>
      </c>
      <c r="F1078" t="str">
        <f>VLOOKUP(Rent[[#This Row],[Real_estate_Item]],Houses[#All],6)</f>
        <v>Small House</v>
      </c>
      <c r="G1078" s="3">
        <f>VLOOKUP(Rent[[#This Row],[Real_estate_Item]],Houses[#All],7)</f>
        <v>540</v>
      </c>
      <c r="H1078" s="3">
        <f t="shared" si="32"/>
        <v>3780</v>
      </c>
      <c r="I1078" s="3">
        <f t="shared" si="33"/>
        <v>6480</v>
      </c>
      <c r="J1078" s="4">
        <f>Rent[[#This Row],[Actual_Rent]]/Rent[[#This Row],[Planned_rent]]</f>
        <v>0.58333333333333337</v>
      </c>
      <c r="K1078"/>
    </row>
    <row r="1079" spans="1:11" x14ac:dyDescent="0.25">
      <c r="A1079">
        <v>57</v>
      </c>
      <c r="B1079" s="1">
        <v>42005</v>
      </c>
      <c r="C1079">
        <v>9</v>
      </c>
      <c r="D1079" t="str">
        <f>VLOOKUP(Rent[[#This Row],[Real_estate_Item]],Houses[#All],2)</f>
        <v>Eindhoven-Noord</v>
      </c>
      <c r="E1079" t="str">
        <f>VLOOKUP(Rent[[#This Row],[Real_estate_Item]],Houses[#All],3)</f>
        <v>Woensel-Noord</v>
      </c>
      <c r="F1079" t="str">
        <f>VLOOKUP(Rent[[#This Row],[Real_estate_Item]],Houses[#All],6)</f>
        <v>Small House</v>
      </c>
      <c r="G1079" s="3">
        <f>VLOOKUP(Rent[[#This Row],[Real_estate_Item]],Houses[#All],7)</f>
        <v>540</v>
      </c>
      <c r="H1079" s="3">
        <f t="shared" si="32"/>
        <v>4860</v>
      </c>
      <c r="I1079" s="3">
        <f t="shared" si="33"/>
        <v>6480</v>
      </c>
      <c r="J1079" s="4">
        <f>Rent[[#This Row],[Actual_Rent]]/Rent[[#This Row],[Planned_rent]]</f>
        <v>0.75</v>
      </c>
      <c r="K1079"/>
    </row>
    <row r="1080" spans="1:11" x14ac:dyDescent="0.25">
      <c r="A1080">
        <v>57</v>
      </c>
      <c r="B1080" s="1">
        <v>42370</v>
      </c>
      <c r="C1080">
        <v>11</v>
      </c>
      <c r="D1080" t="str">
        <f>VLOOKUP(Rent[[#This Row],[Real_estate_Item]],Houses[#All],2)</f>
        <v>Eindhoven-Noord</v>
      </c>
      <c r="E1080" t="str">
        <f>VLOOKUP(Rent[[#This Row],[Real_estate_Item]],Houses[#All],3)</f>
        <v>Woensel-Noord</v>
      </c>
      <c r="F1080" t="str">
        <f>VLOOKUP(Rent[[#This Row],[Real_estate_Item]],Houses[#All],6)</f>
        <v>Small House</v>
      </c>
      <c r="G1080" s="3">
        <f>VLOOKUP(Rent[[#This Row],[Real_estate_Item]],Houses[#All],7)</f>
        <v>540</v>
      </c>
      <c r="H1080" s="3">
        <f t="shared" si="32"/>
        <v>5940</v>
      </c>
      <c r="I1080" s="3">
        <f t="shared" si="33"/>
        <v>6480</v>
      </c>
      <c r="J1080" s="4">
        <f>Rent[[#This Row],[Actual_Rent]]/Rent[[#This Row],[Planned_rent]]</f>
        <v>0.91666666666666663</v>
      </c>
      <c r="K1080"/>
    </row>
    <row r="1081" spans="1:11" x14ac:dyDescent="0.25">
      <c r="A1081">
        <v>57</v>
      </c>
      <c r="B1081" s="1">
        <v>42736</v>
      </c>
      <c r="C1081">
        <v>11</v>
      </c>
      <c r="D1081" t="str">
        <f>VLOOKUP(Rent[[#This Row],[Real_estate_Item]],Houses[#All],2)</f>
        <v>Eindhoven-Noord</v>
      </c>
      <c r="E1081" t="str">
        <f>VLOOKUP(Rent[[#This Row],[Real_estate_Item]],Houses[#All],3)</f>
        <v>Woensel-Noord</v>
      </c>
      <c r="F1081" t="str">
        <f>VLOOKUP(Rent[[#This Row],[Real_estate_Item]],Houses[#All],6)</f>
        <v>Small House</v>
      </c>
      <c r="G1081" s="3">
        <f>VLOOKUP(Rent[[#This Row],[Real_estate_Item]],Houses[#All],7)</f>
        <v>540</v>
      </c>
      <c r="H1081" s="3">
        <f t="shared" si="32"/>
        <v>5940</v>
      </c>
      <c r="I1081" s="3">
        <f t="shared" si="33"/>
        <v>6480</v>
      </c>
      <c r="J1081" s="4">
        <f>Rent[[#This Row],[Actual_Rent]]/Rent[[#This Row],[Planned_rent]]</f>
        <v>0.91666666666666663</v>
      </c>
      <c r="K1081"/>
    </row>
    <row r="1082" spans="1:11" x14ac:dyDescent="0.25">
      <c r="A1082">
        <v>57</v>
      </c>
      <c r="B1082" s="1">
        <v>43101</v>
      </c>
      <c r="C1082">
        <v>11</v>
      </c>
      <c r="D1082" t="str">
        <f>VLOOKUP(Rent[[#This Row],[Real_estate_Item]],Houses[#All],2)</f>
        <v>Eindhoven-Noord</v>
      </c>
      <c r="E1082" t="str">
        <f>VLOOKUP(Rent[[#This Row],[Real_estate_Item]],Houses[#All],3)</f>
        <v>Woensel-Noord</v>
      </c>
      <c r="F1082" t="str">
        <f>VLOOKUP(Rent[[#This Row],[Real_estate_Item]],Houses[#All],6)</f>
        <v>Small House</v>
      </c>
      <c r="G1082" s="3">
        <f>VLOOKUP(Rent[[#This Row],[Real_estate_Item]],Houses[#All],7)</f>
        <v>540</v>
      </c>
      <c r="H1082" s="3">
        <f t="shared" si="32"/>
        <v>5940</v>
      </c>
      <c r="I1082" s="3">
        <f t="shared" si="33"/>
        <v>6480</v>
      </c>
      <c r="J1082" s="4">
        <f>Rent[[#This Row],[Actual_Rent]]/Rent[[#This Row],[Planned_rent]]</f>
        <v>0.91666666666666663</v>
      </c>
      <c r="K1082"/>
    </row>
    <row r="1083" spans="1:11" x14ac:dyDescent="0.25">
      <c r="A1083">
        <v>57</v>
      </c>
      <c r="B1083" s="1">
        <v>43466</v>
      </c>
      <c r="C1083">
        <v>11</v>
      </c>
      <c r="D1083" t="str">
        <f>VLOOKUP(Rent[[#This Row],[Real_estate_Item]],Houses[#All],2)</f>
        <v>Eindhoven-Noord</v>
      </c>
      <c r="E1083" t="str">
        <f>VLOOKUP(Rent[[#This Row],[Real_estate_Item]],Houses[#All],3)</f>
        <v>Woensel-Noord</v>
      </c>
      <c r="F1083" t="str">
        <f>VLOOKUP(Rent[[#This Row],[Real_estate_Item]],Houses[#All],6)</f>
        <v>Small House</v>
      </c>
      <c r="G1083" s="3">
        <f>VLOOKUP(Rent[[#This Row],[Real_estate_Item]],Houses[#All],7)</f>
        <v>540</v>
      </c>
      <c r="H1083" s="3">
        <f t="shared" si="32"/>
        <v>5940</v>
      </c>
      <c r="I1083" s="3">
        <f t="shared" si="33"/>
        <v>6480</v>
      </c>
      <c r="J1083" s="4">
        <f>Rent[[#This Row],[Actual_Rent]]/Rent[[#This Row],[Planned_rent]]</f>
        <v>0.91666666666666663</v>
      </c>
      <c r="K1083"/>
    </row>
    <row r="1084" spans="1:11" x14ac:dyDescent="0.25">
      <c r="A1084">
        <v>58</v>
      </c>
      <c r="B1084" s="1">
        <v>36892</v>
      </c>
      <c r="C1084">
        <v>10</v>
      </c>
      <c r="D1084" t="str">
        <f>VLOOKUP(Rent[[#This Row],[Real_estate_Item]],Houses[#All],2)</f>
        <v>Eindhoven-Noord</v>
      </c>
      <c r="E1084" t="str">
        <f>VLOOKUP(Rent[[#This Row],[Real_estate_Item]],Houses[#All],3)</f>
        <v>Woensel-Noord</v>
      </c>
      <c r="F1084" t="str">
        <f>VLOOKUP(Rent[[#This Row],[Real_estate_Item]],Houses[#All],6)</f>
        <v>Apartment</v>
      </c>
      <c r="G1084" s="3">
        <f>VLOOKUP(Rent[[#This Row],[Real_estate_Item]],Houses[#All],7)</f>
        <v>420</v>
      </c>
      <c r="H1084" s="3">
        <f t="shared" si="32"/>
        <v>4200</v>
      </c>
      <c r="I1084" s="3">
        <f t="shared" si="33"/>
        <v>5040</v>
      </c>
      <c r="J1084" s="4">
        <f>Rent[[#This Row],[Actual_Rent]]/Rent[[#This Row],[Planned_rent]]</f>
        <v>0.83333333333333337</v>
      </c>
      <c r="K1084"/>
    </row>
    <row r="1085" spans="1:11" x14ac:dyDescent="0.25">
      <c r="A1085">
        <v>58</v>
      </c>
      <c r="B1085" s="1">
        <v>37257</v>
      </c>
      <c r="C1085">
        <v>10</v>
      </c>
      <c r="D1085" t="str">
        <f>VLOOKUP(Rent[[#This Row],[Real_estate_Item]],Houses[#All],2)</f>
        <v>Eindhoven-Noord</v>
      </c>
      <c r="E1085" t="str">
        <f>VLOOKUP(Rent[[#This Row],[Real_estate_Item]],Houses[#All],3)</f>
        <v>Woensel-Noord</v>
      </c>
      <c r="F1085" t="str">
        <f>VLOOKUP(Rent[[#This Row],[Real_estate_Item]],Houses[#All],6)</f>
        <v>Apartment</v>
      </c>
      <c r="G1085" s="3">
        <f>VLOOKUP(Rent[[#This Row],[Real_estate_Item]],Houses[#All],7)</f>
        <v>420</v>
      </c>
      <c r="H1085" s="3">
        <f t="shared" si="32"/>
        <v>4200</v>
      </c>
      <c r="I1085" s="3">
        <f t="shared" si="33"/>
        <v>5040</v>
      </c>
      <c r="J1085" s="4">
        <f>Rent[[#This Row],[Actual_Rent]]/Rent[[#This Row],[Planned_rent]]</f>
        <v>0.83333333333333337</v>
      </c>
      <c r="K1085"/>
    </row>
    <row r="1086" spans="1:11" x14ac:dyDescent="0.25">
      <c r="A1086">
        <v>58</v>
      </c>
      <c r="B1086" s="1">
        <v>37622</v>
      </c>
      <c r="C1086">
        <v>11</v>
      </c>
      <c r="D1086" t="str">
        <f>VLOOKUP(Rent[[#This Row],[Real_estate_Item]],Houses[#All],2)</f>
        <v>Eindhoven-Noord</v>
      </c>
      <c r="E1086" t="str">
        <f>VLOOKUP(Rent[[#This Row],[Real_estate_Item]],Houses[#All],3)</f>
        <v>Woensel-Noord</v>
      </c>
      <c r="F1086" t="str">
        <f>VLOOKUP(Rent[[#This Row],[Real_estate_Item]],Houses[#All],6)</f>
        <v>Apartment</v>
      </c>
      <c r="G1086" s="3">
        <f>VLOOKUP(Rent[[#This Row],[Real_estate_Item]],Houses[#All],7)</f>
        <v>420</v>
      </c>
      <c r="H1086" s="3">
        <f t="shared" si="32"/>
        <v>4620</v>
      </c>
      <c r="I1086" s="3">
        <f t="shared" si="33"/>
        <v>5040</v>
      </c>
      <c r="J1086" s="4">
        <f>Rent[[#This Row],[Actual_Rent]]/Rent[[#This Row],[Planned_rent]]</f>
        <v>0.91666666666666663</v>
      </c>
      <c r="K1086"/>
    </row>
    <row r="1087" spans="1:11" x14ac:dyDescent="0.25">
      <c r="A1087">
        <v>58</v>
      </c>
      <c r="B1087" s="1">
        <v>37987</v>
      </c>
      <c r="C1087">
        <v>10</v>
      </c>
      <c r="D1087" t="str">
        <f>VLOOKUP(Rent[[#This Row],[Real_estate_Item]],Houses[#All],2)</f>
        <v>Eindhoven-Noord</v>
      </c>
      <c r="E1087" t="str">
        <f>VLOOKUP(Rent[[#This Row],[Real_estate_Item]],Houses[#All],3)</f>
        <v>Woensel-Noord</v>
      </c>
      <c r="F1087" t="str">
        <f>VLOOKUP(Rent[[#This Row],[Real_estate_Item]],Houses[#All],6)</f>
        <v>Apartment</v>
      </c>
      <c r="G1087" s="3">
        <f>VLOOKUP(Rent[[#This Row],[Real_estate_Item]],Houses[#All],7)</f>
        <v>420</v>
      </c>
      <c r="H1087" s="3">
        <f t="shared" si="32"/>
        <v>4200</v>
      </c>
      <c r="I1087" s="3">
        <f t="shared" si="33"/>
        <v>5040</v>
      </c>
      <c r="J1087" s="4">
        <f>Rent[[#This Row],[Actual_Rent]]/Rent[[#This Row],[Planned_rent]]</f>
        <v>0.83333333333333337</v>
      </c>
      <c r="K1087"/>
    </row>
    <row r="1088" spans="1:11" x14ac:dyDescent="0.25">
      <c r="A1088">
        <v>58</v>
      </c>
      <c r="B1088" s="1">
        <v>38353</v>
      </c>
      <c r="C1088">
        <v>9</v>
      </c>
      <c r="D1088" t="str">
        <f>VLOOKUP(Rent[[#This Row],[Real_estate_Item]],Houses[#All],2)</f>
        <v>Eindhoven-Noord</v>
      </c>
      <c r="E1088" t="str">
        <f>VLOOKUP(Rent[[#This Row],[Real_estate_Item]],Houses[#All],3)</f>
        <v>Woensel-Noord</v>
      </c>
      <c r="F1088" t="str">
        <f>VLOOKUP(Rent[[#This Row],[Real_estate_Item]],Houses[#All],6)</f>
        <v>Apartment</v>
      </c>
      <c r="G1088" s="3">
        <f>VLOOKUP(Rent[[#This Row],[Real_estate_Item]],Houses[#All],7)</f>
        <v>420</v>
      </c>
      <c r="H1088" s="3">
        <f t="shared" si="32"/>
        <v>3780</v>
      </c>
      <c r="I1088" s="3">
        <f t="shared" si="33"/>
        <v>5040</v>
      </c>
      <c r="J1088" s="4">
        <f>Rent[[#This Row],[Actual_Rent]]/Rent[[#This Row],[Planned_rent]]</f>
        <v>0.75</v>
      </c>
      <c r="K1088"/>
    </row>
    <row r="1089" spans="1:11" x14ac:dyDescent="0.25">
      <c r="A1089">
        <v>58</v>
      </c>
      <c r="B1089" s="1">
        <v>38718</v>
      </c>
      <c r="C1089">
        <v>10</v>
      </c>
      <c r="D1089" t="str">
        <f>VLOOKUP(Rent[[#This Row],[Real_estate_Item]],Houses[#All],2)</f>
        <v>Eindhoven-Noord</v>
      </c>
      <c r="E1089" t="str">
        <f>VLOOKUP(Rent[[#This Row],[Real_estate_Item]],Houses[#All],3)</f>
        <v>Woensel-Noord</v>
      </c>
      <c r="F1089" t="str">
        <f>VLOOKUP(Rent[[#This Row],[Real_estate_Item]],Houses[#All],6)</f>
        <v>Apartment</v>
      </c>
      <c r="G1089" s="3">
        <f>VLOOKUP(Rent[[#This Row],[Real_estate_Item]],Houses[#All],7)</f>
        <v>420</v>
      </c>
      <c r="H1089" s="3">
        <f t="shared" si="32"/>
        <v>4200</v>
      </c>
      <c r="I1089" s="3">
        <f t="shared" si="33"/>
        <v>5040</v>
      </c>
      <c r="J1089" s="4">
        <f>Rent[[#This Row],[Actual_Rent]]/Rent[[#This Row],[Planned_rent]]</f>
        <v>0.83333333333333337</v>
      </c>
      <c r="K1089"/>
    </row>
    <row r="1090" spans="1:11" x14ac:dyDescent="0.25">
      <c r="A1090">
        <v>58</v>
      </c>
      <c r="B1090" s="1">
        <v>39083</v>
      </c>
      <c r="C1090">
        <v>11</v>
      </c>
      <c r="D1090" t="str">
        <f>VLOOKUP(Rent[[#This Row],[Real_estate_Item]],Houses[#All],2)</f>
        <v>Eindhoven-Noord</v>
      </c>
      <c r="E1090" t="str">
        <f>VLOOKUP(Rent[[#This Row],[Real_estate_Item]],Houses[#All],3)</f>
        <v>Woensel-Noord</v>
      </c>
      <c r="F1090" t="str">
        <f>VLOOKUP(Rent[[#This Row],[Real_estate_Item]],Houses[#All],6)</f>
        <v>Apartment</v>
      </c>
      <c r="G1090" s="3">
        <f>VLOOKUP(Rent[[#This Row],[Real_estate_Item]],Houses[#All],7)</f>
        <v>420</v>
      </c>
      <c r="H1090" s="3">
        <f t="shared" ref="H1090:H1153" si="34">C1090*G1090</f>
        <v>4620</v>
      </c>
      <c r="I1090" s="3">
        <f t="shared" ref="I1090:I1153" si="35">$C$2*G1090</f>
        <v>5040</v>
      </c>
      <c r="J1090" s="4">
        <f>Rent[[#This Row],[Actual_Rent]]/Rent[[#This Row],[Planned_rent]]</f>
        <v>0.91666666666666663</v>
      </c>
      <c r="K1090"/>
    </row>
    <row r="1091" spans="1:11" x14ac:dyDescent="0.25">
      <c r="A1091">
        <v>58</v>
      </c>
      <c r="B1091" s="1">
        <v>39448</v>
      </c>
      <c r="C1091">
        <v>10</v>
      </c>
      <c r="D1091" t="str">
        <f>VLOOKUP(Rent[[#This Row],[Real_estate_Item]],Houses[#All],2)</f>
        <v>Eindhoven-Noord</v>
      </c>
      <c r="E1091" t="str">
        <f>VLOOKUP(Rent[[#This Row],[Real_estate_Item]],Houses[#All],3)</f>
        <v>Woensel-Noord</v>
      </c>
      <c r="F1091" t="str">
        <f>VLOOKUP(Rent[[#This Row],[Real_estate_Item]],Houses[#All],6)</f>
        <v>Apartment</v>
      </c>
      <c r="G1091" s="3">
        <f>VLOOKUP(Rent[[#This Row],[Real_estate_Item]],Houses[#All],7)</f>
        <v>420</v>
      </c>
      <c r="H1091" s="3">
        <f t="shared" si="34"/>
        <v>4200</v>
      </c>
      <c r="I1091" s="3">
        <f t="shared" si="35"/>
        <v>5040</v>
      </c>
      <c r="J1091" s="4">
        <f>Rent[[#This Row],[Actual_Rent]]/Rent[[#This Row],[Planned_rent]]</f>
        <v>0.83333333333333337</v>
      </c>
      <c r="K1091"/>
    </row>
    <row r="1092" spans="1:11" x14ac:dyDescent="0.25">
      <c r="A1092">
        <v>58</v>
      </c>
      <c r="B1092" s="1">
        <v>39814</v>
      </c>
      <c r="C1092">
        <v>7</v>
      </c>
      <c r="D1092" t="str">
        <f>VLOOKUP(Rent[[#This Row],[Real_estate_Item]],Houses[#All],2)</f>
        <v>Eindhoven-Noord</v>
      </c>
      <c r="E1092" t="str">
        <f>VLOOKUP(Rent[[#This Row],[Real_estate_Item]],Houses[#All],3)</f>
        <v>Woensel-Noord</v>
      </c>
      <c r="F1092" t="str">
        <f>VLOOKUP(Rent[[#This Row],[Real_estate_Item]],Houses[#All],6)</f>
        <v>Apartment</v>
      </c>
      <c r="G1092" s="3">
        <f>VLOOKUP(Rent[[#This Row],[Real_estate_Item]],Houses[#All],7)</f>
        <v>420</v>
      </c>
      <c r="H1092" s="3">
        <f t="shared" si="34"/>
        <v>2940</v>
      </c>
      <c r="I1092" s="3">
        <f t="shared" si="35"/>
        <v>5040</v>
      </c>
      <c r="J1092" s="4">
        <f>Rent[[#This Row],[Actual_Rent]]/Rent[[#This Row],[Planned_rent]]</f>
        <v>0.58333333333333337</v>
      </c>
      <c r="K1092"/>
    </row>
    <row r="1093" spans="1:11" x14ac:dyDescent="0.25">
      <c r="A1093">
        <v>58</v>
      </c>
      <c r="B1093" s="1">
        <v>40179</v>
      </c>
      <c r="C1093">
        <v>8</v>
      </c>
      <c r="D1093" t="str">
        <f>VLOOKUP(Rent[[#This Row],[Real_estate_Item]],Houses[#All],2)</f>
        <v>Eindhoven-Noord</v>
      </c>
      <c r="E1093" t="str">
        <f>VLOOKUP(Rent[[#This Row],[Real_estate_Item]],Houses[#All],3)</f>
        <v>Woensel-Noord</v>
      </c>
      <c r="F1093" t="str">
        <f>VLOOKUP(Rent[[#This Row],[Real_estate_Item]],Houses[#All],6)</f>
        <v>Apartment</v>
      </c>
      <c r="G1093" s="3">
        <f>VLOOKUP(Rent[[#This Row],[Real_estate_Item]],Houses[#All],7)</f>
        <v>420</v>
      </c>
      <c r="H1093" s="3">
        <f t="shared" si="34"/>
        <v>3360</v>
      </c>
      <c r="I1093" s="3">
        <f t="shared" si="35"/>
        <v>5040</v>
      </c>
      <c r="J1093" s="4">
        <f>Rent[[#This Row],[Actual_Rent]]/Rent[[#This Row],[Planned_rent]]</f>
        <v>0.66666666666666663</v>
      </c>
      <c r="K1093"/>
    </row>
    <row r="1094" spans="1:11" x14ac:dyDescent="0.25">
      <c r="A1094">
        <v>58</v>
      </c>
      <c r="B1094" s="1">
        <v>40544</v>
      </c>
      <c r="C1094">
        <v>8</v>
      </c>
      <c r="D1094" t="str">
        <f>VLOOKUP(Rent[[#This Row],[Real_estate_Item]],Houses[#All],2)</f>
        <v>Eindhoven-Noord</v>
      </c>
      <c r="E1094" t="str">
        <f>VLOOKUP(Rent[[#This Row],[Real_estate_Item]],Houses[#All],3)</f>
        <v>Woensel-Noord</v>
      </c>
      <c r="F1094" t="str">
        <f>VLOOKUP(Rent[[#This Row],[Real_estate_Item]],Houses[#All],6)</f>
        <v>Apartment</v>
      </c>
      <c r="G1094" s="3">
        <f>VLOOKUP(Rent[[#This Row],[Real_estate_Item]],Houses[#All],7)</f>
        <v>420</v>
      </c>
      <c r="H1094" s="3">
        <f t="shared" si="34"/>
        <v>3360</v>
      </c>
      <c r="I1094" s="3">
        <f t="shared" si="35"/>
        <v>5040</v>
      </c>
      <c r="J1094" s="4">
        <f>Rent[[#This Row],[Actual_Rent]]/Rent[[#This Row],[Planned_rent]]</f>
        <v>0.66666666666666663</v>
      </c>
      <c r="K1094"/>
    </row>
    <row r="1095" spans="1:11" x14ac:dyDescent="0.25">
      <c r="A1095">
        <v>58</v>
      </c>
      <c r="B1095" s="1">
        <v>40909</v>
      </c>
      <c r="C1095">
        <v>9</v>
      </c>
      <c r="D1095" t="str">
        <f>VLOOKUP(Rent[[#This Row],[Real_estate_Item]],Houses[#All],2)</f>
        <v>Eindhoven-Noord</v>
      </c>
      <c r="E1095" t="str">
        <f>VLOOKUP(Rent[[#This Row],[Real_estate_Item]],Houses[#All],3)</f>
        <v>Woensel-Noord</v>
      </c>
      <c r="F1095" t="str">
        <f>VLOOKUP(Rent[[#This Row],[Real_estate_Item]],Houses[#All],6)</f>
        <v>Apartment</v>
      </c>
      <c r="G1095" s="3">
        <f>VLOOKUP(Rent[[#This Row],[Real_estate_Item]],Houses[#All],7)</f>
        <v>420</v>
      </c>
      <c r="H1095" s="3">
        <f t="shared" si="34"/>
        <v>3780</v>
      </c>
      <c r="I1095" s="3">
        <f t="shared" si="35"/>
        <v>5040</v>
      </c>
      <c r="J1095" s="4">
        <f>Rent[[#This Row],[Actual_Rent]]/Rent[[#This Row],[Planned_rent]]</f>
        <v>0.75</v>
      </c>
      <c r="K1095"/>
    </row>
    <row r="1096" spans="1:11" x14ac:dyDescent="0.25">
      <c r="A1096">
        <v>58</v>
      </c>
      <c r="B1096" s="1">
        <v>41275</v>
      </c>
      <c r="C1096">
        <v>8</v>
      </c>
      <c r="D1096" t="str">
        <f>VLOOKUP(Rent[[#This Row],[Real_estate_Item]],Houses[#All],2)</f>
        <v>Eindhoven-Noord</v>
      </c>
      <c r="E1096" t="str">
        <f>VLOOKUP(Rent[[#This Row],[Real_estate_Item]],Houses[#All],3)</f>
        <v>Woensel-Noord</v>
      </c>
      <c r="F1096" t="str">
        <f>VLOOKUP(Rent[[#This Row],[Real_estate_Item]],Houses[#All],6)</f>
        <v>Apartment</v>
      </c>
      <c r="G1096" s="3">
        <f>VLOOKUP(Rent[[#This Row],[Real_estate_Item]],Houses[#All],7)</f>
        <v>420</v>
      </c>
      <c r="H1096" s="3">
        <f t="shared" si="34"/>
        <v>3360</v>
      </c>
      <c r="I1096" s="3">
        <f t="shared" si="35"/>
        <v>5040</v>
      </c>
      <c r="J1096" s="4">
        <f>Rent[[#This Row],[Actual_Rent]]/Rent[[#This Row],[Planned_rent]]</f>
        <v>0.66666666666666663</v>
      </c>
      <c r="K1096"/>
    </row>
    <row r="1097" spans="1:11" x14ac:dyDescent="0.25">
      <c r="A1097">
        <v>58</v>
      </c>
      <c r="B1097" s="1">
        <v>41640</v>
      </c>
      <c r="C1097">
        <v>10</v>
      </c>
      <c r="D1097" t="str">
        <f>VLOOKUP(Rent[[#This Row],[Real_estate_Item]],Houses[#All],2)</f>
        <v>Eindhoven-Noord</v>
      </c>
      <c r="E1097" t="str">
        <f>VLOOKUP(Rent[[#This Row],[Real_estate_Item]],Houses[#All],3)</f>
        <v>Woensel-Noord</v>
      </c>
      <c r="F1097" t="str">
        <f>VLOOKUP(Rent[[#This Row],[Real_estate_Item]],Houses[#All],6)</f>
        <v>Apartment</v>
      </c>
      <c r="G1097" s="3">
        <f>VLOOKUP(Rent[[#This Row],[Real_estate_Item]],Houses[#All],7)</f>
        <v>420</v>
      </c>
      <c r="H1097" s="3">
        <f t="shared" si="34"/>
        <v>4200</v>
      </c>
      <c r="I1097" s="3">
        <f t="shared" si="35"/>
        <v>5040</v>
      </c>
      <c r="J1097" s="4">
        <f>Rent[[#This Row],[Actual_Rent]]/Rent[[#This Row],[Planned_rent]]</f>
        <v>0.83333333333333337</v>
      </c>
      <c r="K1097"/>
    </row>
    <row r="1098" spans="1:11" x14ac:dyDescent="0.25">
      <c r="A1098">
        <v>58</v>
      </c>
      <c r="B1098" s="1">
        <v>42005</v>
      </c>
      <c r="C1098">
        <v>7</v>
      </c>
      <c r="D1098" t="str">
        <f>VLOOKUP(Rent[[#This Row],[Real_estate_Item]],Houses[#All],2)</f>
        <v>Eindhoven-Noord</v>
      </c>
      <c r="E1098" t="str">
        <f>VLOOKUP(Rent[[#This Row],[Real_estate_Item]],Houses[#All],3)</f>
        <v>Woensel-Noord</v>
      </c>
      <c r="F1098" t="str">
        <f>VLOOKUP(Rent[[#This Row],[Real_estate_Item]],Houses[#All],6)</f>
        <v>Apartment</v>
      </c>
      <c r="G1098" s="3">
        <f>VLOOKUP(Rent[[#This Row],[Real_estate_Item]],Houses[#All],7)</f>
        <v>420</v>
      </c>
      <c r="H1098" s="3">
        <f t="shared" si="34"/>
        <v>2940</v>
      </c>
      <c r="I1098" s="3">
        <f t="shared" si="35"/>
        <v>5040</v>
      </c>
      <c r="J1098" s="4">
        <f>Rent[[#This Row],[Actual_Rent]]/Rent[[#This Row],[Planned_rent]]</f>
        <v>0.58333333333333337</v>
      </c>
      <c r="K1098"/>
    </row>
    <row r="1099" spans="1:11" x14ac:dyDescent="0.25">
      <c r="A1099">
        <v>58</v>
      </c>
      <c r="B1099" s="1">
        <v>42370</v>
      </c>
      <c r="C1099">
        <v>10</v>
      </c>
      <c r="D1099" t="str">
        <f>VLOOKUP(Rent[[#This Row],[Real_estate_Item]],Houses[#All],2)</f>
        <v>Eindhoven-Noord</v>
      </c>
      <c r="E1099" t="str">
        <f>VLOOKUP(Rent[[#This Row],[Real_estate_Item]],Houses[#All],3)</f>
        <v>Woensel-Noord</v>
      </c>
      <c r="F1099" t="str">
        <f>VLOOKUP(Rent[[#This Row],[Real_estate_Item]],Houses[#All],6)</f>
        <v>Apartment</v>
      </c>
      <c r="G1099" s="3">
        <f>VLOOKUP(Rent[[#This Row],[Real_estate_Item]],Houses[#All],7)</f>
        <v>420</v>
      </c>
      <c r="H1099" s="3">
        <f t="shared" si="34"/>
        <v>4200</v>
      </c>
      <c r="I1099" s="3">
        <f t="shared" si="35"/>
        <v>5040</v>
      </c>
      <c r="J1099" s="4">
        <f>Rent[[#This Row],[Actual_Rent]]/Rent[[#This Row],[Planned_rent]]</f>
        <v>0.83333333333333337</v>
      </c>
      <c r="K1099"/>
    </row>
    <row r="1100" spans="1:11" x14ac:dyDescent="0.25">
      <c r="A1100">
        <v>58</v>
      </c>
      <c r="B1100" s="1">
        <v>42736</v>
      </c>
      <c r="C1100">
        <v>10</v>
      </c>
      <c r="D1100" t="str">
        <f>VLOOKUP(Rent[[#This Row],[Real_estate_Item]],Houses[#All],2)</f>
        <v>Eindhoven-Noord</v>
      </c>
      <c r="E1100" t="str">
        <f>VLOOKUP(Rent[[#This Row],[Real_estate_Item]],Houses[#All],3)</f>
        <v>Woensel-Noord</v>
      </c>
      <c r="F1100" t="str">
        <f>VLOOKUP(Rent[[#This Row],[Real_estate_Item]],Houses[#All],6)</f>
        <v>Apartment</v>
      </c>
      <c r="G1100" s="3">
        <f>VLOOKUP(Rent[[#This Row],[Real_estate_Item]],Houses[#All],7)</f>
        <v>420</v>
      </c>
      <c r="H1100" s="3">
        <f t="shared" si="34"/>
        <v>4200</v>
      </c>
      <c r="I1100" s="3">
        <f t="shared" si="35"/>
        <v>5040</v>
      </c>
      <c r="J1100" s="4">
        <f>Rent[[#This Row],[Actual_Rent]]/Rent[[#This Row],[Planned_rent]]</f>
        <v>0.83333333333333337</v>
      </c>
      <c r="K1100"/>
    </row>
    <row r="1101" spans="1:11" x14ac:dyDescent="0.25">
      <c r="A1101">
        <v>58</v>
      </c>
      <c r="B1101" s="1">
        <v>43101</v>
      </c>
      <c r="C1101">
        <v>11</v>
      </c>
      <c r="D1101" t="str">
        <f>VLOOKUP(Rent[[#This Row],[Real_estate_Item]],Houses[#All],2)</f>
        <v>Eindhoven-Noord</v>
      </c>
      <c r="E1101" t="str">
        <f>VLOOKUP(Rent[[#This Row],[Real_estate_Item]],Houses[#All],3)</f>
        <v>Woensel-Noord</v>
      </c>
      <c r="F1101" t="str">
        <f>VLOOKUP(Rent[[#This Row],[Real_estate_Item]],Houses[#All],6)</f>
        <v>Apartment</v>
      </c>
      <c r="G1101" s="3">
        <f>VLOOKUP(Rent[[#This Row],[Real_estate_Item]],Houses[#All],7)</f>
        <v>420</v>
      </c>
      <c r="H1101" s="3">
        <f t="shared" si="34"/>
        <v>4620</v>
      </c>
      <c r="I1101" s="3">
        <f t="shared" si="35"/>
        <v>5040</v>
      </c>
      <c r="J1101" s="4">
        <f>Rent[[#This Row],[Actual_Rent]]/Rent[[#This Row],[Planned_rent]]</f>
        <v>0.91666666666666663</v>
      </c>
      <c r="K1101"/>
    </row>
    <row r="1102" spans="1:11" x14ac:dyDescent="0.25">
      <c r="A1102">
        <v>58</v>
      </c>
      <c r="B1102" s="1">
        <v>43466</v>
      </c>
      <c r="C1102">
        <v>11</v>
      </c>
      <c r="D1102" t="str">
        <f>VLOOKUP(Rent[[#This Row],[Real_estate_Item]],Houses[#All],2)</f>
        <v>Eindhoven-Noord</v>
      </c>
      <c r="E1102" t="str">
        <f>VLOOKUP(Rent[[#This Row],[Real_estate_Item]],Houses[#All],3)</f>
        <v>Woensel-Noord</v>
      </c>
      <c r="F1102" t="str">
        <f>VLOOKUP(Rent[[#This Row],[Real_estate_Item]],Houses[#All],6)</f>
        <v>Apartment</v>
      </c>
      <c r="G1102" s="3">
        <f>VLOOKUP(Rent[[#This Row],[Real_estate_Item]],Houses[#All],7)</f>
        <v>420</v>
      </c>
      <c r="H1102" s="3">
        <f t="shared" si="34"/>
        <v>4620</v>
      </c>
      <c r="I1102" s="3">
        <f t="shared" si="35"/>
        <v>5040</v>
      </c>
      <c r="J1102" s="4">
        <f>Rent[[#This Row],[Actual_Rent]]/Rent[[#This Row],[Planned_rent]]</f>
        <v>0.91666666666666663</v>
      </c>
      <c r="K1102"/>
    </row>
    <row r="1103" spans="1:11" x14ac:dyDescent="0.25">
      <c r="A1103">
        <v>59</v>
      </c>
      <c r="B1103" s="1">
        <v>36892</v>
      </c>
      <c r="C1103">
        <v>9</v>
      </c>
      <c r="D1103" t="str">
        <f>VLOOKUP(Rent[[#This Row],[Real_estate_Item]],Houses[#All],2)</f>
        <v>Eindhoven-Noord</v>
      </c>
      <c r="E1103" t="str">
        <f>VLOOKUP(Rent[[#This Row],[Real_estate_Item]],Houses[#All],3)</f>
        <v>Woensel-Noord</v>
      </c>
      <c r="F1103" t="str">
        <f>VLOOKUP(Rent[[#This Row],[Real_estate_Item]],Houses[#All],6)</f>
        <v>Villa</v>
      </c>
      <c r="G1103" s="3">
        <f>VLOOKUP(Rent[[#This Row],[Real_estate_Item]],Houses[#All],7)</f>
        <v>1080</v>
      </c>
      <c r="H1103" s="3">
        <f t="shared" si="34"/>
        <v>9720</v>
      </c>
      <c r="I1103" s="3">
        <f t="shared" si="35"/>
        <v>12960</v>
      </c>
      <c r="J1103" s="4">
        <f>Rent[[#This Row],[Actual_Rent]]/Rent[[#This Row],[Planned_rent]]</f>
        <v>0.75</v>
      </c>
      <c r="K1103"/>
    </row>
    <row r="1104" spans="1:11" x14ac:dyDescent="0.25">
      <c r="A1104">
        <v>59</v>
      </c>
      <c r="B1104" s="1">
        <v>37257</v>
      </c>
      <c r="C1104">
        <v>9</v>
      </c>
      <c r="D1104" t="str">
        <f>VLOOKUP(Rent[[#This Row],[Real_estate_Item]],Houses[#All],2)</f>
        <v>Eindhoven-Noord</v>
      </c>
      <c r="E1104" t="str">
        <f>VLOOKUP(Rent[[#This Row],[Real_estate_Item]],Houses[#All],3)</f>
        <v>Woensel-Noord</v>
      </c>
      <c r="F1104" t="str">
        <f>VLOOKUP(Rent[[#This Row],[Real_estate_Item]],Houses[#All],6)</f>
        <v>Villa</v>
      </c>
      <c r="G1104" s="3">
        <f>VLOOKUP(Rent[[#This Row],[Real_estate_Item]],Houses[#All],7)</f>
        <v>1080</v>
      </c>
      <c r="H1104" s="3">
        <f t="shared" si="34"/>
        <v>9720</v>
      </c>
      <c r="I1104" s="3">
        <f t="shared" si="35"/>
        <v>12960</v>
      </c>
      <c r="J1104" s="4">
        <f>Rent[[#This Row],[Actual_Rent]]/Rent[[#This Row],[Planned_rent]]</f>
        <v>0.75</v>
      </c>
      <c r="K1104"/>
    </row>
    <row r="1105" spans="1:11" x14ac:dyDescent="0.25">
      <c r="A1105">
        <v>59</v>
      </c>
      <c r="B1105" s="1">
        <v>37622</v>
      </c>
      <c r="C1105">
        <v>8</v>
      </c>
      <c r="D1105" t="str">
        <f>VLOOKUP(Rent[[#This Row],[Real_estate_Item]],Houses[#All],2)</f>
        <v>Eindhoven-Noord</v>
      </c>
      <c r="E1105" t="str">
        <f>VLOOKUP(Rent[[#This Row],[Real_estate_Item]],Houses[#All],3)</f>
        <v>Woensel-Noord</v>
      </c>
      <c r="F1105" t="str">
        <f>VLOOKUP(Rent[[#This Row],[Real_estate_Item]],Houses[#All],6)</f>
        <v>Villa</v>
      </c>
      <c r="G1105" s="3">
        <f>VLOOKUP(Rent[[#This Row],[Real_estate_Item]],Houses[#All],7)</f>
        <v>1080</v>
      </c>
      <c r="H1105" s="3">
        <f t="shared" si="34"/>
        <v>8640</v>
      </c>
      <c r="I1105" s="3">
        <f t="shared" si="35"/>
        <v>12960</v>
      </c>
      <c r="J1105" s="4">
        <f>Rent[[#This Row],[Actual_Rent]]/Rent[[#This Row],[Planned_rent]]</f>
        <v>0.66666666666666663</v>
      </c>
      <c r="K1105"/>
    </row>
    <row r="1106" spans="1:11" x14ac:dyDescent="0.25">
      <c r="A1106">
        <v>59</v>
      </c>
      <c r="B1106" s="1">
        <v>37987</v>
      </c>
      <c r="C1106">
        <v>11</v>
      </c>
      <c r="D1106" t="str">
        <f>VLOOKUP(Rent[[#This Row],[Real_estate_Item]],Houses[#All],2)</f>
        <v>Eindhoven-Noord</v>
      </c>
      <c r="E1106" t="str">
        <f>VLOOKUP(Rent[[#This Row],[Real_estate_Item]],Houses[#All],3)</f>
        <v>Woensel-Noord</v>
      </c>
      <c r="F1106" t="str">
        <f>VLOOKUP(Rent[[#This Row],[Real_estate_Item]],Houses[#All],6)</f>
        <v>Villa</v>
      </c>
      <c r="G1106" s="3">
        <f>VLOOKUP(Rent[[#This Row],[Real_estate_Item]],Houses[#All],7)</f>
        <v>1080</v>
      </c>
      <c r="H1106" s="3">
        <f t="shared" si="34"/>
        <v>11880</v>
      </c>
      <c r="I1106" s="3">
        <f t="shared" si="35"/>
        <v>12960</v>
      </c>
      <c r="J1106" s="4">
        <f>Rent[[#This Row],[Actual_Rent]]/Rent[[#This Row],[Planned_rent]]</f>
        <v>0.91666666666666663</v>
      </c>
      <c r="K1106"/>
    </row>
    <row r="1107" spans="1:11" x14ac:dyDescent="0.25">
      <c r="A1107">
        <v>59</v>
      </c>
      <c r="B1107" s="1">
        <v>38353</v>
      </c>
      <c r="C1107">
        <v>11</v>
      </c>
      <c r="D1107" t="str">
        <f>VLOOKUP(Rent[[#This Row],[Real_estate_Item]],Houses[#All],2)</f>
        <v>Eindhoven-Noord</v>
      </c>
      <c r="E1107" t="str">
        <f>VLOOKUP(Rent[[#This Row],[Real_estate_Item]],Houses[#All],3)</f>
        <v>Woensel-Noord</v>
      </c>
      <c r="F1107" t="str">
        <f>VLOOKUP(Rent[[#This Row],[Real_estate_Item]],Houses[#All],6)</f>
        <v>Villa</v>
      </c>
      <c r="G1107" s="3">
        <f>VLOOKUP(Rent[[#This Row],[Real_estate_Item]],Houses[#All],7)</f>
        <v>1080</v>
      </c>
      <c r="H1107" s="3">
        <f t="shared" si="34"/>
        <v>11880</v>
      </c>
      <c r="I1107" s="3">
        <f t="shared" si="35"/>
        <v>12960</v>
      </c>
      <c r="J1107" s="4">
        <f>Rent[[#This Row],[Actual_Rent]]/Rent[[#This Row],[Planned_rent]]</f>
        <v>0.91666666666666663</v>
      </c>
      <c r="K1107"/>
    </row>
    <row r="1108" spans="1:11" x14ac:dyDescent="0.25">
      <c r="A1108">
        <v>59</v>
      </c>
      <c r="B1108" s="1">
        <v>38718</v>
      </c>
      <c r="C1108">
        <v>9</v>
      </c>
      <c r="D1108" t="str">
        <f>VLOOKUP(Rent[[#This Row],[Real_estate_Item]],Houses[#All],2)</f>
        <v>Eindhoven-Noord</v>
      </c>
      <c r="E1108" t="str">
        <f>VLOOKUP(Rent[[#This Row],[Real_estate_Item]],Houses[#All],3)</f>
        <v>Woensel-Noord</v>
      </c>
      <c r="F1108" t="str">
        <f>VLOOKUP(Rent[[#This Row],[Real_estate_Item]],Houses[#All],6)</f>
        <v>Villa</v>
      </c>
      <c r="G1108" s="3">
        <f>VLOOKUP(Rent[[#This Row],[Real_estate_Item]],Houses[#All],7)</f>
        <v>1080</v>
      </c>
      <c r="H1108" s="3">
        <f t="shared" si="34"/>
        <v>9720</v>
      </c>
      <c r="I1108" s="3">
        <f t="shared" si="35"/>
        <v>12960</v>
      </c>
      <c r="J1108" s="4">
        <f>Rent[[#This Row],[Actual_Rent]]/Rent[[#This Row],[Planned_rent]]</f>
        <v>0.75</v>
      </c>
      <c r="K1108"/>
    </row>
    <row r="1109" spans="1:11" x14ac:dyDescent="0.25">
      <c r="A1109">
        <v>59</v>
      </c>
      <c r="B1109" s="1">
        <v>39083</v>
      </c>
      <c r="C1109">
        <v>7</v>
      </c>
      <c r="D1109" t="str">
        <f>VLOOKUP(Rent[[#This Row],[Real_estate_Item]],Houses[#All],2)</f>
        <v>Eindhoven-Noord</v>
      </c>
      <c r="E1109" t="str">
        <f>VLOOKUP(Rent[[#This Row],[Real_estate_Item]],Houses[#All],3)</f>
        <v>Woensel-Noord</v>
      </c>
      <c r="F1109" t="str">
        <f>VLOOKUP(Rent[[#This Row],[Real_estate_Item]],Houses[#All],6)</f>
        <v>Villa</v>
      </c>
      <c r="G1109" s="3">
        <f>VLOOKUP(Rent[[#This Row],[Real_estate_Item]],Houses[#All],7)</f>
        <v>1080</v>
      </c>
      <c r="H1109" s="3">
        <f t="shared" si="34"/>
        <v>7560</v>
      </c>
      <c r="I1109" s="3">
        <f t="shared" si="35"/>
        <v>12960</v>
      </c>
      <c r="J1109" s="4">
        <f>Rent[[#This Row],[Actual_Rent]]/Rent[[#This Row],[Planned_rent]]</f>
        <v>0.58333333333333337</v>
      </c>
      <c r="K1109"/>
    </row>
    <row r="1110" spans="1:11" x14ac:dyDescent="0.25">
      <c r="A1110">
        <v>59</v>
      </c>
      <c r="B1110" s="1">
        <v>39448</v>
      </c>
      <c r="C1110">
        <v>7</v>
      </c>
      <c r="D1110" t="str">
        <f>VLOOKUP(Rent[[#This Row],[Real_estate_Item]],Houses[#All],2)</f>
        <v>Eindhoven-Noord</v>
      </c>
      <c r="E1110" t="str">
        <f>VLOOKUP(Rent[[#This Row],[Real_estate_Item]],Houses[#All],3)</f>
        <v>Woensel-Noord</v>
      </c>
      <c r="F1110" t="str">
        <f>VLOOKUP(Rent[[#This Row],[Real_estate_Item]],Houses[#All],6)</f>
        <v>Villa</v>
      </c>
      <c r="G1110" s="3">
        <f>VLOOKUP(Rent[[#This Row],[Real_estate_Item]],Houses[#All],7)</f>
        <v>1080</v>
      </c>
      <c r="H1110" s="3">
        <f t="shared" si="34"/>
        <v>7560</v>
      </c>
      <c r="I1110" s="3">
        <f t="shared" si="35"/>
        <v>12960</v>
      </c>
      <c r="J1110" s="4">
        <f>Rent[[#This Row],[Actual_Rent]]/Rent[[#This Row],[Planned_rent]]</f>
        <v>0.58333333333333337</v>
      </c>
      <c r="K1110"/>
    </row>
    <row r="1111" spans="1:11" x14ac:dyDescent="0.25">
      <c r="A1111">
        <v>59</v>
      </c>
      <c r="B1111" s="1">
        <v>39814</v>
      </c>
      <c r="C1111">
        <v>8</v>
      </c>
      <c r="D1111" t="str">
        <f>VLOOKUP(Rent[[#This Row],[Real_estate_Item]],Houses[#All],2)</f>
        <v>Eindhoven-Noord</v>
      </c>
      <c r="E1111" t="str">
        <f>VLOOKUP(Rent[[#This Row],[Real_estate_Item]],Houses[#All],3)</f>
        <v>Woensel-Noord</v>
      </c>
      <c r="F1111" t="str">
        <f>VLOOKUP(Rent[[#This Row],[Real_estate_Item]],Houses[#All],6)</f>
        <v>Villa</v>
      </c>
      <c r="G1111" s="3">
        <f>VLOOKUP(Rent[[#This Row],[Real_estate_Item]],Houses[#All],7)</f>
        <v>1080</v>
      </c>
      <c r="H1111" s="3">
        <f t="shared" si="34"/>
        <v>8640</v>
      </c>
      <c r="I1111" s="3">
        <f t="shared" si="35"/>
        <v>12960</v>
      </c>
      <c r="J1111" s="4">
        <f>Rent[[#This Row],[Actual_Rent]]/Rent[[#This Row],[Planned_rent]]</f>
        <v>0.66666666666666663</v>
      </c>
      <c r="K1111"/>
    </row>
    <row r="1112" spans="1:11" x14ac:dyDescent="0.25">
      <c r="A1112">
        <v>59</v>
      </c>
      <c r="B1112" s="1">
        <v>40179</v>
      </c>
      <c r="C1112">
        <v>7</v>
      </c>
      <c r="D1112" t="str">
        <f>VLOOKUP(Rent[[#This Row],[Real_estate_Item]],Houses[#All],2)</f>
        <v>Eindhoven-Noord</v>
      </c>
      <c r="E1112" t="str">
        <f>VLOOKUP(Rent[[#This Row],[Real_estate_Item]],Houses[#All],3)</f>
        <v>Woensel-Noord</v>
      </c>
      <c r="F1112" t="str">
        <f>VLOOKUP(Rent[[#This Row],[Real_estate_Item]],Houses[#All],6)</f>
        <v>Villa</v>
      </c>
      <c r="G1112" s="3">
        <f>VLOOKUP(Rent[[#This Row],[Real_estate_Item]],Houses[#All],7)</f>
        <v>1080</v>
      </c>
      <c r="H1112" s="3">
        <f t="shared" si="34"/>
        <v>7560</v>
      </c>
      <c r="I1112" s="3">
        <f t="shared" si="35"/>
        <v>12960</v>
      </c>
      <c r="J1112" s="4">
        <f>Rent[[#This Row],[Actual_Rent]]/Rent[[#This Row],[Planned_rent]]</f>
        <v>0.58333333333333337</v>
      </c>
      <c r="K1112"/>
    </row>
    <row r="1113" spans="1:11" x14ac:dyDescent="0.25">
      <c r="A1113">
        <v>59</v>
      </c>
      <c r="B1113" s="1">
        <v>40544</v>
      </c>
      <c r="C1113">
        <v>9</v>
      </c>
      <c r="D1113" t="str">
        <f>VLOOKUP(Rent[[#This Row],[Real_estate_Item]],Houses[#All],2)</f>
        <v>Eindhoven-Noord</v>
      </c>
      <c r="E1113" t="str">
        <f>VLOOKUP(Rent[[#This Row],[Real_estate_Item]],Houses[#All],3)</f>
        <v>Woensel-Noord</v>
      </c>
      <c r="F1113" t="str">
        <f>VLOOKUP(Rent[[#This Row],[Real_estate_Item]],Houses[#All],6)</f>
        <v>Villa</v>
      </c>
      <c r="G1113" s="3">
        <f>VLOOKUP(Rent[[#This Row],[Real_estate_Item]],Houses[#All],7)</f>
        <v>1080</v>
      </c>
      <c r="H1113" s="3">
        <f t="shared" si="34"/>
        <v>9720</v>
      </c>
      <c r="I1113" s="3">
        <f t="shared" si="35"/>
        <v>12960</v>
      </c>
      <c r="J1113" s="4">
        <f>Rent[[#This Row],[Actual_Rent]]/Rent[[#This Row],[Planned_rent]]</f>
        <v>0.75</v>
      </c>
      <c r="K1113"/>
    </row>
    <row r="1114" spans="1:11" x14ac:dyDescent="0.25">
      <c r="A1114">
        <v>59</v>
      </c>
      <c r="B1114" s="1">
        <v>40909</v>
      </c>
      <c r="C1114">
        <v>10</v>
      </c>
      <c r="D1114" t="str">
        <f>VLOOKUP(Rent[[#This Row],[Real_estate_Item]],Houses[#All],2)</f>
        <v>Eindhoven-Noord</v>
      </c>
      <c r="E1114" t="str">
        <f>VLOOKUP(Rent[[#This Row],[Real_estate_Item]],Houses[#All],3)</f>
        <v>Woensel-Noord</v>
      </c>
      <c r="F1114" t="str">
        <f>VLOOKUP(Rent[[#This Row],[Real_estate_Item]],Houses[#All],6)</f>
        <v>Villa</v>
      </c>
      <c r="G1114" s="3">
        <f>VLOOKUP(Rent[[#This Row],[Real_estate_Item]],Houses[#All],7)</f>
        <v>1080</v>
      </c>
      <c r="H1114" s="3">
        <f t="shared" si="34"/>
        <v>10800</v>
      </c>
      <c r="I1114" s="3">
        <f t="shared" si="35"/>
        <v>12960</v>
      </c>
      <c r="J1114" s="4">
        <f>Rent[[#This Row],[Actual_Rent]]/Rent[[#This Row],[Planned_rent]]</f>
        <v>0.83333333333333337</v>
      </c>
      <c r="K1114"/>
    </row>
    <row r="1115" spans="1:11" x14ac:dyDescent="0.25">
      <c r="A1115">
        <v>59</v>
      </c>
      <c r="B1115" s="1">
        <v>41275</v>
      </c>
      <c r="C1115">
        <v>11</v>
      </c>
      <c r="D1115" t="str">
        <f>VLOOKUP(Rent[[#This Row],[Real_estate_Item]],Houses[#All],2)</f>
        <v>Eindhoven-Noord</v>
      </c>
      <c r="E1115" t="str">
        <f>VLOOKUP(Rent[[#This Row],[Real_estate_Item]],Houses[#All],3)</f>
        <v>Woensel-Noord</v>
      </c>
      <c r="F1115" t="str">
        <f>VLOOKUP(Rent[[#This Row],[Real_estate_Item]],Houses[#All],6)</f>
        <v>Villa</v>
      </c>
      <c r="G1115" s="3">
        <f>VLOOKUP(Rent[[#This Row],[Real_estate_Item]],Houses[#All],7)</f>
        <v>1080</v>
      </c>
      <c r="H1115" s="3">
        <f t="shared" si="34"/>
        <v>11880</v>
      </c>
      <c r="I1115" s="3">
        <f t="shared" si="35"/>
        <v>12960</v>
      </c>
      <c r="J1115" s="4">
        <f>Rent[[#This Row],[Actual_Rent]]/Rent[[#This Row],[Planned_rent]]</f>
        <v>0.91666666666666663</v>
      </c>
      <c r="K1115"/>
    </row>
    <row r="1116" spans="1:11" x14ac:dyDescent="0.25">
      <c r="A1116">
        <v>59</v>
      </c>
      <c r="B1116" s="1">
        <v>41640</v>
      </c>
      <c r="C1116">
        <v>10</v>
      </c>
      <c r="D1116" t="str">
        <f>VLOOKUP(Rent[[#This Row],[Real_estate_Item]],Houses[#All],2)</f>
        <v>Eindhoven-Noord</v>
      </c>
      <c r="E1116" t="str">
        <f>VLOOKUP(Rent[[#This Row],[Real_estate_Item]],Houses[#All],3)</f>
        <v>Woensel-Noord</v>
      </c>
      <c r="F1116" t="str">
        <f>VLOOKUP(Rent[[#This Row],[Real_estate_Item]],Houses[#All],6)</f>
        <v>Villa</v>
      </c>
      <c r="G1116" s="3">
        <f>VLOOKUP(Rent[[#This Row],[Real_estate_Item]],Houses[#All],7)</f>
        <v>1080</v>
      </c>
      <c r="H1116" s="3">
        <f t="shared" si="34"/>
        <v>10800</v>
      </c>
      <c r="I1116" s="3">
        <f t="shared" si="35"/>
        <v>12960</v>
      </c>
      <c r="J1116" s="4">
        <f>Rent[[#This Row],[Actual_Rent]]/Rent[[#This Row],[Planned_rent]]</f>
        <v>0.83333333333333337</v>
      </c>
      <c r="K1116"/>
    </row>
    <row r="1117" spans="1:11" x14ac:dyDescent="0.25">
      <c r="A1117">
        <v>59</v>
      </c>
      <c r="B1117" s="1">
        <v>42005</v>
      </c>
      <c r="C1117">
        <v>7</v>
      </c>
      <c r="D1117" t="str">
        <f>VLOOKUP(Rent[[#This Row],[Real_estate_Item]],Houses[#All],2)</f>
        <v>Eindhoven-Noord</v>
      </c>
      <c r="E1117" t="str">
        <f>VLOOKUP(Rent[[#This Row],[Real_estate_Item]],Houses[#All],3)</f>
        <v>Woensel-Noord</v>
      </c>
      <c r="F1117" t="str">
        <f>VLOOKUP(Rent[[#This Row],[Real_estate_Item]],Houses[#All],6)</f>
        <v>Villa</v>
      </c>
      <c r="G1117" s="3">
        <f>VLOOKUP(Rent[[#This Row],[Real_estate_Item]],Houses[#All],7)</f>
        <v>1080</v>
      </c>
      <c r="H1117" s="3">
        <f t="shared" si="34"/>
        <v>7560</v>
      </c>
      <c r="I1117" s="3">
        <f t="shared" si="35"/>
        <v>12960</v>
      </c>
      <c r="J1117" s="4">
        <f>Rent[[#This Row],[Actual_Rent]]/Rent[[#This Row],[Planned_rent]]</f>
        <v>0.58333333333333337</v>
      </c>
      <c r="K1117"/>
    </row>
    <row r="1118" spans="1:11" x14ac:dyDescent="0.25">
      <c r="A1118">
        <v>59</v>
      </c>
      <c r="B1118" s="1">
        <v>42370</v>
      </c>
      <c r="C1118">
        <v>9</v>
      </c>
      <c r="D1118" t="str">
        <f>VLOOKUP(Rent[[#This Row],[Real_estate_Item]],Houses[#All],2)</f>
        <v>Eindhoven-Noord</v>
      </c>
      <c r="E1118" t="str">
        <f>VLOOKUP(Rent[[#This Row],[Real_estate_Item]],Houses[#All],3)</f>
        <v>Woensel-Noord</v>
      </c>
      <c r="F1118" t="str">
        <f>VLOOKUP(Rent[[#This Row],[Real_estate_Item]],Houses[#All],6)</f>
        <v>Villa</v>
      </c>
      <c r="G1118" s="3">
        <f>VLOOKUP(Rent[[#This Row],[Real_estate_Item]],Houses[#All],7)</f>
        <v>1080</v>
      </c>
      <c r="H1118" s="3">
        <f t="shared" si="34"/>
        <v>9720</v>
      </c>
      <c r="I1118" s="3">
        <f t="shared" si="35"/>
        <v>12960</v>
      </c>
      <c r="J1118" s="4">
        <f>Rent[[#This Row],[Actual_Rent]]/Rent[[#This Row],[Planned_rent]]</f>
        <v>0.75</v>
      </c>
      <c r="K1118"/>
    </row>
    <row r="1119" spans="1:11" x14ac:dyDescent="0.25">
      <c r="A1119">
        <v>59</v>
      </c>
      <c r="B1119" s="1">
        <v>42736</v>
      </c>
      <c r="C1119">
        <v>9</v>
      </c>
      <c r="D1119" t="str">
        <f>VLOOKUP(Rent[[#This Row],[Real_estate_Item]],Houses[#All],2)</f>
        <v>Eindhoven-Noord</v>
      </c>
      <c r="E1119" t="str">
        <f>VLOOKUP(Rent[[#This Row],[Real_estate_Item]],Houses[#All],3)</f>
        <v>Woensel-Noord</v>
      </c>
      <c r="F1119" t="str">
        <f>VLOOKUP(Rent[[#This Row],[Real_estate_Item]],Houses[#All],6)</f>
        <v>Villa</v>
      </c>
      <c r="G1119" s="3">
        <f>VLOOKUP(Rent[[#This Row],[Real_estate_Item]],Houses[#All],7)</f>
        <v>1080</v>
      </c>
      <c r="H1119" s="3">
        <f t="shared" si="34"/>
        <v>9720</v>
      </c>
      <c r="I1119" s="3">
        <f t="shared" si="35"/>
        <v>12960</v>
      </c>
      <c r="J1119" s="4">
        <f>Rent[[#This Row],[Actual_Rent]]/Rent[[#This Row],[Planned_rent]]</f>
        <v>0.75</v>
      </c>
      <c r="K1119"/>
    </row>
    <row r="1120" spans="1:11" x14ac:dyDescent="0.25">
      <c r="A1120">
        <v>59</v>
      </c>
      <c r="B1120" s="1">
        <v>43101</v>
      </c>
      <c r="C1120">
        <v>10</v>
      </c>
      <c r="D1120" t="str">
        <f>VLOOKUP(Rent[[#This Row],[Real_estate_Item]],Houses[#All],2)</f>
        <v>Eindhoven-Noord</v>
      </c>
      <c r="E1120" t="str">
        <f>VLOOKUP(Rent[[#This Row],[Real_estate_Item]],Houses[#All],3)</f>
        <v>Woensel-Noord</v>
      </c>
      <c r="F1120" t="str">
        <f>VLOOKUP(Rent[[#This Row],[Real_estate_Item]],Houses[#All],6)</f>
        <v>Villa</v>
      </c>
      <c r="G1120" s="3">
        <f>VLOOKUP(Rent[[#This Row],[Real_estate_Item]],Houses[#All],7)</f>
        <v>1080</v>
      </c>
      <c r="H1120" s="3">
        <f t="shared" si="34"/>
        <v>10800</v>
      </c>
      <c r="I1120" s="3">
        <f t="shared" si="35"/>
        <v>12960</v>
      </c>
      <c r="J1120" s="4">
        <f>Rent[[#This Row],[Actual_Rent]]/Rent[[#This Row],[Planned_rent]]</f>
        <v>0.83333333333333337</v>
      </c>
      <c r="K1120"/>
    </row>
    <row r="1121" spans="1:11" x14ac:dyDescent="0.25">
      <c r="A1121">
        <v>59</v>
      </c>
      <c r="B1121" s="1">
        <v>43466</v>
      </c>
      <c r="C1121">
        <v>12</v>
      </c>
      <c r="D1121" t="str">
        <f>VLOOKUP(Rent[[#This Row],[Real_estate_Item]],Houses[#All],2)</f>
        <v>Eindhoven-Noord</v>
      </c>
      <c r="E1121" t="str">
        <f>VLOOKUP(Rent[[#This Row],[Real_estate_Item]],Houses[#All],3)</f>
        <v>Woensel-Noord</v>
      </c>
      <c r="F1121" t="str">
        <f>VLOOKUP(Rent[[#This Row],[Real_estate_Item]],Houses[#All],6)</f>
        <v>Villa</v>
      </c>
      <c r="G1121" s="3">
        <f>VLOOKUP(Rent[[#This Row],[Real_estate_Item]],Houses[#All],7)</f>
        <v>1080</v>
      </c>
      <c r="H1121" s="3">
        <f t="shared" si="34"/>
        <v>12960</v>
      </c>
      <c r="I1121" s="3">
        <f t="shared" si="35"/>
        <v>12960</v>
      </c>
      <c r="J1121" s="4">
        <f>Rent[[#This Row],[Actual_Rent]]/Rent[[#This Row],[Planned_rent]]</f>
        <v>1</v>
      </c>
      <c r="K1121"/>
    </row>
    <row r="1122" spans="1:11" x14ac:dyDescent="0.25">
      <c r="A1122">
        <v>60</v>
      </c>
      <c r="B1122" s="1">
        <v>36892</v>
      </c>
      <c r="C1122">
        <v>7</v>
      </c>
      <c r="D1122" t="str">
        <f>VLOOKUP(Rent[[#This Row],[Real_estate_Item]],Houses[#All],2)</f>
        <v>Eindhoven-Noord</v>
      </c>
      <c r="E1122" t="str">
        <f>VLOOKUP(Rent[[#This Row],[Real_estate_Item]],Houses[#All],3)</f>
        <v>Woensel-Noord</v>
      </c>
      <c r="F1122" t="str">
        <f>VLOOKUP(Rent[[#This Row],[Real_estate_Item]],Houses[#All],6)</f>
        <v>Condo</v>
      </c>
      <c r="G1122" s="3">
        <f>VLOOKUP(Rent[[#This Row],[Real_estate_Item]],Houses[#All],7)</f>
        <v>300</v>
      </c>
      <c r="H1122" s="3">
        <f t="shared" si="34"/>
        <v>2100</v>
      </c>
      <c r="I1122" s="3">
        <f t="shared" si="35"/>
        <v>3600</v>
      </c>
      <c r="J1122" s="4">
        <f>Rent[[#This Row],[Actual_Rent]]/Rent[[#This Row],[Planned_rent]]</f>
        <v>0.58333333333333337</v>
      </c>
      <c r="K1122"/>
    </row>
    <row r="1123" spans="1:11" x14ac:dyDescent="0.25">
      <c r="A1123">
        <v>60</v>
      </c>
      <c r="B1123" s="1">
        <v>37257</v>
      </c>
      <c r="C1123">
        <v>8</v>
      </c>
      <c r="D1123" t="str">
        <f>VLOOKUP(Rent[[#This Row],[Real_estate_Item]],Houses[#All],2)</f>
        <v>Eindhoven-Noord</v>
      </c>
      <c r="E1123" t="str">
        <f>VLOOKUP(Rent[[#This Row],[Real_estate_Item]],Houses[#All],3)</f>
        <v>Woensel-Noord</v>
      </c>
      <c r="F1123" t="str">
        <f>VLOOKUP(Rent[[#This Row],[Real_estate_Item]],Houses[#All],6)</f>
        <v>Condo</v>
      </c>
      <c r="G1123" s="3">
        <f>VLOOKUP(Rent[[#This Row],[Real_estate_Item]],Houses[#All],7)</f>
        <v>300</v>
      </c>
      <c r="H1123" s="3">
        <f t="shared" si="34"/>
        <v>2400</v>
      </c>
      <c r="I1123" s="3">
        <f t="shared" si="35"/>
        <v>3600</v>
      </c>
      <c r="J1123" s="4">
        <f>Rent[[#This Row],[Actual_Rent]]/Rent[[#This Row],[Planned_rent]]</f>
        <v>0.66666666666666663</v>
      </c>
      <c r="K1123"/>
    </row>
    <row r="1124" spans="1:11" x14ac:dyDescent="0.25">
      <c r="A1124">
        <v>60</v>
      </c>
      <c r="B1124" s="1">
        <v>37622</v>
      </c>
      <c r="C1124">
        <v>11</v>
      </c>
      <c r="D1124" t="str">
        <f>VLOOKUP(Rent[[#This Row],[Real_estate_Item]],Houses[#All],2)</f>
        <v>Eindhoven-Noord</v>
      </c>
      <c r="E1124" t="str">
        <f>VLOOKUP(Rent[[#This Row],[Real_estate_Item]],Houses[#All],3)</f>
        <v>Woensel-Noord</v>
      </c>
      <c r="F1124" t="str">
        <f>VLOOKUP(Rent[[#This Row],[Real_estate_Item]],Houses[#All],6)</f>
        <v>Condo</v>
      </c>
      <c r="G1124" s="3">
        <f>VLOOKUP(Rent[[#This Row],[Real_estate_Item]],Houses[#All],7)</f>
        <v>300</v>
      </c>
      <c r="H1124" s="3">
        <f t="shared" si="34"/>
        <v>3300</v>
      </c>
      <c r="I1124" s="3">
        <f t="shared" si="35"/>
        <v>3600</v>
      </c>
      <c r="J1124" s="4">
        <f>Rent[[#This Row],[Actual_Rent]]/Rent[[#This Row],[Planned_rent]]</f>
        <v>0.91666666666666663</v>
      </c>
      <c r="K1124"/>
    </row>
    <row r="1125" spans="1:11" x14ac:dyDescent="0.25">
      <c r="A1125">
        <v>60</v>
      </c>
      <c r="B1125" s="1">
        <v>37987</v>
      </c>
      <c r="C1125">
        <v>11</v>
      </c>
      <c r="D1125" t="str">
        <f>VLOOKUP(Rent[[#This Row],[Real_estate_Item]],Houses[#All],2)</f>
        <v>Eindhoven-Noord</v>
      </c>
      <c r="E1125" t="str">
        <f>VLOOKUP(Rent[[#This Row],[Real_estate_Item]],Houses[#All],3)</f>
        <v>Woensel-Noord</v>
      </c>
      <c r="F1125" t="str">
        <f>VLOOKUP(Rent[[#This Row],[Real_estate_Item]],Houses[#All],6)</f>
        <v>Condo</v>
      </c>
      <c r="G1125" s="3">
        <f>VLOOKUP(Rent[[#This Row],[Real_estate_Item]],Houses[#All],7)</f>
        <v>300</v>
      </c>
      <c r="H1125" s="3">
        <f t="shared" si="34"/>
        <v>3300</v>
      </c>
      <c r="I1125" s="3">
        <f t="shared" si="35"/>
        <v>3600</v>
      </c>
      <c r="J1125" s="4">
        <f>Rent[[#This Row],[Actual_Rent]]/Rent[[#This Row],[Planned_rent]]</f>
        <v>0.91666666666666663</v>
      </c>
      <c r="K1125"/>
    </row>
    <row r="1126" spans="1:11" x14ac:dyDescent="0.25">
      <c r="A1126">
        <v>60</v>
      </c>
      <c r="B1126" s="1">
        <v>38353</v>
      </c>
      <c r="C1126">
        <v>9</v>
      </c>
      <c r="D1126" t="str">
        <f>VLOOKUP(Rent[[#This Row],[Real_estate_Item]],Houses[#All],2)</f>
        <v>Eindhoven-Noord</v>
      </c>
      <c r="E1126" t="str">
        <f>VLOOKUP(Rent[[#This Row],[Real_estate_Item]],Houses[#All],3)</f>
        <v>Woensel-Noord</v>
      </c>
      <c r="F1126" t="str">
        <f>VLOOKUP(Rent[[#This Row],[Real_estate_Item]],Houses[#All],6)</f>
        <v>Condo</v>
      </c>
      <c r="G1126" s="3">
        <f>VLOOKUP(Rent[[#This Row],[Real_estate_Item]],Houses[#All],7)</f>
        <v>300</v>
      </c>
      <c r="H1126" s="3">
        <f t="shared" si="34"/>
        <v>2700</v>
      </c>
      <c r="I1126" s="3">
        <f t="shared" si="35"/>
        <v>3600</v>
      </c>
      <c r="J1126" s="4">
        <f>Rent[[#This Row],[Actual_Rent]]/Rent[[#This Row],[Planned_rent]]</f>
        <v>0.75</v>
      </c>
      <c r="K1126"/>
    </row>
    <row r="1127" spans="1:11" x14ac:dyDescent="0.25">
      <c r="A1127">
        <v>60</v>
      </c>
      <c r="B1127" s="1">
        <v>38718</v>
      </c>
      <c r="C1127">
        <v>11</v>
      </c>
      <c r="D1127" t="str">
        <f>VLOOKUP(Rent[[#This Row],[Real_estate_Item]],Houses[#All],2)</f>
        <v>Eindhoven-Noord</v>
      </c>
      <c r="E1127" t="str">
        <f>VLOOKUP(Rent[[#This Row],[Real_estate_Item]],Houses[#All],3)</f>
        <v>Woensel-Noord</v>
      </c>
      <c r="F1127" t="str">
        <f>VLOOKUP(Rent[[#This Row],[Real_estate_Item]],Houses[#All],6)</f>
        <v>Condo</v>
      </c>
      <c r="G1127" s="3">
        <f>VLOOKUP(Rent[[#This Row],[Real_estate_Item]],Houses[#All],7)</f>
        <v>300</v>
      </c>
      <c r="H1127" s="3">
        <f t="shared" si="34"/>
        <v>3300</v>
      </c>
      <c r="I1127" s="3">
        <f t="shared" si="35"/>
        <v>3600</v>
      </c>
      <c r="J1127" s="4">
        <f>Rent[[#This Row],[Actual_Rent]]/Rent[[#This Row],[Planned_rent]]</f>
        <v>0.91666666666666663</v>
      </c>
      <c r="K1127"/>
    </row>
    <row r="1128" spans="1:11" x14ac:dyDescent="0.25">
      <c r="A1128">
        <v>60</v>
      </c>
      <c r="B1128" s="1">
        <v>39083</v>
      </c>
      <c r="C1128">
        <v>8</v>
      </c>
      <c r="D1128" t="str">
        <f>VLOOKUP(Rent[[#This Row],[Real_estate_Item]],Houses[#All],2)</f>
        <v>Eindhoven-Noord</v>
      </c>
      <c r="E1128" t="str">
        <f>VLOOKUP(Rent[[#This Row],[Real_estate_Item]],Houses[#All],3)</f>
        <v>Woensel-Noord</v>
      </c>
      <c r="F1128" t="str">
        <f>VLOOKUP(Rent[[#This Row],[Real_estate_Item]],Houses[#All],6)</f>
        <v>Condo</v>
      </c>
      <c r="G1128" s="3">
        <f>VLOOKUP(Rent[[#This Row],[Real_estate_Item]],Houses[#All],7)</f>
        <v>300</v>
      </c>
      <c r="H1128" s="3">
        <f t="shared" si="34"/>
        <v>2400</v>
      </c>
      <c r="I1128" s="3">
        <f t="shared" si="35"/>
        <v>3600</v>
      </c>
      <c r="J1128" s="4">
        <f>Rent[[#This Row],[Actual_Rent]]/Rent[[#This Row],[Planned_rent]]</f>
        <v>0.66666666666666663</v>
      </c>
      <c r="K1128"/>
    </row>
    <row r="1129" spans="1:11" x14ac:dyDescent="0.25">
      <c r="A1129">
        <v>60</v>
      </c>
      <c r="B1129" s="1">
        <v>39448</v>
      </c>
      <c r="C1129">
        <v>11</v>
      </c>
      <c r="D1129" t="str">
        <f>VLOOKUP(Rent[[#This Row],[Real_estate_Item]],Houses[#All],2)</f>
        <v>Eindhoven-Noord</v>
      </c>
      <c r="E1129" t="str">
        <f>VLOOKUP(Rent[[#This Row],[Real_estate_Item]],Houses[#All],3)</f>
        <v>Woensel-Noord</v>
      </c>
      <c r="F1129" t="str">
        <f>VLOOKUP(Rent[[#This Row],[Real_estate_Item]],Houses[#All],6)</f>
        <v>Condo</v>
      </c>
      <c r="G1129" s="3">
        <f>VLOOKUP(Rent[[#This Row],[Real_estate_Item]],Houses[#All],7)</f>
        <v>300</v>
      </c>
      <c r="H1129" s="3">
        <f t="shared" si="34"/>
        <v>3300</v>
      </c>
      <c r="I1129" s="3">
        <f t="shared" si="35"/>
        <v>3600</v>
      </c>
      <c r="J1129" s="4">
        <f>Rent[[#This Row],[Actual_Rent]]/Rent[[#This Row],[Planned_rent]]</f>
        <v>0.91666666666666663</v>
      </c>
      <c r="K1129"/>
    </row>
    <row r="1130" spans="1:11" x14ac:dyDescent="0.25">
      <c r="A1130">
        <v>60</v>
      </c>
      <c r="B1130" s="1">
        <v>39814</v>
      </c>
      <c r="C1130">
        <v>7</v>
      </c>
      <c r="D1130" t="str">
        <f>VLOOKUP(Rent[[#This Row],[Real_estate_Item]],Houses[#All],2)</f>
        <v>Eindhoven-Noord</v>
      </c>
      <c r="E1130" t="str">
        <f>VLOOKUP(Rent[[#This Row],[Real_estate_Item]],Houses[#All],3)</f>
        <v>Woensel-Noord</v>
      </c>
      <c r="F1130" t="str">
        <f>VLOOKUP(Rent[[#This Row],[Real_estate_Item]],Houses[#All],6)</f>
        <v>Condo</v>
      </c>
      <c r="G1130" s="3">
        <f>VLOOKUP(Rent[[#This Row],[Real_estate_Item]],Houses[#All],7)</f>
        <v>300</v>
      </c>
      <c r="H1130" s="3">
        <f t="shared" si="34"/>
        <v>2100</v>
      </c>
      <c r="I1130" s="3">
        <f t="shared" si="35"/>
        <v>3600</v>
      </c>
      <c r="J1130" s="4">
        <f>Rent[[#This Row],[Actual_Rent]]/Rent[[#This Row],[Planned_rent]]</f>
        <v>0.58333333333333337</v>
      </c>
      <c r="K1130"/>
    </row>
    <row r="1131" spans="1:11" x14ac:dyDescent="0.25">
      <c r="A1131">
        <v>60</v>
      </c>
      <c r="B1131" s="1">
        <v>40179</v>
      </c>
      <c r="C1131">
        <v>9</v>
      </c>
      <c r="D1131" t="str">
        <f>VLOOKUP(Rent[[#This Row],[Real_estate_Item]],Houses[#All],2)</f>
        <v>Eindhoven-Noord</v>
      </c>
      <c r="E1131" t="str">
        <f>VLOOKUP(Rent[[#This Row],[Real_estate_Item]],Houses[#All],3)</f>
        <v>Woensel-Noord</v>
      </c>
      <c r="F1131" t="str">
        <f>VLOOKUP(Rent[[#This Row],[Real_estate_Item]],Houses[#All],6)</f>
        <v>Condo</v>
      </c>
      <c r="G1131" s="3">
        <f>VLOOKUP(Rent[[#This Row],[Real_estate_Item]],Houses[#All],7)</f>
        <v>300</v>
      </c>
      <c r="H1131" s="3">
        <f t="shared" si="34"/>
        <v>2700</v>
      </c>
      <c r="I1131" s="3">
        <f t="shared" si="35"/>
        <v>3600</v>
      </c>
      <c r="J1131" s="4">
        <f>Rent[[#This Row],[Actual_Rent]]/Rent[[#This Row],[Planned_rent]]</f>
        <v>0.75</v>
      </c>
      <c r="K1131"/>
    </row>
    <row r="1132" spans="1:11" x14ac:dyDescent="0.25">
      <c r="A1132">
        <v>60</v>
      </c>
      <c r="B1132" s="1">
        <v>40544</v>
      </c>
      <c r="C1132">
        <v>9</v>
      </c>
      <c r="D1132" t="str">
        <f>VLOOKUP(Rent[[#This Row],[Real_estate_Item]],Houses[#All],2)</f>
        <v>Eindhoven-Noord</v>
      </c>
      <c r="E1132" t="str">
        <f>VLOOKUP(Rent[[#This Row],[Real_estate_Item]],Houses[#All],3)</f>
        <v>Woensel-Noord</v>
      </c>
      <c r="F1132" t="str">
        <f>VLOOKUP(Rent[[#This Row],[Real_estate_Item]],Houses[#All],6)</f>
        <v>Condo</v>
      </c>
      <c r="G1132" s="3">
        <f>VLOOKUP(Rent[[#This Row],[Real_estate_Item]],Houses[#All],7)</f>
        <v>300</v>
      </c>
      <c r="H1132" s="3">
        <f t="shared" si="34"/>
        <v>2700</v>
      </c>
      <c r="I1132" s="3">
        <f t="shared" si="35"/>
        <v>3600</v>
      </c>
      <c r="J1132" s="4">
        <f>Rent[[#This Row],[Actual_Rent]]/Rent[[#This Row],[Planned_rent]]</f>
        <v>0.75</v>
      </c>
      <c r="K1132"/>
    </row>
    <row r="1133" spans="1:11" x14ac:dyDescent="0.25">
      <c r="A1133">
        <v>60</v>
      </c>
      <c r="B1133" s="1">
        <v>40909</v>
      </c>
      <c r="C1133">
        <v>11</v>
      </c>
      <c r="D1133" t="str">
        <f>VLOOKUP(Rent[[#This Row],[Real_estate_Item]],Houses[#All],2)</f>
        <v>Eindhoven-Noord</v>
      </c>
      <c r="E1133" t="str">
        <f>VLOOKUP(Rent[[#This Row],[Real_estate_Item]],Houses[#All],3)</f>
        <v>Woensel-Noord</v>
      </c>
      <c r="F1133" t="str">
        <f>VLOOKUP(Rent[[#This Row],[Real_estate_Item]],Houses[#All],6)</f>
        <v>Condo</v>
      </c>
      <c r="G1133" s="3">
        <f>VLOOKUP(Rent[[#This Row],[Real_estate_Item]],Houses[#All],7)</f>
        <v>300</v>
      </c>
      <c r="H1133" s="3">
        <f t="shared" si="34"/>
        <v>3300</v>
      </c>
      <c r="I1133" s="3">
        <f t="shared" si="35"/>
        <v>3600</v>
      </c>
      <c r="J1133" s="4">
        <f>Rent[[#This Row],[Actual_Rent]]/Rent[[#This Row],[Planned_rent]]</f>
        <v>0.91666666666666663</v>
      </c>
      <c r="K1133"/>
    </row>
    <row r="1134" spans="1:11" x14ac:dyDescent="0.25">
      <c r="A1134">
        <v>60</v>
      </c>
      <c r="B1134" s="1">
        <v>41275</v>
      </c>
      <c r="C1134">
        <v>9</v>
      </c>
      <c r="D1134" t="str">
        <f>VLOOKUP(Rent[[#This Row],[Real_estate_Item]],Houses[#All],2)</f>
        <v>Eindhoven-Noord</v>
      </c>
      <c r="E1134" t="str">
        <f>VLOOKUP(Rent[[#This Row],[Real_estate_Item]],Houses[#All],3)</f>
        <v>Woensel-Noord</v>
      </c>
      <c r="F1134" t="str">
        <f>VLOOKUP(Rent[[#This Row],[Real_estate_Item]],Houses[#All],6)</f>
        <v>Condo</v>
      </c>
      <c r="G1134" s="3">
        <f>VLOOKUP(Rent[[#This Row],[Real_estate_Item]],Houses[#All],7)</f>
        <v>300</v>
      </c>
      <c r="H1134" s="3">
        <f t="shared" si="34"/>
        <v>2700</v>
      </c>
      <c r="I1134" s="3">
        <f t="shared" si="35"/>
        <v>3600</v>
      </c>
      <c r="J1134" s="4">
        <f>Rent[[#This Row],[Actual_Rent]]/Rent[[#This Row],[Planned_rent]]</f>
        <v>0.75</v>
      </c>
      <c r="K1134"/>
    </row>
    <row r="1135" spans="1:11" x14ac:dyDescent="0.25">
      <c r="A1135">
        <v>60</v>
      </c>
      <c r="B1135" s="1">
        <v>41640</v>
      </c>
      <c r="C1135">
        <v>11</v>
      </c>
      <c r="D1135" t="str">
        <f>VLOOKUP(Rent[[#This Row],[Real_estate_Item]],Houses[#All],2)</f>
        <v>Eindhoven-Noord</v>
      </c>
      <c r="E1135" t="str">
        <f>VLOOKUP(Rent[[#This Row],[Real_estate_Item]],Houses[#All],3)</f>
        <v>Woensel-Noord</v>
      </c>
      <c r="F1135" t="str">
        <f>VLOOKUP(Rent[[#This Row],[Real_estate_Item]],Houses[#All],6)</f>
        <v>Condo</v>
      </c>
      <c r="G1135" s="3">
        <f>VLOOKUP(Rent[[#This Row],[Real_estate_Item]],Houses[#All],7)</f>
        <v>300</v>
      </c>
      <c r="H1135" s="3">
        <f t="shared" si="34"/>
        <v>3300</v>
      </c>
      <c r="I1135" s="3">
        <f t="shared" si="35"/>
        <v>3600</v>
      </c>
      <c r="J1135" s="4">
        <f>Rent[[#This Row],[Actual_Rent]]/Rent[[#This Row],[Planned_rent]]</f>
        <v>0.91666666666666663</v>
      </c>
      <c r="K1135"/>
    </row>
    <row r="1136" spans="1:11" x14ac:dyDescent="0.25">
      <c r="A1136">
        <v>60</v>
      </c>
      <c r="B1136" s="1">
        <v>42005</v>
      </c>
      <c r="C1136">
        <v>9</v>
      </c>
      <c r="D1136" t="str">
        <f>VLOOKUP(Rent[[#This Row],[Real_estate_Item]],Houses[#All],2)</f>
        <v>Eindhoven-Noord</v>
      </c>
      <c r="E1136" t="str">
        <f>VLOOKUP(Rent[[#This Row],[Real_estate_Item]],Houses[#All],3)</f>
        <v>Woensel-Noord</v>
      </c>
      <c r="F1136" t="str">
        <f>VLOOKUP(Rent[[#This Row],[Real_estate_Item]],Houses[#All],6)</f>
        <v>Condo</v>
      </c>
      <c r="G1136" s="3">
        <f>VLOOKUP(Rent[[#This Row],[Real_estate_Item]],Houses[#All],7)</f>
        <v>300</v>
      </c>
      <c r="H1136" s="3">
        <f t="shared" si="34"/>
        <v>2700</v>
      </c>
      <c r="I1136" s="3">
        <f t="shared" si="35"/>
        <v>3600</v>
      </c>
      <c r="J1136" s="4">
        <f>Rent[[#This Row],[Actual_Rent]]/Rent[[#This Row],[Planned_rent]]</f>
        <v>0.75</v>
      </c>
      <c r="K1136"/>
    </row>
    <row r="1137" spans="1:11" x14ac:dyDescent="0.25">
      <c r="A1137">
        <v>60</v>
      </c>
      <c r="B1137" s="1">
        <v>42370</v>
      </c>
      <c r="C1137">
        <v>8</v>
      </c>
      <c r="D1137" t="str">
        <f>VLOOKUP(Rent[[#This Row],[Real_estate_Item]],Houses[#All],2)</f>
        <v>Eindhoven-Noord</v>
      </c>
      <c r="E1137" t="str">
        <f>VLOOKUP(Rent[[#This Row],[Real_estate_Item]],Houses[#All],3)</f>
        <v>Woensel-Noord</v>
      </c>
      <c r="F1137" t="str">
        <f>VLOOKUP(Rent[[#This Row],[Real_estate_Item]],Houses[#All],6)</f>
        <v>Condo</v>
      </c>
      <c r="G1137" s="3">
        <f>VLOOKUP(Rent[[#This Row],[Real_estate_Item]],Houses[#All],7)</f>
        <v>300</v>
      </c>
      <c r="H1137" s="3">
        <f t="shared" si="34"/>
        <v>2400</v>
      </c>
      <c r="I1137" s="3">
        <f t="shared" si="35"/>
        <v>3600</v>
      </c>
      <c r="J1137" s="4">
        <f>Rent[[#This Row],[Actual_Rent]]/Rent[[#This Row],[Planned_rent]]</f>
        <v>0.66666666666666663</v>
      </c>
      <c r="K1137"/>
    </row>
    <row r="1138" spans="1:11" x14ac:dyDescent="0.25">
      <c r="A1138">
        <v>60</v>
      </c>
      <c r="B1138" s="1">
        <v>42736</v>
      </c>
      <c r="C1138">
        <v>8</v>
      </c>
      <c r="D1138" t="str">
        <f>VLOOKUP(Rent[[#This Row],[Real_estate_Item]],Houses[#All],2)</f>
        <v>Eindhoven-Noord</v>
      </c>
      <c r="E1138" t="str">
        <f>VLOOKUP(Rent[[#This Row],[Real_estate_Item]],Houses[#All],3)</f>
        <v>Woensel-Noord</v>
      </c>
      <c r="F1138" t="str">
        <f>VLOOKUP(Rent[[#This Row],[Real_estate_Item]],Houses[#All],6)</f>
        <v>Condo</v>
      </c>
      <c r="G1138" s="3">
        <f>VLOOKUP(Rent[[#This Row],[Real_estate_Item]],Houses[#All],7)</f>
        <v>300</v>
      </c>
      <c r="H1138" s="3">
        <f t="shared" si="34"/>
        <v>2400</v>
      </c>
      <c r="I1138" s="3">
        <f t="shared" si="35"/>
        <v>3600</v>
      </c>
      <c r="J1138" s="4">
        <f>Rent[[#This Row],[Actual_Rent]]/Rent[[#This Row],[Planned_rent]]</f>
        <v>0.66666666666666663</v>
      </c>
      <c r="K1138"/>
    </row>
    <row r="1139" spans="1:11" x14ac:dyDescent="0.25">
      <c r="A1139">
        <v>60</v>
      </c>
      <c r="B1139" s="1">
        <v>43101</v>
      </c>
      <c r="C1139">
        <v>11</v>
      </c>
      <c r="D1139" t="str">
        <f>VLOOKUP(Rent[[#This Row],[Real_estate_Item]],Houses[#All],2)</f>
        <v>Eindhoven-Noord</v>
      </c>
      <c r="E1139" t="str">
        <f>VLOOKUP(Rent[[#This Row],[Real_estate_Item]],Houses[#All],3)</f>
        <v>Woensel-Noord</v>
      </c>
      <c r="F1139" t="str">
        <f>VLOOKUP(Rent[[#This Row],[Real_estate_Item]],Houses[#All],6)</f>
        <v>Condo</v>
      </c>
      <c r="G1139" s="3">
        <f>VLOOKUP(Rent[[#This Row],[Real_estate_Item]],Houses[#All],7)</f>
        <v>300</v>
      </c>
      <c r="H1139" s="3">
        <f t="shared" si="34"/>
        <v>3300</v>
      </c>
      <c r="I1139" s="3">
        <f t="shared" si="35"/>
        <v>3600</v>
      </c>
      <c r="J1139" s="4">
        <f>Rent[[#This Row],[Actual_Rent]]/Rent[[#This Row],[Planned_rent]]</f>
        <v>0.91666666666666663</v>
      </c>
      <c r="K1139"/>
    </row>
    <row r="1140" spans="1:11" x14ac:dyDescent="0.25">
      <c r="A1140">
        <v>60</v>
      </c>
      <c r="B1140" s="1">
        <v>43466</v>
      </c>
      <c r="C1140">
        <v>11</v>
      </c>
      <c r="D1140" t="str">
        <f>VLOOKUP(Rent[[#This Row],[Real_estate_Item]],Houses[#All],2)</f>
        <v>Eindhoven-Noord</v>
      </c>
      <c r="E1140" t="str">
        <f>VLOOKUP(Rent[[#This Row],[Real_estate_Item]],Houses[#All],3)</f>
        <v>Woensel-Noord</v>
      </c>
      <c r="F1140" t="str">
        <f>VLOOKUP(Rent[[#This Row],[Real_estate_Item]],Houses[#All],6)</f>
        <v>Condo</v>
      </c>
      <c r="G1140" s="3">
        <f>VLOOKUP(Rent[[#This Row],[Real_estate_Item]],Houses[#All],7)</f>
        <v>300</v>
      </c>
      <c r="H1140" s="3">
        <f t="shared" si="34"/>
        <v>3300</v>
      </c>
      <c r="I1140" s="3">
        <f t="shared" si="35"/>
        <v>3600</v>
      </c>
      <c r="J1140" s="4">
        <f>Rent[[#This Row],[Actual_Rent]]/Rent[[#This Row],[Planned_rent]]</f>
        <v>0.91666666666666663</v>
      </c>
      <c r="K1140"/>
    </row>
    <row r="1141" spans="1:11" x14ac:dyDescent="0.25">
      <c r="A1141">
        <v>61</v>
      </c>
      <c r="B1141" s="1">
        <v>36892</v>
      </c>
      <c r="C1141">
        <v>7</v>
      </c>
      <c r="D1141" t="str">
        <f>VLOOKUP(Rent[[#This Row],[Real_estate_Item]],Houses[#All],2)</f>
        <v>Eindhoven-Noord</v>
      </c>
      <c r="E1141" t="str">
        <f>VLOOKUP(Rent[[#This Row],[Real_estate_Item]],Houses[#All],3)</f>
        <v>Woensel-Noord</v>
      </c>
      <c r="F1141" t="str">
        <f>VLOOKUP(Rent[[#This Row],[Real_estate_Item]],Houses[#All],6)</f>
        <v>Apartment</v>
      </c>
      <c r="G1141" s="3">
        <f>VLOOKUP(Rent[[#This Row],[Real_estate_Item]],Houses[#All],7)</f>
        <v>360</v>
      </c>
      <c r="H1141" s="3">
        <f t="shared" si="34"/>
        <v>2520</v>
      </c>
      <c r="I1141" s="3">
        <f t="shared" si="35"/>
        <v>4320</v>
      </c>
      <c r="J1141" s="4">
        <f>Rent[[#This Row],[Actual_Rent]]/Rent[[#This Row],[Planned_rent]]</f>
        <v>0.58333333333333337</v>
      </c>
      <c r="K1141"/>
    </row>
    <row r="1142" spans="1:11" x14ac:dyDescent="0.25">
      <c r="A1142">
        <v>61</v>
      </c>
      <c r="B1142" s="1">
        <v>37257</v>
      </c>
      <c r="C1142">
        <v>10</v>
      </c>
      <c r="D1142" t="str">
        <f>VLOOKUP(Rent[[#This Row],[Real_estate_Item]],Houses[#All],2)</f>
        <v>Eindhoven-Noord</v>
      </c>
      <c r="E1142" t="str">
        <f>VLOOKUP(Rent[[#This Row],[Real_estate_Item]],Houses[#All],3)</f>
        <v>Woensel-Noord</v>
      </c>
      <c r="F1142" t="str">
        <f>VLOOKUP(Rent[[#This Row],[Real_estate_Item]],Houses[#All],6)</f>
        <v>Apartment</v>
      </c>
      <c r="G1142" s="3">
        <f>VLOOKUP(Rent[[#This Row],[Real_estate_Item]],Houses[#All],7)</f>
        <v>360</v>
      </c>
      <c r="H1142" s="3">
        <f t="shared" si="34"/>
        <v>3600</v>
      </c>
      <c r="I1142" s="3">
        <f t="shared" si="35"/>
        <v>4320</v>
      </c>
      <c r="J1142" s="4">
        <f>Rent[[#This Row],[Actual_Rent]]/Rent[[#This Row],[Planned_rent]]</f>
        <v>0.83333333333333337</v>
      </c>
      <c r="K1142"/>
    </row>
    <row r="1143" spans="1:11" x14ac:dyDescent="0.25">
      <c r="A1143">
        <v>61</v>
      </c>
      <c r="B1143" s="1">
        <v>37622</v>
      </c>
      <c r="C1143">
        <v>10</v>
      </c>
      <c r="D1143" t="str">
        <f>VLOOKUP(Rent[[#This Row],[Real_estate_Item]],Houses[#All],2)</f>
        <v>Eindhoven-Noord</v>
      </c>
      <c r="E1143" t="str">
        <f>VLOOKUP(Rent[[#This Row],[Real_estate_Item]],Houses[#All],3)</f>
        <v>Woensel-Noord</v>
      </c>
      <c r="F1143" t="str">
        <f>VLOOKUP(Rent[[#This Row],[Real_estate_Item]],Houses[#All],6)</f>
        <v>Apartment</v>
      </c>
      <c r="G1143" s="3">
        <f>VLOOKUP(Rent[[#This Row],[Real_estate_Item]],Houses[#All],7)</f>
        <v>360</v>
      </c>
      <c r="H1143" s="3">
        <f t="shared" si="34"/>
        <v>3600</v>
      </c>
      <c r="I1143" s="3">
        <f t="shared" si="35"/>
        <v>4320</v>
      </c>
      <c r="J1143" s="4">
        <f>Rent[[#This Row],[Actual_Rent]]/Rent[[#This Row],[Planned_rent]]</f>
        <v>0.83333333333333337</v>
      </c>
      <c r="K1143"/>
    </row>
    <row r="1144" spans="1:11" x14ac:dyDescent="0.25">
      <c r="A1144">
        <v>61</v>
      </c>
      <c r="B1144" s="1">
        <v>37987</v>
      </c>
      <c r="C1144">
        <v>11</v>
      </c>
      <c r="D1144" t="str">
        <f>VLOOKUP(Rent[[#This Row],[Real_estate_Item]],Houses[#All],2)</f>
        <v>Eindhoven-Noord</v>
      </c>
      <c r="E1144" t="str">
        <f>VLOOKUP(Rent[[#This Row],[Real_estate_Item]],Houses[#All],3)</f>
        <v>Woensel-Noord</v>
      </c>
      <c r="F1144" t="str">
        <f>VLOOKUP(Rent[[#This Row],[Real_estate_Item]],Houses[#All],6)</f>
        <v>Apartment</v>
      </c>
      <c r="G1144" s="3">
        <f>VLOOKUP(Rent[[#This Row],[Real_estate_Item]],Houses[#All],7)</f>
        <v>360</v>
      </c>
      <c r="H1144" s="3">
        <f t="shared" si="34"/>
        <v>3960</v>
      </c>
      <c r="I1144" s="3">
        <f t="shared" si="35"/>
        <v>4320</v>
      </c>
      <c r="J1144" s="4">
        <f>Rent[[#This Row],[Actual_Rent]]/Rent[[#This Row],[Planned_rent]]</f>
        <v>0.91666666666666663</v>
      </c>
      <c r="K1144"/>
    </row>
    <row r="1145" spans="1:11" x14ac:dyDescent="0.25">
      <c r="A1145">
        <v>61</v>
      </c>
      <c r="B1145" s="1">
        <v>38353</v>
      </c>
      <c r="C1145">
        <v>11</v>
      </c>
      <c r="D1145" t="str">
        <f>VLOOKUP(Rent[[#This Row],[Real_estate_Item]],Houses[#All],2)</f>
        <v>Eindhoven-Noord</v>
      </c>
      <c r="E1145" t="str">
        <f>VLOOKUP(Rent[[#This Row],[Real_estate_Item]],Houses[#All],3)</f>
        <v>Woensel-Noord</v>
      </c>
      <c r="F1145" t="str">
        <f>VLOOKUP(Rent[[#This Row],[Real_estate_Item]],Houses[#All],6)</f>
        <v>Apartment</v>
      </c>
      <c r="G1145" s="3">
        <f>VLOOKUP(Rent[[#This Row],[Real_estate_Item]],Houses[#All],7)</f>
        <v>360</v>
      </c>
      <c r="H1145" s="3">
        <f t="shared" si="34"/>
        <v>3960</v>
      </c>
      <c r="I1145" s="3">
        <f t="shared" si="35"/>
        <v>4320</v>
      </c>
      <c r="J1145" s="4">
        <f>Rent[[#This Row],[Actual_Rent]]/Rent[[#This Row],[Planned_rent]]</f>
        <v>0.91666666666666663</v>
      </c>
      <c r="K1145"/>
    </row>
    <row r="1146" spans="1:11" x14ac:dyDescent="0.25">
      <c r="A1146">
        <v>61</v>
      </c>
      <c r="B1146" s="1">
        <v>38718</v>
      </c>
      <c r="C1146">
        <v>8</v>
      </c>
      <c r="D1146" t="str">
        <f>VLOOKUP(Rent[[#This Row],[Real_estate_Item]],Houses[#All],2)</f>
        <v>Eindhoven-Noord</v>
      </c>
      <c r="E1146" t="str">
        <f>VLOOKUP(Rent[[#This Row],[Real_estate_Item]],Houses[#All],3)</f>
        <v>Woensel-Noord</v>
      </c>
      <c r="F1146" t="str">
        <f>VLOOKUP(Rent[[#This Row],[Real_estate_Item]],Houses[#All],6)</f>
        <v>Apartment</v>
      </c>
      <c r="G1146" s="3">
        <f>VLOOKUP(Rent[[#This Row],[Real_estate_Item]],Houses[#All],7)</f>
        <v>360</v>
      </c>
      <c r="H1146" s="3">
        <f t="shared" si="34"/>
        <v>2880</v>
      </c>
      <c r="I1146" s="3">
        <f t="shared" si="35"/>
        <v>4320</v>
      </c>
      <c r="J1146" s="4">
        <f>Rent[[#This Row],[Actual_Rent]]/Rent[[#This Row],[Planned_rent]]</f>
        <v>0.66666666666666663</v>
      </c>
      <c r="K1146"/>
    </row>
    <row r="1147" spans="1:11" x14ac:dyDescent="0.25">
      <c r="A1147">
        <v>61</v>
      </c>
      <c r="B1147" s="1">
        <v>39083</v>
      </c>
      <c r="C1147">
        <v>8</v>
      </c>
      <c r="D1147" t="str">
        <f>VLOOKUP(Rent[[#This Row],[Real_estate_Item]],Houses[#All],2)</f>
        <v>Eindhoven-Noord</v>
      </c>
      <c r="E1147" t="str">
        <f>VLOOKUP(Rent[[#This Row],[Real_estate_Item]],Houses[#All],3)</f>
        <v>Woensel-Noord</v>
      </c>
      <c r="F1147" t="str">
        <f>VLOOKUP(Rent[[#This Row],[Real_estate_Item]],Houses[#All],6)</f>
        <v>Apartment</v>
      </c>
      <c r="G1147" s="3">
        <f>VLOOKUP(Rent[[#This Row],[Real_estate_Item]],Houses[#All],7)</f>
        <v>360</v>
      </c>
      <c r="H1147" s="3">
        <f t="shared" si="34"/>
        <v>2880</v>
      </c>
      <c r="I1147" s="3">
        <f t="shared" si="35"/>
        <v>4320</v>
      </c>
      <c r="J1147" s="4">
        <f>Rent[[#This Row],[Actual_Rent]]/Rent[[#This Row],[Planned_rent]]</f>
        <v>0.66666666666666663</v>
      </c>
      <c r="K1147"/>
    </row>
    <row r="1148" spans="1:11" x14ac:dyDescent="0.25">
      <c r="A1148">
        <v>61</v>
      </c>
      <c r="B1148" s="1">
        <v>39448</v>
      </c>
      <c r="C1148">
        <v>7</v>
      </c>
      <c r="D1148" t="str">
        <f>VLOOKUP(Rent[[#This Row],[Real_estate_Item]],Houses[#All],2)</f>
        <v>Eindhoven-Noord</v>
      </c>
      <c r="E1148" t="str">
        <f>VLOOKUP(Rent[[#This Row],[Real_estate_Item]],Houses[#All],3)</f>
        <v>Woensel-Noord</v>
      </c>
      <c r="F1148" t="str">
        <f>VLOOKUP(Rent[[#This Row],[Real_estate_Item]],Houses[#All],6)</f>
        <v>Apartment</v>
      </c>
      <c r="G1148" s="3">
        <f>VLOOKUP(Rent[[#This Row],[Real_estate_Item]],Houses[#All],7)</f>
        <v>360</v>
      </c>
      <c r="H1148" s="3">
        <f t="shared" si="34"/>
        <v>2520</v>
      </c>
      <c r="I1148" s="3">
        <f t="shared" si="35"/>
        <v>4320</v>
      </c>
      <c r="J1148" s="4">
        <f>Rent[[#This Row],[Actual_Rent]]/Rent[[#This Row],[Planned_rent]]</f>
        <v>0.58333333333333337</v>
      </c>
      <c r="K1148"/>
    </row>
    <row r="1149" spans="1:11" x14ac:dyDescent="0.25">
      <c r="A1149">
        <v>61</v>
      </c>
      <c r="B1149" s="1">
        <v>39814</v>
      </c>
      <c r="C1149">
        <v>9</v>
      </c>
      <c r="D1149" t="str">
        <f>VLOOKUP(Rent[[#This Row],[Real_estate_Item]],Houses[#All],2)</f>
        <v>Eindhoven-Noord</v>
      </c>
      <c r="E1149" t="str">
        <f>VLOOKUP(Rent[[#This Row],[Real_estate_Item]],Houses[#All],3)</f>
        <v>Woensel-Noord</v>
      </c>
      <c r="F1149" t="str">
        <f>VLOOKUP(Rent[[#This Row],[Real_estate_Item]],Houses[#All],6)</f>
        <v>Apartment</v>
      </c>
      <c r="G1149" s="3">
        <f>VLOOKUP(Rent[[#This Row],[Real_estate_Item]],Houses[#All],7)</f>
        <v>360</v>
      </c>
      <c r="H1149" s="3">
        <f t="shared" si="34"/>
        <v>3240</v>
      </c>
      <c r="I1149" s="3">
        <f t="shared" si="35"/>
        <v>4320</v>
      </c>
      <c r="J1149" s="4">
        <f>Rent[[#This Row],[Actual_Rent]]/Rent[[#This Row],[Planned_rent]]</f>
        <v>0.75</v>
      </c>
      <c r="K1149"/>
    </row>
    <row r="1150" spans="1:11" x14ac:dyDescent="0.25">
      <c r="A1150">
        <v>61</v>
      </c>
      <c r="B1150" s="1">
        <v>40179</v>
      </c>
      <c r="C1150">
        <v>10</v>
      </c>
      <c r="D1150" t="str">
        <f>VLOOKUP(Rent[[#This Row],[Real_estate_Item]],Houses[#All],2)</f>
        <v>Eindhoven-Noord</v>
      </c>
      <c r="E1150" t="str">
        <f>VLOOKUP(Rent[[#This Row],[Real_estate_Item]],Houses[#All],3)</f>
        <v>Woensel-Noord</v>
      </c>
      <c r="F1150" t="str">
        <f>VLOOKUP(Rent[[#This Row],[Real_estate_Item]],Houses[#All],6)</f>
        <v>Apartment</v>
      </c>
      <c r="G1150" s="3">
        <f>VLOOKUP(Rent[[#This Row],[Real_estate_Item]],Houses[#All],7)</f>
        <v>360</v>
      </c>
      <c r="H1150" s="3">
        <f t="shared" si="34"/>
        <v>3600</v>
      </c>
      <c r="I1150" s="3">
        <f t="shared" si="35"/>
        <v>4320</v>
      </c>
      <c r="J1150" s="4">
        <f>Rent[[#This Row],[Actual_Rent]]/Rent[[#This Row],[Planned_rent]]</f>
        <v>0.83333333333333337</v>
      </c>
      <c r="K1150"/>
    </row>
    <row r="1151" spans="1:11" x14ac:dyDescent="0.25">
      <c r="A1151">
        <v>61</v>
      </c>
      <c r="B1151" s="1">
        <v>40544</v>
      </c>
      <c r="C1151">
        <v>7</v>
      </c>
      <c r="D1151" t="str">
        <f>VLOOKUP(Rent[[#This Row],[Real_estate_Item]],Houses[#All],2)</f>
        <v>Eindhoven-Noord</v>
      </c>
      <c r="E1151" t="str">
        <f>VLOOKUP(Rent[[#This Row],[Real_estate_Item]],Houses[#All],3)</f>
        <v>Woensel-Noord</v>
      </c>
      <c r="F1151" t="str">
        <f>VLOOKUP(Rent[[#This Row],[Real_estate_Item]],Houses[#All],6)</f>
        <v>Apartment</v>
      </c>
      <c r="G1151" s="3">
        <f>VLOOKUP(Rent[[#This Row],[Real_estate_Item]],Houses[#All],7)</f>
        <v>360</v>
      </c>
      <c r="H1151" s="3">
        <f t="shared" si="34"/>
        <v>2520</v>
      </c>
      <c r="I1151" s="3">
        <f t="shared" si="35"/>
        <v>4320</v>
      </c>
      <c r="J1151" s="4">
        <f>Rent[[#This Row],[Actual_Rent]]/Rent[[#This Row],[Planned_rent]]</f>
        <v>0.58333333333333337</v>
      </c>
      <c r="K1151"/>
    </row>
    <row r="1152" spans="1:11" x14ac:dyDescent="0.25">
      <c r="A1152">
        <v>61</v>
      </c>
      <c r="B1152" s="1">
        <v>40909</v>
      </c>
      <c r="C1152">
        <v>11</v>
      </c>
      <c r="D1152" t="str">
        <f>VLOOKUP(Rent[[#This Row],[Real_estate_Item]],Houses[#All],2)</f>
        <v>Eindhoven-Noord</v>
      </c>
      <c r="E1152" t="str">
        <f>VLOOKUP(Rent[[#This Row],[Real_estate_Item]],Houses[#All],3)</f>
        <v>Woensel-Noord</v>
      </c>
      <c r="F1152" t="str">
        <f>VLOOKUP(Rent[[#This Row],[Real_estate_Item]],Houses[#All],6)</f>
        <v>Apartment</v>
      </c>
      <c r="G1152" s="3">
        <f>VLOOKUP(Rent[[#This Row],[Real_estate_Item]],Houses[#All],7)</f>
        <v>360</v>
      </c>
      <c r="H1152" s="3">
        <f t="shared" si="34"/>
        <v>3960</v>
      </c>
      <c r="I1152" s="3">
        <f t="shared" si="35"/>
        <v>4320</v>
      </c>
      <c r="J1152" s="4">
        <f>Rent[[#This Row],[Actual_Rent]]/Rent[[#This Row],[Planned_rent]]</f>
        <v>0.91666666666666663</v>
      </c>
      <c r="K1152"/>
    </row>
    <row r="1153" spans="1:11" x14ac:dyDescent="0.25">
      <c r="A1153">
        <v>61</v>
      </c>
      <c r="B1153" s="1">
        <v>41275</v>
      </c>
      <c r="C1153">
        <v>10</v>
      </c>
      <c r="D1153" t="str">
        <f>VLOOKUP(Rent[[#This Row],[Real_estate_Item]],Houses[#All],2)</f>
        <v>Eindhoven-Noord</v>
      </c>
      <c r="E1153" t="str">
        <f>VLOOKUP(Rent[[#This Row],[Real_estate_Item]],Houses[#All],3)</f>
        <v>Woensel-Noord</v>
      </c>
      <c r="F1153" t="str">
        <f>VLOOKUP(Rent[[#This Row],[Real_estate_Item]],Houses[#All],6)</f>
        <v>Apartment</v>
      </c>
      <c r="G1153" s="3">
        <f>VLOOKUP(Rent[[#This Row],[Real_estate_Item]],Houses[#All],7)</f>
        <v>360</v>
      </c>
      <c r="H1153" s="3">
        <f t="shared" si="34"/>
        <v>3600</v>
      </c>
      <c r="I1153" s="3">
        <f t="shared" si="35"/>
        <v>4320</v>
      </c>
      <c r="J1153" s="4">
        <f>Rent[[#This Row],[Actual_Rent]]/Rent[[#This Row],[Planned_rent]]</f>
        <v>0.83333333333333337</v>
      </c>
      <c r="K1153"/>
    </row>
    <row r="1154" spans="1:11" x14ac:dyDescent="0.25">
      <c r="A1154">
        <v>61</v>
      </c>
      <c r="B1154" s="1">
        <v>41640</v>
      </c>
      <c r="C1154">
        <v>9</v>
      </c>
      <c r="D1154" t="str">
        <f>VLOOKUP(Rent[[#This Row],[Real_estate_Item]],Houses[#All],2)</f>
        <v>Eindhoven-Noord</v>
      </c>
      <c r="E1154" t="str">
        <f>VLOOKUP(Rent[[#This Row],[Real_estate_Item]],Houses[#All],3)</f>
        <v>Woensel-Noord</v>
      </c>
      <c r="F1154" t="str">
        <f>VLOOKUP(Rent[[#This Row],[Real_estate_Item]],Houses[#All],6)</f>
        <v>Apartment</v>
      </c>
      <c r="G1154" s="3">
        <f>VLOOKUP(Rent[[#This Row],[Real_estate_Item]],Houses[#All],7)</f>
        <v>360</v>
      </c>
      <c r="H1154" s="3">
        <f t="shared" ref="H1154:H1217" si="36">C1154*G1154</f>
        <v>3240</v>
      </c>
      <c r="I1154" s="3">
        <f t="shared" ref="I1154:I1217" si="37">$C$2*G1154</f>
        <v>4320</v>
      </c>
      <c r="J1154" s="4">
        <f>Rent[[#This Row],[Actual_Rent]]/Rent[[#This Row],[Planned_rent]]</f>
        <v>0.75</v>
      </c>
      <c r="K1154"/>
    </row>
    <row r="1155" spans="1:11" x14ac:dyDescent="0.25">
      <c r="A1155">
        <v>61</v>
      </c>
      <c r="B1155" s="1">
        <v>42005</v>
      </c>
      <c r="C1155">
        <v>8</v>
      </c>
      <c r="D1155" t="str">
        <f>VLOOKUP(Rent[[#This Row],[Real_estate_Item]],Houses[#All],2)</f>
        <v>Eindhoven-Noord</v>
      </c>
      <c r="E1155" t="str">
        <f>VLOOKUP(Rent[[#This Row],[Real_estate_Item]],Houses[#All],3)</f>
        <v>Woensel-Noord</v>
      </c>
      <c r="F1155" t="str">
        <f>VLOOKUP(Rent[[#This Row],[Real_estate_Item]],Houses[#All],6)</f>
        <v>Apartment</v>
      </c>
      <c r="G1155" s="3">
        <f>VLOOKUP(Rent[[#This Row],[Real_estate_Item]],Houses[#All],7)</f>
        <v>360</v>
      </c>
      <c r="H1155" s="3">
        <f t="shared" si="36"/>
        <v>2880</v>
      </c>
      <c r="I1155" s="3">
        <f t="shared" si="37"/>
        <v>4320</v>
      </c>
      <c r="J1155" s="4">
        <f>Rent[[#This Row],[Actual_Rent]]/Rent[[#This Row],[Planned_rent]]</f>
        <v>0.66666666666666663</v>
      </c>
      <c r="K1155"/>
    </row>
    <row r="1156" spans="1:11" x14ac:dyDescent="0.25">
      <c r="A1156">
        <v>61</v>
      </c>
      <c r="B1156" s="1">
        <v>42370</v>
      </c>
      <c r="C1156">
        <v>8</v>
      </c>
      <c r="D1156" t="str">
        <f>VLOOKUP(Rent[[#This Row],[Real_estate_Item]],Houses[#All],2)</f>
        <v>Eindhoven-Noord</v>
      </c>
      <c r="E1156" t="str">
        <f>VLOOKUP(Rent[[#This Row],[Real_estate_Item]],Houses[#All],3)</f>
        <v>Woensel-Noord</v>
      </c>
      <c r="F1156" t="str">
        <f>VLOOKUP(Rent[[#This Row],[Real_estate_Item]],Houses[#All],6)</f>
        <v>Apartment</v>
      </c>
      <c r="G1156" s="3">
        <f>VLOOKUP(Rent[[#This Row],[Real_estate_Item]],Houses[#All],7)</f>
        <v>360</v>
      </c>
      <c r="H1156" s="3">
        <f t="shared" si="36"/>
        <v>2880</v>
      </c>
      <c r="I1156" s="3">
        <f t="shared" si="37"/>
        <v>4320</v>
      </c>
      <c r="J1156" s="4">
        <f>Rent[[#This Row],[Actual_Rent]]/Rent[[#This Row],[Planned_rent]]</f>
        <v>0.66666666666666663</v>
      </c>
      <c r="K1156"/>
    </row>
    <row r="1157" spans="1:11" x14ac:dyDescent="0.25">
      <c r="A1157">
        <v>61</v>
      </c>
      <c r="B1157" s="1">
        <v>42736</v>
      </c>
      <c r="C1157">
        <v>8</v>
      </c>
      <c r="D1157" t="str">
        <f>VLOOKUP(Rent[[#This Row],[Real_estate_Item]],Houses[#All],2)</f>
        <v>Eindhoven-Noord</v>
      </c>
      <c r="E1157" t="str">
        <f>VLOOKUP(Rent[[#This Row],[Real_estate_Item]],Houses[#All],3)</f>
        <v>Woensel-Noord</v>
      </c>
      <c r="F1157" t="str">
        <f>VLOOKUP(Rent[[#This Row],[Real_estate_Item]],Houses[#All],6)</f>
        <v>Apartment</v>
      </c>
      <c r="G1157" s="3">
        <f>VLOOKUP(Rent[[#This Row],[Real_estate_Item]],Houses[#All],7)</f>
        <v>360</v>
      </c>
      <c r="H1157" s="3">
        <f t="shared" si="36"/>
        <v>2880</v>
      </c>
      <c r="I1157" s="3">
        <f t="shared" si="37"/>
        <v>4320</v>
      </c>
      <c r="J1157" s="4">
        <f>Rent[[#This Row],[Actual_Rent]]/Rent[[#This Row],[Planned_rent]]</f>
        <v>0.66666666666666663</v>
      </c>
      <c r="K1157"/>
    </row>
    <row r="1158" spans="1:11" x14ac:dyDescent="0.25">
      <c r="A1158">
        <v>61</v>
      </c>
      <c r="B1158" s="1">
        <v>43101</v>
      </c>
      <c r="C1158">
        <v>11</v>
      </c>
      <c r="D1158" t="str">
        <f>VLOOKUP(Rent[[#This Row],[Real_estate_Item]],Houses[#All],2)</f>
        <v>Eindhoven-Noord</v>
      </c>
      <c r="E1158" t="str">
        <f>VLOOKUP(Rent[[#This Row],[Real_estate_Item]],Houses[#All],3)</f>
        <v>Woensel-Noord</v>
      </c>
      <c r="F1158" t="str">
        <f>VLOOKUP(Rent[[#This Row],[Real_estate_Item]],Houses[#All],6)</f>
        <v>Apartment</v>
      </c>
      <c r="G1158" s="3">
        <f>VLOOKUP(Rent[[#This Row],[Real_estate_Item]],Houses[#All],7)</f>
        <v>360</v>
      </c>
      <c r="H1158" s="3">
        <f t="shared" si="36"/>
        <v>3960</v>
      </c>
      <c r="I1158" s="3">
        <f t="shared" si="37"/>
        <v>4320</v>
      </c>
      <c r="J1158" s="4">
        <f>Rent[[#This Row],[Actual_Rent]]/Rent[[#This Row],[Planned_rent]]</f>
        <v>0.91666666666666663</v>
      </c>
      <c r="K1158"/>
    </row>
    <row r="1159" spans="1:11" x14ac:dyDescent="0.25">
      <c r="A1159">
        <v>61</v>
      </c>
      <c r="B1159" s="1">
        <v>43466</v>
      </c>
      <c r="C1159">
        <v>10</v>
      </c>
      <c r="D1159" t="str">
        <f>VLOOKUP(Rent[[#This Row],[Real_estate_Item]],Houses[#All],2)</f>
        <v>Eindhoven-Noord</v>
      </c>
      <c r="E1159" t="str">
        <f>VLOOKUP(Rent[[#This Row],[Real_estate_Item]],Houses[#All],3)</f>
        <v>Woensel-Noord</v>
      </c>
      <c r="F1159" t="str">
        <f>VLOOKUP(Rent[[#This Row],[Real_estate_Item]],Houses[#All],6)</f>
        <v>Apartment</v>
      </c>
      <c r="G1159" s="3">
        <f>VLOOKUP(Rent[[#This Row],[Real_estate_Item]],Houses[#All],7)</f>
        <v>360</v>
      </c>
      <c r="H1159" s="3">
        <f t="shared" si="36"/>
        <v>3600</v>
      </c>
      <c r="I1159" s="3">
        <f t="shared" si="37"/>
        <v>4320</v>
      </c>
      <c r="J1159" s="4">
        <f>Rent[[#This Row],[Actual_Rent]]/Rent[[#This Row],[Planned_rent]]</f>
        <v>0.83333333333333337</v>
      </c>
      <c r="K1159"/>
    </row>
    <row r="1160" spans="1:11" x14ac:dyDescent="0.25">
      <c r="A1160">
        <v>62</v>
      </c>
      <c r="B1160" s="1">
        <v>36892</v>
      </c>
      <c r="C1160">
        <v>10</v>
      </c>
      <c r="D1160" t="str">
        <f>VLOOKUP(Rent[[#This Row],[Real_estate_Item]],Houses[#All],2)</f>
        <v>Eindhoven-Noord</v>
      </c>
      <c r="E1160" t="str">
        <f>VLOOKUP(Rent[[#This Row],[Real_estate_Item]],Houses[#All],3)</f>
        <v>Woensel-Noord</v>
      </c>
      <c r="F1160" t="str">
        <f>VLOOKUP(Rent[[#This Row],[Real_estate_Item]],Houses[#All],6)</f>
        <v>House</v>
      </c>
      <c r="G1160" s="3">
        <f>VLOOKUP(Rent[[#This Row],[Real_estate_Item]],Houses[#All],7)</f>
        <v>600</v>
      </c>
      <c r="H1160" s="3">
        <f t="shared" si="36"/>
        <v>6000</v>
      </c>
      <c r="I1160" s="3">
        <f t="shared" si="37"/>
        <v>7200</v>
      </c>
      <c r="J1160" s="4">
        <f>Rent[[#This Row],[Actual_Rent]]/Rent[[#This Row],[Planned_rent]]</f>
        <v>0.83333333333333337</v>
      </c>
      <c r="K1160"/>
    </row>
    <row r="1161" spans="1:11" x14ac:dyDescent="0.25">
      <c r="A1161">
        <v>62</v>
      </c>
      <c r="B1161" s="1">
        <v>37257</v>
      </c>
      <c r="C1161">
        <v>11</v>
      </c>
      <c r="D1161" t="str">
        <f>VLOOKUP(Rent[[#This Row],[Real_estate_Item]],Houses[#All],2)</f>
        <v>Eindhoven-Noord</v>
      </c>
      <c r="E1161" t="str">
        <f>VLOOKUP(Rent[[#This Row],[Real_estate_Item]],Houses[#All],3)</f>
        <v>Woensel-Noord</v>
      </c>
      <c r="F1161" t="str">
        <f>VLOOKUP(Rent[[#This Row],[Real_estate_Item]],Houses[#All],6)</f>
        <v>House</v>
      </c>
      <c r="G1161" s="3">
        <f>VLOOKUP(Rent[[#This Row],[Real_estate_Item]],Houses[#All],7)</f>
        <v>600</v>
      </c>
      <c r="H1161" s="3">
        <f t="shared" si="36"/>
        <v>6600</v>
      </c>
      <c r="I1161" s="3">
        <f t="shared" si="37"/>
        <v>7200</v>
      </c>
      <c r="J1161" s="4">
        <f>Rent[[#This Row],[Actual_Rent]]/Rent[[#This Row],[Planned_rent]]</f>
        <v>0.91666666666666663</v>
      </c>
      <c r="K1161"/>
    </row>
    <row r="1162" spans="1:11" x14ac:dyDescent="0.25">
      <c r="A1162">
        <v>62</v>
      </c>
      <c r="B1162" s="1">
        <v>37622</v>
      </c>
      <c r="C1162">
        <v>8</v>
      </c>
      <c r="D1162" t="str">
        <f>VLOOKUP(Rent[[#This Row],[Real_estate_Item]],Houses[#All],2)</f>
        <v>Eindhoven-Noord</v>
      </c>
      <c r="E1162" t="str">
        <f>VLOOKUP(Rent[[#This Row],[Real_estate_Item]],Houses[#All],3)</f>
        <v>Woensel-Noord</v>
      </c>
      <c r="F1162" t="str">
        <f>VLOOKUP(Rent[[#This Row],[Real_estate_Item]],Houses[#All],6)</f>
        <v>House</v>
      </c>
      <c r="G1162" s="3">
        <f>VLOOKUP(Rent[[#This Row],[Real_estate_Item]],Houses[#All],7)</f>
        <v>600</v>
      </c>
      <c r="H1162" s="3">
        <f t="shared" si="36"/>
        <v>4800</v>
      </c>
      <c r="I1162" s="3">
        <f t="shared" si="37"/>
        <v>7200</v>
      </c>
      <c r="J1162" s="4">
        <f>Rent[[#This Row],[Actual_Rent]]/Rent[[#This Row],[Planned_rent]]</f>
        <v>0.66666666666666663</v>
      </c>
      <c r="K1162"/>
    </row>
    <row r="1163" spans="1:11" x14ac:dyDescent="0.25">
      <c r="A1163">
        <v>62</v>
      </c>
      <c r="B1163" s="1">
        <v>37987</v>
      </c>
      <c r="C1163">
        <v>8</v>
      </c>
      <c r="D1163" t="str">
        <f>VLOOKUP(Rent[[#This Row],[Real_estate_Item]],Houses[#All],2)</f>
        <v>Eindhoven-Noord</v>
      </c>
      <c r="E1163" t="str">
        <f>VLOOKUP(Rent[[#This Row],[Real_estate_Item]],Houses[#All],3)</f>
        <v>Woensel-Noord</v>
      </c>
      <c r="F1163" t="str">
        <f>VLOOKUP(Rent[[#This Row],[Real_estate_Item]],Houses[#All],6)</f>
        <v>House</v>
      </c>
      <c r="G1163" s="3">
        <f>VLOOKUP(Rent[[#This Row],[Real_estate_Item]],Houses[#All],7)</f>
        <v>600</v>
      </c>
      <c r="H1163" s="3">
        <f t="shared" si="36"/>
        <v>4800</v>
      </c>
      <c r="I1163" s="3">
        <f t="shared" si="37"/>
        <v>7200</v>
      </c>
      <c r="J1163" s="4">
        <f>Rent[[#This Row],[Actual_Rent]]/Rent[[#This Row],[Planned_rent]]</f>
        <v>0.66666666666666663</v>
      </c>
      <c r="K1163"/>
    </row>
    <row r="1164" spans="1:11" x14ac:dyDescent="0.25">
      <c r="A1164">
        <v>62</v>
      </c>
      <c r="B1164" s="1">
        <v>38353</v>
      </c>
      <c r="C1164">
        <v>9</v>
      </c>
      <c r="D1164" t="str">
        <f>VLOOKUP(Rent[[#This Row],[Real_estate_Item]],Houses[#All],2)</f>
        <v>Eindhoven-Noord</v>
      </c>
      <c r="E1164" t="str">
        <f>VLOOKUP(Rent[[#This Row],[Real_estate_Item]],Houses[#All],3)</f>
        <v>Woensel-Noord</v>
      </c>
      <c r="F1164" t="str">
        <f>VLOOKUP(Rent[[#This Row],[Real_estate_Item]],Houses[#All],6)</f>
        <v>House</v>
      </c>
      <c r="G1164" s="3">
        <f>VLOOKUP(Rent[[#This Row],[Real_estate_Item]],Houses[#All],7)</f>
        <v>600</v>
      </c>
      <c r="H1164" s="3">
        <f t="shared" si="36"/>
        <v>5400</v>
      </c>
      <c r="I1164" s="3">
        <f t="shared" si="37"/>
        <v>7200</v>
      </c>
      <c r="J1164" s="4">
        <f>Rent[[#This Row],[Actual_Rent]]/Rent[[#This Row],[Planned_rent]]</f>
        <v>0.75</v>
      </c>
      <c r="K1164"/>
    </row>
    <row r="1165" spans="1:11" x14ac:dyDescent="0.25">
      <c r="A1165">
        <v>62</v>
      </c>
      <c r="B1165" s="1">
        <v>38718</v>
      </c>
      <c r="C1165">
        <v>11</v>
      </c>
      <c r="D1165" t="str">
        <f>VLOOKUP(Rent[[#This Row],[Real_estate_Item]],Houses[#All],2)</f>
        <v>Eindhoven-Noord</v>
      </c>
      <c r="E1165" t="str">
        <f>VLOOKUP(Rent[[#This Row],[Real_estate_Item]],Houses[#All],3)</f>
        <v>Woensel-Noord</v>
      </c>
      <c r="F1165" t="str">
        <f>VLOOKUP(Rent[[#This Row],[Real_estate_Item]],Houses[#All],6)</f>
        <v>House</v>
      </c>
      <c r="G1165" s="3">
        <f>VLOOKUP(Rent[[#This Row],[Real_estate_Item]],Houses[#All],7)</f>
        <v>600</v>
      </c>
      <c r="H1165" s="3">
        <f t="shared" si="36"/>
        <v>6600</v>
      </c>
      <c r="I1165" s="3">
        <f t="shared" si="37"/>
        <v>7200</v>
      </c>
      <c r="J1165" s="4">
        <f>Rent[[#This Row],[Actual_Rent]]/Rent[[#This Row],[Planned_rent]]</f>
        <v>0.91666666666666663</v>
      </c>
      <c r="K1165"/>
    </row>
    <row r="1166" spans="1:11" x14ac:dyDescent="0.25">
      <c r="A1166">
        <v>62</v>
      </c>
      <c r="B1166" s="1">
        <v>39083</v>
      </c>
      <c r="C1166">
        <v>10</v>
      </c>
      <c r="D1166" t="str">
        <f>VLOOKUP(Rent[[#This Row],[Real_estate_Item]],Houses[#All],2)</f>
        <v>Eindhoven-Noord</v>
      </c>
      <c r="E1166" t="str">
        <f>VLOOKUP(Rent[[#This Row],[Real_estate_Item]],Houses[#All],3)</f>
        <v>Woensel-Noord</v>
      </c>
      <c r="F1166" t="str">
        <f>VLOOKUP(Rent[[#This Row],[Real_estate_Item]],Houses[#All],6)</f>
        <v>House</v>
      </c>
      <c r="G1166" s="3">
        <f>VLOOKUP(Rent[[#This Row],[Real_estate_Item]],Houses[#All],7)</f>
        <v>600</v>
      </c>
      <c r="H1166" s="3">
        <f t="shared" si="36"/>
        <v>6000</v>
      </c>
      <c r="I1166" s="3">
        <f t="shared" si="37"/>
        <v>7200</v>
      </c>
      <c r="J1166" s="4">
        <f>Rent[[#This Row],[Actual_Rent]]/Rent[[#This Row],[Planned_rent]]</f>
        <v>0.83333333333333337</v>
      </c>
      <c r="K1166"/>
    </row>
    <row r="1167" spans="1:11" x14ac:dyDescent="0.25">
      <c r="A1167">
        <v>62</v>
      </c>
      <c r="B1167" s="1">
        <v>39448</v>
      </c>
      <c r="C1167">
        <v>11</v>
      </c>
      <c r="D1167" t="str">
        <f>VLOOKUP(Rent[[#This Row],[Real_estate_Item]],Houses[#All],2)</f>
        <v>Eindhoven-Noord</v>
      </c>
      <c r="E1167" t="str">
        <f>VLOOKUP(Rent[[#This Row],[Real_estate_Item]],Houses[#All],3)</f>
        <v>Woensel-Noord</v>
      </c>
      <c r="F1167" t="str">
        <f>VLOOKUP(Rent[[#This Row],[Real_estate_Item]],Houses[#All],6)</f>
        <v>House</v>
      </c>
      <c r="G1167" s="3">
        <f>VLOOKUP(Rent[[#This Row],[Real_estate_Item]],Houses[#All],7)</f>
        <v>600</v>
      </c>
      <c r="H1167" s="3">
        <f t="shared" si="36"/>
        <v>6600</v>
      </c>
      <c r="I1167" s="3">
        <f t="shared" si="37"/>
        <v>7200</v>
      </c>
      <c r="J1167" s="4">
        <f>Rent[[#This Row],[Actual_Rent]]/Rent[[#This Row],[Planned_rent]]</f>
        <v>0.91666666666666663</v>
      </c>
      <c r="K1167"/>
    </row>
    <row r="1168" spans="1:11" x14ac:dyDescent="0.25">
      <c r="A1168">
        <v>62</v>
      </c>
      <c r="B1168" s="1">
        <v>39814</v>
      </c>
      <c r="C1168">
        <v>7</v>
      </c>
      <c r="D1168" t="str">
        <f>VLOOKUP(Rent[[#This Row],[Real_estate_Item]],Houses[#All],2)</f>
        <v>Eindhoven-Noord</v>
      </c>
      <c r="E1168" t="str">
        <f>VLOOKUP(Rent[[#This Row],[Real_estate_Item]],Houses[#All],3)</f>
        <v>Woensel-Noord</v>
      </c>
      <c r="F1168" t="str">
        <f>VLOOKUP(Rent[[#This Row],[Real_estate_Item]],Houses[#All],6)</f>
        <v>House</v>
      </c>
      <c r="G1168" s="3">
        <f>VLOOKUP(Rent[[#This Row],[Real_estate_Item]],Houses[#All],7)</f>
        <v>600</v>
      </c>
      <c r="H1168" s="3">
        <f t="shared" si="36"/>
        <v>4200</v>
      </c>
      <c r="I1168" s="3">
        <f t="shared" si="37"/>
        <v>7200</v>
      </c>
      <c r="J1168" s="4">
        <f>Rent[[#This Row],[Actual_Rent]]/Rent[[#This Row],[Planned_rent]]</f>
        <v>0.58333333333333337</v>
      </c>
      <c r="K1168"/>
    </row>
    <row r="1169" spans="1:11" x14ac:dyDescent="0.25">
      <c r="A1169">
        <v>62</v>
      </c>
      <c r="B1169" s="1">
        <v>40179</v>
      </c>
      <c r="C1169">
        <v>7</v>
      </c>
      <c r="D1169" t="str">
        <f>VLOOKUP(Rent[[#This Row],[Real_estate_Item]],Houses[#All],2)</f>
        <v>Eindhoven-Noord</v>
      </c>
      <c r="E1169" t="str">
        <f>VLOOKUP(Rent[[#This Row],[Real_estate_Item]],Houses[#All],3)</f>
        <v>Woensel-Noord</v>
      </c>
      <c r="F1169" t="str">
        <f>VLOOKUP(Rent[[#This Row],[Real_estate_Item]],Houses[#All],6)</f>
        <v>House</v>
      </c>
      <c r="G1169" s="3">
        <f>VLOOKUP(Rent[[#This Row],[Real_estate_Item]],Houses[#All],7)</f>
        <v>600</v>
      </c>
      <c r="H1169" s="3">
        <f t="shared" si="36"/>
        <v>4200</v>
      </c>
      <c r="I1169" s="3">
        <f t="shared" si="37"/>
        <v>7200</v>
      </c>
      <c r="J1169" s="4">
        <f>Rent[[#This Row],[Actual_Rent]]/Rent[[#This Row],[Planned_rent]]</f>
        <v>0.58333333333333337</v>
      </c>
      <c r="K1169"/>
    </row>
    <row r="1170" spans="1:11" x14ac:dyDescent="0.25">
      <c r="A1170">
        <v>62</v>
      </c>
      <c r="B1170" s="1">
        <v>40544</v>
      </c>
      <c r="C1170">
        <v>10</v>
      </c>
      <c r="D1170" t="str">
        <f>VLOOKUP(Rent[[#This Row],[Real_estate_Item]],Houses[#All],2)</f>
        <v>Eindhoven-Noord</v>
      </c>
      <c r="E1170" t="str">
        <f>VLOOKUP(Rent[[#This Row],[Real_estate_Item]],Houses[#All],3)</f>
        <v>Woensel-Noord</v>
      </c>
      <c r="F1170" t="str">
        <f>VLOOKUP(Rent[[#This Row],[Real_estate_Item]],Houses[#All],6)</f>
        <v>House</v>
      </c>
      <c r="G1170" s="3">
        <f>VLOOKUP(Rent[[#This Row],[Real_estate_Item]],Houses[#All],7)</f>
        <v>600</v>
      </c>
      <c r="H1170" s="3">
        <f t="shared" si="36"/>
        <v>6000</v>
      </c>
      <c r="I1170" s="3">
        <f t="shared" si="37"/>
        <v>7200</v>
      </c>
      <c r="J1170" s="4">
        <f>Rent[[#This Row],[Actual_Rent]]/Rent[[#This Row],[Planned_rent]]</f>
        <v>0.83333333333333337</v>
      </c>
      <c r="K1170"/>
    </row>
    <row r="1171" spans="1:11" x14ac:dyDescent="0.25">
      <c r="A1171">
        <v>62</v>
      </c>
      <c r="B1171" s="1">
        <v>40909</v>
      </c>
      <c r="C1171">
        <v>8</v>
      </c>
      <c r="D1171" t="str">
        <f>VLOOKUP(Rent[[#This Row],[Real_estate_Item]],Houses[#All],2)</f>
        <v>Eindhoven-Noord</v>
      </c>
      <c r="E1171" t="str">
        <f>VLOOKUP(Rent[[#This Row],[Real_estate_Item]],Houses[#All],3)</f>
        <v>Woensel-Noord</v>
      </c>
      <c r="F1171" t="str">
        <f>VLOOKUP(Rent[[#This Row],[Real_estate_Item]],Houses[#All],6)</f>
        <v>House</v>
      </c>
      <c r="G1171" s="3">
        <f>VLOOKUP(Rent[[#This Row],[Real_estate_Item]],Houses[#All],7)</f>
        <v>600</v>
      </c>
      <c r="H1171" s="3">
        <f t="shared" si="36"/>
        <v>4800</v>
      </c>
      <c r="I1171" s="3">
        <f t="shared" si="37"/>
        <v>7200</v>
      </c>
      <c r="J1171" s="4">
        <f>Rent[[#This Row],[Actual_Rent]]/Rent[[#This Row],[Planned_rent]]</f>
        <v>0.66666666666666663</v>
      </c>
      <c r="K1171"/>
    </row>
    <row r="1172" spans="1:11" x14ac:dyDescent="0.25">
      <c r="A1172">
        <v>62</v>
      </c>
      <c r="B1172" s="1">
        <v>41275</v>
      </c>
      <c r="C1172">
        <v>11</v>
      </c>
      <c r="D1172" t="str">
        <f>VLOOKUP(Rent[[#This Row],[Real_estate_Item]],Houses[#All],2)</f>
        <v>Eindhoven-Noord</v>
      </c>
      <c r="E1172" t="str">
        <f>VLOOKUP(Rent[[#This Row],[Real_estate_Item]],Houses[#All],3)</f>
        <v>Woensel-Noord</v>
      </c>
      <c r="F1172" t="str">
        <f>VLOOKUP(Rent[[#This Row],[Real_estate_Item]],Houses[#All],6)</f>
        <v>House</v>
      </c>
      <c r="G1172" s="3">
        <f>VLOOKUP(Rent[[#This Row],[Real_estate_Item]],Houses[#All],7)</f>
        <v>600</v>
      </c>
      <c r="H1172" s="3">
        <f t="shared" si="36"/>
        <v>6600</v>
      </c>
      <c r="I1172" s="3">
        <f t="shared" si="37"/>
        <v>7200</v>
      </c>
      <c r="J1172" s="4">
        <f>Rent[[#This Row],[Actual_Rent]]/Rent[[#This Row],[Planned_rent]]</f>
        <v>0.91666666666666663</v>
      </c>
      <c r="K1172"/>
    </row>
    <row r="1173" spans="1:11" x14ac:dyDescent="0.25">
      <c r="A1173">
        <v>62</v>
      </c>
      <c r="B1173" s="1">
        <v>41640</v>
      </c>
      <c r="C1173">
        <v>8</v>
      </c>
      <c r="D1173" t="str">
        <f>VLOOKUP(Rent[[#This Row],[Real_estate_Item]],Houses[#All],2)</f>
        <v>Eindhoven-Noord</v>
      </c>
      <c r="E1173" t="str">
        <f>VLOOKUP(Rent[[#This Row],[Real_estate_Item]],Houses[#All],3)</f>
        <v>Woensel-Noord</v>
      </c>
      <c r="F1173" t="str">
        <f>VLOOKUP(Rent[[#This Row],[Real_estate_Item]],Houses[#All],6)</f>
        <v>House</v>
      </c>
      <c r="G1173" s="3">
        <f>VLOOKUP(Rent[[#This Row],[Real_estate_Item]],Houses[#All],7)</f>
        <v>600</v>
      </c>
      <c r="H1173" s="3">
        <f t="shared" si="36"/>
        <v>4800</v>
      </c>
      <c r="I1173" s="3">
        <f t="shared" si="37"/>
        <v>7200</v>
      </c>
      <c r="J1173" s="4">
        <f>Rent[[#This Row],[Actual_Rent]]/Rent[[#This Row],[Planned_rent]]</f>
        <v>0.66666666666666663</v>
      </c>
      <c r="K1173"/>
    </row>
    <row r="1174" spans="1:11" x14ac:dyDescent="0.25">
      <c r="A1174">
        <v>62</v>
      </c>
      <c r="B1174" s="1">
        <v>42005</v>
      </c>
      <c r="C1174">
        <v>8</v>
      </c>
      <c r="D1174" t="str">
        <f>VLOOKUP(Rent[[#This Row],[Real_estate_Item]],Houses[#All],2)</f>
        <v>Eindhoven-Noord</v>
      </c>
      <c r="E1174" t="str">
        <f>VLOOKUP(Rent[[#This Row],[Real_estate_Item]],Houses[#All],3)</f>
        <v>Woensel-Noord</v>
      </c>
      <c r="F1174" t="str">
        <f>VLOOKUP(Rent[[#This Row],[Real_estate_Item]],Houses[#All],6)</f>
        <v>House</v>
      </c>
      <c r="G1174" s="3">
        <f>VLOOKUP(Rent[[#This Row],[Real_estate_Item]],Houses[#All],7)</f>
        <v>600</v>
      </c>
      <c r="H1174" s="3">
        <f t="shared" si="36"/>
        <v>4800</v>
      </c>
      <c r="I1174" s="3">
        <f t="shared" si="37"/>
        <v>7200</v>
      </c>
      <c r="J1174" s="4">
        <f>Rent[[#This Row],[Actual_Rent]]/Rent[[#This Row],[Planned_rent]]</f>
        <v>0.66666666666666663</v>
      </c>
      <c r="K1174"/>
    </row>
    <row r="1175" spans="1:11" x14ac:dyDescent="0.25">
      <c r="A1175">
        <v>62</v>
      </c>
      <c r="B1175" s="1">
        <v>42370</v>
      </c>
      <c r="C1175">
        <v>7</v>
      </c>
      <c r="D1175" t="str">
        <f>VLOOKUP(Rent[[#This Row],[Real_estate_Item]],Houses[#All],2)</f>
        <v>Eindhoven-Noord</v>
      </c>
      <c r="E1175" t="str">
        <f>VLOOKUP(Rent[[#This Row],[Real_estate_Item]],Houses[#All],3)</f>
        <v>Woensel-Noord</v>
      </c>
      <c r="F1175" t="str">
        <f>VLOOKUP(Rent[[#This Row],[Real_estate_Item]],Houses[#All],6)</f>
        <v>House</v>
      </c>
      <c r="G1175" s="3">
        <f>VLOOKUP(Rent[[#This Row],[Real_estate_Item]],Houses[#All],7)</f>
        <v>600</v>
      </c>
      <c r="H1175" s="3">
        <f t="shared" si="36"/>
        <v>4200</v>
      </c>
      <c r="I1175" s="3">
        <f t="shared" si="37"/>
        <v>7200</v>
      </c>
      <c r="J1175" s="4">
        <f>Rent[[#This Row],[Actual_Rent]]/Rent[[#This Row],[Planned_rent]]</f>
        <v>0.58333333333333337</v>
      </c>
      <c r="K1175"/>
    </row>
    <row r="1176" spans="1:11" x14ac:dyDescent="0.25">
      <c r="A1176">
        <v>62</v>
      </c>
      <c r="B1176" s="1">
        <v>42736</v>
      </c>
      <c r="C1176">
        <v>7</v>
      </c>
      <c r="D1176" t="str">
        <f>VLOOKUP(Rent[[#This Row],[Real_estate_Item]],Houses[#All],2)</f>
        <v>Eindhoven-Noord</v>
      </c>
      <c r="E1176" t="str">
        <f>VLOOKUP(Rent[[#This Row],[Real_estate_Item]],Houses[#All],3)</f>
        <v>Woensel-Noord</v>
      </c>
      <c r="F1176" t="str">
        <f>VLOOKUP(Rent[[#This Row],[Real_estate_Item]],Houses[#All],6)</f>
        <v>House</v>
      </c>
      <c r="G1176" s="3">
        <f>VLOOKUP(Rent[[#This Row],[Real_estate_Item]],Houses[#All],7)</f>
        <v>600</v>
      </c>
      <c r="H1176" s="3">
        <f t="shared" si="36"/>
        <v>4200</v>
      </c>
      <c r="I1176" s="3">
        <f t="shared" si="37"/>
        <v>7200</v>
      </c>
      <c r="J1176" s="4">
        <f>Rent[[#This Row],[Actual_Rent]]/Rent[[#This Row],[Planned_rent]]</f>
        <v>0.58333333333333337</v>
      </c>
      <c r="K1176"/>
    </row>
    <row r="1177" spans="1:11" x14ac:dyDescent="0.25">
      <c r="A1177">
        <v>62</v>
      </c>
      <c r="B1177" s="1">
        <v>43101</v>
      </c>
      <c r="C1177">
        <v>10</v>
      </c>
      <c r="D1177" t="str">
        <f>VLOOKUP(Rent[[#This Row],[Real_estate_Item]],Houses[#All],2)</f>
        <v>Eindhoven-Noord</v>
      </c>
      <c r="E1177" t="str">
        <f>VLOOKUP(Rent[[#This Row],[Real_estate_Item]],Houses[#All],3)</f>
        <v>Woensel-Noord</v>
      </c>
      <c r="F1177" t="str">
        <f>VLOOKUP(Rent[[#This Row],[Real_estate_Item]],Houses[#All],6)</f>
        <v>House</v>
      </c>
      <c r="G1177" s="3">
        <f>VLOOKUP(Rent[[#This Row],[Real_estate_Item]],Houses[#All],7)</f>
        <v>600</v>
      </c>
      <c r="H1177" s="3">
        <f t="shared" si="36"/>
        <v>6000</v>
      </c>
      <c r="I1177" s="3">
        <f t="shared" si="37"/>
        <v>7200</v>
      </c>
      <c r="J1177" s="4">
        <f>Rent[[#This Row],[Actual_Rent]]/Rent[[#This Row],[Planned_rent]]</f>
        <v>0.83333333333333337</v>
      </c>
      <c r="K1177"/>
    </row>
    <row r="1178" spans="1:11" x14ac:dyDescent="0.25">
      <c r="A1178">
        <v>62</v>
      </c>
      <c r="B1178" s="1">
        <v>43466</v>
      </c>
      <c r="C1178">
        <v>8</v>
      </c>
      <c r="D1178" t="str">
        <f>VLOOKUP(Rent[[#This Row],[Real_estate_Item]],Houses[#All],2)</f>
        <v>Eindhoven-Noord</v>
      </c>
      <c r="E1178" t="str">
        <f>VLOOKUP(Rent[[#This Row],[Real_estate_Item]],Houses[#All],3)</f>
        <v>Woensel-Noord</v>
      </c>
      <c r="F1178" t="str">
        <f>VLOOKUP(Rent[[#This Row],[Real_estate_Item]],Houses[#All],6)</f>
        <v>House</v>
      </c>
      <c r="G1178" s="3">
        <f>VLOOKUP(Rent[[#This Row],[Real_estate_Item]],Houses[#All],7)</f>
        <v>600</v>
      </c>
      <c r="H1178" s="3">
        <f t="shared" si="36"/>
        <v>4800</v>
      </c>
      <c r="I1178" s="3">
        <f t="shared" si="37"/>
        <v>7200</v>
      </c>
      <c r="J1178" s="4">
        <f>Rent[[#This Row],[Actual_Rent]]/Rent[[#This Row],[Planned_rent]]</f>
        <v>0.66666666666666663</v>
      </c>
      <c r="K1178"/>
    </row>
    <row r="1179" spans="1:11" x14ac:dyDescent="0.25">
      <c r="A1179">
        <v>63</v>
      </c>
      <c r="B1179" s="1">
        <v>36892</v>
      </c>
      <c r="C1179">
        <v>9</v>
      </c>
      <c r="D1179" t="str">
        <f>VLOOKUP(Rent[[#This Row],[Real_estate_Item]],Houses[#All],2)</f>
        <v>Eindhoven-Noord</v>
      </c>
      <c r="E1179" t="str">
        <f>VLOOKUP(Rent[[#This Row],[Real_estate_Item]],Houses[#All],3)</f>
        <v>Woensel-Noord</v>
      </c>
      <c r="F1179" t="str">
        <f>VLOOKUP(Rent[[#This Row],[Real_estate_Item]],Houses[#All],6)</f>
        <v>Small House</v>
      </c>
      <c r="G1179" s="3">
        <f>VLOOKUP(Rent[[#This Row],[Real_estate_Item]],Houses[#All],7)</f>
        <v>540</v>
      </c>
      <c r="H1179" s="3">
        <f t="shared" si="36"/>
        <v>4860</v>
      </c>
      <c r="I1179" s="3">
        <f t="shared" si="37"/>
        <v>6480</v>
      </c>
      <c r="J1179" s="4">
        <f>Rent[[#This Row],[Actual_Rent]]/Rent[[#This Row],[Planned_rent]]</f>
        <v>0.75</v>
      </c>
      <c r="K1179"/>
    </row>
    <row r="1180" spans="1:11" x14ac:dyDescent="0.25">
      <c r="A1180">
        <v>63</v>
      </c>
      <c r="B1180" s="1">
        <v>37257</v>
      </c>
      <c r="C1180">
        <v>10</v>
      </c>
      <c r="D1180" t="str">
        <f>VLOOKUP(Rent[[#This Row],[Real_estate_Item]],Houses[#All],2)</f>
        <v>Eindhoven-Noord</v>
      </c>
      <c r="E1180" t="str">
        <f>VLOOKUP(Rent[[#This Row],[Real_estate_Item]],Houses[#All],3)</f>
        <v>Woensel-Noord</v>
      </c>
      <c r="F1180" t="str">
        <f>VLOOKUP(Rent[[#This Row],[Real_estate_Item]],Houses[#All],6)</f>
        <v>Small House</v>
      </c>
      <c r="G1180" s="3">
        <f>VLOOKUP(Rent[[#This Row],[Real_estate_Item]],Houses[#All],7)</f>
        <v>540</v>
      </c>
      <c r="H1180" s="3">
        <f t="shared" si="36"/>
        <v>5400</v>
      </c>
      <c r="I1180" s="3">
        <f t="shared" si="37"/>
        <v>6480</v>
      </c>
      <c r="J1180" s="4">
        <f>Rent[[#This Row],[Actual_Rent]]/Rent[[#This Row],[Planned_rent]]</f>
        <v>0.83333333333333337</v>
      </c>
      <c r="K1180"/>
    </row>
    <row r="1181" spans="1:11" x14ac:dyDescent="0.25">
      <c r="A1181">
        <v>63</v>
      </c>
      <c r="B1181" s="1">
        <v>37622</v>
      </c>
      <c r="C1181">
        <v>11</v>
      </c>
      <c r="D1181" t="str">
        <f>VLOOKUP(Rent[[#This Row],[Real_estate_Item]],Houses[#All],2)</f>
        <v>Eindhoven-Noord</v>
      </c>
      <c r="E1181" t="str">
        <f>VLOOKUP(Rent[[#This Row],[Real_estate_Item]],Houses[#All],3)</f>
        <v>Woensel-Noord</v>
      </c>
      <c r="F1181" t="str">
        <f>VLOOKUP(Rent[[#This Row],[Real_estate_Item]],Houses[#All],6)</f>
        <v>Small House</v>
      </c>
      <c r="G1181" s="3">
        <f>VLOOKUP(Rent[[#This Row],[Real_estate_Item]],Houses[#All],7)</f>
        <v>540</v>
      </c>
      <c r="H1181" s="3">
        <f t="shared" si="36"/>
        <v>5940</v>
      </c>
      <c r="I1181" s="3">
        <f t="shared" si="37"/>
        <v>6480</v>
      </c>
      <c r="J1181" s="4">
        <f>Rent[[#This Row],[Actual_Rent]]/Rent[[#This Row],[Planned_rent]]</f>
        <v>0.91666666666666663</v>
      </c>
      <c r="K1181"/>
    </row>
    <row r="1182" spans="1:11" x14ac:dyDescent="0.25">
      <c r="A1182">
        <v>63</v>
      </c>
      <c r="B1182" s="1">
        <v>37987</v>
      </c>
      <c r="C1182">
        <v>9</v>
      </c>
      <c r="D1182" t="str">
        <f>VLOOKUP(Rent[[#This Row],[Real_estate_Item]],Houses[#All],2)</f>
        <v>Eindhoven-Noord</v>
      </c>
      <c r="E1182" t="str">
        <f>VLOOKUP(Rent[[#This Row],[Real_estate_Item]],Houses[#All],3)</f>
        <v>Woensel-Noord</v>
      </c>
      <c r="F1182" t="str">
        <f>VLOOKUP(Rent[[#This Row],[Real_estate_Item]],Houses[#All],6)</f>
        <v>Small House</v>
      </c>
      <c r="G1182" s="3">
        <f>VLOOKUP(Rent[[#This Row],[Real_estate_Item]],Houses[#All],7)</f>
        <v>540</v>
      </c>
      <c r="H1182" s="3">
        <f t="shared" si="36"/>
        <v>4860</v>
      </c>
      <c r="I1182" s="3">
        <f t="shared" si="37"/>
        <v>6480</v>
      </c>
      <c r="J1182" s="4">
        <f>Rent[[#This Row],[Actual_Rent]]/Rent[[#This Row],[Planned_rent]]</f>
        <v>0.75</v>
      </c>
      <c r="K1182"/>
    </row>
    <row r="1183" spans="1:11" x14ac:dyDescent="0.25">
      <c r="A1183">
        <v>63</v>
      </c>
      <c r="B1183" s="1">
        <v>38353</v>
      </c>
      <c r="C1183">
        <v>10</v>
      </c>
      <c r="D1183" t="str">
        <f>VLOOKUP(Rent[[#This Row],[Real_estate_Item]],Houses[#All],2)</f>
        <v>Eindhoven-Noord</v>
      </c>
      <c r="E1183" t="str">
        <f>VLOOKUP(Rent[[#This Row],[Real_estate_Item]],Houses[#All],3)</f>
        <v>Woensel-Noord</v>
      </c>
      <c r="F1183" t="str">
        <f>VLOOKUP(Rent[[#This Row],[Real_estate_Item]],Houses[#All],6)</f>
        <v>Small House</v>
      </c>
      <c r="G1183" s="3">
        <f>VLOOKUP(Rent[[#This Row],[Real_estate_Item]],Houses[#All],7)</f>
        <v>540</v>
      </c>
      <c r="H1183" s="3">
        <f t="shared" si="36"/>
        <v>5400</v>
      </c>
      <c r="I1183" s="3">
        <f t="shared" si="37"/>
        <v>6480</v>
      </c>
      <c r="J1183" s="4">
        <f>Rent[[#This Row],[Actual_Rent]]/Rent[[#This Row],[Planned_rent]]</f>
        <v>0.83333333333333337</v>
      </c>
      <c r="K1183"/>
    </row>
    <row r="1184" spans="1:11" x14ac:dyDescent="0.25">
      <c r="A1184">
        <v>63</v>
      </c>
      <c r="B1184" s="1">
        <v>38718</v>
      </c>
      <c r="C1184">
        <v>8</v>
      </c>
      <c r="D1184" t="str">
        <f>VLOOKUP(Rent[[#This Row],[Real_estate_Item]],Houses[#All],2)</f>
        <v>Eindhoven-Noord</v>
      </c>
      <c r="E1184" t="str">
        <f>VLOOKUP(Rent[[#This Row],[Real_estate_Item]],Houses[#All],3)</f>
        <v>Woensel-Noord</v>
      </c>
      <c r="F1184" t="str">
        <f>VLOOKUP(Rent[[#This Row],[Real_estate_Item]],Houses[#All],6)</f>
        <v>Small House</v>
      </c>
      <c r="G1184" s="3">
        <f>VLOOKUP(Rent[[#This Row],[Real_estate_Item]],Houses[#All],7)</f>
        <v>540</v>
      </c>
      <c r="H1184" s="3">
        <f t="shared" si="36"/>
        <v>4320</v>
      </c>
      <c r="I1184" s="3">
        <f t="shared" si="37"/>
        <v>6480</v>
      </c>
      <c r="J1184" s="4">
        <f>Rent[[#This Row],[Actual_Rent]]/Rent[[#This Row],[Planned_rent]]</f>
        <v>0.66666666666666663</v>
      </c>
      <c r="K1184"/>
    </row>
    <row r="1185" spans="1:11" x14ac:dyDescent="0.25">
      <c r="A1185">
        <v>63</v>
      </c>
      <c r="B1185" s="1">
        <v>39083</v>
      </c>
      <c r="C1185">
        <v>8</v>
      </c>
      <c r="D1185" t="str">
        <f>VLOOKUP(Rent[[#This Row],[Real_estate_Item]],Houses[#All],2)</f>
        <v>Eindhoven-Noord</v>
      </c>
      <c r="E1185" t="str">
        <f>VLOOKUP(Rent[[#This Row],[Real_estate_Item]],Houses[#All],3)</f>
        <v>Woensel-Noord</v>
      </c>
      <c r="F1185" t="str">
        <f>VLOOKUP(Rent[[#This Row],[Real_estate_Item]],Houses[#All],6)</f>
        <v>Small House</v>
      </c>
      <c r="G1185" s="3">
        <f>VLOOKUP(Rent[[#This Row],[Real_estate_Item]],Houses[#All],7)</f>
        <v>540</v>
      </c>
      <c r="H1185" s="3">
        <f t="shared" si="36"/>
        <v>4320</v>
      </c>
      <c r="I1185" s="3">
        <f t="shared" si="37"/>
        <v>6480</v>
      </c>
      <c r="J1185" s="4">
        <f>Rent[[#This Row],[Actual_Rent]]/Rent[[#This Row],[Planned_rent]]</f>
        <v>0.66666666666666663</v>
      </c>
      <c r="K1185"/>
    </row>
    <row r="1186" spans="1:11" x14ac:dyDescent="0.25">
      <c r="A1186">
        <v>63</v>
      </c>
      <c r="B1186" s="1">
        <v>39448</v>
      </c>
      <c r="C1186">
        <v>8</v>
      </c>
      <c r="D1186" t="str">
        <f>VLOOKUP(Rent[[#This Row],[Real_estate_Item]],Houses[#All],2)</f>
        <v>Eindhoven-Noord</v>
      </c>
      <c r="E1186" t="str">
        <f>VLOOKUP(Rent[[#This Row],[Real_estate_Item]],Houses[#All],3)</f>
        <v>Woensel-Noord</v>
      </c>
      <c r="F1186" t="str">
        <f>VLOOKUP(Rent[[#This Row],[Real_estate_Item]],Houses[#All],6)</f>
        <v>Small House</v>
      </c>
      <c r="G1186" s="3">
        <f>VLOOKUP(Rent[[#This Row],[Real_estate_Item]],Houses[#All],7)</f>
        <v>540</v>
      </c>
      <c r="H1186" s="3">
        <f t="shared" si="36"/>
        <v>4320</v>
      </c>
      <c r="I1186" s="3">
        <f t="shared" si="37"/>
        <v>6480</v>
      </c>
      <c r="J1186" s="4">
        <f>Rent[[#This Row],[Actual_Rent]]/Rent[[#This Row],[Planned_rent]]</f>
        <v>0.66666666666666663</v>
      </c>
      <c r="K1186"/>
    </row>
    <row r="1187" spans="1:11" x14ac:dyDescent="0.25">
      <c r="A1187">
        <v>63</v>
      </c>
      <c r="B1187" s="1">
        <v>39814</v>
      </c>
      <c r="C1187">
        <v>7</v>
      </c>
      <c r="D1187" t="str">
        <f>VLOOKUP(Rent[[#This Row],[Real_estate_Item]],Houses[#All],2)</f>
        <v>Eindhoven-Noord</v>
      </c>
      <c r="E1187" t="str">
        <f>VLOOKUP(Rent[[#This Row],[Real_estate_Item]],Houses[#All],3)</f>
        <v>Woensel-Noord</v>
      </c>
      <c r="F1187" t="str">
        <f>VLOOKUP(Rent[[#This Row],[Real_estate_Item]],Houses[#All],6)</f>
        <v>Small House</v>
      </c>
      <c r="G1187" s="3">
        <f>VLOOKUP(Rent[[#This Row],[Real_estate_Item]],Houses[#All],7)</f>
        <v>540</v>
      </c>
      <c r="H1187" s="3">
        <f t="shared" si="36"/>
        <v>3780</v>
      </c>
      <c r="I1187" s="3">
        <f t="shared" si="37"/>
        <v>6480</v>
      </c>
      <c r="J1187" s="4">
        <f>Rent[[#This Row],[Actual_Rent]]/Rent[[#This Row],[Planned_rent]]</f>
        <v>0.58333333333333337</v>
      </c>
      <c r="K1187"/>
    </row>
    <row r="1188" spans="1:11" x14ac:dyDescent="0.25">
      <c r="A1188">
        <v>63</v>
      </c>
      <c r="B1188" s="1">
        <v>40179</v>
      </c>
      <c r="C1188">
        <v>11</v>
      </c>
      <c r="D1188" t="str">
        <f>VLOOKUP(Rent[[#This Row],[Real_estate_Item]],Houses[#All],2)</f>
        <v>Eindhoven-Noord</v>
      </c>
      <c r="E1188" t="str">
        <f>VLOOKUP(Rent[[#This Row],[Real_estate_Item]],Houses[#All],3)</f>
        <v>Woensel-Noord</v>
      </c>
      <c r="F1188" t="str">
        <f>VLOOKUP(Rent[[#This Row],[Real_estate_Item]],Houses[#All],6)</f>
        <v>Small House</v>
      </c>
      <c r="G1188" s="3">
        <f>VLOOKUP(Rent[[#This Row],[Real_estate_Item]],Houses[#All],7)</f>
        <v>540</v>
      </c>
      <c r="H1188" s="3">
        <f t="shared" si="36"/>
        <v>5940</v>
      </c>
      <c r="I1188" s="3">
        <f t="shared" si="37"/>
        <v>6480</v>
      </c>
      <c r="J1188" s="4">
        <f>Rent[[#This Row],[Actual_Rent]]/Rent[[#This Row],[Planned_rent]]</f>
        <v>0.91666666666666663</v>
      </c>
      <c r="K1188"/>
    </row>
    <row r="1189" spans="1:11" x14ac:dyDescent="0.25">
      <c r="A1189">
        <v>63</v>
      </c>
      <c r="B1189" s="1">
        <v>40544</v>
      </c>
      <c r="C1189">
        <v>10</v>
      </c>
      <c r="D1189" t="str">
        <f>VLOOKUP(Rent[[#This Row],[Real_estate_Item]],Houses[#All],2)</f>
        <v>Eindhoven-Noord</v>
      </c>
      <c r="E1189" t="str">
        <f>VLOOKUP(Rent[[#This Row],[Real_estate_Item]],Houses[#All],3)</f>
        <v>Woensel-Noord</v>
      </c>
      <c r="F1189" t="str">
        <f>VLOOKUP(Rent[[#This Row],[Real_estate_Item]],Houses[#All],6)</f>
        <v>Small House</v>
      </c>
      <c r="G1189" s="3">
        <f>VLOOKUP(Rent[[#This Row],[Real_estate_Item]],Houses[#All],7)</f>
        <v>540</v>
      </c>
      <c r="H1189" s="3">
        <f t="shared" si="36"/>
        <v>5400</v>
      </c>
      <c r="I1189" s="3">
        <f t="shared" si="37"/>
        <v>6480</v>
      </c>
      <c r="J1189" s="4">
        <f>Rent[[#This Row],[Actual_Rent]]/Rent[[#This Row],[Planned_rent]]</f>
        <v>0.83333333333333337</v>
      </c>
      <c r="K1189"/>
    </row>
    <row r="1190" spans="1:11" x14ac:dyDescent="0.25">
      <c r="A1190">
        <v>63</v>
      </c>
      <c r="B1190" s="1">
        <v>40909</v>
      </c>
      <c r="C1190">
        <v>11</v>
      </c>
      <c r="D1190" t="str">
        <f>VLOOKUP(Rent[[#This Row],[Real_estate_Item]],Houses[#All],2)</f>
        <v>Eindhoven-Noord</v>
      </c>
      <c r="E1190" t="str">
        <f>VLOOKUP(Rent[[#This Row],[Real_estate_Item]],Houses[#All],3)</f>
        <v>Woensel-Noord</v>
      </c>
      <c r="F1190" t="str">
        <f>VLOOKUP(Rent[[#This Row],[Real_estate_Item]],Houses[#All],6)</f>
        <v>Small House</v>
      </c>
      <c r="G1190" s="3">
        <f>VLOOKUP(Rent[[#This Row],[Real_estate_Item]],Houses[#All],7)</f>
        <v>540</v>
      </c>
      <c r="H1190" s="3">
        <f t="shared" si="36"/>
        <v>5940</v>
      </c>
      <c r="I1190" s="3">
        <f t="shared" si="37"/>
        <v>6480</v>
      </c>
      <c r="J1190" s="4">
        <f>Rent[[#This Row],[Actual_Rent]]/Rent[[#This Row],[Planned_rent]]</f>
        <v>0.91666666666666663</v>
      </c>
      <c r="K1190"/>
    </row>
    <row r="1191" spans="1:11" x14ac:dyDescent="0.25">
      <c r="A1191">
        <v>63</v>
      </c>
      <c r="B1191" s="1">
        <v>41275</v>
      </c>
      <c r="C1191">
        <v>10</v>
      </c>
      <c r="D1191" t="str">
        <f>VLOOKUP(Rent[[#This Row],[Real_estate_Item]],Houses[#All],2)</f>
        <v>Eindhoven-Noord</v>
      </c>
      <c r="E1191" t="str">
        <f>VLOOKUP(Rent[[#This Row],[Real_estate_Item]],Houses[#All],3)</f>
        <v>Woensel-Noord</v>
      </c>
      <c r="F1191" t="str">
        <f>VLOOKUP(Rent[[#This Row],[Real_estate_Item]],Houses[#All],6)</f>
        <v>Small House</v>
      </c>
      <c r="G1191" s="3">
        <f>VLOOKUP(Rent[[#This Row],[Real_estate_Item]],Houses[#All],7)</f>
        <v>540</v>
      </c>
      <c r="H1191" s="3">
        <f t="shared" si="36"/>
        <v>5400</v>
      </c>
      <c r="I1191" s="3">
        <f t="shared" si="37"/>
        <v>6480</v>
      </c>
      <c r="J1191" s="4">
        <f>Rent[[#This Row],[Actual_Rent]]/Rent[[#This Row],[Planned_rent]]</f>
        <v>0.83333333333333337</v>
      </c>
      <c r="K1191"/>
    </row>
    <row r="1192" spans="1:11" x14ac:dyDescent="0.25">
      <c r="A1192">
        <v>63</v>
      </c>
      <c r="B1192" s="1">
        <v>41640</v>
      </c>
      <c r="C1192">
        <v>7</v>
      </c>
      <c r="D1192" t="str">
        <f>VLOOKUP(Rent[[#This Row],[Real_estate_Item]],Houses[#All],2)</f>
        <v>Eindhoven-Noord</v>
      </c>
      <c r="E1192" t="str">
        <f>VLOOKUP(Rent[[#This Row],[Real_estate_Item]],Houses[#All],3)</f>
        <v>Woensel-Noord</v>
      </c>
      <c r="F1192" t="str">
        <f>VLOOKUP(Rent[[#This Row],[Real_estate_Item]],Houses[#All],6)</f>
        <v>Small House</v>
      </c>
      <c r="G1192" s="3">
        <f>VLOOKUP(Rent[[#This Row],[Real_estate_Item]],Houses[#All],7)</f>
        <v>540</v>
      </c>
      <c r="H1192" s="3">
        <f t="shared" si="36"/>
        <v>3780</v>
      </c>
      <c r="I1192" s="3">
        <f t="shared" si="37"/>
        <v>6480</v>
      </c>
      <c r="J1192" s="4">
        <f>Rent[[#This Row],[Actual_Rent]]/Rent[[#This Row],[Planned_rent]]</f>
        <v>0.58333333333333337</v>
      </c>
      <c r="K1192"/>
    </row>
    <row r="1193" spans="1:11" x14ac:dyDescent="0.25">
      <c r="A1193">
        <v>63</v>
      </c>
      <c r="B1193" s="1">
        <v>42005</v>
      </c>
      <c r="C1193">
        <v>8</v>
      </c>
      <c r="D1193" t="str">
        <f>VLOOKUP(Rent[[#This Row],[Real_estate_Item]],Houses[#All],2)</f>
        <v>Eindhoven-Noord</v>
      </c>
      <c r="E1193" t="str">
        <f>VLOOKUP(Rent[[#This Row],[Real_estate_Item]],Houses[#All],3)</f>
        <v>Woensel-Noord</v>
      </c>
      <c r="F1193" t="str">
        <f>VLOOKUP(Rent[[#This Row],[Real_estate_Item]],Houses[#All],6)</f>
        <v>Small House</v>
      </c>
      <c r="G1193" s="3">
        <f>VLOOKUP(Rent[[#This Row],[Real_estate_Item]],Houses[#All],7)</f>
        <v>540</v>
      </c>
      <c r="H1193" s="3">
        <f t="shared" si="36"/>
        <v>4320</v>
      </c>
      <c r="I1193" s="3">
        <f t="shared" si="37"/>
        <v>6480</v>
      </c>
      <c r="J1193" s="4">
        <f>Rent[[#This Row],[Actual_Rent]]/Rent[[#This Row],[Planned_rent]]</f>
        <v>0.66666666666666663</v>
      </c>
      <c r="K1193"/>
    </row>
    <row r="1194" spans="1:11" x14ac:dyDescent="0.25">
      <c r="A1194">
        <v>63</v>
      </c>
      <c r="B1194" s="1">
        <v>42370</v>
      </c>
      <c r="C1194">
        <v>8</v>
      </c>
      <c r="D1194" t="str">
        <f>VLOOKUP(Rent[[#This Row],[Real_estate_Item]],Houses[#All],2)</f>
        <v>Eindhoven-Noord</v>
      </c>
      <c r="E1194" t="str">
        <f>VLOOKUP(Rent[[#This Row],[Real_estate_Item]],Houses[#All],3)</f>
        <v>Woensel-Noord</v>
      </c>
      <c r="F1194" t="str">
        <f>VLOOKUP(Rent[[#This Row],[Real_estate_Item]],Houses[#All],6)</f>
        <v>Small House</v>
      </c>
      <c r="G1194" s="3">
        <f>VLOOKUP(Rent[[#This Row],[Real_estate_Item]],Houses[#All],7)</f>
        <v>540</v>
      </c>
      <c r="H1194" s="3">
        <f t="shared" si="36"/>
        <v>4320</v>
      </c>
      <c r="I1194" s="3">
        <f t="shared" si="37"/>
        <v>6480</v>
      </c>
      <c r="J1194" s="4">
        <f>Rent[[#This Row],[Actual_Rent]]/Rent[[#This Row],[Planned_rent]]</f>
        <v>0.66666666666666663</v>
      </c>
      <c r="K1194"/>
    </row>
    <row r="1195" spans="1:11" x14ac:dyDescent="0.25">
      <c r="A1195">
        <v>63</v>
      </c>
      <c r="B1195" s="1">
        <v>42736</v>
      </c>
      <c r="C1195">
        <v>8</v>
      </c>
      <c r="D1195" t="str">
        <f>VLOOKUP(Rent[[#This Row],[Real_estate_Item]],Houses[#All],2)</f>
        <v>Eindhoven-Noord</v>
      </c>
      <c r="E1195" t="str">
        <f>VLOOKUP(Rent[[#This Row],[Real_estate_Item]],Houses[#All],3)</f>
        <v>Woensel-Noord</v>
      </c>
      <c r="F1195" t="str">
        <f>VLOOKUP(Rent[[#This Row],[Real_estate_Item]],Houses[#All],6)</f>
        <v>Small House</v>
      </c>
      <c r="G1195" s="3">
        <f>VLOOKUP(Rent[[#This Row],[Real_estate_Item]],Houses[#All],7)</f>
        <v>540</v>
      </c>
      <c r="H1195" s="3">
        <f t="shared" si="36"/>
        <v>4320</v>
      </c>
      <c r="I1195" s="3">
        <f t="shared" si="37"/>
        <v>6480</v>
      </c>
      <c r="J1195" s="4">
        <f>Rent[[#This Row],[Actual_Rent]]/Rent[[#This Row],[Planned_rent]]</f>
        <v>0.66666666666666663</v>
      </c>
      <c r="K1195"/>
    </row>
    <row r="1196" spans="1:11" x14ac:dyDescent="0.25">
      <c r="A1196">
        <v>63</v>
      </c>
      <c r="B1196" s="1">
        <v>43101</v>
      </c>
      <c r="C1196">
        <v>9</v>
      </c>
      <c r="D1196" t="str">
        <f>VLOOKUP(Rent[[#This Row],[Real_estate_Item]],Houses[#All],2)</f>
        <v>Eindhoven-Noord</v>
      </c>
      <c r="E1196" t="str">
        <f>VLOOKUP(Rent[[#This Row],[Real_estate_Item]],Houses[#All],3)</f>
        <v>Woensel-Noord</v>
      </c>
      <c r="F1196" t="str">
        <f>VLOOKUP(Rent[[#This Row],[Real_estate_Item]],Houses[#All],6)</f>
        <v>Small House</v>
      </c>
      <c r="G1196" s="3">
        <f>VLOOKUP(Rent[[#This Row],[Real_estate_Item]],Houses[#All],7)</f>
        <v>540</v>
      </c>
      <c r="H1196" s="3">
        <f t="shared" si="36"/>
        <v>4860</v>
      </c>
      <c r="I1196" s="3">
        <f t="shared" si="37"/>
        <v>6480</v>
      </c>
      <c r="J1196" s="4">
        <f>Rent[[#This Row],[Actual_Rent]]/Rent[[#This Row],[Planned_rent]]</f>
        <v>0.75</v>
      </c>
      <c r="K1196"/>
    </row>
    <row r="1197" spans="1:11" x14ac:dyDescent="0.25">
      <c r="A1197">
        <v>63</v>
      </c>
      <c r="B1197" s="1">
        <v>43466</v>
      </c>
      <c r="C1197">
        <v>9</v>
      </c>
      <c r="D1197" t="str">
        <f>VLOOKUP(Rent[[#This Row],[Real_estate_Item]],Houses[#All],2)</f>
        <v>Eindhoven-Noord</v>
      </c>
      <c r="E1197" t="str">
        <f>VLOOKUP(Rent[[#This Row],[Real_estate_Item]],Houses[#All],3)</f>
        <v>Woensel-Noord</v>
      </c>
      <c r="F1197" t="str">
        <f>VLOOKUP(Rent[[#This Row],[Real_estate_Item]],Houses[#All],6)</f>
        <v>Small House</v>
      </c>
      <c r="G1197" s="3">
        <f>VLOOKUP(Rent[[#This Row],[Real_estate_Item]],Houses[#All],7)</f>
        <v>540</v>
      </c>
      <c r="H1197" s="3">
        <f t="shared" si="36"/>
        <v>4860</v>
      </c>
      <c r="I1197" s="3">
        <f t="shared" si="37"/>
        <v>6480</v>
      </c>
      <c r="J1197" s="4">
        <f>Rent[[#This Row],[Actual_Rent]]/Rent[[#This Row],[Planned_rent]]</f>
        <v>0.75</v>
      </c>
      <c r="K1197"/>
    </row>
    <row r="1198" spans="1:11" x14ac:dyDescent="0.25">
      <c r="A1198">
        <v>64</v>
      </c>
      <c r="B1198" s="1">
        <v>36892</v>
      </c>
      <c r="C1198">
        <v>8</v>
      </c>
      <c r="D1198" t="str">
        <f>VLOOKUP(Rent[[#This Row],[Real_estate_Item]],Houses[#All],2)</f>
        <v>Eindhoven-Noord</v>
      </c>
      <c r="E1198" t="str">
        <f>VLOOKUP(Rent[[#This Row],[Real_estate_Item]],Houses[#All],3)</f>
        <v>Woensel-Noord</v>
      </c>
      <c r="F1198" t="str">
        <f>VLOOKUP(Rent[[#This Row],[Real_estate_Item]],Houses[#All],6)</f>
        <v>Apartment</v>
      </c>
      <c r="G1198" s="3">
        <f>VLOOKUP(Rent[[#This Row],[Real_estate_Item]],Houses[#All],7)</f>
        <v>420</v>
      </c>
      <c r="H1198" s="3">
        <f t="shared" si="36"/>
        <v>3360</v>
      </c>
      <c r="I1198" s="3">
        <f t="shared" si="37"/>
        <v>5040</v>
      </c>
      <c r="J1198" s="4">
        <f>Rent[[#This Row],[Actual_Rent]]/Rent[[#This Row],[Planned_rent]]</f>
        <v>0.66666666666666663</v>
      </c>
      <c r="K1198"/>
    </row>
    <row r="1199" spans="1:11" x14ac:dyDescent="0.25">
      <c r="A1199">
        <v>64</v>
      </c>
      <c r="B1199" s="1">
        <v>37257</v>
      </c>
      <c r="C1199">
        <v>8</v>
      </c>
      <c r="D1199" t="str">
        <f>VLOOKUP(Rent[[#This Row],[Real_estate_Item]],Houses[#All],2)</f>
        <v>Eindhoven-Noord</v>
      </c>
      <c r="E1199" t="str">
        <f>VLOOKUP(Rent[[#This Row],[Real_estate_Item]],Houses[#All],3)</f>
        <v>Woensel-Noord</v>
      </c>
      <c r="F1199" t="str">
        <f>VLOOKUP(Rent[[#This Row],[Real_estate_Item]],Houses[#All],6)</f>
        <v>Apartment</v>
      </c>
      <c r="G1199" s="3">
        <f>VLOOKUP(Rent[[#This Row],[Real_estate_Item]],Houses[#All],7)</f>
        <v>420</v>
      </c>
      <c r="H1199" s="3">
        <f t="shared" si="36"/>
        <v>3360</v>
      </c>
      <c r="I1199" s="3">
        <f t="shared" si="37"/>
        <v>5040</v>
      </c>
      <c r="J1199" s="4">
        <f>Rent[[#This Row],[Actual_Rent]]/Rent[[#This Row],[Planned_rent]]</f>
        <v>0.66666666666666663</v>
      </c>
      <c r="K1199"/>
    </row>
    <row r="1200" spans="1:11" x14ac:dyDescent="0.25">
      <c r="A1200">
        <v>64</v>
      </c>
      <c r="B1200" s="1">
        <v>37622</v>
      </c>
      <c r="C1200">
        <v>9</v>
      </c>
      <c r="D1200" t="str">
        <f>VLOOKUP(Rent[[#This Row],[Real_estate_Item]],Houses[#All],2)</f>
        <v>Eindhoven-Noord</v>
      </c>
      <c r="E1200" t="str">
        <f>VLOOKUP(Rent[[#This Row],[Real_estate_Item]],Houses[#All],3)</f>
        <v>Woensel-Noord</v>
      </c>
      <c r="F1200" t="str">
        <f>VLOOKUP(Rent[[#This Row],[Real_estate_Item]],Houses[#All],6)</f>
        <v>Apartment</v>
      </c>
      <c r="G1200" s="3">
        <f>VLOOKUP(Rent[[#This Row],[Real_estate_Item]],Houses[#All],7)</f>
        <v>420</v>
      </c>
      <c r="H1200" s="3">
        <f t="shared" si="36"/>
        <v>3780</v>
      </c>
      <c r="I1200" s="3">
        <f t="shared" si="37"/>
        <v>5040</v>
      </c>
      <c r="J1200" s="4">
        <f>Rent[[#This Row],[Actual_Rent]]/Rent[[#This Row],[Planned_rent]]</f>
        <v>0.75</v>
      </c>
      <c r="K1200"/>
    </row>
    <row r="1201" spans="1:11" x14ac:dyDescent="0.25">
      <c r="A1201">
        <v>64</v>
      </c>
      <c r="B1201" s="1">
        <v>37987</v>
      </c>
      <c r="C1201">
        <v>9</v>
      </c>
      <c r="D1201" t="str">
        <f>VLOOKUP(Rent[[#This Row],[Real_estate_Item]],Houses[#All],2)</f>
        <v>Eindhoven-Noord</v>
      </c>
      <c r="E1201" t="str">
        <f>VLOOKUP(Rent[[#This Row],[Real_estate_Item]],Houses[#All],3)</f>
        <v>Woensel-Noord</v>
      </c>
      <c r="F1201" t="str">
        <f>VLOOKUP(Rent[[#This Row],[Real_estate_Item]],Houses[#All],6)</f>
        <v>Apartment</v>
      </c>
      <c r="G1201" s="3">
        <f>VLOOKUP(Rent[[#This Row],[Real_estate_Item]],Houses[#All],7)</f>
        <v>420</v>
      </c>
      <c r="H1201" s="3">
        <f t="shared" si="36"/>
        <v>3780</v>
      </c>
      <c r="I1201" s="3">
        <f t="shared" si="37"/>
        <v>5040</v>
      </c>
      <c r="J1201" s="4">
        <f>Rent[[#This Row],[Actual_Rent]]/Rent[[#This Row],[Planned_rent]]</f>
        <v>0.75</v>
      </c>
      <c r="K1201"/>
    </row>
    <row r="1202" spans="1:11" x14ac:dyDescent="0.25">
      <c r="A1202">
        <v>64</v>
      </c>
      <c r="B1202" s="1">
        <v>38353</v>
      </c>
      <c r="C1202">
        <v>8</v>
      </c>
      <c r="D1202" t="str">
        <f>VLOOKUP(Rent[[#This Row],[Real_estate_Item]],Houses[#All],2)</f>
        <v>Eindhoven-Noord</v>
      </c>
      <c r="E1202" t="str">
        <f>VLOOKUP(Rent[[#This Row],[Real_estate_Item]],Houses[#All],3)</f>
        <v>Woensel-Noord</v>
      </c>
      <c r="F1202" t="str">
        <f>VLOOKUP(Rent[[#This Row],[Real_estate_Item]],Houses[#All],6)</f>
        <v>Apartment</v>
      </c>
      <c r="G1202" s="3">
        <f>VLOOKUP(Rent[[#This Row],[Real_estate_Item]],Houses[#All],7)</f>
        <v>420</v>
      </c>
      <c r="H1202" s="3">
        <f t="shared" si="36"/>
        <v>3360</v>
      </c>
      <c r="I1202" s="3">
        <f t="shared" si="37"/>
        <v>5040</v>
      </c>
      <c r="J1202" s="4">
        <f>Rent[[#This Row],[Actual_Rent]]/Rent[[#This Row],[Planned_rent]]</f>
        <v>0.66666666666666663</v>
      </c>
      <c r="K1202"/>
    </row>
    <row r="1203" spans="1:11" x14ac:dyDescent="0.25">
      <c r="A1203">
        <v>64</v>
      </c>
      <c r="B1203" s="1">
        <v>38718</v>
      </c>
      <c r="C1203">
        <v>9</v>
      </c>
      <c r="D1203" t="str">
        <f>VLOOKUP(Rent[[#This Row],[Real_estate_Item]],Houses[#All],2)</f>
        <v>Eindhoven-Noord</v>
      </c>
      <c r="E1203" t="str">
        <f>VLOOKUP(Rent[[#This Row],[Real_estate_Item]],Houses[#All],3)</f>
        <v>Woensel-Noord</v>
      </c>
      <c r="F1203" t="str">
        <f>VLOOKUP(Rent[[#This Row],[Real_estate_Item]],Houses[#All],6)</f>
        <v>Apartment</v>
      </c>
      <c r="G1203" s="3">
        <f>VLOOKUP(Rent[[#This Row],[Real_estate_Item]],Houses[#All],7)</f>
        <v>420</v>
      </c>
      <c r="H1203" s="3">
        <f t="shared" si="36"/>
        <v>3780</v>
      </c>
      <c r="I1203" s="3">
        <f t="shared" si="37"/>
        <v>5040</v>
      </c>
      <c r="J1203" s="4">
        <f>Rent[[#This Row],[Actual_Rent]]/Rent[[#This Row],[Planned_rent]]</f>
        <v>0.75</v>
      </c>
      <c r="K1203"/>
    </row>
    <row r="1204" spans="1:11" x14ac:dyDescent="0.25">
      <c r="A1204">
        <v>64</v>
      </c>
      <c r="B1204" s="1">
        <v>39083</v>
      </c>
      <c r="C1204">
        <v>11</v>
      </c>
      <c r="D1204" t="str">
        <f>VLOOKUP(Rent[[#This Row],[Real_estate_Item]],Houses[#All],2)</f>
        <v>Eindhoven-Noord</v>
      </c>
      <c r="E1204" t="str">
        <f>VLOOKUP(Rent[[#This Row],[Real_estate_Item]],Houses[#All],3)</f>
        <v>Woensel-Noord</v>
      </c>
      <c r="F1204" t="str">
        <f>VLOOKUP(Rent[[#This Row],[Real_estate_Item]],Houses[#All],6)</f>
        <v>Apartment</v>
      </c>
      <c r="G1204" s="3">
        <f>VLOOKUP(Rent[[#This Row],[Real_estate_Item]],Houses[#All],7)</f>
        <v>420</v>
      </c>
      <c r="H1204" s="3">
        <f t="shared" si="36"/>
        <v>4620</v>
      </c>
      <c r="I1204" s="3">
        <f t="shared" si="37"/>
        <v>5040</v>
      </c>
      <c r="J1204" s="4">
        <f>Rent[[#This Row],[Actual_Rent]]/Rent[[#This Row],[Planned_rent]]</f>
        <v>0.91666666666666663</v>
      </c>
      <c r="K1204"/>
    </row>
    <row r="1205" spans="1:11" x14ac:dyDescent="0.25">
      <c r="A1205">
        <v>64</v>
      </c>
      <c r="B1205" s="1">
        <v>39448</v>
      </c>
      <c r="C1205">
        <v>11</v>
      </c>
      <c r="D1205" t="str">
        <f>VLOOKUP(Rent[[#This Row],[Real_estate_Item]],Houses[#All],2)</f>
        <v>Eindhoven-Noord</v>
      </c>
      <c r="E1205" t="str">
        <f>VLOOKUP(Rent[[#This Row],[Real_estate_Item]],Houses[#All],3)</f>
        <v>Woensel-Noord</v>
      </c>
      <c r="F1205" t="str">
        <f>VLOOKUP(Rent[[#This Row],[Real_estate_Item]],Houses[#All],6)</f>
        <v>Apartment</v>
      </c>
      <c r="G1205" s="3">
        <f>VLOOKUP(Rent[[#This Row],[Real_estate_Item]],Houses[#All],7)</f>
        <v>420</v>
      </c>
      <c r="H1205" s="3">
        <f t="shared" si="36"/>
        <v>4620</v>
      </c>
      <c r="I1205" s="3">
        <f t="shared" si="37"/>
        <v>5040</v>
      </c>
      <c r="J1205" s="4">
        <f>Rent[[#This Row],[Actual_Rent]]/Rent[[#This Row],[Planned_rent]]</f>
        <v>0.91666666666666663</v>
      </c>
      <c r="K1205"/>
    </row>
    <row r="1206" spans="1:11" x14ac:dyDescent="0.25">
      <c r="A1206">
        <v>64</v>
      </c>
      <c r="B1206" s="1">
        <v>39814</v>
      </c>
      <c r="C1206">
        <v>11</v>
      </c>
      <c r="D1206" t="str">
        <f>VLOOKUP(Rent[[#This Row],[Real_estate_Item]],Houses[#All],2)</f>
        <v>Eindhoven-Noord</v>
      </c>
      <c r="E1206" t="str">
        <f>VLOOKUP(Rent[[#This Row],[Real_estate_Item]],Houses[#All],3)</f>
        <v>Woensel-Noord</v>
      </c>
      <c r="F1206" t="str">
        <f>VLOOKUP(Rent[[#This Row],[Real_estate_Item]],Houses[#All],6)</f>
        <v>Apartment</v>
      </c>
      <c r="G1206" s="3">
        <f>VLOOKUP(Rent[[#This Row],[Real_estate_Item]],Houses[#All],7)</f>
        <v>420</v>
      </c>
      <c r="H1206" s="3">
        <f t="shared" si="36"/>
        <v>4620</v>
      </c>
      <c r="I1206" s="3">
        <f t="shared" si="37"/>
        <v>5040</v>
      </c>
      <c r="J1206" s="4">
        <f>Rent[[#This Row],[Actual_Rent]]/Rent[[#This Row],[Planned_rent]]</f>
        <v>0.91666666666666663</v>
      </c>
      <c r="K1206"/>
    </row>
    <row r="1207" spans="1:11" x14ac:dyDescent="0.25">
      <c r="A1207">
        <v>64</v>
      </c>
      <c r="B1207" s="1">
        <v>40179</v>
      </c>
      <c r="C1207">
        <v>7</v>
      </c>
      <c r="D1207" t="str">
        <f>VLOOKUP(Rent[[#This Row],[Real_estate_Item]],Houses[#All],2)</f>
        <v>Eindhoven-Noord</v>
      </c>
      <c r="E1207" t="str">
        <f>VLOOKUP(Rent[[#This Row],[Real_estate_Item]],Houses[#All],3)</f>
        <v>Woensel-Noord</v>
      </c>
      <c r="F1207" t="str">
        <f>VLOOKUP(Rent[[#This Row],[Real_estate_Item]],Houses[#All],6)</f>
        <v>Apartment</v>
      </c>
      <c r="G1207" s="3">
        <f>VLOOKUP(Rent[[#This Row],[Real_estate_Item]],Houses[#All],7)</f>
        <v>420</v>
      </c>
      <c r="H1207" s="3">
        <f t="shared" si="36"/>
        <v>2940</v>
      </c>
      <c r="I1207" s="3">
        <f t="shared" si="37"/>
        <v>5040</v>
      </c>
      <c r="J1207" s="4">
        <f>Rent[[#This Row],[Actual_Rent]]/Rent[[#This Row],[Planned_rent]]</f>
        <v>0.58333333333333337</v>
      </c>
      <c r="K1207"/>
    </row>
    <row r="1208" spans="1:11" x14ac:dyDescent="0.25">
      <c r="A1208">
        <v>64</v>
      </c>
      <c r="B1208" s="1">
        <v>40544</v>
      </c>
      <c r="C1208">
        <v>7</v>
      </c>
      <c r="D1208" t="str">
        <f>VLOOKUP(Rent[[#This Row],[Real_estate_Item]],Houses[#All],2)</f>
        <v>Eindhoven-Noord</v>
      </c>
      <c r="E1208" t="str">
        <f>VLOOKUP(Rent[[#This Row],[Real_estate_Item]],Houses[#All],3)</f>
        <v>Woensel-Noord</v>
      </c>
      <c r="F1208" t="str">
        <f>VLOOKUP(Rent[[#This Row],[Real_estate_Item]],Houses[#All],6)</f>
        <v>Apartment</v>
      </c>
      <c r="G1208" s="3">
        <f>VLOOKUP(Rent[[#This Row],[Real_estate_Item]],Houses[#All],7)</f>
        <v>420</v>
      </c>
      <c r="H1208" s="3">
        <f t="shared" si="36"/>
        <v>2940</v>
      </c>
      <c r="I1208" s="3">
        <f t="shared" si="37"/>
        <v>5040</v>
      </c>
      <c r="J1208" s="4">
        <f>Rent[[#This Row],[Actual_Rent]]/Rent[[#This Row],[Planned_rent]]</f>
        <v>0.58333333333333337</v>
      </c>
      <c r="K1208"/>
    </row>
    <row r="1209" spans="1:11" x14ac:dyDescent="0.25">
      <c r="A1209">
        <v>64</v>
      </c>
      <c r="B1209" s="1">
        <v>40909</v>
      </c>
      <c r="C1209">
        <v>9</v>
      </c>
      <c r="D1209" t="str">
        <f>VLOOKUP(Rent[[#This Row],[Real_estate_Item]],Houses[#All],2)</f>
        <v>Eindhoven-Noord</v>
      </c>
      <c r="E1209" t="str">
        <f>VLOOKUP(Rent[[#This Row],[Real_estate_Item]],Houses[#All],3)</f>
        <v>Woensel-Noord</v>
      </c>
      <c r="F1209" t="str">
        <f>VLOOKUP(Rent[[#This Row],[Real_estate_Item]],Houses[#All],6)</f>
        <v>Apartment</v>
      </c>
      <c r="G1209" s="3">
        <f>VLOOKUP(Rent[[#This Row],[Real_estate_Item]],Houses[#All],7)</f>
        <v>420</v>
      </c>
      <c r="H1209" s="3">
        <f t="shared" si="36"/>
        <v>3780</v>
      </c>
      <c r="I1209" s="3">
        <f t="shared" si="37"/>
        <v>5040</v>
      </c>
      <c r="J1209" s="4">
        <f>Rent[[#This Row],[Actual_Rent]]/Rent[[#This Row],[Planned_rent]]</f>
        <v>0.75</v>
      </c>
      <c r="K1209"/>
    </row>
    <row r="1210" spans="1:11" x14ac:dyDescent="0.25">
      <c r="A1210">
        <v>64</v>
      </c>
      <c r="B1210" s="1">
        <v>41275</v>
      </c>
      <c r="C1210">
        <v>7</v>
      </c>
      <c r="D1210" t="str">
        <f>VLOOKUP(Rent[[#This Row],[Real_estate_Item]],Houses[#All],2)</f>
        <v>Eindhoven-Noord</v>
      </c>
      <c r="E1210" t="str">
        <f>VLOOKUP(Rent[[#This Row],[Real_estate_Item]],Houses[#All],3)</f>
        <v>Woensel-Noord</v>
      </c>
      <c r="F1210" t="str">
        <f>VLOOKUP(Rent[[#This Row],[Real_estate_Item]],Houses[#All],6)</f>
        <v>Apartment</v>
      </c>
      <c r="G1210" s="3">
        <f>VLOOKUP(Rent[[#This Row],[Real_estate_Item]],Houses[#All],7)</f>
        <v>420</v>
      </c>
      <c r="H1210" s="3">
        <f t="shared" si="36"/>
        <v>2940</v>
      </c>
      <c r="I1210" s="3">
        <f t="shared" si="37"/>
        <v>5040</v>
      </c>
      <c r="J1210" s="4">
        <f>Rent[[#This Row],[Actual_Rent]]/Rent[[#This Row],[Planned_rent]]</f>
        <v>0.58333333333333337</v>
      </c>
      <c r="K1210"/>
    </row>
    <row r="1211" spans="1:11" x14ac:dyDescent="0.25">
      <c r="A1211">
        <v>64</v>
      </c>
      <c r="B1211" s="1">
        <v>41640</v>
      </c>
      <c r="C1211">
        <v>11</v>
      </c>
      <c r="D1211" t="str">
        <f>VLOOKUP(Rent[[#This Row],[Real_estate_Item]],Houses[#All],2)</f>
        <v>Eindhoven-Noord</v>
      </c>
      <c r="E1211" t="str">
        <f>VLOOKUP(Rent[[#This Row],[Real_estate_Item]],Houses[#All],3)</f>
        <v>Woensel-Noord</v>
      </c>
      <c r="F1211" t="str">
        <f>VLOOKUP(Rent[[#This Row],[Real_estate_Item]],Houses[#All],6)</f>
        <v>Apartment</v>
      </c>
      <c r="G1211" s="3">
        <f>VLOOKUP(Rent[[#This Row],[Real_estate_Item]],Houses[#All],7)</f>
        <v>420</v>
      </c>
      <c r="H1211" s="3">
        <f t="shared" si="36"/>
        <v>4620</v>
      </c>
      <c r="I1211" s="3">
        <f t="shared" si="37"/>
        <v>5040</v>
      </c>
      <c r="J1211" s="4">
        <f>Rent[[#This Row],[Actual_Rent]]/Rent[[#This Row],[Planned_rent]]</f>
        <v>0.91666666666666663</v>
      </c>
      <c r="K1211"/>
    </row>
    <row r="1212" spans="1:11" x14ac:dyDescent="0.25">
      <c r="A1212">
        <v>64</v>
      </c>
      <c r="B1212" s="1">
        <v>42005</v>
      </c>
      <c r="C1212">
        <v>9</v>
      </c>
      <c r="D1212" t="str">
        <f>VLOOKUP(Rent[[#This Row],[Real_estate_Item]],Houses[#All],2)</f>
        <v>Eindhoven-Noord</v>
      </c>
      <c r="E1212" t="str">
        <f>VLOOKUP(Rent[[#This Row],[Real_estate_Item]],Houses[#All],3)</f>
        <v>Woensel-Noord</v>
      </c>
      <c r="F1212" t="str">
        <f>VLOOKUP(Rent[[#This Row],[Real_estate_Item]],Houses[#All],6)</f>
        <v>Apartment</v>
      </c>
      <c r="G1212" s="3">
        <f>VLOOKUP(Rent[[#This Row],[Real_estate_Item]],Houses[#All],7)</f>
        <v>420</v>
      </c>
      <c r="H1212" s="3">
        <f t="shared" si="36"/>
        <v>3780</v>
      </c>
      <c r="I1212" s="3">
        <f t="shared" si="37"/>
        <v>5040</v>
      </c>
      <c r="J1212" s="4">
        <f>Rent[[#This Row],[Actual_Rent]]/Rent[[#This Row],[Planned_rent]]</f>
        <v>0.75</v>
      </c>
      <c r="K1212"/>
    </row>
    <row r="1213" spans="1:11" x14ac:dyDescent="0.25">
      <c r="A1213">
        <v>64</v>
      </c>
      <c r="B1213" s="1">
        <v>42370</v>
      </c>
      <c r="C1213">
        <v>11</v>
      </c>
      <c r="D1213" t="str">
        <f>VLOOKUP(Rent[[#This Row],[Real_estate_Item]],Houses[#All],2)</f>
        <v>Eindhoven-Noord</v>
      </c>
      <c r="E1213" t="str">
        <f>VLOOKUP(Rent[[#This Row],[Real_estate_Item]],Houses[#All],3)</f>
        <v>Woensel-Noord</v>
      </c>
      <c r="F1213" t="str">
        <f>VLOOKUP(Rent[[#This Row],[Real_estate_Item]],Houses[#All],6)</f>
        <v>Apartment</v>
      </c>
      <c r="G1213" s="3">
        <f>VLOOKUP(Rent[[#This Row],[Real_estate_Item]],Houses[#All],7)</f>
        <v>420</v>
      </c>
      <c r="H1213" s="3">
        <f t="shared" si="36"/>
        <v>4620</v>
      </c>
      <c r="I1213" s="3">
        <f t="shared" si="37"/>
        <v>5040</v>
      </c>
      <c r="J1213" s="4">
        <f>Rent[[#This Row],[Actual_Rent]]/Rent[[#This Row],[Planned_rent]]</f>
        <v>0.91666666666666663</v>
      </c>
      <c r="K1213"/>
    </row>
    <row r="1214" spans="1:11" x14ac:dyDescent="0.25">
      <c r="A1214">
        <v>64</v>
      </c>
      <c r="B1214" s="1">
        <v>42736</v>
      </c>
      <c r="C1214">
        <v>11</v>
      </c>
      <c r="D1214" t="str">
        <f>VLOOKUP(Rent[[#This Row],[Real_estate_Item]],Houses[#All],2)</f>
        <v>Eindhoven-Noord</v>
      </c>
      <c r="E1214" t="str">
        <f>VLOOKUP(Rent[[#This Row],[Real_estate_Item]],Houses[#All],3)</f>
        <v>Woensel-Noord</v>
      </c>
      <c r="F1214" t="str">
        <f>VLOOKUP(Rent[[#This Row],[Real_estate_Item]],Houses[#All],6)</f>
        <v>Apartment</v>
      </c>
      <c r="G1214" s="3">
        <f>VLOOKUP(Rent[[#This Row],[Real_estate_Item]],Houses[#All],7)</f>
        <v>420</v>
      </c>
      <c r="H1214" s="3">
        <f t="shared" si="36"/>
        <v>4620</v>
      </c>
      <c r="I1214" s="3">
        <f t="shared" si="37"/>
        <v>5040</v>
      </c>
      <c r="J1214" s="4">
        <f>Rent[[#This Row],[Actual_Rent]]/Rent[[#This Row],[Planned_rent]]</f>
        <v>0.91666666666666663</v>
      </c>
      <c r="K1214"/>
    </row>
    <row r="1215" spans="1:11" x14ac:dyDescent="0.25">
      <c r="A1215">
        <v>64</v>
      </c>
      <c r="B1215" s="1">
        <v>43101</v>
      </c>
      <c r="C1215">
        <v>12</v>
      </c>
      <c r="D1215" t="str">
        <f>VLOOKUP(Rent[[#This Row],[Real_estate_Item]],Houses[#All],2)</f>
        <v>Eindhoven-Noord</v>
      </c>
      <c r="E1215" t="str">
        <f>VLOOKUP(Rent[[#This Row],[Real_estate_Item]],Houses[#All],3)</f>
        <v>Woensel-Noord</v>
      </c>
      <c r="F1215" t="str">
        <f>VLOOKUP(Rent[[#This Row],[Real_estate_Item]],Houses[#All],6)</f>
        <v>Apartment</v>
      </c>
      <c r="G1215" s="3">
        <f>VLOOKUP(Rent[[#This Row],[Real_estate_Item]],Houses[#All],7)</f>
        <v>420</v>
      </c>
      <c r="H1215" s="3">
        <f t="shared" si="36"/>
        <v>5040</v>
      </c>
      <c r="I1215" s="3">
        <f t="shared" si="37"/>
        <v>5040</v>
      </c>
      <c r="J1215" s="4">
        <f>Rent[[#This Row],[Actual_Rent]]/Rent[[#This Row],[Planned_rent]]</f>
        <v>1</v>
      </c>
      <c r="K1215"/>
    </row>
    <row r="1216" spans="1:11" x14ac:dyDescent="0.25">
      <c r="A1216">
        <v>64</v>
      </c>
      <c r="B1216" s="1">
        <v>43466</v>
      </c>
      <c r="C1216">
        <v>10</v>
      </c>
      <c r="D1216" t="str">
        <f>VLOOKUP(Rent[[#This Row],[Real_estate_Item]],Houses[#All],2)</f>
        <v>Eindhoven-Noord</v>
      </c>
      <c r="E1216" t="str">
        <f>VLOOKUP(Rent[[#This Row],[Real_estate_Item]],Houses[#All],3)</f>
        <v>Woensel-Noord</v>
      </c>
      <c r="F1216" t="str">
        <f>VLOOKUP(Rent[[#This Row],[Real_estate_Item]],Houses[#All],6)</f>
        <v>Apartment</v>
      </c>
      <c r="G1216" s="3">
        <f>VLOOKUP(Rent[[#This Row],[Real_estate_Item]],Houses[#All],7)</f>
        <v>420</v>
      </c>
      <c r="H1216" s="3">
        <f t="shared" si="36"/>
        <v>4200</v>
      </c>
      <c r="I1216" s="3">
        <f t="shared" si="37"/>
        <v>5040</v>
      </c>
      <c r="J1216" s="4">
        <f>Rent[[#This Row],[Actual_Rent]]/Rent[[#This Row],[Planned_rent]]</f>
        <v>0.83333333333333337</v>
      </c>
      <c r="K1216"/>
    </row>
    <row r="1217" spans="1:11" x14ac:dyDescent="0.25">
      <c r="A1217">
        <v>65</v>
      </c>
      <c r="B1217" s="1">
        <v>36892</v>
      </c>
      <c r="C1217">
        <v>8</v>
      </c>
      <c r="D1217" t="str">
        <f>VLOOKUP(Rent[[#This Row],[Real_estate_Item]],Houses[#All],2)</f>
        <v>Eindhoven-Noord</v>
      </c>
      <c r="E1217" t="str">
        <f>VLOOKUP(Rent[[#This Row],[Real_estate_Item]],Houses[#All],3)</f>
        <v>Woensel-Noord</v>
      </c>
      <c r="F1217" t="str">
        <f>VLOOKUP(Rent[[#This Row],[Real_estate_Item]],Houses[#All],6)</f>
        <v>Villa</v>
      </c>
      <c r="G1217" s="3">
        <f>VLOOKUP(Rent[[#This Row],[Real_estate_Item]],Houses[#All],7)</f>
        <v>1080</v>
      </c>
      <c r="H1217" s="3">
        <f t="shared" si="36"/>
        <v>8640</v>
      </c>
      <c r="I1217" s="3">
        <f t="shared" si="37"/>
        <v>12960</v>
      </c>
      <c r="J1217" s="4">
        <f>Rent[[#This Row],[Actual_Rent]]/Rent[[#This Row],[Planned_rent]]</f>
        <v>0.66666666666666663</v>
      </c>
      <c r="K1217"/>
    </row>
    <row r="1218" spans="1:11" x14ac:dyDescent="0.25">
      <c r="A1218">
        <v>65</v>
      </c>
      <c r="B1218" s="1">
        <v>37257</v>
      </c>
      <c r="C1218">
        <v>10</v>
      </c>
      <c r="D1218" t="str">
        <f>VLOOKUP(Rent[[#This Row],[Real_estate_Item]],Houses[#All],2)</f>
        <v>Eindhoven-Noord</v>
      </c>
      <c r="E1218" t="str">
        <f>VLOOKUP(Rent[[#This Row],[Real_estate_Item]],Houses[#All],3)</f>
        <v>Woensel-Noord</v>
      </c>
      <c r="F1218" t="str">
        <f>VLOOKUP(Rent[[#This Row],[Real_estate_Item]],Houses[#All],6)</f>
        <v>Villa</v>
      </c>
      <c r="G1218" s="3">
        <f>VLOOKUP(Rent[[#This Row],[Real_estate_Item]],Houses[#All],7)</f>
        <v>1080</v>
      </c>
      <c r="H1218" s="3">
        <f t="shared" ref="H1218:H1281" si="38">C1218*G1218</f>
        <v>10800</v>
      </c>
      <c r="I1218" s="3">
        <f t="shared" ref="I1218:I1281" si="39">$C$2*G1218</f>
        <v>12960</v>
      </c>
      <c r="J1218" s="4">
        <f>Rent[[#This Row],[Actual_Rent]]/Rent[[#This Row],[Planned_rent]]</f>
        <v>0.83333333333333337</v>
      </c>
      <c r="K1218"/>
    </row>
    <row r="1219" spans="1:11" x14ac:dyDescent="0.25">
      <c r="A1219">
        <v>65</v>
      </c>
      <c r="B1219" s="1">
        <v>37622</v>
      </c>
      <c r="C1219">
        <v>9</v>
      </c>
      <c r="D1219" t="str">
        <f>VLOOKUP(Rent[[#This Row],[Real_estate_Item]],Houses[#All],2)</f>
        <v>Eindhoven-Noord</v>
      </c>
      <c r="E1219" t="str">
        <f>VLOOKUP(Rent[[#This Row],[Real_estate_Item]],Houses[#All],3)</f>
        <v>Woensel-Noord</v>
      </c>
      <c r="F1219" t="str">
        <f>VLOOKUP(Rent[[#This Row],[Real_estate_Item]],Houses[#All],6)</f>
        <v>Villa</v>
      </c>
      <c r="G1219" s="3">
        <f>VLOOKUP(Rent[[#This Row],[Real_estate_Item]],Houses[#All],7)</f>
        <v>1080</v>
      </c>
      <c r="H1219" s="3">
        <f t="shared" si="38"/>
        <v>9720</v>
      </c>
      <c r="I1219" s="3">
        <f t="shared" si="39"/>
        <v>12960</v>
      </c>
      <c r="J1219" s="4">
        <f>Rent[[#This Row],[Actual_Rent]]/Rent[[#This Row],[Planned_rent]]</f>
        <v>0.75</v>
      </c>
      <c r="K1219"/>
    </row>
    <row r="1220" spans="1:11" x14ac:dyDescent="0.25">
      <c r="A1220">
        <v>65</v>
      </c>
      <c r="B1220" s="1">
        <v>37987</v>
      </c>
      <c r="C1220">
        <v>10</v>
      </c>
      <c r="D1220" t="str">
        <f>VLOOKUP(Rent[[#This Row],[Real_estate_Item]],Houses[#All],2)</f>
        <v>Eindhoven-Noord</v>
      </c>
      <c r="E1220" t="str">
        <f>VLOOKUP(Rent[[#This Row],[Real_estate_Item]],Houses[#All],3)</f>
        <v>Woensel-Noord</v>
      </c>
      <c r="F1220" t="str">
        <f>VLOOKUP(Rent[[#This Row],[Real_estate_Item]],Houses[#All],6)</f>
        <v>Villa</v>
      </c>
      <c r="G1220" s="3">
        <f>VLOOKUP(Rent[[#This Row],[Real_estate_Item]],Houses[#All],7)</f>
        <v>1080</v>
      </c>
      <c r="H1220" s="3">
        <f t="shared" si="38"/>
        <v>10800</v>
      </c>
      <c r="I1220" s="3">
        <f t="shared" si="39"/>
        <v>12960</v>
      </c>
      <c r="J1220" s="4">
        <f>Rent[[#This Row],[Actual_Rent]]/Rent[[#This Row],[Planned_rent]]</f>
        <v>0.83333333333333337</v>
      </c>
      <c r="K1220"/>
    </row>
    <row r="1221" spans="1:11" x14ac:dyDescent="0.25">
      <c r="A1221">
        <v>65</v>
      </c>
      <c r="B1221" s="1">
        <v>38353</v>
      </c>
      <c r="C1221">
        <v>8</v>
      </c>
      <c r="D1221" t="str">
        <f>VLOOKUP(Rent[[#This Row],[Real_estate_Item]],Houses[#All],2)</f>
        <v>Eindhoven-Noord</v>
      </c>
      <c r="E1221" t="str">
        <f>VLOOKUP(Rent[[#This Row],[Real_estate_Item]],Houses[#All],3)</f>
        <v>Woensel-Noord</v>
      </c>
      <c r="F1221" t="str">
        <f>VLOOKUP(Rent[[#This Row],[Real_estate_Item]],Houses[#All],6)</f>
        <v>Villa</v>
      </c>
      <c r="G1221" s="3">
        <f>VLOOKUP(Rent[[#This Row],[Real_estate_Item]],Houses[#All],7)</f>
        <v>1080</v>
      </c>
      <c r="H1221" s="3">
        <f t="shared" si="38"/>
        <v>8640</v>
      </c>
      <c r="I1221" s="3">
        <f t="shared" si="39"/>
        <v>12960</v>
      </c>
      <c r="J1221" s="4">
        <f>Rent[[#This Row],[Actual_Rent]]/Rent[[#This Row],[Planned_rent]]</f>
        <v>0.66666666666666663</v>
      </c>
      <c r="K1221"/>
    </row>
    <row r="1222" spans="1:11" x14ac:dyDescent="0.25">
      <c r="A1222">
        <v>65</v>
      </c>
      <c r="B1222" s="1">
        <v>38718</v>
      </c>
      <c r="C1222">
        <v>9</v>
      </c>
      <c r="D1222" t="str">
        <f>VLOOKUP(Rent[[#This Row],[Real_estate_Item]],Houses[#All],2)</f>
        <v>Eindhoven-Noord</v>
      </c>
      <c r="E1222" t="str">
        <f>VLOOKUP(Rent[[#This Row],[Real_estate_Item]],Houses[#All],3)</f>
        <v>Woensel-Noord</v>
      </c>
      <c r="F1222" t="str">
        <f>VLOOKUP(Rent[[#This Row],[Real_estate_Item]],Houses[#All],6)</f>
        <v>Villa</v>
      </c>
      <c r="G1222" s="3">
        <f>VLOOKUP(Rent[[#This Row],[Real_estate_Item]],Houses[#All],7)</f>
        <v>1080</v>
      </c>
      <c r="H1222" s="3">
        <f t="shared" si="38"/>
        <v>9720</v>
      </c>
      <c r="I1222" s="3">
        <f t="shared" si="39"/>
        <v>12960</v>
      </c>
      <c r="J1222" s="4">
        <f>Rent[[#This Row],[Actual_Rent]]/Rent[[#This Row],[Planned_rent]]</f>
        <v>0.75</v>
      </c>
      <c r="K1222"/>
    </row>
    <row r="1223" spans="1:11" x14ac:dyDescent="0.25">
      <c r="A1223">
        <v>65</v>
      </c>
      <c r="B1223" s="1">
        <v>39083</v>
      </c>
      <c r="C1223">
        <v>7</v>
      </c>
      <c r="D1223" t="str">
        <f>VLOOKUP(Rent[[#This Row],[Real_estate_Item]],Houses[#All],2)</f>
        <v>Eindhoven-Noord</v>
      </c>
      <c r="E1223" t="str">
        <f>VLOOKUP(Rent[[#This Row],[Real_estate_Item]],Houses[#All],3)</f>
        <v>Woensel-Noord</v>
      </c>
      <c r="F1223" t="str">
        <f>VLOOKUP(Rent[[#This Row],[Real_estate_Item]],Houses[#All],6)</f>
        <v>Villa</v>
      </c>
      <c r="G1223" s="3">
        <f>VLOOKUP(Rent[[#This Row],[Real_estate_Item]],Houses[#All],7)</f>
        <v>1080</v>
      </c>
      <c r="H1223" s="3">
        <f t="shared" si="38"/>
        <v>7560</v>
      </c>
      <c r="I1223" s="3">
        <f t="shared" si="39"/>
        <v>12960</v>
      </c>
      <c r="J1223" s="4">
        <f>Rent[[#This Row],[Actual_Rent]]/Rent[[#This Row],[Planned_rent]]</f>
        <v>0.58333333333333337</v>
      </c>
      <c r="K1223"/>
    </row>
    <row r="1224" spans="1:11" x14ac:dyDescent="0.25">
      <c r="A1224">
        <v>65</v>
      </c>
      <c r="B1224" s="1">
        <v>39448</v>
      </c>
      <c r="C1224">
        <v>8</v>
      </c>
      <c r="D1224" t="str">
        <f>VLOOKUP(Rent[[#This Row],[Real_estate_Item]],Houses[#All],2)</f>
        <v>Eindhoven-Noord</v>
      </c>
      <c r="E1224" t="str">
        <f>VLOOKUP(Rent[[#This Row],[Real_estate_Item]],Houses[#All],3)</f>
        <v>Woensel-Noord</v>
      </c>
      <c r="F1224" t="str">
        <f>VLOOKUP(Rent[[#This Row],[Real_estate_Item]],Houses[#All],6)</f>
        <v>Villa</v>
      </c>
      <c r="G1224" s="3">
        <f>VLOOKUP(Rent[[#This Row],[Real_estate_Item]],Houses[#All],7)</f>
        <v>1080</v>
      </c>
      <c r="H1224" s="3">
        <f t="shared" si="38"/>
        <v>8640</v>
      </c>
      <c r="I1224" s="3">
        <f t="shared" si="39"/>
        <v>12960</v>
      </c>
      <c r="J1224" s="4">
        <f>Rent[[#This Row],[Actual_Rent]]/Rent[[#This Row],[Planned_rent]]</f>
        <v>0.66666666666666663</v>
      </c>
      <c r="K1224"/>
    </row>
    <row r="1225" spans="1:11" x14ac:dyDescent="0.25">
      <c r="A1225">
        <v>65</v>
      </c>
      <c r="B1225" s="1">
        <v>39814</v>
      </c>
      <c r="C1225">
        <v>9</v>
      </c>
      <c r="D1225" t="str">
        <f>VLOOKUP(Rent[[#This Row],[Real_estate_Item]],Houses[#All],2)</f>
        <v>Eindhoven-Noord</v>
      </c>
      <c r="E1225" t="str">
        <f>VLOOKUP(Rent[[#This Row],[Real_estate_Item]],Houses[#All],3)</f>
        <v>Woensel-Noord</v>
      </c>
      <c r="F1225" t="str">
        <f>VLOOKUP(Rent[[#This Row],[Real_estate_Item]],Houses[#All],6)</f>
        <v>Villa</v>
      </c>
      <c r="G1225" s="3">
        <f>VLOOKUP(Rent[[#This Row],[Real_estate_Item]],Houses[#All],7)</f>
        <v>1080</v>
      </c>
      <c r="H1225" s="3">
        <f t="shared" si="38"/>
        <v>9720</v>
      </c>
      <c r="I1225" s="3">
        <f t="shared" si="39"/>
        <v>12960</v>
      </c>
      <c r="J1225" s="4">
        <f>Rent[[#This Row],[Actual_Rent]]/Rent[[#This Row],[Planned_rent]]</f>
        <v>0.75</v>
      </c>
      <c r="K1225"/>
    </row>
    <row r="1226" spans="1:11" x14ac:dyDescent="0.25">
      <c r="A1226">
        <v>65</v>
      </c>
      <c r="B1226" s="1">
        <v>40179</v>
      </c>
      <c r="C1226">
        <v>11</v>
      </c>
      <c r="D1226" t="str">
        <f>VLOOKUP(Rent[[#This Row],[Real_estate_Item]],Houses[#All],2)</f>
        <v>Eindhoven-Noord</v>
      </c>
      <c r="E1226" t="str">
        <f>VLOOKUP(Rent[[#This Row],[Real_estate_Item]],Houses[#All],3)</f>
        <v>Woensel-Noord</v>
      </c>
      <c r="F1226" t="str">
        <f>VLOOKUP(Rent[[#This Row],[Real_estate_Item]],Houses[#All],6)</f>
        <v>Villa</v>
      </c>
      <c r="G1226" s="3">
        <f>VLOOKUP(Rent[[#This Row],[Real_estate_Item]],Houses[#All],7)</f>
        <v>1080</v>
      </c>
      <c r="H1226" s="3">
        <f t="shared" si="38"/>
        <v>11880</v>
      </c>
      <c r="I1226" s="3">
        <f t="shared" si="39"/>
        <v>12960</v>
      </c>
      <c r="J1226" s="4">
        <f>Rent[[#This Row],[Actual_Rent]]/Rent[[#This Row],[Planned_rent]]</f>
        <v>0.91666666666666663</v>
      </c>
      <c r="K1226"/>
    </row>
    <row r="1227" spans="1:11" x14ac:dyDescent="0.25">
      <c r="A1227">
        <v>65</v>
      </c>
      <c r="B1227" s="1">
        <v>40544</v>
      </c>
      <c r="C1227">
        <v>9</v>
      </c>
      <c r="D1227" t="str">
        <f>VLOOKUP(Rent[[#This Row],[Real_estate_Item]],Houses[#All],2)</f>
        <v>Eindhoven-Noord</v>
      </c>
      <c r="E1227" t="str">
        <f>VLOOKUP(Rent[[#This Row],[Real_estate_Item]],Houses[#All],3)</f>
        <v>Woensel-Noord</v>
      </c>
      <c r="F1227" t="str">
        <f>VLOOKUP(Rent[[#This Row],[Real_estate_Item]],Houses[#All],6)</f>
        <v>Villa</v>
      </c>
      <c r="G1227" s="3">
        <f>VLOOKUP(Rent[[#This Row],[Real_estate_Item]],Houses[#All],7)</f>
        <v>1080</v>
      </c>
      <c r="H1227" s="3">
        <f t="shared" si="38"/>
        <v>9720</v>
      </c>
      <c r="I1227" s="3">
        <f t="shared" si="39"/>
        <v>12960</v>
      </c>
      <c r="J1227" s="4">
        <f>Rent[[#This Row],[Actual_Rent]]/Rent[[#This Row],[Planned_rent]]</f>
        <v>0.75</v>
      </c>
      <c r="K1227"/>
    </row>
    <row r="1228" spans="1:11" x14ac:dyDescent="0.25">
      <c r="A1228">
        <v>65</v>
      </c>
      <c r="B1228" s="1">
        <v>40909</v>
      </c>
      <c r="C1228">
        <v>8</v>
      </c>
      <c r="D1228" t="str">
        <f>VLOOKUP(Rent[[#This Row],[Real_estate_Item]],Houses[#All],2)</f>
        <v>Eindhoven-Noord</v>
      </c>
      <c r="E1228" t="str">
        <f>VLOOKUP(Rent[[#This Row],[Real_estate_Item]],Houses[#All],3)</f>
        <v>Woensel-Noord</v>
      </c>
      <c r="F1228" t="str">
        <f>VLOOKUP(Rent[[#This Row],[Real_estate_Item]],Houses[#All],6)</f>
        <v>Villa</v>
      </c>
      <c r="G1228" s="3">
        <f>VLOOKUP(Rent[[#This Row],[Real_estate_Item]],Houses[#All],7)</f>
        <v>1080</v>
      </c>
      <c r="H1228" s="3">
        <f t="shared" si="38"/>
        <v>8640</v>
      </c>
      <c r="I1228" s="3">
        <f t="shared" si="39"/>
        <v>12960</v>
      </c>
      <c r="J1228" s="4">
        <f>Rent[[#This Row],[Actual_Rent]]/Rent[[#This Row],[Planned_rent]]</f>
        <v>0.66666666666666663</v>
      </c>
      <c r="K1228"/>
    </row>
    <row r="1229" spans="1:11" x14ac:dyDescent="0.25">
      <c r="A1229">
        <v>65</v>
      </c>
      <c r="B1229" s="1">
        <v>41275</v>
      </c>
      <c r="C1229">
        <v>10</v>
      </c>
      <c r="D1229" t="str">
        <f>VLOOKUP(Rent[[#This Row],[Real_estate_Item]],Houses[#All],2)</f>
        <v>Eindhoven-Noord</v>
      </c>
      <c r="E1229" t="str">
        <f>VLOOKUP(Rent[[#This Row],[Real_estate_Item]],Houses[#All],3)</f>
        <v>Woensel-Noord</v>
      </c>
      <c r="F1229" t="str">
        <f>VLOOKUP(Rent[[#This Row],[Real_estate_Item]],Houses[#All],6)</f>
        <v>Villa</v>
      </c>
      <c r="G1229" s="3">
        <f>VLOOKUP(Rent[[#This Row],[Real_estate_Item]],Houses[#All],7)</f>
        <v>1080</v>
      </c>
      <c r="H1229" s="3">
        <f t="shared" si="38"/>
        <v>10800</v>
      </c>
      <c r="I1229" s="3">
        <f t="shared" si="39"/>
        <v>12960</v>
      </c>
      <c r="J1229" s="4">
        <f>Rent[[#This Row],[Actual_Rent]]/Rent[[#This Row],[Planned_rent]]</f>
        <v>0.83333333333333337</v>
      </c>
      <c r="K1229"/>
    </row>
    <row r="1230" spans="1:11" x14ac:dyDescent="0.25">
      <c r="A1230">
        <v>65</v>
      </c>
      <c r="B1230" s="1">
        <v>41640</v>
      </c>
      <c r="C1230">
        <v>11</v>
      </c>
      <c r="D1230" t="str">
        <f>VLOOKUP(Rent[[#This Row],[Real_estate_Item]],Houses[#All],2)</f>
        <v>Eindhoven-Noord</v>
      </c>
      <c r="E1230" t="str">
        <f>VLOOKUP(Rent[[#This Row],[Real_estate_Item]],Houses[#All],3)</f>
        <v>Woensel-Noord</v>
      </c>
      <c r="F1230" t="str">
        <f>VLOOKUP(Rent[[#This Row],[Real_estate_Item]],Houses[#All],6)</f>
        <v>Villa</v>
      </c>
      <c r="G1230" s="3">
        <f>VLOOKUP(Rent[[#This Row],[Real_estate_Item]],Houses[#All],7)</f>
        <v>1080</v>
      </c>
      <c r="H1230" s="3">
        <f t="shared" si="38"/>
        <v>11880</v>
      </c>
      <c r="I1230" s="3">
        <f t="shared" si="39"/>
        <v>12960</v>
      </c>
      <c r="J1230" s="4">
        <f>Rent[[#This Row],[Actual_Rent]]/Rent[[#This Row],[Planned_rent]]</f>
        <v>0.91666666666666663</v>
      </c>
      <c r="K1230"/>
    </row>
    <row r="1231" spans="1:11" x14ac:dyDescent="0.25">
      <c r="A1231">
        <v>65</v>
      </c>
      <c r="B1231" s="1">
        <v>42005</v>
      </c>
      <c r="C1231">
        <v>9</v>
      </c>
      <c r="D1231" t="str">
        <f>VLOOKUP(Rent[[#This Row],[Real_estate_Item]],Houses[#All],2)</f>
        <v>Eindhoven-Noord</v>
      </c>
      <c r="E1231" t="str">
        <f>VLOOKUP(Rent[[#This Row],[Real_estate_Item]],Houses[#All],3)</f>
        <v>Woensel-Noord</v>
      </c>
      <c r="F1231" t="str">
        <f>VLOOKUP(Rent[[#This Row],[Real_estate_Item]],Houses[#All],6)</f>
        <v>Villa</v>
      </c>
      <c r="G1231" s="3">
        <f>VLOOKUP(Rent[[#This Row],[Real_estate_Item]],Houses[#All],7)</f>
        <v>1080</v>
      </c>
      <c r="H1231" s="3">
        <f t="shared" si="38"/>
        <v>9720</v>
      </c>
      <c r="I1231" s="3">
        <f t="shared" si="39"/>
        <v>12960</v>
      </c>
      <c r="J1231" s="4">
        <f>Rent[[#This Row],[Actual_Rent]]/Rent[[#This Row],[Planned_rent]]</f>
        <v>0.75</v>
      </c>
      <c r="K1231"/>
    </row>
    <row r="1232" spans="1:11" x14ac:dyDescent="0.25">
      <c r="A1232">
        <v>65</v>
      </c>
      <c r="B1232" s="1">
        <v>42370</v>
      </c>
      <c r="C1232">
        <v>10</v>
      </c>
      <c r="D1232" t="str">
        <f>VLOOKUP(Rent[[#This Row],[Real_estate_Item]],Houses[#All],2)</f>
        <v>Eindhoven-Noord</v>
      </c>
      <c r="E1232" t="str">
        <f>VLOOKUP(Rent[[#This Row],[Real_estate_Item]],Houses[#All],3)</f>
        <v>Woensel-Noord</v>
      </c>
      <c r="F1232" t="str">
        <f>VLOOKUP(Rent[[#This Row],[Real_estate_Item]],Houses[#All],6)</f>
        <v>Villa</v>
      </c>
      <c r="G1232" s="3">
        <f>VLOOKUP(Rent[[#This Row],[Real_estate_Item]],Houses[#All],7)</f>
        <v>1080</v>
      </c>
      <c r="H1232" s="3">
        <f t="shared" si="38"/>
        <v>10800</v>
      </c>
      <c r="I1232" s="3">
        <f t="shared" si="39"/>
        <v>12960</v>
      </c>
      <c r="J1232" s="4">
        <f>Rent[[#This Row],[Actual_Rent]]/Rent[[#This Row],[Planned_rent]]</f>
        <v>0.83333333333333337</v>
      </c>
      <c r="K1232"/>
    </row>
    <row r="1233" spans="1:11" x14ac:dyDescent="0.25">
      <c r="A1233">
        <v>65</v>
      </c>
      <c r="B1233" s="1">
        <v>42736</v>
      </c>
      <c r="C1233">
        <v>10</v>
      </c>
      <c r="D1233" t="str">
        <f>VLOOKUP(Rent[[#This Row],[Real_estate_Item]],Houses[#All],2)</f>
        <v>Eindhoven-Noord</v>
      </c>
      <c r="E1233" t="str">
        <f>VLOOKUP(Rent[[#This Row],[Real_estate_Item]],Houses[#All],3)</f>
        <v>Woensel-Noord</v>
      </c>
      <c r="F1233" t="str">
        <f>VLOOKUP(Rent[[#This Row],[Real_estate_Item]],Houses[#All],6)</f>
        <v>Villa</v>
      </c>
      <c r="G1233" s="3">
        <f>VLOOKUP(Rent[[#This Row],[Real_estate_Item]],Houses[#All],7)</f>
        <v>1080</v>
      </c>
      <c r="H1233" s="3">
        <f t="shared" si="38"/>
        <v>10800</v>
      </c>
      <c r="I1233" s="3">
        <f t="shared" si="39"/>
        <v>12960</v>
      </c>
      <c r="J1233" s="4">
        <f>Rent[[#This Row],[Actual_Rent]]/Rent[[#This Row],[Planned_rent]]</f>
        <v>0.83333333333333337</v>
      </c>
      <c r="K1233"/>
    </row>
    <row r="1234" spans="1:11" x14ac:dyDescent="0.25">
      <c r="A1234">
        <v>65</v>
      </c>
      <c r="B1234" s="1">
        <v>43101</v>
      </c>
      <c r="C1234">
        <v>10</v>
      </c>
      <c r="D1234" t="str">
        <f>VLOOKUP(Rent[[#This Row],[Real_estate_Item]],Houses[#All],2)</f>
        <v>Eindhoven-Noord</v>
      </c>
      <c r="E1234" t="str">
        <f>VLOOKUP(Rent[[#This Row],[Real_estate_Item]],Houses[#All],3)</f>
        <v>Woensel-Noord</v>
      </c>
      <c r="F1234" t="str">
        <f>VLOOKUP(Rent[[#This Row],[Real_estate_Item]],Houses[#All],6)</f>
        <v>Villa</v>
      </c>
      <c r="G1234" s="3">
        <f>VLOOKUP(Rent[[#This Row],[Real_estate_Item]],Houses[#All],7)</f>
        <v>1080</v>
      </c>
      <c r="H1234" s="3">
        <f t="shared" si="38"/>
        <v>10800</v>
      </c>
      <c r="I1234" s="3">
        <f t="shared" si="39"/>
        <v>12960</v>
      </c>
      <c r="J1234" s="4">
        <f>Rent[[#This Row],[Actual_Rent]]/Rent[[#This Row],[Planned_rent]]</f>
        <v>0.83333333333333337</v>
      </c>
      <c r="K1234"/>
    </row>
    <row r="1235" spans="1:11" x14ac:dyDescent="0.25">
      <c r="A1235">
        <v>65</v>
      </c>
      <c r="B1235" s="1">
        <v>43466</v>
      </c>
      <c r="C1235">
        <v>11</v>
      </c>
      <c r="D1235" t="str">
        <f>VLOOKUP(Rent[[#This Row],[Real_estate_Item]],Houses[#All],2)</f>
        <v>Eindhoven-Noord</v>
      </c>
      <c r="E1235" t="str">
        <f>VLOOKUP(Rent[[#This Row],[Real_estate_Item]],Houses[#All],3)</f>
        <v>Woensel-Noord</v>
      </c>
      <c r="F1235" t="str">
        <f>VLOOKUP(Rent[[#This Row],[Real_estate_Item]],Houses[#All],6)</f>
        <v>Villa</v>
      </c>
      <c r="G1235" s="3">
        <f>VLOOKUP(Rent[[#This Row],[Real_estate_Item]],Houses[#All],7)</f>
        <v>1080</v>
      </c>
      <c r="H1235" s="3">
        <f t="shared" si="38"/>
        <v>11880</v>
      </c>
      <c r="I1235" s="3">
        <f t="shared" si="39"/>
        <v>12960</v>
      </c>
      <c r="J1235" s="4">
        <f>Rent[[#This Row],[Actual_Rent]]/Rent[[#This Row],[Planned_rent]]</f>
        <v>0.91666666666666663</v>
      </c>
      <c r="K1235"/>
    </row>
    <row r="1236" spans="1:11" x14ac:dyDescent="0.25">
      <c r="A1236">
        <v>66</v>
      </c>
      <c r="B1236" s="1">
        <v>36892</v>
      </c>
      <c r="C1236">
        <v>8</v>
      </c>
      <c r="D1236" t="str">
        <f>VLOOKUP(Rent[[#This Row],[Real_estate_Item]],Houses[#All],2)</f>
        <v>Eindhoven-Noord</v>
      </c>
      <c r="E1236" t="str">
        <f>VLOOKUP(Rent[[#This Row],[Real_estate_Item]],Houses[#All],3)</f>
        <v>Woensel-Noord</v>
      </c>
      <c r="F1236" t="str">
        <f>VLOOKUP(Rent[[#This Row],[Real_estate_Item]],Houses[#All],6)</f>
        <v>Condo</v>
      </c>
      <c r="G1236" s="3">
        <f>VLOOKUP(Rent[[#This Row],[Real_estate_Item]],Houses[#All],7)</f>
        <v>300</v>
      </c>
      <c r="H1236" s="3">
        <f t="shared" si="38"/>
        <v>2400</v>
      </c>
      <c r="I1236" s="3">
        <f t="shared" si="39"/>
        <v>3600</v>
      </c>
      <c r="J1236" s="4">
        <f>Rent[[#This Row],[Actual_Rent]]/Rent[[#This Row],[Planned_rent]]</f>
        <v>0.66666666666666663</v>
      </c>
      <c r="K1236"/>
    </row>
    <row r="1237" spans="1:11" x14ac:dyDescent="0.25">
      <c r="A1237">
        <v>66</v>
      </c>
      <c r="B1237" s="1">
        <v>37257</v>
      </c>
      <c r="C1237">
        <v>9</v>
      </c>
      <c r="D1237" t="str">
        <f>VLOOKUP(Rent[[#This Row],[Real_estate_Item]],Houses[#All],2)</f>
        <v>Eindhoven-Noord</v>
      </c>
      <c r="E1237" t="str">
        <f>VLOOKUP(Rent[[#This Row],[Real_estate_Item]],Houses[#All],3)</f>
        <v>Woensel-Noord</v>
      </c>
      <c r="F1237" t="str">
        <f>VLOOKUP(Rent[[#This Row],[Real_estate_Item]],Houses[#All],6)</f>
        <v>Condo</v>
      </c>
      <c r="G1237" s="3">
        <f>VLOOKUP(Rent[[#This Row],[Real_estate_Item]],Houses[#All],7)</f>
        <v>300</v>
      </c>
      <c r="H1237" s="3">
        <f t="shared" si="38"/>
        <v>2700</v>
      </c>
      <c r="I1237" s="3">
        <f t="shared" si="39"/>
        <v>3600</v>
      </c>
      <c r="J1237" s="4">
        <f>Rent[[#This Row],[Actual_Rent]]/Rent[[#This Row],[Planned_rent]]</f>
        <v>0.75</v>
      </c>
      <c r="K1237"/>
    </row>
    <row r="1238" spans="1:11" x14ac:dyDescent="0.25">
      <c r="A1238">
        <v>66</v>
      </c>
      <c r="B1238" s="1">
        <v>37622</v>
      </c>
      <c r="C1238">
        <v>8</v>
      </c>
      <c r="D1238" t="str">
        <f>VLOOKUP(Rent[[#This Row],[Real_estate_Item]],Houses[#All],2)</f>
        <v>Eindhoven-Noord</v>
      </c>
      <c r="E1238" t="str">
        <f>VLOOKUP(Rent[[#This Row],[Real_estate_Item]],Houses[#All],3)</f>
        <v>Woensel-Noord</v>
      </c>
      <c r="F1238" t="str">
        <f>VLOOKUP(Rent[[#This Row],[Real_estate_Item]],Houses[#All],6)</f>
        <v>Condo</v>
      </c>
      <c r="G1238" s="3">
        <f>VLOOKUP(Rent[[#This Row],[Real_estate_Item]],Houses[#All],7)</f>
        <v>300</v>
      </c>
      <c r="H1238" s="3">
        <f t="shared" si="38"/>
        <v>2400</v>
      </c>
      <c r="I1238" s="3">
        <f t="shared" si="39"/>
        <v>3600</v>
      </c>
      <c r="J1238" s="4">
        <f>Rent[[#This Row],[Actual_Rent]]/Rent[[#This Row],[Planned_rent]]</f>
        <v>0.66666666666666663</v>
      </c>
      <c r="K1238"/>
    </row>
    <row r="1239" spans="1:11" x14ac:dyDescent="0.25">
      <c r="A1239">
        <v>66</v>
      </c>
      <c r="B1239" s="1">
        <v>37987</v>
      </c>
      <c r="C1239">
        <v>7</v>
      </c>
      <c r="D1239" t="str">
        <f>VLOOKUP(Rent[[#This Row],[Real_estate_Item]],Houses[#All],2)</f>
        <v>Eindhoven-Noord</v>
      </c>
      <c r="E1239" t="str">
        <f>VLOOKUP(Rent[[#This Row],[Real_estate_Item]],Houses[#All],3)</f>
        <v>Woensel-Noord</v>
      </c>
      <c r="F1239" t="str">
        <f>VLOOKUP(Rent[[#This Row],[Real_estate_Item]],Houses[#All],6)</f>
        <v>Condo</v>
      </c>
      <c r="G1239" s="3">
        <f>VLOOKUP(Rent[[#This Row],[Real_estate_Item]],Houses[#All],7)</f>
        <v>300</v>
      </c>
      <c r="H1239" s="3">
        <f t="shared" si="38"/>
        <v>2100</v>
      </c>
      <c r="I1239" s="3">
        <f t="shared" si="39"/>
        <v>3600</v>
      </c>
      <c r="J1239" s="4">
        <f>Rent[[#This Row],[Actual_Rent]]/Rent[[#This Row],[Planned_rent]]</f>
        <v>0.58333333333333337</v>
      </c>
      <c r="K1239"/>
    </row>
    <row r="1240" spans="1:11" x14ac:dyDescent="0.25">
      <c r="A1240">
        <v>66</v>
      </c>
      <c r="B1240" s="1">
        <v>38353</v>
      </c>
      <c r="C1240">
        <v>9</v>
      </c>
      <c r="D1240" t="str">
        <f>VLOOKUP(Rent[[#This Row],[Real_estate_Item]],Houses[#All],2)</f>
        <v>Eindhoven-Noord</v>
      </c>
      <c r="E1240" t="str">
        <f>VLOOKUP(Rent[[#This Row],[Real_estate_Item]],Houses[#All],3)</f>
        <v>Woensel-Noord</v>
      </c>
      <c r="F1240" t="str">
        <f>VLOOKUP(Rent[[#This Row],[Real_estate_Item]],Houses[#All],6)</f>
        <v>Condo</v>
      </c>
      <c r="G1240" s="3">
        <f>VLOOKUP(Rent[[#This Row],[Real_estate_Item]],Houses[#All],7)</f>
        <v>300</v>
      </c>
      <c r="H1240" s="3">
        <f t="shared" si="38"/>
        <v>2700</v>
      </c>
      <c r="I1240" s="3">
        <f t="shared" si="39"/>
        <v>3600</v>
      </c>
      <c r="J1240" s="4">
        <f>Rent[[#This Row],[Actual_Rent]]/Rent[[#This Row],[Planned_rent]]</f>
        <v>0.75</v>
      </c>
      <c r="K1240"/>
    </row>
    <row r="1241" spans="1:11" x14ac:dyDescent="0.25">
      <c r="A1241">
        <v>66</v>
      </c>
      <c r="B1241" s="1">
        <v>38718</v>
      </c>
      <c r="C1241">
        <v>9</v>
      </c>
      <c r="D1241" t="str">
        <f>VLOOKUP(Rent[[#This Row],[Real_estate_Item]],Houses[#All],2)</f>
        <v>Eindhoven-Noord</v>
      </c>
      <c r="E1241" t="str">
        <f>VLOOKUP(Rent[[#This Row],[Real_estate_Item]],Houses[#All],3)</f>
        <v>Woensel-Noord</v>
      </c>
      <c r="F1241" t="str">
        <f>VLOOKUP(Rent[[#This Row],[Real_estate_Item]],Houses[#All],6)</f>
        <v>Condo</v>
      </c>
      <c r="G1241" s="3">
        <f>VLOOKUP(Rent[[#This Row],[Real_estate_Item]],Houses[#All],7)</f>
        <v>300</v>
      </c>
      <c r="H1241" s="3">
        <f t="shared" si="38"/>
        <v>2700</v>
      </c>
      <c r="I1241" s="3">
        <f t="shared" si="39"/>
        <v>3600</v>
      </c>
      <c r="J1241" s="4">
        <f>Rent[[#This Row],[Actual_Rent]]/Rent[[#This Row],[Planned_rent]]</f>
        <v>0.75</v>
      </c>
      <c r="K1241"/>
    </row>
    <row r="1242" spans="1:11" x14ac:dyDescent="0.25">
      <c r="A1242">
        <v>66</v>
      </c>
      <c r="B1242" s="1">
        <v>39083</v>
      </c>
      <c r="C1242">
        <v>9</v>
      </c>
      <c r="D1242" t="str">
        <f>VLOOKUP(Rent[[#This Row],[Real_estate_Item]],Houses[#All],2)</f>
        <v>Eindhoven-Noord</v>
      </c>
      <c r="E1242" t="str">
        <f>VLOOKUP(Rent[[#This Row],[Real_estate_Item]],Houses[#All],3)</f>
        <v>Woensel-Noord</v>
      </c>
      <c r="F1242" t="str">
        <f>VLOOKUP(Rent[[#This Row],[Real_estate_Item]],Houses[#All],6)</f>
        <v>Condo</v>
      </c>
      <c r="G1242" s="3">
        <f>VLOOKUP(Rent[[#This Row],[Real_estate_Item]],Houses[#All],7)</f>
        <v>300</v>
      </c>
      <c r="H1242" s="3">
        <f t="shared" si="38"/>
        <v>2700</v>
      </c>
      <c r="I1242" s="3">
        <f t="shared" si="39"/>
        <v>3600</v>
      </c>
      <c r="J1242" s="4">
        <f>Rent[[#This Row],[Actual_Rent]]/Rent[[#This Row],[Planned_rent]]</f>
        <v>0.75</v>
      </c>
      <c r="K1242"/>
    </row>
    <row r="1243" spans="1:11" x14ac:dyDescent="0.25">
      <c r="A1243">
        <v>66</v>
      </c>
      <c r="B1243" s="1">
        <v>39448</v>
      </c>
      <c r="C1243">
        <v>9</v>
      </c>
      <c r="D1243" t="str">
        <f>VLOOKUP(Rent[[#This Row],[Real_estate_Item]],Houses[#All],2)</f>
        <v>Eindhoven-Noord</v>
      </c>
      <c r="E1243" t="str">
        <f>VLOOKUP(Rent[[#This Row],[Real_estate_Item]],Houses[#All],3)</f>
        <v>Woensel-Noord</v>
      </c>
      <c r="F1243" t="str">
        <f>VLOOKUP(Rent[[#This Row],[Real_estate_Item]],Houses[#All],6)</f>
        <v>Condo</v>
      </c>
      <c r="G1243" s="3">
        <f>VLOOKUP(Rent[[#This Row],[Real_estate_Item]],Houses[#All],7)</f>
        <v>300</v>
      </c>
      <c r="H1243" s="3">
        <f t="shared" si="38"/>
        <v>2700</v>
      </c>
      <c r="I1243" s="3">
        <f t="shared" si="39"/>
        <v>3600</v>
      </c>
      <c r="J1243" s="4">
        <f>Rent[[#This Row],[Actual_Rent]]/Rent[[#This Row],[Planned_rent]]</f>
        <v>0.75</v>
      </c>
      <c r="K1243"/>
    </row>
    <row r="1244" spans="1:11" x14ac:dyDescent="0.25">
      <c r="A1244">
        <v>66</v>
      </c>
      <c r="B1244" s="1">
        <v>39814</v>
      </c>
      <c r="C1244">
        <v>7</v>
      </c>
      <c r="D1244" t="str">
        <f>VLOOKUP(Rent[[#This Row],[Real_estate_Item]],Houses[#All],2)</f>
        <v>Eindhoven-Noord</v>
      </c>
      <c r="E1244" t="str">
        <f>VLOOKUP(Rent[[#This Row],[Real_estate_Item]],Houses[#All],3)</f>
        <v>Woensel-Noord</v>
      </c>
      <c r="F1244" t="str">
        <f>VLOOKUP(Rent[[#This Row],[Real_estate_Item]],Houses[#All],6)</f>
        <v>Condo</v>
      </c>
      <c r="G1244" s="3">
        <f>VLOOKUP(Rent[[#This Row],[Real_estate_Item]],Houses[#All],7)</f>
        <v>300</v>
      </c>
      <c r="H1244" s="3">
        <f t="shared" si="38"/>
        <v>2100</v>
      </c>
      <c r="I1244" s="3">
        <f t="shared" si="39"/>
        <v>3600</v>
      </c>
      <c r="J1244" s="4">
        <f>Rent[[#This Row],[Actual_Rent]]/Rent[[#This Row],[Planned_rent]]</f>
        <v>0.58333333333333337</v>
      </c>
      <c r="K1244"/>
    </row>
    <row r="1245" spans="1:11" x14ac:dyDescent="0.25">
      <c r="A1245">
        <v>66</v>
      </c>
      <c r="B1245" s="1">
        <v>40179</v>
      </c>
      <c r="C1245">
        <v>10</v>
      </c>
      <c r="D1245" t="str">
        <f>VLOOKUP(Rent[[#This Row],[Real_estate_Item]],Houses[#All],2)</f>
        <v>Eindhoven-Noord</v>
      </c>
      <c r="E1245" t="str">
        <f>VLOOKUP(Rent[[#This Row],[Real_estate_Item]],Houses[#All],3)</f>
        <v>Woensel-Noord</v>
      </c>
      <c r="F1245" t="str">
        <f>VLOOKUP(Rent[[#This Row],[Real_estate_Item]],Houses[#All],6)</f>
        <v>Condo</v>
      </c>
      <c r="G1245" s="3">
        <f>VLOOKUP(Rent[[#This Row],[Real_estate_Item]],Houses[#All],7)</f>
        <v>300</v>
      </c>
      <c r="H1245" s="3">
        <f t="shared" si="38"/>
        <v>3000</v>
      </c>
      <c r="I1245" s="3">
        <f t="shared" si="39"/>
        <v>3600</v>
      </c>
      <c r="J1245" s="4">
        <f>Rent[[#This Row],[Actual_Rent]]/Rent[[#This Row],[Planned_rent]]</f>
        <v>0.83333333333333337</v>
      </c>
      <c r="K1245"/>
    </row>
    <row r="1246" spans="1:11" x14ac:dyDescent="0.25">
      <c r="A1246">
        <v>66</v>
      </c>
      <c r="B1246" s="1">
        <v>40544</v>
      </c>
      <c r="C1246">
        <v>8</v>
      </c>
      <c r="D1246" t="str">
        <f>VLOOKUP(Rent[[#This Row],[Real_estate_Item]],Houses[#All],2)</f>
        <v>Eindhoven-Noord</v>
      </c>
      <c r="E1246" t="str">
        <f>VLOOKUP(Rent[[#This Row],[Real_estate_Item]],Houses[#All],3)</f>
        <v>Woensel-Noord</v>
      </c>
      <c r="F1246" t="str">
        <f>VLOOKUP(Rent[[#This Row],[Real_estate_Item]],Houses[#All],6)</f>
        <v>Condo</v>
      </c>
      <c r="G1246" s="3">
        <f>VLOOKUP(Rent[[#This Row],[Real_estate_Item]],Houses[#All],7)</f>
        <v>300</v>
      </c>
      <c r="H1246" s="3">
        <f t="shared" si="38"/>
        <v>2400</v>
      </c>
      <c r="I1246" s="3">
        <f t="shared" si="39"/>
        <v>3600</v>
      </c>
      <c r="J1246" s="4">
        <f>Rent[[#This Row],[Actual_Rent]]/Rent[[#This Row],[Planned_rent]]</f>
        <v>0.66666666666666663</v>
      </c>
      <c r="K1246"/>
    </row>
    <row r="1247" spans="1:11" x14ac:dyDescent="0.25">
      <c r="A1247">
        <v>66</v>
      </c>
      <c r="B1247" s="1">
        <v>40909</v>
      </c>
      <c r="C1247">
        <v>8</v>
      </c>
      <c r="D1247" t="str">
        <f>VLOOKUP(Rent[[#This Row],[Real_estate_Item]],Houses[#All],2)</f>
        <v>Eindhoven-Noord</v>
      </c>
      <c r="E1247" t="str">
        <f>VLOOKUP(Rent[[#This Row],[Real_estate_Item]],Houses[#All],3)</f>
        <v>Woensel-Noord</v>
      </c>
      <c r="F1247" t="str">
        <f>VLOOKUP(Rent[[#This Row],[Real_estate_Item]],Houses[#All],6)</f>
        <v>Condo</v>
      </c>
      <c r="G1247" s="3">
        <f>VLOOKUP(Rent[[#This Row],[Real_estate_Item]],Houses[#All],7)</f>
        <v>300</v>
      </c>
      <c r="H1247" s="3">
        <f t="shared" si="38"/>
        <v>2400</v>
      </c>
      <c r="I1247" s="3">
        <f t="shared" si="39"/>
        <v>3600</v>
      </c>
      <c r="J1247" s="4">
        <f>Rent[[#This Row],[Actual_Rent]]/Rent[[#This Row],[Planned_rent]]</f>
        <v>0.66666666666666663</v>
      </c>
      <c r="K1247"/>
    </row>
    <row r="1248" spans="1:11" x14ac:dyDescent="0.25">
      <c r="A1248">
        <v>66</v>
      </c>
      <c r="B1248" s="1">
        <v>41275</v>
      </c>
      <c r="C1248">
        <v>10</v>
      </c>
      <c r="D1248" t="str">
        <f>VLOOKUP(Rent[[#This Row],[Real_estate_Item]],Houses[#All],2)</f>
        <v>Eindhoven-Noord</v>
      </c>
      <c r="E1248" t="str">
        <f>VLOOKUP(Rent[[#This Row],[Real_estate_Item]],Houses[#All],3)</f>
        <v>Woensel-Noord</v>
      </c>
      <c r="F1248" t="str">
        <f>VLOOKUP(Rent[[#This Row],[Real_estate_Item]],Houses[#All],6)</f>
        <v>Condo</v>
      </c>
      <c r="G1248" s="3">
        <f>VLOOKUP(Rent[[#This Row],[Real_estate_Item]],Houses[#All],7)</f>
        <v>300</v>
      </c>
      <c r="H1248" s="3">
        <f t="shared" si="38"/>
        <v>3000</v>
      </c>
      <c r="I1248" s="3">
        <f t="shared" si="39"/>
        <v>3600</v>
      </c>
      <c r="J1248" s="4">
        <f>Rent[[#This Row],[Actual_Rent]]/Rent[[#This Row],[Planned_rent]]</f>
        <v>0.83333333333333337</v>
      </c>
      <c r="K1248"/>
    </row>
    <row r="1249" spans="1:11" x14ac:dyDescent="0.25">
      <c r="A1249">
        <v>66</v>
      </c>
      <c r="B1249" s="1">
        <v>41640</v>
      </c>
      <c r="C1249">
        <v>8</v>
      </c>
      <c r="D1249" t="str">
        <f>VLOOKUP(Rent[[#This Row],[Real_estate_Item]],Houses[#All],2)</f>
        <v>Eindhoven-Noord</v>
      </c>
      <c r="E1249" t="str">
        <f>VLOOKUP(Rent[[#This Row],[Real_estate_Item]],Houses[#All],3)</f>
        <v>Woensel-Noord</v>
      </c>
      <c r="F1249" t="str">
        <f>VLOOKUP(Rent[[#This Row],[Real_estate_Item]],Houses[#All],6)</f>
        <v>Condo</v>
      </c>
      <c r="G1249" s="3">
        <f>VLOOKUP(Rent[[#This Row],[Real_estate_Item]],Houses[#All],7)</f>
        <v>300</v>
      </c>
      <c r="H1249" s="3">
        <f t="shared" si="38"/>
        <v>2400</v>
      </c>
      <c r="I1249" s="3">
        <f t="shared" si="39"/>
        <v>3600</v>
      </c>
      <c r="J1249" s="4">
        <f>Rent[[#This Row],[Actual_Rent]]/Rent[[#This Row],[Planned_rent]]</f>
        <v>0.66666666666666663</v>
      </c>
      <c r="K1249"/>
    </row>
    <row r="1250" spans="1:11" x14ac:dyDescent="0.25">
      <c r="A1250">
        <v>66</v>
      </c>
      <c r="B1250" s="1">
        <v>42005</v>
      </c>
      <c r="C1250">
        <v>9</v>
      </c>
      <c r="D1250" t="str">
        <f>VLOOKUP(Rent[[#This Row],[Real_estate_Item]],Houses[#All],2)</f>
        <v>Eindhoven-Noord</v>
      </c>
      <c r="E1250" t="str">
        <f>VLOOKUP(Rent[[#This Row],[Real_estate_Item]],Houses[#All],3)</f>
        <v>Woensel-Noord</v>
      </c>
      <c r="F1250" t="str">
        <f>VLOOKUP(Rent[[#This Row],[Real_estate_Item]],Houses[#All],6)</f>
        <v>Condo</v>
      </c>
      <c r="G1250" s="3">
        <f>VLOOKUP(Rent[[#This Row],[Real_estate_Item]],Houses[#All],7)</f>
        <v>300</v>
      </c>
      <c r="H1250" s="3">
        <f t="shared" si="38"/>
        <v>2700</v>
      </c>
      <c r="I1250" s="3">
        <f t="shared" si="39"/>
        <v>3600</v>
      </c>
      <c r="J1250" s="4">
        <f>Rent[[#This Row],[Actual_Rent]]/Rent[[#This Row],[Planned_rent]]</f>
        <v>0.75</v>
      </c>
      <c r="K1250"/>
    </row>
    <row r="1251" spans="1:11" x14ac:dyDescent="0.25">
      <c r="A1251">
        <v>66</v>
      </c>
      <c r="B1251" s="1">
        <v>42370</v>
      </c>
      <c r="C1251">
        <v>11</v>
      </c>
      <c r="D1251" t="str">
        <f>VLOOKUP(Rent[[#This Row],[Real_estate_Item]],Houses[#All],2)</f>
        <v>Eindhoven-Noord</v>
      </c>
      <c r="E1251" t="str">
        <f>VLOOKUP(Rent[[#This Row],[Real_estate_Item]],Houses[#All],3)</f>
        <v>Woensel-Noord</v>
      </c>
      <c r="F1251" t="str">
        <f>VLOOKUP(Rent[[#This Row],[Real_estate_Item]],Houses[#All],6)</f>
        <v>Condo</v>
      </c>
      <c r="G1251" s="3">
        <f>VLOOKUP(Rent[[#This Row],[Real_estate_Item]],Houses[#All],7)</f>
        <v>300</v>
      </c>
      <c r="H1251" s="3">
        <f t="shared" si="38"/>
        <v>3300</v>
      </c>
      <c r="I1251" s="3">
        <f t="shared" si="39"/>
        <v>3600</v>
      </c>
      <c r="J1251" s="4">
        <f>Rent[[#This Row],[Actual_Rent]]/Rent[[#This Row],[Planned_rent]]</f>
        <v>0.91666666666666663</v>
      </c>
      <c r="K1251"/>
    </row>
    <row r="1252" spans="1:11" x14ac:dyDescent="0.25">
      <c r="A1252">
        <v>66</v>
      </c>
      <c r="B1252" s="1">
        <v>42736</v>
      </c>
      <c r="C1252">
        <v>11</v>
      </c>
      <c r="D1252" t="str">
        <f>VLOOKUP(Rent[[#This Row],[Real_estate_Item]],Houses[#All],2)</f>
        <v>Eindhoven-Noord</v>
      </c>
      <c r="E1252" t="str">
        <f>VLOOKUP(Rent[[#This Row],[Real_estate_Item]],Houses[#All],3)</f>
        <v>Woensel-Noord</v>
      </c>
      <c r="F1252" t="str">
        <f>VLOOKUP(Rent[[#This Row],[Real_estate_Item]],Houses[#All],6)</f>
        <v>Condo</v>
      </c>
      <c r="G1252" s="3">
        <f>VLOOKUP(Rent[[#This Row],[Real_estate_Item]],Houses[#All],7)</f>
        <v>300</v>
      </c>
      <c r="H1252" s="3">
        <f t="shared" si="38"/>
        <v>3300</v>
      </c>
      <c r="I1252" s="3">
        <f t="shared" si="39"/>
        <v>3600</v>
      </c>
      <c r="J1252" s="4">
        <f>Rent[[#This Row],[Actual_Rent]]/Rent[[#This Row],[Planned_rent]]</f>
        <v>0.91666666666666663</v>
      </c>
      <c r="K1252"/>
    </row>
    <row r="1253" spans="1:11" x14ac:dyDescent="0.25">
      <c r="A1253">
        <v>66</v>
      </c>
      <c r="B1253" s="1">
        <v>43101</v>
      </c>
      <c r="C1253">
        <v>12</v>
      </c>
      <c r="D1253" t="str">
        <f>VLOOKUP(Rent[[#This Row],[Real_estate_Item]],Houses[#All],2)</f>
        <v>Eindhoven-Noord</v>
      </c>
      <c r="E1253" t="str">
        <f>VLOOKUP(Rent[[#This Row],[Real_estate_Item]],Houses[#All],3)</f>
        <v>Woensel-Noord</v>
      </c>
      <c r="F1253" t="str">
        <f>VLOOKUP(Rent[[#This Row],[Real_estate_Item]],Houses[#All],6)</f>
        <v>Condo</v>
      </c>
      <c r="G1253" s="3">
        <f>VLOOKUP(Rent[[#This Row],[Real_estate_Item]],Houses[#All],7)</f>
        <v>300</v>
      </c>
      <c r="H1253" s="3">
        <f t="shared" si="38"/>
        <v>3600</v>
      </c>
      <c r="I1253" s="3">
        <f t="shared" si="39"/>
        <v>3600</v>
      </c>
      <c r="J1253" s="4">
        <f>Rent[[#This Row],[Actual_Rent]]/Rent[[#This Row],[Planned_rent]]</f>
        <v>1</v>
      </c>
      <c r="K1253"/>
    </row>
    <row r="1254" spans="1:11" x14ac:dyDescent="0.25">
      <c r="A1254">
        <v>66</v>
      </c>
      <c r="B1254" s="1">
        <v>43466</v>
      </c>
      <c r="C1254">
        <v>11</v>
      </c>
      <c r="D1254" t="str">
        <f>VLOOKUP(Rent[[#This Row],[Real_estate_Item]],Houses[#All],2)</f>
        <v>Eindhoven-Noord</v>
      </c>
      <c r="E1254" t="str">
        <f>VLOOKUP(Rent[[#This Row],[Real_estate_Item]],Houses[#All],3)</f>
        <v>Woensel-Noord</v>
      </c>
      <c r="F1254" t="str">
        <f>VLOOKUP(Rent[[#This Row],[Real_estate_Item]],Houses[#All],6)</f>
        <v>Condo</v>
      </c>
      <c r="G1254" s="3">
        <f>VLOOKUP(Rent[[#This Row],[Real_estate_Item]],Houses[#All],7)</f>
        <v>300</v>
      </c>
      <c r="H1254" s="3">
        <f t="shared" si="38"/>
        <v>3300</v>
      </c>
      <c r="I1254" s="3">
        <f t="shared" si="39"/>
        <v>3600</v>
      </c>
      <c r="J1254" s="4">
        <f>Rent[[#This Row],[Actual_Rent]]/Rent[[#This Row],[Planned_rent]]</f>
        <v>0.91666666666666663</v>
      </c>
      <c r="K1254"/>
    </row>
    <row r="1255" spans="1:11" x14ac:dyDescent="0.25">
      <c r="A1255">
        <v>67</v>
      </c>
      <c r="B1255" s="1">
        <v>36892</v>
      </c>
      <c r="C1255">
        <v>8</v>
      </c>
      <c r="D1255" t="str">
        <f>VLOOKUP(Rent[[#This Row],[Real_estate_Item]],Houses[#All],2)</f>
        <v>Eindhoven-Noord</v>
      </c>
      <c r="E1255" t="str">
        <f>VLOOKUP(Rent[[#This Row],[Real_estate_Item]],Houses[#All],3)</f>
        <v>Woensel-Noord</v>
      </c>
      <c r="F1255" t="str">
        <f>VLOOKUP(Rent[[#This Row],[Real_estate_Item]],Houses[#All],6)</f>
        <v>Apartment</v>
      </c>
      <c r="G1255" s="3">
        <f>VLOOKUP(Rent[[#This Row],[Real_estate_Item]],Houses[#All],7)</f>
        <v>360</v>
      </c>
      <c r="H1255" s="3">
        <f t="shared" si="38"/>
        <v>2880</v>
      </c>
      <c r="I1255" s="3">
        <f t="shared" si="39"/>
        <v>4320</v>
      </c>
      <c r="J1255" s="4">
        <f>Rent[[#This Row],[Actual_Rent]]/Rent[[#This Row],[Planned_rent]]</f>
        <v>0.66666666666666663</v>
      </c>
      <c r="K1255"/>
    </row>
    <row r="1256" spans="1:11" x14ac:dyDescent="0.25">
      <c r="A1256">
        <v>67</v>
      </c>
      <c r="B1256" s="1">
        <v>37257</v>
      </c>
      <c r="C1256">
        <v>9</v>
      </c>
      <c r="D1256" t="str">
        <f>VLOOKUP(Rent[[#This Row],[Real_estate_Item]],Houses[#All],2)</f>
        <v>Eindhoven-Noord</v>
      </c>
      <c r="E1256" t="str">
        <f>VLOOKUP(Rent[[#This Row],[Real_estate_Item]],Houses[#All],3)</f>
        <v>Woensel-Noord</v>
      </c>
      <c r="F1256" t="str">
        <f>VLOOKUP(Rent[[#This Row],[Real_estate_Item]],Houses[#All],6)</f>
        <v>Apartment</v>
      </c>
      <c r="G1256" s="3">
        <f>VLOOKUP(Rent[[#This Row],[Real_estate_Item]],Houses[#All],7)</f>
        <v>360</v>
      </c>
      <c r="H1256" s="3">
        <f t="shared" si="38"/>
        <v>3240</v>
      </c>
      <c r="I1256" s="3">
        <f t="shared" si="39"/>
        <v>4320</v>
      </c>
      <c r="J1256" s="4">
        <f>Rent[[#This Row],[Actual_Rent]]/Rent[[#This Row],[Planned_rent]]</f>
        <v>0.75</v>
      </c>
      <c r="K1256"/>
    </row>
    <row r="1257" spans="1:11" x14ac:dyDescent="0.25">
      <c r="A1257">
        <v>67</v>
      </c>
      <c r="B1257" s="1">
        <v>37622</v>
      </c>
      <c r="C1257">
        <v>11</v>
      </c>
      <c r="D1257" t="str">
        <f>VLOOKUP(Rent[[#This Row],[Real_estate_Item]],Houses[#All],2)</f>
        <v>Eindhoven-Noord</v>
      </c>
      <c r="E1257" t="str">
        <f>VLOOKUP(Rent[[#This Row],[Real_estate_Item]],Houses[#All],3)</f>
        <v>Woensel-Noord</v>
      </c>
      <c r="F1257" t="str">
        <f>VLOOKUP(Rent[[#This Row],[Real_estate_Item]],Houses[#All],6)</f>
        <v>Apartment</v>
      </c>
      <c r="G1257" s="3">
        <f>VLOOKUP(Rent[[#This Row],[Real_estate_Item]],Houses[#All],7)</f>
        <v>360</v>
      </c>
      <c r="H1257" s="3">
        <f t="shared" si="38"/>
        <v>3960</v>
      </c>
      <c r="I1257" s="3">
        <f t="shared" si="39"/>
        <v>4320</v>
      </c>
      <c r="J1257" s="4">
        <f>Rent[[#This Row],[Actual_Rent]]/Rent[[#This Row],[Planned_rent]]</f>
        <v>0.91666666666666663</v>
      </c>
      <c r="K1257"/>
    </row>
    <row r="1258" spans="1:11" x14ac:dyDescent="0.25">
      <c r="A1258">
        <v>67</v>
      </c>
      <c r="B1258" s="1">
        <v>37987</v>
      </c>
      <c r="C1258">
        <v>11</v>
      </c>
      <c r="D1258" t="str">
        <f>VLOOKUP(Rent[[#This Row],[Real_estate_Item]],Houses[#All],2)</f>
        <v>Eindhoven-Noord</v>
      </c>
      <c r="E1258" t="str">
        <f>VLOOKUP(Rent[[#This Row],[Real_estate_Item]],Houses[#All],3)</f>
        <v>Woensel-Noord</v>
      </c>
      <c r="F1258" t="str">
        <f>VLOOKUP(Rent[[#This Row],[Real_estate_Item]],Houses[#All],6)</f>
        <v>Apartment</v>
      </c>
      <c r="G1258" s="3">
        <f>VLOOKUP(Rent[[#This Row],[Real_estate_Item]],Houses[#All],7)</f>
        <v>360</v>
      </c>
      <c r="H1258" s="3">
        <f t="shared" si="38"/>
        <v>3960</v>
      </c>
      <c r="I1258" s="3">
        <f t="shared" si="39"/>
        <v>4320</v>
      </c>
      <c r="J1258" s="4">
        <f>Rent[[#This Row],[Actual_Rent]]/Rent[[#This Row],[Planned_rent]]</f>
        <v>0.91666666666666663</v>
      </c>
      <c r="K1258"/>
    </row>
    <row r="1259" spans="1:11" x14ac:dyDescent="0.25">
      <c r="A1259">
        <v>67</v>
      </c>
      <c r="B1259" s="1">
        <v>38353</v>
      </c>
      <c r="C1259">
        <v>11</v>
      </c>
      <c r="D1259" t="str">
        <f>VLOOKUP(Rent[[#This Row],[Real_estate_Item]],Houses[#All],2)</f>
        <v>Eindhoven-Noord</v>
      </c>
      <c r="E1259" t="str">
        <f>VLOOKUP(Rent[[#This Row],[Real_estate_Item]],Houses[#All],3)</f>
        <v>Woensel-Noord</v>
      </c>
      <c r="F1259" t="str">
        <f>VLOOKUP(Rent[[#This Row],[Real_estate_Item]],Houses[#All],6)</f>
        <v>Apartment</v>
      </c>
      <c r="G1259" s="3">
        <f>VLOOKUP(Rent[[#This Row],[Real_estate_Item]],Houses[#All],7)</f>
        <v>360</v>
      </c>
      <c r="H1259" s="3">
        <f t="shared" si="38"/>
        <v>3960</v>
      </c>
      <c r="I1259" s="3">
        <f t="shared" si="39"/>
        <v>4320</v>
      </c>
      <c r="J1259" s="4">
        <f>Rent[[#This Row],[Actual_Rent]]/Rent[[#This Row],[Planned_rent]]</f>
        <v>0.91666666666666663</v>
      </c>
      <c r="K1259"/>
    </row>
    <row r="1260" spans="1:11" x14ac:dyDescent="0.25">
      <c r="A1260">
        <v>67</v>
      </c>
      <c r="B1260" s="1">
        <v>38718</v>
      </c>
      <c r="C1260">
        <v>9</v>
      </c>
      <c r="D1260" t="str">
        <f>VLOOKUP(Rent[[#This Row],[Real_estate_Item]],Houses[#All],2)</f>
        <v>Eindhoven-Noord</v>
      </c>
      <c r="E1260" t="str">
        <f>VLOOKUP(Rent[[#This Row],[Real_estate_Item]],Houses[#All],3)</f>
        <v>Woensel-Noord</v>
      </c>
      <c r="F1260" t="str">
        <f>VLOOKUP(Rent[[#This Row],[Real_estate_Item]],Houses[#All],6)</f>
        <v>Apartment</v>
      </c>
      <c r="G1260" s="3">
        <f>VLOOKUP(Rent[[#This Row],[Real_estate_Item]],Houses[#All],7)</f>
        <v>360</v>
      </c>
      <c r="H1260" s="3">
        <f t="shared" si="38"/>
        <v>3240</v>
      </c>
      <c r="I1260" s="3">
        <f t="shared" si="39"/>
        <v>4320</v>
      </c>
      <c r="J1260" s="4">
        <f>Rent[[#This Row],[Actual_Rent]]/Rent[[#This Row],[Planned_rent]]</f>
        <v>0.75</v>
      </c>
      <c r="K1260"/>
    </row>
    <row r="1261" spans="1:11" x14ac:dyDescent="0.25">
      <c r="A1261">
        <v>67</v>
      </c>
      <c r="B1261" s="1">
        <v>39083</v>
      </c>
      <c r="C1261">
        <v>8</v>
      </c>
      <c r="D1261" t="str">
        <f>VLOOKUP(Rent[[#This Row],[Real_estate_Item]],Houses[#All],2)</f>
        <v>Eindhoven-Noord</v>
      </c>
      <c r="E1261" t="str">
        <f>VLOOKUP(Rent[[#This Row],[Real_estate_Item]],Houses[#All],3)</f>
        <v>Woensel-Noord</v>
      </c>
      <c r="F1261" t="str">
        <f>VLOOKUP(Rent[[#This Row],[Real_estate_Item]],Houses[#All],6)</f>
        <v>Apartment</v>
      </c>
      <c r="G1261" s="3">
        <f>VLOOKUP(Rent[[#This Row],[Real_estate_Item]],Houses[#All],7)</f>
        <v>360</v>
      </c>
      <c r="H1261" s="3">
        <f t="shared" si="38"/>
        <v>2880</v>
      </c>
      <c r="I1261" s="3">
        <f t="shared" si="39"/>
        <v>4320</v>
      </c>
      <c r="J1261" s="4">
        <f>Rent[[#This Row],[Actual_Rent]]/Rent[[#This Row],[Planned_rent]]</f>
        <v>0.66666666666666663</v>
      </c>
      <c r="K1261"/>
    </row>
    <row r="1262" spans="1:11" x14ac:dyDescent="0.25">
      <c r="A1262">
        <v>67</v>
      </c>
      <c r="B1262" s="1">
        <v>39448</v>
      </c>
      <c r="C1262">
        <v>11</v>
      </c>
      <c r="D1262" t="str">
        <f>VLOOKUP(Rent[[#This Row],[Real_estate_Item]],Houses[#All],2)</f>
        <v>Eindhoven-Noord</v>
      </c>
      <c r="E1262" t="str">
        <f>VLOOKUP(Rent[[#This Row],[Real_estate_Item]],Houses[#All],3)</f>
        <v>Woensel-Noord</v>
      </c>
      <c r="F1262" t="str">
        <f>VLOOKUP(Rent[[#This Row],[Real_estate_Item]],Houses[#All],6)</f>
        <v>Apartment</v>
      </c>
      <c r="G1262" s="3">
        <f>VLOOKUP(Rent[[#This Row],[Real_estate_Item]],Houses[#All],7)</f>
        <v>360</v>
      </c>
      <c r="H1262" s="3">
        <f t="shared" si="38"/>
        <v>3960</v>
      </c>
      <c r="I1262" s="3">
        <f t="shared" si="39"/>
        <v>4320</v>
      </c>
      <c r="J1262" s="4">
        <f>Rent[[#This Row],[Actual_Rent]]/Rent[[#This Row],[Planned_rent]]</f>
        <v>0.91666666666666663</v>
      </c>
      <c r="K1262"/>
    </row>
    <row r="1263" spans="1:11" x14ac:dyDescent="0.25">
      <c r="A1263">
        <v>67</v>
      </c>
      <c r="B1263" s="1">
        <v>39814</v>
      </c>
      <c r="C1263">
        <v>8</v>
      </c>
      <c r="D1263" t="str">
        <f>VLOOKUP(Rent[[#This Row],[Real_estate_Item]],Houses[#All],2)</f>
        <v>Eindhoven-Noord</v>
      </c>
      <c r="E1263" t="str">
        <f>VLOOKUP(Rent[[#This Row],[Real_estate_Item]],Houses[#All],3)</f>
        <v>Woensel-Noord</v>
      </c>
      <c r="F1263" t="str">
        <f>VLOOKUP(Rent[[#This Row],[Real_estate_Item]],Houses[#All],6)</f>
        <v>Apartment</v>
      </c>
      <c r="G1263" s="3">
        <f>VLOOKUP(Rent[[#This Row],[Real_estate_Item]],Houses[#All],7)</f>
        <v>360</v>
      </c>
      <c r="H1263" s="3">
        <f t="shared" si="38"/>
        <v>2880</v>
      </c>
      <c r="I1263" s="3">
        <f t="shared" si="39"/>
        <v>4320</v>
      </c>
      <c r="J1263" s="4">
        <f>Rent[[#This Row],[Actual_Rent]]/Rent[[#This Row],[Planned_rent]]</f>
        <v>0.66666666666666663</v>
      </c>
      <c r="K1263"/>
    </row>
    <row r="1264" spans="1:11" x14ac:dyDescent="0.25">
      <c r="A1264">
        <v>67</v>
      </c>
      <c r="B1264" s="1">
        <v>40179</v>
      </c>
      <c r="C1264">
        <v>9</v>
      </c>
      <c r="D1264" t="str">
        <f>VLOOKUP(Rent[[#This Row],[Real_estate_Item]],Houses[#All],2)</f>
        <v>Eindhoven-Noord</v>
      </c>
      <c r="E1264" t="str">
        <f>VLOOKUP(Rent[[#This Row],[Real_estate_Item]],Houses[#All],3)</f>
        <v>Woensel-Noord</v>
      </c>
      <c r="F1264" t="str">
        <f>VLOOKUP(Rent[[#This Row],[Real_estate_Item]],Houses[#All],6)</f>
        <v>Apartment</v>
      </c>
      <c r="G1264" s="3">
        <f>VLOOKUP(Rent[[#This Row],[Real_estate_Item]],Houses[#All],7)</f>
        <v>360</v>
      </c>
      <c r="H1264" s="3">
        <f t="shared" si="38"/>
        <v>3240</v>
      </c>
      <c r="I1264" s="3">
        <f t="shared" si="39"/>
        <v>4320</v>
      </c>
      <c r="J1264" s="4">
        <f>Rent[[#This Row],[Actual_Rent]]/Rent[[#This Row],[Planned_rent]]</f>
        <v>0.75</v>
      </c>
      <c r="K1264"/>
    </row>
    <row r="1265" spans="1:11" x14ac:dyDescent="0.25">
      <c r="A1265">
        <v>67</v>
      </c>
      <c r="B1265" s="1">
        <v>40544</v>
      </c>
      <c r="C1265">
        <v>7</v>
      </c>
      <c r="D1265" t="str">
        <f>VLOOKUP(Rent[[#This Row],[Real_estate_Item]],Houses[#All],2)</f>
        <v>Eindhoven-Noord</v>
      </c>
      <c r="E1265" t="str">
        <f>VLOOKUP(Rent[[#This Row],[Real_estate_Item]],Houses[#All],3)</f>
        <v>Woensel-Noord</v>
      </c>
      <c r="F1265" t="str">
        <f>VLOOKUP(Rent[[#This Row],[Real_estate_Item]],Houses[#All],6)</f>
        <v>Apartment</v>
      </c>
      <c r="G1265" s="3">
        <f>VLOOKUP(Rent[[#This Row],[Real_estate_Item]],Houses[#All],7)</f>
        <v>360</v>
      </c>
      <c r="H1265" s="3">
        <f t="shared" si="38"/>
        <v>2520</v>
      </c>
      <c r="I1265" s="3">
        <f t="shared" si="39"/>
        <v>4320</v>
      </c>
      <c r="J1265" s="4">
        <f>Rent[[#This Row],[Actual_Rent]]/Rent[[#This Row],[Planned_rent]]</f>
        <v>0.58333333333333337</v>
      </c>
      <c r="K1265"/>
    </row>
    <row r="1266" spans="1:11" x14ac:dyDescent="0.25">
      <c r="A1266">
        <v>67</v>
      </c>
      <c r="B1266" s="1">
        <v>40909</v>
      </c>
      <c r="C1266">
        <v>7</v>
      </c>
      <c r="D1266" t="str">
        <f>VLOOKUP(Rent[[#This Row],[Real_estate_Item]],Houses[#All],2)</f>
        <v>Eindhoven-Noord</v>
      </c>
      <c r="E1266" t="str">
        <f>VLOOKUP(Rent[[#This Row],[Real_estate_Item]],Houses[#All],3)</f>
        <v>Woensel-Noord</v>
      </c>
      <c r="F1266" t="str">
        <f>VLOOKUP(Rent[[#This Row],[Real_estate_Item]],Houses[#All],6)</f>
        <v>Apartment</v>
      </c>
      <c r="G1266" s="3">
        <f>VLOOKUP(Rent[[#This Row],[Real_estate_Item]],Houses[#All],7)</f>
        <v>360</v>
      </c>
      <c r="H1266" s="3">
        <f t="shared" si="38"/>
        <v>2520</v>
      </c>
      <c r="I1266" s="3">
        <f t="shared" si="39"/>
        <v>4320</v>
      </c>
      <c r="J1266" s="4">
        <f>Rent[[#This Row],[Actual_Rent]]/Rent[[#This Row],[Planned_rent]]</f>
        <v>0.58333333333333337</v>
      </c>
      <c r="K1266"/>
    </row>
    <row r="1267" spans="1:11" x14ac:dyDescent="0.25">
      <c r="A1267">
        <v>67</v>
      </c>
      <c r="B1267" s="1">
        <v>41275</v>
      </c>
      <c r="C1267">
        <v>7</v>
      </c>
      <c r="D1267" t="str">
        <f>VLOOKUP(Rent[[#This Row],[Real_estate_Item]],Houses[#All],2)</f>
        <v>Eindhoven-Noord</v>
      </c>
      <c r="E1267" t="str">
        <f>VLOOKUP(Rent[[#This Row],[Real_estate_Item]],Houses[#All],3)</f>
        <v>Woensel-Noord</v>
      </c>
      <c r="F1267" t="str">
        <f>VLOOKUP(Rent[[#This Row],[Real_estate_Item]],Houses[#All],6)</f>
        <v>Apartment</v>
      </c>
      <c r="G1267" s="3">
        <f>VLOOKUP(Rent[[#This Row],[Real_estate_Item]],Houses[#All],7)</f>
        <v>360</v>
      </c>
      <c r="H1267" s="3">
        <f t="shared" si="38"/>
        <v>2520</v>
      </c>
      <c r="I1267" s="3">
        <f t="shared" si="39"/>
        <v>4320</v>
      </c>
      <c r="J1267" s="4">
        <f>Rent[[#This Row],[Actual_Rent]]/Rent[[#This Row],[Planned_rent]]</f>
        <v>0.58333333333333337</v>
      </c>
      <c r="K1267"/>
    </row>
    <row r="1268" spans="1:11" x14ac:dyDescent="0.25">
      <c r="A1268">
        <v>67</v>
      </c>
      <c r="B1268" s="1">
        <v>41640</v>
      </c>
      <c r="C1268">
        <v>7</v>
      </c>
      <c r="D1268" t="str">
        <f>VLOOKUP(Rent[[#This Row],[Real_estate_Item]],Houses[#All],2)</f>
        <v>Eindhoven-Noord</v>
      </c>
      <c r="E1268" t="str">
        <f>VLOOKUP(Rent[[#This Row],[Real_estate_Item]],Houses[#All],3)</f>
        <v>Woensel-Noord</v>
      </c>
      <c r="F1268" t="str">
        <f>VLOOKUP(Rent[[#This Row],[Real_estate_Item]],Houses[#All],6)</f>
        <v>Apartment</v>
      </c>
      <c r="G1268" s="3">
        <f>VLOOKUP(Rent[[#This Row],[Real_estate_Item]],Houses[#All],7)</f>
        <v>360</v>
      </c>
      <c r="H1268" s="3">
        <f t="shared" si="38"/>
        <v>2520</v>
      </c>
      <c r="I1268" s="3">
        <f t="shared" si="39"/>
        <v>4320</v>
      </c>
      <c r="J1268" s="4">
        <f>Rent[[#This Row],[Actual_Rent]]/Rent[[#This Row],[Planned_rent]]</f>
        <v>0.58333333333333337</v>
      </c>
      <c r="K1268"/>
    </row>
    <row r="1269" spans="1:11" x14ac:dyDescent="0.25">
      <c r="A1269">
        <v>67</v>
      </c>
      <c r="B1269" s="1">
        <v>42005</v>
      </c>
      <c r="C1269">
        <v>10</v>
      </c>
      <c r="D1269" t="str">
        <f>VLOOKUP(Rent[[#This Row],[Real_estate_Item]],Houses[#All],2)</f>
        <v>Eindhoven-Noord</v>
      </c>
      <c r="E1269" t="str">
        <f>VLOOKUP(Rent[[#This Row],[Real_estate_Item]],Houses[#All],3)</f>
        <v>Woensel-Noord</v>
      </c>
      <c r="F1269" t="str">
        <f>VLOOKUP(Rent[[#This Row],[Real_estate_Item]],Houses[#All],6)</f>
        <v>Apartment</v>
      </c>
      <c r="G1269" s="3">
        <f>VLOOKUP(Rent[[#This Row],[Real_estate_Item]],Houses[#All],7)</f>
        <v>360</v>
      </c>
      <c r="H1269" s="3">
        <f t="shared" si="38"/>
        <v>3600</v>
      </c>
      <c r="I1269" s="3">
        <f t="shared" si="39"/>
        <v>4320</v>
      </c>
      <c r="J1269" s="4">
        <f>Rent[[#This Row],[Actual_Rent]]/Rent[[#This Row],[Planned_rent]]</f>
        <v>0.83333333333333337</v>
      </c>
      <c r="K1269"/>
    </row>
    <row r="1270" spans="1:11" x14ac:dyDescent="0.25">
      <c r="A1270">
        <v>67</v>
      </c>
      <c r="B1270" s="1">
        <v>42370</v>
      </c>
      <c r="C1270">
        <v>11</v>
      </c>
      <c r="D1270" t="str">
        <f>VLOOKUP(Rent[[#This Row],[Real_estate_Item]],Houses[#All],2)</f>
        <v>Eindhoven-Noord</v>
      </c>
      <c r="E1270" t="str">
        <f>VLOOKUP(Rent[[#This Row],[Real_estate_Item]],Houses[#All],3)</f>
        <v>Woensel-Noord</v>
      </c>
      <c r="F1270" t="str">
        <f>VLOOKUP(Rent[[#This Row],[Real_estate_Item]],Houses[#All],6)</f>
        <v>Apartment</v>
      </c>
      <c r="G1270" s="3">
        <f>VLOOKUP(Rent[[#This Row],[Real_estate_Item]],Houses[#All],7)</f>
        <v>360</v>
      </c>
      <c r="H1270" s="3">
        <f t="shared" si="38"/>
        <v>3960</v>
      </c>
      <c r="I1270" s="3">
        <f t="shared" si="39"/>
        <v>4320</v>
      </c>
      <c r="J1270" s="4">
        <f>Rent[[#This Row],[Actual_Rent]]/Rent[[#This Row],[Planned_rent]]</f>
        <v>0.91666666666666663</v>
      </c>
      <c r="K1270"/>
    </row>
    <row r="1271" spans="1:11" x14ac:dyDescent="0.25">
      <c r="A1271">
        <v>67</v>
      </c>
      <c r="B1271" s="1">
        <v>42736</v>
      </c>
      <c r="C1271">
        <v>11</v>
      </c>
      <c r="D1271" t="str">
        <f>VLOOKUP(Rent[[#This Row],[Real_estate_Item]],Houses[#All],2)</f>
        <v>Eindhoven-Noord</v>
      </c>
      <c r="E1271" t="str">
        <f>VLOOKUP(Rent[[#This Row],[Real_estate_Item]],Houses[#All],3)</f>
        <v>Woensel-Noord</v>
      </c>
      <c r="F1271" t="str">
        <f>VLOOKUP(Rent[[#This Row],[Real_estate_Item]],Houses[#All],6)</f>
        <v>Apartment</v>
      </c>
      <c r="G1271" s="3">
        <f>VLOOKUP(Rent[[#This Row],[Real_estate_Item]],Houses[#All],7)</f>
        <v>360</v>
      </c>
      <c r="H1271" s="3">
        <f t="shared" si="38"/>
        <v>3960</v>
      </c>
      <c r="I1271" s="3">
        <f t="shared" si="39"/>
        <v>4320</v>
      </c>
      <c r="J1271" s="4">
        <f>Rent[[#This Row],[Actual_Rent]]/Rent[[#This Row],[Planned_rent]]</f>
        <v>0.91666666666666663</v>
      </c>
      <c r="K1271"/>
    </row>
    <row r="1272" spans="1:11" x14ac:dyDescent="0.25">
      <c r="A1272">
        <v>67</v>
      </c>
      <c r="B1272" s="1">
        <v>43101</v>
      </c>
      <c r="C1272">
        <v>11</v>
      </c>
      <c r="D1272" t="str">
        <f>VLOOKUP(Rent[[#This Row],[Real_estate_Item]],Houses[#All],2)</f>
        <v>Eindhoven-Noord</v>
      </c>
      <c r="E1272" t="str">
        <f>VLOOKUP(Rent[[#This Row],[Real_estate_Item]],Houses[#All],3)</f>
        <v>Woensel-Noord</v>
      </c>
      <c r="F1272" t="str">
        <f>VLOOKUP(Rent[[#This Row],[Real_estate_Item]],Houses[#All],6)</f>
        <v>Apartment</v>
      </c>
      <c r="G1272" s="3">
        <f>VLOOKUP(Rent[[#This Row],[Real_estate_Item]],Houses[#All],7)</f>
        <v>360</v>
      </c>
      <c r="H1272" s="3">
        <f t="shared" si="38"/>
        <v>3960</v>
      </c>
      <c r="I1272" s="3">
        <f t="shared" si="39"/>
        <v>4320</v>
      </c>
      <c r="J1272" s="4">
        <f>Rent[[#This Row],[Actual_Rent]]/Rent[[#This Row],[Planned_rent]]</f>
        <v>0.91666666666666663</v>
      </c>
      <c r="K1272"/>
    </row>
    <row r="1273" spans="1:11" x14ac:dyDescent="0.25">
      <c r="A1273">
        <v>67</v>
      </c>
      <c r="B1273" s="1">
        <v>43466</v>
      </c>
      <c r="C1273">
        <v>10</v>
      </c>
      <c r="D1273" t="str">
        <f>VLOOKUP(Rent[[#This Row],[Real_estate_Item]],Houses[#All],2)</f>
        <v>Eindhoven-Noord</v>
      </c>
      <c r="E1273" t="str">
        <f>VLOOKUP(Rent[[#This Row],[Real_estate_Item]],Houses[#All],3)</f>
        <v>Woensel-Noord</v>
      </c>
      <c r="F1273" t="str">
        <f>VLOOKUP(Rent[[#This Row],[Real_estate_Item]],Houses[#All],6)</f>
        <v>Apartment</v>
      </c>
      <c r="G1273" s="3">
        <f>VLOOKUP(Rent[[#This Row],[Real_estate_Item]],Houses[#All],7)</f>
        <v>360</v>
      </c>
      <c r="H1273" s="3">
        <f t="shared" si="38"/>
        <v>3600</v>
      </c>
      <c r="I1273" s="3">
        <f t="shared" si="39"/>
        <v>4320</v>
      </c>
      <c r="J1273" s="4">
        <f>Rent[[#This Row],[Actual_Rent]]/Rent[[#This Row],[Planned_rent]]</f>
        <v>0.83333333333333337</v>
      </c>
      <c r="K1273"/>
    </row>
    <row r="1274" spans="1:11" x14ac:dyDescent="0.25">
      <c r="A1274">
        <v>68</v>
      </c>
      <c r="B1274" s="1">
        <v>36892</v>
      </c>
      <c r="C1274">
        <v>9</v>
      </c>
      <c r="D1274" t="str">
        <f>VLOOKUP(Rent[[#This Row],[Real_estate_Item]],Houses[#All],2)</f>
        <v>Eindhoven-Noord</v>
      </c>
      <c r="E1274" t="str">
        <f>VLOOKUP(Rent[[#This Row],[Real_estate_Item]],Houses[#All],3)</f>
        <v>Woensel-Noord</v>
      </c>
      <c r="F1274" t="str">
        <f>VLOOKUP(Rent[[#This Row],[Real_estate_Item]],Houses[#All],6)</f>
        <v>House</v>
      </c>
      <c r="G1274" s="3">
        <f>VLOOKUP(Rent[[#This Row],[Real_estate_Item]],Houses[#All],7)</f>
        <v>600</v>
      </c>
      <c r="H1274" s="3">
        <f t="shared" si="38"/>
        <v>5400</v>
      </c>
      <c r="I1274" s="3">
        <f t="shared" si="39"/>
        <v>7200</v>
      </c>
      <c r="J1274" s="4">
        <f>Rent[[#This Row],[Actual_Rent]]/Rent[[#This Row],[Planned_rent]]</f>
        <v>0.75</v>
      </c>
      <c r="K1274"/>
    </row>
    <row r="1275" spans="1:11" x14ac:dyDescent="0.25">
      <c r="A1275">
        <v>68</v>
      </c>
      <c r="B1275" s="1">
        <v>37257</v>
      </c>
      <c r="C1275">
        <v>11</v>
      </c>
      <c r="D1275" t="str">
        <f>VLOOKUP(Rent[[#This Row],[Real_estate_Item]],Houses[#All],2)</f>
        <v>Eindhoven-Noord</v>
      </c>
      <c r="E1275" t="str">
        <f>VLOOKUP(Rent[[#This Row],[Real_estate_Item]],Houses[#All],3)</f>
        <v>Woensel-Noord</v>
      </c>
      <c r="F1275" t="str">
        <f>VLOOKUP(Rent[[#This Row],[Real_estate_Item]],Houses[#All],6)</f>
        <v>House</v>
      </c>
      <c r="G1275" s="3">
        <f>VLOOKUP(Rent[[#This Row],[Real_estate_Item]],Houses[#All],7)</f>
        <v>600</v>
      </c>
      <c r="H1275" s="3">
        <f t="shared" si="38"/>
        <v>6600</v>
      </c>
      <c r="I1275" s="3">
        <f t="shared" si="39"/>
        <v>7200</v>
      </c>
      <c r="J1275" s="4">
        <f>Rent[[#This Row],[Actual_Rent]]/Rent[[#This Row],[Planned_rent]]</f>
        <v>0.91666666666666663</v>
      </c>
      <c r="K1275"/>
    </row>
    <row r="1276" spans="1:11" x14ac:dyDescent="0.25">
      <c r="A1276">
        <v>68</v>
      </c>
      <c r="B1276" s="1">
        <v>37622</v>
      </c>
      <c r="C1276">
        <v>9</v>
      </c>
      <c r="D1276" t="str">
        <f>VLOOKUP(Rent[[#This Row],[Real_estate_Item]],Houses[#All],2)</f>
        <v>Eindhoven-Noord</v>
      </c>
      <c r="E1276" t="str">
        <f>VLOOKUP(Rent[[#This Row],[Real_estate_Item]],Houses[#All],3)</f>
        <v>Woensel-Noord</v>
      </c>
      <c r="F1276" t="str">
        <f>VLOOKUP(Rent[[#This Row],[Real_estate_Item]],Houses[#All],6)</f>
        <v>House</v>
      </c>
      <c r="G1276" s="3">
        <f>VLOOKUP(Rent[[#This Row],[Real_estate_Item]],Houses[#All],7)</f>
        <v>600</v>
      </c>
      <c r="H1276" s="3">
        <f t="shared" si="38"/>
        <v>5400</v>
      </c>
      <c r="I1276" s="3">
        <f t="shared" si="39"/>
        <v>7200</v>
      </c>
      <c r="J1276" s="4">
        <f>Rent[[#This Row],[Actual_Rent]]/Rent[[#This Row],[Planned_rent]]</f>
        <v>0.75</v>
      </c>
      <c r="K1276"/>
    </row>
    <row r="1277" spans="1:11" x14ac:dyDescent="0.25">
      <c r="A1277">
        <v>68</v>
      </c>
      <c r="B1277" s="1">
        <v>37987</v>
      </c>
      <c r="C1277">
        <v>9</v>
      </c>
      <c r="D1277" t="str">
        <f>VLOOKUP(Rent[[#This Row],[Real_estate_Item]],Houses[#All],2)</f>
        <v>Eindhoven-Noord</v>
      </c>
      <c r="E1277" t="str">
        <f>VLOOKUP(Rent[[#This Row],[Real_estate_Item]],Houses[#All],3)</f>
        <v>Woensel-Noord</v>
      </c>
      <c r="F1277" t="str">
        <f>VLOOKUP(Rent[[#This Row],[Real_estate_Item]],Houses[#All],6)</f>
        <v>House</v>
      </c>
      <c r="G1277" s="3">
        <f>VLOOKUP(Rent[[#This Row],[Real_estate_Item]],Houses[#All],7)</f>
        <v>600</v>
      </c>
      <c r="H1277" s="3">
        <f t="shared" si="38"/>
        <v>5400</v>
      </c>
      <c r="I1277" s="3">
        <f t="shared" si="39"/>
        <v>7200</v>
      </c>
      <c r="J1277" s="4">
        <f>Rent[[#This Row],[Actual_Rent]]/Rent[[#This Row],[Planned_rent]]</f>
        <v>0.75</v>
      </c>
      <c r="K1277"/>
    </row>
    <row r="1278" spans="1:11" x14ac:dyDescent="0.25">
      <c r="A1278">
        <v>68</v>
      </c>
      <c r="B1278" s="1">
        <v>38353</v>
      </c>
      <c r="C1278">
        <v>7</v>
      </c>
      <c r="D1278" t="str">
        <f>VLOOKUP(Rent[[#This Row],[Real_estate_Item]],Houses[#All],2)</f>
        <v>Eindhoven-Noord</v>
      </c>
      <c r="E1278" t="str">
        <f>VLOOKUP(Rent[[#This Row],[Real_estate_Item]],Houses[#All],3)</f>
        <v>Woensel-Noord</v>
      </c>
      <c r="F1278" t="str">
        <f>VLOOKUP(Rent[[#This Row],[Real_estate_Item]],Houses[#All],6)</f>
        <v>House</v>
      </c>
      <c r="G1278" s="3">
        <f>VLOOKUP(Rent[[#This Row],[Real_estate_Item]],Houses[#All],7)</f>
        <v>600</v>
      </c>
      <c r="H1278" s="3">
        <f t="shared" si="38"/>
        <v>4200</v>
      </c>
      <c r="I1278" s="3">
        <f t="shared" si="39"/>
        <v>7200</v>
      </c>
      <c r="J1278" s="4">
        <f>Rent[[#This Row],[Actual_Rent]]/Rent[[#This Row],[Planned_rent]]</f>
        <v>0.58333333333333337</v>
      </c>
      <c r="K1278"/>
    </row>
    <row r="1279" spans="1:11" x14ac:dyDescent="0.25">
      <c r="A1279">
        <v>68</v>
      </c>
      <c r="B1279" s="1">
        <v>38718</v>
      </c>
      <c r="C1279">
        <v>7</v>
      </c>
      <c r="D1279" t="str">
        <f>VLOOKUP(Rent[[#This Row],[Real_estate_Item]],Houses[#All],2)</f>
        <v>Eindhoven-Noord</v>
      </c>
      <c r="E1279" t="str">
        <f>VLOOKUP(Rent[[#This Row],[Real_estate_Item]],Houses[#All],3)</f>
        <v>Woensel-Noord</v>
      </c>
      <c r="F1279" t="str">
        <f>VLOOKUP(Rent[[#This Row],[Real_estate_Item]],Houses[#All],6)</f>
        <v>House</v>
      </c>
      <c r="G1279" s="3">
        <f>VLOOKUP(Rent[[#This Row],[Real_estate_Item]],Houses[#All],7)</f>
        <v>600</v>
      </c>
      <c r="H1279" s="3">
        <f t="shared" si="38"/>
        <v>4200</v>
      </c>
      <c r="I1279" s="3">
        <f t="shared" si="39"/>
        <v>7200</v>
      </c>
      <c r="J1279" s="4">
        <f>Rent[[#This Row],[Actual_Rent]]/Rent[[#This Row],[Planned_rent]]</f>
        <v>0.58333333333333337</v>
      </c>
      <c r="K1279"/>
    </row>
    <row r="1280" spans="1:11" x14ac:dyDescent="0.25">
      <c r="A1280">
        <v>68</v>
      </c>
      <c r="B1280" s="1">
        <v>39083</v>
      </c>
      <c r="C1280">
        <v>7</v>
      </c>
      <c r="D1280" t="str">
        <f>VLOOKUP(Rent[[#This Row],[Real_estate_Item]],Houses[#All],2)</f>
        <v>Eindhoven-Noord</v>
      </c>
      <c r="E1280" t="str">
        <f>VLOOKUP(Rent[[#This Row],[Real_estate_Item]],Houses[#All],3)</f>
        <v>Woensel-Noord</v>
      </c>
      <c r="F1280" t="str">
        <f>VLOOKUP(Rent[[#This Row],[Real_estate_Item]],Houses[#All],6)</f>
        <v>House</v>
      </c>
      <c r="G1280" s="3">
        <f>VLOOKUP(Rent[[#This Row],[Real_estate_Item]],Houses[#All],7)</f>
        <v>600</v>
      </c>
      <c r="H1280" s="3">
        <f t="shared" si="38"/>
        <v>4200</v>
      </c>
      <c r="I1280" s="3">
        <f t="shared" si="39"/>
        <v>7200</v>
      </c>
      <c r="J1280" s="4">
        <f>Rent[[#This Row],[Actual_Rent]]/Rent[[#This Row],[Planned_rent]]</f>
        <v>0.58333333333333337</v>
      </c>
      <c r="K1280"/>
    </row>
    <row r="1281" spans="1:11" x14ac:dyDescent="0.25">
      <c r="A1281">
        <v>68</v>
      </c>
      <c r="B1281" s="1">
        <v>39448</v>
      </c>
      <c r="C1281">
        <v>10</v>
      </c>
      <c r="D1281" t="str">
        <f>VLOOKUP(Rent[[#This Row],[Real_estate_Item]],Houses[#All],2)</f>
        <v>Eindhoven-Noord</v>
      </c>
      <c r="E1281" t="str">
        <f>VLOOKUP(Rent[[#This Row],[Real_estate_Item]],Houses[#All],3)</f>
        <v>Woensel-Noord</v>
      </c>
      <c r="F1281" t="str">
        <f>VLOOKUP(Rent[[#This Row],[Real_estate_Item]],Houses[#All],6)</f>
        <v>House</v>
      </c>
      <c r="G1281" s="3">
        <f>VLOOKUP(Rent[[#This Row],[Real_estate_Item]],Houses[#All],7)</f>
        <v>600</v>
      </c>
      <c r="H1281" s="3">
        <f t="shared" si="38"/>
        <v>6000</v>
      </c>
      <c r="I1281" s="3">
        <f t="shared" si="39"/>
        <v>7200</v>
      </c>
      <c r="J1281" s="4">
        <f>Rent[[#This Row],[Actual_Rent]]/Rent[[#This Row],[Planned_rent]]</f>
        <v>0.83333333333333337</v>
      </c>
      <c r="K1281"/>
    </row>
    <row r="1282" spans="1:11" x14ac:dyDescent="0.25">
      <c r="A1282">
        <v>68</v>
      </c>
      <c r="B1282" s="1">
        <v>39814</v>
      </c>
      <c r="C1282">
        <v>10</v>
      </c>
      <c r="D1282" t="str">
        <f>VLOOKUP(Rent[[#This Row],[Real_estate_Item]],Houses[#All],2)</f>
        <v>Eindhoven-Noord</v>
      </c>
      <c r="E1282" t="str">
        <f>VLOOKUP(Rent[[#This Row],[Real_estate_Item]],Houses[#All],3)</f>
        <v>Woensel-Noord</v>
      </c>
      <c r="F1282" t="str">
        <f>VLOOKUP(Rent[[#This Row],[Real_estate_Item]],Houses[#All],6)</f>
        <v>House</v>
      </c>
      <c r="G1282" s="3">
        <f>VLOOKUP(Rent[[#This Row],[Real_estate_Item]],Houses[#All],7)</f>
        <v>600</v>
      </c>
      <c r="H1282" s="3">
        <f t="shared" ref="H1282:H1345" si="40">C1282*G1282</f>
        <v>6000</v>
      </c>
      <c r="I1282" s="3">
        <f t="shared" ref="I1282:I1345" si="41">$C$2*G1282</f>
        <v>7200</v>
      </c>
      <c r="J1282" s="4">
        <f>Rent[[#This Row],[Actual_Rent]]/Rent[[#This Row],[Planned_rent]]</f>
        <v>0.83333333333333337</v>
      </c>
      <c r="K1282"/>
    </row>
    <row r="1283" spans="1:11" x14ac:dyDescent="0.25">
      <c r="A1283">
        <v>68</v>
      </c>
      <c r="B1283" s="1">
        <v>40179</v>
      </c>
      <c r="C1283">
        <v>9</v>
      </c>
      <c r="D1283" t="str">
        <f>VLOOKUP(Rent[[#This Row],[Real_estate_Item]],Houses[#All],2)</f>
        <v>Eindhoven-Noord</v>
      </c>
      <c r="E1283" t="str">
        <f>VLOOKUP(Rent[[#This Row],[Real_estate_Item]],Houses[#All],3)</f>
        <v>Woensel-Noord</v>
      </c>
      <c r="F1283" t="str">
        <f>VLOOKUP(Rent[[#This Row],[Real_estate_Item]],Houses[#All],6)</f>
        <v>House</v>
      </c>
      <c r="G1283" s="3">
        <f>VLOOKUP(Rent[[#This Row],[Real_estate_Item]],Houses[#All],7)</f>
        <v>600</v>
      </c>
      <c r="H1283" s="3">
        <f t="shared" si="40"/>
        <v>5400</v>
      </c>
      <c r="I1283" s="3">
        <f t="shared" si="41"/>
        <v>7200</v>
      </c>
      <c r="J1283" s="4">
        <f>Rent[[#This Row],[Actual_Rent]]/Rent[[#This Row],[Planned_rent]]</f>
        <v>0.75</v>
      </c>
      <c r="K1283"/>
    </row>
    <row r="1284" spans="1:11" x14ac:dyDescent="0.25">
      <c r="A1284">
        <v>68</v>
      </c>
      <c r="B1284" s="1">
        <v>40544</v>
      </c>
      <c r="C1284">
        <v>10</v>
      </c>
      <c r="D1284" t="str">
        <f>VLOOKUP(Rent[[#This Row],[Real_estate_Item]],Houses[#All],2)</f>
        <v>Eindhoven-Noord</v>
      </c>
      <c r="E1284" t="str">
        <f>VLOOKUP(Rent[[#This Row],[Real_estate_Item]],Houses[#All],3)</f>
        <v>Woensel-Noord</v>
      </c>
      <c r="F1284" t="str">
        <f>VLOOKUP(Rent[[#This Row],[Real_estate_Item]],Houses[#All],6)</f>
        <v>House</v>
      </c>
      <c r="G1284" s="3">
        <f>VLOOKUP(Rent[[#This Row],[Real_estate_Item]],Houses[#All],7)</f>
        <v>600</v>
      </c>
      <c r="H1284" s="3">
        <f t="shared" si="40"/>
        <v>6000</v>
      </c>
      <c r="I1284" s="3">
        <f t="shared" si="41"/>
        <v>7200</v>
      </c>
      <c r="J1284" s="4">
        <f>Rent[[#This Row],[Actual_Rent]]/Rent[[#This Row],[Planned_rent]]</f>
        <v>0.83333333333333337</v>
      </c>
      <c r="K1284"/>
    </row>
    <row r="1285" spans="1:11" x14ac:dyDescent="0.25">
      <c r="A1285">
        <v>68</v>
      </c>
      <c r="B1285" s="1">
        <v>40909</v>
      </c>
      <c r="C1285">
        <v>9</v>
      </c>
      <c r="D1285" t="str">
        <f>VLOOKUP(Rent[[#This Row],[Real_estate_Item]],Houses[#All],2)</f>
        <v>Eindhoven-Noord</v>
      </c>
      <c r="E1285" t="str">
        <f>VLOOKUP(Rent[[#This Row],[Real_estate_Item]],Houses[#All],3)</f>
        <v>Woensel-Noord</v>
      </c>
      <c r="F1285" t="str">
        <f>VLOOKUP(Rent[[#This Row],[Real_estate_Item]],Houses[#All],6)</f>
        <v>House</v>
      </c>
      <c r="G1285" s="3">
        <f>VLOOKUP(Rent[[#This Row],[Real_estate_Item]],Houses[#All],7)</f>
        <v>600</v>
      </c>
      <c r="H1285" s="3">
        <f t="shared" si="40"/>
        <v>5400</v>
      </c>
      <c r="I1285" s="3">
        <f t="shared" si="41"/>
        <v>7200</v>
      </c>
      <c r="J1285" s="4">
        <f>Rent[[#This Row],[Actual_Rent]]/Rent[[#This Row],[Planned_rent]]</f>
        <v>0.75</v>
      </c>
      <c r="K1285"/>
    </row>
    <row r="1286" spans="1:11" x14ac:dyDescent="0.25">
      <c r="A1286">
        <v>68</v>
      </c>
      <c r="B1286" s="1">
        <v>41275</v>
      </c>
      <c r="C1286">
        <v>9</v>
      </c>
      <c r="D1286" t="str">
        <f>VLOOKUP(Rent[[#This Row],[Real_estate_Item]],Houses[#All],2)</f>
        <v>Eindhoven-Noord</v>
      </c>
      <c r="E1286" t="str">
        <f>VLOOKUP(Rent[[#This Row],[Real_estate_Item]],Houses[#All],3)</f>
        <v>Woensel-Noord</v>
      </c>
      <c r="F1286" t="str">
        <f>VLOOKUP(Rent[[#This Row],[Real_estate_Item]],Houses[#All],6)</f>
        <v>House</v>
      </c>
      <c r="G1286" s="3">
        <f>VLOOKUP(Rent[[#This Row],[Real_estate_Item]],Houses[#All],7)</f>
        <v>600</v>
      </c>
      <c r="H1286" s="3">
        <f t="shared" si="40"/>
        <v>5400</v>
      </c>
      <c r="I1286" s="3">
        <f t="shared" si="41"/>
        <v>7200</v>
      </c>
      <c r="J1286" s="4">
        <f>Rent[[#This Row],[Actual_Rent]]/Rent[[#This Row],[Planned_rent]]</f>
        <v>0.75</v>
      </c>
      <c r="K1286"/>
    </row>
    <row r="1287" spans="1:11" x14ac:dyDescent="0.25">
      <c r="A1287">
        <v>68</v>
      </c>
      <c r="B1287" s="1">
        <v>41640</v>
      </c>
      <c r="C1287">
        <v>9</v>
      </c>
      <c r="D1287" t="str">
        <f>VLOOKUP(Rent[[#This Row],[Real_estate_Item]],Houses[#All],2)</f>
        <v>Eindhoven-Noord</v>
      </c>
      <c r="E1287" t="str">
        <f>VLOOKUP(Rent[[#This Row],[Real_estate_Item]],Houses[#All],3)</f>
        <v>Woensel-Noord</v>
      </c>
      <c r="F1287" t="str">
        <f>VLOOKUP(Rent[[#This Row],[Real_estate_Item]],Houses[#All],6)</f>
        <v>House</v>
      </c>
      <c r="G1287" s="3">
        <f>VLOOKUP(Rent[[#This Row],[Real_estate_Item]],Houses[#All],7)</f>
        <v>600</v>
      </c>
      <c r="H1287" s="3">
        <f t="shared" si="40"/>
        <v>5400</v>
      </c>
      <c r="I1287" s="3">
        <f t="shared" si="41"/>
        <v>7200</v>
      </c>
      <c r="J1287" s="4">
        <f>Rent[[#This Row],[Actual_Rent]]/Rent[[#This Row],[Planned_rent]]</f>
        <v>0.75</v>
      </c>
      <c r="K1287"/>
    </row>
    <row r="1288" spans="1:11" x14ac:dyDescent="0.25">
      <c r="A1288">
        <v>68</v>
      </c>
      <c r="B1288" s="1">
        <v>42005</v>
      </c>
      <c r="C1288">
        <v>7</v>
      </c>
      <c r="D1288" t="str">
        <f>VLOOKUP(Rent[[#This Row],[Real_estate_Item]],Houses[#All],2)</f>
        <v>Eindhoven-Noord</v>
      </c>
      <c r="E1288" t="str">
        <f>VLOOKUP(Rent[[#This Row],[Real_estate_Item]],Houses[#All],3)</f>
        <v>Woensel-Noord</v>
      </c>
      <c r="F1288" t="str">
        <f>VLOOKUP(Rent[[#This Row],[Real_estate_Item]],Houses[#All],6)</f>
        <v>House</v>
      </c>
      <c r="G1288" s="3">
        <f>VLOOKUP(Rent[[#This Row],[Real_estate_Item]],Houses[#All],7)</f>
        <v>600</v>
      </c>
      <c r="H1288" s="3">
        <f t="shared" si="40"/>
        <v>4200</v>
      </c>
      <c r="I1288" s="3">
        <f t="shared" si="41"/>
        <v>7200</v>
      </c>
      <c r="J1288" s="4">
        <f>Rent[[#This Row],[Actual_Rent]]/Rent[[#This Row],[Planned_rent]]</f>
        <v>0.58333333333333337</v>
      </c>
      <c r="K1288"/>
    </row>
    <row r="1289" spans="1:11" x14ac:dyDescent="0.25">
      <c r="A1289">
        <v>68</v>
      </c>
      <c r="B1289" s="1">
        <v>42370</v>
      </c>
      <c r="C1289">
        <v>7</v>
      </c>
      <c r="D1289" t="str">
        <f>VLOOKUP(Rent[[#This Row],[Real_estate_Item]],Houses[#All],2)</f>
        <v>Eindhoven-Noord</v>
      </c>
      <c r="E1289" t="str">
        <f>VLOOKUP(Rent[[#This Row],[Real_estate_Item]],Houses[#All],3)</f>
        <v>Woensel-Noord</v>
      </c>
      <c r="F1289" t="str">
        <f>VLOOKUP(Rent[[#This Row],[Real_estate_Item]],Houses[#All],6)</f>
        <v>House</v>
      </c>
      <c r="G1289" s="3">
        <f>VLOOKUP(Rent[[#This Row],[Real_estate_Item]],Houses[#All],7)</f>
        <v>600</v>
      </c>
      <c r="H1289" s="3">
        <f t="shared" si="40"/>
        <v>4200</v>
      </c>
      <c r="I1289" s="3">
        <f t="shared" si="41"/>
        <v>7200</v>
      </c>
      <c r="J1289" s="4">
        <f>Rent[[#This Row],[Actual_Rent]]/Rent[[#This Row],[Planned_rent]]</f>
        <v>0.58333333333333337</v>
      </c>
      <c r="K1289"/>
    </row>
    <row r="1290" spans="1:11" x14ac:dyDescent="0.25">
      <c r="A1290">
        <v>68</v>
      </c>
      <c r="B1290" s="1">
        <v>42736</v>
      </c>
      <c r="C1290">
        <v>7</v>
      </c>
      <c r="D1290" t="str">
        <f>VLOOKUP(Rent[[#This Row],[Real_estate_Item]],Houses[#All],2)</f>
        <v>Eindhoven-Noord</v>
      </c>
      <c r="E1290" t="str">
        <f>VLOOKUP(Rent[[#This Row],[Real_estate_Item]],Houses[#All],3)</f>
        <v>Woensel-Noord</v>
      </c>
      <c r="F1290" t="str">
        <f>VLOOKUP(Rent[[#This Row],[Real_estate_Item]],Houses[#All],6)</f>
        <v>House</v>
      </c>
      <c r="G1290" s="3">
        <f>VLOOKUP(Rent[[#This Row],[Real_estate_Item]],Houses[#All],7)</f>
        <v>600</v>
      </c>
      <c r="H1290" s="3">
        <f t="shared" si="40"/>
        <v>4200</v>
      </c>
      <c r="I1290" s="3">
        <f t="shared" si="41"/>
        <v>7200</v>
      </c>
      <c r="J1290" s="4">
        <f>Rent[[#This Row],[Actual_Rent]]/Rent[[#This Row],[Planned_rent]]</f>
        <v>0.58333333333333337</v>
      </c>
      <c r="K1290"/>
    </row>
    <row r="1291" spans="1:11" x14ac:dyDescent="0.25">
      <c r="A1291">
        <v>68</v>
      </c>
      <c r="B1291" s="1">
        <v>43101</v>
      </c>
      <c r="C1291">
        <v>9</v>
      </c>
      <c r="D1291" t="str">
        <f>VLOOKUP(Rent[[#This Row],[Real_estate_Item]],Houses[#All],2)</f>
        <v>Eindhoven-Noord</v>
      </c>
      <c r="E1291" t="str">
        <f>VLOOKUP(Rent[[#This Row],[Real_estate_Item]],Houses[#All],3)</f>
        <v>Woensel-Noord</v>
      </c>
      <c r="F1291" t="str">
        <f>VLOOKUP(Rent[[#This Row],[Real_estate_Item]],Houses[#All],6)</f>
        <v>House</v>
      </c>
      <c r="G1291" s="3">
        <f>VLOOKUP(Rent[[#This Row],[Real_estate_Item]],Houses[#All],7)</f>
        <v>600</v>
      </c>
      <c r="H1291" s="3">
        <f t="shared" si="40"/>
        <v>5400</v>
      </c>
      <c r="I1291" s="3">
        <f t="shared" si="41"/>
        <v>7200</v>
      </c>
      <c r="J1291" s="4">
        <f>Rent[[#This Row],[Actual_Rent]]/Rent[[#This Row],[Planned_rent]]</f>
        <v>0.75</v>
      </c>
      <c r="K1291"/>
    </row>
    <row r="1292" spans="1:11" x14ac:dyDescent="0.25">
      <c r="A1292">
        <v>68</v>
      </c>
      <c r="B1292" s="1">
        <v>43466</v>
      </c>
      <c r="C1292">
        <v>9</v>
      </c>
      <c r="D1292" t="str">
        <f>VLOOKUP(Rent[[#This Row],[Real_estate_Item]],Houses[#All],2)</f>
        <v>Eindhoven-Noord</v>
      </c>
      <c r="E1292" t="str">
        <f>VLOOKUP(Rent[[#This Row],[Real_estate_Item]],Houses[#All],3)</f>
        <v>Woensel-Noord</v>
      </c>
      <c r="F1292" t="str">
        <f>VLOOKUP(Rent[[#This Row],[Real_estate_Item]],Houses[#All],6)</f>
        <v>House</v>
      </c>
      <c r="G1292" s="3">
        <f>VLOOKUP(Rent[[#This Row],[Real_estate_Item]],Houses[#All],7)</f>
        <v>600</v>
      </c>
      <c r="H1292" s="3">
        <f t="shared" si="40"/>
        <v>5400</v>
      </c>
      <c r="I1292" s="3">
        <f t="shared" si="41"/>
        <v>7200</v>
      </c>
      <c r="J1292" s="4">
        <f>Rent[[#This Row],[Actual_Rent]]/Rent[[#This Row],[Planned_rent]]</f>
        <v>0.75</v>
      </c>
      <c r="K1292"/>
    </row>
    <row r="1293" spans="1:11" x14ac:dyDescent="0.25">
      <c r="A1293">
        <v>69</v>
      </c>
      <c r="B1293" s="1">
        <v>36892</v>
      </c>
      <c r="C1293">
        <v>7</v>
      </c>
      <c r="D1293" t="str">
        <f>VLOOKUP(Rent[[#This Row],[Real_estate_Item]],Houses[#All],2)</f>
        <v>Eindhoven-Noord</v>
      </c>
      <c r="E1293" t="str">
        <f>VLOOKUP(Rent[[#This Row],[Real_estate_Item]],Houses[#All],3)</f>
        <v>Woensel-Noord</v>
      </c>
      <c r="F1293" t="str">
        <f>VLOOKUP(Rent[[#This Row],[Real_estate_Item]],Houses[#All],6)</f>
        <v>Small House</v>
      </c>
      <c r="G1293" s="3">
        <f>VLOOKUP(Rent[[#This Row],[Real_estate_Item]],Houses[#All],7)</f>
        <v>540</v>
      </c>
      <c r="H1293" s="3">
        <f t="shared" si="40"/>
        <v>3780</v>
      </c>
      <c r="I1293" s="3">
        <f t="shared" si="41"/>
        <v>6480</v>
      </c>
      <c r="J1293" s="4">
        <f>Rent[[#This Row],[Actual_Rent]]/Rent[[#This Row],[Planned_rent]]</f>
        <v>0.58333333333333337</v>
      </c>
      <c r="K1293"/>
    </row>
    <row r="1294" spans="1:11" x14ac:dyDescent="0.25">
      <c r="A1294">
        <v>69</v>
      </c>
      <c r="B1294" s="1">
        <v>37257</v>
      </c>
      <c r="C1294">
        <v>9</v>
      </c>
      <c r="D1294" t="str">
        <f>VLOOKUP(Rent[[#This Row],[Real_estate_Item]],Houses[#All],2)</f>
        <v>Eindhoven-Noord</v>
      </c>
      <c r="E1294" t="str">
        <f>VLOOKUP(Rent[[#This Row],[Real_estate_Item]],Houses[#All],3)</f>
        <v>Woensel-Noord</v>
      </c>
      <c r="F1294" t="str">
        <f>VLOOKUP(Rent[[#This Row],[Real_estate_Item]],Houses[#All],6)</f>
        <v>Small House</v>
      </c>
      <c r="G1294" s="3">
        <f>VLOOKUP(Rent[[#This Row],[Real_estate_Item]],Houses[#All],7)</f>
        <v>540</v>
      </c>
      <c r="H1294" s="3">
        <f t="shared" si="40"/>
        <v>4860</v>
      </c>
      <c r="I1294" s="3">
        <f t="shared" si="41"/>
        <v>6480</v>
      </c>
      <c r="J1294" s="4">
        <f>Rent[[#This Row],[Actual_Rent]]/Rent[[#This Row],[Planned_rent]]</f>
        <v>0.75</v>
      </c>
      <c r="K1294"/>
    </row>
    <row r="1295" spans="1:11" x14ac:dyDescent="0.25">
      <c r="A1295">
        <v>69</v>
      </c>
      <c r="B1295" s="1">
        <v>37622</v>
      </c>
      <c r="C1295">
        <v>7</v>
      </c>
      <c r="D1295" t="str">
        <f>VLOOKUP(Rent[[#This Row],[Real_estate_Item]],Houses[#All],2)</f>
        <v>Eindhoven-Noord</v>
      </c>
      <c r="E1295" t="str">
        <f>VLOOKUP(Rent[[#This Row],[Real_estate_Item]],Houses[#All],3)</f>
        <v>Woensel-Noord</v>
      </c>
      <c r="F1295" t="str">
        <f>VLOOKUP(Rent[[#This Row],[Real_estate_Item]],Houses[#All],6)</f>
        <v>Small House</v>
      </c>
      <c r="G1295" s="3">
        <f>VLOOKUP(Rent[[#This Row],[Real_estate_Item]],Houses[#All],7)</f>
        <v>540</v>
      </c>
      <c r="H1295" s="3">
        <f t="shared" si="40"/>
        <v>3780</v>
      </c>
      <c r="I1295" s="3">
        <f t="shared" si="41"/>
        <v>6480</v>
      </c>
      <c r="J1295" s="4">
        <f>Rent[[#This Row],[Actual_Rent]]/Rent[[#This Row],[Planned_rent]]</f>
        <v>0.58333333333333337</v>
      </c>
      <c r="K1295"/>
    </row>
    <row r="1296" spans="1:11" x14ac:dyDescent="0.25">
      <c r="A1296">
        <v>69</v>
      </c>
      <c r="B1296" s="1">
        <v>37987</v>
      </c>
      <c r="C1296">
        <v>10</v>
      </c>
      <c r="D1296" t="str">
        <f>VLOOKUP(Rent[[#This Row],[Real_estate_Item]],Houses[#All],2)</f>
        <v>Eindhoven-Noord</v>
      </c>
      <c r="E1296" t="str">
        <f>VLOOKUP(Rent[[#This Row],[Real_estate_Item]],Houses[#All],3)</f>
        <v>Woensel-Noord</v>
      </c>
      <c r="F1296" t="str">
        <f>VLOOKUP(Rent[[#This Row],[Real_estate_Item]],Houses[#All],6)</f>
        <v>Small House</v>
      </c>
      <c r="G1296" s="3">
        <f>VLOOKUP(Rent[[#This Row],[Real_estate_Item]],Houses[#All],7)</f>
        <v>540</v>
      </c>
      <c r="H1296" s="3">
        <f t="shared" si="40"/>
        <v>5400</v>
      </c>
      <c r="I1296" s="3">
        <f t="shared" si="41"/>
        <v>6480</v>
      </c>
      <c r="J1296" s="4">
        <f>Rent[[#This Row],[Actual_Rent]]/Rent[[#This Row],[Planned_rent]]</f>
        <v>0.83333333333333337</v>
      </c>
      <c r="K1296"/>
    </row>
    <row r="1297" spans="1:11" x14ac:dyDescent="0.25">
      <c r="A1297">
        <v>69</v>
      </c>
      <c r="B1297" s="1">
        <v>38353</v>
      </c>
      <c r="C1297">
        <v>8</v>
      </c>
      <c r="D1297" t="str">
        <f>VLOOKUP(Rent[[#This Row],[Real_estate_Item]],Houses[#All],2)</f>
        <v>Eindhoven-Noord</v>
      </c>
      <c r="E1297" t="str">
        <f>VLOOKUP(Rent[[#This Row],[Real_estate_Item]],Houses[#All],3)</f>
        <v>Woensel-Noord</v>
      </c>
      <c r="F1297" t="str">
        <f>VLOOKUP(Rent[[#This Row],[Real_estate_Item]],Houses[#All],6)</f>
        <v>Small House</v>
      </c>
      <c r="G1297" s="3">
        <f>VLOOKUP(Rent[[#This Row],[Real_estate_Item]],Houses[#All],7)</f>
        <v>540</v>
      </c>
      <c r="H1297" s="3">
        <f t="shared" si="40"/>
        <v>4320</v>
      </c>
      <c r="I1297" s="3">
        <f t="shared" si="41"/>
        <v>6480</v>
      </c>
      <c r="J1297" s="4">
        <f>Rent[[#This Row],[Actual_Rent]]/Rent[[#This Row],[Planned_rent]]</f>
        <v>0.66666666666666663</v>
      </c>
      <c r="K1297"/>
    </row>
    <row r="1298" spans="1:11" x14ac:dyDescent="0.25">
      <c r="A1298">
        <v>69</v>
      </c>
      <c r="B1298" s="1">
        <v>38718</v>
      </c>
      <c r="C1298">
        <v>9</v>
      </c>
      <c r="D1298" t="str">
        <f>VLOOKUP(Rent[[#This Row],[Real_estate_Item]],Houses[#All],2)</f>
        <v>Eindhoven-Noord</v>
      </c>
      <c r="E1298" t="str">
        <f>VLOOKUP(Rent[[#This Row],[Real_estate_Item]],Houses[#All],3)</f>
        <v>Woensel-Noord</v>
      </c>
      <c r="F1298" t="str">
        <f>VLOOKUP(Rent[[#This Row],[Real_estate_Item]],Houses[#All],6)</f>
        <v>Small House</v>
      </c>
      <c r="G1298" s="3">
        <f>VLOOKUP(Rent[[#This Row],[Real_estate_Item]],Houses[#All],7)</f>
        <v>540</v>
      </c>
      <c r="H1298" s="3">
        <f t="shared" si="40"/>
        <v>4860</v>
      </c>
      <c r="I1298" s="3">
        <f t="shared" si="41"/>
        <v>6480</v>
      </c>
      <c r="J1298" s="4">
        <f>Rent[[#This Row],[Actual_Rent]]/Rent[[#This Row],[Planned_rent]]</f>
        <v>0.75</v>
      </c>
      <c r="K1298"/>
    </row>
    <row r="1299" spans="1:11" x14ac:dyDescent="0.25">
      <c r="A1299">
        <v>69</v>
      </c>
      <c r="B1299" s="1">
        <v>39083</v>
      </c>
      <c r="C1299">
        <v>10</v>
      </c>
      <c r="D1299" t="str">
        <f>VLOOKUP(Rent[[#This Row],[Real_estate_Item]],Houses[#All],2)</f>
        <v>Eindhoven-Noord</v>
      </c>
      <c r="E1299" t="str">
        <f>VLOOKUP(Rent[[#This Row],[Real_estate_Item]],Houses[#All],3)</f>
        <v>Woensel-Noord</v>
      </c>
      <c r="F1299" t="str">
        <f>VLOOKUP(Rent[[#This Row],[Real_estate_Item]],Houses[#All],6)</f>
        <v>Small House</v>
      </c>
      <c r="G1299" s="3">
        <f>VLOOKUP(Rent[[#This Row],[Real_estate_Item]],Houses[#All],7)</f>
        <v>540</v>
      </c>
      <c r="H1299" s="3">
        <f t="shared" si="40"/>
        <v>5400</v>
      </c>
      <c r="I1299" s="3">
        <f t="shared" si="41"/>
        <v>6480</v>
      </c>
      <c r="J1299" s="4">
        <f>Rent[[#This Row],[Actual_Rent]]/Rent[[#This Row],[Planned_rent]]</f>
        <v>0.83333333333333337</v>
      </c>
      <c r="K1299"/>
    </row>
    <row r="1300" spans="1:11" x14ac:dyDescent="0.25">
      <c r="A1300">
        <v>69</v>
      </c>
      <c r="B1300" s="1">
        <v>39448</v>
      </c>
      <c r="C1300">
        <v>8</v>
      </c>
      <c r="D1300" t="str">
        <f>VLOOKUP(Rent[[#This Row],[Real_estate_Item]],Houses[#All],2)</f>
        <v>Eindhoven-Noord</v>
      </c>
      <c r="E1300" t="str">
        <f>VLOOKUP(Rent[[#This Row],[Real_estate_Item]],Houses[#All],3)</f>
        <v>Woensel-Noord</v>
      </c>
      <c r="F1300" t="str">
        <f>VLOOKUP(Rent[[#This Row],[Real_estate_Item]],Houses[#All],6)</f>
        <v>Small House</v>
      </c>
      <c r="G1300" s="3">
        <f>VLOOKUP(Rent[[#This Row],[Real_estate_Item]],Houses[#All],7)</f>
        <v>540</v>
      </c>
      <c r="H1300" s="3">
        <f t="shared" si="40"/>
        <v>4320</v>
      </c>
      <c r="I1300" s="3">
        <f t="shared" si="41"/>
        <v>6480</v>
      </c>
      <c r="J1300" s="4">
        <f>Rent[[#This Row],[Actual_Rent]]/Rent[[#This Row],[Planned_rent]]</f>
        <v>0.66666666666666663</v>
      </c>
      <c r="K1300"/>
    </row>
    <row r="1301" spans="1:11" x14ac:dyDescent="0.25">
      <c r="A1301">
        <v>69</v>
      </c>
      <c r="B1301" s="1">
        <v>39814</v>
      </c>
      <c r="C1301">
        <v>7</v>
      </c>
      <c r="D1301" t="str">
        <f>VLOOKUP(Rent[[#This Row],[Real_estate_Item]],Houses[#All],2)</f>
        <v>Eindhoven-Noord</v>
      </c>
      <c r="E1301" t="str">
        <f>VLOOKUP(Rent[[#This Row],[Real_estate_Item]],Houses[#All],3)</f>
        <v>Woensel-Noord</v>
      </c>
      <c r="F1301" t="str">
        <f>VLOOKUP(Rent[[#This Row],[Real_estate_Item]],Houses[#All],6)</f>
        <v>Small House</v>
      </c>
      <c r="G1301" s="3">
        <f>VLOOKUP(Rent[[#This Row],[Real_estate_Item]],Houses[#All],7)</f>
        <v>540</v>
      </c>
      <c r="H1301" s="3">
        <f t="shared" si="40"/>
        <v>3780</v>
      </c>
      <c r="I1301" s="3">
        <f t="shared" si="41"/>
        <v>6480</v>
      </c>
      <c r="J1301" s="4">
        <f>Rent[[#This Row],[Actual_Rent]]/Rent[[#This Row],[Planned_rent]]</f>
        <v>0.58333333333333337</v>
      </c>
      <c r="K1301"/>
    </row>
    <row r="1302" spans="1:11" x14ac:dyDescent="0.25">
      <c r="A1302">
        <v>69</v>
      </c>
      <c r="B1302" s="1">
        <v>40179</v>
      </c>
      <c r="C1302">
        <v>10</v>
      </c>
      <c r="D1302" t="str">
        <f>VLOOKUP(Rent[[#This Row],[Real_estate_Item]],Houses[#All],2)</f>
        <v>Eindhoven-Noord</v>
      </c>
      <c r="E1302" t="str">
        <f>VLOOKUP(Rent[[#This Row],[Real_estate_Item]],Houses[#All],3)</f>
        <v>Woensel-Noord</v>
      </c>
      <c r="F1302" t="str">
        <f>VLOOKUP(Rent[[#This Row],[Real_estate_Item]],Houses[#All],6)</f>
        <v>Small House</v>
      </c>
      <c r="G1302" s="3">
        <f>VLOOKUP(Rent[[#This Row],[Real_estate_Item]],Houses[#All],7)</f>
        <v>540</v>
      </c>
      <c r="H1302" s="3">
        <f t="shared" si="40"/>
        <v>5400</v>
      </c>
      <c r="I1302" s="3">
        <f t="shared" si="41"/>
        <v>6480</v>
      </c>
      <c r="J1302" s="4">
        <f>Rent[[#This Row],[Actual_Rent]]/Rent[[#This Row],[Planned_rent]]</f>
        <v>0.83333333333333337</v>
      </c>
      <c r="K1302"/>
    </row>
    <row r="1303" spans="1:11" x14ac:dyDescent="0.25">
      <c r="A1303">
        <v>69</v>
      </c>
      <c r="B1303" s="1">
        <v>40544</v>
      </c>
      <c r="C1303">
        <v>7</v>
      </c>
      <c r="D1303" t="str">
        <f>VLOOKUP(Rent[[#This Row],[Real_estate_Item]],Houses[#All],2)</f>
        <v>Eindhoven-Noord</v>
      </c>
      <c r="E1303" t="str">
        <f>VLOOKUP(Rent[[#This Row],[Real_estate_Item]],Houses[#All],3)</f>
        <v>Woensel-Noord</v>
      </c>
      <c r="F1303" t="str">
        <f>VLOOKUP(Rent[[#This Row],[Real_estate_Item]],Houses[#All],6)</f>
        <v>Small House</v>
      </c>
      <c r="G1303" s="3">
        <f>VLOOKUP(Rent[[#This Row],[Real_estate_Item]],Houses[#All],7)</f>
        <v>540</v>
      </c>
      <c r="H1303" s="3">
        <f t="shared" si="40"/>
        <v>3780</v>
      </c>
      <c r="I1303" s="3">
        <f t="shared" si="41"/>
        <v>6480</v>
      </c>
      <c r="J1303" s="4">
        <f>Rent[[#This Row],[Actual_Rent]]/Rent[[#This Row],[Planned_rent]]</f>
        <v>0.58333333333333337</v>
      </c>
      <c r="K1303"/>
    </row>
    <row r="1304" spans="1:11" x14ac:dyDescent="0.25">
      <c r="A1304">
        <v>69</v>
      </c>
      <c r="B1304" s="1">
        <v>40909</v>
      </c>
      <c r="C1304">
        <v>11</v>
      </c>
      <c r="D1304" t="str">
        <f>VLOOKUP(Rent[[#This Row],[Real_estate_Item]],Houses[#All],2)</f>
        <v>Eindhoven-Noord</v>
      </c>
      <c r="E1304" t="str">
        <f>VLOOKUP(Rent[[#This Row],[Real_estate_Item]],Houses[#All],3)</f>
        <v>Woensel-Noord</v>
      </c>
      <c r="F1304" t="str">
        <f>VLOOKUP(Rent[[#This Row],[Real_estate_Item]],Houses[#All],6)</f>
        <v>Small House</v>
      </c>
      <c r="G1304" s="3">
        <f>VLOOKUP(Rent[[#This Row],[Real_estate_Item]],Houses[#All],7)</f>
        <v>540</v>
      </c>
      <c r="H1304" s="3">
        <f t="shared" si="40"/>
        <v>5940</v>
      </c>
      <c r="I1304" s="3">
        <f t="shared" si="41"/>
        <v>6480</v>
      </c>
      <c r="J1304" s="4">
        <f>Rent[[#This Row],[Actual_Rent]]/Rent[[#This Row],[Planned_rent]]</f>
        <v>0.91666666666666663</v>
      </c>
      <c r="K1304"/>
    </row>
    <row r="1305" spans="1:11" x14ac:dyDescent="0.25">
      <c r="A1305">
        <v>69</v>
      </c>
      <c r="B1305" s="1">
        <v>41275</v>
      </c>
      <c r="C1305">
        <v>8</v>
      </c>
      <c r="D1305" t="str">
        <f>VLOOKUP(Rent[[#This Row],[Real_estate_Item]],Houses[#All],2)</f>
        <v>Eindhoven-Noord</v>
      </c>
      <c r="E1305" t="str">
        <f>VLOOKUP(Rent[[#This Row],[Real_estate_Item]],Houses[#All],3)</f>
        <v>Woensel-Noord</v>
      </c>
      <c r="F1305" t="str">
        <f>VLOOKUP(Rent[[#This Row],[Real_estate_Item]],Houses[#All],6)</f>
        <v>Small House</v>
      </c>
      <c r="G1305" s="3">
        <f>VLOOKUP(Rent[[#This Row],[Real_estate_Item]],Houses[#All],7)</f>
        <v>540</v>
      </c>
      <c r="H1305" s="3">
        <f t="shared" si="40"/>
        <v>4320</v>
      </c>
      <c r="I1305" s="3">
        <f t="shared" si="41"/>
        <v>6480</v>
      </c>
      <c r="J1305" s="4">
        <f>Rent[[#This Row],[Actual_Rent]]/Rent[[#This Row],[Planned_rent]]</f>
        <v>0.66666666666666663</v>
      </c>
      <c r="K1305"/>
    </row>
    <row r="1306" spans="1:11" x14ac:dyDescent="0.25">
      <c r="A1306">
        <v>69</v>
      </c>
      <c r="B1306" s="1">
        <v>41640</v>
      </c>
      <c r="C1306">
        <v>11</v>
      </c>
      <c r="D1306" t="str">
        <f>VLOOKUP(Rent[[#This Row],[Real_estate_Item]],Houses[#All],2)</f>
        <v>Eindhoven-Noord</v>
      </c>
      <c r="E1306" t="str">
        <f>VLOOKUP(Rent[[#This Row],[Real_estate_Item]],Houses[#All],3)</f>
        <v>Woensel-Noord</v>
      </c>
      <c r="F1306" t="str">
        <f>VLOOKUP(Rent[[#This Row],[Real_estate_Item]],Houses[#All],6)</f>
        <v>Small House</v>
      </c>
      <c r="G1306" s="3">
        <f>VLOOKUP(Rent[[#This Row],[Real_estate_Item]],Houses[#All],7)</f>
        <v>540</v>
      </c>
      <c r="H1306" s="3">
        <f t="shared" si="40"/>
        <v>5940</v>
      </c>
      <c r="I1306" s="3">
        <f t="shared" si="41"/>
        <v>6480</v>
      </c>
      <c r="J1306" s="4">
        <f>Rent[[#This Row],[Actual_Rent]]/Rent[[#This Row],[Planned_rent]]</f>
        <v>0.91666666666666663</v>
      </c>
      <c r="K1306"/>
    </row>
    <row r="1307" spans="1:11" x14ac:dyDescent="0.25">
      <c r="A1307">
        <v>69</v>
      </c>
      <c r="B1307" s="1">
        <v>42005</v>
      </c>
      <c r="C1307">
        <v>8</v>
      </c>
      <c r="D1307" t="str">
        <f>VLOOKUP(Rent[[#This Row],[Real_estate_Item]],Houses[#All],2)</f>
        <v>Eindhoven-Noord</v>
      </c>
      <c r="E1307" t="str">
        <f>VLOOKUP(Rent[[#This Row],[Real_estate_Item]],Houses[#All],3)</f>
        <v>Woensel-Noord</v>
      </c>
      <c r="F1307" t="str">
        <f>VLOOKUP(Rent[[#This Row],[Real_estate_Item]],Houses[#All],6)</f>
        <v>Small House</v>
      </c>
      <c r="G1307" s="3">
        <f>VLOOKUP(Rent[[#This Row],[Real_estate_Item]],Houses[#All],7)</f>
        <v>540</v>
      </c>
      <c r="H1307" s="3">
        <f t="shared" si="40"/>
        <v>4320</v>
      </c>
      <c r="I1307" s="3">
        <f t="shared" si="41"/>
        <v>6480</v>
      </c>
      <c r="J1307" s="4">
        <f>Rent[[#This Row],[Actual_Rent]]/Rent[[#This Row],[Planned_rent]]</f>
        <v>0.66666666666666663</v>
      </c>
      <c r="K1307"/>
    </row>
    <row r="1308" spans="1:11" x14ac:dyDescent="0.25">
      <c r="A1308">
        <v>69</v>
      </c>
      <c r="B1308" s="1">
        <v>42370</v>
      </c>
      <c r="C1308">
        <v>11</v>
      </c>
      <c r="D1308" t="str">
        <f>VLOOKUP(Rent[[#This Row],[Real_estate_Item]],Houses[#All],2)</f>
        <v>Eindhoven-Noord</v>
      </c>
      <c r="E1308" t="str">
        <f>VLOOKUP(Rent[[#This Row],[Real_estate_Item]],Houses[#All],3)</f>
        <v>Woensel-Noord</v>
      </c>
      <c r="F1308" t="str">
        <f>VLOOKUP(Rent[[#This Row],[Real_estate_Item]],Houses[#All],6)</f>
        <v>Small House</v>
      </c>
      <c r="G1308" s="3">
        <f>VLOOKUP(Rent[[#This Row],[Real_estate_Item]],Houses[#All],7)</f>
        <v>540</v>
      </c>
      <c r="H1308" s="3">
        <f t="shared" si="40"/>
        <v>5940</v>
      </c>
      <c r="I1308" s="3">
        <f t="shared" si="41"/>
        <v>6480</v>
      </c>
      <c r="J1308" s="4">
        <f>Rent[[#This Row],[Actual_Rent]]/Rent[[#This Row],[Planned_rent]]</f>
        <v>0.91666666666666663</v>
      </c>
      <c r="K1308"/>
    </row>
    <row r="1309" spans="1:11" x14ac:dyDescent="0.25">
      <c r="A1309">
        <v>69</v>
      </c>
      <c r="B1309" s="1">
        <v>42736</v>
      </c>
      <c r="C1309">
        <v>11</v>
      </c>
      <c r="D1309" t="str">
        <f>VLOOKUP(Rent[[#This Row],[Real_estate_Item]],Houses[#All],2)</f>
        <v>Eindhoven-Noord</v>
      </c>
      <c r="E1309" t="str">
        <f>VLOOKUP(Rent[[#This Row],[Real_estate_Item]],Houses[#All],3)</f>
        <v>Woensel-Noord</v>
      </c>
      <c r="F1309" t="str">
        <f>VLOOKUP(Rent[[#This Row],[Real_estate_Item]],Houses[#All],6)</f>
        <v>Small House</v>
      </c>
      <c r="G1309" s="3">
        <f>VLOOKUP(Rent[[#This Row],[Real_estate_Item]],Houses[#All],7)</f>
        <v>540</v>
      </c>
      <c r="H1309" s="3">
        <f t="shared" si="40"/>
        <v>5940</v>
      </c>
      <c r="I1309" s="3">
        <f t="shared" si="41"/>
        <v>6480</v>
      </c>
      <c r="J1309" s="4">
        <f>Rent[[#This Row],[Actual_Rent]]/Rent[[#This Row],[Planned_rent]]</f>
        <v>0.91666666666666663</v>
      </c>
      <c r="K1309"/>
    </row>
    <row r="1310" spans="1:11" x14ac:dyDescent="0.25">
      <c r="A1310">
        <v>69</v>
      </c>
      <c r="B1310" s="1">
        <v>43101</v>
      </c>
      <c r="C1310">
        <v>12</v>
      </c>
      <c r="D1310" t="str">
        <f>VLOOKUP(Rent[[#This Row],[Real_estate_Item]],Houses[#All],2)</f>
        <v>Eindhoven-Noord</v>
      </c>
      <c r="E1310" t="str">
        <f>VLOOKUP(Rent[[#This Row],[Real_estate_Item]],Houses[#All],3)</f>
        <v>Woensel-Noord</v>
      </c>
      <c r="F1310" t="str">
        <f>VLOOKUP(Rent[[#This Row],[Real_estate_Item]],Houses[#All],6)</f>
        <v>Small House</v>
      </c>
      <c r="G1310" s="3">
        <f>VLOOKUP(Rent[[#This Row],[Real_estate_Item]],Houses[#All],7)</f>
        <v>540</v>
      </c>
      <c r="H1310" s="3">
        <f t="shared" si="40"/>
        <v>6480</v>
      </c>
      <c r="I1310" s="3">
        <f t="shared" si="41"/>
        <v>6480</v>
      </c>
      <c r="J1310" s="4">
        <f>Rent[[#This Row],[Actual_Rent]]/Rent[[#This Row],[Planned_rent]]</f>
        <v>1</v>
      </c>
      <c r="K1310"/>
    </row>
    <row r="1311" spans="1:11" x14ac:dyDescent="0.25">
      <c r="A1311">
        <v>69</v>
      </c>
      <c r="B1311" s="1">
        <v>43466</v>
      </c>
      <c r="C1311">
        <v>9</v>
      </c>
      <c r="D1311" t="str">
        <f>VLOOKUP(Rent[[#This Row],[Real_estate_Item]],Houses[#All],2)</f>
        <v>Eindhoven-Noord</v>
      </c>
      <c r="E1311" t="str">
        <f>VLOOKUP(Rent[[#This Row],[Real_estate_Item]],Houses[#All],3)</f>
        <v>Woensel-Noord</v>
      </c>
      <c r="F1311" t="str">
        <f>VLOOKUP(Rent[[#This Row],[Real_estate_Item]],Houses[#All],6)</f>
        <v>Small House</v>
      </c>
      <c r="G1311" s="3">
        <f>VLOOKUP(Rent[[#This Row],[Real_estate_Item]],Houses[#All],7)</f>
        <v>540</v>
      </c>
      <c r="H1311" s="3">
        <f t="shared" si="40"/>
        <v>4860</v>
      </c>
      <c r="I1311" s="3">
        <f t="shared" si="41"/>
        <v>6480</v>
      </c>
      <c r="J1311" s="4">
        <f>Rent[[#This Row],[Actual_Rent]]/Rent[[#This Row],[Planned_rent]]</f>
        <v>0.75</v>
      </c>
      <c r="K1311"/>
    </row>
    <row r="1312" spans="1:11" x14ac:dyDescent="0.25">
      <c r="A1312">
        <v>70</v>
      </c>
      <c r="B1312" s="1">
        <v>36892</v>
      </c>
      <c r="C1312">
        <v>8</v>
      </c>
      <c r="D1312" t="str">
        <f>VLOOKUP(Rent[[#This Row],[Real_estate_Item]],Houses[#All],2)</f>
        <v>Eindhoven-Noord</v>
      </c>
      <c r="E1312" t="str">
        <f>VLOOKUP(Rent[[#This Row],[Real_estate_Item]],Houses[#All],3)</f>
        <v>Woensel-Noord</v>
      </c>
      <c r="F1312" t="str">
        <f>VLOOKUP(Rent[[#This Row],[Real_estate_Item]],Houses[#All],6)</f>
        <v>Apartment</v>
      </c>
      <c r="G1312" s="3">
        <f>VLOOKUP(Rent[[#This Row],[Real_estate_Item]],Houses[#All],7)</f>
        <v>420</v>
      </c>
      <c r="H1312" s="3">
        <f t="shared" si="40"/>
        <v>3360</v>
      </c>
      <c r="I1312" s="3">
        <f t="shared" si="41"/>
        <v>5040</v>
      </c>
      <c r="J1312" s="4">
        <f>Rent[[#This Row],[Actual_Rent]]/Rent[[#This Row],[Planned_rent]]</f>
        <v>0.66666666666666663</v>
      </c>
      <c r="K1312"/>
    </row>
    <row r="1313" spans="1:11" x14ac:dyDescent="0.25">
      <c r="A1313">
        <v>70</v>
      </c>
      <c r="B1313" s="1">
        <v>37257</v>
      </c>
      <c r="C1313">
        <v>9</v>
      </c>
      <c r="D1313" t="str">
        <f>VLOOKUP(Rent[[#This Row],[Real_estate_Item]],Houses[#All],2)</f>
        <v>Eindhoven-Noord</v>
      </c>
      <c r="E1313" t="str">
        <f>VLOOKUP(Rent[[#This Row],[Real_estate_Item]],Houses[#All],3)</f>
        <v>Woensel-Noord</v>
      </c>
      <c r="F1313" t="str">
        <f>VLOOKUP(Rent[[#This Row],[Real_estate_Item]],Houses[#All],6)</f>
        <v>Apartment</v>
      </c>
      <c r="G1313" s="3">
        <f>VLOOKUP(Rent[[#This Row],[Real_estate_Item]],Houses[#All],7)</f>
        <v>420</v>
      </c>
      <c r="H1313" s="3">
        <f t="shared" si="40"/>
        <v>3780</v>
      </c>
      <c r="I1313" s="3">
        <f t="shared" si="41"/>
        <v>5040</v>
      </c>
      <c r="J1313" s="4">
        <f>Rent[[#This Row],[Actual_Rent]]/Rent[[#This Row],[Planned_rent]]</f>
        <v>0.75</v>
      </c>
      <c r="K1313"/>
    </row>
    <row r="1314" spans="1:11" x14ac:dyDescent="0.25">
      <c r="A1314">
        <v>70</v>
      </c>
      <c r="B1314" s="1">
        <v>37622</v>
      </c>
      <c r="C1314">
        <v>8</v>
      </c>
      <c r="D1314" t="str">
        <f>VLOOKUP(Rent[[#This Row],[Real_estate_Item]],Houses[#All],2)</f>
        <v>Eindhoven-Noord</v>
      </c>
      <c r="E1314" t="str">
        <f>VLOOKUP(Rent[[#This Row],[Real_estate_Item]],Houses[#All],3)</f>
        <v>Woensel-Noord</v>
      </c>
      <c r="F1314" t="str">
        <f>VLOOKUP(Rent[[#This Row],[Real_estate_Item]],Houses[#All],6)</f>
        <v>Apartment</v>
      </c>
      <c r="G1314" s="3">
        <f>VLOOKUP(Rent[[#This Row],[Real_estate_Item]],Houses[#All],7)</f>
        <v>420</v>
      </c>
      <c r="H1314" s="3">
        <f t="shared" si="40"/>
        <v>3360</v>
      </c>
      <c r="I1314" s="3">
        <f t="shared" si="41"/>
        <v>5040</v>
      </c>
      <c r="J1314" s="4">
        <f>Rent[[#This Row],[Actual_Rent]]/Rent[[#This Row],[Planned_rent]]</f>
        <v>0.66666666666666663</v>
      </c>
      <c r="K1314"/>
    </row>
    <row r="1315" spans="1:11" x14ac:dyDescent="0.25">
      <c r="A1315">
        <v>70</v>
      </c>
      <c r="B1315" s="1">
        <v>37987</v>
      </c>
      <c r="C1315">
        <v>11</v>
      </c>
      <c r="D1315" t="str">
        <f>VLOOKUP(Rent[[#This Row],[Real_estate_Item]],Houses[#All],2)</f>
        <v>Eindhoven-Noord</v>
      </c>
      <c r="E1315" t="str">
        <f>VLOOKUP(Rent[[#This Row],[Real_estate_Item]],Houses[#All],3)</f>
        <v>Woensel-Noord</v>
      </c>
      <c r="F1315" t="str">
        <f>VLOOKUP(Rent[[#This Row],[Real_estate_Item]],Houses[#All],6)</f>
        <v>Apartment</v>
      </c>
      <c r="G1315" s="3">
        <f>VLOOKUP(Rent[[#This Row],[Real_estate_Item]],Houses[#All],7)</f>
        <v>420</v>
      </c>
      <c r="H1315" s="3">
        <f t="shared" si="40"/>
        <v>4620</v>
      </c>
      <c r="I1315" s="3">
        <f t="shared" si="41"/>
        <v>5040</v>
      </c>
      <c r="J1315" s="4">
        <f>Rent[[#This Row],[Actual_Rent]]/Rent[[#This Row],[Planned_rent]]</f>
        <v>0.91666666666666663</v>
      </c>
      <c r="K1315"/>
    </row>
    <row r="1316" spans="1:11" x14ac:dyDescent="0.25">
      <c r="A1316">
        <v>70</v>
      </c>
      <c r="B1316" s="1">
        <v>38353</v>
      </c>
      <c r="C1316">
        <v>11</v>
      </c>
      <c r="D1316" t="str">
        <f>VLOOKUP(Rent[[#This Row],[Real_estate_Item]],Houses[#All],2)</f>
        <v>Eindhoven-Noord</v>
      </c>
      <c r="E1316" t="str">
        <f>VLOOKUP(Rent[[#This Row],[Real_estate_Item]],Houses[#All],3)</f>
        <v>Woensel-Noord</v>
      </c>
      <c r="F1316" t="str">
        <f>VLOOKUP(Rent[[#This Row],[Real_estate_Item]],Houses[#All],6)</f>
        <v>Apartment</v>
      </c>
      <c r="G1316" s="3">
        <f>VLOOKUP(Rent[[#This Row],[Real_estate_Item]],Houses[#All],7)</f>
        <v>420</v>
      </c>
      <c r="H1316" s="3">
        <f t="shared" si="40"/>
        <v>4620</v>
      </c>
      <c r="I1316" s="3">
        <f t="shared" si="41"/>
        <v>5040</v>
      </c>
      <c r="J1316" s="4">
        <f>Rent[[#This Row],[Actual_Rent]]/Rent[[#This Row],[Planned_rent]]</f>
        <v>0.91666666666666663</v>
      </c>
      <c r="K1316"/>
    </row>
    <row r="1317" spans="1:11" x14ac:dyDescent="0.25">
      <c r="A1317">
        <v>70</v>
      </c>
      <c r="B1317" s="1">
        <v>38718</v>
      </c>
      <c r="C1317">
        <v>7</v>
      </c>
      <c r="D1317" t="str">
        <f>VLOOKUP(Rent[[#This Row],[Real_estate_Item]],Houses[#All],2)</f>
        <v>Eindhoven-Noord</v>
      </c>
      <c r="E1317" t="str">
        <f>VLOOKUP(Rent[[#This Row],[Real_estate_Item]],Houses[#All],3)</f>
        <v>Woensel-Noord</v>
      </c>
      <c r="F1317" t="str">
        <f>VLOOKUP(Rent[[#This Row],[Real_estate_Item]],Houses[#All],6)</f>
        <v>Apartment</v>
      </c>
      <c r="G1317" s="3">
        <f>VLOOKUP(Rent[[#This Row],[Real_estate_Item]],Houses[#All],7)</f>
        <v>420</v>
      </c>
      <c r="H1317" s="3">
        <f t="shared" si="40"/>
        <v>2940</v>
      </c>
      <c r="I1317" s="3">
        <f t="shared" si="41"/>
        <v>5040</v>
      </c>
      <c r="J1317" s="4">
        <f>Rent[[#This Row],[Actual_Rent]]/Rent[[#This Row],[Planned_rent]]</f>
        <v>0.58333333333333337</v>
      </c>
      <c r="K1317"/>
    </row>
    <row r="1318" spans="1:11" x14ac:dyDescent="0.25">
      <c r="A1318">
        <v>70</v>
      </c>
      <c r="B1318" s="1">
        <v>39083</v>
      </c>
      <c r="C1318">
        <v>9</v>
      </c>
      <c r="D1318" t="str">
        <f>VLOOKUP(Rent[[#This Row],[Real_estate_Item]],Houses[#All],2)</f>
        <v>Eindhoven-Noord</v>
      </c>
      <c r="E1318" t="str">
        <f>VLOOKUP(Rent[[#This Row],[Real_estate_Item]],Houses[#All],3)</f>
        <v>Woensel-Noord</v>
      </c>
      <c r="F1318" t="str">
        <f>VLOOKUP(Rent[[#This Row],[Real_estate_Item]],Houses[#All],6)</f>
        <v>Apartment</v>
      </c>
      <c r="G1318" s="3">
        <f>VLOOKUP(Rent[[#This Row],[Real_estate_Item]],Houses[#All],7)</f>
        <v>420</v>
      </c>
      <c r="H1318" s="3">
        <f t="shared" si="40"/>
        <v>3780</v>
      </c>
      <c r="I1318" s="3">
        <f t="shared" si="41"/>
        <v>5040</v>
      </c>
      <c r="J1318" s="4">
        <f>Rent[[#This Row],[Actual_Rent]]/Rent[[#This Row],[Planned_rent]]</f>
        <v>0.75</v>
      </c>
      <c r="K1318"/>
    </row>
    <row r="1319" spans="1:11" x14ac:dyDescent="0.25">
      <c r="A1319">
        <v>70</v>
      </c>
      <c r="B1319" s="1">
        <v>39448</v>
      </c>
      <c r="C1319">
        <v>7</v>
      </c>
      <c r="D1319" t="str">
        <f>VLOOKUP(Rent[[#This Row],[Real_estate_Item]],Houses[#All],2)</f>
        <v>Eindhoven-Noord</v>
      </c>
      <c r="E1319" t="str">
        <f>VLOOKUP(Rent[[#This Row],[Real_estate_Item]],Houses[#All],3)</f>
        <v>Woensel-Noord</v>
      </c>
      <c r="F1319" t="str">
        <f>VLOOKUP(Rent[[#This Row],[Real_estate_Item]],Houses[#All],6)</f>
        <v>Apartment</v>
      </c>
      <c r="G1319" s="3">
        <f>VLOOKUP(Rent[[#This Row],[Real_estate_Item]],Houses[#All],7)</f>
        <v>420</v>
      </c>
      <c r="H1319" s="3">
        <f t="shared" si="40"/>
        <v>2940</v>
      </c>
      <c r="I1319" s="3">
        <f t="shared" si="41"/>
        <v>5040</v>
      </c>
      <c r="J1319" s="4">
        <f>Rent[[#This Row],[Actual_Rent]]/Rent[[#This Row],[Planned_rent]]</f>
        <v>0.58333333333333337</v>
      </c>
      <c r="K1319"/>
    </row>
    <row r="1320" spans="1:11" x14ac:dyDescent="0.25">
      <c r="A1320">
        <v>70</v>
      </c>
      <c r="B1320" s="1">
        <v>39814</v>
      </c>
      <c r="C1320">
        <v>9</v>
      </c>
      <c r="D1320" t="str">
        <f>VLOOKUP(Rent[[#This Row],[Real_estate_Item]],Houses[#All],2)</f>
        <v>Eindhoven-Noord</v>
      </c>
      <c r="E1320" t="str">
        <f>VLOOKUP(Rent[[#This Row],[Real_estate_Item]],Houses[#All],3)</f>
        <v>Woensel-Noord</v>
      </c>
      <c r="F1320" t="str">
        <f>VLOOKUP(Rent[[#This Row],[Real_estate_Item]],Houses[#All],6)</f>
        <v>Apartment</v>
      </c>
      <c r="G1320" s="3">
        <f>VLOOKUP(Rent[[#This Row],[Real_estate_Item]],Houses[#All],7)</f>
        <v>420</v>
      </c>
      <c r="H1320" s="3">
        <f t="shared" si="40"/>
        <v>3780</v>
      </c>
      <c r="I1320" s="3">
        <f t="shared" si="41"/>
        <v>5040</v>
      </c>
      <c r="J1320" s="4">
        <f>Rent[[#This Row],[Actual_Rent]]/Rent[[#This Row],[Planned_rent]]</f>
        <v>0.75</v>
      </c>
      <c r="K1320"/>
    </row>
    <row r="1321" spans="1:11" x14ac:dyDescent="0.25">
      <c r="A1321">
        <v>70</v>
      </c>
      <c r="B1321" s="1">
        <v>40179</v>
      </c>
      <c r="C1321">
        <v>10</v>
      </c>
      <c r="D1321" t="str">
        <f>VLOOKUP(Rent[[#This Row],[Real_estate_Item]],Houses[#All],2)</f>
        <v>Eindhoven-Noord</v>
      </c>
      <c r="E1321" t="str">
        <f>VLOOKUP(Rent[[#This Row],[Real_estate_Item]],Houses[#All],3)</f>
        <v>Woensel-Noord</v>
      </c>
      <c r="F1321" t="str">
        <f>VLOOKUP(Rent[[#This Row],[Real_estate_Item]],Houses[#All],6)</f>
        <v>Apartment</v>
      </c>
      <c r="G1321" s="3">
        <f>VLOOKUP(Rent[[#This Row],[Real_estate_Item]],Houses[#All],7)</f>
        <v>420</v>
      </c>
      <c r="H1321" s="3">
        <f t="shared" si="40"/>
        <v>4200</v>
      </c>
      <c r="I1321" s="3">
        <f t="shared" si="41"/>
        <v>5040</v>
      </c>
      <c r="J1321" s="4">
        <f>Rent[[#This Row],[Actual_Rent]]/Rent[[#This Row],[Planned_rent]]</f>
        <v>0.83333333333333337</v>
      </c>
      <c r="K1321"/>
    </row>
    <row r="1322" spans="1:11" x14ac:dyDescent="0.25">
      <c r="A1322">
        <v>70</v>
      </c>
      <c r="B1322" s="1">
        <v>40544</v>
      </c>
      <c r="C1322">
        <v>8</v>
      </c>
      <c r="D1322" t="str">
        <f>VLOOKUP(Rent[[#This Row],[Real_estate_Item]],Houses[#All],2)</f>
        <v>Eindhoven-Noord</v>
      </c>
      <c r="E1322" t="str">
        <f>VLOOKUP(Rent[[#This Row],[Real_estate_Item]],Houses[#All],3)</f>
        <v>Woensel-Noord</v>
      </c>
      <c r="F1322" t="str">
        <f>VLOOKUP(Rent[[#This Row],[Real_estate_Item]],Houses[#All],6)</f>
        <v>Apartment</v>
      </c>
      <c r="G1322" s="3">
        <f>VLOOKUP(Rent[[#This Row],[Real_estate_Item]],Houses[#All],7)</f>
        <v>420</v>
      </c>
      <c r="H1322" s="3">
        <f t="shared" si="40"/>
        <v>3360</v>
      </c>
      <c r="I1322" s="3">
        <f t="shared" si="41"/>
        <v>5040</v>
      </c>
      <c r="J1322" s="4">
        <f>Rent[[#This Row],[Actual_Rent]]/Rent[[#This Row],[Planned_rent]]</f>
        <v>0.66666666666666663</v>
      </c>
      <c r="K1322"/>
    </row>
    <row r="1323" spans="1:11" x14ac:dyDescent="0.25">
      <c r="A1323">
        <v>70</v>
      </c>
      <c r="B1323" s="1">
        <v>40909</v>
      </c>
      <c r="C1323">
        <v>8</v>
      </c>
      <c r="D1323" t="str">
        <f>VLOOKUP(Rent[[#This Row],[Real_estate_Item]],Houses[#All],2)</f>
        <v>Eindhoven-Noord</v>
      </c>
      <c r="E1323" t="str">
        <f>VLOOKUP(Rent[[#This Row],[Real_estate_Item]],Houses[#All],3)</f>
        <v>Woensel-Noord</v>
      </c>
      <c r="F1323" t="str">
        <f>VLOOKUP(Rent[[#This Row],[Real_estate_Item]],Houses[#All],6)</f>
        <v>Apartment</v>
      </c>
      <c r="G1323" s="3">
        <f>VLOOKUP(Rent[[#This Row],[Real_estate_Item]],Houses[#All],7)</f>
        <v>420</v>
      </c>
      <c r="H1323" s="3">
        <f t="shared" si="40"/>
        <v>3360</v>
      </c>
      <c r="I1323" s="3">
        <f t="shared" si="41"/>
        <v>5040</v>
      </c>
      <c r="J1323" s="4">
        <f>Rent[[#This Row],[Actual_Rent]]/Rent[[#This Row],[Planned_rent]]</f>
        <v>0.66666666666666663</v>
      </c>
      <c r="K1323"/>
    </row>
    <row r="1324" spans="1:11" x14ac:dyDescent="0.25">
      <c r="A1324">
        <v>70</v>
      </c>
      <c r="B1324" s="1">
        <v>41275</v>
      </c>
      <c r="C1324">
        <v>9</v>
      </c>
      <c r="D1324" t="str">
        <f>VLOOKUP(Rent[[#This Row],[Real_estate_Item]],Houses[#All],2)</f>
        <v>Eindhoven-Noord</v>
      </c>
      <c r="E1324" t="str">
        <f>VLOOKUP(Rent[[#This Row],[Real_estate_Item]],Houses[#All],3)</f>
        <v>Woensel-Noord</v>
      </c>
      <c r="F1324" t="str">
        <f>VLOOKUP(Rent[[#This Row],[Real_estate_Item]],Houses[#All],6)</f>
        <v>Apartment</v>
      </c>
      <c r="G1324" s="3">
        <f>VLOOKUP(Rent[[#This Row],[Real_estate_Item]],Houses[#All],7)</f>
        <v>420</v>
      </c>
      <c r="H1324" s="3">
        <f t="shared" si="40"/>
        <v>3780</v>
      </c>
      <c r="I1324" s="3">
        <f t="shared" si="41"/>
        <v>5040</v>
      </c>
      <c r="J1324" s="4">
        <f>Rent[[#This Row],[Actual_Rent]]/Rent[[#This Row],[Planned_rent]]</f>
        <v>0.75</v>
      </c>
      <c r="K1324"/>
    </row>
    <row r="1325" spans="1:11" x14ac:dyDescent="0.25">
      <c r="A1325">
        <v>70</v>
      </c>
      <c r="B1325" s="1">
        <v>41640</v>
      </c>
      <c r="C1325">
        <v>10</v>
      </c>
      <c r="D1325" t="str">
        <f>VLOOKUP(Rent[[#This Row],[Real_estate_Item]],Houses[#All],2)</f>
        <v>Eindhoven-Noord</v>
      </c>
      <c r="E1325" t="str">
        <f>VLOOKUP(Rent[[#This Row],[Real_estate_Item]],Houses[#All],3)</f>
        <v>Woensel-Noord</v>
      </c>
      <c r="F1325" t="str">
        <f>VLOOKUP(Rent[[#This Row],[Real_estate_Item]],Houses[#All],6)</f>
        <v>Apartment</v>
      </c>
      <c r="G1325" s="3">
        <f>VLOOKUP(Rent[[#This Row],[Real_estate_Item]],Houses[#All],7)</f>
        <v>420</v>
      </c>
      <c r="H1325" s="3">
        <f t="shared" si="40"/>
        <v>4200</v>
      </c>
      <c r="I1325" s="3">
        <f t="shared" si="41"/>
        <v>5040</v>
      </c>
      <c r="J1325" s="4">
        <f>Rent[[#This Row],[Actual_Rent]]/Rent[[#This Row],[Planned_rent]]</f>
        <v>0.83333333333333337</v>
      </c>
      <c r="K1325"/>
    </row>
    <row r="1326" spans="1:11" x14ac:dyDescent="0.25">
      <c r="A1326">
        <v>70</v>
      </c>
      <c r="B1326" s="1">
        <v>42005</v>
      </c>
      <c r="C1326">
        <v>7</v>
      </c>
      <c r="D1326" t="str">
        <f>VLOOKUP(Rent[[#This Row],[Real_estate_Item]],Houses[#All],2)</f>
        <v>Eindhoven-Noord</v>
      </c>
      <c r="E1326" t="str">
        <f>VLOOKUP(Rent[[#This Row],[Real_estate_Item]],Houses[#All],3)</f>
        <v>Woensel-Noord</v>
      </c>
      <c r="F1326" t="str">
        <f>VLOOKUP(Rent[[#This Row],[Real_estate_Item]],Houses[#All],6)</f>
        <v>Apartment</v>
      </c>
      <c r="G1326" s="3">
        <f>VLOOKUP(Rent[[#This Row],[Real_estate_Item]],Houses[#All],7)</f>
        <v>420</v>
      </c>
      <c r="H1326" s="3">
        <f t="shared" si="40"/>
        <v>2940</v>
      </c>
      <c r="I1326" s="3">
        <f t="shared" si="41"/>
        <v>5040</v>
      </c>
      <c r="J1326" s="4">
        <f>Rent[[#This Row],[Actual_Rent]]/Rent[[#This Row],[Planned_rent]]</f>
        <v>0.58333333333333337</v>
      </c>
      <c r="K1326"/>
    </row>
    <row r="1327" spans="1:11" x14ac:dyDescent="0.25">
      <c r="A1327">
        <v>70</v>
      </c>
      <c r="B1327" s="1">
        <v>42370</v>
      </c>
      <c r="C1327">
        <v>9</v>
      </c>
      <c r="D1327" t="str">
        <f>VLOOKUP(Rent[[#This Row],[Real_estate_Item]],Houses[#All],2)</f>
        <v>Eindhoven-Noord</v>
      </c>
      <c r="E1327" t="str">
        <f>VLOOKUP(Rent[[#This Row],[Real_estate_Item]],Houses[#All],3)</f>
        <v>Woensel-Noord</v>
      </c>
      <c r="F1327" t="str">
        <f>VLOOKUP(Rent[[#This Row],[Real_estate_Item]],Houses[#All],6)</f>
        <v>Apartment</v>
      </c>
      <c r="G1327" s="3">
        <f>VLOOKUP(Rent[[#This Row],[Real_estate_Item]],Houses[#All],7)</f>
        <v>420</v>
      </c>
      <c r="H1327" s="3">
        <f t="shared" si="40"/>
        <v>3780</v>
      </c>
      <c r="I1327" s="3">
        <f t="shared" si="41"/>
        <v>5040</v>
      </c>
      <c r="J1327" s="4">
        <f>Rent[[#This Row],[Actual_Rent]]/Rent[[#This Row],[Planned_rent]]</f>
        <v>0.75</v>
      </c>
      <c r="K1327"/>
    </row>
    <row r="1328" spans="1:11" x14ac:dyDescent="0.25">
      <c r="A1328">
        <v>70</v>
      </c>
      <c r="B1328" s="1">
        <v>42736</v>
      </c>
      <c r="C1328">
        <v>9</v>
      </c>
      <c r="D1328" t="str">
        <f>VLOOKUP(Rent[[#This Row],[Real_estate_Item]],Houses[#All],2)</f>
        <v>Eindhoven-Noord</v>
      </c>
      <c r="E1328" t="str">
        <f>VLOOKUP(Rent[[#This Row],[Real_estate_Item]],Houses[#All],3)</f>
        <v>Woensel-Noord</v>
      </c>
      <c r="F1328" t="str">
        <f>VLOOKUP(Rent[[#This Row],[Real_estate_Item]],Houses[#All],6)</f>
        <v>Apartment</v>
      </c>
      <c r="G1328" s="3">
        <f>VLOOKUP(Rent[[#This Row],[Real_estate_Item]],Houses[#All],7)</f>
        <v>420</v>
      </c>
      <c r="H1328" s="3">
        <f t="shared" si="40"/>
        <v>3780</v>
      </c>
      <c r="I1328" s="3">
        <f t="shared" si="41"/>
        <v>5040</v>
      </c>
      <c r="J1328" s="4">
        <f>Rent[[#This Row],[Actual_Rent]]/Rent[[#This Row],[Planned_rent]]</f>
        <v>0.75</v>
      </c>
      <c r="K1328"/>
    </row>
    <row r="1329" spans="1:11" x14ac:dyDescent="0.25">
      <c r="A1329">
        <v>70</v>
      </c>
      <c r="B1329" s="1">
        <v>43101</v>
      </c>
      <c r="C1329">
        <v>10</v>
      </c>
      <c r="D1329" t="str">
        <f>VLOOKUP(Rent[[#This Row],[Real_estate_Item]],Houses[#All],2)</f>
        <v>Eindhoven-Noord</v>
      </c>
      <c r="E1329" t="str">
        <f>VLOOKUP(Rent[[#This Row],[Real_estate_Item]],Houses[#All],3)</f>
        <v>Woensel-Noord</v>
      </c>
      <c r="F1329" t="str">
        <f>VLOOKUP(Rent[[#This Row],[Real_estate_Item]],Houses[#All],6)</f>
        <v>Apartment</v>
      </c>
      <c r="G1329" s="3">
        <f>VLOOKUP(Rent[[#This Row],[Real_estate_Item]],Houses[#All],7)</f>
        <v>420</v>
      </c>
      <c r="H1329" s="3">
        <f t="shared" si="40"/>
        <v>4200</v>
      </c>
      <c r="I1329" s="3">
        <f t="shared" si="41"/>
        <v>5040</v>
      </c>
      <c r="J1329" s="4">
        <f>Rent[[#This Row],[Actual_Rent]]/Rent[[#This Row],[Planned_rent]]</f>
        <v>0.83333333333333337</v>
      </c>
      <c r="K1329"/>
    </row>
    <row r="1330" spans="1:11" x14ac:dyDescent="0.25">
      <c r="A1330">
        <v>70</v>
      </c>
      <c r="B1330" s="1">
        <v>43466</v>
      </c>
      <c r="C1330">
        <v>11</v>
      </c>
      <c r="D1330" t="str">
        <f>VLOOKUP(Rent[[#This Row],[Real_estate_Item]],Houses[#All],2)</f>
        <v>Eindhoven-Noord</v>
      </c>
      <c r="E1330" t="str">
        <f>VLOOKUP(Rent[[#This Row],[Real_estate_Item]],Houses[#All],3)</f>
        <v>Woensel-Noord</v>
      </c>
      <c r="F1330" t="str">
        <f>VLOOKUP(Rent[[#This Row],[Real_estate_Item]],Houses[#All],6)</f>
        <v>Apartment</v>
      </c>
      <c r="G1330" s="3">
        <f>VLOOKUP(Rent[[#This Row],[Real_estate_Item]],Houses[#All],7)</f>
        <v>420</v>
      </c>
      <c r="H1330" s="3">
        <f t="shared" si="40"/>
        <v>4620</v>
      </c>
      <c r="I1330" s="3">
        <f t="shared" si="41"/>
        <v>5040</v>
      </c>
      <c r="J1330" s="4">
        <f>Rent[[#This Row],[Actual_Rent]]/Rent[[#This Row],[Planned_rent]]</f>
        <v>0.91666666666666663</v>
      </c>
      <c r="K1330"/>
    </row>
    <row r="1331" spans="1:11" x14ac:dyDescent="0.25">
      <c r="A1331">
        <v>71</v>
      </c>
      <c r="B1331" s="1">
        <v>36892</v>
      </c>
      <c r="C1331">
        <v>10</v>
      </c>
      <c r="D1331" t="str">
        <f>VLOOKUP(Rent[[#This Row],[Real_estate_Item]],Houses[#All],2)</f>
        <v>Eindhoven-Noord</v>
      </c>
      <c r="E1331" t="str">
        <f>VLOOKUP(Rent[[#This Row],[Real_estate_Item]],Houses[#All],3)</f>
        <v>Woensel-Noord</v>
      </c>
      <c r="F1331" t="str">
        <f>VLOOKUP(Rent[[#This Row],[Real_estate_Item]],Houses[#All],6)</f>
        <v>Villa</v>
      </c>
      <c r="G1331" s="3">
        <f>VLOOKUP(Rent[[#This Row],[Real_estate_Item]],Houses[#All],7)</f>
        <v>1080</v>
      </c>
      <c r="H1331" s="3">
        <f t="shared" si="40"/>
        <v>10800</v>
      </c>
      <c r="I1331" s="3">
        <f t="shared" si="41"/>
        <v>12960</v>
      </c>
      <c r="J1331" s="4">
        <f>Rent[[#This Row],[Actual_Rent]]/Rent[[#This Row],[Planned_rent]]</f>
        <v>0.83333333333333337</v>
      </c>
      <c r="K1331"/>
    </row>
    <row r="1332" spans="1:11" x14ac:dyDescent="0.25">
      <c r="A1332">
        <v>71</v>
      </c>
      <c r="B1332" s="1">
        <v>37257</v>
      </c>
      <c r="C1332">
        <v>7</v>
      </c>
      <c r="D1332" t="str">
        <f>VLOOKUP(Rent[[#This Row],[Real_estate_Item]],Houses[#All],2)</f>
        <v>Eindhoven-Noord</v>
      </c>
      <c r="E1332" t="str">
        <f>VLOOKUP(Rent[[#This Row],[Real_estate_Item]],Houses[#All],3)</f>
        <v>Woensel-Noord</v>
      </c>
      <c r="F1332" t="str">
        <f>VLOOKUP(Rent[[#This Row],[Real_estate_Item]],Houses[#All],6)</f>
        <v>Villa</v>
      </c>
      <c r="G1332" s="3">
        <f>VLOOKUP(Rent[[#This Row],[Real_estate_Item]],Houses[#All],7)</f>
        <v>1080</v>
      </c>
      <c r="H1332" s="3">
        <f t="shared" si="40"/>
        <v>7560</v>
      </c>
      <c r="I1332" s="3">
        <f t="shared" si="41"/>
        <v>12960</v>
      </c>
      <c r="J1332" s="4">
        <f>Rent[[#This Row],[Actual_Rent]]/Rent[[#This Row],[Planned_rent]]</f>
        <v>0.58333333333333337</v>
      </c>
      <c r="K1332"/>
    </row>
    <row r="1333" spans="1:11" x14ac:dyDescent="0.25">
      <c r="A1333">
        <v>71</v>
      </c>
      <c r="B1333" s="1">
        <v>37622</v>
      </c>
      <c r="C1333">
        <v>8</v>
      </c>
      <c r="D1333" t="str">
        <f>VLOOKUP(Rent[[#This Row],[Real_estate_Item]],Houses[#All],2)</f>
        <v>Eindhoven-Noord</v>
      </c>
      <c r="E1333" t="str">
        <f>VLOOKUP(Rent[[#This Row],[Real_estate_Item]],Houses[#All],3)</f>
        <v>Woensel-Noord</v>
      </c>
      <c r="F1333" t="str">
        <f>VLOOKUP(Rent[[#This Row],[Real_estate_Item]],Houses[#All],6)</f>
        <v>Villa</v>
      </c>
      <c r="G1333" s="3">
        <f>VLOOKUP(Rent[[#This Row],[Real_estate_Item]],Houses[#All],7)</f>
        <v>1080</v>
      </c>
      <c r="H1333" s="3">
        <f t="shared" si="40"/>
        <v>8640</v>
      </c>
      <c r="I1333" s="3">
        <f t="shared" si="41"/>
        <v>12960</v>
      </c>
      <c r="J1333" s="4">
        <f>Rent[[#This Row],[Actual_Rent]]/Rent[[#This Row],[Planned_rent]]</f>
        <v>0.66666666666666663</v>
      </c>
      <c r="K1333"/>
    </row>
    <row r="1334" spans="1:11" x14ac:dyDescent="0.25">
      <c r="A1334">
        <v>71</v>
      </c>
      <c r="B1334" s="1">
        <v>37987</v>
      </c>
      <c r="C1334">
        <v>7</v>
      </c>
      <c r="D1334" t="str">
        <f>VLOOKUP(Rent[[#This Row],[Real_estate_Item]],Houses[#All],2)</f>
        <v>Eindhoven-Noord</v>
      </c>
      <c r="E1334" t="str">
        <f>VLOOKUP(Rent[[#This Row],[Real_estate_Item]],Houses[#All],3)</f>
        <v>Woensel-Noord</v>
      </c>
      <c r="F1334" t="str">
        <f>VLOOKUP(Rent[[#This Row],[Real_estate_Item]],Houses[#All],6)</f>
        <v>Villa</v>
      </c>
      <c r="G1334" s="3">
        <f>VLOOKUP(Rent[[#This Row],[Real_estate_Item]],Houses[#All],7)</f>
        <v>1080</v>
      </c>
      <c r="H1334" s="3">
        <f t="shared" si="40"/>
        <v>7560</v>
      </c>
      <c r="I1334" s="3">
        <f t="shared" si="41"/>
        <v>12960</v>
      </c>
      <c r="J1334" s="4">
        <f>Rent[[#This Row],[Actual_Rent]]/Rent[[#This Row],[Planned_rent]]</f>
        <v>0.58333333333333337</v>
      </c>
      <c r="K1334"/>
    </row>
    <row r="1335" spans="1:11" x14ac:dyDescent="0.25">
      <c r="A1335">
        <v>71</v>
      </c>
      <c r="B1335" s="1">
        <v>38353</v>
      </c>
      <c r="C1335">
        <v>9</v>
      </c>
      <c r="D1335" t="str">
        <f>VLOOKUP(Rent[[#This Row],[Real_estate_Item]],Houses[#All],2)</f>
        <v>Eindhoven-Noord</v>
      </c>
      <c r="E1335" t="str">
        <f>VLOOKUP(Rent[[#This Row],[Real_estate_Item]],Houses[#All],3)</f>
        <v>Woensel-Noord</v>
      </c>
      <c r="F1335" t="str">
        <f>VLOOKUP(Rent[[#This Row],[Real_estate_Item]],Houses[#All],6)</f>
        <v>Villa</v>
      </c>
      <c r="G1335" s="3">
        <f>VLOOKUP(Rent[[#This Row],[Real_estate_Item]],Houses[#All],7)</f>
        <v>1080</v>
      </c>
      <c r="H1335" s="3">
        <f t="shared" si="40"/>
        <v>9720</v>
      </c>
      <c r="I1335" s="3">
        <f t="shared" si="41"/>
        <v>12960</v>
      </c>
      <c r="J1335" s="4">
        <f>Rent[[#This Row],[Actual_Rent]]/Rent[[#This Row],[Planned_rent]]</f>
        <v>0.75</v>
      </c>
      <c r="K1335"/>
    </row>
    <row r="1336" spans="1:11" x14ac:dyDescent="0.25">
      <c r="A1336">
        <v>71</v>
      </c>
      <c r="B1336" s="1">
        <v>38718</v>
      </c>
      <c r="C1336">
        <v>7</v>
      </c>
      <c r="D1336" t="str">
        <f>VLOOKUP(Rent[[#This Row],[Real_estate_Item]],Houses[#All],2)</f>
        <v>Eindhoven-Noord</v>
      </c>
      <c r="E1336" t="str">
        <f>VLOOKUP(Rent[[#This Row],[Real_estate_Item]],Houses[#All],3)</f>
        <v>Woensel-Noord</v>
      </c>
      <c r="F1336" t="str">
        <f>VLOOKUP(Rent[[#This Row],[Real_estate_Item]],Houses[#All],6)</f>
        <v>Villa</v>
      </c>
      <c r="G1336" s="3">
        <f>VLOOKUP(Rent[[#This Row],[Real_estate_Item]],Houses[#All],7)</f>
        <v>1080</v>
      </c>
      <c r="H1336" s="3">
        <f t="shared" si="40"/>
        <v>7560</v>
      </c>
      <c r="I1336" s="3">
        <f t="shared" si="41"/>
        <v>12960</v>
      </c>
      <c r="J1336" s="4">
        <f>Rent[[#This Row],[Actual_Rent]]/Rent[[#This Row],[Planned_rent]]</f>
        <v>0.58333333333333337</v>
      </c>
      <c r="K1336"/>
    </row>
    <row r="1337" spans="1:11" x14ac:dyDescent="0.25">
      <c r="A1337">
        <v>71</v>
      </c>
      <c r="B1337" s="1">
        <v>39083</v>
      </c>
      <c r="C1337">
        <v>8</v>
      </c>
      <c r="D1337" t="str">
        <f>VLOOKUP(Rent[[#This Row],[Real_estate_Item]],Houses[#All],2)</f>
        <v>Eindhoven-Noord</v>
      </c>
      <c r="E1337" t="str">
        <f>VLOOKUP(Rent[[#This Row],[Real_estate_Item]],Houses[#All],3)</f>
        <v>Woensel-Noord</v>
      </c>
      <c r="F1337" t="str">
        <f>VLOOKUP(Rent[[#This Row],[Real_estate_Item]],Houses[#All],6)</f>
        <v>Villa</v>
      </c>
      <c r="G1337" s="3">
        <f>VLOOKUP(Rent[[#This Row],[Real_estate_Item]],Houses[#All],7)</f>
        <v>1080</v>
      </c>
      <c r="H1337" s="3">
        <f t="shared" si="40"/>
        <v>8640</v>
      </c>
      <c r="I1337" s="3">
        <f t="shared" si="41"/>
        <v>12960</v>
      </c>
      <c r="J1337" s="4">
        <f>Rent[[#This Row],[Actual_Rent]]/Rent[[#This Row],[Planned_rent]]</f>
        <v>0.66666666666666663</v>
      </c>
      <c r="K1337"/>
    </row>
    <row r="1338" spans="1:11" x14ac:dyDescent="0.25">
      <c r="A1338">
        <v>71</v>
      </c>
      <c r="B1338" s="1">
        <v>39448</v>
      </c>
      <c r="C1338">
        <v>11</v>
      </c>
      <c r="D1338" t="str">
        <f>VLOOKUP(Rent[[#This Row],[Real_estate_Item]],Houses[#All],2)</f>
        <v>Eindhoven-Noord</v>
      </c>
      <c r="E1338" t="str">
        <f>VLOOKUP(Rent[[#This Row],[Real_estate_Item]],Houses[#All],3)</f>
        <v>Woensel-Noord</v>
      </c>
      <c r="F1338" t="str">
        <f>VLOOKUP(Rent[[#This Row],[Real_estate_Item]],Houses[#All],6)</f>
        <v>Villa</v>
      </c>
      <c r="G1338" s="3">
        <f>VLOOKUP(Rent[[#This Row],[Real_estate_Item]],Houses[#All],7)</f>
        <v>1080</v>
      </c>
      <c r="H1338" s="3">
        <f t="shared" si="40"/>
        <v>11880</v>
      </c>
      <c r="I1338" s="3">
        <f t="shared" si="41"/>
        <v>12960</v>
      </c>
      <c r="J1338" s="4">
        <f>Rent[[#This Row],[Actual_Rent]]/Rent[[#This Row],[Planned_rent]]</f>
        <v>0.91666666666666663</v>
      </c>
      <c r="K1338"/>
    </row>
    <row r="1339" spans="1:11" x14ac:dyDescent="0.25">
      <c r="A1339">
        <v>71</v>
      </c>
      <c r="B1339" s="1">
        <v>39814</v>
      </c>
      <c r="C1339">
        <v>11</v>
      </c>
      <c r="D1339" t="str">
        <f>VLOOKUP(Rent[[#This Row],[Real_estate_Item]],Houses[#All],2)</f>
        <v>Eindhoven-Noord</v>
      </c>
      <c r="E1339" t="str">
        <f>VLOOKUP(Rent[[#This Row],[Real_estate_Item]],Houses[#All],3)</f>
        <v>Woensel-Noord</v>
      </c>
      <c r="F1339" t="str">
        <f>VLOOKUP(Rent[[#This Row],[Real_estate_Item]],Houses[#All],6)</f>
        <v>Villa</v>
      </c>
      <c r="G1339" s="3">
        <f>VLOOKUP(Rent[[#This Row],[Real_estate_Item]],Houses[#All],7)</f>
        <v>1080</v>
      </c>
      <c r="H1339" s="3">
        <f t="shared" si="40"/>
        <v>11880</v>
      </c>
      <c r="I1339" s="3">
        <f t="shared" si="41"/>
        <v>12960</v>
      </c>
      <c r="J1339" s="4">
        <f>Rent[[#This Row],[Actual_Rent]]/Rent[[#This Row],[Planned_rent]]</f>
        <v>0.91666666666666663</v>
      </c>
      <c r="K1339"/>
    </row>
    <row r="1340" spans="1:11" x14ac:dyDescent="0.25">
      <c r="A1340">
        <v>71</v>
      </c>
      <c r="B1340" s="1">
        <v>40179</v>
      </c>
      <c r="C1340">
        <v>10</v>
      </c>
      <c r="D1340" t="str">
        <f>VLOOKUP(Rent[[#This Row],[Real_estate_Item]],Houses[#All],2)</f>
        <v>Eindhoven-Noord</v>
      </c>
      <c r="E1340" t="str">
        <f>VLOOKUP(Rent[[#This Row],[Real_estate_Item]],Houses[#All],3)</f>
        <v>Woensel-Noord</v>
      </c>
      <c r="F1340" t="str">
        <f>VLOOKUP(Rent[[#This Row],[Real_estate_Item]],Houses[#All],6)</f>
        <v>Villa</v>
      </c>
      <c r="G1340" s="3">
        <f>VLOOKUP(Rent[[#This Row],[Real_estate_Item]],Houses[#All],7)</f>
        <v>1080</v>
      </c>
      <c r="H1340" s="3">
        <f t="shared" si="40"/>
        <v>10800</v>
      </c>
      <c r="I1340" s="3">
        <f t="shared" si="41"/>
        <v>12960</v>
      </c>
      <c r="J1340" s="4">
        <f>Rent[[#This Row],[Actual_Rent]]/Rent[[#This Row],[Planned_rent]]</f>
        <v>0.83333333333333337</v>
      </c>
      <c r="K1340"/>
    </row>
    <row r="1341" spans="1:11" x14ac:dyDescent="0.25">
      <c r="A1341">
        <v>71</v>
      </c>
      <c r="B1341" s="1">
        <v>40544</v>
      </c>
      <c r="C1341">
        <v>10</v>
      </c>
      <c r="D1341" t="str">
        <f>VLOOKUP(Rent[[#This Row],[Real_estate_Item]],Houses[#All],2)</f>
        <v>Eindhoven-Noord</v>
      </c>
      <c r="E1341" t="str">
        <f>VLOOKUP(Rent[[#This Row],[Real_estate_Item]],Houses[#All],3)</f>
        <v>Woensel-Noord</v>
      </c>
      <c r="F1341" t="str">
        <f>VLOOKUP(Rent[[#This Row],[Real_estate_Item]],Houses[#All],6)</f>
        <v>Villa</v>
      </c>
      <c r="G1341" s="3">
        <f>VLOOKUP(Rent[[#This Row],[Real_estate_Item]],Houses[#All],7)</f>
        <v>1080</v>
      </c>
      <c r="H1341" s="3">
        <f t="shared" si="40"/>
        <v>10800</v>
      </c>
      <c r="I1341" s="3">
        <f t="shared" si="41"/>
        <v>12960</v>
      </c>
      <c r="J1341" s="4">
        <f>Rent[[#This Row],[Actual_Rent]]/Rent[[#This Row],[Planned_rent]]</f>
        <v>0.83333333333333337</v>
      </c>
      <c r="K1341"/>
    </row>
    <row r="1342" spans="1:11" x14ac:dyDescent="0.25">
      <c r="A1342">
        <v>71</v>
      </c>
      <c r="B1342" s="1">
        <v>40909</v>
      </c>
      <c r="C1342">
        <v>10</v>
      </c>
      <c r="D1342" t="str">
        <f>VLOOKUP(Rent[[#This Row],[Real_estate_Item]],Houses[#All],2)</f>
        <v>Eindhoven-Noord</v>
      </c>
      <c r="E1342" t="str">
        <f>VLOOKUP(Rent[[#This Row],[Real_estate_Item]],Houses[#All],3)</f>
        <v>Woensel-Noord</v>
      </c>
      <c r="F1342" t="str">
        <f>VLOOKUP(Rent[[#This Row],[Real_estate_Item]],Houses[#All],6)</f>
        <v>Villa</v>
      </c>
      <c r="G1342" s="3">
        <f>VLOOKUP(Rent[[#This Row],[Real_estate_Item]],Houses[#All],7)</f>
        <v>1080</v>
      </c>
      <c r="H1342" s="3">
        <f t="shared" si="40"/>
        <v>10800</v>
      </c>
      <c r="I1342" s="3">
        <f t="shared" si="41"/>
        <v>12960</v>
      </c>
      <c r="J1342" s="4">
        <f>Rent[[#This Row],[Actual_Rent]]/Rent[[#This Row],[Planned_rent]]</f>
        <v>0.83333333333333337</v>
      </c>
      <c r="K1342"/>
    </row>
    <row r="1343" spans="1:11" x14ac:dyDescent="0.25">
      <c r="A1343">
        <v>71</v>
      </c>
      <c r="B1343" s="1">
        <v>41275</v>
      </c>
      <c r="C1343">
        <v>8</v>
      </c>
      <c r="D1343" t="str">
        <f>VLOOKUP(Rent[[#This Row],[Real_estate_Item]],Houses[#All],2)</f>
        <v>Eindhoven-Noord</v>
      </c>
      <c r="E1343" t="str">
        <f>VLOOKUP(Rent[[#This Row],[Real_estate_Item]],Houses[#All],3)</f>
        <v>Woensel-Noord</v>
      </c>
      <c r="F1343" t="str">
        <f>VLOOKUP(Rent[[#This Row],[Real_estate_Item]],Houses[#All],6)</f>
        <v>Villa</v>
      </c>
      <c r="G1343" s="3">
        <f>VLOOKUP(Rent[[#This Row],[Real_estate_Item]],Houses[#All],7)</f>
        <v>1080</v>
      </c>
      <c r="H1343" s="3">
        <f t="shared" si="40"/>
        <v>8640</v>
      </c>
      <c r="I1343" s="3">
        <f t="shared" si="41"/>
        <v>12960</v>
      </c>
      <c r="J1343" s="4">
        <f>Rent[[#This Row],[Actual_Rent]]/Rent[[#This Row],[Planned_rent]]</f>
        <v>0.66666666666666663</v>
      </c>
      <c r="K1343"/>
    </row>
    <row r="1344" spans="1:11" x14ac:dyDescent="0.25">
      <c r="A1344">
        <v>71</v>
      </c>
      <c r="B1344" s="1">
        <v>41640</v>
      </c>
      <c r="C1344">
        <v>7</v>
      </c>
      <c r="D1344" t="str">
        <f>VLOOKUP(Rent[[#This Row],[Real_estate_Item]],Houses[#All],2)</f>
        <v>Eindhoven-Noord</v>
      </c>
      <c r="E1344" t="str">
        <f>VLOOKUP(Rent[[#This Row],[Real_estate_Item]],Houses[#All],3)</f>
        <v>Woensel-Noord</v>
      </c>
      <c r="F1344" t="str">
        <f>VLOOKUP(Rent[[#This Row],[Real_estate_Item]],Houses[#All],6)</f>
        <v>Villa</v>
      </c>
      <c r="G1344" s="3">
        <f>VLOOKUP(Rent[[#This Row],[Real_estate_Item]],Houses[#All],7)</f>
        <v>1080</v>
      </c>
      <c r="H1344" s="3">
        <f t="shared" si="40"/>
        <v>7560</v>
      </c>
      <c r="I1344" s="3">
        <f t="shared" si="41"/>
        <v>12960</v>
      </c>
      <c r="J1344" s="4">
        <f>Rent[[#This Row],[Actual_Rent]]/Rent[[#This Row],[Planned_rent]]</f>
        <v>0.58333333333333337</v>
      </c>
      <c r="K1344"/>
    </row>
    <row r="1345" spans="1:11" x14ac:dyDescent="0.25">
      <c r="A1345">
        <v>71</v>
      </c>
      <c r="B1345" s="1">
        <v>42005</v>
      </c>
      <c r="C1345">
        <v>10</v>
      </c>
      <c r="D1345" t="str">
        <f>VLOOKUP(Rent[[#This Row],[Real_estate_Item]],Houses[#All],2)</f>
        <v>Eindhoven-Noord</v>
      </c>
      <c r="E1345" t="str">
        <f>VLOOKUP(Rent[[#This Row],[Real_estate_Item]],Houses[#All],3)</f>
        <v>Woensel-Noord</v>
      </c>
      <c r="F1345" t="str">
        <f>VLOOKUP(Rent[[#This Row],[Real_estate_Item]],Houses[#All],6)</f>
        <v>Villa</v>
      </c>
      <c r="G1345" s="3">
        <f>VLOOKUP(Rent[[#This Row],[Real_estate_Item]],Houses[#All],7)</f>
        <v>1080</v>
      </c>
      <c r="H1345" s="3">
        <f t="shared" si="40"/>
        <v>10800</v>
      </c>
      <c r="I1345" s="3">
        <f t="shared" si="41"/>
        <v>12960</v>
      </c>
      <c r="J1345" s="4">
        <f>Rent[[#This Row],[Actual_Rent]]/Rent[[#This Row],[Planned_rent]]</f>
        <v>0.83333333333333337</v>
      </c>
      <c r="K1345"/>
    </row>
    <row r="1346" spans="1:11" x14ac:dyDescent="0.25">
      <c r="A1346">
        <v>71</v>
      </c>
      <c r="B1346" s="1">
        <v>42370</v>
      </c>
      <c r="C1346">
        <v>8</v>
      </c>
      <c r="D1346" t="str">
        <f>VLOOKUP(Rent[[#This Row],[Real_estate_Item]],Houses[#All],2)</f>
        <v>Eindhoven-Noord</v>
      </c>
      <c r="E1346" t="str">
        <f>VLOOKUP(Rent[[#This Row],[Real_estate_Item]],Houses[#All],3)</f>
        <v>Woensel-Noord</v>
      </c>
      <c r="F1346" t="str">
        <f>VLOOKUP(Rent[[#This Row],[Real_estate_Item]],Houses[#All],6)</f>
        <v>Villa</v>
      </c>
      <c r="G1346" s="3">
        <f>VLOOKUP(Rent[[#This Row],[Real_estate_Item]],Houses[#All],7)</f>
        <v>1080</v>
      </c>
      <c r="H1346" s="3">
        <f t="shared" ref="H1346:H1409" si="42">C1346*G1346</f>
        <v>8640</v>
      </c>
      <c r="I1346" s="3">
        <f t="shared" ref="I1346:I1409" si="43">$C$2*G1346</f>
        <v>12960</v>
      </c>
      <c r="J1346" s="4">
        <f>Rent[[#This Row],[Actual_Rent]]/Rent[[#This Row],[Planned_rent]]</f>
        <v>0.66666666666666663</v>
      </c>
      <c r="K1346"/>
    </row>
    <row r="1347" spans="1:11" x14ac:dyDescent="0.25">
      <c r="A1347">
        <v>71</v>
      </c>
      <c r="B1347" s="1">
        <v>42736</v>
      </c>
      <c r="C1347">
        <v>8</v>
      </c>
      <c r="D1347" t="str">
        <f>VLOOKUP(Rent[[#This Row],[Real_estate_Item]],Houses[#All],2)</f>
        <v>Eindhoven-Noord</v>
      </c>
      <c r="E1347" t="str">
        <f>VLOOKUP(Rent[[#This Row],[Real_estate_Item]],Houses[#All],3)</f>
        <v>Woensel-Noord</v>
      </c>
      <c r="F1347" t="str">
        <f>VLOOKUP(Rent[[#This Row],[Real_estate_Item]],Houses[#All],6)</f>
        <v>Villa</v>
      </c>
      <c r="G1347" s="3">
        <f>VLOOKUP(Rent[[#This Row],[Real_estate_Item]],Houses[#All],7)</f>
        <v>1080</v>
      </c>
      <c r="H1347" s="3">
        <f t="shared" si="42"/>
        <v>8640</v>
      </c>
      <c r="I1347" s="3">
        <f t="shared" si="43"/>
        <v>12960</v>
      </c>
      <c r="J1347" s="4">
        <f>Rent[[#This Row],[Actual_Rent]]/Rent[[#This Row],[Planned_rent]]</f>
        <v>0.66666666666666663</v>
      </c>
      <c r="K1347"/>
    </row>
    <row r="1348" spans="1:11" x14ac:dyDescent="0.25">
      <c r="A1348">
        <v>71</v>
      </c>
      <c r="B1348" s="1">
        <v>43101</v>
      </c>
      <c r="C1348">
        <v>8</v>
      </c>
      <c r="D1348" t="str">
        <f>VLOOKUP(Rent[[#This Row],[Real_estate_Item]],Houses[#All],2)</f>
        <v>Eindhoven-Noord</v>
      </c>
      <c r="E1348" t="str">
        <f>VLOOKUP(Rent[[#This Row],[Real_estate_Item]],Houses[#All],3)</f>
        <v>Woensel-Noord</v>
      </c>
      <c r="F1348" t="str">
        <f>VLOOKUP(Rent[[#This Row],[Real_estate_Item]],Houses[#All],6)</f>
        <v>Villa</v>
      </c>
      <c r="G1348" s="3">
        <f>VLOOKUP(Rent[[#This Row],[Real_estate_Item]],Houses[#All],7)</f>
        <v>1080</v>
      </c>
      <c r="H1348" s="3">
        <f t="shared" si="42"/>
        <v>8640</v>
      </c>
      <c r="I1348" s="3">
        <f t="shared" si="43"/>
        <v>12960</v>
      </c>
      <c r="J1348" s="4">
        <f>Rent[[#This Row],[Actual_Rent]]/Rent[[#This Row],[Planned_rent]]</f>
        <v>0.66666666666666663</v>
      </c>
      <c r="K1348"/>
    </row>
    <row r="1349" spans="1:11" x14ac:dyDescent="0.25">
      <c r="A1349">
        <v>71</v>
      </c>
      <c r="B1349" s="1">
        <v>43466</v>
      </c>
      <c r="C1349">
        <v>9</v>
      </c>
      <c r="D1349" t="str">
        <f>VLOOKUP(Rent[[#This Row],[Real_estate_Item]],Houses[#All],2)</f>
        <v>Eindhoven-Noord</v>
      </c>
      <c r="E1349" t="str">
        <f>VLOOKUP(Rent[[#This Row],[Real_estate_Item]],Houses[#All],3)</f>
        <v>Woensel-Noord</v>
      </c>
      <c r="F1349" t="str">
        <f>VLOOKUP(Rent[[#This Row],[Real_estate_Item]],Houses[#All],6)</f>
        <v>Villa</v>
      </c>
      <c r="G1349" s="3">
        <f>VLOOKUP(Rent[[#This Row],[Real_estate_Item]],Houses[#All],7)</f>
        <v>1080</v>
      </c>
      <c r="H1349" s="3">
        <f t="shared" si="42"/>
        <v>9720</v>
      </c>
      <c r="I1349" s="3">
        <f t="shared" si="43"/>
        <v>12960</v>
      </c>
      <c r="J1349" s="4">
        <f>Rent[[#This Row],[Actual_Rent]]/Rent[[#This Row],[Planned_rent]]</f>
        <v>0.75</v>
      </c>
      <c r="K1349"/>
    </row>
    <row r="1350" spans="1:11" x14ac:dyDescent="0.25">
      <c r="A1350">
        <v>72</v>
      </c>
      <c r="B1350" s="1">
        <v>36892</v>
      </c>
      <c r="C1350">
        <v>8</v>
      </c>
      <c r="D1350" t="str">
        <f>VLOOKUP(Rent[[#This Row],[Real_estate_Item]],Houses[#All],2)</f>
        <v>Eindhoven-Noord</v>
      </c>
      <c r="E1350" t="str">
        <f>VLOOKUP(Rent[[#This Row],[Real_estate_Item]],Houses[#All],3)</f>
        <v>Woensel-Noord</v>
      </c>
      <c r="F1350" t="str">
        <f>VLOOKUP(Rent[[#This Row],[Real_estate_Item]],Houses[#All],6)</f>
        <v>Condo</v>
      </c>
      <c r="G1350" s="3">
        <f>VLOOKUP(Rent[[#This Row],[Real_estate_Item]],Houses[#All],7)</f>
        <v>300</v>
      </c>
      <c r="H1350" s="3">
        <f t="shared" si="42"/>
        <v>2400</v>
      </c>
      <c r="I1350" s="3">
        <f t="shared" si="43"/>
        <v>3600</v>
      </c>
      <c r="J1350" s="4">
        <f>Rent[[#This Row],[Actual_Rent]]/Rent[[#This Row],[Planned_rent]]</f>
        <v>0.66666666666666663</v>
      </c>
      <c r="K1350"/>
    </row>
    <row r="1351" spans="1:11" x14ac:dyDescent="0.25">
      <c r="A1351">
        <v>72</v>
      </c>
      <c r="B1351" s="1">
        <v>37257</v>
      </c>
      <c r="C1351">
        <v>11</v>
      </c>
      <c r="D1351" t="str">
        <f>VLOOKUP(Rent[[#This Row],[Real_estate_Item]],Houses[#All],2)</f>
        <v>Eindhoven-Noord</v>
      </c>
      <c r="E1351" t="str">
        <f>VLOOKUP(Rent[[#This Row],[Real_estate_Item]],Houses[#All],3)</f>
        <v>Woensel-Noord</v>
      </c>
      <c r="F1351" t="str">
        <f>VLOOKUP(Rent[[#This Row],[Real_estate_Item]],Houses[#All],6)</f>
        <v>Condo</v>
      </c>
      <c r="G1351" s="3">
        <f>VLOOKUP(Rent[[#This Row],[Real_estate_Item]],Houses[#All],7)</f>
        <v>300</v>
      </c>
      <c r="H1351" s="3">
        <f t="shared" si="42"/>
        <v>3300</v>
      </c>
      <c r="I1351" s="3">
        <f t="shared" si="43"/>
        <v>3600</v>
      </c>
      <c r="J1351" s="4">
        <f>Rent[[#This Row],[Actual_Rent]]/Rent[[#This Row],[Planned_rent]]</f>
        <v>0.91666666666666663</v>
      </c>
      <c r="K1351"/>
    </row>
    <row r="1352" spans="1:11" x14ac:dyDescent="0.25">
      <c r="A1352">
        <v>72</v>
      </c>
      <c r="B1352" s="1">
        <v>37622</v>
      </c>
      <c r="C1352">
        <v>9</v>
      </c>
      <c r="D1352" t="str">
        <f>VLOOKUP(Rent[[#This Row],[Real_estate_Item]],Houses[#All],2)</f>
        <v>Eindhoven-Noord</v>
      </c>
      <c r="E1352" t="str">
        <f>VLOOKUP(Rent[[#This Row],[Real_estate_Item]],Houses[#All],3)</f>
        <v>Woensel-Noord</v>
      </c>
      <c r="F1352" t="str">
        <f>VLOOKUP(Rent[[#This Row],[Real_estate_Item]],Houses[#All],6)</f>
        <v>Condo</v>
      </c>
      <c r="G1352" s="3">
        <f>VLOOKUP(Rent[[#This Row],[Real_estate_Item]],Houses[#All],7)</f>
        <v>300</v>
      </c>
      <c r="H1352" s="3">
        <f t="shared" si="42"/>
        <v>2700</v>
      </c>
      <c r="I1352" s="3">
        <f t="shared" si="43"/>
        <v>3600</v>
      </c>
      <c r="J1352" s="4">
        <f>Rent[[#This Row],[Actual_Rent]]/Rent[[#This Row],[Planned_rent]]</f>
        <v>0.75</v>
      </c>
      <c r="K1352"/>
    </row>
    <row r="1353" spans="1:11" x14ac:dyDescent="0.25">
      <c r="A1353">
        <v>72</v>
      </c>
      <c r="B1353" s="1">
        <v>37987</v>
      </c>
      <c r="C1353">
        <v>9</v>
      </c>
      <c r="D1353" t="str">
        <f>VLOOKUP(Rent[[#This Row],[Real_estate_Item]],Houses[#All],2)</f>
        <v>Eindhoven-Noord</v>
      </c>
      <c r="E1353" t="str">
        <f>VLOOKUP(Rent[[#This Row],[Real_estate_Item]],Houses[#All],3)</f>
        <v>Woensel-Noord</v>
      </c>
      <c r="F1353" t="str">
        <f>VLOOKUP(Rent[[#This Row],[Real_estate_Item]],Houses[#All],6)</f>
        <v>Condo</v>
      </c>
      <c r="G1353" s="3">
        <f>VLOOKUP(Rent[[#This Row],[Real_estate_Item]],Houses[#All],7)</f>
        <v>300</v>
      </c>
      <c r="H1353" s="3">
        <f t="shared" si="42"/>
        <v>2700</v>
      </c>
      <c r="I1353" s="3">
        <f t="shared" si="43"/>
        <v>3600</v>
      </c>
      <c r="J1353" s="4">
        <f>Rent[[#This Row],[Actual_Rent]]/Rent[[#This Row],[Planned_rent]]</f>
        <v>0.75</v>
      </c>
      <c r="K1353"/>
    </row>
    <row r="1354" spans="1:11" x14ac:dyDescent="0.25">
      <c r="A1354">
        <v>72</v>
      </c>
      <c r="B1354" s="1">
        <v>38353</v>
      </c>
      <c r="C1354">
        <v>8</v>
      </c>
      <c r="D1354" t="str">
        <f>VLOOKUP(Rent[[#This Row],[Real_estate_Item]],Houses[#All],2)</f>
        <v>Eindhoven-Noord</v>
      </c>
      <c r="E1354" t="str">
        <f>VLOOKUP(Rent[[#This Row],[Real_estate_Item]],Houses[#All],3)</f>
        <v>Woensel-Noord</v>
      </c>
      <c r="F1354" t="str">
        <f>VLOOKUP(Rent[[#This Row],[Real_estate_Item]],Houses[#All],6)</f>
        <v>Condo</v>
      </c>
      <c r="G1354" s="3">
        <f>VLOOKUP(Rent[[#This Row],[Real_estate_Item]],Houses[#All],7)</f>
        <v>300</v>
      </c>
      <c r="H1354" s="3">
        <f t="shared" si="42"/>
        <v>2400</v>
      </c>
      <c r="I1354" s="3">
        <f t="shared" si="43"/>
        <v>3600</v>
      </c>
      <c r="J1354" s="4">
        <f>Rent[[#This Row],[Actual_Rent]]/Rent[[#This Row],[Planned_rent]]</f>
        <v>0.66666666666666663</v>
      </c>
      <c r="K1354"/>
    </row>
    <row r="1355" spans="1:11" x14ac:dyDescent="0.25">
      <c r="A1355">
        <v>72</v>
      </c>
      <c r="B1355" s="1">
        <v>38718</v>
      </c>
      <c r="C1355">
        <v>10</v>
      </c>
      <c r="D1355" t="str">
        <f>VLOOKUP(Rent[[#This Row],[Real_estate_Item]],Houses[#All],2)</f>
        <v>Eindhoven-Noord</v>
      </c>
      <c r="E1355" t="str">
        <f>VLOOKUP(Rent[[#This Row],[Real_estate_Item]],Houses[#All],3)</f>
        <v>Woensel-Noord</v>
      </c>
      <c r="F1355" t="str">
        <f>VLOOKUP(Rent[[#This Row],[Real_estate_Item]],Houses[#All],6)</f>
        <v>Condo</v>
      </c>
      <c r="G1355" s="3">
        <f>VLOOKUP(Rent[[#This Row],[Real_estate_Item]],Houses[#All],7)</f>
        <v>300</v>
      </c>
      <c r="H1355" s="3">
        <f t="shared" si="42"/>
        <v>3000</v>
      </c>
      <c r="I1355" s="3">
        <f t="shared" si="43"/>
        <v>3600</v>
      </c>
      <c r="J1355" s="4">
        <f>Rent[[#This Row],[Actual_Rent]]/Rent[[#This Row],[Planned_rent]]</f>
        <v>0.83333333333333337</v>
      </c>
      <c r="K1355"/>
    </row>
    <row r="1356" spans="1:11" x14ac:dyDescent="0.25">
      <c r="A1356">
        <v>72</v>
      </c>
      <c r="B1356" s="1">
        <v>39083</v>
      </c>
      <c r="C1356">
        <v>11</v>
      </c>
      <c r="D1356" t="str">
        <f>VLOOKUP(Rent[[#This Row],[Real_estate_Item]],Houses[#All],2)</f>
        <v>Eindhoven-Noord</v>
      </c>
      <c r="E1356" t="str">
        <f>VLOOKUP(Rent[[#This Row],[Real_estate_Item]],Houses[#All],3)</f>
        <v>Woensel-Noord</v>
      </c>
      <c r="F1356" t="str">
        <f>VLOOKUP(Rent[[#This Row],[Real_estate_Item]],Houses[#All],6)</f>
        <v>Condo</v>
      </c>
      <c r="G1356" s="3">
        <f>VLOOKUP(Rent[[#This Row],[Real_estate_Item]],Houses[#All],7)</f>
        <v>300</v>
      </c>
      <c r="H1356" s="3">
        <f t="shared" si="42"/>
        <v>3300</v>
      </c>
      <c r="I1356" s="3">
        <f t="shared" si="43"/>
        <v>3600</v>
      </c>
      <c r="J1356" s="4">
        <f>Rent[[#This Row],[Actual_Rent]]/Rent[[#This Row],[Planned_rent]]</f>
        <v>0.91666666666666663</v>
      </c>
      <c r="K1356"/>
    </row>
    <row r="1357" spans="1:11" x14ac:dyDescent="0.25">
      <c r="A1357">
        <v>72</v>
      </c>
      <c r="B1357" s="1">
        <v>39448</v>
      </c>
      <c r="C1357">
        <v>7</v>
      </c>
      <c r="D1357" t="str">
        <f>VLOOKUP(Rent[[#This Row],[Real_estate_Item]],Houses[#All],2)</f>
        <v>Eindhoven-Noord</v>
      </c>
      <c r="E1357" t="str">
        <f>VLOOKUP(Rent[[#This Row],[Real_estate_Item]],Houses[#All],3)</f>
        <v>Woensel-Noord</v>
      </c>
      <c r="F1357" t="str">
        <f>VLOOKUP(Rent[[#This Row],[Real_estate_Item]],Houses[#All],6)</f>
        <v>Condo</v>
      </c>
      <c r="G1357" s="3">
        <f>VLOOKUP(Rent[[#This Row],[Real_estate_Item]],Houses[#All],7)</f>
        <v>300</v>
      </c>
      <c r="H1357" s="3">
        <f t="shared" si="42"/>
        <v>2100</v>
      </c>
      <c r="I1357" s="3">
        <f t="shared" si="43"/>
        <v>3600</v>
      </c>
      <c r="J1357" s="4">
        <f>Rent[[#This Row],[Actual_Rent]]/Rent[[#This Row],[Planned_rent]]</f>
        <v>0.58333333333333337</v>
      </c>
      <c r="K1357"/>
    </row>
    <row r="1358" spans="1:11" x14ac:dyDescent="0.25">
      <c r="A1358">
        <v>72</v>
      </c>
      <c r="B1358" s="1">
        <v>39814</v>
      </c>
      <c r="C1358">
        <v>10</v>
      </c>
      <c r="D1358" t="str">
        <f>VLOOKUP(Rent[[#This Row],[Real_estate_Item]],Houses[#All],2)</f>
        <v>Eindhoven-Noord</v>
      </c>
      <c r="E1358" t="str">
        <f>VLOOKUP(Rent[[#This Row],[Real_estate_Item]],Houses[#All],3)</f>
        <v>Woensel-Noord</v>
      </c>
      <c r="F1358" t="str">
        <f>VLOOKUP(Rent[[#This Row],[Real_estate_Item]],Houses[#All],6)</f>
        <v>Condo</v>
      </c>
      <c r="G1358" s="3">
        <f>VLOOKUP(Rent[[#This Row],[Real_estate_Item]],Houses[#All],7)</f>
        <v>300</v>
      </c>
      <c r="H1358" s="3">
        <f t="shared" si="42"/>
        <v>3000</v>
      </c>
      <c r="I1358" s="3">
        <f t="shared" si="43"/>
        <v>3600</v>
      </c>
      <c r="J1358" s="4">
        <f>Rent[[#This Row],[Actual_Rent]]/Rent[[#This Row],[Planned_rent]]</f>
        <v>0.83333333333333337</v>
      </c>
      <c r="K1358"/>
    </row>
    <row r="1359" spans="1:11" x14ac:dyDescent="0.25">
      <c r="A1359">
        <v>72</v>
      </c>
      <c r="B1359" s="1">
        <v>40179</v>
      </c>
      <c r="C1359">
        <v>7</v>
      </c>
      <c r="D1359" t="str">
        <f>VLOOKUP(Rent[[#This Row],[Real_estate_Item]],Houses[#All],2)</f>
        <v>Eindhoven-Noord</v>
      </c>
      <c r="E1359" t="str">
        <f>VLOOKUP(Rent[[#This Row],[Real_estate_Item]],Houses[#All],3)</f>
        <v>Woensel-Noord</v>
      </c>
      <c r="F1359" t="str">
        <f>VLOOKUP(Rent[[#This Row],[Real_estate_Item]],Houses[#All],6)</f>
        <v>Condo</v>
      </c>
      <c r="G1359" s="3">
        <f>VLOOKUP(Rent[[#This Row],[Real_estate_Item]],Houses[#All],7)</f>
        <v>300</v>
      </c>
      <c r="H1359" s="3">
        <f t="shared" si="42"/>
        <v>2100</v>
      </c>
      <c r="I1359" s="3">
        <f t="shared" si="43"/>
        <v>3600</v>
      </c>
      <c r="J1359" s="4">
        <f>Rent[[#This Row],[Actual_Rent]]/Rent[[#This Row],[Planned_rent]]</f>
        <v>0.58333333333333337</v>
      </c>
      <c r="K1359"/>
    </row>
    <row r="1360" spans="1:11" x14ac:dyDescent="0.25">
      <c r="A1360">
        <v>72</v>
      </c>
      <c r="B1360" s="1">
        <v>40544</v>
      </c>
      <c r="C1360">
        <v>11</v>
      </c>
      <c r="D1360" t="str">
        <f>VLOOKUP(Rent[[#This Row],[Real_estate_Item]],Houses[#All],2)</f>
        <v>Eindhoven-Noord</v>
      </c>
      <c r="E1360" t="str">
        <f>VLOOKUP(Rent[[#This Row],[Real_estate_Item]],Houses[#All],3)</f>
        <v>Woensel-Noord</v>
      </c>
      <c r="F1360" t="str">
        <f>VLOOKUP(Rent[[#This Row],[Real_estate_Item]],Houses[#All],6)</f>
        <v>Condo</v>
      </c>
      <c r="G1360" s="3">
        <f>VLOOKUP(Rent[[#This Row],[Real_estate_Item]],Houses[#All],7)</f>
        <v>300</v>
      </c>
      <c r="H1360" s="3">
        <f t="shared" si="42"/>
        <v>3300</v>
      </c>
      <c r="I1360" s="3">
        <f t="shared" si="43"/>
        <v>3600</v>
      </c>
      <c r="J1360" s="4">
        <f>Rent[[#This Row],[Actual_Rent]]/Rent[[#This Row],[Planned_rent]]</f>
        <v>0.91666666666666663</v>
      </c>
      <c r="K1360"/>
    </row>
    <row r="1361" spans="1:11" x14ac:dyDescent="0.25">
      <c r="A1361">
        <v>72</v>
      </c>
      <c r="B1361" s="1">
        <v>40909</v>
      </c>
      <c r="C1361">
        <v>7</v>
      </c>
      <c r="D1361" t="str">
        <f>VLOOKUP(Rent[[#This Row],[Real_estate_Item]],Houses[#All],2)</f>
        <v>Eindhoven-Noord</v>
      </c>
      <c r="E1361" t="str">
        <f>VLOOKUP(Rent[[#This Row],[Real_estate_Item]],Houses[#All],3)</f>
        <v>Woensel-Noord</v>
      </c>
      <c r="F1361" t="str">
        <f>VLOOKUP(Rent[[#This Row],[Real_estate_Item]],Houses[#All],6)</f>
        <v>Condo</v>
      </c>
      <c r="G1361" s="3">
        <f>VLOOKUP(Rent[[#This Row],[Real_estate_Item]],Houses[#All],7)</f>
        <v>300</v>
      </c>
      <c r="H1361" s="3">
        <f t="shared" si="42"/>
        <v>2100</v>
      </c>
      <c r="I1361" s="3">
        <f t="shared" si="43"/>
        <v>3600</v>
      </c>
      <c r="J1361" s="4">
        <f>Rent[[#This Row],[Actual_Rent]]/Rent[[#This Row],[Planned_rent]]</f>
        <v>0.58333333333333337</v>
      </c>
      <c r="K1361"/>
    </row>
    <row r="1362" spans="1:11" x14ac:dyDescent="0.25">
      <c r="A1362">
        <v>72</v>
      </c>
      <c r="B1362" s="1">
        <v>41275</v>
      </c>
      <c r="C1362">
        <v>11</v>
      </c>
      <c r="D1362" t="str">
        <f>VLOOKUP(Rent[[#This Row],[Real_estate_Item]],Houses[#All],2)</f>
        <v>Eindhoven-Noord</v>
      </c>
      <c r="E1362" t="str">
        <f>VLOOKUP(Rent[[#This Row],[Real_estate_Item]],Houses[#All],3)</f>
        <v>Woensel-Noord</v>
      </c>
      <c r="F1362" t="str">
        <f>VLOOKUP(Rent[[#This Row],[Real_estate_Item]],Houses[#All],6)</f>
        <v>Condo</v>
      </c>
      <c r="G1362" s="3">
        <f>VLOOKUP(Rent[[#This Row],[Real_estate_Item]],Houses[#All],7)</f>
        <v>300</v>
      </c>
      <c r="H1362" s="3">
        <f t="shared" si="42"/>
        <v>3300</v>
      </c>
      <c r="I1362" s="3">
        <f t="shared" si="43"/>
        <v>3600</v>
      </c>
      <c r="J1362" s="4">
        <f>Rent[[#This Row],[Actual_Rent]]/Rent[[#This Row],[Planned_rent]]</f>
        <v>0.91666666666666663</v>
      </c>
      <c r="K1362"/>
    </row>
    <row r="1363" spans="1:11" x14ac:dyDescent="0.25">
      <c r="A1363">
        <v>72</v>
      </c>
      <c r="B1363" s="1">
        <v>41640</v>
      </c>
      <c r="C1363">
        <v>8</v>
      </c>
      <c r="D1363" t="str">
        <f>VLOOKUP(Rent[[#This Row],[Real_estate_Item]],Houses[#All],2)</f>
        <v>Eindhoven-Noord</v>
      </c>
      <c r="E1363" t="str">
        <f>VLOOKUP(Rent[[#This Row],[Real_estate_Item]],Houses[#All],3)</f>
        <v>Woensel-Noord</v>
      </c>
      <c r="F1363" t="str">
        <f>VLOOKUP(Rent[[#This Row],[Real_estate_Item]],Houses[#All],6)</f>
        <v>Condo</v>
      </c>
      <c r="G1363" s="3">
        <f>VLOOKUP(Rent[[#This Row],[Real_estate_Item]],Houses[#All],7)</f>
        <v>300</v>
      </c>
      <c r="H1363" s="3">
        <f t="shared" si="42"/>
        <v>2400</v>
      </c>
      <c r="I1363" s="3">
        <f t="shared" si="43"/>
        <v>3600</v>
      </c>
      <c r="J1363" s="4">
        <f>Rent[[#This Row],[Actual_Rent]]/Rent[[#This Row],[Planned_rent]]</f>
        <v>0.66666666666666663</v>
      </c>
      <c r="K1363"/>
    </row>
    <row r="1364" spans="1:11" x14ac:dyDescent="0.25">
      <c r="A1364">
        <v>72</v>
      </c>
      <c r="B1364" s="1">
        <v>42005</v>
      </c>
      <c r="C1364">
        <v>8</v>
      </c>
      <c r="D1364" t="str">
        <f>VLOOKUP(Rent[[#This Row],[Real_estate_Item]],Houses[#All],2)</f>
        <v>Eindhoven-Noord</v>
      </c>
      <c r="E1364" t="str">
        <f>VLOOKUP(Rent[[#This Row],[Real_estate_Item]],Houses[#All],3)</f>
        <v>Woensel-Noord</v>
      </c>
      <c r="F1364" t="str">
        <f>VLOOKUP(Rent[[#This Row],[Real_estate_Item]],Houses[#All],6)</f>
        <v>Condo</v>
      </c>
      <c r="G1364" s="3">
        <f>VLOOKUP(Rent[[#This Row],[Real_estate_Item]],Houses[#All],7)</f>
        <v>300</v>
      </c>
      <c r="H1364" s="3">
        <f t="shared" si="42"/>
        <v>2400</v>
      </c>
      <c r="I1364" s="3">
        <f t="shared" si="43"/>
        <v>3600</v>
      </c>
      <c r="J1364" s="4">
        <f>Rent[[#This Row],[Actual_Rent]]/Rent[[#This Row],[Planned_rent]]</f>
        <v>0.66666666666666663</v>
      </c>
      <c r="K1364"/>
    </row>
    <row r="1365" spans="1:11" x14ac:dyDescent="0.25">
      <c r="A1365">
        <v>72</v>
      </c>
      <c r="B1365" s="1">
        <v>42370</v>
      </c>
      <c r="C1365">
        <v>8</v>
      </c>
      <c r="D1365" t="str">
        <f>VLOOKUP(Rent[[#This Row],[Real_estate_Item]],Houses[#All],2)</f>
        <v>Eindhoven-Noord</v>
      </c>
      <c r="E1365" t="str">
        <f>VLOOKUP(Rent[[#This Row],[Real_estate_Item]],Houses[#All],3)</f>
        <v>Woensel-Noord</v>
      </c>
      <c r="F1365" t="str">
        <f>VLOOKUP(Rent[[#This Row],[Real_estate_Item]],Houses[#All],6)</f>
        <v>Condo</v>
      </c>
      <c r="G1365" s="3">
        <f>VLOOKUP(Rent[[#This Row],[Real_estate_Item]],Houses[#All],7)</f>
        <v>300</v>
      </c>
      <c r="H1365" s="3">
        <f t="shared" si="42"/>
        <v>2400</v>
      </c>
      <c r="I1365" s="3">
        <f t="shared" si="43"/>
        <v>3600</v>
      </c>
      <c r="J1365" s="4">
        <f>Rent[[#This Row],[Actual_Rent]]/Rent[[#This Row],[Planned_rent]]</f>
        <v>0.66666666666666663</v>
      </c>
      <c r="K1365"/>
    </row>
    <row r="1366" spans="1:11" x14ac:dyDescent="0.25">
      <c r="A1366">
        <v>72</v>
      </c>
      <c r="B1366" s="1">
        <v>42736</v>
      </c>
      <c r="C1366">
        <v>8</v>
      </c>
      <c r="D1366" t="str">
        <f>VLOOKUP(Rent[[#This Row],[Real_estate_Item]],Houses[#All],2)</f>
        <v>Eindhoven-Noord</v>
      </c>
      <c r="E1366" t="str">
        <f>VLOOKUP(Rent[[#This Row],[Real_estate_Item]],Houses[#All],3)</f>
        <v>Woensel-Noord</v>
      </c>
      <c r="F1366" t="str">
        <f>VLOOKUP(Rent[[#This Row],[Real_estate_Item]],Houses[#All],6)</f>
        <v>Condo</v>
      </c>
      <c r="G1366" s="3">
        <f>VLOOKUP(Rent[[#This Row],[Real_estate_Item]],Houses[#All],7)</f>
        <v>300</v>
      </c>
      <c r="H1366" s="3">
        <f t="shared" si="42"/>
        <v>2400</v>
      </c>
      <c r="I1366" s="3">
        <f t="shared" si="43"/>
        <v>3600</v>
      </c>
      <c r="J1366" s="4">
        <f>Rent[[#This Row],[Actual_Rent]]/Rent[[#This Row],[Planned_rent]]</f>
        <v>0.66666666666666663</v>
      </c>
      <c r="K1366"/>
    </row>
    <row r="1367" spans="1:11" x14ac:dyDescent="0.25">
      <c r="A1367">
        <v>72</v>
      </c>
      <c r="B1367" s="1">
        <v>43101</v>
      </c>
      <c r="C1367">
        <v>10</v>
      </c>
      <c r="D1367" t="str">
        <f>VLOOKUP(Rent[[#This Row],[Real_estate_Item]],Houses[#All],2)</f>
        <v>Eindhoven-Noord</v>
      </c>
      <c r="E1367" t="str">
        <f>VLOOKUP(Rent[[#This Row],[Real_estate_Item]],Houses[#All],3)</f>
        <v>Woensel-Noord</v>
      </c>
      <c r="F1367" t="str">
        <f>VLOOKUP(Rent[[#This Row],[Real_estate_Item]],Houses[#All],6)</f>
        <v>Condo</v>
      </c>
      <c r="G1367" s="3">
        <f>VLOOKUP(Rent[[#This Row],[Real_estate_Item]],Houses[#All],7)</f>
        <v>300</v>
      </c>
      <c r="H1367" s="3">
        <f t="shared" si="42"/>
        <v>3000</v>
      </c>
      <c r="I1367" s="3">
        <f t="shared" si="43"/>
        <v>3600</v>
      </c>
      <c r="J1367" s="4">
        <f>Rent[[#This Row],[Actual_Rent]]/Rent[[#This Row],[Planned_rent]]</f>
        <v>0.83333333333333337</v>
      </c>
      <c r="K1367"/>
    </row>
    <row r="1368" spans="1:11" x14ac:dyDescent="0.25">
      <c r="A1368">
        <v>72</v>
      </c>
      <c r="B1368" s="1">
        <v>43466</v>
      </c>
      <c r="C1368">
        <v>8</v>
      </c>
      <c r="D1368" t="str">
        <f>VLOOKUP(Rent[[#This Row],[Real_estate_Item]],Houses[#All],2)</f>
        <v>Eindhoven-Noord</v>
      </c>
      <c r="E1368" t="str">
        <f>VLOOKUP(Rent[[#This Row],[Real_estate_Item]],Houses[#All],3)</f>
        <v>Woensel-Noord</v>
      </c>
      <c r="F1368" t="str">
        <f>VLOOKUP(Rent[[#This Row],[Real_estate_Item]],Houses[#All],6)</f>
        <v>Condo</v>
      </c>
      <c r="G1368" s="3">
        <f>VLOOKUP(Rent[[#This Row],[Real_estate_Item]],Houses[#All],7)</f>
        <v>300</v>
      </c>
      <c r="H1368" s="3">
        <f t="shared" si="42"/>
        <v>2400</v>
      </c>
      <c r="I1368" s="3">
        <f t="shared" si="43"/>
        <v>3600</v>
      </c>
      <c r="J1368" s="4">
        <f>Rent[[#This Row],[Actual_Rent]]/Rent[[#This Row],[Planned_rent]]</f>
        <v>0.66666666666666663</v>
      </c>
      <c r="K1368"/>
    </row>
    <row r="1369" spans="1:11" x14ac:dyDescent="0.25">
      <c r="A1369">
        <v>73</v>
      </c>
      <c r="B1369" s="1">
        <v>36892</v>
      </c>
      <c r="C1369">
        <v>10</v>
      </c>
      <c r="D1369" t="str">
        <f>VLOOKUP(Rent[[#This Row],[Real_estate_Item]],Houses[#All],2)</f>
        <v>Eindhoven-Noord</v>
      </c>
      <c r="E1369" t="str">
        <f>VLOOKUP(Rent[[#This Row],[Real_estate_Item]],Houses[#All],3)</f>
        <v>Woensel-Noord</v>
      </c>
      <c r="F1369" t="str">
        <f>VLOOKUP(Rent[[#This Row],[Real_estate_Item]],Houses[#All],6)</f>
        <v>Apartment</v>
      </c>
      <c r="G1369" s="3">
        <f>VLOOKUP(Rent[[#This Row],[Real_estate_Item]],Houses[#All],7)</f>
        <v>360</v>
      </c>
      <c r="H1369" s="3">
        <f t="shared" si="42"/>
        <v>3600</v>
      </c>
      <c r="I1369" s="3">
        <f t="shared" si="43"/>
        <v>4320</v>
      </c>
      <c r="J1369" s="4">
        <f>Rent[[#This Row],[Actual_Rent]]/Rent[[#This Row],[Planned_rent]]</f>
        <v>0.83333333333333337</v>
      </c>
      <c r="K1369"/>
    </row>
    <row r="1370" spans="1:11" x14ac:dyDescent="0.25">
      <c r="A1370">
        <v>73</v>
      </c>
      <c r="B1370" s="1">
        <v>37257</v>
      </c>
      <c r="C1370">
        <v>11</v>
      </c>
      <c r="D1370" t="str">
        <f>VLOOKUP(Rent[[#This Row],[Real_estate_Item]],Houses[#All],2)</f>
        <v>Eindhoven-Noord</v>
      </c>
      <c r="E1370" t="str">
        <f>VLOOKUP(Rent[[#This Row],[Real_estate_Item]],Houses[#All],3)</f>
        <v>Woensel-Noord</v>
      </c>
      <c r="F1370" t="str">
        <f>VLOOKUP(Rent[[#This Row],[Real_estate_Item]],Houses[#All],6)</f>
        <v>Apartment</v>
      </c>
      <c r="G1370" s="3">
        <f>VLOOKUP(Rent[[#This Row],[Real_estate_Item]],Houses[#All],7)</f>
        <v>360</v>
      </c>
      <c r="H1370" s="3">
        <f t="shared" si="42"/>
        <v>3960</v>
      </c>
      <c r="I1370" s="3">
        <f t="shared" si="43"/>
        <v>4320</v>
      </c>
      <c r="J1370" s="4">
        <f>Rent[[#This Row],[Actual_Rent]]/Rent[[#This Row],[Planned_rent]]</f>
        <v>0.91666666666666663</v>
      </c>
      <c r="K1370"/>
    </row>
    <row r="1371" spans="1:11" x14ac:dyDescent="0.25">
      <c r="A1371">
        <v>73</v>
      </c>
      <c r="B1371" s="1">
        <v>37622</v>
      </c>
      <c r="C1371">
        <v>10</v>
      </c>
      <c r="D1371" t="str">
        <f>VLOOKUP(Rent[[#This Row],[Real_estate_Item]],Houses[#All],2)</f>
        <v>Eindhoven-Noord</v>
      </c>
      <c r="E1371" t="str">
        <f>VLOOKUP(Rent[[#This Row],[Real_estate_Item]],Houses[#All],3)</f>
        <v>Woensel-Noord</v>
      </c>
      <c r="F1371" t="str">
        <f>VLOOKUP(Rent[[#This Row],[Real_estate_Item]],Houses[#All],6)</f>
        <v>Apartment</v>
      </c>
      <c r="G1371" s="3">
        <f>VLOOKUP(Rent[[#This Row],[Real_estate_Item]],Houses[#All],7)</f>
        <v>360</v>
      </c>
      <c r="H1371" s="3">
        <f t="shared" si="42"/>
        <v>3600</v>
      </c>
      <c r="I1371" s="3">
        <f t="shared" si="43"/>
        <v>4320</v>
      </c>
      <c r="J1371" s="4">
        <f>Rent[[#This Row],[Actual_Rent]]/Rent[[#This Row],[Planned_rent]]</f>
        <v>0.83333333333333337</v>
      </c>
      <c r="K1371"/>
    </row>
    <row r="1372" spans="1:11" x14ac:dyDescent="0.25">
      <c r="A1372">
        <v>73</v>
      </c>
      <c r="B1372" s="1">
        <v>37987</v>
      </c>
      <c r="C1372">
        <v>7</v>
      </c>
      <c r="D1372" t="str">
        <f>VLOOKUP(Rent[[#This Row],[Real_estate_Item]],Houses[#All],2)</f>
        <v>Eindhoven-Noord</v>
      </c>
      <c r="E1372" t="str">
        <f>VLOOKUP(Rent[[#This Row],[Real_estate_Item]],Houses[#All],3)</f>
        <v>Woensel-Noord</v>
      </c>
      <c r="F1372" t="str">
        <f>VLOOKUP(Rent[[#This Row],[Real_estate_Item]],Houses[#All],6)</f>
        <v>Apartment</v>
      </c>
      <c r="G1372" s="3">
        <f>VLOOKUP(Rent[[#This Row],[Real_estate_Item]],Houses[#All],7)</f>
        <v>360</v>
      </c>
      <c r="H1372" s="3">
        <f t="shared" si="42"/>
        <v>2520</v>
      </c>
      <c r="I1372" s="3">
        <f t="shared" si="43"/>
        <v>4320</v>
      </c>
      <c r="J1372" s="4">
        <f>Rent[[#This Row],[Actual_Rent]]/Rent[[#This Row],[Planned_rent]]</f>
        <v>0.58333333333333337</v>
      </c>
      <c r="K1372"/>
    </row>
    <row r="1373" spans="1:11" x14ac:dyDescent="0.25">
      <c r="A1373">
        <v>73</v>
      </c>
      <c r="B1373" s="1">
        <v>38353</v>
      </c>
      <c r="C1373">
        <v>10</v>
      </c>
      <c r="D1373" t="str">
        <f>VLOOKUP(Rent[[#This Row],[Real_estate_Item]],Houses[#All],2)</f>
        <v>Eindhoven-Noord</v>
      </c>
      <c r="E1373" t="str">
        <f>VLOOKUP(Rent[[#This Row],[Real_estate_Item]],Houses[#All],3)</f>
        <v>Woensel-Noord</v>
      </c>
      <c r="F1373" t="str">
        <f>VLOOKUP(Rent[[#This Row],[Real_estate_Item]],Houses[#All],6)</f>
        <v>Apartment</v>
      </c>
      <c r="G1373" s="3">
        <f>VLOOKUP(Rent[[#This Row],[Real_estate_Item]],Houses[#All],7)</f>
        <v>360</v>
      </c>
      <c r="H1373" s="3">
        <f t="shared" si="42"/>
        <v>3600</v>
      </c>
      <c r="I1373" s="3">
        <f t="shared" si="43"/>
        <v>4320</v>
      </c>
      <c r="J1373" s="4">
        <f>Rent[[#This Row],[Actual_Rent]]/Rent[[#This Row],[Planned_rent]]</f>
        <v>0.83333333333333337</v>
      </c>
      <c r="K1373"/>
    </row>
    <row r="1374" spans="1:11" x14ac:dyDescent="0.25">
      <c r="A1374">
        <v>73</v>
      </c>
      <c r="B1374" s="1">
        <v>38718</v>
      </c>
      <c r="C1374">
        <v>10</v>
      </c>
      <c r="D1374" t="str">
        <f>VLOOKUP(Rent[[#This Row],[Real_estate_Item]],Houses[#All],2)</f>
        <v>Eindhoven-Noord</v>
      </c>
      <c r="E1374" t="str">
        <f>VLOOKUP(Rent[[#This Row],[Real_estate_Item]],Houses[#All],3)</f>
        <v>Woensel-Noord</v>
      </c>
      <c r="F1374" t="str">
        <f>VLOOKUP(Rent[[#This Row],[Real_estate_Item]],Houses[#All],6)</f>
        <v>Apartment</v>
      </c>
      <c r="G1374" s="3">
        <f>VLOOKUP(Rent[[#This Row],[Real_estate_Item]],Houses[#All],7)</f>
        <v>360</v>
      </c>
      <c r="H1374" s="3">
        <f t="shared" si="42"/>
        <v>3600</v>
      </c>
      <c r="I1374" s="3">
        <f t="shared" si="43"/>
        <v>4320</v>
      </c>
      <c r="J1374" s="4">
        <f>Rent[[#This Row],[Actual_Rent]]/Rent[[#This Row],[Planned_rent]]</f>
        <v>0.83333333333333337</v>
      </c>
      <c r="K1374"/>
    </row>
    <row r="1375" spans="1:11" x14ac:dyDescent="0.25">
      <c r="A1375">
        <v>73</v>
      </c>
      <c r="B1375" s="1">
        <v>39083</v>
      </c>
      <c r="C1375">
        <v>9</v>
      </c>
      <c r="D1375" t="str">
        <f>VLOOKUP(Rent[[#This Row],[Real_estate_Item]],Houses[#All],2)</f>
        <v>Eindhoven-Noord</v>
      </c>
      <c r="E1375" t="str">
        <f>VLOOKUP(Rent[[#This Row],[Real_estate_Item]],Houses[#All],3)</f>
        <v>Woensel-Noord</v>
      </c>
      <c r="F1375" t="str">
        <f>VLOOKUP(Rent[[#This Row],[Real_estate_Item]],Houses[#All],6)</f>
        <v>Apartment</v>
      </c>
      <c r="G1375" s="3">
        <f>VLOOKUP(Rent[[#This Row],[Real_estate_Item]],Houses[#All],7)</f>
        <v>360</v>
      </c>
      <c r="H1375" s="3">
        <f t="shared" si="42"/>
        <v>3240</v>
      </c>
      <c r="I1375" s="3">
        <f t="shared" si="43"/>
        <v>4320</v>
      </c>
      <c r="J1375" s="4">
        <f>Rent[[#This Row],[Actual_Rent]]/Rent[[#This Row],[Planned_rent]]</f>
        <v>0.75</v>
      </c>
      <c r="K1375"/>
    </row>
    <row r="1376" spans="1:11" x14ac:dyDescent="0.25">
      <c r="A1376">
        <v>73</v>
      </c>
      <c r="B1376" s="1">
        <v>39448</v>
      </c>
      <c r="C1376">
        <v>7</v>
      </c>
      <c r="D1376" t="str">
        <f>VLOOKUP(Rent[[#This Row],[Real_estate_Item]],Houses[#All],2)</f>
        <v>Eindhoven-Noord</v>
      </c>
      <c r="E1376" t="str">
        <f>VLOOKUP(Rent[[#This Row],[Real_estate_Item]],Houses[#All],3)</f>
        <v>Woensel-Noord</v>
      </c>
      <c r="F1376" t="str">
        <f>VLOOKUP(Rent[[#This Row],[Real_estate_Item]],Houses[#All],6)</f>
        <v>Apartment</v>
      </c>
      <c r="G1376" s="3">
        <f>VLOOKUP(Rent[[#This Row],[Real_estate_Item]],Houses[#All],7)</f>
        <v>360</v>
      </c>
      <c r="H1376" s="3">
        <f t="shared" si="42"/>
        <v>2520</v>
      </c>
      <c r="I1376" s="3">
        <f t="shared" si="43"/>
        <v>4320</v>
      </c>
      <c r="J1376" s="4">
        <f>Rent[[#This Row],[Actual_Rent]]/Rent[[#This Row],[Planned_rent]]</f>
        <v>0.58333333333333337</v>
      </c>
      <c r="K1376"/>
    </row>
    <row r="1377" spans="1:11" x14ac:dyDescent="0.25">
      <c r="A1377">
        <v>73</v>
      </c>
      <c r="B1377" s="1">
        <v>39814</v>
      </c>
      <c r="C1377">
        <v>10</v>
      </c>
      <c r="D1377" t="str">
        <f>VLOOKUP(Rent[[#This Row],[Real_estate_Item]],Houses[#All],2)</f>
        <v>Eindhoven-Noord</v>
      </c>
      <c r="E1377" t="str">
        <f>VLOOKUP(Rent[[#This Row],[Real_estate_Item]],Houses[#All],3)</f>
        <v>Woensel-Noord</v>
      </c>
      <c r="F1377" t="str">
        <f>VLOOKUP(Rent[[#This Row],[Real_estate_Item]],Houses[#All],6)</f>
        <v>Apartment</v>
      </c>
      <c r="G1377" s="3">
        <f>VLOOKUP(Rent[[#This Row],[Real_estate_Item]],Houses[#All],7)</f>
        <v>360</v>
      </c>
      <c r="H1377" s="3">
        <f t="shared" si="42"/>
        <v>3600</v>
      </c>
      <c r="I1377" s="3">
        <f t="shared" si="43"/>
        <v>4320</v>
      </c>
      <c r="J1377" s="4">
        <f>Rent[[#This Row],[Actual_Rent]]/Rent[[#This Row],[Planned_rent]]</f>
        <v>0.83333333333333337</v>
      </c>
      <c r="K1377"/>
    </row>
    <row r="1378" spans="1:11" x14ac:dyDescent="0.25">
      <c r="A1378">
        <v>73</v>
      </c>
      <c r="B1378" s="1">
        <v>40179</v>
      </c>
      <c r="C1378">
        <v>11</v>
      </c>
      <c r="D1378" t="str">
        <f>VLOOKUP(Rent[[#This Row],[Real_estate_Item]],Houses[#All],2)</f>
        <v>Eindhoven-Noord</v>
      </c>
      <c r="E1378" t="str">
        <f>VLOOKUP(Rent[[#This Row],[Real_estate_Item]],Houses[#All],3)</f>
        <v>Woensel-Noord</v>
      </c>
      <c r="F1378" t="str">
        <f>VLOOKUP(Rent[[#This Row],[Real_estate_Item]],Houses[#All],6)</f>
        <v>Apartment</v>
      </c>
      <c r="G1378" s="3">
        <f>VLOOKUP(Rent[[#This Row],[Real_estate_Item]],Houses[#All],7)</f>
        <v>360</v>
      </c>
      <c r="H1378" s="3">
        <f t="shared" si="42"/>
        <v>3960</v>
      </c>
      <c r="I1378" s="3">
        <f t="shared" si="43"/>
        <v>4320</v>
      </c>
      <c r="J1378" s="4">
        <f>Rent[[#This Row],[Actual_Rent]]/Rent[[#This Row],[Planned_rent]]</f>
        <v>0.91666666666666663</v>
      </c>
      <c r="K1378"/>
    </row>
    <row r="1379" spans="1:11" x14ac:dyDescent="0.25">
      <c r="A1379">
        <v>73</v>
      </c>
      <c r="B1379" s="1">
        <v>40544</v>
      </c>
      <c r="C1379">
        <v>9</v>
      </c>
      <c r="D1379" t="str">
        <f>VLOOKUP(Rent[[#This Row],[Real_estate_Item]],Houses[#All],2)</f>
        <v>Eindhoven-Noord</v>
      </c>
      <c r="E1379" t="str">
        <f>VLOOKUP(Rent[[#This Row],[Real_estate_Item]],Houses[#All],3)</f>
        <v>Woensel-Noord</v>
      </c>
      <c r="F1379" t="str">
        <f>VLOOKUP(Rent[[#This Row],[Real_estate_Item]],Houses[#All],6)</f>
        <v>Apartment</v>
      </c>
      <c r="G1379" s="3">
        <f>VLOOKUP(Rent[[#This Row],[Real_estate_Item]],Houses[#All],7)</f>
        <v>360</v>
      </c>
      <c r="H1379" s="3">
        <f t="shared" si="42"/>
        <v>3240</v>
      </c>
      <c r="I1379" s="3">
        <f t="shared" si="43"/>
        <v>4320</v>
      </c>
      <c r="J1379" s="4">
        <f>Rent[[#This Row],[Actual_Rent]]/Rent[[#This Row],[Planned_rent]]</f>
        <v>0.75</v>
      </c>
      <c r="K1379"/>
    </row>
    <row r="1380" spans="1:11" x14ac:dyDescent="0.25">
      <c r="A1380">
        <v>73</v>
      </c>
      <c r="B1380" s="1">
        <v>40909</v>
      </c>
      <c r="C1380">
        <v>7</v>
      </c>
      <c r="D1380" t="str">
        <f>VLOOKUP(Rent[[#This Row],[Real_estate_Item]],Houses[#All],2)</f>
        <v>Eindhoven-Noord</v>
      </c>
      <c r="E1380" t="str">
        <f>VLOOKUP(Rent[[#This Row],[Real_estate_Item]],Houses[#All],3)</f>
        <v>Woensel-Noord</v>
      </c>
      <c r="F1380" t="str">
        <f>VLOOKUP(Rent[[#This Row],[Real_estate_Item]],Houses[#All],6)</f>
        <v>Apartment</v>
      </c>
      <c r="G1380" s="3">
        <f>VLOOKUP(Rent[[#This Row],[Real_estate_Item]],Houses[#All],7)</f>
        <v>360</v>
      </c>
      <c r="H1380" s="3">
        <f t="shared" si="42"/>
        <v>2520</v>
      </c>
      <c r="I1380" s="3">
        <f t="shared" si="43"/>
        <v>4320</v>
      </c>
      <c r="J1380" s="4">
        <f>Rent[[#This Row],[Actual_Rent]]/Rent[[#This Row],[Planned_rent]]</f>
        <v>0.58333333333333337</v>
      </c>
      <c r="K1380"/>
    </row>
    <row r="1381" spans="1:11" x14ac:dyDescent="0.25">
      <c r="A1381">
        <v>73</v>
      </c>
      <c r="B1381" s="1">
        <v>41275</v>
      </c>
      <c r="C1381">
        <v>10</v>
      </c>
      <c r="D1381" t="str">
        <f>VLOOKUP(Rent[[#This Row],[Real_estate_Item]],Houses[#All],2)</f>
        <v>Eindhoven-Noord</v>
      </c>
      <c r="E1381" t="str">
        <f>VLOOKUP(Rent[[#This Row],[Real_estate_Item]],Houses[#All],3)</f>
        <v>Woensel-Noord</v>
      </c>
      <c r="F1381" t="str">
        <f>VLOOKUP(Rent[[#This Row],[Real_estate_Item]],Houses[#All],6)</f>
        <v>Apartment</v>
      </c>
      <c r="G1381" s="3">
        <f>VLOOKUP(Rent[[#This Row],[Real_estate_Item]],Houses[#All],7)</f>
        <v>360</v>
      </c>
      <c r="H1381" s="3">
        <f t="shared" si="42"/>
        <v>3600</v>
      </c>
      <c r="I1381" s="3">
        <f t="shared" si="43"/>
        <v>4320</v>
      </c>
      <c r="J1381" s="4">
        <f>Rent[[#This Row],[Actual_Rent]]/Rent[[#This Row],[Planned_rent]]</f>
        <v>0.83333333333333337</v>
      </c>
      <c r="K1381"/>
    </row>
    <row r="1382" spans="1:11" x14ac:dyDescent="0.25">
      <c r="A1382">
        <v>73</v>
      </c>
      <c r="B1382" s="1">
        <v>41640</v>
      </c>
      <c r="C1382">
        <v>11</v>
      </c>
      <c r="D1382" t="str">
        <f>VLOOKUP(Rent[[#This Row],[Real_estate_Item]],Houses[#All],2)</f>
        <v>Eindhoven-Noord</v>
      </c>
      <c r="E1382" t="str">
        <f>VLOOKUP(Rent[[#This Row],[Real_estate_Item]],Houses[#All],3)</f>
        <v>Woensel-Noord</v>
      </c>
      <c r="F1382" t="str">
        <f>VLOOKUP(Rent[[#This Row],[Real_estate_Item]],Houses[#All],6)</f>
        <v>Apartment</v>
      </c>
      <c r="G1382" s="3">
        <f>VLOOKUP(Rent[[#This Row],[Real_estate_Item]],Houses[#All],7)</f>
        <v>360</v>
      </c>
      <c r="H1382" s="3">
        <f t="shared" si="42"/>
        <v>3960</v>
      </c>
      <c r="I1382" s="3">
        <f t="shared" si="43"/>
        <v>4320</v>
      </c>
      <c r="J1382" s="4">
        <f>Rent[[#This Row],[Actual_Rent]]/Rent[[#This Row],[Planned_rent]]</f>
        <v>0.91666666666666663</v>
      </c>
      <c r="K1382"/>
    </row>
    <row r="1383" spans="1:11" x14ac:dyDescent="0.25">
      <c r="A1383">
        <v>73</v>
      </c>
      <c r="B1383" s="1">
        <v>42005</v>
      </c>
      <c r="C1383">
        <v>8</v>
      </c>
      <c r="D1383" t="str">
        <f>VLOOKUP(Rent[[#This Row],[Real_estate_Item]],Houses[#All],2)</f>
        <v>Eindhoven-Noord</v>
      </c>
      <c r="E1383" t="str">
        <f>VLOOKUP(Rent[[#This Row],[Real_estate_Item]],Houses[#All],3)</f>
        <v>Woensel-Noord</v>
      </c>
      <c r="F1383" t="str">
        <f>VLOOKUP(Rent[[#This Row],[Real_estate_Item]],Houses[#All],6)</f>
        <v>Apartment</v>
      </c>
      <c r="G1383" s="3">
        <f>VLOOKUP(Rent[[#This Row],[Real_estate_Item]],Houses[#All],7)</f>
        <v>360</v>
      </c>
      <c r="H1383" s="3">
        <f t="shared" si="42"/>
        <v>2880</v>
      </c>
      <c r="I1383" s="3">
        <f t="shared" si="43"/>
        <v>4320</v>
      </c>
      <c r="J1383" s="4">
        <f>Rent[[#This Row],[Actual_Rent]]/Rent[[#This Row],[Planned_rent]]</f>
        <v>0.66666666666666663</v>
      </c>
      <c r="K1383"/>
    </row>
    <row r="1384" spans="1:11" x14ac:dyDescent="0.25">
      <c r="A1384">
        <v>73</v>
      </c>
      <c r="B1384" s="1">
        <v>42370</v>
      </c>
      <c r="C1384">
        <v>9</v>
      </c>
      <c r="D1384" t="str">
        <f>VLOOKUP(Rent[[#This Row],[Real_estate_Item]],Houses[#All],2)</f>
        <v>Eindhoven-Noord</v>
      </c>
      <c r="E1384" t="str">
        <f>VLOOKUP(Rent[[#This Row],[Real_estate_Item]],Houses[#All],3)</f>
        <v>Woensel-Noord</v>
      </c>
      <c r="F1384" t="str">
        <f>VLOOKUP(Rent[[#This Row],[Real_estate_Item]],Houses[#All],6)</f>
        <v>Apartment</v>
      </c>
      <c r="G1384" s="3">
        <f>VLOOKUP(Rent[[#This Row],[Real_estate_Item]],Houses[#All],7)</f>
        <v>360</v>
      </c>
      <c r="H1384" s="3">
        <f t="shared" si="42"/>
        <v>3240</v>
      </c>
      <c r="I1384" s="3">
        <f t="shared" si="43"/>
        <v>4320</v>
      </c>
      <c r="J1384" s="4">
        <f>Rent[[#This Row],[Actual_Rent]]/Rent[[#This Row],[Planned_rent]]</f>
        <v>0.75</v>
      </c>
      <c r="K1384"/>
    </row>
    <row r="1385" spans="1:11" x14ac:dyDescent="0.25">
      <c r="A1385">
        <v>73</v>
      </c>
      <c r="B1385" s="1">
        <v>42736</v>
      </c>
      <c r="C1385">
        <v>9</v>
      </c>
      <c r="D1385" t="str">
        <f>VLOOKUP(Rent[[#This Row],[Real_estate_Item]],Houses[#All],2)</f>
        <v>Eindhoven-Noord</v>
      </c>
      <c r="E1385" t="str">
        <f>VLOOKUP(Rent[[#This Row],[Real_estate_Item]],Houses[#All],3)</f>
        <v>Woensel-Noord</v>
      </c>
      <c r="F1385" t="str">
        <f>VLOOKUP(Rent[[#This Row],[Real_estate_Item]],Houses[#All],6)</f>
        <v>Apartment</v>
      </c>
      <c r="G1385" s="3">
        <f>VLOOKUP(Rent[[#This Row],[Real_estate_Item]],Houses[#All],7)</f>
        <v>360</v>
      </c>
      <c r="H1385" s="3">
        <f t="shared" si="42"/>
        <v>3240</v>
      </c>
      <c r="I1385" s="3">
        <f t="shared" si="43"/>
        <v>4320</v>
      </c>
      <c r="J1385" s="4">
        <f>Rent[[#This Row],[Actual_Rent]]/Rent[[#This Row],[Planned_rent]]</f>
        <v>0.75</v>
      </c>
      <c r="K1385"/>
    </row>
    <row r="1386" spans="1:11" x14ac:dyDescent="0.25">
      <c r="A1386">
        <v>73</v>
      </c>
      <c r="B1386" s="1">
        <v>43101</v>
      </c>
      <c r="C1386">
        <v>10</v>
      </c>
      <c r="D1386" t="str">
        <f>VLOOKUP(Rent[[#This Row],[Real_estate_Item]],Houses[#All],2)</f>
        <v>Eindhoven-Noord</v>
      </c>
      <c r="E1386" t="str">
        <f>VLOOKUP(Rent[[#This Row],[Real_estate_Item]],Houses[#All],3)</f>
        <v>Woensel-Noord</v>
      </c>
      <c r="F1386" t="str">
        <f>VLOOKUP(Rent[[#This Row],[Real_estate_Item]],Houses[#All],6)</f>
        <v>Apartment</v>
      </c>
      <c r="G1386" s="3">
        <f>VLOOKUP(Rent[[#This Row],[Real_estate_Item]],Houses[#All],7)</f>
        <v>360</v>
      </c>
      <c r="H1386" s="3">
        <f t="shared" si="42"/>
        <v>3600</v>
      </c>
      <c r="I1386" s="3">
        <f t="shared" si="43"/>
        <v>4320</v>
      </c>
      <c r="J1386" s="4">
        <f>Rent[[#This Row],[Actual_Rent]]/Rent[[#This Row],[Planned_rent]]</f>
        <v>0.83333333333333337</v>
      </c>
      <c r="K1386"/>
    </row>
    <row r="1387" spans="1:11" x14ac:dyDescent="0.25">
      <c r="A1387">
        <v>73</v>
      </c>
      <c r="B1387" s="1">
        <v>43466</v>
      </c>
      <c r="C1387">
        <v>11</v>
      </c>
      <c r="D1387" t="str">
        <f>VLOOKUP(Rent[[#This Row],[Real_estate_Item]],Houses[#All],2)</f>
        <v>Eindhoven-Noord</v>
      </c>
      <c r="E1387" t="str">
        <f>VLOOKUP(Rent[[#This Row],[Real_estate_Item]],Houses[#All],3)</f>
        <v>Woensel-Noord</v>
      </c>
      <c r="F1387" t="str">
        <f>VLOOKUP(Rent[[#This Row],[Real_estate_Item]],Houses[#All],6)</f>
        <v>Apartment</v>
      </c>
      <c r="G1387" s="3">
        <f>VLOOKUP(Rent[[#This Row],[Real_estate_Item]],Houses[#All],7)</f>
        <v>360</v>
      </c>
      <c r="H1387" s="3">
        <f t="shared" si="42"/>
        <v>3960</v>
      </c>
      <c r="I1387" s="3">
        <f t="shared" si="43"/>
        <v>4320</v>
      </c>
      <c r="J1387" s="4">
        <f>Rent[[#This Row],[Actual_Rent]]/Rent[[#This Row],[Planned_rent]]</f>
        <v>0.91666666666666663</v>
      </c>
      <c r="K1387"/>
    </row>
    <row r="1388" spans="1:11" x14ac:dyDescent="0.25">
      <c r="A1388">
        <v>74</v>
      </c>
      <c r="B1388" s="1">
        <v>36892</v>
      </c>
      <c r="C1388">
        <v>7</v>
      </c>
      <c r="D1388" t="str">
        <f>VLOOKUP(Rent[[#This Row],[Real_estate_Item]],Houses[#All],2)</f>
        <v>Eindhoven-Noord</v>
      </c>
      <c r="E1388" t="str">
        <f>VLOOKUP(Rent[[#This Row],[Real_estate_Item]],Houses[#All],3)</f>
        <v>Woensel-Noord</v>
      </c>
      <c r="F1388" t="str">
        <f>VLOOKUP(Rent[[#This Row],[Real_estate_Item]],Houses[#All],6)</f>
        <v>House</v>
      </c>
      <c r="G1388" s="3">
        <f>VLOOKUP(Rent[[#This Row],[Real_estate_Item]],Houses[#All],7)</f>
        <v>600</v>
      </c>
      <c r="H1388" s="3">
        <f t="shared" si="42"/>
        <v>4200</v>
      </c>
      <c r="I1388" s="3">
        <f t="shared" si="43"/>
        <v>7200</v>
      </c>
      <c r="J1388" s="4">
        <f>Rent[[#This Row],[Actual_Rent]]/Rent[[#This Row],[Planned_rent]]</f>
        <v>0.58333333333333337</v>
      </c>
      <c r="K1388"/>
    </row>
    <row r="1389" spans="1:11" x14ac:dyDescent="0.25">
      <c r="A1389">
        <v>74</v>
      </c>
      <c r="B1389" s="1">
        <v>37257</v>
      </c>
      <c r="C1389">
        <v>9</v>
      </c>
      <c r="D1389" t="str">
        <f>VLOOKUP(Rent[[#This Row],[Real_estate_Item]],Houses[#All],2)</f>
        <v>Eindhoven-Noord</v>
      </c>
      <c r="E1389" t="str">
        <f>VLOOKUP(Rent[[#This Row],[Real_estate_Item]],Houses[#All],3)</f>
        <v>Woensel-Noord</v>
      </c>
      <c r="F1389" t="str">
        <f>VLOOKUP(Rent[[#This Row],[Real_estate_Item]],Houses[#All],6)</f>
        <v>House</v>
      </c>
      <c r="G1389" s="3">
        <f>VLOOKUP(Rent[[#This Row],[Real_estate_Item]],Houses[#All],7)</f>
        <v>600</v>
      </c>
      <c r="H1389" s="3">
        <f t="shared" si="42"/>
        <v>5400</v>
      </c>
      <c r="I1389" s="3">
        <f t="shared" si="43"/>
        <v>7200</v>
      </c>
      <c r="J1389" s="4">
        <f>Rent[[#This Row],[Actual_Rent]]/Rent[[#This Row],[Planned_rent]]</f>
        <v>0.75</v>
      </c>
      <c r="K1389"/>
    </row>
    <row r="1390" spans="1:11" x14ac:dyDescent="0.25">
      <c r="A1390">
        <v>74</v>
      </c>
      <c r="B1390" s="1">
        <v>37622</v>
      </c>
      <c r="C1390">
        <v>11</v>
      </c>
      <c r="D1390" t="str">
        <f>VLOOKUP(Rent[[#This Row],[Real_estate_Item]],Houses[#All],2)</f>
        <v>Eindhoven-Noord</v>
      </c>
      <c r="E1390" t="str">
        <f>VLOOKUP(Rent[[#This Row],[Real_estate_Item]],Houses[#All],3)</f>
        <v>Woensel-Noord</v>
      </c>
      <c r="F1390" t="str">
        <f>VLOOKUP(Rent[[#This Row],[Real_estate_Item]],Houses[#All],6)</f>
        <v>House</v>
      </c>
      <c r="G1390" s="3">
        <f>VLOOKUP(Rent[[#This Row],[Real_estate_Item]],Houses[#All],7)</f>
        <v>600</v>
      </c>
      <c r="H1390" s="3">
        <f t="shared" si="42"/>
        <v>6600</v>
      </c>
      <c r="I1390" s="3">
        <f t="shared" si="43"/>
        <v>7200</v>
      </c>
      <c r="J1390" s="4">
        <f>Rent[[#This Row],[Actual_Rent]]/Rent[[#This Row],[Planned_rent]]</f>
        <v>0.91666666666666663</v>
      </c>
      <c r="K1390"/>
    </row>
    <row r="1391" spans="1:11" x14ac:dyDescent="0.25">
      <c r="A1391">
        <v>74</v>
      </c>
      <c r="B1391" s="1">
        <v>37987</v>
      </c>
      <c r="C1391">
        <v>11</v>
      </c>
      <c r="D1391" t="str">
        <f>VLOOKUP(Rent[[#This Row],[Real_estate_Item]],Houses[#All],2)</f>
        <v>Eindhoven-Noord</v>
      </c>
      <c r="E1391" t="str">
        <f>VLOOKUP(Rent[[#This Row],[Real_estate_Item]],Houses[#All],3)</f>
        <v>Woensel-Noord</v>
      </c>
      <c r="F1391" t="str">
        <f>VLOOKUP(Rent[[#This Row],[Real_estate_Item]],Houses[#All],6)</f>
        <v>House</v>
      </c>
      <c r="G1391" s="3">
        <f>VLOOKUP(Rent[[#This Row],[Real_estate_Item]],Houses[#All],7)</f>
        <v>600</v>
      </c>
      <c r="H1391" s="3">
        <f t="shared" si="42"/>
        <v>6600</v>
      </c>
      <c r="I1391" s="3">
        <f t="shared" si="43"/>
        <v>7200</v>
      </c>
      <c r="J1391" s="4">
        <f>Rent[[#This Row],[Actual_Rent]]/Rent[[#This Row],[Planned_rent]]</f>
        <v>0.91666666666666663</v>
      </c>
      <c r="K1391"/>
    </row>
    <row r="1392" spans="1:11" x14ac:dyDescent="0.25">
      <c r="A1392">
        <v>74</v>
      </c>
      <c r="B1392" s="1">
        <v>38353</v>
      </c>
      <c r="C1392">
        <v>11</v>
      </c>
      <c r="D1392" t="str">
        <f>VLOOKUP(Rent[[#This Row],[Real_estate_Item]],Houses[#All],2)</f>
        <v>Eindhoven-Noord</v>
      </c>
      <c r="E1392" t="str">
        <f>VLOOKUP(Rent[[#This Row],[Real_estate_Item]],Houses[#All],3)</f>
        <v>Woensel-Noord</v>
      </c>
      <c r="F1392" t="str">
        <f>VLOOKUP(Rent[[#This Row],[Real_estate_Item]],Houses[#All],6)</f>
        <v>House</v>
      </c>
      <c r="G1392" s="3">
        <f>VLOOKUP(Rent[[#This Row],[Real_estate_Item]],Houses[#All],7)</f>
        <v>600</v>
      </c>
      <c r="H1392" s="3">
        <f t="shared" si="42"/>
        <v>6600</v>
      </c>
      <c r="I1392" s="3">
        <f t="shared" si="43"/>
        <v>7200</v>
      </c>
      <c r="J1392" s="4">
        <f>Rent[[#This Row],[Actual_Rent]]/Rent[[#This Row],[Planned_rent]]</f>
        <v>0.91666666666666663</v>
      </c>
      <c r="K1392"/>
    </row>
    <row r="1393" spans="1:11" x14ac:dyDescent="0.25">
      <c r="A1393">
        <v>74</v>
      </c>
      <c r="B1393" s="1">
        <v>38718</v>
      </c>
      <c r="C1393">
        <v>10</v>
      </c>
      <c r="D1393" t="str">
        <f>VLOOKUP(Rent[[#This Row],[Real_estate_Item]],Houses[#All],2)</f>
        <v>Eindhoven-Noord</v>
      </c>
      <c r="E1393" t="str">
        <f>VLOOKUP(Rent[[#This Row],[Real_estate_Item]],Houses[#All],3)</f>
        <v>Woensel-Noord</v>
      </c>
      <c r="F1393" t="str">
        <f>VLOOKUP(Rent[[#This Row],[Real_estate_Item]],Houses[#All],6)</f>
        <v>House</v>
      </c>
      <c r="G1393" s="3">
        <f>VLOOKUP(Rent[[#This Row],[Real_estate_Item]],Houses[#All],7)</f>
        <v>600</v>
      </c>
      <c r="H1393" s="3">
        <f t="shared" si="42"/>
        <v>6000</v>
      </c>
      <c r="I1393" s="3">
        <f t="shared" si="43"/>
        <v>7200</v>
      </c>
      <c r="J1393" s="4">
        <f>Rent[[#This Row],[Actual_Rent]]/Rent[[#This Row],[Planned_rent]]</f>
        <v>0.83333333333333337</v>
      </c>
      <c r="K1393"/>
    </row>
    <row r="1394" spans="1:11" x14ac:dyDescent="0.25">
      <c r="A1394">
        <v>74</v>
      </c>
      <c r="B1394" s="1">
        <v>39083</v>
      </c>
      <c r="C1394">
        <v>11</v>
      </c>
      <c r="D1394" t="str">
        <f>VLOOKUP(Rent[[#This Row],[Real_estate_Item]],Houses[#All],2)</f>
        <v>Eindhoven-Noord</v>
      </c>
      <c r="E1394" t="str">
        <f>VLOOKUP(Rent[[#This Row],[Real_estate_Item]],Houses[#All],3)</f>
        <v>Woensel-Noord</v>
      </c>
      <c r="F1394" t="str">
        <f>VLOOKUP(Rent[[#This Row],[Real_estate_Item]],Houses[#All],6)</f>
        <v>House</v>
      </c>
      <c r="G1394" s="3">
        <f>VLOOKUP(Rent[[#This Row],[Real_estate_Item]],Houses[#All],7)</f>
        <v>600</v>
      </c>
      <c r="H1394" s="3">
        <f t="shared" si="42"/>
        <v>6600</v>
      </c>
      <c r="I1394" s="3">
        <f t="shared" si="43"/>
        <v>7200</v>
      </c>
      <c r="J1394" s="4">
        <f>Rent[[#This Row],[Actual_Rent]]/Rent[[#This Row],[Planned_rent]]</f>
        <v>0.91666666666666663</v>
      </c>
      <c r="K1394"/>
    </row>
    <row r="1395" spans="1:11" x14ac:dyDescent="0.25">
      <c r="A1395">
        <v>74</v>
      </c>
      <c r="B1395" s="1">
        <v>39448</v>
      </c>
      <c r="C1395">
        <v>7</v>
      </c>
      <c r="D1395" t="str">
        <f>VLOOKUP(Rent[[#This Row],[Real_estate_Item]],Houses[#All],2)</f>
        <v>Eindhoven-Noord</v>
      </c>
      <c r="E1395" t="str">
        <f>VLOOKUP(Rent[[#This Row],[Real_estate_Item]],Houses[#All],3)</f>
        <v>Woensel-Noord</v>
      </c>
      <c r="F1395" t="str">
        <f>VLOOKUP(Rent[[#This Row],[Real_estate_Item]],Houses[#All],6)</f>
        <v>House</v>
      </c>
      <c r="G1395" s="3">
        <f>VLOOKUP(Rent[[#This Row],[Real_estate_Item]],Houses[#All],7)</f>
        <v>600</v>
      </c>
      <c r="H1395" s="3">
        <f t="shared" si="42"/>
        <v>4200</v>
      </c>
      <c r="I1395" s="3">
        <f t="shared" si="43"/>
        <v>7200</v>
      </c>
      <c r="J1395" s="4">
        <f>Rent[[#This Row],[Actual_Rent]]/Rent[[#This Row],[Planned_rent]]</f>
        <v>0.58333333333333337</v>
      </c>
      <c r="K1395"/>
    </row>
    <row r="1396" spans="1:11" x14ac:dyDescent="0.25">
      <c r="A1396">
        <v>74</v>
      </c>
      <c r="B1396" s="1">
        <v>39814</v>
      </c>
      <c r="C1396">
        <v>9</v>
      </c>
      <c r="D1396" t="str">
        <f>VLOOKUP(Rent[[#This Row],[Real_estate_Item]],Houses[#All],2)</f>
        <v>Eindhoven-Noord</v>
      </c>
      <c r="E1396" t="str">
        <f>VLOOKUP(Rent[[#This Row],[Real_estate_Item]],Houses[#All],3)</f>
        <v>Woensel-Noord</v>
      </c>
      <c r="F1396" t="str">
        <f>VLOOKUP(Rent[[#This Row],[Real_estate_Item]],Houses[#All],6)</f>
        <v>House</v>
      </c>
      <c r="G1396" s="3">
        <f>VLOOKUP(Rent[[#This Row],[Real_estate_Item]],Houses[#All],7)</f>
        <v>600</v>
      </c>
      <c r="H1396" s="3">
        <f t="shared" si="42"/>
        <v>5400</v>
      </c>
      <c r="I1396" s="3">
        <f t="shared" si="43"/>
        <v>7200</v>
      </c>
      <c r="J1396" s="4">
        <f>Rent[[#This Row],[Actual_Rent]]/Rent[[#This Row],[Planned_rent]]</f>
        <v>0.75</v>
      </c>
      <c r="K1396"/>
    </row>
    <row r="1397" spans="1:11" x14ac:dyDescent="0.25">
      <c r="A1397">
        <v>74</v>
      </c>
      <c r="B1397" s="1">
        <v>40179</v>
      </c>
      <c r="C1397">
        <v>9</v>
      </c>
      <c r="D1397" t="str">
        <f>VLOOKUP(Rent[[#This Row],[Real_estate_Item]],Houses[#All],2)</f>
        <v>Eindhoven-Noord</v>
      </c>
      <c r="E1397" t="str">
        <f>VLOOKUP(Rent[[#This Row],[Real_estate_Item]],Houses[#All],3)</f>
        <v>Woensel-Noord</v>
      </c>
      <c r="F1397" t="str">
        <f>VLOOKUP(Rent[[#This Row],[Real_estate_Item]],Houses[#All],6)</f>
        <v>House</v>
      </c>
      <c r="G1397" s="3">
        <f>VLOOKUP(Rent[[#This Row],[Real_estate_Item]],Houses[#All],7)</f>
        <v>600</v>
      </c>
      <c r="H1397" s="3">
        <f t="shared" si="42"/>
        <v>5400</v>
      </c>
      <c r="I1397" s="3">
        <f t="shared" si="43"/>
        <v>7200</v>
      </c>
      <c r="J1397" s="4">
        <f>Rent[[#This Row],[Actual_Rent]]/Rent[[#This Row],[Planned_rent]]</f>
        <v>0.75</v>
      </c>
      <c r="K1397"/>
    </row>
    <row r="1398" spans="1:11" x14ac:dyDescent="0.25">
      <c r="A1398">
        <v>74</v>
      </c>
      <c r="B1398" s="1">
        <v>40544</v>
      </c>
      <c r="C1398">
        <v>11</v>
      </c>
      <c r="D1398" t="str">
        <f>VLOOKUP(Rent[[#This Row],[Real_estate_Item]],Houses[#All],2)</f>
        <v>Eindhoven-Noord</v>
      </c>
      <c r="E1398" t="str">
        <f>VLOOKUP(Rent[[#This Row],[Real_estate_Item]],Houses[#All],3)</f>
        <v>Woensel-Noord</v>
      </c>
      <c r="F1398" t="str">
        <f>VLOOKUP(Rent[[#This Row],[Real_estate_Item]],Houses[#All],6)</f>
        <v>House</v>
      </c>
      <c r="G1398" s="3">
        <f>VLOOKUP(Rent[[#This Row],[Real_estate_Item]],Houses[#All],7)</f>
        <v>600</v>
      </c>
      <c r="H1398" s="3">
        <f t="shared" si="42"/>
        <v>6600</v>
      </c>
      <c r="I1398" s="3">
        <f t="shared" si="43"/>
        <v>7200</v>
      </c>
      <c r="J1398" s="4">
        <f>Rent[[#This Row],[Actual_Rent]]/Rent[[#This Row],[Planned_rent]]</f>
        <v>0.91666666666666663</v>
      </c>
      <c r="K1398"/>
    </row>
    <row r="1399" spans="1:11" x14ac:dyDescent="0.25">
      <c r="A1399">
        <v>74</v>
      </c>
      <c r="B1399" s="1">
        <v>40909</v>
      </c>
      <c r="C1399">
        <v>10</v>
      </c>
      <c r="D1399" t="str">
        <f>VLOOKUP(Rent[[#This Row],[Real_estate_Item]],Houses[#All],2)</f>
        <v>Eindhoven-Noord</v>
      </c>
      <c r="E1399" t="str">
        <f>VLOOKUP(Rent[[#This Row],[Real_estate_Item]],Houses[#All],3)</f>
        <v>Woensel-Noord</v>
      </c>
      <c r="F1399" t="str">
        <f>VLOOKUP(Rent[[#This Row],[Real_estate_Item]],Houses[#All],6)</f>
        <v>House</v>
      </c>
      <c r="G1399" s="3">
        <f>VLOOKUP(Rent[[#This Row],[Real_estate_Item]],Houses[#All],7)</f>
        <v>600</v>
      </c>
      <c r="H1399" s="3">
        <f t="shared" si="42"/>
        <v>6000</v>
      </c>
      <c r="I1399" s="3">
        <f t="shared" si="43"/>
        <v>7200</v>
      </c>
      <c r="J1399" s="4">
        <f>Rent[[#This Row],[Actual_Rent]]/Rent[[#This Row],[Planned_rent]]</f>
        <v>0.83333333333333337</v>
      </c>
      <c r="K1399"/>
    </row>
    <row r="1400" spans="1:11" x14ac:dyDescent="0.25">
      <c r="A1400">
        <v>74</v>
      </c>
      <c r="B1400" s="1">
        <v>41275</v>
      </c>
      <c r="C1400">
        <v>11</v>
      </c>
      <c r="D1400" t="str">
        <f>VLOOKUP(Rent[[#This Row],[Real_estate_Item]],Houses[#All],2)</f>
        <v>Eindhoven-Noord</v>
      </c>
      <c r="E1400" t="str">
        <f>VLOOKUP(Rent[[#This Row],[Real_estate_Item]],Houses[#All],3)</f>
        <v>Woensel-Noord</v>
      </c>
      <c r="F1400" t="str">
        <f>VLOOKUP(Rent[[#This Row],[Real_estate_Item]],Houses[#All],6)</f>
        <v>House</v>
      </c>
      <c r="G1400" s="3">
        <f>VLOOKUP(Rent[[#This Row],[Real_estate_Item]],Houses[#All],7)</f>
        <v>600</v>
      </c>
      <c r="H1400" s="3">
        <f t="shared" si="42"/>
        <v>6600</v>
      </c>
      <c r="I1400" s="3">
        <f t="shared" si="43"/>
        <v>7200</v>
      </c>
      <c r="J1400" s="4">
        <f>Rent[[#This Row],[Actual_Rent]]/Rent[[#This Row],[Planned_rent]]</f>
        <v>0.91666666666666663</v>
      </c>
      <c r="K1400"/>
    </row>
    <row r="1401" spans="1:11" x14ac:dyDescent="0.25">
      <c r="A1401">
        <v>74</v>
      </c>
      <c r="B1401" s="1">
        <v>41640</v>
      </c>
      <c r="C1401">
        <v>7</v>
      </c>
      <c r="D1401" t="str">
        <f>VLOOKUP(Rent[[#This Row],[Real_estate_Item]],Houses[#All],2)</f>
        <v>Eindhoven-Noord</v>
      </c>
      <c r="E1401" t="str">
        <f>VLOOKUP(Rent[[#This Row],[Real_estate_Item]],Houses[#All],3)</f>
        <v>Woensel-Noord</v>
      </c>
      <c r="F1401" t="str">
        <f>VLOOKUP(Rent[[#This Row],[Real_estate_Item]],Houses[#All],6)</f>
        <v>House</v>
      </c>
      <c r="G1401" s="3">
        <f>VLOOKUP(Rent[[#This Row],[Real_estate_Item]],Houses[#All],7)</f>
        <v>600</v>
      </c>
      <c r="H1401" s="3">
        <f t="shared" si="42"/>
        <v>4200</v>
      </c>
      <c r="I1401" s="3">
        <f t="shared" si="43"/>
        <v>7200</v>
      </c>
      <c r="J1401" s="4">
        <f>Rent[[#This Row],[Actual_Rent]]/Rent[[#This Row],[Planned_rent]]</f>
        <v>0.58333333333333337</v>
      </c>
      <c r="K1401"/>
    </row>
    <row r="1402" spans="1:11" x14ac:dyDescent="0.25">
      <c r="A1402">
        <v>74</v>
      </c>
      <c r="B1402" s="1">
        <v>42005</v>
      </c>
      <c r="C1402">
        <v>11</v>
      </c>
      <c r="D1402" t="str">
        <f>VLOOKUP(Rent[[#This Row],[Real_estate_Item]],Houses[#All],2)</f>
        <v>Eindhoven-Noord</v>
      </c>
      <c r="E1402" t="str">
        <f>VLOOKUP(Rent[[#This Row],[Real_estate_Item]],Houses[#All],3)</f>
        <v>Woensel-Noord</v>
      </c>
      <c r="F1402" t="str">
        <f>VLOOKUP(Rent[[#This Row],[Real_estate_Item]],Houses[#All],6)</f>
        <v>House</v>
      </c>
      <c r="G1402" s="3">
        <f>VLOOKUP(Rent[[#This Row],[Real_estate_Item]],Houses[#All],7)</f>
        <v>600</v>
      </c>
      <c r="H1402" s="3">
        <f t="shared" si="42"/>
        <v>6600</v>
      </c>
      <c r="I1402" s="3">
        <f t="shared" si="43"/>
        <v>7200</v>
      </c>
      <c r="J1402" s="4">
        <f>Rent[[#This Row],[Actual_Rent]]/Rent[[#This Row],[Planned_rent]]</f>
        <v>0.91666666666666663</v>
      </c>
      <c r="K1402"/>
    </row>
    <row r="1403" spans="1:11" x14ac:dyDescent="0.25">
      <c r="A1403">
        <v>74</v>
      </c>
      <c r="B1403" s="1">
        <v>42370</v>
      </c>
      <c r="C1403">
        <v>11</v>
      </c>
      <c r="D1403" t="str">
        <f>VLOOKUP(Rent[[#This Row],[Real_estate_Item]],Houses[#All],2)</f>
        <v>Eindhoven-Noord</v>
      </c>
      <c r="E1403" t="str">
        <f>VLOOKUP(Rent[[#This Row],[Real_estate_Item]],Houses[#All],3)</f>
        <v>Woensel-Noord</v>
      </c>
      <c r="F1403" t="str">
        <f>VLOOKUP(Rent[[#This Row],[Real_estate_Item]],Houses[#All],6)</f>
        <v>House</v>
      </c>
      <c r="G1403" s="3">
        <f>VLOOKUP(Rent[[#This Row],[Real_estate_Item]],Houses[#All],7)</f>
        <v>600</v>
      </c>
      <c r="H1403" s="3">
        <f t="shared" si="42"/>
        <v>6600</v>
      </c>
      <c r="I1403" s="3">
        <f t="shared" si="43"/>
        <v>7200</v>
      </c>
      <c r="J1403" s="4">
        <f>Rent[[#This Row],[Actual_Rent]]/Rent[[#This Row],[Planned_rent]]</f>
        <v>0.91666666666666663</v>
      </c>
      <c r="K1403"/>
    </row>
    <row r="1404" spans="1:11" x14ac:dyDescent="0.25">
      <c r="A1404">
        <v>74</v>
      </c>
      <c r="B1404" s="1">
        <v>42736</v>
      </c>
      <c r="C1404">
        <v>11</v>
      </c>
      <c r="D1404" t="str">
        <f>VLOOKUP(Rent[[#This Row],[Real_estate_Item]],Houses[#All],2)</f>
        <v>Eindhoven-Noord</v>
      </c>
      <c r="E1404" t="str">
        <f>VLOOKUP(Rent[[#This Row],[Real_estate_Item]],Houses[#All],3)</f>
        <v>Woensel-Noord</v>
      </c>
      <c r="F1404" t="str">
        <f>VLOOKUP(Rent[[#This Row],[Real_estate_Item]],Houses[#All],6)</f>
        <v>House</v>
      </c>
      <c r="G1404" s="3">
        <f>VLOOKUP(Rent[[#This Row],[Real_estate_Item]],Houses[#All],7)</f>
        <v>600</v>
      </c>
      <c r="H1404" s="3">
        <f t="shared" si="42"/>
        <v>6600</v>
      </c>
      <c r="I1404" s="3">
        <f t="shared" si="43"/>
        <v>7200</v>
      </c>
      <c r="J1404" s="4">
        <f>Rent[[#This Row],[Actual_Rent]]/Rent[[#This Row],[Planned_rent]]</f>
        <v>0.91666666666666663</v>
      </c>
      <c r="K1404"/>
    </row>
    <row r="1405" spans="1:11" x14ac:dyDescent="0.25">
      <c r="A1405">
        <v>74</v>
      </c>
      <c r="B1405" s="1">
        <v>43101</v>
      </c>
      <c r="C1405">
        <v>12</v>
      </c>
      <c r="D1405" t="str">
        <f>VLOOKUP(Rent[[#This Row],[Real_estate_Item]],Houses[#All],2)</f>
        <v>Eindhoven-Noord</v>
      </c>
      <c r="E1405" t="str">
        <f>VLOOKUP(Rent[[#This Row],[Real_estate_Item]],Houses[#All],3)</f>
        <v>Woensel-Noord</v>
      </c>
      <c r="F1405" t="str">
        <f>VLOOKUP(Rent[[#This Row],[Real_estate_Item]],Houses[#All],6)</f>
        <v>House</v>
      </c>
      <c r="G1405" s="3">
        <f>VLOOKUP(Rent[[#This Row],[Real_estate_Item]],Houses[#All],7)</f>
        <v>600</v>
      </c>
      <c r="H1405" s="3">
        <f t="shared" si="42"/>
        <v>7200</v>
      </c>
      <c r="I1405" s="3">
        <f t="shared" si="43"/>
        <v>7200</v>
      </c>
      <c r="J1405" s="4">
        <f>Rent[[#This Row],[Actual_Rent]]/Rent[[#This Row],[Planned_rent]]</f>
        <v>1</v>
      </c>
      <c r="K1405"/>
    </row>
    <row r="1406" spans="1:11" x14ac:dyDescent="0.25">
      <c r="A1406">
        <v>74</v>
      </c>
      <c r="B1406" s="1">
        <v>43466</v>
      </c>
      <c r="C1406">
        <v>9</v>
      </c>
      <c r="D1406" t="str">
        <f>VLOOKUP(Rent[[#This Row],[Real_estate_Item]],Houses[#All],2)</f>
        <v>Eindhoven-Noord</v>
      </c>
      <c r="E1406" t="str">
        <f>VLOOKUP(Rent[[#This Row],[Real_estate_Item]],Houses[#All],3)</f>
        <v>Woensel-Noord</v>
      </c>
      <c r="F1406" t="str">
        <f>VLOOKUP(Rent[[#This Row],[Real_estate_Item]],Houses[#All],6)</f>
        <v>House</v>
      </c>
      <c r="G1406" s="3">
        <f>VLOOKUP(Rent[[#This Row],[Real_estate_Item]],Houses[#All],7)</f>
        <v>600</v>
      </c>
      <c r="H1406" s="3">
        <f t="shared" si="42"/>
        <v>5400</v>
      </c>
      <c r="I1406" s="3">
        <f t="shared" si="43"/>
        <v>7200</v>
      </c>
      <c r="J1406" s="4">
        <f>Rent[[#This Row],[Actual_Rent]]/Rent[[#This Row],[Planned_rent]]</f>
        <v>0.75</v>
      </c>
      <c r="K1406"/>
    </row>
    <row r="1407" spans="1:11" x14ac:dyDescent="0.25">
      <c r="A1407">
        <v>75</v>
      </c>
      <c r="B1407" s="1">
        <v>36892</v>
      </c>
      <c r="C1407">
        <v>10</v>
      </c>
      <c r="D1407" t="str">
        <f>VLOOKUP(Rent[[#This Row],[Real_estate_Item]],Houses[#All],2)</f>
        <v>Eindhoven-Noord</v>
      </c>
      <c r="E1407" t="str">
        <f>VLOOKUP(Rent[[#This Row],[Real_estate_Item]],Houses[#All],3)</f>
        <v>Woensel-Noord</v>
      </c>
      <c r="F1407" t="str">
        <f>VLOOKUP(Rent[[#This Row],[Real_estate_Item]],Houses[#All],6)</f>
        <v>Small House</v>
      </c>
      <c r="G1407" s="3">
        <f>VLOOKUP(Rent[[#This Row],[Real_estate_Item]],Houses[#All],7)</f>
        <v>540</v>
      </c>
      <c r="H1407" s="3">
        <f t="shared" si="42"/>
        <v>5400</v>
      </c>
      <c r="I1407" s="3">
        <f t="shared" si="43"/>
        <v>6480</v>
      </c>
      <c r="J1407" s="4">
        <f>Rent[[#This Row],[Actual_Rent]]/Rent[[#This Row],[Planned_rent]]</f>
        <v>0.83333333333333337</v>
      </c>
      <c r="K1407"/>
    </row>
    <row r="1408" spans="1:11" x14ac:dyDescent="0.25">
      <c r="A1408">
        <v>75</v>
      </c>
      <c r="B1408" s="1">
        <v>37257</v>
      </c>
      <c r="C1408">
        <v>11</v>
      </c>
      <c r="D1408" t="str">
        <f>VLOOKUP(Rent[[#This Row],[Real_estate_Item]],Houses[#All],2)</f>
        <v>Eindhoven-Noord</v>
      </c>
      <c r="E1408" t="str">
        <f>VLOOKUP(Rent[[#This Row],[Real_estate_Item]],Houses[#All],3)</f>
        <v>Woensel-Noord</v>
      </c>
      <c r="F1408" t="str">
        <f>VLOOKUP(Rent[[#This Row],[Real_estate_Item]],Houses[#All],6)</f>
        <v>Small House</v>
      </c>
      <c r="G1408" s="3">
        <f>VLOOKUP(Rent[[#This Row],[Real_estate_Item]],Houses[#All],7)</f>
        <v>540</v>
      </c>
      <c r="H1408" s="3">
        <f t="shared" si="42"/>
        <v>5940</v>
      </c>
      <c r="I1408" s="3">
        <f t="shared" si="43"/>
        <v>6480</v>
      </c>
      <c r="J1408" s="4">
        <f>Rent[[#This Row],[Actual_Rent]]/Rent[[#This Row],[Planned_rent]]</f>
        <v>0.91666666666666663</v>
      </c>
      <c r="K1408"/>
    </row>
    <row r="1409" spans="1:11" x14ac:dyDescent="0.25">
      <c r="A1409">
        <v>75</v>
      </c>
      <c r="B1409" s="1">
        <v>37622</v>
      </c>
      <c r="C1409">
        <v>7</v>
      </c>
      <c r="D1409" t="str">
        <f>VLOOKUP(Rent[[#This Row],[Real_estate_Item]],Houses[#All],2)</f>
        <v>Eindhoven-Noord</v>
      </c>
      <c r="E1409" t="str">
        <f>VLOOKUP(Rent[[#This Row],[Real_estate_Item]],Houses[#All],3)</f>
        <v>Woensel-Noord</v>
      </c>
      <c r="F1409" t="str">
        <f>VLOOKUP(Rent[[#This Row],[Real_estate_Item]],Houses[#All],6)</f>
        <v>Small House</v>
      </c>
      <c r="G1409" s="3">
        <f>VLOOKUP(Rent[[#This Row],[Real_estate_Item]],Houses[#All],7)</f>
        <v>540</v>
      </c>
      <c r="H1409" s="3">
        <f t="shared" si="42"/>
        <v>3780</v>
      </c>
      <c r="I1409" s="3">
        <f t="shared" si="43"/>
        <v>6480</v>
      </c>
      <c r="J1409" s="4">
        <f>Rent[[#This Row],[Actual_Rent]]/Rent[[#This Row],[Planned_rent]]</f>
        <v>0.58333333333333337</v>
      </c>
      <c r="K1409"/>
    </row>
    <row r="1410" spans="1:11" x14ac:dyDescent="0.25">
      <c r="A1410">
        <v>75</v>
      </c>
      <c r="B1410" s="1">
        <v>37987</v>
      </c>
      <c r="C1410">
        <v>7</v>
      </c>
      <c r="D1410" t="str">
        <f>VLOOKUP(Rent[[#This Row],[Real_estate_Item]],Houses[#All],2)</f>
        <v>Eindhoven-Noord</v>
      </c>
      <c r="E1410" t="str">
        <f>VLOOKUP(Rent[[#This Row],[Real_estate_Item]],Houses[#All],3)</f>
        <v>Woensel-Noord</v>
      </c>
      <c r="F1410" t="str">
        <f>VLOOKUP(Rent[[#This Row],[Real_estate_Item]],Houses[#All],6)</f>
        <v>Small House</v>
      </c>
      <c r="G1410" s="3">
        <f>VLOOKUP(Rent[[#This Row],[Real_estate_Item]],Houses[#All],7)</f>
        <v>540</v>
      </c>
      <c r="H1410" s="3">
        <f t="shared" ref="H1410:H1473" si="44">C1410*G1410</f>
        <v>3780</v>
      </c>
      <c r="I1410" s="3">
        <f t="shared" ref="I1410:I1473" si="45">$C$2*G1410</f>
        <v>6480</v>
      </c>
      <c r="J1410" s="4">
        <f>Rent[[#This Row],[Actual_Rent]]/Rent[[#This Row],[Planned_rent]]</f>
        <v>0.58333333333333337</v>
      </c>
      <c r="K1410"/>
    </row>
    <row r="1411" spans="1:11" x14ac:dyDescent="0.25">
      <c r="A1411">
        <v>75</v>
      </c>
      <c r="B1411" s="1">
        <v>38353</v>
      </c>
      <c r="C1411">
        <v>10</v>
      </c>
      <c r="D1411" t="str">
        <f>VLOOKUP(Rent[[#This Row],[Real_estate_Item]],Houses[#All],2)</f>
        <v>Eindhoven-Noord</v>
      </c>
      <c r="E1411" t="str">
        <f>VLOOKUP(Rent[[#This Row],[Real_estate_Item]],Houses[#All],3)</f>
        <v>Woensel-Noord</v>
      </c>
      <c r="F1411" t="str">
        <f>VLOOKUP(Rent[[#This Row],[Real_estate_Item]],Houses[#All],6)</f>
        <v>Small House</v>
      </c>
      <c r="G1411" s="3">
        <f>VLOOKUP(Rent[[#This Row],[Real_estate_Item]],Houses[#All],7)</f>
        <v>540</v>
      </c>
      <c r="H1411" s="3">
        <f t="shared" si="44"/>
        <v>5400</v>
      </c>
      <c r="I1411" s="3">
        <f t="shared" si="45"/>
        <v>6480</v>
      </c>
      <c r="J1411" s="4">
        <f>Rent[[#This Row],[Actual_Rent]]/Rent[[#This Row],[Planned_rent]]</f>
        <v>0.83333333333333337</v>
      </c>
      <c r="K1411"/>
    </row>
    <row r="1412" spans="1:11" x14ac:dyDescent="0.25">
      <c r="A1412">
        <v>75</v>
      </c>
      <c r="B1412" s="1">
        <v>38718</v>
      </c>
      <c r="C1412">
        <v>10</v>
      </c>
      <c r="D1412" t="str">
        <f>VLOOKUP(Rent[[#This Row],[Real_estate_Item]],Houses[#All],2)</f>
        <v>Eindhoven-Noord</v>
      </c>
      <c r="E1412" t="str">
        <f>VLOOKUP(Rent[[#This Row],[Real_estate_Item]],Houses[#All],3)</f>
        <v>Woensel-Noord</v>
      </c>
      <c r="F1412" t="str">
        <f>VLOOKUP(Rent[[#This Row],[Real_estate_Item]],Houses[#All],6)</f>
        <v>Small House</v>
      </c>
      <c r="G1412" s="3">
        <f>VLOOKUP(Rent[[#This Row],[Real_estate_Item]],Houses[#All],7)</f>
        <v>540</v>
      </c>
      <c r="H1412" s="3">
        <f t="shared" si="44"/>
        <v>5400</v>
      </c>
      <c r="I1412" s="3">
        <f t="shared" si="45"/>
        <v>6480</v>
      </c>
      <c r="J1412" s="4">
        <f>Rent[[#This Row],[Actual_Rent]]/Rent[[#This Row],[Planned_rent]]</f>
        <v>0.83333333333333337</v>
      </c>
      <c r="K1412"/>
    </row>
    <row r="1413" spans="1:11" x14ac:dyDescent="0.25">
      <c r="A1413">
        <v>75</v>
      </c>
      <c r="B1413" s="1">
        <v>39083</v>
      </c>
      <c r="C1413">
        <v>11</v>
      </c>
      <c r="D1413" t="str">
        <f>VLOOKUP(Rent[[#This Row],[Real_estate_Item]],Houses[#All],2)</f>
        <v>Eindhoven-Noord</v>
      </c>
      <c r="E1413" t="str">
        <f>VLOOKUP(Rent[[#This Row],[Real_estate_Item]],Houses[#All],3)</f>
        <v>Woensel-Noord</v>
      </c>
      <c r="F1413" t="str">
        <f>VLOOKUP(Rent[[#This Row],[Real_estate_Item]],Houses[#All],6)</f>
        <v>Small House</v>
      </c>
      <c r="G1413" s="3">
        <f>VLOOKUP(Rent[[#This Row],[Real_estate_Item]],Houses[#All],7)</f>
        <v>540</v>
      </c>
      <c r="H1413" s="3">
        <f t="shared" si="44"/>
        <v>5940</v>
      </c>
      <c r="I1413" s="3">
        <f t="shared" si="45"/>
        <v>6480</v>
      </c>
      <c r="J1413" s="4">
        <f>Rent[[#This Row],[Actual_Rent]]/Rent[[#This Row],[Planned_rent]]</f>
        <v>0.91666666666666663</v>
      </c>
      <c r="K1413"/>
    </row>
    <row r="1414" spans="1:11" x14ac:dyDescent="0.25">
      <c r="A1414">
        <v>75</v>
      </c>
      <c r="B1414" s="1">
        <v>39448</v>
      </c>
      <c r="C1414">
        <v>8</v>
      </c>
      <c r="D1414" t="str">
        <f>VLOOKUP(Rent[[#This Row],[Real_estate_Item]],Houses[#All],2)</f>
        <v>Eindhoven-Noord</v>
      </c>
      <c r="E1414" t="str">
        <f>VLOOKUP(Rent[[#This Row],[Real_estate_Item]],Houses[#All],3)</f>
        <v>Woensel-Noord</v>
      </c>
      <c r="F1414" t="str">
        <f>VLOOKUP(Rent[[#This Row],[Real_estate_Item]],Houses[#All],6)</f>
        <v>Small House</v>
      </c>
      <c r="G1414" s="3">
        <f>VLOOKUP(Rent[[#This Row],[Real_estate_Item]],Houses[#All],7)</f>
        <v>540</v>
      </c>
      <c r="H1414" s="3">
        <f t="shared" si="44"/>
        <v>4320</v>
      </c>
      <c r="I1414" s="3">
        <f t="shared" si="45"/>
        <v>6480</v>
      </c>
      <c r="J1414" s="4">
        <f>Rent[[#This Row],[Actual_Rent]]/Rent[[#This Row],[Planned_rent]]</f>
        <v>0.66666666666666663</v>
      </c>
      <c r="K1414"/>
    </row>
    <row r="1415" spans="1:11" x14ac:dyDescent="0.25">
      <c r="A1415">
        <v>75</v>
      </c>
      <c r="B1415" s="1">
        <v>39814</v>
      </c>
      <c r="C1415">
        <v>10</v>
      </c>
      <c r="D1415" t="str">
        <f>VLOOKUP(Rent[[#This Row],[Real_estate_Item]],Houses[#All],2)</f>
        <v>Eindhoven-Noord</v>
      </c>
      <c r="E1415" t="str">
        <f>VLOOKUP(Rent[[#This Row],[Real_estate_Item]],Houses[#All],3)</f>
        <v>Woensel-Noord</v>
      </c>
      <c r="F1415" t="str">
        <f>VLOOKUP(Rent[[#This Row],[Real_estate_Item]],Houses[#All],6)</f>
        <v>Small House</v>
      </c>
      <c r="G1415" s="3">
        <f>VLOOKUP(Rent[[#This Row],[Real_estate_Item]],Houses[#All],7)</f>
        <v>540</v>
      </c>
      <c r="H1415" s="3">
        <f t="shared" si="44"/>
        <v>5400</v>
      </c>
      <c r="I1415" s="3">
        <f t="shared" si="45"/>
        <v>6480</v>
      </c>
      <c r="J1415" s="4">
        <f>Rent[[#This Row],[Actual_Rent]]/Rent[[#This Row],[Planned_rent]]</f>
        <v>0.83333333333333337</v>
      </c>
      <c r="K1415"/>
    </row>
    <row r="1416" spans="1:11" x14ac:dyDescent="0.25">
      <c r="A1416">
        <v>75</v>
      </c>
      <c r="B1416" s="1">
        <v>40179</v>
      </c>
      <c r="C1416">
        <v>9</v>
      </c>
      <c r="D1416" t="str">
        <f>VLOOKUP(Rent[[#This Row],[Real_estate_Item]],Houses[#All],2)</f>
        <v>Eindhoven-Noord</v>
      </c>
      <c r="E1416" t="str">
        <f>VLOOKUP(Rent[[#This Row],[Real_estate_Item]],Houses[#All],3)</f>
        <v>Woensel-Noord</v>
      </c>
      <c r="F1416" t="str">
        <f>VLOOKUP(Rent[[#This Row],[Real_estate_Item]],Houses[#All],6)</f>
        <v>Small House</v>
      </c>
      <c r="G1416" s="3">
        <f>VLOOKUP(Rent[[#This Row],[Real_estate_Item]],Houses[#All],7)</f>
        <v>540</v>
      </c>
      <c r="H1416" s="3">
        <f t="shared" si="44"/>
        <v>4860</v>
      </c>
      <c r="I1416" s="3">
        <f t="shared" si="45"/>
        <v>6480</v>
      </c>
      <c r="J1416" s="4">
        <f>Rent[[#This Row],[Actual_Rent]]/Rent[[#This Row],[Planned_rent]]</f>
        <v>0.75</v>
      </c>
      <c r="K1416"/>
    </row>
    <row r="1417" spans="1:11" x14ac:dyDescent="0.25">
      <c r="A1417">
        <v>75</v>
      </c>
      <c r="B1417" s="1">
        <v>40544</v>
      </c>
      <c r="C1417">
        <v>7</v>
      </c>
      <c r="D1417" t="str">
        <f>VLOOKUP(Rent[[#This Row],[Real_estate_Item]],Houses[#All],2)</f>
        <v>Eindhoven-Noord</v>
      </c>
      <c r="E1417" t="str">
        <f>VLOOKUP(Rent[[#This Row],[Real_estate_Item]],Houses[#All],3)</f>
        <v>Woensel-Noord</v>
      </c>
      <c r="F1417" t="str">
        <f>VLOOKUP(Rent[[#This Row],[Real_estate_Item]],Houses[#All],6)</f>
        <v>Small House</v>
      </c>
      <c r="G1417" s="3">
        <f>VLOOKUP(Rent[[#This Row],[Real_estate_Item]],Houses[#All],7)</f>
        <v>540</v>
      </c>
      <c r="H1417" s="3">
        <f t="shared" si="44"/>
        <v>3780</v>
      </c>
      <c r="I1417" s="3">
        <f t="shared" si="45"/>
        <v>6480</v>
      </c>
      <c r="J1417" s="4">
        <f>Rent[[#This Row],[Actual_Rent]]/Rent[[#This Row],[Planned_rent]]</f>
        <v>0.58333333333333337</v>
      </c>
      <c r="K1417"/>
    </row>
    <row r="1418" spans="1:11" x14ac:dyDescent="0.25">
      <c r="A1418">
        <v>75</v>
      </c>
      <c r="B1418" s="1">
        <v>40909</v>
      </c>
      <c r="C1418">
        <v>11</v>
      </c>
      <c r="D1418" t="str">
        <f>VLOOKUP(Rent[[#This Row],[Real_estate_Item]],Houses[#All],2)</f>
        <v>Eindhoven-Noord</v>
      </c>
      <c r="E1418" t="str">
        <f>VLOOKUP(Rent[[#This Row],[Real_estate_Item]],Houses[#All],3)</f>
        <v>Woensel-Noord</v>
      </c>
      <c r="F1418" t="str">
        <f>VLOOKUP(Rent[[#This Row],[Real_estate_Item]],Houses[#All],6)</f>
        <v>Small House</v>
      </c>
      <c r="G1418" s="3">
        <f>VLOOKUP(Rent[[#This Row],[Real_estate_Item]],Houses[#All],7)</f>
        <v>540</v>
      </c>
      <c r="H1418" s="3">
        <f t="shared" si="44"/>
        <v>5940</v>
      </c>
      <c r="I1418" s="3">
        <f t="shared" si="45"/>
        <v>6480</v>
      </c>
      <c r="J1418" s="4">
        <f>Rent[[#This Row],[Actual_Rent]]/Rent[[#This Row],[Planned_rent]]</f>
        <v>0.91666666666666663</v>
      </c>
      <c r="K1418"/>
    </row>
    <row r="1419" spans="1:11" x14ac:dyDescent="0.25">
      <c r="A1419">
        <v>75</v>
      </c>
      <c r="B1419" s="1">
        <v>41275</v>
      </c>
      <c r="C1419">
        <v>10</v>
      </c>
      <c r="D1419" t="str">
        <f>VLOOKUP(Rent[[#This Row],[Real_estate_Item]],Houses[#All],2)</f>
        <v>Eindhoven-Noord</v>
      </c>
      <c r="E1419" t="str">
        <f>VLOOKUP(Rent[[#This Row],[Real_estate_Item]],Houses[#All],3)</f>
        <v>Woensel-Noord</v>
      </c>
      <c r="F1419" t="str">
        <f>VLOOKUP(Rent[[#This Row],[Real_estate_Item]],Houses[#All],6)</f>
        <v>Small House</v>
      </c>
      <c r="G1419" s="3">
        <f>VLOOKUP(Rent[[#This Row],[Real_estate_Item]],Houses[#All],7)</f>
        <v>540</v>
      </c>
      <c r="H1419" s="3">
        <f t="shared" si="44"/>
        <v>5400</v>
      </c>
      <c r="I1419" s="3">
        <f t="shared" si="45"/>
        <v>6480</v>
      </c>
      <c r="J1419" s="4">
        <f>Rent[[#This Row],[Actual_Rent]]/Rent[[#This Row],[Planned_rent]]</f>
        <v>0.83333333333333337</v>
      </c>
      <c r="K1419"/>
    </row>
    <row r="1420" spans="1:11" x14ac:dyDescent="0.25">
      <c r="A1420">
        <v>75</v>
      </c>
      <c r="B1420" s="1">
        <v>41640</v>
      </c>
      <c r="C1420">
        <v>9</v>
      </c>
      <c r="D1420" t="str">
        <f>VLOOKUP(Rent[[#This Row],[Real_estate_Item]],Houses[#All],2)</f>
        <v>Eindhoven-Noord</v>
      </c>
      <c r="E1420" t="str">
        <f>VLOOKUP(Rent[[#This Row],[Real_estate_Item]],Houses[#All],3)</f>
        <v>Woensel-Noord</v>
      </c>
      <c r="F1420" t="str">
        <f>VLOOKUP(Rent[[#This Row],[Real_estate_Item]],Houses[#All],6)</f>
        <v>Small House</v>
      </c>
      <c r="G1420" s="3">
        <f>VLOOKUP(Rent[[#This Row],[Real_estate_Item]],Houses[#All],7)</f>
        <v>540</v>
      </c>
      <c r="H1420" s="3">
        <f t="shared" si="44"/>
        <v>4860</v>
      </c>
      <c r="I1420" s="3">
        <f t="shared" si="45"/>
        <v>6480</v>
      </c>
      <c r="J1420" s="4">
        <f>Rent[[#This Row],[Actual_Rent]]/Rent[[#This Row],[Planned_rent]]</f>
        <v>0.75</v>
      </c>
      <c r="K1420"/>
    </row>
    <row r="1421" spans="1:11" x14ac:dyDescent="0.25">
      <c r="A1421">
        <v>75</v>
      </c>
      <c r="B1421" s="1">
        <v>42005</v>
      </c>
      <c r="C1421">
        <v>11</v>
      </c>
      <c r="D1421" t="str">
        <f>VLOOKUP(Rent[[#This Row],[Real_estate_Item]],Houses[#All],2)</f>
        <v>Eindhoven-Noord</v>
      </c>
      <c r="E1421" t="str">
        <f>VLOOKUP(Rent[[#This Row],[Real_estate_Item]],Houses[#All],3)</f>
        <v>Woensel-Noord</v>
      </c>
      <c r="F1421" t="str">
        <f>VLOOKUP(Rent[[#This Row],[Real_estate_Item]],Houses[#All],6)</f>
        <v>Small House</v>
      </c>
      <c r="G1421" s="3">
        <f>VLOOKUP(Rent[[#This Row],[Real_estate_Item]],Houses[#All],7)</f>
        <v>540</v>
      </c>
      <c r="H1421" s="3">
        <f t="shared" si="44"/>
        <v>5940</v>
      </c>
      <c r="I1421" s="3">
        <f t="shared" si="45"/>
        <v>6480</v>
      </c>
      <c r="J1421" s="4">
        <f>Rent[[#This Row],[Actual_Rent]]/Rent[[#This Row],[Planned_rent]]</f>
        <v>0.91666666666666663</v>
      </c>
      <c r="K1421"/>
    </row>
    <row r="1422" spans="1:11" x14ac:dyDescent="0.25">
      <c r="A1422">
        <v>75</v>
      </c>
      <c r="B1422" s="1">
        <v>42370</v>
      </c>
      <c r="C1422">
        <v>11</v>
      </c>
      <c r="D1422" t="str">
        <f>VLOOKUP(Rent[[#This Row],[Real_estate_Item]],Houses[#All],2)</f>
        <v>Eindhoven-Noord</v>
      </c>
      <c r="E1422" t="str">
        <f>VLOOKUP(Rent[[#This Row],[Real_estate_Item]],Houses[#All],3)</f>
        <v>Woensel-Noord</v>
      </c>
      <c r="F1422" t="str">
        <f>VLOOKUP(Rent[[#This Row],[Real_estate_Item]],Houses[#All],6)</f>
        <v>Small House</v>
      </c>
      <c r="G1422" s="3">
        <f>VLOOKUP(Rent[[#This Row],[Real_estate_Item]],Houses[#All],7)</f>
        <v>540</v>
      </c>
      <c r="H1422" s="3">
        <f t="shared" si="44"/>
        <v>5940</v>
      </c>
      <c r="I1422" s="3">
        <f t="shared" si="45"/>
        <v>6480</v>
      </c>
      <c r="J1422" s="4">
        <f>Rent[[#This Row],[Actual_Rent]]/Rent[[#This Row],[Planned_rent]]</f>
        <v>0.91666666666666663</v>
      </c>
      <c r="K1422"/>
    </row>
    <row r="1423" spans="1:11" x14ac:dyDescent="0.25">
      <c r="A1423">
        <v>75</v>
      </c>
      <c r="B1423" s="1">
        <v>42736</v>
      </c>
      <c r="C1423">
        <v>11</v>
      </c>
      <c r="D1423" t="str">
        <f>VLOOKUP(Rent[[#This Row],[Real_estate_Item]],Houses[#All],2)</f>
        <v>Eindhoven-Noord</v>
      </c>
      <c r="E1423" t="str">
        <f>VLOOKUP(Rent[[#This Row],[Real_estate_Item]],Houses[#All],3)</f>
        <v>Woensel-Noord</v>
      </c>
      <c r="F1423" t="str">
        <f>VLOOKUP(Rent[[#This Row],[Real_estate_Item]],Houses[#All],6)</f>
        <v>Small House</v>
      </c>
      <c r="G1423" s="3">
        <f>VLOOKUP(Rent[[#This Row],[Real_estate_Item]],Houses[#All],7)</f>
        <v>540</v>
      </c>
      <c r="H1423" s="3">
        <f t="shared" si="44"/>
        <v>5940</v>
      </c>
      <c r="I1423" s="3">
        <f t="shared" si="45"/>
        <v>6480</v>
      </c>
      <c r="J1423" s="4">
        <f>Rent[[#This Row],[Actual_Rent]]/Rent[[#This Row],[Planned_rent]]</f>
        <v>0.91666666666666663</v>
      </c>
      <c r="K1423"/>
    </row>
    <row r="1424" spans="1:11" x14ac:dyDescent="0.25">
      <c r="A1424">
        <v>75</v>
      </c>
      <c r="B1424" s="1">
        <v>43101</v>
      </c>
      <c r="C1424">
        <v>12</v>
      </c>
      <c r="D1424" t="str">
        <f>VLOOKUP(Rent[[#This Row],[Real_estate_Item]],Houses[#All],2)</f>
        <v>Eindhoven-Noord</v>
      </c>
      <c r="E1424" t="str">
        <f>VLOOKUP(Rent[[#This Row],[Real_estate_Item]],Houses[#All],3)</f>
        <v>Woensel-Noord</v>
      </c>
      <c r="F1424" t="str">
        <f>VLOOKUP(Rent[[#This Row],[Real_estate_Item]],Houses[#All],6)</f>
        <v>Small House</v>
      </c>
      <c r="G1424" s="3">
        <f>VLOOKUP(Rent[[#This Row],[Real_estate_Item]],Houses[#All],7)</f>
        <v>540</v>
      </c>
      <c r="H1424" s="3">
        <f t="shared" si="44"/>
        <v>6480</v>
      </c>
      <c r="I1424" s="3">
        <f t="shared" si="45"/>
        <v>6480</v>
      </c>
      <c r="J1424" s="4">
        <f>Rent[[#This Row],[Actual_Rent]]/Rent[[#This Row],[Planned_rent]]</f>
        <v>1</v>
      </c>
      <c r="K1424"/>
    </row>
    <row r="1425" spans="1:11" x14ac:dyDescent="0.25">
      <c r="A1425">
        <v>75</v>
      </c>
      <c r="B1425" s="1">
        <v>43466</v>
      </c>
      <c r="C1425">
        <v>9</v>
      </c>
      <c r="D1425" t="str">
        <f>VLOOKUP(Rent[[#This Row],[Real_estate_Item]],Houses[#All],2)</f>
        <v>Eindhoven-Noord</v>
      </c>
      <c r="E1425" t="str">
        <f>VLOOKUP(Rent[[#This Row],[Real_estate_Item]],Houses[#All],3)</f>
        <v>Woensel-Noord</v>
      </c>
      <c r="F1425" t="str">
        <f>VLOOKUP(Rent[[#This Row],[Real_estate_Item]],Houses[#All],6)</f>
        <v>Small House</v>
      </c>
      <c r="G1425" s="3">
        <f>VLOOKUP(Rent[[#This Row],[Real_estate_Item]],Houses[#All],7)</f>
        <v>540</v>
      </c>
      <c r="H1425" s="3">
        <f t="shared" si="44"/>
        <v>4860</v>
      </c>
      <c r="I1425" s="3">
        <f t="shared" si="45"/>
        <v>6480</v>
      </c>
      <c r="J1425" s="4">
        <f>Rent[[#This Row],[Actual_Rent]]/Rent[[#This Row],[Planned_rent]]</f>
        <v>0.75</v>
      </c>
      <c r="K1425"/>
    </row>
    <row r="1426" spans="1:11" x14ac:dyDescent="0.25">
      <c r="A1426">
        <v>76</v>
      </c>
      <c r="B1426" s="1">
        <v>36892</v>
      </c>
      <c r="C1426">
        <v>7</v>
      </c>
      <c r="D1426" t="str">
        <f>VLOOKUP(Rent[[#This Row],[Real_estate_Item]],Houses[#All],2)</f>
        <v>Eindhoven-Noord</v>
      </c>
      <c r="E1426" t="str">
        <f>VLOOKUP(Rent[[#This Row],[Real_estate_Item]],Houses[#All],3)</f>
        <v>Woensel-Noord</v>
      </c>
      <c r="F1426" t="str">
        <f>VLOOKUP(Rent[[#This Row],[Real_estate_Item]],Houses[#All],6)</f>
        <v>Apartment</v>
      </c>
      <c r="G1426" s="3">
        <f>VLOOKUP(Rent[[#This Row],[Real_estate_Item]],Houses[#All],7)</f>
        <v>420</v>
      </c>
      <c r="H1426" s="3">
        <f t="shared" si="44"/>
        <v>2940</v>
      </c>
      <c r="I1426" s="3">
        <f t="shared" si="45"/>
        <v>5040</v>
      </c>
      <c r="J1426" s="4">
        <f>Rent[[#This Row],[Actual_Rent]]/Rent[[#This Row],[Planned_rent]]</f>
        <v>0.58333333333333337</v>
      </c>
      <c r="K1426"/>
    </row>
    <row r="1427" spans="1:11" x14ac:dyDescent="0.25">
      <c r="A1427">
        <v>76</v>
      </c>
      <c r="B1427" s="1">
        <v>37257</v>
      </c>
      <c r="C1427">
        <v>8</v>
      </c>
      <c r="D1427" t="str">
        <f>VLOOKUP(Rent[[#This Row],[Real_estate_Item]],Houses[#All],2)</f>
        <v>Eindhoven-Noord</v>
      </c>
      <c r="E1427" t="str">
        <f>VLOOKUP(Rent[[#This Row],[Real_estate_Item]],Houses[#All],3)</f>
        <v>Woensel-Noord</v>
      </c>
      <c r="F1427" t="str">
        <f>VLOOKUP(Rent[[#This Row],[Real_estate_Item]],Houses[#All],6)</f>
        <v>Apartment</v>
      </c>
      <c r="G1427" s="3">
        <f>VLOOKUP(Rent[[#This Row],[Real_estate_Item]],Houses[#All],7)</f>
        <v>420</v>
      </c>
      <c r="H1427" s="3">
        <f t="shared" si="44"/>
        <v>3360</v>
      </c>
      <c r="I1427" s="3">
        <f t="shared" si="45"/>
        <v>5040</v>
      </c>
      <c r="J1427" s="4">
        <f>Rent[[#This Row],[Actual_Rent]]/Rent[[#This Row],[Planned_rent]]</f>
        <v>0.66666666666666663</v>
      </c>
      <c r="K1427"/>
    </row>
    <row r="1428" spans="1:11" x14ac:dyDescent="0.25">
      <c r="A1428">
        <v>76</v>
      </c>
      <c r="B1428" s="1">
        <v>37622</v>
      </c>
      <c r="C1428">
        <v>11</v>
      </c>
      <c r="D1428" t="str">
        <f>VLOOKUP(Rent[[#This Row],[Real_estate_Item]],Houses[#All],2)</f>
        <v>Eindhoven-Noord</v>
      </c>
      <c r="E1428" t="str">
        <f>VLOOKUP(Rent[[#This Row],[Real_estate_Item]],Houses[#All],3)</f>
        <v>Woensel-Noord</v>
      </c>
      <c r="F1428" t="str">
        <f>VLOOKUP(Rent[[#This Row],[Real_estate_Item]],Houses[#All],6)</f>
        <v>Apartment</v>
      </c>
      <c r="G1428" s="3">
        <f>VLOOKUP(Rent[[#This Row],[Real_estate_Item]],Houses[#All],7)</f>
        <v>420</v>
      </c>
      <c r="H1428" s="3">
        <f t="shared" si="44"/>
        <v>4620</v>
      </c>
      <c r="I1428" s="3">
        <f t="shared" si="45"/>
        <v>5040</v>
      </c>
      <c r="J1428" s="4">
        <f>Rent[[#This Row],[Actual_Rent]]/Rent[[#This Row],[Planned_rent]]</f>
        <v>0.91666666666666663</v>
      </c>
      <c r="K1428"/>
    </row>
    <row r="1429" spans="1:11" x14ac:dyDescent="0.25">
      <c r="A1429">
        <v>76</v>
      </c>
      <c r="B1429" s="1">
        <v>37987</v>
      </c>
      <c r="C1429">
        <v>8</v>
      </c>
      <c r="D1429" t="str">
        <f>VLOOKUP(Rent[[#This Row],[Real_estate_Item]],Houses[#All],2)</f>
        <v>Eindhoven-Noord</v>
      </c>
      <c r="E1429" t="str">
        <f>VLOOKUP(Rent[[#This Row],[Real_estate_Item]],Houses[#All],3)</f>
        <v>Woensel-Noord</v>
      </c>
      <c r="F1429" t="str">
        <f>VLOOKUP(Rent[[#This Row],[Real_estate_Item]],Houses[#All],6)</f>
        <v>Apartment</v>
      </c>
      <c r="G1429" s="3">
        <f>VLOOKUP(Rent[[#This Row],[Real_estate_Item]],Houses[#All],7)</f>
        <v>420</v>
      </c>
      <c r="H1429" s="3">
        <f t="shared" si="44"/>
        <v>3360</v>
      </c>
      <c r="I1429" s="3">
        <f t="shared" si="45"/>
        <v>5040</v>
      </c>
      <c r="J1429" s="4">
        <f>Rent[[#This Row],[Actual_Rent]]/Rent[[#This Row],[Planned_rent]]</f>
        <v>0.66666666666666663</v>
      </c>
      <c r="K1429"/>
    </row>
    <row r="1430" spans="1:11" x14ac:dyDescent="0.25">
      <c r="A1430">
        <v>76</v>
      </c>
      <c r="B1430" s="1">
        <v>38353</v>
      </c>
      <c r="C1430">
        <v>9</v>
      </c>
      <c r="D1430" t="str">
        <f>VLOOKUP(Rent[[#This Row],[Real_estate_Item]],Houses[#All],2)</f>
        <v>Eindhoven-Noord</v>
      </c>
      <c r="E1430" t="str">
        <f>VLOOKUP(Rent[[#This Row],[Real_estate_Item]],Houses[#All],3)</f>
        <v>Woensel-Noord</v>
      </c>
      <c r="F1430" t="str">
        <f>VLOOKUP(Rent[[#This Row],[Real_estate_Item]],Houses[#All],6)</f>
        <v>Apartment</v>
      </c>
      <c r="G1430" s="3">
        <f>VLOOKUP(Rent[[#This Row],[Real_estate_Item]],Houses[#All],7)</f>
        <v>420</v>
      </c>
      <c r="H1430" s="3">
        <f t="shared" si="44"/>
        <v>3780</v>
      </c>
      <c r="I1430" s="3">
        <f t="shared" si="45"/>
        <v>5040</v>
      </c>
      <c r="J1430" s="4">
        <f>Rent[[#This Row],[Actual_Rent]]/Rent[[#This Row],[Planned_rent]]</f>
        <v>0.75</v>
      </c>
      <c r="K1430"/>
    </row>
    <row r="1431" spans="1:11" x14ac:dyDescent="0.25">
      <c r="A1431">
        <v>76</v>
      </c>
      <c r="B1431" s="1">
        <v>38718</v>
      </c>
      <c r="C1431">
        <v>11</v>
      </c>
      <c r="D1431" t="str">
        <f>VLOOKUP(Rent[[#This Row],[Real_estate_Item]],Houses[#All],2)</f>
        <v>Eindhoven-Noord</v>
      </c>
      <c r="E1431" t="str">
        <f>VLOOKUP(Rent[[#This Row],[Real_estate_Item]],Houses[#All],3)</f>
        <v>Woensel-Noord</v>
      </c>
      <c r="F1431" t="str">
        <f>VLOOKUP(Rent[[#This Row],[Real_estate_Item]],Houses[#All],6)</f>
        <v>Apartment</v>
      </c>
      <c r="G1431" s="3">
        <f>VLOOKUP(Rent[[#This Row],[Real_estate_Item]],Houses[#All],7)</f>
        <v>420</v>
      </c>
      <c r="H1431" s="3">
        <f t="shared" si="44"/>
        <v>4620</v>
      </c>
      <c r="I1431" s="3">
        <f t="shared" si="45"/>
        <v>5040</v>
      </c>
      <c r="J1431" s="4">
        <f>Rent[[#This Row],[Actual_Rent]]/Rent[[#This Row],[Planned_rent]]</f>
        <v>0.91666666666666663</v>
      </c>
      <c r="K1431"/>
    </row>
    <row r="1432" spans="1:11" x14ac:dyDescent="0.25">
      <c r="A1432">
        <v>76</v>
      </c>
      <c r="B1432" s="1">
        <v>39083</v>
      </c>
      <c r="C1432">
        <v>7</v>
      </c>
      <c r="D1432" t="str">
        <f>VLOOKUP(Rent[[#This Row],[Real_estate_Item]],Houses[#All],2)</f>
        <v>Eindhoven-Noord</v>
      </c>
      <c r="E1432" t="str">
        <f>VLOOKUP(Rent[[#This Row],[Real_estate_Item]],Houses[#All],3)</f>
        <v>Woensel-Noord</v>
      </c>
      <c r="F1432" t="str">
        <f>VLOOKUP(Rent[[#This Row],[Real_estate_Item]],Houses[#All],6)</f>
        <v>Apartment</v>
      </c>
      <c r="G1432" s="3">
        <f>VLOOKUP(Rent[[#This Row],[Real_estate_Item]],Houses[#All],7)</f>
        <v>420</v>
      </c>
      <c r="H1432" s="3">
        <f t="shared" si="44"/>
        <v>2940</v>
      </c>
      <c r="I1432" s="3">
        <f t="shared" si="45"/>
        <v>5040</v>
      </c>
      <c r="J1432" s="4">
        <f>Rent[[#This Row],[Actual_Rent]]/Rent[[#This Row],[Planned_rent]]</f>
        <v>0.58333333333333337</v>
      </c>
      <c r="K1432"/>
    </row>
    <row r="1433" spans="1:11" x14ac:dyDescent="0.25">
      <c r="A1433">
        <v>76</v>
      </c>
      <c r="B1433" s="1">
        <v>39448</v>
      </c>
      <c r="C1433">
        <v>8</v>
      </c>
      <c r="D1433" t="str">
        <f>VLOOKUP(Rent[[#This Row],[Real_estate_Item]],Houses[#All],2)</f>
        <v>Eindhoven-Noord</v>
      </c>
      <c r="E1433" t="str">
        <f>VLOOKUP(Rent[[#This Row],[Real_estate_Item]],Houses[#All],3)</f>
        <v>Woensel-Noord</v>
      </c>
      <c r="F1433" t="str">
        <f>VLOOKUP(Rent[[#This Row],[Real_estate_Item]],Houses[#All],6)</f>
        <v>Apartment</v>
      </c>
      <c r="G1433" s="3">
        <f>VLOOKUP(Rent[[#This Row],[Real_estate_Item]],Houses[#All],7)</f>
        <v>420</v>
      </c>
      <c r="H1433" s="3">
        <f t="shared" si="44"/>
        <v>3360</v>
      </c>
      <c r="I1433" s="3">
        <f t="shared" si="45"/>
        <v>5040</v>
      </c>
      <c r="J1433" s="4">
        <f>Rent[[#This Row],[Actual_Rent]]/Rent[[#This Row],[Planned_rent]]</f>
        <v>0.66666666666666663</v>
      </c>
      <c r="K1433"/>
    </row>
    <row r="1434" spans="1:11" x14ac:dyDescent="0.25">
      <c r="A1434">
        <v>76</v>
      </c>
      <c r="B1434" s="1">
        <v>39814</v>
      </c>
      <c r="C1434">
        <v>9</v>
      </c>
      <c r="D1434" t="str">
        <f>VLOOKUP(Rent[[#This Row],[Real_estate_Item]],Houses[#All],2)</f>
        <v>Eindhoven-Noord</v>
      </c>
      <c r="E1434" t="str">
        <f>VLOOKUP(Rent[[#This Row],[Real_estate_Item]],Houses[#All],3)</f>
        <v>Woensel-Noord</v>
      </c>
      <c r="F1434" t="str">
        <f>VLOOKUP(Rent[[#This Row],[Real_estate_Item]],Houses[#All],6)</f>
        <v>Apartment</v>
      </c>
      <c r="G1434" s="3">
        <f>VLOOKUP(Rent[[#This Row],[Real_estate_Item]],Houses[#All],7)</f>
        <v>420</v>
      </c>
      <c r="H1434" s="3">
        <f t="shared" si="44"/>
        <v>3780</v>
      </c>
      <c r="I1434" s="3">
        <f t="shared" si="45"/>
        <v>5040</v>
      </c>
      <c r="J1434" s="4">
        <f>Rent[[#This Row],[Actual_Rent]]/Rent[[#This Row],[Planned_rent]]</f>
        <v>0.75</v>
      </c>
      <c r="K1434"/>
    </row>
    <row r="1435" spans="1:11" x14ac:dyDescent="0.25">
      <c r="A1435">
        <v>76</v>
      </c>
      <c r="B1435" s="1">
        <v>40179</v>
      </c>
      <c r="C1435">
        <v>10</v>
      </c>
      <c r="D1435" t="str">
        <f>VLOOKUP(Rent[[#This Row],[Real_estate_Item]],Houses[#All],2)</f>
        <v>Eindhoven-Noord</v>
      </c>
      <c r="E1435" t="str">
        <f>VLOOKUP(Rent[[#This Row],[Real_estate_Item]],Houses[#All],3)</f>
        <v>Woensel-Noord</v>
      </c>
      <c r="F1435" t="str">
        <f>VLOOKUP(Rent[[#This Row],[Real_estate_Item]],Houses[#All],6)</f>
        <v>Apartment</v>
      </c>
      <c r="G1435" s="3">
        <f>VLOOKUP(Rent[[#This Row],[Real_estate_Item]],Houses[#All],7)</f>
        <v>420</v>
      </c>
      <c r="H1435" s="3">
        <f t="shared" si="44"/>
        <v>4200</v>
      </c>
      <c r="I1435" s="3">
        <f t="shared" si="45"/>
        <v>5040</v>
      </c>
      <c r="J1435" s="4">
        <f>Rent[[#This Row],[Actual_Rent]]/Rent[[#This Row],[Planned_rent]]</f>
        <v>0.83333333333333337</v>
      </c>
      <c r="K1435"/>
    </row>
    <row r="1436" spans="1:11" x14ac:dyDescent="0.25">
      <c r="A1436">
        <v>76</v>
      </c>
      <c r="B1436" s="1">
        <v>40544</v>
      </c>
      <c r="C1436">
        <v>11</v>
      </c>
      <c r="D1436" t="str">
        <f>VLOOKUP(Rent[[#This Row],[Real_estate_Item]],Houses[#All],2)</f>
        <v>Eindhoven-Noord</v>
      </c>
      <c r="E1436" t="str">
        <f>VLOOKUP(Rent[[#This Row],[Real_estate_Item]],Houses[#All],3)</f>
        <v>Woensel-Noord</v>
      </c>
      <c r="F1436" t="str">
        <f>VLOOKUP(Rent[[#This Row],[Real_estate_Item]],Houses[#All],6)</f>
        <v>Apartment</v>
      </c>
      <c r="G1436" s="3">
        <f>VLOOKUP(Rent[[#This Row],[Real_estate_Item]],Houses[#All],7)</f>
        <v>420</v>
      </c>
      <c r="H1436" s="3">
        <f t="shared" si="44"/>
        <v>4620</v>
      </c>
      <c r="I1436" s="3">
        <f t="shared" si="45"/>
        <v>5040</v>
      </c>
      <c r="J1436" s="4">
        <f>Rent[[#This Row],[Actual_Rent]]/Rent[[#This Row],[Planned_rent]]</f>
        <v>0.91666666666666663</v>
      </c>
      <c r="K1436"/>
    </row>
    <row r="1437" spans="1:11" x14ac:dyDescent="0.25">
      <c r="A1437">
        <v>76</v>
      </c>
      <c r="B1437" s="1">
        <v>40909</v>
      </c>
      <c r="C1437">
        <v>9</v>
      </c>
      <c r="D1437" t="str">
        <f>VLOOKUP(Rent[[#This Row],[Real_estate_Item]],Houses[#All],2)</f>
        <v>Eindhoven-Noord</v>
      </c>
      <c r="E1437" t="str">
        <f>VLOOKUP(Rent[[#This Row],[Real_estate_Item]],Houses[#All],3)</f>
        <v>Woensel-Noord</v>
      </c>
      <c r="F1437" t="str">
        <f>VLOOKUP(Rent[[#This Row],[Real_estate_Item]],Houses[#All],6)</f>
        <v>Apartment</v>
      </c>
      <c r="G1437" s="3">
        <f>VLOOKUP(Rent[[#This Row],[Real_estate_Item]],Houses[#All],7)</f>
        <v>420</v>
      </c>
      <c r="H1437" s="3">
        <f t="shared" si="44"/>
        <v>3780</v>
      </c>
      <c r="I1437" s="3">
        <f t="shared" si="45"/>
        <v>5040</v>
      </c>
      <c r="J1437" s="4">
        <f>Rent[[#This Row],[Actual_Rent]]/Rent[[#This Row],[Planned_rent]]</f>
        <v>0.75</v>
      </c>
      <c r="K1437"/>
    </row>
    <row r="1438" spans="1:11" x14ac:dyDescent="0.25">
      <c r="A1438">
        <v>76</v>
      </c>
      <c r="B1438" s="1">
        <v>41275</v>
      </c>
      <c r="C1438">
        <v>11</v>
      </c>
      <c r="D1438" t="str">
        <f>VLOOKUP(Rent[[#This Row],[Real_estate_Item]],Houses[#All],2)</f>
        <v>Eindhoven-Noord</v>
      </c>
      <c r="E1438" t="str">
        <f>VLOOKUP(Rent[[#This Row],[Real_estate_Item]],Houses[#All],3)</f>
        <v>Woensel-Noord</v>
      </c>
      <c r="F1438" t="str">
        <f>VLOOKUP(Rent[[#This Row],[Real_estate_Item]],Houses[#All],6)</f>
        <v>Apartment</v>
      </c>
      <c r="G1438" s="3">
        <f>VLOOKUP(Rent[[#This Row],[Real_estate_Item]],Houses[#All],7)</f>
        <v>420</v>
      </c>
      <c r="H1438" s="3">
        <f t="shared" si="44"/>
        <v>4620</v>
      </c>
      <c r="I1438" s="3">
        <f t="shared" si="45"/>
        <v>5040</v>
      </c>
      <c r="J1438" s="4">
        <f>Rent[[#This Row],[Actual_Rent]]/Rent[[#This Row],[Planned_rent]]</f>
        <v>0.91666666666666663</v>
      </c>
      <c r="K1438"/>
    </row>
    <row r="1439" spans="1:11" x14ac:dyDescent="0.25">
      <c r="A1439">
        <v>76</v>
      </c>
      <c r="B1439" s="1">
        <v>41640</v>
      </c>
      <c r="C1439">
        <v>10</v>
      </c>
      <c r="D1439" t="str">
        <f>VLOOKUP(Rent[[#This Row],[Real_estate_Item]],Houses[#All],2)</f>
        <v>Eindhoven-Noord</v>
      </c>
      <c r="E1439" t="str">
        <f>VLOOKUP(Rent[[#This Row],[Real_estate_Item]],Houses[#All],3)</f>
        <v>Woensel-Noord</v>
      </c>
      <c r="F1439" t="str">
        <f>VLOOKUP(Rent[[#This Row],[Real_estate_Item]],Houses[#All],6)</f>
        <v>Apartment</v>
      </c>
      <c r="G1439" s="3">
        <f>VLOOKUP(Rent[[#This Row],[Real_estate_Item]],Houses[#All],7)</f>
        <v>420</v>
      </c>
      <c r="H1439" s="3">
        <f t="shared" si="44"/>
        <v>4200</v>
      </c>
      <c r="I1439" s="3">
        <f t="shared" si="45"/>
        <v>5040</v>
      </c>
      <c r="J1439" s="4">
        <f>Rent[[#This Row],[Actual_Rent]]/Rent[[#This Row],[Planned_rent]]</f>
        <v>0.83333333333333337</v>
      </c>
      <c r="K1439"/>
    </row>
    <row r="1440" spans="1:11" x14ac:dyDescent="0.25">
      <c r="A1440">
        <v>76</v>
      </c>
      <c r="B1440" s="1">
        <v>42005</v>
      </c>
      <c r="C1440">
        <v>10</v>
      </c>
      <c r="D1440" t="str">
        <f>VLOOKUP(Rent[[#This Row],[Real_estate_Item]],Houses[#All],2)</f>
        <v>Eindhoven-Noord</v>
      </c>
      <c r="E1440" t="str">
        <f>VLOOKUP(Rent[[#This Row],[Real_estate_Item]],Houses[#All],3)</f>
        <v>Woensel-Noord</v>
      </c>
      <c r="F1440" t="str">
        <f>VLOOKUP(Rent[[#This Row],[Real_estate_Item]],Houses[#All],6)</f>
        <v>Apartment</v>
      </c>
      <c r="G1440" s="3">
        <f>VLOOKUP(Rent[[#This Row],[Real_estate_Item]],Houses[#All],7)</f>
        <v>420</v>
      </c>
      <c r="H1440" s="3">
        <f t="shared" si="44"/>
        <v>4200</v>
      </c>
      <c r="I1440" s="3">
        <f t="shared" si="45"/>
        <v>5040</v>
      </c>
      <c r="J1440" s="4">
        <f>Rent[[#This Row],[Actual_Rent]]/Rent[[#This Row],[Planned_rent]]</f>
        <v>0.83333333333333337</v>
      </c>
      <c r="K1440"/>
    </row>
    <row r="1441" spans="1:11" x14ac:dyDescent="0.25">
      <c r="A1441">
        <v>76</v>
      </c>
      <c r="B1441" s="1">
        <v>42370</v>
      </c>
      <c r="C1441">
        <v>10</v>
      </c>
      <c r="D1441" t="str">
        <f>VLOOKUP(Rent[[#This Row],[Real_estate_Item]],Houses[#All],2)</f>
        <v>Eindhoven-Noord</v>
      </c>
      <c r="E1441" t="str">
        <f>VLOOKUP(Rent[[#This Row],[Real_estate_Item]],Houses[#All],3)</f>
        <v>Woensel-Noord</v>
      </c>
      <c r="F1441" t="str">
        <f>VLOOKUP(Rent[[#This Row],[Real_estate_Item]],Houses[#All],6)</f>
        <v>Apartment</v>
      </c>
      <c r="G1441" s="3">
        <f>VLOOKUP(Rent[[#This Row],[Real_estate_Item]],Houses[#All],7)</f>
        <v>420</v>
      </c>
      <c r="H1441" s="3">
        <f t="shared" si="44"/>
        <v>4200</v>
      </c>
      <c r="I1441" s="3">
        <f t="shared" si="45"/>
        <v>5040</v>
      </c>
      <c r="J1441" s="4">
        <f>Rent[[#This Row],[Actual_Rent]]/Rent[[#This Row],[Planned_rent]]</f>
        <v>0.83333333333333337</v>
      </c>
      <c r="K1441"/>
    </row>
    <row r="1442" spans="1:11" x14ac:dyDescent="0.25">
      <c r="A1442">
        <v>76</v>
      </c>
      <c r="B1442" s="1">
        <v>42736</v>
      </c>
      <c r="C1442">
        <v>10</v>
      </c>
      <c r="D1442" t="str">
        <f>VLOOKUP(Rent[[#This Row],[Real_estate_Item]],Houses[#All],2)</f>
        <v>Eindhoven-Noord</v>
      </c>
      <c r="E1442" t="str">
        <f>VLOOKUP(Rent[[#This Row],[Real_estate_Item]],Houses[#All],3)</f>
        <v>Woensel-Noord</v>
      </c>
      <c r="F1442" t="str">
        <f>VLOOKUP(Rent[[#This Row],[Real_estate_Item]],Houses[#All],6)</f>
        <v>Apartment</v>
      </c>
      <c r="G1442" s="3">
        <f>VLOOKUP(Rent[[#This Row],[Real_estate_Item]],Houses[#All],7)</f>
        <v>420</v>
      </c>
      <c r="H1442" s="3">
        <f t="shared" si="44"/>
        <v>4200</v>
      </c>
      <c r="I1442" s="3">
        <f t="shared" si="45"/>
        <v>5040</v>
      </c>
      <c r="J1442" s="4">
        <f>Rent[[#This Row],[Actual_Rent]]/Rent[[#This Row],[Planned_rent]]</f>
        <v>0.83333333333333337</v>
      </c>
      <c r="K1442"/>
    </row>
    <row r="1443" spans="1:11" x14ac:dyDescent="0.25">
      <c r="A1443">
        <v>76</v>
      </c>
      <c r="B1443" s="1">
        <v>43101</v>
      </c>
      <c r="C1443">
        <v>10</v>
      </c>
      <c r="D1443" t="str">
        <f>VLOOKUP(Rent[[#This Row],[Real_estate_Item]],Houses[#All],2)</f>
        <v>Eindhoven-Noord</v>
      </c>
      <c r="E1443" t="str">
        <f>VLOOKUP(Rent[[#This Row],[Real_estate_Item]],Houses[#All],3)</f>
        <v>Woensel-Noord</v>
      </c>
      <c r="F1443" t="str">
        <f>VLOOKUP(Rent[[#This Row],[Real_estate_Item]],Houses[#All],6)</f>
        <v>Apartment</v>
      </c>
      <c r="G1443" s="3">
        <f>VLOOKUP(Rent[[#This Row],[Real_estate_Item]],Houses[#All],7)</f>
        <v>420</v>
      </c>
      <c r="H1443" s="3">
        <f t="shared" si="44"/>
        <v>4200</v>
      </c>
      <c r="I1443" s="3">
        <f t="shared" si="45"/>
        <v>5040</v>
      </c>
      <c r="J1443" s="4">
        <f>Rent[[#This Row],[Actual_Rent]]/Rent[[#This Row],[Planned_rent]]</f>
        <v>0.83333333333333337</v>
      </c>
      <c r="K1443"/>
    </row>
    <row r="1444" spans="1:11" x14ac:dyDescent="0.25">
      <c r="A1444">
        <v>76</v>
      </c>
      <c r="B1444" s="1">
        <v>43466</v>
      </c>
      <c r="C1444">
        <v>7</v>
      </c>
      <c r="D1444" t="str">
        <f>VLOOKUP(Rent[[#This Row],[Real_estate_Item]],Houses[#All],2)</f>
        <v>Eindhoven-Noord</v>
      </c>
      <c r="E1444" t="str">
        <f>VLOOKUP(Rent[[#This Row],[Real_estate_Item]],Houses[#All],3)</f>
        <v>Woensel-Noord</v>
      </c>
      <c r="F1444" t="str">
        <f>VLOOKUP(Rent[[#This Row],[Real_estate_Item]],Houses[#All],6)</f>
        <v>Apartment</v>
      </c>
      <c r="G1444" s="3">
        <f>VLOOKUP(Rent[[#This Row],[Real_estate_Item]],Houses[#All],7)</f>
        <v>420</v>
      </c>
      <c r="H1444" s="3">
        <f t="shared" si="44"/>
        <v>2940</v>
      </c>
      <c r="I1444" s="3">
        <f t="shared" si="45"/>
        <v>5040</v>
      </c>
      <c r="J1444" s="4">
        <f>Rent[[#This Row],[Actual_Rent]]/Rent[[#This Row],[Planned_rent]]</f>
        <v>0.58333333333333337</v>
      </c>
      <c r="K1444"/>
    </row>
    <row r="1445" spans="1:11" x14ac:dyDescent="0.25">
      <c r="A1445">
        <v>77</v>
      </c>
      <c r="B1445" s="1">
        <v>36892</v>
      </c>
      <c r="C1445">
        <v>7</v>
      </c>
      <c r="D1445" t="str">
        <f>VLOOKUP(Rent[[#This Row],[Real_estate_Item]],Houses[#All],2)</f>
        <v>Eindhoven-West</v>
      </c>
      <c r="E1445" t="str">
        <f>VLOOKUP(Rent[[#This Row],[Real_estate_Item]],Houses[#All],3)</f>
        <v>Strijp</v>
      </c>
      <c r="F1445" t="str">
        <f>VLOOKUP(Rent[[#This Row],[Real_estate_Item]],Houses[#All],6)</f>
        <v>Small House</v>
      </c>
      <c r="G1445" s="3">
        <f>VLOOKUP(Rent[[#This Row],[Real_estate_Item]],Houses[#All],7)</f>
        <v>420</v>
      </c>
      <c r="H1445" s="3">
        <f t="shared" si="44"/>
        <v>2940</v>
      </c>
      <c r="I1445" s="3">
        <f t="shared" si="45"/>
        <v>5040</v>
      </c>
      <c r="J1445" s="4">
        <f>Rent[[#This Row],[Actual_Rent]]/Rent[[#This Row],[Planned_rent]]</f>
        <v>0.58333333333333337</v>
      </c>
      <c r="K1445"/>
    </row>
    <row r="1446" spans="1:11" x14ac:dyDescent="0.25">
      <c r="A1446">
        <v>77</v>
      </c>
      <c r="B1446" s="1">
        <v>37257</v>
      </c>
      <c r="C1446">
        <v>8</v>
      </c>
      <c r="D1446" t="str">
        <f>VLOOKUP(Rent[[#This Row],[Real_estate_Item]],Houses[#All],2)</f>
        <v>Eindhoven-West</v>
      </c>
      <c r="E1446" t="str">
        <f>VLOOKUP(Rent[[#This Row],[Real_estate_Item]],Houses[#All],3)</f>
        <v>Strijp</v>
      </c>
      <c r="F1446" t="str">
        <f>VLOOKUP(Rent[[#This Row],[Real_estate_Item]],Houses[#All],6)</f>
        <v>Small House</v>
      </c>
      <c r="G1446" s="3">
        <f>VLOOKUP(Rent[[#This Row],[Real_estate_Item]],Houses[#All],7)</f>
        <v>420</v>
      </c>
      <c r="H1446" s="3">
        <f t="shared" si="44"/>
        <v>3360</v>
      </c>
      <c r="I1446" s="3">
        <f t="shared" si="45"/>
        <v>5040</v>
      </c>
      <c r="J1446" s="4">
        <f>Rent[[#This Row],[Actual_Rent]]/Rent[[#This Row],[Planned_rent]]</f>
        <v>0.66666666666666663</v>
      </c>
      <c r="K1446" s="4"/>
    </row>
    <row r="1447" spans="1:11" x14ac:dyDescent="0.25">
      <c r="A1447">
        <v>77</v>
      </c>
      <c r="B1447" s="1">
        <v>37622</v>
      </c>
      <c r="C1447">
        <v>7</v>
      </c>
      <c r="D1447" t="str">
        <f>VLOOKUP(Rent[[#This Row],[Real_estate_Item]],Houses[#All],2)</f>
        <v>Eindhoven-West</v>
      </c>
      <c r="E1447" t="str">
        <f>VLOOKUP(Rent[[#This Row],[Real_estate_Item]],Houses[#All],3)</f>
        <v>Strijp</v>
      </c>
      <c r="F1447" t="str">
        <f>VLOOKUP(Rent[[#This Row],[Real_estate_Item]],Houses[#All],6)</f>
        <v>Small House</v>
      </c>
      <c r="G1447" s="3">
        <f>VLOOKUP(Rent[[#This Row],[Real_estate_Item]],Houses[#All],7)</f>
        <v>420</v>
      </c>
      <c r="H1447" s="3">
        <f t="shared" si="44"/>
        <v>2940</v>
      </c>
      <c r="I1447" s="3">
        <f t="shared" si="45"/>
        <v>5040</v>
      </c>
      <c r="J1447" s="4">
        <f>Rent[[#This Row],[Actual_Rent]]/Rent[[#This Row],[Planned_rent]]</f>
        <v>0.58333333333333337</v>
      </c>
      <c r="K1447" s="12"/>
    </row>
    <row r="1448" spans="1:11" x14ac:dyDescent="0.25">
      <c r="A1448">
        <v>77</v>
      </c>
      <c r="B1448" s="1">
        <v>37987</v>
      </c>
      <c r="C1448">
        <v>5</v>
      </c>
      <c r="D1448" t="str">
        <f>VLOOKUP(Rent[[#This Row],[Real_estate_Item]],Houses[#All],2)</f>
        <v>Eindhoven-West</v>
      </c>
      <c r="E1448" t="str">
        <f>VLOOKUP(Rent[[#This Row],[Real_estate_Item]],Houses[#All],3)</f>
        <v>Strijp</v>
      </c>
      <c r="F1448" t="str">
        <f>VLOOKUP(Rent[[#This Row],[Real_estate_Item]],Houses[#All],6)</f>
        <v>Small House</v>
      </c>
      <c r="G1448" s="3">
        <f>VLOOKUP(Rent[[#This Row],[Real_estate_Item]],Houses[#All],7)</f>
        <v>420</v>
      </c>
      <c r="H1448" s="3">
        <f t="shared" si="44"/>
        <v>2100</v>
      </c>
      <c r="I1448" s="3">
        <f t="shared" si="45"/>
        <v>5040</v>
      </c>
      <c r="J1448" s="4">
        <f>Rent[[#This Row],[Actual_Rent]]/Rent[[#This Row],[Planned_rent]]</f>
        <v>0.41666666666666669</v>
      </c>
      <c r="K1448"/>
    </row>
    <row r="1449" spans="1:11" x14ac:dyDescent="0.25">
      <c r="A1449">
        <v>77</v>
      </c>
      <c r="B1449" s="1">
        <v>38353</v>
      </c>
      <c r="C1449">
        <v>5</v>
      </c>
      <c r="D1449" t="str">
        <f>VLOOKUP(Rent[[#This Row],[Real_estate_Item]],Houses[#All],2)</f>
        <v>Eindhoven-West</v>
      </c>
      <c r="E1449" t="str">
        <f>VLOOKUP(Rent[[#This Row],[Real_estate_Item]],Houses[#All],3)</f>
        <v>Strijp</v>
      </c>
      <c r="F1449" t="str">
        <f>VLOOKUP(Rent[[#This Row],[Real_estate_Item]],Houses[#All],6)</f>
        <v>Small House</v>
      </c>
      <c r="G1449" s="3">
        <f>VLOOKUP(Rent[[#This Row],[Real_estate_Item]],Houses[#All],7)</f>
        <v>420</v>
      </c>
      <c r="H1449" s="3">
        <f t="shared" si="44"/>
        <v>2100</v>
      </c>
      <c r="I1449" s="3">
        <f t="shared" si="45"/>
        <v>5040</v>
      </c>
      <c r="J1449" s="4">
        <f>Rent[[#This Row],[Actual_Rent]]/Rent[[#This Row],[Planned_rent]]</f>
        <v>0.41666666666666669</v>
      </c>
      <c r="K1449"/>
    </row>
    <row r="1450" spans="1:11" x14ac:dyDescent="0.25">
      <c r="A1450">
        <v>77</v>
      </c>
      <c r="B1450" s="1">
        <v>38718</v>
      </c>
      <c r="C1450">
        <v>9</v>
      </c>
      <c r="D1450" t="str">
        <f>VLOOKUP(Rent[[#This Row],[Real_estate_Item]],Houses[#All],2)</f>
        <v>Eindhoven-West</v>
      </c>
      <c r="E1450" t="str">
        <f>VLOOKUP(Rent[[#This Row],[Real_estate_Item]],Houses[#All],3)</f>
        <v>Strijp</v>
      </c>
      <c r="F1450" t="str">
        <f>VLOOKUP(Rent[[#This Row],[Real_estate_Item]],Houses[#All],6)</f>
        <v>Small House</v>
      </c>
      <c r="G1450" s="3">
        <f>VLOOKUP(Rent[[#This Row],[Real_estate_Item]],Houses[#All],7)</f>
        <v>420</v>
      </c>
      <c r="H1450" s="3">
        <f t="shared" si="44"/>
        <v>3780</v>
      </c>
      <c r="I1450" s="3">
        <f t="shared" si="45"/>
        <v>5040</v>
      </c>
      <c r="J1450" s="4">
        <f>Rent[[#This Row],[Actual_Rent]]/Rent[[#This Row],[Planned_rent]]</f>
        <v>0.75</v>
      </c>
      <c r="K1450"/>
    </row>
    <row r="1451" spans="1:11" x14ac:dyDescent="0.25">
      <c r="A1451">
        <v>77</v>
      </c>
      <c r="B1451" s="1">
        <v>39083</v>
      </c>
      <c r="C1451">
        <v>6</v>
      </c>
      <c r="D1451" t="str">
        <f>VLOOKUP(Rent[[#This Row],[Real_estate_Item]],Houses[#All],2)</f>
        <v>Eindhoven-West</v>
      </c>
      <c r="E1451" t="str">
        <f>VLOOKUP(Rent[[#This Row],[Real_estate_Item]],Houses[#All],3)</f>
        <v>Strijp</v>
      </c>
      <c r="F1451" t="str">
        <f>VLOOKUP(Rent[[#This Row],[Real_estate_Item]],Houses[#All],6)</f>
        <v>Small House</v>
      </c>
      <c r="G1451" s="3">
        <f>VLOOKUP(Rent[[#This Row],[Real_estate_Item]],Houses[#All],7)</f>
        <v>420</v>
      </c>
      <c r="H1451" s="3">
        <f t="shared" si="44"/>
        <v>2520</v>
      </c>
      <c r="I1451" s="3">
        <f t="shared" si="45"/>
        <v>5040</v>
      </c>
      <c r="J1451" s="4">
        <f>Rent[[#This Row],[Actual_Rent]]/Rent[[#This Row],[Planned_rent]]</f>
        <v>0.5</v>
      </c>
      <c r="K1451"/>
    </row>
    <row r="1452" spans="1:11" x14ac:dyDescent="0.25">
      <c r="A1452">
        <v>77</v>
      </c>
      <c r="B1452" s="1">
        <v>39448</v>
      </c>
      <c r="C1452">
        <v>7</v>
      </c>
      <c r="D1452" t="str">
        <f>VLOOKUP(Rent[[#This Row],[Real_estate_Item]],Houses[#All],2)</f>
        <v>Eindhoven-West</v>
      </c>
      <c r="E1452" t="str">
        <f>VLOOKUP(Rent[[#This Row],[Real_estate_Item]],Houses[#All],3)</f>
        <v>Strijp</v>
      </c>
      <c r="F1452" t="str">
        <f>VLOOKUP(Rent[[#This Row],[Real_estate_Item]],Houses[#All],6)</f>
        <v>Small House</v>
      </c>
      <c r="G1452" s="3">
        <f>VLOOKUP(Rent[[#This Row],[Real_estate_Item]],Houses[#All],7)</f>
        <v>420</v>
      </c>
      <c r="H1452" s="3">
        <f t="shared" si="44"/>
        <v>2940</v>
      </c>
      <c r="I1452" s="3">
        <f t="shared" si="45"/>
        <v>5040</v>
      </c>
      <c r="J1452" s="4">
        <f>Rent[[#This Row],[Actual_Rent]]/Rent[[#This Row],[Planned_rent]]</f>
        <v>0.58333333333333337</v>
      </c>
      <c r="K1452"/>
    </row>
    <row r="1453" spans="1:11" x14ac:dyDescent="0.25">
      <c r="A1453">
        <v>77</v>
      </c>
      <c r="B1453" s="1">
        <v>39814</v>
      </c>
      <c r="C1453">
        <v>7</v>
      </c>
      <c r="D1453" t="str">
        <f>VLOOKUP(Rent[[#This Row],[Real_estate_Item]],Houses[#All],2)</f>
        <v>Eindhoven-West</v>
      </c>
      <c r="E1453" t="str">
        <f>VLOOKUP(Rent[[#This Row],[Real_estate_Item]],Houses[#All],3)</f>
        <v>Strijp</v>
      </c>
      <c r="F1453" t="str">
        <f>VLOOKUP(Rent[[#This Row],[Real_estate_Item]],Houses[#All],6)</f>
        <v>Small House</v>
      </c>
      <c r="G1453" s="3">
        <f>VLOOKUP(Rent[[#This Row],[Real_estate_Item]],Houses[#All],7)</f>
        <v>420</v>
      </c>
      <c r="H1453" s="3">
        <f t="shared" si="44"/>
        <v>2940</v>
      </c>
      <c r="I1453" s="3">
        <f t="shared" si="45"/>
        <v>5040</v>
      </c>
      <c r="J1453" s="4">
        <f>Rent[[#This Row],[Actual_Rent]]/Rent[[#This Row],[Planned_rent]]</f>
        <v>0.58333333333333337</v>
      </c>
      <c r="K1453"/>
    </row>
    <row r="1454" spans="1:11" x14ac:dyDescent="0.25">
      <c r="A1454">
        <v>77</v>
      </c>
      <c r="B1454" s="1">
        <v>40179</v>
      </c>
      <c r="C1454">
        <v>5</v>
      </c>
      <c r="D1454" t="str">
        <f>VLOOKUP(Rent[[#This Row],[Real_estate_Item]],Houses[#All],2)</f>
        <v>Eindhoven-West</v>
      </c>
      <c r="E1454" t="str">
        <f>VLOOKUP(Rent[[#This Row],[Real_estate_Item]],Houses[#All],3)</f>
        <v>Strijp</v>
      </c>
      <c r="F1454" t="str">
        <f>VLOOKUP(Rent[[#This Row],[Real_estate_Item]],Houses[#All],6)</f>
        <v>Small House</v>
      </c>
      <c r="G1454" s="3">
        <f>VLOOKUP(Rent[[#This Row],[Real_estate_Item]],Houses[#All],7)</f>
        <v>420</v>
      </c>
      <c r="H1454" s="3">
        <f t="shared" si="44"/>
        <v>2100</v>
      </c>
      <c r="I1454" s="3">
        <f t="shared" si="45"/>
        <v>5040</v>
      </c>
      <c r="J1454" s="4">
        <f>Rent[[#This Row],[Actual_Rent]]/Rent[[#This Row],[Planned_rent]]</f>
        <v>0.41666666666666669</v>
      </c>
      <c r="K1454"/>
    </row>
    <row r="1455" spans="1:11" x14ac:dyDescent="0.25">
      <c r="A1455">
        <v>77</v>
      </c>
      <c r="B1455" s="1">
        <v>40544</v>
      </c>
      <c r="C1455">
        <v>5</v>
      </c>
      <c r="D1455" t="str">
        <f>VLOOKUP(Rent[[#This Row],[Real_estate_Item]],Houses[#All],2)</f>
        <v>Eindhoven-West</v>
      </c>
      <c r="E1455" t="str">
        <f>VLOOKUP(Rent[[#This Row],[Real_estate_Item]],Houses[#All],3)</f>
        <v>Strijp</v>
      </c>
      <c r="F1455" t="str">
        <f>VLOOKUP(Rent[[#This Row],[Real_estate_Item]],Houses[#All],6)</f>
        <v>Small House</v>
      </c>
      <c r="G1455" s="3">
        <f>VLOOKUP(Rent[[#This Row],[Real_estate_Item]],Houses[#All],7)</f>
        <v>420</v>
      </c>
      <c r="H1455" s="3">
        <f t="shared" si="44"/>
        <v>2100</v>
      </c>
      <c r="I1455" s="3">
        <f t="shared" si="45"/>
        <v>5040</v>
      </c>
      <c r="J1455" s="4">
        <f>Rent[[#This Row],[Actual_Rent]]/Rent[[#This Row],[Planned_rent]]</f>
        <v>0.41666666666666669</v>
      </c>
      <c r="K1455"/>
    </row>
    <row r="1456" spans="1:11" x14ac:dyDescent="0.25">
      <c r="A1456">
        <v>77</v>
      </c>
      <c r="B1456" s="1">
        <v>40909</v>
      </c>
      <c r="C1456">
        <v>8</v>
      </c>
      <c r="D1456" t="str">
        <f>VLOOKUP(Rent[[#This Row],[Real_estate_Item]],Houses[#All],2)</f>
        <v>Eindhoven-West</v>
      </c>
      <c r="E1456" t="str">
        <f>VLOOKUP(Rent[[#This Row],[Real_estate_Item]],Houses[#All],3)</f>
        <v>Strijp</v>
      </c>
      <c r="F1456" t="str">
        <f>VLOOKUP(Rent[[#This Row],[Real_estate_Item]],Houses[#All],6)</f>
        <v>Small House</v>
      </c>
      <c r="G1456" s="3">
        <f>VLOOKUP(Rent[[#This Row],[Real_estate_Item]],Houses[#All],7)</f>
        <v>420</v>
      </c>
      <c r="H1456" s="3">
        <f t="shared" si="44"/>
        <v>3360</v>
      </c>
      <c r="I1456" s="3">
        <f t="shared" si="45"/>
        <v>5040</v>
      </c>
      <c r="J1456" s="4">
        <f>Rent[[#This Row],[Actual_Rent]]/Rent[[#This Row],[Planned_rent]]</f>
        <v>0.66666666666666663</v>
      </c>
      <c r="K1456"/>
    </row>
    <row r="1457" spans="1:11" x14ac:dyDescent="0.25">
      <c r="A1457">
        <v>77</v>
      </c>
      <c r="B1457" s="1">
        <v>41275</v>
      </c>
      <c r="C1457">
        <v>6</v>
      </c>
      <c r="D1457" t="str">
        <f>VLOOKUP(Rent[[#This Row],[Real_estate_Item]],Houses[#All],2)</f>
        <v>Eindhoven-West</v>
      </c>
      <c r="E1457" t="str">
        <f>VLOOKUP(Rent[[#This Row],[Real_estate_Item]],Houses[#All],3)</f>
        <v>Strijp</v>
      </c>
      <c r="F1457" t="str">
        <f>VLOOKUP(Rent[[#This Row],[Real_estate_Item]],Houses[#All],6)</f>
        <v>Small House</v>
      </c>
      <c r="G1457" s="3">
        <f>VLOOKUP(Rent[[#This Row],[Real_estate_Item]],Houses[#All],7)</f>
        <v>420</v>
      </c>
      <c r="H1457" s="3">
        <f t="shared" si="44"/>
        <v>2520</v>
      </c>
      <c r="I1457" s="3">
        <f t="shared" si="45"/>
        <v>5040</v>
      </c>
      <c r="J1457" s="4">
        <f>Rent[[#This Row],[Actual_Rent]]/Rent[[#This Row],[Planned_rent]]</f>
        <v>0.5</v>
      </c>
      <c r="K1457"/>
    </row>
    <row r="1458" spans="1:11" x14ac:dyDescent="0.25">
      <c r="A1458">
        <v>77</v>
      </c>
      <c r="B1458" s="1">
        <v>41640</v>
      </c>
      <c r="C1458">
        <v>7</v>
      </c>
      <c r="D1458" t="str">
        <f>VLOOKUP(Rent[[#This Row],[Real_estate_Item]],Houses[#All],2)</f>
        <v>Eindhoven-West</v>
      </c>
      <c r="E1458" t="str">
        <f>VLOOKUP(Rent[[#This Row],[Real_estate_Item]],Houses[#All],3)</f>
        <v>Strijp</v>
      </c>
      <c r="F1458" t="str">
        <f>VLOOKUP(Rent[[#This Row],[Real_estate_Item]],Houses[#All],6)</f>
        <v>Small House</v>
      </c>
      <c r="G1458" s="3">
        <f>VLOOKUP(Rent[[#This Row],[Real_estate_Item]],Houses[#All],7)</f>
        <v>420</v>
      </c>
      <c r="H1458" s="3">
        <f t="shared" si="44"/>
        <v>2940</v>
      </c>
      <c r="I1458" s="3">
        <f t="shared" si="45"/>
        <v>5040</v>
      </c>
      <c r="J1458" s="4">
        <f>Rent[[#This Row],[Actual_Rent]]/Rent[[#This Row],[Planned_rent]]</f>
        <v>0.58333333333333337</v>
      </c>
      <c r="K1458"/>
    </row>
    <row r="1459" spans="1:11" x14ac:dyDescent="0.25">
      <c r="A1459">
        <v>77</v>
      </c>
      <c r="B1459" s="1">
        <v>42005</v>
      </c>
      <c r="C1459">
        <v>5</v>
      </c>
      <c r="D1459" t="str">
        <f>VLOOKUP(Rent[[#This Row],[Real_estate_Item]],Houses[#All],2)</f>
        <v>Eindhoven-West</v>
      </c>
      <c r="E1459" t="str">
        <f>VLOOKUP(Rent[[#This Row],[Real_estate_Item]],Houses[#All],3)</f>
        <v>Strijp</v>
      </c>
      <c r="F1459" t="str">
        <f>VLOOKUP(Rent[[#This Row],[Real_estate_Item]],Houses[#All],6)</f>
        <v>Small House</v>
      </c>
      <c r="G1459" s="3">
        <f>VLOOKUP(Rent[[#This Row],[Real_estate_Item]],Houses[#All],7)</f>
        <v>420</v>
      </c>
      <c r="H1459" s="3">
        <f t="shared" si="44"/>
        <v>2100</v>
      </c>
      <c r="I1459" s="3">
        <f t="shared" si="45"/>
        <v>5040</v>
      </c>
      <c r="J1459" s="4">
        <f>Rent[[#This Row],[Actual_Rent]]/Rent[[#This Row],[Planned_rent]]</f>
        <v>0.41666666666666669</v>
      </c>
      <c r="K1459"/>
    </row>
    <row r="1460" spans="1:11" x14ac:dyDescent="0.25">
      <c r="A1460">
        <v>77</v>
      </c>
      <c r="B1460" s="1">
        <v>42370</v>
      </c>
      <c r="C1460">
        <v>5</v>
      </c>
      <c r="D1460" t="str">
        <f>VLOOKUP(Rent[[#This Row],[Real_estate_Item]],Houses[#All],2)</f>
        <v>Eindhoven-West</v>
      </c>
      <c r="E1460" t="str">
        <f>VLOOKUP(Rent[[#This Row],[Real_estate_Item]],Houses[#All],3)</f>
        <v>Strijp</v>
      </c>
      <c r="F1460" t="str">
        <f>VLOOKUP(Rent[[#This Row],[Real_estate_Item]],Houses[#All],6)</f>
        <v>Small House</v>
      </c>
      <c r="G1460" s="3">
        <f>VLOOKUP(Rent[[#This Row],[Real_estate_Item]],Houses[#All],7)</f>
        <v>420</v>
      </c>
      <c r="H1460" s="3">
        <f t="shared" si="44"/>
        <v>2100</v>
      </c>
      <c r="I1460" s="3">
        <f t="shared" si="45"/>
        <v>5040</v>
      </c>
      <c r="J1460" s="4">
        <f>Rent[[#This Row],[Actual_Rent]]/Rent[[#This Row],[Planned_rent]]</f>
        <v>0.41666666666666669</v>
      </c>
      <c r="K1460"/>
    </row>
    <row r="1461" spans="1:11" x14ac:dyDescent="0.25">
      <c r="A1461">
        <v>77</v>
      </c>
      <c r="B1461" s="1">
        <v>42736</v>
      </c>
      <c r="C1461">
        <v>5</v>
      </c>
      <c r="D1461" t="str">
        <f>VLOOKUP(Rent[[#This Row],[Real_estate_Item]],Houses[#All],2)</f>
        <v>Eindhoven-West</v>
      </c>
      <c r="E1461" t="str">
        <f>VLOOKUP(Rent[[#This Row],[Real_estate_Item]],Houses[#All],3)</f>
        <v>Strijp</v>
      </c>
      <c r="F1461" t="str">
        <f>VLOOKUP(Rent[[#This Row],[Real_estate_Item]],Houses[#All],6)</f>
        <v>Small House</v>
      </c>
      <c r="G1461" s="3">
        <f>VLOOKUP(Rent[[#This Row],[Real_estate_Item]],Houses[#All],7)</f>
        <v>420</v>
      </c>
      <c r="H1461" s="3">
        <f t="shared" si="44"/>
        <v>2100</v>
      </c>
      <c r="I1461" s="3">
        <f t="shared" si="45"/>
        <v>5040</v>
      </c>
      <c r="J1461" s="4">
        <f>Rent[[#This Row],[Actual_Rent]]/Rent[[#This Row],[Planned_rent]]</f>
        <v>0.41666666666666669</v>
      </c>
      <c r="K1461"/>
    </row>
    <row r="1462" spans="1:11" x14ac:dyDescent="0.25">
      <c r="A1462">
        <v>77</v>
      </c>
      <c r="B1462" s="1">
        <v>43101</v>
      </c>
      <c r="C1462">
        <v>11</v>
      </c>
      <c r="D1462" t="str">
        <f>VLOOKUP(Rent[[#This Row],[Real_estate_Item]],Houses[#All],2)</f>
        <v>Eindhoven-West</v>
      </c>
      <c r="E1462" t="str">
        <f>VLOOKUP(Rent[[#This Row],[Real_estate_Item]],Houses[#All],3)</f>
        <v>Strijp</v>
      </c>
      <c r="F1462" t="str">
        <f>VLOOKUP(Rent[[#This Row],[Real_estate_Item]],Houses[#All],6)</f>
        <v>Small House</v>
      </c>
      <c r="G1462" s="3">
        <f>VLOOKUP(Rent[[#This Row],[Real_estate_Item]],Houses[#All],7)</f>
        <v>420</v>
      </c>
      <c r="H1462" s="3">
        <f t="shared" si="44"/>
        <v>4620</v>
      </c>
      <c r="I1462" s="3">
        <f t="shared" si="45"/>
        <v>5040</v>
      </c>
      <c r="J1462" s="4">
        <f>Rent[[#This Row],[Actual_Rent]]/Rent[[#This Row],[Planned_rent]]</f>
        <v>0.91666666666666663</v>
      </c>
      <c r="K1462"/>
    </row>
    <row r="1463" spans="1:11" x14ac:dyDescent="0.25">
      <c r="A1463">
        <v>77</v>
      </c>
      <c r="B1463" s="1">
        <v>43466</v>
      </c>
      <c r="C1463">
        <v>6</v>
      </c>
      <c r="D1463" t="str">
        <f>VLOOKUP(Rent[[#This Row],[Real_estate_Item]],Houses[#All],2)</f>
        <v>Eindhoven-West</v>
      </c>
      <c r="E1463" t="str">
        <f>VLOOKUP(Rent[[#This Row],[Real_estate_Item]],Houses[#All],3)</f>
        <v>Strijp</v>
      </c>
      <c r="F1463" t="str">
        <f>VLOOKUP(Rent[[#This Row],[Real_estate_Item]],Houses[#All],6)</f>
        <v>Small House</v>
      </c>
      <c r="G1463" s="3">
        <f>VLOOKUP(Rent[[#This Row],[Real_estate_Item]],Houses[#All],7)</f>
        <v>420</v>
      </c>
      <c r="H1463" s="3">
        <f t="shared" si="44"/>
        <v>2520</v>
      </c>
      <c r="I1463" s="3">
        <f t="shared" si="45"/>
        <v>5040</v>
      </c>
      <c r="J1463" s="4">
        <f>Rent[[#This Row],[Actual_Rent]]/Rent[[#This Row],[Planned_rent]]</f>
        <v>0.5</v>
      </c>
      <c r="K1463"/>
    </row>
    <row r="1464" spans="1:11" x14ac:dyDescent="0.25">
      <c r="A1464">
        <v>78</v>
      </c>
      <c r="B1464" s="1">
        <v>36892</v>
      </c>
      <c r="C1464">
        <v>6</v>
      </c>
      <c r="D1464" t="str">
        <f>VLOOKUP(Rent[[#This Row],[Real_estate_Item]],Houses[#All],2)</f>
        <v>Eindhoven-West</v>
      </c>
      <c r="E1464" t="str">
        <f>VLOOKUP(Rent[[#This Row],[Real_estate_Item]],Houses[#All],3)</f>
        <v>Strijp</v>
      </c>
      <c r="F1464" t="str">
        <f>VLOOKUP(Rent[[#This Row],[Real_estate_Item]],Houses[#All],6)</f>
        <v>Small House</v>
      </c>
      <c r="G1464" s="3">
        <f>VLOOKUP(Rent[[#This Row],[Real_estate_Item]],Houses[#All],7)</f>
        <v>350</v>
      </c>
      <c r="H1464" s="3">
        <f t="shared" si="44"/>
        <v>2100</v>
      </c>
      <c r="I1464" s="3">
        <f t="shared" si="45"/>
        <v>4200</v>
      </c>
      <c r="J1464" s="4">
        <f>Rent[[#This Row],[Actual_Rent]]/Rent[[#This Row],[Planned_rent]]</f>
        <v>0.5</v>
      </c>
      <c r="K1464"/>
    </row>
    <row r="1465" spans="1:11" x14ac:dyDescent="0.25">
      <c r="A1465">
        <v>78</v>
      </c>
      <c r="B1465" s="1">
        <v>37257</v>
      </c>
      <c r="C1465">
        <v>8</v>
      </c>
      <c r="D1465" t="str">
        <f>VLOOKUP(Rent[[#This Row],[Real_estate_Item]],Houses[#All],2)</f>
        <v>Eindhoven-West</v>
      </c>
      <c r="E1465" t="str">
        <f>VLOOKUP(Rent[[#This Row],[Real_estate_Item]],Houses[#All],3)</f>
        <v>Strijp</v>
      </c>
      <c r="F1465" t="str">
        <f>VLOOKUP(Rent[[#This Row],[Real_estate_Item]],Houses[#All],6)</f>
        <v>Small House</v>
      </c>
      <c r="G1465" s="3">
        <f>VLOOKUP(Rent[[#This Row],[Real_estate_Item]],Houses[#All],7)</f>
        <v>350</v>
      </c>
      <c r="H1465" s="3">
        <f t="shared" si="44"/>
        <v>2800</v>
      </c>
      <c r="I1465" s="3">
        <f t="shared" si="45"/>
        <v>4200</v>
      </c>
      <c r="J1465" s="4">
        <f>Rent[[#This Row],[Actual_Rent]]/Rent[[#This Row],[Planned_rent]]</f>
        <v>0.66666666666666663</v>
      </c>
      <c r="K1465"/>
    </row>
    <row r="1466" spans="1:11" x14ac:dyDescent="0.25">
      <c r="A1466">
        <v>78</v>
      </c>
      <c r="B1466" s="1">
        <v>37622</v>
      </c>
      <c r="C1466">
        <v>6</v>
      </c>
      <c r="D1466" t="str">
        <f>VLOOKUP(Rent[[#This Row],[Real_estate_Item]],Houses[#All],2)</f>
        <v>Eindhoven-West</v>
      </c>
      <c r="E1466" t="str">
        <f>VLOOKUP(Rent[[#This Row],[Real_estate_Item]],Houses[#All],3)</f>
        <v>Strijp</v>
      </c>
      <c r="F1466" t="str">
        <f>VLOOKUP(Rent[[#This Row],[Real_estate_Item]],Houses[#All],6)</f>
        <v>Small House</v>
      </c>
      <c r="G1466" s="3">
        <f>VLOOKUP(Rent[[#This Row],[Real_estate_Item]],Houses[#All],7)</f>
        <v>350</v>
      </c>
      <c r="H1466" s="3">
        <f t="shared" si="44"/>
        <v>2100</v>
      </c>
      <c r="I1466" s="3">
        <f t="shared" si="45"/>
        <v>4200</v>
      </c>
      <c r="J1466" s="4">
        <f>Rent[[#This Row],[Actual_Rent]]/Rent[[#This Row],[Planned_rent]]</f>
        <v>0.5</v>
      </c>
      <c r="K1466"/>
    </row>
    <row r="1467" spans="1:11" x14ac:dyDescent="0.25">
      <c r="A1467">
        <v>78</v>
      </c>
      <c r="B1467" s="1">
        <v>37987</v>
      </c>
      <c r="C1467">
        <v>5</v>
      </c>
      <c r="D1467" t="str">
        <f>VLOOKUP(Rent[[#This Row],[Real_estate_Item]],Houses[#All],2)</f>
        <v>Eindhoven-West</v>
      </c>
      <c r="E1467" t="str">
        <f>VLOOKUP(Rent[[#This Row],[Real_estate_Item]],Houses[#All],3)</f>
        <v>Strijp</v>
      </c>
      <c r="F1467" t="str">
        <f>VLOOKUP(Rent[[#This Row],[Real_estate_Item]],Houses[#All],6)</f>
        <v>Small House</v>
      </c>
      <c r="G1467" s="3">
        <f>VLOOKUP(Rent[[#This Row],[Real_estate_Item]],Houses[#All],7)</f>
        <v>350</v>
      </c>
      <c r="H1467" s="3">
        <f t="shared" si="44"/>
        <v>1750</v>
      </c>
      <c r="I1467" s="3">
        <f t="shared" si="45"/>
        <v>4200</v>
      </c>
      <c r="J1467" s="4">
        <f>Rent[[#This Row],[Actual_Rent]]/Rent[[#This Row],[Planned_rent]]</f>
        <v>0.41666666666666669</v>
      </c>
      <c r="K1467"/>
    </row>
    <row r="1468" spans="1:11" x14ac:dyDescent="0.25">
      <c r="A1468">
        <v>78</v>
      </c>
      <c r="B1468" s="1">
        <v>38353</v>
      </c>
      <c r="C1468">
        <v>7</v>
      </c>
      <c r="D1468" t="str">
        <f>VLOOKUP(Rent[[#This Row],[Real_estate_Item]],Houses[#All],2)</f>
        <v>Eindhoven-West</v>
      </c>
      <c r="E1468" t="str">
        <f>VLOOKUP(Rent[[#This Row],[Real_estate_Item]],Houses[#All],3)</f>
        <v>Strijp</v>
      </c>
      <c r="F1468" t="str">
        <f>VLOOKUP(Rent[[#This Row],[Real_estate_Item]],Houses[#All],6)</f>
        <v>Small House</v>
      </c>
      <c r="G1468" s="3">
        <f>VLOOKUP(Rent[[#This Row],[Real_estate_Item]],Houses[#All],7)</f>
        <v>350</v>
      </c>
      <c r="H1468" s="3">
        <f t="shared" si="44"/>
        <v>2450</v>
      </c>
      <c r="I1468" s="3">
        <f t="shared" si="45"/>
        <v>4200</v>
      </c>
      <c r="J1468" s="4">
        <f>Rent[[#This Row],[Actual_Rent]]/Rent[[#This Row],[Planned_rent]]</f>
        <v>0.58333333333333337</v>
      </c>
      <c r="K1468"/>
    </row>
    <row r="1469" spans="1:11" x14ac:dyDescent="0.25">
      <c r="A1469">
        <v>78</v>
      </c>
      <c r="B1469" s="1">
        <v>38718</v>
      </c>
      <c r="C1469">
        <v>8</v>
      </c>
      <c r="D1469" t="str">
        <f>VLOOKUP(Rent[[#This Row],[Real_estate_Item]],Houses[#All],2)</f>
        <v>Eindhoven-West</v>
      </c>
      <c r="E1469" t="str">
        <f>VLOOKUP(Rent[[#This Row],[Real_estate_Item]],Houses[#All],3)</f>
        <v>Strijp</v>
      </c>
      <c r="F1469" t="str">
        <f>VLOOKUP(Rent[[#This Row],[Real_estate_Item]],Houses[#All],6)</f>
        <v>Small House</v>
      </c>
      <c r="G1469" s="3">
        <f>VLOOKUP(Rent[[#This Row],[Real_estate_Item]],Houses[#All],7)</f>
        <v>350</v>
      </c>
      <c r="H1469" s="3">
        <f t="shared" si="44"/>
        <v>2800</v>
      </c>
      <c r="I1469" s="3">
        <f t="shared" si="45"/>
        <v>4200</v>
      </c>
      <c r="J1469" s="4">
        <f>Rent[[#This Row],[Actual_Rent]]/Rent[[#This Row],[Planned_rent]]</f>
        <v>0.66666666666666663</v>
      </c>
      <c r="K1469"/>
    </row>
    <row r="1470" spans="1:11" x14ac:dyDescent="0.25">
      <c r="A1470">
        <v>78</v>
      </c>
      <c r="B1470" s="1">
        <v>39083</v>
      </c>
      <c r="C1470">
        <v>7</v>
      </c>
      <c r="D1470" t="str">
        <f>VLOOKUP(Rent[[#This Row],[Real_estate_Item]],Houses[#All],2)</f>
        <v>Eindhoven-West</v>
      </c>
      <c r="E1470" t="str">
        <f>VLOOKUP(Rent[[#This Row],[Real_estate_Item]],Houses[#All],3)</f>
        <v>Strijp</v>
      </c>
      <c r="F1470" t="str">
        <f>VLOOKUP(Rent[[#This Row],[Real_estate_Item]],Houses[#All],6)</f>
        <v>Small House</v>
      </c>
      <c r="G1470" s="3">
        <f>VLOOKUP(Rent[[#This Row],[Real_estate_Item]],Houses[#All],7)</f>
        <v>350</v>
      </c>
      <c r="H1470" s="3">
        <f t="shared" si="44"/>
        <v>2450</v>
      </c>
      <c r="I1470" s="3">
        <f t="shared" si="45"/>
        <v>4200</v>
      </c>
      <c r="J1470" s="4">
        <f>Rent[[#This Row],[Actual_Rent]]/Rent[[#This Row],[Planned_rent]]</f>
        <v>0.58333333333333337</v>
      </c>
      <c r="K1470"/>
    </row>
    <row r="1471" spans="1:11" x14ac:dyDescent="0.25">
      <c r="A1471">
        <v>78</v>
      </c>
      <c r="B1471" s="1">
        <v>39448</v>
      </c>
      <c r="C1471">
        <v>7</v>
      </c>
      <c r="D1471" t="str">
        <f>VLOOKUP(Rent[[#This Row],[Real_estate_Item]],Houses[#All],2)</f>
        <v>Eindhoven-West</v>
      </c>
      <c r="E1471" t="str">
        <f>VLOOKUP(Rent[[#This Row],[Real_estate_Item]],Houses[#All],3)</f>
        <v>Strijp</v>
      </c>
      <c r="F1471" t="str">
        <f>VLOOKUP(Rent[[#This Row],[Real_estate_Item]],Houses[#All],6)</f>
        <v>Small House</v>
      </c>
      <c r="G1471" s="3">
        <f>VLOOKUP(Rent[[#This Row],[Real_estate_Item]],Houses[#All],7)</f>
        <v>350</v>
      </c>
      <c r="H1471" s="3">
        <f t="shared" si="44"/>
        <v>2450</v>
      </c>
      <c r="I1471" s="3">
        <f t="shared" si="45"/>
        <v>4200</v>
      </c>
      <c r="J1471" s="4">
        <f>Rent[[#This Row],[Actual_Rent]]/Rent[[#This Row],[Planned_rent]]</f>
        <v>0.58333333333333337</v>
      </c>
      <c r="K1471"/>
    </row>
    <row r="1472" spans="1:11" x14ac:dyDescent="0.25">
      <c r="A1472">
        <v>78</v>
      </c>
      <c r="B1472" s="1">
        <v>39814</v>
      </c>
      <c r="C1472">
        <v>9</v>
      </c>
      <c r="D1472" t="str">
        <f>VLOOKUP(Rent[[#This Row],[Real_estate_Item]],Houses[#All],2)</f>
        <v>Eindhoven-West</v>
      </c>
      <c r="E1472" t="str">
        <f>VLOOKUP(Rent[[#This Row],[Real_estate_Item]],Houses[#All],3)</f>
        <v>Strijp</v>
      </c>
      <c r="F1472" t="str">
        <f>VLOOKUP(Rent[[#This Row],[Real_estate_Item]],Houses[#All],6)</f>
        <v>Small House</v>
      </c>
      <c r="G1472" s="3">
        <f>VLOOKUP(Rent[[#This Row],[Real_estate_Item]],Houses[#All],7)</f>
        <v>350</v>
      </c>
      <c r="H1472" s="3">
        <f t="shared" si="44"/>
        <v>3150</v>
      </c>
      <c r="I1472" s="3">
        <f t="shared" si="45"/>
        <v>4200</v>
      </c>
      <c r="J1472" s="4">
        <f>Rent[[#This Row],[Actual_Rent]]/Rent[[#This Row],[Planned_rent]]</f>
        <v>0.75</v>
      </c>
      <c r="K1472"/>
    </row>
    <row r="1473" spans="1:11" x14ac:dyDescent="0.25">
      <c r="A1473">
        <v>78</v>
      </c>
      <c r="B1473" s="1">
        <v>40179</v>
      </c>
      <c r="C1473">
        <v>6</v>
      </c>
      <c r="D1473" t="str">
        <f>VLOOKUP(Rent[[#This Row],[Real_estate_Item]],Houses[#All],2)</f>
        <v>Eindhoven-West</v>
      </c>
      <c r="E1473" t="str">
        <f>VLOOKUP(Rent[[#This Row],[Real_estate_Item]],Houses[#All],3)</f>
        <v>Strijp</v>
      </c>
      <c r="F1473" t="str">
        <f>VLOOKUP(Rent[[#This Row],[Real_estate_Item]],Houses[#All],6)</f>
        <v>Small House</v>
      </c>
      <c r="G1473" s="3">
        <f>VLOOKUP(Rent[[#This Row],[Real_estate_Item]],Houses[#All],7)</f>
        <v>350</v>
      </c>
      <c r="H1473" s="3">
        <f t="shared" si="44"/>
        <v>2100</v>
      </c>
      <c r="I1473" s="3">
        <f t="shared" si="45"/>
        <v>4200</v>
      </c>
      <c r="J1473" s="4">
        <f>Rent[[#This Row],[Actual_Rent]]/Rent[[#This Row],[Planned_rent]]</f>
        <v>0.5</v>
      </c>
      <c r="K1473"/>
    </row>
    <row r="1474" spans="1:11" x14ac:dyDescent="0.25">
      <c r="A1474">
        <v>78</v>
      </c>
      <c r="B1474" s="1">
        <v>40544</v>
      </c>
      <c r="C1474">
        <v>7</v>
      </c>
      <c r="D1474" t="str">
        <f>VLOOKUP(Rent[[#This Row],[Real_estate_Item]],Houses[#All],2)</f>
        <v>Eindhoven-West</v>
      </c>
      <c r="E1474" t="str">
        <f>VLOOKUP(Rent[[#This Row],[Real_estate_Item]],Houses[#All],3)</f>
        <v>Strijp</v>
      </c>
      <c r="F1474" t="str">
        <f>VLOOKUP(Rent[[#This Row],[Real_estate_Item]],Houses[#All],6)</f>
        <v>Small House</v>
      </c>
      <c r="G1474" s="3">
        <f>VLOOKUP(Rent[[#This Row],[Real_estate_Item]],Houses[#All],7)</f>
        <v>350</v>
      </c>
      <c r="H1474" s="3">
        <f t="shared" ref="H1474:H1537" si="46">C1474*G1474</f>
        <v>2450</v>
      </c>
      <c r="I1474" s="3">
        <f t="shared" ref="I1474:I1537" si="47">$C$2*G1474</f>
        <v>4200</v>
      </c>
      <c r="J1474" s="4">
        <f>Rent[[#This Row],[Actual_Rent]]/Rent[[#This Row],[Planned_rent]]</f>
        <v>0.58333333333333337</v>
      </c>
      <c r="K1474"/>
    </row>
    <row r="1475" spans="1:11" x14ac:dyDescent="0.25">
      <c r="A1475">
        <v>78</v>
      </c>
      <c r="B1475" s="1">
        <v>40909</v>
      </c>
      <c r="C1475">
        <v>6</v>
      </c>
      <c r="D1475" t="str">
        <f>VLOOKUP(Rent[[#This Row],[Real_estate_Item]],Houses[#All],2)</f>
        <v>Eindhoven-West</v>
      </c>
      <c r="E1475" t="str">
        <f>VLOOKUP(Rent[[#This Row],[Real_estate_Item]],Houses[#All],3)</f>
        <v>Strijp</v>
      </c>
      <c r="F1475" t="str">
        <f>VLOOKUP(Rent[[#This Row],[Real_estate_Item]],Houses[#All],6)</f>
        <v>Small House</v>
      </c>
      <c r="G1475" s="3">
        <f>VLOOKUP(Rent[[#This Row],[Real_estate_Item]],Houses[#All],7)</f>
        <v>350</v>
      </c>
      <c r="H1475" s="3">
        <f t="shared" si="46"/>
        <v>2100</v>
      </c>
      <c r="I1475" s="3">
        <f t="shared" si="47"/>
        <v>4200</v>
      </c>
      <c r="J1475" s="4">
        <f>Rent[[#This Row],[Actual_Rent]]/Rent[[#This Row],[Planned_rent]]</f>
        <v>0.5</v>
      </c>
      <c r="K1475"/>
    </row>
    <row r="1476" spans="1:11" x14ac:dyDescent="0.25">
      <c r="A1476">
        <v>78</v>
      </c>
      <c r="B1476" s="1">
        <v>41275</v>
      </c>
      <c r="C1476">
        <v>8</v>
      </c>
      <c r="D1476" t="str">
        <f>VLOOKUP(Rent[[#This Row],[Real_estate_Item]],Houses[#All],2)</f>
        <v>Eindhoven-West</v>
      </c>
      <c r="E1476" t="str">
        <f>VLOOKUP(Rent[[#This Row],[Real_estate_Item]],Houses[#All],3)</f>
        <v>Strijp</v>
      </c>
      <c r="F1476" t="str">
        <f>VLOOKUP(Rent[[#This Row],[Real_estate_Item]],Houses[#All],6)</f>
        <v>Small House</v>
      </c>
      <c r="G1476" s="3">
        <f>VLOOKUP(Rent[[#This Row],[Real_estate_Item]],Houses[#All],7)</f>
        <v>350</v>
      </c>
      <c r="H1476" s="3">
        <f t="shared" si="46"/>
        <v>2800</v>
      </c>
      <c r="I1476" s="3">
        <f t="shared" si="47"/>
        <v>4200</v>
      </c>
      <c r="J1476" s="4">
        <f>Rent[[#This Row],[Actual_Rent]]/Rent[[#This Row],[Planned_rent]]</f>
        <v>0.66666666666666663</v>
      </c>
      <c r="K1476"/>
    </row>
    <row r="1477" spans="1:11" x14ac:dyDescent="0.25">
      <c r="A1477">
        <v>78</v>
      </c>
      <c r="B1477" s="1">
        <v>41640</v>
      </c>
      <c r="C1477">
        <v>5</v>
      </c>
      <c r="D1477" t="str">
        <f>VLOOKUP(Rent[[#This Row],[Real_estate_Item]],Houses[#All],2)</f>
        <v>Eindhoven-West</v>
      </c>
      <c r="E1477" t="str">
        <f>VLOOKUP(Rent[[#This Row],[Real_estate_Item]],Houses[#All],3)</f>
        <v>Strijp</v>
      </c>
      <c r="F1477" t="str">
        <f>VLOOKUP(Rent[[#This Row],[Real_estate_Item]],Houses[#All],6)</f>
        <v>Small House</v>
      </c>
      <c r="G1477" s="3">
        <f>VLOOKUP(Rent[[#This Row],[Real_estate_Item]],Houses[#All],7)</f>
        <v>350</v>
      </c>
      <c r="H1477" s="3">
        <f t="shared" si="46"/>
        <v>1750</v>
      </c>
      <c r="I1477" s="3">
        <f t="shared" si="47"/>
        <v>4200</v>
      </c>
      <c r="J1477" s="4">
        <f>Rent[[#This Row],[Actual_Rent]]/Rent[[#This Row],[Planned_rent]]</f>
        <v>0.41666666666666669</v>
      </c>
      <c r="K1477"/>
    </row>
    <row r="1478" spans="1:11" x14ac:dyDescent="0.25">
      <c r="A1478">
        <v>78</v>
      </c>
      <c r="B1478" s="1">
        <v>42005</v>
      </c>
      <c r="C1478">
        <v>5</v>
      </c>
      <c r="D1478" t="str">
        <f>VLOOKUP(Rent[[#This Row],[Real_estate_Item]],Houses[#All],2)</f>
        <v>Eindhoven-West</v>
      </c>
      <c r="E1478" t="str">
        <f>VLOOKUP(Rent[[#This Row],[Real_estate_Item]],Houses[#All],3)</f>
        <v>Strijp</v>
      </c>
      <c r="F1478" t="str">
        <f>VLOOKUP(Rent[[#This Row],[Real_estate_Item]],Houses[#All],6)</f>
        <v>Small House</v>
      </c>
      <c r="G1478" s="3">
        <f>VLOOKUP(Rent[[#This Row],[Real_estate_Item]],Houses[#All],7)</f>
        <v>350</v>
      </c>
      <c r="H1478" s="3">
        <f t="shared" si="46"/>
        <v>1750</v>
      </c>
      <c r="I1478" s="3">
        <f t="shared" si="47"/>
        <v>4200</v>
      </c>
      <c r="J1478" s="4">
        <f>Rent[[#This Row],[Actual_Rent]]/Rent[[#This Row],[Planned_rent]]</f>
        <v>0.41666666666666669</v>
      </c>
      <c r="K1478"/>
    </row>
    <row r="1479" spans="1:11" x14ac:dyDescent="0.25">
      <c r="A1479">
        <v>78</v>
      </c>
      <c r="B1479" s="1">
        <v>42370</v>
      </c>
      <c r="C1479">
        <v>8</v>
      </c>
      <c r="D1479" t="str">
        <f>VLOOKUP(Rent[[#This Row],[Real_estate_Item]],Houses[#All],2)</f>
        <v>Eindhoven-West</v>
      </c>
      <c r="E1479" t="str">
        <f>VLOOKUP(Rent[[#This Row],[Real_estate_Item]],Houses[#All],3)</f>
        <v>Strijp</v>
      </c>
      <c r="F1479" t="str">
        <f>VLOOKUP(Rent[[#This Row],[Real_estate_Item]],Houses[#All],6)</f>
        <v>Small House</v>
      </c>
      <c r="G1479" s="3">
        <f>VLOOKUP(Rent[[#This Row],[Real_estate_Item]],Houses[#All],7)</f>
        <v>350</v>
      </c>
      <c r="H1479" s="3">
        <f t="shared" si="46"/>
        <v>2800</v>
      </c>
      <c r="I1479" s="3">
        <f t="shared" si="47"/>
        <v>4200</v>
      </c>
      <c r="J1479" s="4">
        <f>Rent[[#This Row],[Actual_Rent]]/Rent[[#This Row],[Planned_rent]]</f>
        <v>0.66666666666666663</v>
      </c>
      <c r="K1479"/>
    </row>
    <row r="1480" spans="1:11" x14ac:dyDescent="0.25">
      <c r="A1480">
        <v>78</v>
      </c>
      <c r="B1480" s="1">
        <v>42736</v>
      </c>
      <c r="C1480">
        <v>8</v>
      </c>
      <c r="D1480" t="str">
        <f>VLOOKUP(Rent[[#This Row],[Real_estate_Item]],Houses[#All],2)</f>
        <v>Eindhoven-West</v>
      </c>
      <c r="E1480" t="str">
        <f>VLOOKUP(Rent[[#This Row],[Real_estate_Item]],Houses[#All],3)</f>
        <v>Strijp</v>
      </c>
      <c r="F1480" t="str">
        <f>VLOOKUP(Rent[[#This Row],[Real_estate_Item]],Houses[#All],6)</f>
        <v>Small House</v>
      </c>
      <c r="G1480" s="3">
        <f>VLOOKUP(Rent[[#This Row],[Real_estate_Item]],Houses[#All],7)</f>
        <v>350</v>
      </c>
      <c r="H1480" s="3">
        <f t="shared" si="46"/>
        <v>2800</v>
      </c>
      <c r="I1480" s="3">
        <f t="shared" si="47"/>
        <v>4200</v>
      </c>
      <c r="J1480" s="4">
        <f>Rent[[#This Row],[Actual_Rent]]/Rent[[#This Row],[Planned_rent]]</f>
        <v>0.66666666666666663</v>
      </c>
      <c r="K1480"/>
    </row>
    <row r="1481" spans="1:11" x14ac:dyDescent="0.25">
      <c r="A1481">
        <v>78</v>
      </c>
      <c r="B1481" s="1">
        <v>43101</v>
      </c>
      <c r="C1481">
        <v>8</v>
      </c>
      <c r="D1481" t="str">
        <f>VLOOKUP(Rent[[#This Row],[Real_estate_Item]],Houses[#All],2)</f>
        <v>Eindhoven-West</v>
      </c>
      <c r="E1481" t="str">
        <f>VLOOKUP(Rent[[#This Row],[Real_estate_Item]],Houses[#All],3)</f>
        <v>Strijp</v>
      </c>
      <c r="F1481" t="str">
        <f>VLOOKUP(Rent[[#This Row],[Real_estate_Item]],Houses[#All],6)</f>
        <v>Small House</v>
      </c>
      <c r="G1481" s="3">
        <f>VLOOKUP(Rent[[#This Row],[Real_estate_Item]],Houses[#All],7)</f>
        <v>350</v>
      </c>
      <c r="H1481" s="3">
        <f t="shared" si="46"/>
        <v>2800</v>
      </c>
      <c r="I1481" s="3">
        <f t="shared" si="47"/>
        <v>4200</v>
      </c>
      <c r="J1481" s="4">
        <f>Rent[[#This Row],[Actual_Rent]]/Rent[[#This Row],[Planned_rent]]</f>
        <v>0.66666666666666663</v>
      </c>
      <c r="K1481"/>
    </row>
    <row r="1482" spans="1:11" x14ac:dyDescent="0.25">
      <c r="A1482">
        <v>78</v>
      </c>
      <c r="B1482" s="1">
        <v>43466</v>
      </c>
      <c r="C1482">
        <v>7</v>
      </c>
      <c r="D1482" t="str">
        <f>VLOOKUP(Rent[[#This Row],[Real_estate_Item]],Houses[#All],2)</f>
        <v>Eindhoven-West</v>
      </c>
      <c r="E1482" t="str">
        <f>VLOOKUP(Rent[[#This Row],[Real_estate_Item]],Houses[#All],3)</f>
        <v>Strijp</v>
      </c>
      <c r="F1482" t="str">
        <f>VLOOKUP(Rent[[#This Row],[Real_estate_Item]],Houses[#All],6)</f>
        <v>Small House</v>
      </c>
      <c r="G1482" s="3">
        <f>VLOOKUP(Rent[[#This Row],[Real_estate_Item]],Houses[#All],7)</f>
        <v>350</v>
      </c>
      <c r="H1482" s="3">
        <f t="shared" si="46"/>
        <v>2450</v>
      </c>
      <c r="I1482" s="3">
        <f t="shared" si="47"/>
        <v>4200</v>
      </c>
      <c r="J1482" s="4">
        <f>Rent[[#This Row],[Actual_Rent]]/Rent[[#This Row],[Planned_rent]]</f>
        <v>0.58333333333333337</v>
      </c>
      <c r="K1482"/>
    </row>
    <row r="1483" spans="1:11" x14ac:dyDescent="0.25">
      <c r="A1483">
        <v>79</v>
      </c>
      <c r="B1483" s="1">
        <v>36892</v>
      </c>
      <c r="C1483">
        <v>6</v>
      </c>
      <c r="D1483" t="str">
        <f>VLOOKUP(Rent[[#This Row],[Real_estate_Item]],Houses[#All],2)</f>
        <v>Eindhoven-West</v>
      </c>
      <c r="E1483" t="str">
        <f>VLOOKUP(Rent[[#This Row],[Real_estate_Item]],Houses[#All],3)</f>
        <v>Strijp</v>
      </c>
      <c r="F1483" t="str">
        <f>VLOOKUP(Rent[[#This Row],[Real_estate_Item]],Houses[#All],6)</f>
        <v>Apartment</v>
      </c>
      <c r="G1483" s="3">
        <f>VLOOKUP(Rent[[#This Row],[Real_estate_Item]],Houses[#All],7)</f>
        <v>420</v>
      </c>
      <c r="H1483" s="3">
        <f t="shared" si="46"/>
        <v>2520</v>
      </c>
      <c r="I1483" s="3">
        <f t="shared" si="47"/>
        <v>5040</v>
      </c>
      <c r="J1483" s="4">
        <f>Rent[[#This Row],[Actual_Rent]]/Rent[[#This Row],[Planned_rent]]</f>
        <v>0.5</v>
      </c>
      <c r="K1483"/>
    </row>
    <row r="1484" spans="1:11" x14ac:dyDescent="0.25">
      <c r="A1484">
        <v>79</v>
      </c>
      <c r="B1484" s="1">
        <v>37257</v>
      </c>
      <c r="C1484">
        <v>9</v>
      </c>
      <c r="D1484" t="str">
        <f>VLOOKUP(Rent[[#This Row],[Real_estate_Item]],Houses[#All],2)</f>
        <v>Eindhoven-West</v>
      </c>
      <c r="E1484" t="str">
        <f>VLOOKUP(Rent[[#This Row],[Real_estate_Item]],Houses[#All],3)</f>
        <v>Strijp</v>
      </c>
      <c r="F1484" t="str">
        <f>VLOOKUP(Rent[[#This Row],[Real_estate_Item]],Houses[#All],6)</f>
        <v>Apartment</v>
      </c>
      <c r="G1484" s="3">
        <f>VLOOKUP(Rent[[#This Row],[Real_estate_Item]],Houses[#All],7)</f>
        <v>420</v>
      </c>
      <c r="H1484" s="3">
        <f t="shared" si="46"/>
        <v>3780</v>
      </c>
      <c r="I1484" s="3">
        <f t="shared" si="47"/>
        <v>5040</v>
      </c>
      <c r="J1484" s="4">
        <f>Rent[[#This Row],[Actual_Rent]]/Rent[[#This Row],[Planned_rent]]</f>
        <v>0.75</v>
      </c>
      <c r="K1484"/>
    </row>
    <row r="1485" spans="1:11" x14ac:dyDescent="0.25">
      <c r="A1485">
        <v>79</v>
      </c>
      <c r="B1485" s="1">
        <v>37622</v>
      </c>
      <c r="C1485">
        <v>5</v>
      </c>
      <c r="D1485" t="str">
        <f>VLOOKUP(Rent[[#This Row],[Real_estate_Item]],Houses[#All],2)</f>
        <v>Eindhoven-West</v>
      </c>
      <c r="E1485" t="str">
        <f>VLOOKUP(Rent[[#This Row],[Real_estate_Item]],Houses[#All],3)</f>
        <v>Strijp</v>
      </c>
      <c r="F1485" t="str">
        <f>VLOOKUP(Rent[[#This Row],[Real_estate_Item]],Houses[#All],6)</f>
        <v>Apartment</v>
      </c>
      <c r="G1485" s="3">
        <f>VLOOKUP(Rent[[#This Row],[Real_estate_Item]],Houses[#All],7)</f>
        <v>420</v>
      </c>
      <c r="H1485" s="3">
        <f t="shared" si="46"/>
        <v>2100</v>
      </c>
      <c r="I1485" s="3">
        <f t="shared" si="47"/>
        <v>5040</v>
      </c>
      <c r="J1485" s="4">
        <f>Rent[[#This Row],[Actual_Rent]]/Rent[[#This Row],[Planned_rent]]</f>
        <v>0.41666666666666669</v>
      </c>
      <c r="K1485"/>
    </row>
    <row r="1486" spans="1:11" x14ac:dyDescent="0.25">
      <c r="A1486">
        <v>79</v>
      </c>
      <c r="B1486" s="1">
        <v>37987</v>
      </c>
      <c r="C1486">
        <v>6</v>
      </c>
      <c r="D1486" t="str">
        <f>VLOOKUP(Rent[[#This Row],[Real_estate_Item]],Houses[#All],2)</f>
        <v>Eindhoven-West</v>
      </c>
      <c r="E1486" t="str">
        <f>VLOOKUP(Rent[[#This Row],[Real_estate_Item]],Houses[#All],3)</f>
        <v>Strijp</v>
      </c>
      <c r="F1486" t="str">
        <f>VLOOKUP(Rent[[#This Row],[Real_estate_Item]],Houses[#All],6)</f>
        <v>Apartment</v>
      </c>
      <c r="G1486" s="3">
        <f>VLOOKUP(Rent[[#This Row],[Real_estate_Item]],Houses[#All],7)</f>
        <v>420</v>
      </c>
      <c r="H1486" s="3">
        <f t="shared" si="46"/>
        <v>2520</v>
      </c>
      <c r="I1486" s="3">
        <f t="shared" si="47"/>
        <v>5040</v>
      </c>
      <c r="J1486" s="4">
        <f>Rent[[#This Row],[Actual_Rent]]/Rent[[#This Row],[Planned_rent]]</f>
        <v>0.5</v>
      </c>
      <c r="K1486"/>
    </row>
    <row r="1487" spans="1:11" x14ac:dyDescent="0.25">
      <c r="A1487">
        <v>79</v>
      </c>
      <c r="B1487" s="1">
        <v>38353</v>
      </c>
      <c r="C1487">
        <v>6</v>
      </c>
      <c r="D1487" t="str">
        <f>VLOOKUP(Rent[[#This Row],[Real_estate_Item]],Houses[#All],2)</f>
        <v>Eindhoven-West</v>
      </c>
      <c r="E1487" t="str">
        <f>VLOOKUP(Rent[[#This Row],[Real_estate_Item]],Houses[#All],3)</f>
        <v>Strijp</v>
      </c>
      <c r="F1487" t="str">
        <f>VLOOKUP(Rent[[#This Row],[Real_estate_Item]],Houses[#All],6)</f>
        <v>Apartment</v>
      </c>
      <c r="G1487" s="3">
        <f>VLOOKUP(Rent[[#This Row],[Real_estate_Item]],Houses[#All],7)</f>
        <v>420</v>
      </c>
      <c r="H1487" s="3">
        <f t="shared" si="46"/>
        <v>2520</v>
      </c>
      <c r="I1487" s="3">
        <f t="shared" si="47"/>
        <v>5040</v>
      </c>
      <c r="J1487" s="4">
        <f>Rent[[#This Row],[Actual_Rent]]/Rent[[#This Row],[Planned_rent]]</f>
        <v>0.5</v>
      </c>
      <c r="K1487"/>
    </row>
    <row r="1488" spans="1:11" x14ac:dyDescent="0.25">
      <c r="A1488">
        <v>79</v>
      </c>
      <c r="B1488" s="1">
        <v>38718</v>
      </c>
      <c r="C1488">
        <v>7</v>
      </c>
      <c r="D1488" t="str">
        <f>VLOOKUP(Rent[[#This Row],[Real_estate_Item]],Houses[#All],2)</f>
        <v>Eindhoven-West</v>
      </c>
      <c r="E1488" t="str">
        <f>VLOOKUP(Rent[[#This Row],[Real_estate_Item]],Houses[#All],3)</f>
        <v>Strijp</v>
      </c>
      <c r="F1488" t="str">
        <f>VLOOKUP(Rent[[#This Row],[Real_estate_Item]],Houses[#All],6)</f>
        <v>Apartment</v>
      </c>
      <c r="G1488" s="3">
        <f>VLOOKUP(Rent[[#This Row],[Real_estate_Item]],Houses[#All],7)</f>
        <v>420</v>
      </c>
      <c r="H1488" s="3">
        <f t="shared" si="46"/>
        <v>2940</v>
      </c>
      <c r="I1488" s="3">
        <f t="shared" si="47"/>
        <v>5040</v>
      </c>
      <c r="J1488" s="4">
        <f>Rent[[#This Row],[Actual_Rent]]/Rent[[#This Row],[Planned_rent]]</f>
        <v>0.58333333333333337</v>
      </c>
      <c r="K1488"/>
    </row>
    <row r="1489" spans="1:11" x14ac:dyDescent="0.25">
      <c r="A1489">
        <v>79</v>
      </c>
      <c r="B1489" s="1">
        <v>39083</v>
      </c>
      <c r="C1489">
        <v>5</v>
      </c>
      <c r="D1489" t="str">
        <f>VLOOKUP(Rent[[#This Row],[Real_estate_Item]],Houses[#All],2)</f>
        <v>Eindhoven-West</v>
      </c>
      <c r="E1489" t="str">
        <f>VLOOKUP(Rent[[#This Row],[Real_estate_Item]],Houses[#All],3)</f>
        <v>Strijp</v>
      </c>
      <c r="F1489" t="str">
        <f>VLOOKUP(Rent[[#This Row],[Real_estate_Item]],Houses[#All],6)</f>
        <v>Apartment</v>
      </c>
      <c r="G1489" s="3">
        <f>VLOOKUP(Rent[[#This Row],[Real_estate_Item]],Houses[#All],7)</f>
        <v>420</v>
      </c>
      <c r="H1489" s="3">
        <f t="shared" si="46"/>
        <v>2100</v>
      </c>
      <c r="I1489" s="3">
        <f t="shared" si="47"/>
        <v>5040</v>
      </c>
      <c r="J1489" s="4">
        <f>Rent[[#This Row],[Actual_Rent]]/Rent[[#This Row],[Planned_rent]]</f>
        <v>0.41666666666666669</v>
      </c>
      <c r="K1489"/>
    </row>
    <row r="1490" spans="1:11" x14ac:dyDescent="0.25">
      <c r="A1490">
        <v>79</v>
      </c>
      <c r="B1490" s="1">
        <v>39448</v>
      </c>
      <c r="C1490">
        <v>9</v>
      </c>
      <c r="D1490" t="str">
        <f>VLOOKUP(Rent[[#This Row],[Real_estate_Item]],Houses[#All],2)</f>
        <v>Eindhoven-West</v>
      </c>
      <c r="E1490" t="str">
        <f>VLOOKUP(Rent[[#This Row],[Real_estate_Item]],Houses[#All],3)</f>
        <v>Strijp</v>
      </c>
      <c r="F1490" t="str">
        <f>VLOOKUP(Rent[[#This Row],[Real_estate_Item]],Houses[#All],6)</f>
        <v>Apartment</v>
      </c>
      <c r="G1490" s="3">
        <f>VLOOKUP(Rent[[#This Row],[Real_estate_Item]],Houses[#All],7)</f>
        <v>420</v>
      </c>
      <c r="H1490" s="3">
        <f t="shared" si="46"/>
        <v>3780</v>
      </c>
      <c r="I1490" s="3">
        <f t="shared" si="47"/>
        <v>5040</v>
      </c>
      <c r="J1490" s="4">
        <f>Rent[[#This Row],[Actual_Rent]]/Rent[[#This Row],[Planned_rent]]</f>
        <v>0.75</v>
      </c>
      <c r="K1490"/>
    </row>
    <row r="1491" spans="1:11" x14ac:dyDescent="0.25">
      <c r="A1491">
        <v>79</v>
      </c>
      <c r="B1491" s="1">
        <v>39814</v>
      </c>
      <c r="C1491">
        <v>9</v>
      </c>
      <c r="D1491" t="str">
        <f>VLOOKUP(Rent[[#This Row],[Real_estate_Item]],Houses[#All],2)</f>
        <v>Eindhoven-West</v>
      </c>
      <c r="E1491" t="str">
        <f>VLOOKUP(Rent[[#This Row],[Real_estate_Item]],Houses[#All],3)</f>
        <v>Strijp</v>
      </c>
      <c r="F1491" t="str">
        <f>VLOOKUP(Rent[[#This Row],[Real_estate_Item]],Houses[#All],6)</f>
        <v>Apartment</v>
      </c>
      <c r="G1491" s="3">
        <f>VLOOKUP(Rent[[#This Row],[Real_estate_Item]],Houses[#All],7)</f>
        <v>420</v>
      </c>
      <c r="H1491" s="3">
        <f t="shared" si="46"/>
        <v>3780</v>
      </c>
      <c r="I1491" s="3">
        <f t="shared" si="47"/>
        <v>5040</v>
      </c>
      <c r="J1491" s="4">
        <f>Rent[[#This Row],[Actual_Rent]]/Rent[[#This Row],[Planned_rent]]</f>
        <v>0.75</v>
      </c>
      <c r="K1491"/>
    </row>
    <row r="1492" spans="1:11" x14ac:dyDescent="0.25">
      <c r="A1492">
        <v>79</v>
      </c>
      <c r="B1492" s="1">
        <v>40179</v>
      </c>
      <c r="C1492">
        <v>7</v>
      </c>
      <c r="D1492" t="str">
        <f>VLOOKUP(Rent[[#This Row],[Real_estate_Item]],Houses[#All],2)</f>
        <v>Eindhoven-West</v>
      </c>
      <c r="E1492" t="str">
        <f>VLOOKUP(Rent[[#This Row],[Real_estate_Item]],Houses[#All],3)</f>
        <v>Strijp</v>
      </c>
      <c r="F1492" t="str">
        <f>VLOOKUP(Rent[[#This Row],[Real_estate_Item]],Houses[#All],6)</f>
        <v>Apartment</v>
      </c>
      <c r="G1492" s="3">
        <f>VLOOKUP(Rent[[#This Row],[Real_estate_Item]],Houses[#All],7)</f>
        <v>420</v>
      </c>
      <c r="H1492" s="3">
        <f t="shared" si="46"/>
        <v>2940</v>
      </c>
      <c r="I1492" s="3">
        <f t="shared" si="47"/>
        <v>5040</v>
      </c>
      <c r="J1492" s="4">
        <f>Rent[[#This Row],[Actual_Rent]]/Rent[[#This Row],[Planned_rent]]</f>
        <v>0.58333333333333337</v>
      </c>
      <c r="K1492"/>
    </row>
    <row r="1493" spans="1:11" x14ac:dyDescent="0.25">
      <c r="A1493">
        <v>79</v>
      </c>
      <c r="B1493" s="1">
        <v>40544</v>
      </c>
      <c r="C1493">
        <v>6</v>
      </c>
      <c r="D1493" t="str">
        <f>VLOOKUP(Rent[[#This Row],[Real_estate_Item]],Houses[#All],2)</f>
        <v>Eindhoven-West</v>
      </c>
      <c r="E1493" t="str">
        <f>VLOOKUP(Rent[[#This Row],[Real_estate_Item]],Houses[#All],3)</f>
        <v>Strijp</v>
      </c>
      <c r="F1493" t="str">
        <f>VLOOKUP(Rent[[#This Row],[Real_estate_Item]],Houses[#All],6)</f>
        <v>Apartment</v>
      </c>
      <c r="G1493" s="3">
        <f>VLOOKUP(Rent[[#This Row],[Real_estate_Item]],Houses[#All],7)</f>
        <v>420</v>
      </c>
      <c r="H1493" s="3">
        <f t="shared" si="46"/>
        <v>2520</v>
      </c>
      <c r="I1493" s="3">
        <f t="shared" si="47"/>
        <v>5040</v>
      </c>
      <c r="J1493" s="4">
        <f>Rent[[#This Row],[Actual_Rent]]/Rent[[#This Row],[Planned_rent]]</f>
        <v>0.5</v>
      </c>
      <c r="K1493"/>
    </row>
    <row r="1494" spans="1:11" x14ac:dyDescent="0.25">
      <c r="A1494">
        <v>79</v>
      </c>
      <c r="B1494" s="1">
        <v>40909</v>
      </c>
      <c r="C1494">
        <v>5</v>
      </c>
      <c r="D1494" t="str">
        <f>VLOOKUP(Rent[[#This Row],[Real_estate_Item]],Houses[#All],2)</f>
        <v>Eindhoven-West</v>
      </c>
      <c r="E1494" t="str">
        <f>VLOOKUP(Rent[[#This Row],[Real_estate_Item]],Houses[#All],3)</f>
        <v>Strijp</v>
      </c>
      <c r="F1494" t="str">
        <f>VLOOKUP(Rent[[#This Row],[Real_estate_Item]],Houses[#All],6)</f>
        <v>Apartment</v>
      </c>
      <c r="G1494" s="3">
        <f>VLOOKUP(Rent[[#This Row],[Real_estate_Item]],Houses[#All],7)</f>
        <v>420</v>
      </c>
      <c r="H1494" s="3">
        <f t="shared" si="46"/>
        <v>2100</v>
      </c>
      <c r="I1494" s="3">
        <f t="shared" si="47"/>
        <v>5040</v>
      </c>
      <c r="J1494" s="4">
        <f>Rent[[#This Row],[Actual_Rent]]/Rent[[#This Row],[Planned_rent]]</f>
        <v>0.41666666666666669</v>
      </c>
      <c r="K1494"/>
    </row>
    <row r="1495" spans="1:11" x14ac:dyDescent="0.25">
      <c r="A1495">
        <v>79</v>
      </c>
      <c r="B1495" s="1">
        <v>41275</v>
      </c>
      <c r="C1495">
        <v>5</v>
      </c>
      <c r="D1495" t="str">
        <f>VLOOKUP(Rent[[#This Row],[Real_estate_Item]],Houses[#All],2)</f>
        <v>Eindhoven-West</v>
      </c>
      <c r="E1495" t="str">
        <f>VLOOKUP(Rent[[#This Row],[Real_estate_Item]],Houses[#All],3)</f>
        <v>Strijp</v>
      </c>
      <c r="F1495" t="str">
        <f>VLOOKUP(Rent[[#This Row],[Real_estate_Item]],Houses[#All],6)</f>
        <v>Apartment</v>
      </c>
      <c r="G1495" s="3">
        <f>VLOOKUP(Rent[[#This Row],[Real_estate_Item]],Houses[#All],7)</f>
        <v>420</v>
      </c>
      <c r="H1495" s="3">
        <f t="shared" si="46"/>
        <v>2100</v>
      </c>
      <c r="I1495" s="3">
        <f t="shared" si="47"/>
        <v>5040</v>
      </c>
      <c r="J1495" s="4">
        <f>Rent[[#This Row],[Actual_Rent]]/Rent[[#This Row],[Planned_rent]]</f>
        <v>0.41666666666666669</v>
      </c>
      <c r="K1495"/>
    </row>
    <row r="1496" spans="1:11" x14ac:dyDescent="0.25">
      <c r="A1496">
        <v>79</v>
      </c>
      <c r="B1496" s="1">
        <v>41640</v>
      </c>
      <c r="C1496">
        <v>7</v>
      </c>
      <c r="D1496" t="str">
        <f>VLOOKUP(Rent[[#This Row],[Real_estate_Item]],Houses[#All],2)</f>
        <v>Eindhoven-West</v>
      </c>
      <c r="E1496" t="str">
        <f>VLOOKUP(Rent[[#This Row],[Real_estate_Item]],Houses[#All],3)</f>
        <v>Strijp</v>
      </c>
      <c r="F1496" t="str">
        <f>VLOOKUP(Rent[[#This Row],[Real_estate_Item]],Houses[#All],6)</f>
        <v>Apartment</v>
      </c>
      <c r="G1496" s="3">
        <f>VLOOKUP(Rent[[#This Row],[Real_estate_Item]],Houses[#All],7)</f>
        <v>420</v>
      </c>
      <c r="H1496" s="3">
        <f t="shared" si="46"/>
        <v>2940</v>
      </c>
      <c r="I1496" s="3">
        <f t="shared" si="47"/>
        <v>5040</v>
      </c>
      <c r="J1496" s="4">
        <f>Rent[[#This Row],[Actual_Rent]]/Rent[[#This Row],[Planned_rent]]</f>
        <v>0.58333333333333337</v>
      </c>
      <c r="K1496"/>
    </row>
    <row r="1497" spans="1:11" x14ac:dyDescent="0.25">
      <c r="A1497">
        <v>79</v>
      </c>
      <c r="B1497" s="1">
        <v>42005</v>
      </c>
      <c r="C1497">
        <v>7</v>
      </c>
      <c r="D1497" t="str">
        <f>VLOOKUP(Rent[[#This Row],[Real_estate_Item]],Houses[#All],2)</f>
        <v>Eindhoven-West</v>
      </c>
      <c r="E1497" t="str">
        <f>VLOOKUP(Rent[[#This Row],[Real_estate_Item]],Houses[#All],3)</f>
        <v>Strijp</v>
      </c>
      <c r="F1497" t="str">
        <f>VLOOKUP(Rent[[#This Row],[Real_estate_Item]],Houses[#All],6)</f>
        <v>Apartment</v>
      </c>
      <c r="G1497" s="3">
        <f>VLOOKUP(Rent[[#This Row],[Real_estate_Item]],Houses[#All],7)</f>
        <v>420</v>
      </c>
      <c r="H1497" s="3">
        <f t="shared" si="46"/>
        <v>2940</v>
      </c>
      <c r="I1497" s="3">
        <f t="shared" si="47"/>
        <v>5040</v>
      </c>
      <c r="J1497" s="4">
        <f>Rent[[#This Row],[Actual_Rent]]/Rent[[#This Row],[Planned_rent]]</f>
        <v>0.58333333333333337</v>
      </c>
      <c r="K1497"/>
    </row>
    <row r="1498" spans="1:11" x14ac:dyDescent="0.25">
      <c r="A1498">
        <v>79</v>
      </c>
      <c r="B1498" s="1">
        <v>42370</v>
      </c>
      <c r="C1498">
        <v>6</v>
      </c>
      <c r="D1498" t="str">
        <f>VLOOKUP(Rent[[#This Row],[Real_estate_Item]],Houses[#All],2)</f>
        <v>Eindhoven-West</v>
      </c>
      <c r="E1498" t="str">
        <f>VLOOKUP(Rent[[#This Row],[Real_estate_Item]],Houses[#All],3)</f>
        <v>Strijp</v>
      </c>
      <c r="F1498" t="str">
        <f>VLOOKUP(Rent[[#This Row],[Real_estate_Item]],Houses[#All],6)</f>
        <v>Apartment</v>
      </c>
      <c r="G1498" s="3">
        <f>VLOOKUP(Rent[[#This Row],[Real_estate_Item]],Houses[#All],7)</f>
        <v>420</v>
      </c>
      <c r="H1498" s="3">
        <f t="shared" si="46"/>
        <v>2520</v>
      </c>
      <c r="I1498" s="3">
        <f t="shared" si="47"/>
        <v>5040</v>
      </c>
      <c r="J1498" s="4">
        <f>Rent[[#This Row],[Actual_Rent]]/Rent[[#This Row],[Planned_rent]]</f>
        <v>0.5</v>
      </c>
      <c r="K1498"/>
    </row>
    <row r="1499" spans="1:11" x14ac:dyDescent="0.25">
      <c r="A1499">
        <v>79</v>
      </c>
      <c r="B1499" s="1">
        <v>42736</v>
      </c>
      <c r="C1499">
        <v>6</v>
      </c>
      <c r="D1499" t="str">
        <f>VLOOKUP(Rent[[#This Row],[Real_estate_Item]],Houses[#All],2)</f>
        <v>Eindhoven-West</v>
      </c>
      <c r="E1499" t="str">
        <f>VLOOKUP(Rent[[#This Row],[Real_estate_Item]],Houses[#All],3)</f>
        <v>Strijp</v>
      </c>
      <c r="F1499" t="str">
        <f>VLOOKUP(Rent[[#This Row],[Real_estate_Item]],Houses[#All],6)</f>
        <v>Apartment</v>
      </c>
      <c r="G1499" s="3">
        <f>VLOOKUP(Rent[[#This Row],[Real_estate_Item]],Houses[#All],7)</f>
        <v>420</v>
      </c>
      <c r="H1499" s="3">
        <f t="shared" si="46"/>
        <v>2520</v>
      </c>
      <c r="I1499" s="3">
        <f t="shared" si="47"/>
        <v>5040</v>
      </c>
      <c r="J1499" s="4">
        <f>Rent[[#This Row],[Actual_Rent]]/Rent[[#This Row],[Planned_rent]]</f>
        <v>0.5</v>
      </c>
      <c r="K1499"/>
    </row>
    <row r="1500" spans="1:11" x14ac:dyDescent="0.25">
      <c r="A1500">
        <v>79</v>
      </c>
      <c r="B1500" s="1">
        <v>43101</v>
      </c>
      <c r="C1500">
        <v>7</v>
      </c>
      <c r="D1500" t="str">
        <f>VLOOKUP(Rent[[#This Row],[Real_estate_Item]],Houses[#All],2)</f>
        <v>Eindhoven-West</v>
      </c>
      <c r="E1500" t="str">
        <f>VLOOKUP(Rent[[#This Row],[Real_estate_Item]],Houses[#All],3)</f>
        <v>Strijp</v>
      </c>
      <c r="F1500" t="str">
        <f>VLOOKUP(Rent[[#This Row],[Real_estate_Item]],Houses[#All],6)</f>
        <v>Apartment</v>
      </c>
      <c r="G1500" s="3">
        <f>VLOOKUP(Rent[[#This Row],[Real_estate_Item]],Houses[#All],7)</f>
        <v>420</v>
      </c>
      <c r="H1500" s="3">
        <f t="shared" si="46"/>
        <v>2940</v>
      </c>
      <c r="I1500" s="3">
        <f t="shared" si="47"/>
        <v>5040</v>
      </c>
      <c r="J1500" s="4">
        <f>Rent[[#This Row],[Actual_Rent]]/Rent[[#This Row],[Planned_rent]]</f>
        <v>0.58333333333333337</v>
      </c>
      <c r="K1500"/>
    </row>
    <row r="1501" spans="1:11" x14ac:dyDescent="0.25">
      <c r="A1501">
        <v>79</v>
      </c>
      <c r="B1501" s="1">
        <v>43466</v>
      </c>
      <c r="C1501">
        <v>5</v>
      </c>
      <c r="D1501" t="str">
        <f>VLOOKUP(Rent[[#This Row],[Real_estate_Item]],Houses[#All],2)</f>
        <v>Eindhoven-West</v>
      </c>
      <c r="E1501" t="str">
        <f>VLOOKUP(Rent[[#This Row],[Real_estate_Item]],Houses[#All],3)</f>
        <v>Strijp</v>
      </c>
      <c r="F1501" t="str">
        <f>VLOOKUP(Rent[[#This Row],[Real_estate_Item]],Houses[#All],6)</f>
        <v>Apartment</v>
      </c>
      <c r="G1501" s="3">
        <f>VLOOKUP(Rent[[#This Row],[Real_estate_Item]],Houses[#All],7)</f>
        <v>420</v>
      </c>
      <c r="H1501" s="3">
        <f t="shared" si="46"/>
        <v>2100</v>
      </c>
      <c r="I1501" s="3">
        <f t="shared" si="47"/>
        <v>5040</v>
      </c>
      <c r="J1501" s="4">
        <f>Rent[[#This Row],[Actual_Rent]]/Rent[[#This Row],[Planned_rent]]</f>
        <v>0.41666666666666669</v>
      </c>
      <c r="K1501"/>
    </row>
    <row r="1502" spans="1:11" x14ac:dyDescent="0.25">
      <c r="A1502">
        <v>80</v>
      </c>
      <c r="B1502" s="1">
        <v>36892</v>
      </c>
      <c r="C1502">
        <v>7</v>
      </c>
      <c r="D1502" t="str">
        <f>VLOOKUP(Rent[[#This Row],[Real_estate_Item]],Houses[#All],2)</f>
        <v>Eindhoven-West</v>
      </c>
      <c r="E1502" t="str">
        <f>VLOOKUP(Rent[[#This Row],[Real_estate_Item]],Houses[#All],3)</f>
        <v>Strijp</v>
      </c>
      <c r="F1502" t="str">
        <f>VLOOKUP(Rent[[#This Row],[Real_estate_Item]],Houses[#All],6)</f>
        <v>Small House</v>
      </c>
      <c r="G1502" s="3">
        <f>VLOOKUP(Rent[[#This Row],[Real_estate_Item]],Houses[#All],7)</f>
        <v>700</v>
      </c>
      <c r="H1502" s="3">
        <f t="shared" si="46"/>
        <v>4900</v>
      </c>
      <c r="I1502" s="3">
        <f t="shared" si="47"/>
        <v>8400</v>
      </c>
      <c r="J1502" s="4">
        <f>Rent[[#This Row],[Actual_Rent]]/Rent[[#This Row],[Planned_rent]]</f>
        <v>0.58333333333333337</v>
      </c>
      <c r="K1502"/>
    </row>
    <row r="1503" spans="1:11" x14ac:dyDescent="0.25">
      <c r="A1503">
        <v>80</v>
      </c>
      <c r="B1503" s="1">
        <v>37257</v>
      </c>
      <c r="C1503">
        <v>6</v>
      </c>
      <c r="D1503" t="str">
        <f>VLOOKUP(Rent[[#This Row],[Real_estate_Item]],Houses[#All],2)</f>
        <v>Eindhoven-West</v>
      </c>
      <c r="E1503" t="str">
        <f>VLOOKUP(Rent[[#This Row],[Real_estate_Item]],Houses[#All],3)</f>
        <v>Strijp</v>
      </c>
      <c r="F1503" t="str">
        <f>VLOOKUP(Rent[[#This Row],[Real_estate_Item]],Houses[#All],6)</f>
        <v>Small House</v>
      </c>
      <c r="G1503" s="3">
        <f>VLOOKUP(Rent[[#This Row],[Real_estate_Item]],Houses[#All],7)</f>
        <v>700</v>
      </c>
      <c r="H1503" s="3">
        <f t="shared" si="46"/>
        <v>4200</v>
      </c>
      <c r="I1503" s="3">
        <f t="shared" si="47"/>
        <v>8400</v>
      </c>
      <c r="J1503" s="4">
        <f>Rent[[#This Row],[Actual_Rent]]/Rent[[#This Row],[Planned_rent]]</f>
        <v>0.5</v>
      </c>
      <c r="K1503"/>
    </row>
    <row r="1504" spans="1:11" x14ac:dyDescent="0.25">
      <c r="A1504">
        <v>80</v>
      </c>
      <c r="B1504" s="1">
        <v>37622</v>
      </c>
      <c r="C1504">
        <v>6</v>
      </c>
      <c r="D1504" t="str">
        <f>VLOOKUP(Rent[[#This Row],[Real_estate_Item]],Houses[#All],2)</f>
        <v>Eindhoven-West</v>
      </c>
      <c r="E1504" t="str">
        <f>VLOOKUP(Rent[[#This Row],[Real_estate_Item]],Houses[#All],3)</f>
        <v>Strijp</v>
      </c>
      <c r="F1504" t="str">
        <f>VLOOKUP(Rent[[#This Row],[Real_estate_Item]],Houses[#All],6)</f>
        <v>Small House</v>
      </c>
      <c r="G1504" s="3">
        <f>VLOOKUP(Rent[[#This Row],[Real_estate_Item]],Houses[#All],7)</f>
        <v>700</v>
      </c>
      <c r="H1504" s="3">
        <f t="shared" si="46"/>
        <v>4200</v>
      </c>
      <c r="I1504" s="3">
        <f t="shared" si="47"/>
        <v>8400</v>
      </c>
      <c r="J1504" s="4">
        <f>Rent[[#This Row],[Actual_Rent]]/Rent[[#This Row],[Planned_rent]]</f>
        <v>0.5</v>
      </c>
      <c r="K1504"/>
    </row>
    <row r="1505" spans="1:11" x14ac:dyDescent="0.25">
      <c r="A1505">
        <v>80</v>
      </c>
      <c r="B1505" s="1">
        <v>37987</v>
      </c>
      <c r="C1505">
        <v>9</v>
      </c>
      <c r="D1505" t="str">
        <f>VLOOKUP(Rent[[#This Row],[Real_estate_Item]],Houses[#All],2)</f>
        <v>Eindhoven-West</v>
      </c>
      <c r="E1505" t="str">
        <f>VLOOKUP(Rent[[#This Row],[Real_estate_Item]],Houses[#All],3)</f>
        <v>Strijp</v>
      </c>
      <c r="F1505" t="str">
        <f>VLOOKUP(Rent[[#This Row],[Real_estate_Item]],Houses[#All],6)</f>
        <v>Small House</v>
      </c>
      <c r="G1505" s="3">
        <f>VLOOKUP(Rent[[#This Row],[Real_estate_Item]],Houses[#All],7)</f>
        <v>700</v>
      </c>
      <c r="H1505" s="3">
        <f t="shared" si="46"/>
        <v>6300</v>
      </c>
      <c r="I1505" s="3">
        <f t="shared" si="47"/>
        <v>8400</v>
      </c>
      <c r="J1505" s="4">
        <f>Rent[[#This Row],[Actual_Rent]]/Rent[[#This Row],[Planned_rent]]</f>
        <v>0.75</v>
      </c>
      <c r="K1505"/>
    </row>
    <row r="1506" spans="1:11" x14ac:dyDescent="0.25">
      <c r="A1506">
        <v>80</v>
      </c>
      <c r="B1506" s="1">
        <v>38353</v>
      </c>
      <c r="C1506">
        <v>7</v>
      </c>
      <c r="D1506" t="str">
        <f>VLOOKUP(Rent[[#This Row],[Real_estate_Item]],Houses[#All],2)</f>
        <v>Eindhoven-West</v>
      </c>
      <c r="E1506" t="str">
        <f>VLOOKUP(Rent[[#This Row],[Real_estate_Item]],Houses[#All],3)</f>
        <v>Strijp</v>
      </c>
      <c r="F1506" t="str">
        <f>VLOOKUP(Rent[[#This Row],[Real_estate_Item]],Houses[#All],6)</f>
        <v>Small House</v>
      </c>
      <c r="G1506" s="3">
        <f>VLOOKUP(Rent[[#This Row],[Real_estate_Item]],Houses[#All],7)</f>
        <v>700</v>
      </c>
      <c r="H1506" s="3">
        <f t="shared" si="46"/>
        <v>4900</v>
      </c>
      <c r="I1506" s="3">
        <f t="shared" si="47"/>
        <v>8400</v>
      </c>
      <c r="J1506" s="4">
        <f>Rent[[#This Row],[Actual_Rent]]/Rent[[#This Row],[Planned_rent]]</f>
        <v>0.58333333333333337</v>
      </c>
      <c r="K1506"/>
    </row>
    <row r="1507" spans="1:11" x14ac:dyDescent="0.25">
      <c r="A1507">
        <v>80</v>
      </c>
      <c r="B1507" s="1">
        <v>38718</v>
      </c>
      <c r="C1507">
        <v>7</v>
      </c>
      <c r="D1507" t="str">
        <f>VLOOKUP(Rent[[#This Row],[Real_estate_Item]],Houses[#All],2)</f>
        <v>Eindhoven-West</v>
      </c>
      <c r="E1507" t="str">
        <f>VLOOKUP(Rent[[#This Row],[Real_estate_Item]],Houses[#All],3)</f>
        <v>Strijp</v>
      </c>
      <c r="F1507" t="str">
        <f>VLOOKUP(Rent[[#This Row],[Real_estate_Item]],Houses[#All],6)</f>
        <v>Small House</v>
      </c>
      <c r="G1507" s="3">
        <f>VLOOKUP(Rent[[#This Row],[Real_estate_Item]],Houses[#All],7)</f>
        <v>700</v>
      </c>
      <c r="H1507" s="3">
        <f t="shared" si="46"/>
        <v>4900</v>
      </c>
      <c r="I1507" s="3">
        <f t="shared" si="47"/>
        <v>8400</v>
      </c>
      <c r="J1507" s="4">
        <f>Rent[[#This Row],[Actual_Rent]]/Rent[[#This Row],[Planned_rent]]</f>
        <v>0.58333333333333337</v>
      </c>
      <c r="K1507"/>
    </row>
    <row r="1508" spans="1:11" x14ac:dyDescent="0.25">
      <c r="A1508">
        <v>80</v>
      </c>
      <c r="B1508" s="1">
        <v>39083</v>
      </c>
      <c r="C1508">
        <v>7</v>
      </c>
      <c r="D1508" t="str">
        <f>VLOOKUP(Rent[[#This Row],[Real_estate_Item]],Houses[#All],2)</f>
        <v>Eindhoven-West</v>
      </c>
      <c r="E1508" t="str">
        <f>VLOOKUP(Rent[[#This Row],[Real_estate_Item]],Houses[#All],3)</f>
        <v>Strijp</v>
      </c>
      <c r="F1508" t="str">
        <f>VLOOKUP(Rent[[#This Row],[Real_estate_Item]],Houses[#All],6)</f>
        <v>Small House</v>
      </c>
      <c r="G1508" s="3">
        <f>VLOOKUP(Rent[[#This Row],[Real_estate_Item]],Houses[#All],7)</f>
        <v>700</v>
      </c>
      <c r="H1508" s="3">
        <f t="shared" si="46"/>
        <v>4900</v>
      </c>
      <c r="I1508" s="3">
        <f t="shared" si="47"/>
        <v>8400</v>
      </c>
      <c r="J1508" s="4">
        <f>Rent[[#This Row],[Actual_Rent]]/Rent[[#This Row],[Planned_rent]]</f>
        <v>0.58333333333333337</v>
      </c>
      <c r="K1508"/>
    </row>
    <row r="1509" spans="1:11" x14ac:dyDescent="0.25">
      <c r="A1509">
        <v>80</v>
      </c>
      <c r="B1509" s="1">
        <v>39448</v>
      </c>
      <c r="C1509">
        <v>9</v>
      </c>
      <c r="D1509" t="str">
        <f>VLOOKUP(Rent[[#This Row],[Real_estate_Item]],Houses[#All],2)</f>
        <v>Eindhoven-West</v>
      </c>
      <c r="E1509" t="str">
        <f>VLOOKUP(Rent[[#This Row],[Real_estate_Item]],Houses[#All],3)</f>
        <v>Strijp</v>
      </c>
      <c r="F1509" t="str">
        <f>VLOOKUP(Rent[[#This Row],[Real_estate_Item]],Houses[#All],6)</f>
        <v>Small House</v>
      </c>
      <c r="G1509" s="3">
        <f>VLOOKUP(Rent[[#This Row],[Real_estate_Item]],Houses[#All],7)</f>
        <v>700</v>
      </c>
      <c r="H1509" s="3">
        <f t="shared" si="46"/>
        <v>6300</v>
      </c>
      <c r="I1509" s="3">
        <f t="shared" si="47"/>
        <v>8400</v>
      </c>
      <c r="J1509" s="4">
        <f>Rent[[#This Row],[Actual_Rent]]/Rent[[#This Row],[Planned_rent]]</f>
        <v>0.75</v>
      </c>
      <c r="K1509"/>
    </row>
    <row r="1510" spans="1:11" x14ac:dyDescent="0.25">
      <c r="A1510">
        <v>80</v>
      </c>
      <c r="B1510" s="1">
        <v>39814</v>
      </c>
      <c r="C1510">
        <v>8</v>
      </c>
      <c r="D1510" t="str">
        <f>VLOOKUP(Rent[[#This Row],[Real_estate_Item]],Houses[#All],2)</f>
        <v>Eindhoven-West</v>
      </c>
      <c r="E1510" t="str">
        <f>VLOOKUP(Rent[[#This Row],[Real_estate_Item]],Houses[#All],3)</f>
        <v>Strijp</v>
      </c>
      <c r="F1510" t="str">
        <f>VLOOKUP(Rent[[#This Row],[Real_estate_Item]],Houses[#All],6)</f>
        <v>Small House</v>
      </c>
      <c r="G1510" s="3">
        <f>VLOOKUP(Rent[[#This Row],[Real_estate_Item]],Houses[#All],7)</f>
        <v>700</v>
      </c>
      <c r="H1510" s="3">
        <f t="shared" si="46"/>
        <v>5600</v>
      </c>
      <c r="I1510" s="3">
        <f t="shared" si="47"/>
        <v>8400</v>
      </c>
      <c r="J1510" s="4">
        <f>Rent[[#This Row],[Actual_Rent]]/Rent[[#This Row],[Planned_rent]]</f>
        <v>0.66666666666666663</v>
      </c>
      <c r="K1510"/>
    </row>
    <row r="1511" spans="1:11" x14ac:dyDescent="0.25">
      <c r="A1511">
        <v>80</v>
      </c>
      <c r="B1511" s="1">
        <v>40179</v>
      </c>
      <c r="C1511">
        <v>7</v>
      </c>
      <c r="D1511" t="str">
        <f>VLOOKUP(Rent[[#This Row],[Real_estate_Item]],Houses[#All],2)</f>
        <v>Eindhoven-West</v>
      </c>
      <c r="E1511" t="str">
        <f>VLOOKUP(Rent[[#This Row],[Real_estate_Item]],Houses[#All],3)</f>
        <v>Strijp</v>
      </c>
      <c r="F1511" t="str">
        <f>VLOOKUP(Rent[[#This Row],[Real_estate_Item]],Houses[#All],6)</f>
        <v>Small House</v>
      </c>
      <c r="G1511" s="3">
        <f>VLOOKUP(Rent[[#This Row],[Real_estate_Item]],Houses[#All],7)</f>
        <v>700</v>
      </c>
      <c r="H1511" s="3">
        <f t="shared" si="46"/>
        <v>4900</v>
      </c>
      <c r="I1511" s="3">
        <f t="shared" si="47"/>
        <v>8400</v>
      </c>
      <c r="J1511" s="4">
        <f>Rent[[#This Row],[Actual_Rent]]/Rent[[#This Row],[Planned_rent]]</f>
        <v>0.58333333333333337</v>
      </c>
      <c r="K1511"/>
    </row>
    <row r="1512" spans="1:11" x14ac:dyDescent="0.25">
      <c r="A1512">
        <v>80</v>
      </c>
      <c r="B1512" s="1">
        <v>40544</v>
      </c>
      <c r="C1512">
        <v>5</v>
      </c>
      <c r="D1512" t="str">
        <f>VLOOKUP(Rent[[#This Row],[Real_estate_Item]],Houses[#All],2)</f>
        <v>Eindhoven-West</v>
      </c>
      <c r="E1512" t="str">
        <f>VLOOKUP(Rent[[#This Row],[Real_estate_Item]],Houses[#All],3)</f>
        <v>Strijp</v>
      </c>
      <c r="F1512" t="str">
        <f>VLOOKUP(Rent[[#This Row],[Real_estate_Item]],Houses[#All],6)</f>
        <v>Small House</v>
      </c>
      <c r="G1512" s="3">
        <f>VLOOKUP(Rent[[#This Row],[Real_estate_Item]],Houses[#All],7)</f>
        <v>700</v>
      </c>
      <c r="H1512" s="3">
        <f t="shared" si="46"/>
        <v>3500</v>
      </c>
      <c r="I1512" s="3">
        <f t="shared" si="47"/>
        <v>8400</v>
      </c>
      <c r="J1512" s="4">
        <f>Rent[[#This Row],[Actual_Rent]]/Rent[[#This Row],[Planned_rent]]</f>
        <v>0.41666666666666669</v>
      </c>
      <c r="K1512"/>
    </row>
    <row r="1513" spans="1:11" x14ac:dyDescent="0.25">
      <c r="A1513">
        <v>80</v>
      </c>
      <c r="B1513" s="1">
        <v>40909</v>
      </c>
      <c r="C1513">
        <v>5</v>
      </c>
      <c r="D1513" t="str">
        <f>VLOOKUP(Rent[[#This Row],[Real_estate_Item]],Houses[#All],2)</f>
        <v>Eindhoven-West</v>
      </c>
      <c r="E1513" t="str">
        <f>VLOOKUP(Rent[[#This Row],[Real_estate_Item]],Houses[#All],3)</f>
        <v>Strijp</v>
      </c>
      <c r="F1513" t="str">
        <f>VLOOKUP(Rent[[#This Row],[Real_estate_Item]],Houses[#All],6)</f>
        <v>Small House</v>
      </c>
      <c r="G1513" s="3">
        <f>VLOOKUP(Rent[[#This Row],[Real_estate_Item]],Houses[#All],7)</f>
        <v>700</v>
      </c>
      <c r="H1513" s="3">
        <f t="shared" si="46"/>
        <v>3500</v>
      </c>
      <c r="I1513" s="3">
        <f t="shared" si="47"/>
        <v>8400</v>
      </c>
      <c r="J1513" s="4">
        <f>Rent[[#This Row],[Actual_Rent]]/Rent[[#This Row],[Planned_rent]]</f>
        <v>0.41666666666666669</v>
      </c>
      <c r="K1513"/>
    </row>
    <row r="1514" spans="1:11" x14ac:dyDescent="0.25">
      <c r="A1514">
        <v>80</v>
      </c>
      <c r="B1514" s="1">
        <v>41275</v>
      </c>
      <c r="C1514">
        <v>6</v>
      </c>
      <c r="D1514" t="str">
        <f>VLOOKUP(Rent[[#This Row],[Real_estate_Item]],Houses[#All],2)</f>
        <v>Eindhoven-West</v>
      </c>
      <c r="E1514" t="str">
        <f>VLOOKUP(Rent[[#This Row],[Real_estate_Item]],Houses[#All],3)</f>
        <v>Strijp</v>
      </c>
      <c r="F1514" t="str">
        <f>VLOOKUP(Rent[[#This Row],[Real_estate_Item]],Houses[#All],6)</f>
        <v>Small House</v>
      </c>
      <c r="G1514" s="3">
        <f>VLOOKUP(Rent[[#This Row],[Real_estate_Item]],Houses[#All],7)</f>
        <v>700</v>
      </c>
      <c r="H1514" s="3">
        <f t="shared" si="46"/>
        <v>4200</v>
      </c>
      <c r="I1514" s="3">
        <f t="shared" si="47"/>
        <v>8400</v>
      </c>
      <c r="J1514" s="4">
        <f>Rent[[#This Row],[Actual_Rent]]/Rent[[#This Row],[Planned_rent]]</f>
        <v>0.5</v>
      </c>
      <c r="K1514"/>
    </row>
    <row r="1515" spans="1:11" x14ac:dyDescent="0.25">
      <c r="A1515">
        <v>80</v>
      </c>
      <c r="B1515" s="1">
        <v>41640</v>
      </c>
      <c r="C1515">
        <v>5</v>
      </c>
      <c r="D1515" t="str">
        <f>VLOOKUP(Rent[[#This Row],[Real_estate_Item]],Houses[#All],2)</f>
        <v>Eindhoven-West</v>
      </c>
      <c r="E1515" t="str">
        <f>VLOOKUP(Rent[[#This Row],[Real_estate_Item]],Houses[#All],3)</f>
        <v>Strijp</v>
      </c>
      <c r="F1515" t="str">
        <f>VLOOKUP(Rent[[#This Row],[Real_estate_Item]],Houses[#All],6)</f>
        <v>Small House</v>
      </c>
      <c r="G1515" s="3">
        <f>VLOOKUP(Rent[[#This Row],[Real_estate_Item]],Houses[#All],7)</f>
        <v>700</v>
      </c>
      <c r="H1515" s="3">
        <f t="shared" si="46"/>
        <v>3500</v>
      </c>
      <c r="I1515" s="3">
        <f t="shared" si="47"/>
        <v>8400</v>
      </c>
      <c r="J1515" s="4">
        <f>Rent[[#This Row],[Actual_Rent]]/Rent[[#This Row],[Planned_rent]]</f>
        <v>0.41666666666666669</v>
      </c>
      <c r="K1515"/>
    </row>
    <row r="1516" spans="1:11" x14ac:dyDescent="0.25">
      <c r="A1516">
        <v>80</v>
      </c>
      <c r="B1516" s="1">
        <v>42005</v>
      </c>
      <c r="C1516">
        <v>7</v>
      </c>
      <c r="D1516" t="str">
        <f>VLOOKUP(Rent[[#This Row],[Real_estate_Item]],Houses[#All],2)</f>
        <v>Eindhoven-West</v>
      </c>
      <c r="E1516" t="str">
        <f>VLOOKUP(Rent[[#This Row],[Real_estate_Item]],Houses[#All],3)</f>
        <v>Strijp</v>
      </c>
      <c r="F1516" t="str">
        <f>VLOOKUP(Rent[[#This Row],[Real_estate_Item]],Houses[#All],6)</f>
        <v>Small House</v>
      </c>
      <c r="G1516" s="3">
        <f>VLOOKUP(Rent[[#This Row],[Real_estate_Item]],Houses[#All],7)</f>
        <v>700</v>
      </c>
      <c r="H1516" s="3">
        <f t="shared" si="46"/>
        <v>4900</v>
      </c>
      <c r="I1516" s="3">
        <f t="shared" si="47"/>
        <v>8400</v>
      </c>
      <c r="J1516" s="4">
        <f>Rent[[#This Row],[Actual_Rent]]/Rent[[#This Row],[Planned_rent]]</f>
        <v>0.58333333333333337</v>
      </c>
      <c r="K1516"/>
    </row>
    <row r="1517" spans="1:11" x14ac:dyDescent="0.25">
      <c r="A1517">
        <v>80</v>
      </c>
      <c r="B1517" s="1">
        <v>42370</v>
      </c>
      <c r="C1517">
        <v>6</v>
      </c>
      <c r="D1517" t="str">
        <f>VLOOKUP(Rent[[#This Row],[Real_estate_Item]],Houses[#All],2)</f>
        <v>Eindhoven-West</v>
      </c>
      <c r="E1517" t="str">
        <f>VLOOKUP(Rent[[#This Row],[Real_estate_Item]],Houses[#All],3)</f>
        <v>Strijp</v>
      </c>
      <c r="F1517" t="str">
        <f>VLOOKUP(Rent[[#This Row],[Real_estate_Item]],Houses[#All],6)</f>
        <v>Small House</v>
      </c>
      <c r="G1517" s="3">
        <f>VLOOKUP(Rent[[#This Row],[Real_estate_Item]],Houses[#All],7)</f>
        <v>700</v>
      </c>
      <c r="H1517" s="3">
        <f t="shared" si="46"/>
        <v>4200</v>
      </c>
      <c r="I1517" s="3">
        <f t="shared" si="47"/>
        <v>8400</v>
      </c>
      <c r="J1517" s="4">
        <f>Rent[[#This Row],[Actual_Rent]]/Rent[[#This Row],[Planned_rent]]</f>
        <v>0.5</v>
      </c>
      <c r="K1517"/>
    </row>
    <row r="1518" spans="1:11" x14ac:dyDescent="0.25">
      <c r="A1518">
        <v>80</v>
      </c>
      <c r="B1518" s="1">
        <v>42736</v>
      </c>
      <c r="C1518">
        <v>6</v>
      </c>
      <c r="D1518" t="str">
        <f>VLOOKUP(Rent[[#This Row],[Real_estate_Item]],Houses[#All],2)</f>
        <v>Eindhoven-West</v>
      </c>
      <c r="E1518" t="str">
        <f>VLOOKUP(Rent[[#This Row],[Real_estate_Item]],Houses[#All],3)</f>
        <v>Strijp</v>
      </c>
      <c r="F1518" t="str">
        <f>VLOOKUP(Rent[[#This Row],[Real_estate_Item]],Houses[#All],6)</f>
        <v>Small House</v>
      </c>
      <c r="G1518" s="3">
        <f>VLOOKUP(Rent[[#This Row],[Real_estate_Item]],Houses[#All],7)</f>
        <v>700</v>
      </c>
      <c r="H1518" s="3">
        <f t="shared" si="46"/>
        <v>4200</v>
      </c>
      <c r="I1518" s="3">
        <f t="shared" si="47"/>
        <v>8400</v>
      </c>
      <c r="J1518" s="4">
        <f>Rent[[#This Row],[Actual_Rent]]/Rent[[#This Row],[Planned_rent]]</f>
        <v>0.5</v>
      </c>
      <c r="K1518"/>
    </row>
    <row r="1519" spans="1:11" x14ac:dyDescent="0.25">
      <c r="A1519">
        <v>80</v>
      </c>
      <c r="B1519" s="1">
        <v>43101</v>
      </c>
      <c r="C1519">
        <v>7</v>
      </c>
      <c r="D1519" t="str">
        <f>VLOOKUP(Rent[[#This Row],[Real_estate_Item]],Houses[#All],2)</f>
        <v>Eindhoven-West</v>
      </c>
      <c r="E1519" t="str">
        <f>VLOOKUP(Rent[[#This Row],[Real_estate_Item]],Houses[#All],3)</f>
        <v>Strijp</v>
      </c>
      <c r="F1519" t="str">
        <f>VLOOKUP(Rent[[#This Row],[Real_estate_Item]],Houses[#All],6)</f>
        <v>Small House</v>
      </c>
      <c r="G1519" s="3">
        <f>VLOOKUP(Rent[[#This Row],[Real_estate_Item]],Houses[#All],7)</f>
        <v>700</v>
      </c>
      <c r="H1519" s="3">
        <f t="shared" si="46"/>
        <v>4900</v>
      </c>
      <c r="I1519" s="3">
        <f t="shared" si="47"/>
        <v>8400</v>
      </c>
      <c r="J1519" s="4">
        <f>Rent[[#This Row],[Actual_Rent]]/Rent[[#This Row],[Planned_rent]]</f>
        <v>0.58333333333333337</v>
      </c>
      <c r="K1519"/>
    </row>
    <row r="1520" spans="1:11" x14ac:dyDescent="0.25">
      <c r="A1520">
        <v>80</v>
      </c>
      <c r="B1520" s="1">
        <v>43466</v>
      </c>
      <c r="C1520">
        <v>9</v>
      </c>
      <c r="D1520" t="str">
        <f>VLOOKUP(Rent[[#This Row],[Real_estate_Item]],Houses[#All],2)</f>
        <v>Eindhoven-West</v>
      </c>
      <c r="E1520" t="str">
        <f>VLOOKUP(Rent[[#This Row],[Real_estate_Item]],Houses[#All],3)</f>
        <v>Strijp</v>
      </c>
      <c r="F1520" t="str">
        <f>VLOOKUP(Rent[[#This Row],[Real_estate_Item]],Houses[#All],6)</f>
        <v>Small House</v>
      </c>
      <c r="G1520" s="3">
        <f>VLOOKUP(Rent[[#This Row],[Real_estate_Item]],Houses[#All],7)</f>
        <v>700</v>
      </c>
      <c r="H1520" s="3">
        <f t="shared" si="46"/>
        <v>6300</v>
      </c>
      <c r="I1520" s="3">
        <f t="shared" si="47"/>
        <v>8400</v>
      </c>
      <c r="J1520" s="4">
        <f>Rent[[#This Row],[Actual_Rent]]/Rent[[#This Row],[Planned_rent]]</f>
        <v>0.75</v>
      </c>
      <c r="K1520"/>
    </row>
    <row r="1521" spans="1:11" x14ac:dyDescent="0.25">
      <c r="A1521">
        <v>81</v>
      </c>
      <c r="B1521" s="1">
        <v>36892</v>
      </c>
      <c r="C1521">
        <v>6</v>
      </c>
      <c r="D1521" t="str">
        <f>VLOOKUP(Rent[[#This Row],[Real_estate_Item]],Houses[#All],2)</f>
        <v>Eindhoven-West</v>
      </c>
      <c r="E1521" t="str">
        <f>VLOOKUP(Rent[[#This Row],[Real_estate_Item]],Houses[#All],3)</f>
        <v>Strijp</v>
      </c>
      <c r="F1521" t="str">
        <f>VLOOKUP(Rent[[#This Row],[Real_estate_Item]],Houses[#All],6)</f>
        <v>Small House</v>
      </c>
      <c r="G1521" s="3">
        <f>VLOOKUP(Rent[[#This Row],[Real_estate_Item]],Houses[#All],7)</f>
        <v>630</v>
      </c>
      <c r="H1521" s="3">
        <f t="shared" si="46"/>
        <v>3780</v>
      </c>
      <c r="I1521" s="3">
        <f t="shared" si="47"/>
        <v>7560</v>
      </c>
      <c r="J1521" s="4">
        <f>Rent[[#This Row],[Actual_Rent]]/Rent[[#This Row],[Planned_rent]]</f>
        <v>0.5</v>
      </c>
      <c r="K1521"/>
    </row>
    <row r="1522" spans="1:11" x14ac:dyDescent="0.25">
      <c r="A1522">
        <v>81</v>
      </c>
      <c r="B1522" s="1">
        <v>37257</v>
      </c>
      <c r="C1522">
        <v>9</v>
      </c>
      <c r="D1522" t="str">
        <f>VLOOKUP(Rent[[#This Row],[Real_estate_Item]],Houses[#All],2)</f>
        <v>Eindhoven-West</v>
      </c>
      <c r="E1522" t="str">
        <f>VLOOKUP(Rent[[#This Row],[Real_estate_Item]],Houses[#All],3)</f>
        <v>Strijp</v>
      </c>
      <c r="F1522" t="str">
        <f>VLOOKUP(Rent[[#This Row],[Real_estate_Item]],Houses[#All],6)</f>
        <v>Small House</v>
      </c>
      <c r="G1522" s="3">
        <f>VLOOKUP(Rent[[#This Row],[Real_estate_Item]],Houses[#All],7)</f>
        <v>630</v>
      </c>
      <c r="H1522" s="3">
        <f t="shared" si="46"/>
        <v>5670</v>
      </c>
      <c r="I1522" s="3">
        <f t="shared" si="47"/>
        <v>7560</v>
      </c>
      <c r="J1522" s="4">
        <f>Rent[[#This Row],[Actual_Rent]]/Rent[[#This Row],[Planned_rent]]</f>
        <v>0.75</v>
      </c>
      <c r="K1522"/>
    </row>
    <row r="1523" spans="1:11" x14ac:dyDescent="0.25">
      <c r="A1523">
        <v>81</v>
      </c>
      <c r="B1523" s="1">
        <v>37622</v>
      </c>
      <c r="C1523">
        <v>5</v>
      </c>
      <c r="D1523" t="str">
        <f>VLOOKUP(Rent[[#This Row],[Real_estate_Item]],Houses[#All],2)</f>
        <v>Eindhoven-West</v>
      </c>
      <c r="E1523" t="str">
        <f>VLOOKUP(Rent[[#This Row],[Real_estate_Item]],Houses[#All],3)</f>
        <v>Strijp</v>
      </c>
      <c r="F1523" t="str">
        <f>VLOOKUP(Rent[[#This Row],[Real_estate_Item]],Houses[#All],6)</f>
        <v>Small House</v>
      </c>
      <c r="G1523" s="3">
        <f>VLOOKUP(Rent[[#This Row],[Real_estate_Item]],Houses[#All],7)</f>
        <v>630</v>
      </c>
      <c r="H1523" s="3">
        <f t="shared" si="46"/>
        <v>3150</v>
      </c>
      <c r="I1523" s="3">
        <f t="shared" si="47"/>
        <v>7560</v>
      </c>
      <c r="J1523" s="4">
        <f>Rent[[#This Row],[Actual_Rent]]/Rent[[#This Row],[Planned_rent]]</f>
        <v>0.41666666666666669</v>
      </c>
      <c r="K1523"/>
    </row>
    <row r="1524" spans="1:11" x14ac:dyDescent="0.25">
      <c r="A1524">
        <v>81</v>
      </c>
      <c r="B1524" s="1">
        <v>37987</v>
      </c>
      <c r="C1524">
        <v>8</v>
      </c>
      <c r="D1524" t="str">
        <f>VLOOKUP(Rent[[#This Row],[Real_estate_Item]],Houses[#All],2)</f>
        <v>Eindhoven-West</v>
      </c>
      <c r="E1524" t="str">
        <f>VLOOKUP(Rent[[#This Row],[Real_estate_Item]],Houses[#All],3)</f>
        <v>Strijp</v>
      </c>
      <c r="F1524" t="str">
        <f>VLOOKUP(Rent[[#This Row],[Real_estate_Item]],Houses[#All],6)</f>
        <v>Small House</v>
      </c>
      <c r="G1524" s="3">
        <f>VLOOKUP(Rent[[#This Row],[Real_estate_Item]],Houses[#All],7)</f>
        <v>630</v>
      </c>
      <c r="H1524" s="3">
        <f t="shared" si="46"/>
        <v>5040</v>
      </c>
      <c r="I1524" s="3">
        <f t="shared" si="47"/>
        <v>7560</v>
      </c>
      <c r="J1524" s="4">
        <f>Rent[[#This Row],[Actual_Rent]]/Rent[[#This Row],[Planned_rent]]</f>
        <v>0.66666666666666663</v>
      </c>
      <c r="K1524"/>
    </row>
    <row r="1525" spans="1:11" x14ac:dyDescent="0.25">
      <c r="A1525">
        <v>81</v>
      </c>
      <c r="B1525" s="1">
        <v>38353</v>
      </c>
      <c r="C1525">
        <v>6</v>
      </c>
      <c r="D1525" t="str">
        <f>VLOOKUP(Rent[[#This Row],[Real_estate_Item]],Houses[#All],2)</f>
        <v>Eindhoven-West</v>
      </c>
      <c r="E1525" t="str">
        <f>VLOOKUP(Rent[[#This Row],[Real_estate_Item]],Houses[#All],3)</f>
        <v>Strijp</v>
      </c>
      <c r="F1525" t="str">
        <f>VLOOKUP(Rent[[#This Row],[Real_estate_Item]],Houses[#All],6)</f>
        <v>Small House</v>
      </c>
      <c r="G1525" s="3">
        <f>VLOOKUP(Rent[[#This Row],[Real_estate_Item]],Houses[#All],7)</f>
        <v>630</v>
      </c>
      <c r="H1525" s="3">
        <f t="shared" si="46"/>
        <v>3780</v>
      </c>
      <c r="I1525" s="3">
        <f t="shared" si="47"/>
        <v>7560</v>
      </c>
      <c r="J1525" s="4">
        <f>Rent[[#This Row],[Actual_Rent]]/Rent[[#This Row],[Planned_rent]]</f>
        <v>0.5</v>
      </c>
      <c r="K1525"/>
    </row>
    <row r="1526" spans="1:11" x14ac:dyDescent="0.25">
      <c r="A1526">
        <v>81</v>
      </c>
      <c r="B1526" s="1">
        <v>38718</v>
      </c>
      <c r="C1526">
        <v>8</v>
      </c>
      <c r="D1526" t="str">
        <f>VLOOKUP(Rent[[#This Row],[Real_estate_Item]],Houses[#All],2)</f>
        <v>Eindhoven-West</v>
      </c>
      <c r="E1526" t="str">
        <f>VLOOKUP(Rent[[#This Row],[Real_estate_Item]],Houses[#All],3)</f>
        <v>Strijp</v>
      </c>
      <c r="F1526" t="str">
        <f>VLOOKUP(Rent[[#This Row],[Real_estate_Item]],Houses[#All],6)</f>
        <v>Small House</v>
      </c>
      <c r="G1526" s="3">
        <f>VLOOKUP(Rent[[#This Row],[Real_estate_Item]],Houses[#All],7)</f>
        <v>630</v>
      </c>
      <c r="H1526" s="3">
        <f t="shared" si="46"/>
        <v>5040</v>
      </c>
      <c r="I1526" s="3">
        <f t="shared" si="47"/>
        <v>7560</v>
      </c>
      <c r="J1526" s="4">
        <f>Rent[[#This Row],[Actual_Rent]]/Rent[[#This Row],[Planned_rent]]</f>
        <v>0.66666666666666663</v>
      </c>
      <c r="K1526"/>
    </row>
    <row r="1527" spans="1:11" x14ac:dyDescent="0.25">
      <c r="A1527">
        <v>81</v>
      </c>
      <c r="B1527" s="1">
        <v>39083</v>
      </c>
      <c r="C1527">
        <v>6</v>
      </c>
      <c r="D1527" t="str">
        <f>VLOOKUP(Rent[[#This Row],[Real_estate_Item]],Houses[#All],2)</f>
        <v>Eindhoven-West</v>
      </c>
      <c r="E1527" t="str">
        <f>VLOOKUP(Rent[[#This Row],[Real_estate_Item]],Houses[#All],3)</f>
        <v>Strijp</v>
      </c>
      <c r="F1527" t="str">
        <f>VLOOKUP(Rent[[#This Row],[Real_estate_Item]],Houses[#All],6)</f>
        <v>Small House</v>
      </c>
      <c r="G1527" s="3">
        <f>VLOOKUP(Rent[[#This Row],[Real_estate_Item]],Houses[#All],7)</f>
        <v>630</v>
      </c>
      <c r="H1527" s="3">
        <f t="shared" si="46"/>
        <v>3780</v>
      </c>
      <c r="I1527" s="3">
        <f t="shared" si="47"/>
        <v>7560</v>
      </c>
      <c r="J1527" s="4">
        <f>Rent[[#This Row],[Actual_Rent]]/Rent[[#This Row],[Planned_rent]]</f>
        <v>0.5</v>
      </c>
      <c r="K1527"/>
    </row>
    <row r="1528" spans="1:11" x14ac:dyDescent="0.25">
      <c r="A1528">
        <v>81</v>
      </c>
      <c r="B1528" s="1">
        <v>39448</v>
      </c>
      <c r="C1528">
        <v>9</v>
      </c>
      <c r="D1528" t="str">
        <f>VLOOKUP(Rent[[#This Row],[Real_estate_Item]],Houses[#All],2)</f>
        <v>Eindhoven-West</v>
      </c>
      <c r="E1528" t="str">
        <f>VLOOKUP(Rent[[#This Row],[Real_estate_Item]],Houses[#All],3)</f>
        <v>Strijp</v>
      </c>
      <c r="F1528" t="str">
        <f>VLOOKUP(Rent[[#This Row],[Real_estate_Item]],Houses[#All],6)</f>
        <v>Small House</v>
      </c>
      <c r="G1528" s="3">
        <f>VLOOKUP(Rent[[#This Row],[Real_estate_Item]],Houses[#All],7)</f>
        <v>630</v>
      </c>
      <c r="H1528" s="3">
        <f t="shared" si="46"/>
        <v>5670</v>
      </c>
      <c r="I1528" s="3">
        <f t="shared" si="47"/>
        <v>7560</v>
      </c>
      <c r="J1528" s="4">
        <f>Rent[[#This Row],[Actual_Rent]]/Rent[[#This Row],[Planned_rent]]</f>
        <v>0.75</v>
      </c>
      <c r="K1528"/>
    </row>
    <row r="1529" spans="1:11" x14ac:dyDescent="0.25">
      <c r="A1529">
        <v>81</v>
      </c>
      <c r="B1529" s="1">
        <v>39814</v>
      </c>
      <c r="C1529">
        <v>6</v>
      </c>
      <c r="D1529" t="str">
        <f>VLOOKUP(Rent[[#This Row],[Real_estate_Item]],Houses[#All],2)</f>
        <v>Eindhoven-West</v>
      </c>
      <c r="E1529" t="str">
        <f>VLOOKUP(Rent[[#This Row],[Real_estate_Item]],Houses[#All],3)</f>
        <v>Strijp</v>
      </c>
      <c r="F1529" t="str">
        <f>VLOOKUP(Rent[[#This Row],[Real_estate_Item]],Houses[#All],6)</f>
        <v>Small House</v>
      </c>
      <c r="G1529" s="3">
        <f>VLOOKUP(Rent[[#This Row],[Real_estate_Item]],Houses[#All],7)</f>
        <v>630</v>
      </c>
      <c r="H1529" s="3">
        <f t="shared" si="46"/>
        <v>3780</v>
      </c>
      <c r="I1529" s="3">
        <f t="shared" si="47"/>
        <v>7560</v>
      </c>
      <c r="J1529" s="4">
        <f>Rent[[#This Row],[Actual_Rent]]/Rent[[#This Row],[Planned_rent]]</f>
        <v>0.5</v>
      </c>
      <c r="K1529"/>
    </row>
    <row r="1530" spans="1:11" x14ac:dyDescent="0.25">
      <c r="A1530">
        <v>81</v>
      </c>
      <c r="B1530" s="1">
        <v>40179</v>
      </c>
      <c r="C1530">
        <v>5</v>
      </c>
      <c r="D1530" t="str">
        <f>VLOOKUP(Rent[[#This Row],[Real_estate_Item]],Houses[#All],2)</f>
        <v>Eindhoven-West</v>
      </c>
      <c r="E1530" t="str">
        <f>VLOOKUP(Rent[[#This Row],[Real_estate_Item]],Houses[#All],3)</f>
        <v>Strijp</v>
      </c>
      <c r="F1530" t="str">
        <f>VLOOKUP(Rent[[#This Row],[Real_estate_Item]],Houses[#All],6)</f>
        <v>Small House</v>
      </c>
      <c r="G1530" s="3">
        <f>VLOOKUP(Rent[[#This Row],[Real_estate_Item]],Houses[#All],7)</f>
        <v>630</v>
      </c>
      <c r="H1530" s="3">
        <f t="shared" si="46"/>
        <v>3150</v>
      </c>
      <c r="I1530" s="3">
        <f t="shared" si="47"/>
        <v>7560</v>
      </c>
      <c r="J1530" s="4">
        <f>Rent[[#This Row],[Actual_Rent]]/Rent[[#This Row],[Planned_rent]]</f>
        <v>0.41666666666666669</v>
      </c>
      <c r="K1530"/>
    </row>
    <row r="1531" spans="1:11" x14ac:dyDescent="0.25">
      <c r="A1531">
        <v>81</v>
      </c>
      <c r="B1531" s="1">
        <v>40544</v>
      </c>
      <c r="C1531">
        <v>5</v>
      </c>
      <c r="D1531" t="str">
        <f>VLOOKUP(Rent[[#This Row],[Real_estate_Item]],Houses[#All],2)</f>
        <v>Eindhoven-West</v>
      </c>
      <c r="E1531" t="str">
        <f>VLOOKUP(Rent[[#This Row],[Real_estate_Item]],Houses[#All],3)</f>
        <v>Strijp</v>
      </c>
      <c r="F1531" t="str">
        <f>VLOOKUP(Rent[[#This Row],[Real_estate_Item]],Houses[#All],6)</f>
        <v>Small House</v>
      </c>
      <c r="G1531" s="3">
        <f>VLOOKUP(Rent[[#This Row],[Real_estate_Item]],Houses[#All],7)</f>
        <v>630</v>
      </c>
      <c r="H1531" s="3">
        <f t="shared" si="46"/>
        <v>3150</v>
      </c>
      <c r="I1531" s="3">
        <f t="shared" si="47"/>
        <v>7560</v>
      </c>
      <c r="J1531" s="4">
        <f>Rent[[#This Row],[Actual_Rent]]/Rent[[#This Row],[Planned_rent]]</f>
        <v>0.41666666666666669</v>
      </c>
      <c r="K1531"/>
    </row>
    <row r="1532" spans="1:11" x14ac:dyDescent="0.25">
      <c r="A1532">
        <v>81</v>
      </c>
      <c r="B1532" s="1">
        <v>40909</v>
      </c>
      <c r="C1532">
        <v>9</v>
      </c>
      <c r="D1532" t="str">
        <f>VLOOKUP(Rent[[#This Row],[Real_estate_Item]],Houses[#All],2)</f>
        <v>Eindhoven-West</v>
      </c>
      <c r="E1532" t="str">
        <f>VLOOKUP(Rent[[#This Row],[Real_estate_Item]],Houses[#All],3)</f>
        <v>Strijp</v>
      </c>
      <c r="F1532" t="str">
        <f>VLOOKUP(Rent[[#This Row],[Real_estate_Item]],Houses[#All],6)</f>
        <v>Small House</v>
      </c>
      <c r="G1532" s="3">
        <f>VLOOKUP(Rent[[#This Row],[Real_estate_Item]],Houses[#All],7)</f>
        <v>630</v>
      </c>
      <c r="H1532" s="3">
        <f t="shared" si="46"/>
        <v>5670</v>
      </c>
      <c r="I1532" s="3">
        <f t="shared" si="47"/>
        <v>7560</v>
      </c>
      <c r="J1532" s="4">
        <f>Rent[[#This Row],[Actual_Rent]]/Rent[[#This Row],[Planned_rent]]</f>
        <v>0.75</v>
      </c>
      <c r="K1532"/>
    </row>
    <row r="1533" spans="1:11" x14ac:dyDescent="0.25">
      <c r="A1533">
        <v>81</v>
      </c>
      <c r="B1533" s="1">
        <v>41275</v>
      </c>
      <c r="C1533">
        <v>6</v>
      </c>
      <c r="D1533" t="str">
        <f>VLOOKUP(Rent[[#This Row],[Real_estate_Item]],Houses[#All],2)</f>
        <v>Eindhoven-West</v>
      </c>
      <c r="E1533" t="str">
        <f>VLOOKUP(Rent[[#This Row],[Real_estate_Item]],Houses[#All],3)</f>
        <v>Strijp</v>
      </c>
      <c r="F1533" t="str">
        <f>VLOOKUP(Rent[[#This Row],[Real_estate_Item]],Houses[#All],6)</f>
        <v>Small House</v>
      </c>
      <c r="G1533" s="3">
        <f>VLOOKUP(Rent[[#This Row],[Real_estate_Item]],Houses[#All],7)</f>
        <v>630</v>
      </c>
      <c r="H1533" s="3">
        <f t="shared" si="46"/>
        <v>3780</v>
      </c>
      <c r="I1533" s="3">
        <f t="shared" si="47"/>
        <v>7560</v>
      </c>
      <c r="J1533" s="4">
        <f>Rent[[#This Row],[Actual_Rent]]/Rent[[#This Row],[Planned_rent]]</f>
        <v>0.5</v>
      </c>
      <c r="K1533"/>
    </row>
    <row r="1534" spans="1:11" x14ac:dyDescent="0.25">
      <c r="A1534">
        <v>81</v>
      </c>
      <c r="B1534" s="1">
        <v>41640</v>
      </c>
      <c r="C1534">
        <v>9</v>
      </c>
      <c r="D1534" t="str">
        <f>VLOOKUP(Rent[[#This Row],[Real_estate_Item]],Houses[#All],2)</f>
        <v>Eindhoven-West</v>
      </c>
      <c r="E1534" t="str">
        <f>VLOOKUP(Rent[[#This Row],[Real_estate_Item]],Houses[#All],3)</f>
        <v>Strijp</v>
      </c>
      <c r="F1534" t="str">
        <f>VLOOKUP(Rent[[#This Row],[Real_estate_Item]],Houses[#All],6)</f>
        <v>Small House</v>
      </c>
      <c r="G1534" s="3">
        <f>VLOOKUP(Rent[[#This Row],[Real_estate_Item]],Houses[#All],7)</f>
        <v>630</v>
      </c>
      <c r="H1534" s="3">
        <f t="shared" si="46"/>
        <v>5670</v>
      </c>
      <c r="I1534" s="3">
        <f t="shared" si="47"/>
        <v>7560</v>
      </c>
      <c r="J1534" s="4">
        <f>Rent[[#This Row],[Actual_Rent]]/Rent[[#This Row],[Planned_rent]]</f>
        <v>0.75</v>
      </c>
      <c r="K1534"/>
    </row>
    <row r="1535" spans="1:11" x14ac:dyDescent="0.25">
      <c r="A1535">
        <v>81</v>
      </c>
      <c r="B1535" s="1">
        <v>42005</v>
      </c>
      <c r="C1535">
        <v>9</v>
      </c>
      <c r="D1535" t="str">
        <f>VLOOKUP(Rent[[#This Row],[Real_estate_Item]],Houses[#All],2)</f>
        <v>Eindhoven-West</v>
      </c>
      <c r="E1535" t="str">
        <f>VLOOKUP(Rent[[#This Row],[Real_estate_Item]],Houses[#All],3)</f>
        <v>Strijp</v>
      </c>
      <c r="F1535" t="str">
        <f>VLOOKUP(Rent[[#This Row],[Real_estate_Item]],Houses[#All],6)</f>
        <v>Small House</v>
      </c>
      <c r="G1535" s="3">
        <f>VLOOKUP(Rent[[#This Row],[Real_estate_Item]],Houses[#All],7)</f>
        <v>630</v>
      </c>
      <c r="H1535" s="3">
        <f t="shared" si="46"/>
        <v>5670</v>
      </c>
      <c r="I1535" s="3">
        <f t="shared" si="47"/>
        <v>7560</v>
      </c>
      <c r="J1535" s="4">
        <f>Rent[[#This Row],[Actual_Rent]]/Rent[[#This Row],[Planned_rent]]</f>
        <v>0.75</v>
      </c>
      <c r="K1535"/>
    </row>
    <row r="1536" spans="1:11" x14ac:dyDescent="0.25">
      <c r="A1536">
        <v>81</v>
      </c>
      <c r="B1536" s="1">
        <v>42370</v>
      </c>
      <c r="C1536">
        <v>7</v>
      </c>
      <c r="D1536" t="str">
        <f>VLOOKUP(Rent[[#This Row],[Real_estate_Item]],Houses[#All],2)</f>
        <v>Eindhoven-West</v>
      </c>
      <c r="E1536" t="str">
        <f>VLOOKUP(Rent[[#This Row],[Real_estate_Item]],Houses[#All],3)</f>
        <v>Strijp</v>
      </c>
      <c r="F1536" t="str">
        <f>VLOOKUP(Rent[[#This Row],[Real_estate_Item]],Houses[#All],6)</f>
        <v>Small House</v>
      </c>
      <c r="G1536" s="3">
        <f>VLOOKUP(Rent[[#This Row],[Real_estate_Item]],Houses[#All],7)</f>
        <v>630</v>
      </c>
      <c r="H1536" s="3">
        <f t="shared" si="46"/>
        <v>4410</v>
      </c>
      <c r="I1536" s="3">
        <f t="shared" si="47"/>
        <v>7560</v>
      </c>
      <c r="J1536" s="4">
        <f>Rent[[#This Row],[Actual_Rent]]/Rent[[#This Row],[Planned_rent]]</f>
        <v>0.58333333333333337</v>
      </c>
      <c r="K1536"/>
    </row>
    <row r="1537" spans="1:11" x14ac:dyDescent="0.25">
      <c r="A1537">
        <v>81</v>
      </c>
      <c r="B1537" s="1">
        <v>42736</v>
      </c>
      <c r="C1537">
        <v>7</v>
      </c>
      <c r="D1537" t="str">
        <f>VLOOKUP(Rent[[#This Row],[Real_estate_Item]],Houses[#All],2)</f>
        <v>Eindhoven-West</v>
      </c>
      <c r="E1537" t="str">
        <f>VLOOKUP(Rent[[#This Row],[Real_estate_Item]],Houses[#All],3)</f>
        <v>Strijp</v>
      </c>
      <c r="F1537" t="str">
        <f>VLOOKUP(Rent[[#This Row],[Real_estate_Item]],Houses[#All],6)</f>
        <v>Small House</v>
      </c>
      <c r="G1537" s="3">
        <f>VLOOKUP(Rent[[#This Row],[Real_estate_Item]],Houses[#All],7)</f>
        <v>630</v>
      </c>
      <c r="H1537" s="3">
        <f t="shared" si="46"/>
        <v>4410</v>
      </c>
      <c r="I1537" s="3">
        <f t="shared" si="47"/>
        <v>7560</v>
      </c>
      <c r="J1537" s="4">
        <f>Rent[[#This Row],[Actual_Rent]]/Rent[[#This Row],[Planned_rent]]</f>
        <v>0.58333333333333337</v>
      </c>
      <c r="K1537"/>
    </row>
    <row r="1538" spans="1:11" x14ac:dyDescent="0.25">
      <c r="A1538">
        <v>81</v>
      </c>
      <c r="B1538" s="1">
        <v>43101</v>
      </c>
      <c r="C1538">
        <v>10</v>
      </c>
      <c r="D1538" t="str">
        <f>VLOOKUP(Rent[[#This Row],[Real_estate_Item]],Houses[#All],2)</f>
        <v>Eindhoven-West</v>
      </c>
      <c r="E1538" t="str">
        <f>VLOOKUP(Rent[[#This Row],[Real_estate_Item]],Houses[#All],3)</f>
        <v>Strijp</v>
      </c>
      <c r="F1538" t="str">
        <f>VLOOKUP(Rent[[#This Row],[Real_estate_Item]],Houses[#All],6)</f>
        <v>Small House</v>
      </c>
      <c r="G1538" s="3">
        <f>VLOOKUP(Rent[[#This Row],[Real_estate_Item]],Houses[#All],7)</f>
        <v>630</v>
      </c>
      <c r="H1538" s="3">
        <f t="shared" ref="H1538:H1601" si="48">C1538*G1538</f>
        <v>6300</v>
      </c>
      <c r="I1538" s="3">
        <f t="shared" ref="I1538:I1601" si="49">$C$2*G1538</f>
        <v>7560</v>
      </c>
      <c r="J1538" s="4">
        <f>Rent[[#This Row],[Actual_Rent]]/Rent[[#This Row],[Planned_rent]]</f>
        <v>0.83333333333333337</v>
      </c>
      <c r="K1538"/>
    </row>
    <row r="1539" spans="1:11" x14ac:dyDescent="0.25">
      <c r="A1539">
        <v>81</v>
      </c>
      <c r="B1539" s="1">
        <v>43466</v>
      </c>
      <c r="C1539">
        <v>6</v>
      </c>
      <c r="D1539" t="str">
        <f>VLOOKUP(Rent[[#This Row],[Real_estate_Item]],Houses[#All],2)</f>
        <v>Eindhoven-West</v>
      </c>
      <c r="E1539" t="str">
        <f>VLOOKUP(Rent[[#This Row],[Real_estate_Item]],Houses[#All],3)</f>
        <v>Strijp</v>
      </c>
      <c r="F1539" t="str">
        <f>VLOOKUP(Rent[[#This Row],[Real_estate_Item]],Houses[#All],6)</f>
        <v>Small House</v>
      </c>
      <c r="G1539" s="3">
        <f>VLOOKUP(Rent[[#This Row],[Real_estate_Item]],Houses[#All],7)</f>
        <v>630</v>
      </c>
      <c r="H1539" s="3">
        <f t="shared" si="48"/>
        <v>3780</v>
      </c>
      <c r="I1539" s="3">
        <f t="shared" si="49"/>
        <v>7560</v>
      </c>
      <c r="J1539" s="4">
        <f>Rent[[#This Row],[Actual_Rent]]/Rent[[#This Row],[Planned_rent]]</f>
        <v>0.5</v>
      </c>
      <c r="K1539"/>
    </row>
    <row r="1540" spans="1:11" x14ac:dyDescent="0.25">
      <c r="A1540">
        <v>82</v>
      </c>
      <c r="B1540" s="1">
        <v>36892</v>
      </c>
      <c r="C1540">
        <v>6</v>
      </c>
      <c r="D1540" t="str">
        <f>VLOOKUP(Rent[[#This Row],[Real_estate_Item]],Houses[#All],2)</f>
        <v>Eindhoven-West</v>
      </c>
      <c r="E1540" t="str">
        <f>VLOOKUP(Rent[[#This Row],[Real_estate_Item]],Houses[#All],3)</f>
        <v>Strijp</v>
      </c>
      <c r="F1540" t="str">
        <f>VLOOKUP(Rent[[#This Row],[Real_estate_Item]],Houses[#All],6)</f>
        <v>Apartment</v>
      </c>
      <c r="G1540" s="3">
        <f>VLOOKUP(Rent[[#This Row],[Real_estate_Item]],Houses[#All],7)</f>
        <v>490</v>
      </c>
      <c r="H1540" s="3">
        <f t="shared" si="48"/>
        <v>2940</v>
      </c>
      <c r="I1540" s="3">
        <f t="shared" si="49"/>
        <v>5880</v>
      </c>
      <c r="J1540" s="4">
        <f>Rent[[#This Row],[Actual_Rent]]/Rent[[#This Row],[Planned_rent]]</f>
        <v>0.5</v>
      </c>
      <c r="K1540"/>
    </row>
    <row r="1541" spans="1:11" x14ac:dyDescent="0.25">
      <c r="A1541">
        <v>82</v>
      </c>
      <c r="B1541" s="1">
        <v>37257</v>
      </c>
      <c r="C1541">
        <v>9</v>
      </c>
      <c r="D1541" t="str">
        <f>VLOOKUP(Rent[[#This Row],[Real_estate_Item]],Houses[#All],2)</f>
        <v>Eindhoven-West</v>
      </c>
      <c r="E1541" t="str">
        <f>VLOOKUP(Rent[[#This Row],[Real_estate_Item]],Houses[#All],3)</f>
        <v>Strijp</v>
      </c>
      <c r="F1541" t="str">
        <f>VLOOKUP(Rent[[#This Row],[Real_estate_Item]],Houses[#All],6)</f>
        <v>Apartment</v>
      </c>
      <c r="G1541" s="3">
        <f>VLOOKUP(Rent[[#This Row],[Real_estate_Item]],Houses[#All],7)</f>
        <v>490</v>
      </c>
      <c r="H1541" s="3">
        <f t="shared" si="48"/>
        <v>4410</v>
      </c>
      <c r="I1541" s="3">
        <f t="shared" si="49"/>
        <v>5880</v>
      </c>
      <c r="J1541" s="4">
        <f>Rent[[#This Row],[Actual_Rent]]/Rent[[#This Row],[Planned_rent]]</f>
        <v>0.75</v>
      </c>
      <c r="K1541"/>
    </row>
    <row r="1542" spans="1:11" x14ac:dyDescent="0.25">
      <c r="A1542">
        <v>82</v>
      </c>
      <c r="B1542" s="1">
        <v>37622</v>
      </c>
      <c r="C1542">
        <v>8</v>
      </c>
      <c r="D1542" t="str">
        <f>VLOOKUP(Rent[[#This Row],[Real_estate_Item]],Houses[#All],2)</f>
        <v>Eindhoven-West</v>
      </c>
      <c r="E1542" t="str">
        <f>VLOOKUP(Rent[[#This Row],[Real_estate_Item]],Houses[#All],3)</f>
        <v>Strijp</v>
      </c>
      <c r="F1542" t="str">
        <f>VLOOKUP(Rent[[#This Row],[Real_estate_Item]],Houses[#All],6)</f>
        <v>Apartment</v>
      </c>
      <c r="G1542" s="3">
        <f>VLOOKUP(Rent[[#This Row],[Real_estate_Item]],Houses[#All],7)</f>
        <v>490</v>
      </c>
      <c r="H1542" s="3">
        <f t="shared" si="48"/>
        <v>3920</v>
      </c>
      <c r="I1542" s="3">
        <f t="shared" si="49"/>
        <v>5880</v>
      </c>
      <c r="J1542" s="4">
        <f>Rent[[#This Row],[Actual_Rent]]/Rent[[#This Row],[Planned_rent]]</f>
        <v>0.66666666666666663</v>
      </c>
      <c r="K1542"/>
    </row>
    <row r="1543" spans="1:11" x14ac:dyDescent="0.25">
      <c r="A1543">
        <v>82</v>
      </c>
      <c r="B1543" s="1">
        <v>37987</v>
      </c>
      <c r="C1543">
        <v>7</v>
      </c>
      <c r="D1543" t="str">
        <f>VLOOKUP(Rent[[#This Row],[Real_estate_Item]],Houses[#All],2)</f>
        <v>Eindhoven-West</v>
      </c>
      <c r="E1543" t="str">
        <f>VLOOKUP(Rent[[#This Row],[Real_estate_Item]],Houses[#All],3)</f>
        <v>Strijp</v>
      </c>
      <c r="F1543" t="str">
        <f>VLOOKUP(Rent[[#This Row],[Real_estate_Item]],Houses[#All],6)</f>
        <v>Apartment</v>
      </c>
      <c r="G1543" s="3">
        <f>VLOOKUP(Rent[[#This Row],[Real_estate_Item]],Houses[#All],7)</f>
        <v>490</v>
      </c>
      <c r="H1543" s="3">
        <f t="shared" si="48"/>
        <v>3430</v>
      </c>
      <c r="I1543" s="3">
        <f t="shared" si="49"/>
        <v>5880</v>
      </c>
      <c r="J1543" s="4">
        <f>Rent[[#This Row],[Actual_Rent]]/Rent[[#This Row],[Planned_rent]]</f>
        <v>0.58333333333333337</v>
      </c>
      <c r="K1543"/>
    </row>
    <row r="1544" spans="1:11" x14ac:dyDescent="0.25">
      <c r="A1544">
        <v>82</v>
      </c>
      <c r="B1544" s="1">
        <v>38353</v>
      </c>
      <c r="C1544">
        <v>8</v>
      </c>
      <c r="D1544" t="str">
        <f>VLOOKUP(Rent[[#This Row],[Real_estate_Item]],Houses[#All],2)</f>
        <v>Eindhoven-West</v>
      </c>
      <c r="E1544" t="str">
        <f>VLOOKUP(Rent[[#This Row],[Real_estate_Item]],Houses[#All],3)</f>
        <v>Strijp</v>
      </c>
      <c r="F1544" t="str">
        <f>VLOOKUP(Rent[[#This Row],[Real_estate_Item]],Houses[#All],6)</f>
        <v>Apartment</v>
      </c>
      <c r="G1544" s="3">
        <f>VLOOKUP(Rent[[#This Row],[Real_estate_Item]],Houses[#All],7)</f>
        <v>490</v>
      </c>
      <c r="H1544" s="3">
        <f t="shared" si="48"/>
        <v>3920</v>
      </c>
      <c r="I1544" s="3">
        <f t="shared" si="49"/>
        <v>5880</v>
      </c>
      <c r="J1544" s="4">
        <f>Rent[[#This Row],[Actual_Rent]]/Rent[[#This Row],[Planned_rent]]</f>
        <v>0.66666666666666663</v>
      </c>
      <c r="K1544"/>
    </row>
    <row r="1545" spans="1:11" x14ac:dyDescent="0.25">
      <c r="A1545">
        <v>82</v>
      </c>
      <c r="B1545" s="1">
        <v>38718</v>
      </c>
      <c r="C1545">
        <v>8</v>
      </c>
      <c r="D1545" t="str">
        <f>VLOOKUP(Rent[[#This Row],[Real_estate_Item]],Houses[#All],2)</f>
        <v>Eindhoven-West</v>
      </c>
      <c r="E1545" t="str">
        <f>VLOOKUP(Rent[[#This Row],[Real_estate_Item]],Houses[#All],3)</f>
        <v>Strijp</v>
      </c>
      <c r="F1545" t="str">
        <f>VLOOKUP(Rent[[#This Row],[Real_estate_Item]],Houses[#All],6)</f>
        <v>Apartment</v>
      </c>
      <c r="G1545" s="3">
        <f>VLOOKUP(Rent[[#This Row],[Real_estate_Item]],Houses[#All],7)</f>
        <v>490</v>
      </c>
      <c r="H1545" s="3">
        <f t="shared" si="48"/>
        <v>3920</v>
      </c>
      <c r="I1545" s="3">
        <f t="shared" si="49"/>
        <v>5880</v>
      </c>
      <c r="J1545" s="4">
        <f>Rent[[#This Row],[Actual_Rent]]/Rent[[#This Row],[Planned_rent]]</f>
        <v>0.66666666666666663</v>
      </c>
      <c r="K1545"/>
    </row>
    <row r="1546" spans="1:11" x14ac:dyDescent="0.25">
      <c r="A1546">
        <v>82</v>
      </c>
      <c r="B1546" s="1">
        <v>39083</v>
      </c>
      <c r="C1546">
        <v>9</v>
      </c>
      <c r="D1546" t="str">
        <f>VLOOKUP(Rent[[#This Row],[Real_estate_Item]],Houses[#All],2)</f>
        <v>Eindhoven-West</v>
      </c>
      <c r="E1546" t="str">
        <f>VLOOKUP(Rent[[#This Row],[Real_estate_Item]],Houses[#All],3)</f>
        <v>Strijp</v>
      </c>
      <c r="F1546" t="str">
        <f>VLOOKUP(Rent[[#This Row],[Real_estate_Item]],Houses[#All],6)</f>
        <v>Apartment</v>
      </c>
      <c r="G1546" s="3">
        <f>VLOOKUP(Rent[[#This Row],[Real_estate_Item]],Houses[#All],7)</f>
        <v>490</v>
      </c>
      <c r="H1546" s="3">
        <f t="shared" si="48"/>
        <v>4410</v>
      </c>
      <c r="I1546" s="3">
        <f t="shared" si="49"/>
        <v>5880</v>
      </c>
      <c r="J1546" s="4">
        <f>Rent[[#This Row],[Actual_Rent]]/Rent[[#This Row],[Planned_rent]]</f>
        <v>0.75</v>
      </c>
      <c r="K1546"/>
    </row>
    <row r="1547" spans="1:11" x14ac:dyDescent="0.25">
      <c r="A1547">
        <v>82</v>
      </c>
      <c r="B1547" s="1">
        <v>39448</v>
      </c>
      <c r="C1547">
        <v>6</v>
      </c>
      <c r="D1547" t="str">
        <f>VLOOKUP(Rent[[#This Row],[Real_estate_Item]],Houses[#All],2)</f>
        <v>Eindhoven-West</v>
      </c>
      <c r="E1547" t="str">
        <f>VLOOKUP(Rent[[#This Row],[Real_estate_Item]],Houses[#All],3)</f>
        <v>Strijp</v>
      </c>
      <c r="F1547" t="str">
        <f>VLOOKUP(Rent[[#This Row],[Real_estate_Item]],Houses[#All],6)</f>
        <v>Apartment</v>
      </c>
      <c r="G1547" s="3">
        <f>VLOOKUP(Rent[[#This Row],[Real_estate_Item]],Houses[#All],7)</f>
        <v>490</v>
      </c>
      <c r="H1547" s="3">
        <f t="shared" si="48"/>
        <v>2940</v>
      </c>
      <c r="I1547" s="3">
        <f t="shared" si="49"/>
        <v>5880</v>
      </c>
      <c r="J1547" s="4">
        <f>Rent[[#This Row],[Actual_Rent]]/Rent[[#This Row],[Planned_rent]]</f>
        <v>0.5</v>
      </c>
      <c r="K1547"/>
    </row>
    <row r="1548" spans="1:11" x14ac:dyDescent="0.25">
      <c r="A1548">
        <v>82</v>
      </c>
      <c r="B1548" s="1">
        <v>39814</v>
      </c>
      <c r="C1548">
        <v>5</v>
      </c>
      <c r="D1548" t="str">
        <f>VLOOKUP(Rent[[#This Row],[Real_estate_Item]],Houses[#All],2)</f>
        <v>Eindhoven-West</v>
      </c>
      <c r="E1548" t="str">
        <f>VLOOKUP(Rent[[#This Row],[Real_estate_Item]],Houses[#All],3)</f>
        <v>Strijp</v>
      </c>
      <c r="F1548" t="str">
        <f>VLOOKUP(Rent[[#This Row],[Real_estate_Item]],Houses[#All],6)</f>
        <v>Apartment</v>
      </c>
      <c r="G1548" s="3">
        <f>VLOOKUP(Rent[[#This Row],[Real_estate_Item]],Houses[#All],7)</f>
        <v>490</v>
      </c>
      <c r="H1548" s="3">
        <f t="shared" si="48"/>
        <v>2450</v>
      </c>
      <c r="I1548" s="3">
        <f t="shared" si="49"/>
        <v>5880</v>
      </c>
      <c r="J1548" s="4">
        <f>Rent[[#This Row],[Actual_Rent]]/Rent[[#This Row],[Planned_rent]]</f>
        <v>0.41666666666666669</v>
      </c>
      <c r="K1548"/>
    </row>
    <row r="1549" spans="1:11" x14ac:dyDescent="0.25">
      <c r="A1549">
        <v>82</v>
      </c>
      <c r="B1549" s="1">
        <v>40179</v>
      </c>
      <c r="C1549">
        <v>9</v>
      </c>
      <c r="D1549" t="str">
        <f>VLOOKUP(Rent[[#This Row],[Real_estate_Item]],Houses[#All],2)</f>
        <v>Eindhoven-West</v>
      </c>
      <c r="E1549" t="str">
        <f>VLOOKUP(Rent[[#This Row],[Real_estate_Item]],Houses[#All],3)</f>
        <v>Strijp</v>
      </c>
      <c r="F1549" t="str">
        <f>VLOOKUP(Rent[[#This Row],[Real_estate_Item]],Houses[#All],6)</f>
        <v>Apartment</v>
      </c>
      <c r="G1549" s="3">
        <f>VLOOKUP(Rent[[#This Row],[Real_estate_Item]],Houses[#All],7)</f>
        <v>490</v>
      </c>
      <c r="H1549" s="3">
        <f t="shared" si="48"/>
        <v>4410</v>
      </c>
      <c r="I1549" s="3">
        <f t="shared" si="49"/>
        <v>5880</v>
      </c>
      <c r="J1549" s="4">
        <f>Rent[[#This Row],[Actual_Rent]]/Rent[[#This Row],[Planned_rent]]</f>
        <v>0.75</v>
      </c>
      <c r="K1549"/>
    </row>
    <row r="1550" spans="1:11" x14ac:dyDescent="0.25">
      <c r="A1550">
        <v>82</v>
      </c>
      <c r="B1550" s="1">
        <v>40544</v>
      </c>
      <c r="C1550">
        <v>9</v>
      </c>
      <c r="D1550" t="str">
        <f>VLOOKUP(Rent[[#This Row],[Real_estate_Item]],Houses[#All],2)</f>
        <v>Eindhoven-West</v>
      </c>
      <c r="E1550" t="str">
        <f>VLOOKUP(Rent[[#This Row],[Real_estate_Item]],Houses[#All],3)</f>
        <v>Strijp</v>
      </c>
      <c r="F1550" t="str">
        <f>VLOOKUP(Rent[[#This Row],[Real_estate_Item]],Houses[#All],6)</f>
        <v>Apartment</v>
      </c>
      <c r="G1550" s="3">
        <f>VLOOKUP(Rent[[#This Row],[Real_estate_Item]],Houses[#All],7)</f>
        <v>490</v>
      </c>
      <c r="H1550" s="3">
        <f t="shared" si="48"/>
        <v>4410</v>
      </c>
      <c r="I1550" s="3">
        <f t="shared" si="49"/>
        <v>5880</v>
      </c>
      <c r="J1550" s="4">
        <f>Rent[[#This Row],[Actual_Rent]]/Rent[[#This Row],[Planned_rent]]</f>
        <v>0.75</v>
      </c>
      <c r="K1550"/>
    </row>
    <row r="1551" spans="1:11" x14ac:dyDescent="0.25">
      <c r="A1551">
        <v>82</v>
      </c>
      <c r="B1551" s="1">
        <v>40909</v>
      </c>
      <c r="C1551">
        <v>8</v>
      </c>
      <c r="D1551" t="str">
        <f>VLOOKUP(Rent[[#This Row],[Real_estate_Item]],Houses[#All],2)</f>
        <v>Eindhoven-West</v>
      </c>
      <c r="E1551" t="str">
        <f>VLOOKUP(Rent[[#This Row],[Real_estate_Item]],Houses[#All],3)</f>
        <v>Strijp</v>
      </c>
      <c r="F1551" t="str">
        <f>VLOOKUP(Rent[[#This Row],[Real_estate_Item]],Houses[#All],6)</f>
        <v>Apartment</v>
      </c>
      <c r="G1551" s="3">
        <f>VLOOKUP(Rent[[#This Row],[Real_estate_Item]],Houses[#All],7)</f>
        <v>490</v>
      </c>
      <c r="H1551" s="3">
        <f t="shared" si="48"/>
        <v>3920</v>
      </c>
      <c r="I1551" s="3">
        <f t="shared" si="49"/>
        <v>5880</v>
      </c>
      <c r="J1551" s="4">
        <f>Rent[[#This Row],[Actual_Rent]]/Rent[[#This Row],[Planned_rent]]</f>
        <v>0.66666666666666663</v>
      </c>
      <c r="K1551"/>
    </row>
    <row r="1552" spans="1:11" x14ac:dyDescent="0.25">
      <c r="A1552">
        <v>82</v>
      </c>
      <c r="B1552" s="1">
        <v>41275</v>
      </c>
      <c r="C1552">
        <v>5</v>
      </c>
      <c r="D1552" t="str">
        <f>VLOOKUP(Rent[[#This Row],[Real_estate_Item]],Houses[#All],2)</f>
        <v>Eindhoven-West</v>
      </c>
      <c r="E1552" t="str">
        <f>VLOOKUP(Rent[[#This Row],[Real_estate_Item]],Houses[#All],3)</f>
        <v>Strijp</v>
      </c>
      <c r="F1552" t="str">
        <f>VLOOKUP(Rent[[#This Row],[Real_estate_Item]],Houses[#All],6)</f>
        <v>Apartment</v>
      </c>
      <c r="G1552" s="3">
        <f>VLOOKUP(Rent[[#This Row],[Real_estate_Item]],Houses[#All],7)</f>
        <v>490</v>
      </c>
      <c r="H1552" s="3">
        <f t="shared" si="48"/>
        <v>2450</v>
      </c>
      <c r="I1552" s="3">
        <f t="shared" si="49"/>
        <v>5880</v>
      </c>
      <c r="J1552" s="4">
        <f>Rent[[#This Row],[Actual_Rent]]/Rent[[#This Row],[Planned_rent]]</f>
        <v>0.41666666666666669</v>
      </c>
      <c r="K1552"/>
    </row>
    <row r="1553" spans="1:11" x14ac:dyDescent="0.25">
      <c r="A1553">
        <v>82</v>
      </c>
      <c r="B1553" s="1">
        <v>41640</v>
      </c>
      <c r="C1553">
        <v>5</v>
      </c>
      <c r="D1553" t="str">
        <f>VLOOKUP(Rent[[#This Row],[Real_estate_Item]],Houses[#All],2)</f>
        <v>Eindhoven-West</v>
      </c>
      <c r="E1553" t="str">
        <f>VLOOKUP(Rent[[#This Row],[Real_estate_Item]],Houses[#All],3)</f>
        <v>Strijp</v>
      </c>
      <c r="F1553" t="str">
        <f>VLOOKUP(Rent[[#This Row],[Real_estate_Item]],Houses[#All],6)</f>
        <v>Apartment</v>
      </c>
      <c r="G1553" s="3">
        <f>VLOOKUP(Rent[[#This Row],[Real_estate_Item]],Houses[#All],7)</f>
        <v>490</v>
      </c>
      <c r="H1553" s="3">
        <f t="shared" si="48"/>
        <v>2450</v>
      </c>
      <c r="I1553" s="3">
        <f t="shared" si="49"/>
        <v>5880</v>
      </c>
      <c r="J1553" s="4">
        <f>Rent[[#This Row],[Actual_Rent]]/Rent[[#This Row],[Planned_rent]]</f>
        <v>0.41666666666666669</v>
      </c>
      <c r="K1553"/>
    </row>
    <row r="1554" spans="1:11" x14ac:dyDescent="0.25">
      <c r="A1554">
        <v>82</v>
      </c>
      <c r="B1554" s="1">
        <v>42005</v>
      </c>
      <c r="C1554">
        <v>7</v>
      </c>
      <c r="D1554" t="str">
        <f>VLOOKUP(Rent[[#This Row],[Real_estate_Item]],Houses[#All],2)</f>
        <v>Eindhoven-West</v>
      </c>
      <c r="E1554" t="str">
        <f>VLOOKUP(Rent[[#This Row],[Real_estate_Item]],Houses[#All],3)</f>
        <v>Strijp</v>
      </c>
      <c r="F1554" t="str">
        <f>VLOOKUP(Rent[[#This Row],[Real_estate_Item]],Houses[#All],6)</f>
        <v>Apartment</v>
      </c>
      <c r="G1554" s="3">
        <f>VLOOKUP(Rent[[#This Row],[Real_estate_Item]],Houses[#All],7)</f>
        <v>490</v>
      </c>
      <c r="H1554" s="3">
        <f t="shared" si="48"/>
        <v>3430</v>
      </c>
      <c r="I1554" s="3">
        <f t="shared" si="49"/>
        <v>5880</v>
      </c>
      <c r="J1554" s="4">
        <f>Rent[[#This Row],[Actual_Rent]]/Rent[[#This Row],[Planned_rent]]</f>
        <v>0.58333333333333337</v>
      </c>
      <c r="K1554"/>
    </row>
    <row r="1555" spans="1:11" x14ac:dyDescent="0.25">
      <c r="A1555">
        <v>82</v>
      </c>
      <c r="B1555" s="1">
        <v>42370</v>
      </c>
      <c r="C1555">
        <v>6</v>
      </c>
      <c r="D1555" t="str">
        <f>VLOOKUP(Rent[[#This Row],[Real_estate_Item]],Houses[#All],2)</f>
        <v>Eindhoven-West</v>
      </c>
      <c r="E1555" t="str">
        <f>VLOOKUP(Rent[[#This Row],[Real_estate_Item]],Houses[#All],3)</f>
        <v>Strijp</v>
      </c>
      <c r="F1555" t="str">
        <f>VLOOKUP(Rent[[#This Row],[Real_estate_Item]],Houses[#All],6)</f>
        <v>Apartment</v>
      </c>
      <c r="G1555" s="3">
        <f>VLOOKUP(Rent[[#This Row],[Real_estate_Item]],Houses[#All],7)</f>
        <v>490</v>
      </c>
      <c r="H1555" s="3">
        <f t="shared" si="48"/>
        <v>2940</v>
      </c>
      <c r="I1555" s="3">
        <f t="shared" si="49"/>
        <v>5880</v>
      </c>
      <c r="J1555" s="4">
        <f>Rent[[#This Row],[Actual_Rent]]/Rent[[#This Row],[Planned_rent]]</f>
        <v>0.5</v>
      </c>
      <c r="K1555"/>
    </row>
    <row r="1556" spans="1:11" x14ac:dyDescent="0.25">
      <c r="A1556">
        <v>82</v>
      </c>
      <c r="B1556" s="1">
        <v>42736</v>
      </c>
      <c r="C1556">
        <v>6</v>
      </c>
      <c r="D1556" t="str">
        <f>VLOOKUP(Rent[[#This Row],[Real_estate_Item]],Houses[#All],2)</f>
        <v>Eindhoven-West</v>
      </c>
      <c r="E1556" t="str">
        <f>VLOOKUP(Rent[[#This Row],[Real_estate_Item]],Houses[#All],3)</f>
        <v>Strijp</v>
      </c>
      <c r="F1556" t="str">
        <f>VLOOKUP(Rent[[#This Row],[Real_estate_Item]],Houses[#All],6)</f>
        <v>Apartment</v>
      </c>
      <c r="G1556" s="3">
        <f>VLOOKUP(Rent[[#This Row],[Real_estate_Item]],Houses[#All],7)</f>
        <v>490</v>
      </c>
      <c r="H1556" s="3">
        <f t="shared" si="48"/>
        <v>2940</v>
      </c>
      <c r="I1556" s="3">
        <f t="shared" si="49"/>
        <v>5880</v>
      </c>
      <c r="J1556" s="4">
        <f>Rent[[#This Row],[Actual_Rent]]/Rent[[#This Row],[Planned_rent]]</f>
        <v>0.5</v>
      </c>
      <c r="K1556"/>
    </row>
    <row r="1557" spans="1:11" x14ac:dyDescent="0.25">
      <c r="A1557">
        <v>82</v>
      </c>
      <c r="B1557" s="1">
        <v>43101</v>
      </c>
      <c r="C1557">
        <v>8</v>
      </c>
      <c r="D1557" t="str">
        <f>VLOOKUP(Rent[[#This Row],[Real_estate_Item]],Houses[#All],2)</f>
        <v>Eindhoven-West</v>
      </c>
      <c r="E1557" t="str">
        <f>VLOOKUP(Rent[[#This Row],[Real_estate_Item]],Houses[#All],3)</f>
        <v>Strijp</v>
      </c>
      <c r="F1557" t="str">
        <f>VLOOKUP(Rent[[#This Row],[Real_estate_Item]],Houses[#All],6)</f>
        <v>Apartment</v>
      </c>
      <c r="G1557" s="3">
        <f>VLOOKUP(Rent[[#This Row],[Real_estate_Item]],Houses[#All],7)</f>
        <v>490</v>
      </c>
      <c r="H1557" s="3">
        <f t="shared" si="48"/>
        <v>3920</v>
      </c>
      <c r="I1557" s="3">
        <f t="shared" si="49"/>
        <v>5880</v>
      </c>
      <c r="J1557" s="4">
        <f>Rent[[#This Row],[Actual_Rent]]/Rent[[#This Row],[Planned_rent]]</f>
        <v>0.66666666666666663</v>
      </c>
      <c r="K1557"/>
    </row>
    <row r="1558" spans="1:11" x14ac:dyDescent="0.25">
      <c r="A1558">
        <v>82</v>
      </c>
      <c r="B1558" s="1">
        <v>43466</v>
      </c>
      <c r="C1558">
        <v>8</v>
      </c>
      <c r="D1558" t="str">
        <f>VLOOKUP(Rent[[#This Row],[Real_estate_Item]],Houses[#All],2)</f>
        <v>Eindhoven-West</v>
      </c>
      <c r="E1558" t="str">
        <f>VLOOKUP(Rent[[#This Row],[Real_estate_Item]],Houses[#All],3)</f>
        <v>Strijp</v>
      </c>
      <c r="F1558" t="str">
        <f>VLOOKUP(Rent[[#This Row],[Real_estate_Item]],Houses[#All],6)</f>
        <v>Apartment</v>
      </c>
      <c r="G1558" s="3">
        <f>VLOOKUP(Rent[[#This Row],[Real_estate_Item]],Houses[#All],7)</f>
        <v>490</v>
      </c>
      <c r="H1558" s="3">
        <f t="shared" si="48"/>
        <v>3920</v>
      </c>
      <c r="I1558" s="3">
        <f t="shared" si="49"/>
        <v>5880</v>
      </c>
      <c r="J1558" s="4">
        <f>Rent[[#This Row],[Actual_Rent]]/Rent[[#This Row],[Planned_rent]]</f>
        <v>0.66666666666666663</v>
      </c>
      <c r="K1558"/>
    </row>
    <row r="1559" spans="1:11" x14ac:dyDescent="0.25">
      <c r="A1559">
        <v>83</v>
      </c>
      <c r="B1559" s="1">
        <v>36892</v>
      </c>
      <c r="C1559">
        <v>8</v>
      </c>
      <c r="D1559" t="str">
        <f>VLOOKUP(Rent[[#This Row],[Real_estate_Item]],Houses[#All],2)</f>
        <v>Eindhoven-West</v>
      </c>
      <c r="E1559" t="str">
        <f>VLOOKUP(Rent[[#This Row],[Real_estate_Item]],Houses[#All],3)</f>
        <v>Strijp</v>
      </c>
      <c r="F1559" t="str">
        <f>VLOOKUP(Rent[[#This Row],[Real_estate_Item]],Houses[#All],6)</f>
        <v>Small House</v>
      </c>
      <c r="G1559" s="3">
        <f>VLOOKUP(Rent[[#This Row],[Real_estate_Item]],Houses[#All],7)</f>
        <v>1260</v>
      </c>
      <c r="H1559" s="3">
        <f t="shared" si="48"/>
        <v>10080</v>
      </c>
      <c r="I1559" s="3">
        <f t="shared" si="49"/>
        <v>15120</v>
      </c>
      <c r="J1559" s="4">
        <f>Rent[[#This Row],[Actual_Rent]]/Rent[[#This Row],[Planned_rent]]</f>
        <v>0.66666666666666663</v>
      </c>
      <c r="K1559"/>
    </row>
    <row r="1560" spans="1:11" x14ac:dyDescent="0.25">
      <c r="A1560">
        <v>83</v>
      </c>
      <c r="B1560" s="1">
        <v>37257</v>
      </c>
      <c r="C1560">
        <v>5</v>
      </c>
      <c r="D1560" t="str">
        <f>VLOOKUP(Rent[[#This Row],[Real_estate_Item]],Houses[#All],2)</f>
        <v>Eindhoven-West</v>
      </c>
      <c r="E1560" t="str">
        <f>VLOOKUP(Rent[[#This Row],[Real_estate_Item]],Houses[#All],3)</f>
        <v>Strijp</v>
      </c>
      <c r="F1560" t="str">
        <f>VLOOKUP(Rent[[#This Row],[Real_estate_Item]],Houses[#All],6)</f>
        <v>Small House</v>
      </c>
      <c r="G1560" s="3">
        <f>VLOOKUP(Rent[[#This Row],[Real_estate_Item]],Houses[#All],7)</f>
        <v>1260</v>
      </c>
      <c r="H1560" s="3">
        <f t="shared" si="48"/>
        <v>6300</v>
      </c>
      <c r="I1560" s="3">
        <f t="shared" si="49"/>
        <v>15120</v>
      </c>
      <c r="J1560" s="4">
        <f>Rent[[#This Row],[Actual_Rent]]/Rent[[#This Row],[Planned_rent]]</f>
        <v>0.41666666666666669</v>
      </c>
      <c r="K1560"/>
    </row>
    <row r="1561" spans="1:11" x14ac:dyDescent="0.25">
      <c r="A1561">
        <v>83</v>
      </c>
      <c r="B1561" s="1">
        <v>37622</v>
      </c>
      <c r="C1561">
        <v>8</v>
      </c>
      <c r="D1561" t="str">
        <f>VLOOKUP(Rent[[#This Row],[Real_estate_Item]],Houses[#All],2)</f>
        <v>Eindhoven-West</v>
      </c>
      <c r="E1561" t="str">
        <f>VLOOKUP(Rent[[#This Row],[Real_estate_Item]],Houses[#All],3)</f>
        <v>Strijp</v>
      </c>
      <c r="F1561" t="str">
        <f>VLOOKUP(Rent[[#This Row],[Real_estate_Item]],Houses[#All],6)</f>
        <v>Small House</v>
      </c>
      <c r="G1561" s="3">
        <f>VLOOKUP(Rent[[#This Row],[Real_estate_Item]],Houses[#All],7)</f>
        <v>1260</v>
      </c>
      <c r="H1561" s="3">
        <f t="shared" si="48"/>
        <v>10080</v>
      </c>
      <c r="I1561" s="3">
        <f t="shared" si="49"/>
        <v>15120</v>
      </c>
      <c r="J1561" s="4">
        <f>Rent[[#This Row],[Actual_Rent]]/Rent[[#This Row],[Planned_rent]]</f>
        <v>0.66666666666666663</v>
      </c>
      <c r="K1561"/>
    </row>
    <row r="1562" spans="1:11" x14ac:dyDescent="0.25">
      <c r="A1562">
        <v>83</v>
      </c>
      <c r="B1562" s="1">
        <v>37987</v>
      </c>
      <c r="C1562">
        <v>5</v>
      </c>
      <c r="D1562" t="str">
        <f>VLOOKUP(Rent[[#This Row],[Real_estate_Item]],Houses[#All],2)</f>
        <v>Eindhoven-West</v>
      </c>
      <c r="E1562" t="str">
        <f>VLOOKUP(Rent[[#This Row],[Real_estate_Item]],Houses[#All],3)</f>
        <v>Strijp</v>
      </c>
      <c r="F1562" t="str">
        <f>VLOOKUP(Rent[[#This Row],[Real_estate_Item]],Houses[#All],6)</f>
        <v>Small House</v>
      </c>
      <c r="G1562" s="3">
        <f>VLOOKUP(Rent[[#This Row],[Real_estate_Item]],Houses[#All],7)</f>
        <v>1260</v>
      </c>
      <c r="H1562" s="3">
        <f t="shared" si="48"/>
        <v>6300</v>
      </c>
      <c r="I1562" s="3">
        <f t="shared" si="49"/>
        <v>15120</v>
      </c>
      <c r="J1562" s="4">
        <f>Rent[[#This Row],[Actual_Rent]]/Rent[[#This Row],[Planned_rent]]</f>
        <v>0.41666666666666669</v>
      </c>
      <c r="K1562"/>
    </row>
    <row r="1563" spans="1:11" x14ac:dyDescent="0.25">
      <c r="A1563">
        <v>83</v>
      </c>
      <c r="B1563" s="1">
        <v>38353</v>
      </c>
      <c r="C1563">
        <v>6</v>
      </c>
      <c r="D1563" t="str">
        <f>VLOOKUP(Rent[[#This Row],[Real_estate_Item]],Houses[#All],2)</f>
        <v>Eindhoven-West</v>
      </c>
      <c r="E1563" t="str">
        <f>VLOOKUP(Rent[[#This Row],[Real_estate_Item]],Houses[#All],3)</f>
        <v>Strijp</v>
      </c>
      <c r="F1563" t="str">
        <f>VLOOKUP(Rent[[#This Row],[Real_estate_Item]],Houses[#All],6)</f>
        <v>Small House</v>
      </c>
      <c r="G1563" s="3">
        <f>VLOOKUP(Rent[[#This Row],[Real_estate_Item]],Houses[#All],7)</f>
        <v>1260</v>
      </c>
      <c r="H1563" s="3">
        <f t="shared" si="48"/>
        <v>7560</v>
      </c>
      <c r="I1563" s="3">
        <f t="shared" si="49"/>
        <v>15120</v>
      </c>
      <c r="J1563" s="4">
        <f>Rent[[#This Row],[Actual_Rent]]/Rent[[#This Row],[Planned_rent]]</f>
        <v>0.5</v>
      </c>
      <c r="K1563"/>
    </row>
    <row r="1564" spans="1:11" x14ac:dyDescent="0.25">
      <c r="A1564">
        <v>83</v>
      </c>
      <c r="B1564" s="1">
        <v>38718</v>
      </c>
      <c r="C1564">
        <v>9</v>
      </c>
      <c r="D1564" t="str">
        <f>VLOOKUP(Rent[[#This Row],[Real_estate_Item]],Houses[#All],2)</f>
        <v>Eindhoven-West</v>
      </c>
      <c r="E1564" t="str">
        <f>VLOOKUP(Rent[[#This Row],[Real_estate_Item]],Houses[#All],3)</f>
        <v>Strijp</v>
      </c>
      <c r="F1564" t="str">
        <f>VLOOKUP(Rent[[#This Row],[Real_estate_Item]],Houses[#All],6)</f>
        <v>Small House</v>
      </c>
      <c r="G1564" s="3">
        <f>VLOOKUP(Rent[[#This Row],[Real_estate_Item]],Houses[#All],7)</f>
        <v>1260</v>
      </c>
      <c r="H1564" s="3">
        <f t="shared" si="48"/>
        <v>11340</v>
      </c>
      <c r="I1564" s="3">
        <f t="shared" si="49"/>
        <v>15120</v>
      </c>
      <c r="J1564" s="4">
        <f>Rent[[#This Row],[Actual_Rent]]/Rent[[#This Row],[Planned_rent]]</f>
        <v>0.75</v>
      </c>
      <c r="K1564"/>
    </row>
    <row r="1565" spans="1:11" x14ac:dyDescent="0.25">
      <c r="A1565">
        <v>83</v>
      </c>
      <c r="B1565" s="1">
        <v>39083</v>
      </c>
      <c r="C1565">
        <v>9</v>
      </c>
      <c r="D1565" t="str">
        <f>VLOOKUP(Rent[[#This Row],[Real_estate_Item]],Houses[#All],2)</f>
        <v>Eindhoven-West</v>
      </c>
      <c r="E1565" t="str">
        <f>VLOOKUP(Rent[[#This Row],[Real_estate_Item]],Houses[#All],3)</f>
        <v>Strijp</v>
      </c>
      <c r="F1565" t="str">
        <f>VLOOKUP(Rent[[#This Row],[Real_estate_Item]],Houses[#All],6)</f>
        <v>Small House</v>
      </c>
      <c r="G1565" s="3">
        <f>VLOOKUP(Rent[[#This Row],[Real_estate_Item]],Houses[#All],7)</f>
        <v>1260</v>
      </c>
      <c r="H1565" s="3">
        <f t="shared" si="48"/>
        <v>11340</v>
      </c>
      <c r="I1565" s="3">
        <f t="shared" si="49"/>
        <v>15120</v>
      </c>
      <c r="J1565" s="4">
        <f>Rent[[#This Row],[Actual_Rent]]/Rent[[#This Row],[Planned_rent]]</f>
        <v>0.75</v>
      </c>
      <c r="K1565"/>
    </row>
    <row r="1566" spans="1:11" x14ac:dyDescent="0.25">
      <c r="A1566">
        <v>83</v>
      </c>
      <c r="B1566" s="1">
        <v>39448</v>
      </c>
      <c r="C1566">
        <v>5</v>
      </c>
      <c r="D1566" t="str">
        <f>VLOOKUP(Rent[[#This Row],[Real_estate_Item]],Houses[#All],2)</f>
        <v>Eindhoven-West</v>
      </c>
      <c r="E1566" t="str">
        <f>VLOOKUP(Rent[[#This Row],[Real_estate_Item]],Houses[#All],3)</f>
        <v>Strijp</v>
      </c>
      <c r="F1566" t="str">
        <f>VLOOKUP(Rent[[#This Row],[Real_estate_Item]],Houses[#All],6)</f>
        <v>Small House</v>
      </c>
      <c r="G1566" s="3">
        <f>VLOOKUP(Rent[[#This Row],[Real_estate_Item]],Houses[#All],7)</f>
        <v>1260</v>
      </c>
      <c r="H1566" s="3">
        <f t="shared" si="48"/>
        <v>6300</v>
      </c>
      <c r="I1566" s="3">
        <f t="shared" si="49"/>
        <v>15120</v>
      </c>
      <c r="J1566" s="4">
        <f>Rent[[#This Row],[Actual_Rent]]/Rent[[#This Row],[Planned_rent]]</f>
        <v>0.41666666666666669</v>
      </c>
      <c r="K1566"/>
    </row>
    <row r="1567" spans="1:11" x14ac:dyDescent="0.25">
      <c r="A1567">
        <v>83</v>
      </c>
      <c r="B1567" s="1">
        <v>39814</v>
      </c>
      <c r="C1567">
        <v>8</v>
      </c>
      <c r="D1567" t="str">
        <f>VLOOKUP(Rent[[#This Row],[Real_estate_Item]],Houses[#All],2)</f>
        <v>Eindhoven-West</v>
      </c>
      <c r="E1567" t="str">
        <f>VLOOKUP(Rent[[#This Row],[Real_estate_Item]],Houses[#All],3)</f>
        <v>Strijp</v>
      </c>
      <c r="F1567" t="str">
        <f>VLOOKUP(Rent[[#This Row],[Real_estate_Item]],Houses[#All],6)</f>
        <v>Small House</v>
      </c>
      <c r="G1567" s="3">
        <f>VLOOKUP(Rent[[#This Row],[Real_estate_Item]],Houses[#All],7)</f>
        <v>1260</v>
      </c>
      <c r="H1567" s="3">
        <f t="shared" si="48"/>
        <v>10080</v>
      </c>
      <c r="I1567" s="3">
        <f t="shared" si="49"/>
        <v>15120</v>
      </c>
      <c r="J1567" s="4">
        <f>Rent[[#This Row],[Actual_Rent]]/Rent[[#This Row],[Planned_rent]]</f>
        <v>0.66666666666666663</v>
      </c>
      <c r="K1567"/>
    </row>
    <row r="1568" spans="1:11" x14ac:dyDescent="0.25">
      <c r="A1568">
        <v>83</v>
      </c>
      <c r="B1568" s="1">
        <v>40179</v>
      </c>
      <c r="C1568">
        <v>6</v>
      </c>
      <c r="D1568" t="str">
        <f>VLOOKUP(Rent[[#This Row],[Real_estate_Item]],Houses[#All],2)</f>
        <v>Eindhoven-West</v>
      </c>
      <c r="E1568" t="str">
        <f>VLOOKUP(Rent[[#This Row],[Real_estate_Item]],Houses[#All],3)</f>
        <v>Strijp</v>
      </c>
      <c r="F1568" t="str">
        <f>VLOOKUP(Rent[[#This Row],[Real_estate_Item]],Houses[#All],6)</f>
        <v>Small House</v>
      </c>
      <c r="G1568" s="3">
        <f>VLOOKUP(Rent[[#This Row],[Real_estate_Item]],Houses[#All],7)</f>
        <v>1260</v>
      </c>
      <c r="H1568" s="3">
        <f t="shared" si="48"/>
        <v>7560</v>
      </c>
      <c r="I1568" s="3">
        <f t="shared" si="49"/>
        <v>15120</v>
      </c>
      <c r="J1568" s="4">
        <f>Rent[[#This Row],[Actual_Rent]]/Rent[[#This Row],[Planned_rent]]</f>
        <v>0.5</v>
      </c>
      <c r="K1568"/>
    </row>
    <row r="1569" spans="1:11" x14ac:dyDescent="0.25">
      <c r="A1569">
        <v>83</v>
      </c>
      <c r="B1569" s="1">
        <v>40544</v>
      </c>
      <c r="C1569">
        <v>5</v>
      </c>
      <c r="D1569" t="str">
        <f>VLOOKUP(Rent[[#This Row],[Real_estate_Item]],Houses[#All],2)</f>
        <v>Eindhoven-West</v>
      </c>
      <c r="E1569" t="str">
        <f>VLOOKUP(Rent[[#This Row],[Real_estate_Item]],Houses[#All],3)</f>
        <v>Strijp</v>
      </c>
      <c r="F1569" t="str">
        <f>VLOOKUP(Rent[[#This Row],[Real_estate_Item]],Houses[#All],6)</f>
        <v>Small House</v>
      </c>
      <c r="G1569" s="3">
        <f>VLOOKUP(Rent[[#This Row],[Real_estate_Item]],Houses[#All],7)</f>
        <v>1260</v>
      </c>
      <c r="H1569" s="3">
        <f t="shared" si="48"/>
        <v>6300</v>
      </c>
      <c r="I1569" s="3">
        <f t="shared" si="49"/>
        <v>15120</v>
      </c>
      <c r="J1569" s="4">
        <f>Rent[[#This Row],[Actual_Rent]]/Rent[[#This Row],[Planned_rent]]</f>
        <v>0.41666666666666669</v>
      </c>
      <c r="K1569"/>
    </row>
    <row r="1570" spans="1:11" x14ac:dyDescent="0.25">
      <c r="A1570">
        <v>83</v>
      </c>
      <c r="B1570" s="1">
        <v>40909</v>
      </c>
      <c r="C1570">
        <v>7</v>
      </c>
      <c r="D1570" t="str">
        <f>VLOOKUP(Rent[[#This Row],[Real_estate_Item]],Houses[#All],2)</f>
        <v>Eindhoven-West</v>
      </c>
      <c r="E1570" t="str">
        <f>VLOOKUP(Rent[[#This Row],[Real_estate_Item]],Houses[#All],3)</f>
        <v>Strijp</v>
      </c>
      <c r="F1570" t="str">
        <f>VLOOKUP(Rent[[#This Row],[Real_estate_Item]],Houses[#All],6)</f>
        <v>Small House</v>
      </c>
      <c r="G1570" s="3">
        <f>VLOOKUP(Rent[[#This Row],[Real_estate_Item]],Houses[#All],7)</f>
        <v>1260</v>
      </c>
      <c r="H1570" s="3">
        <f t="shared" si="48"/>
        <v>8820</v>
      </c>
      <c r="I1570" s="3">
        <f t="shared" si="49"/>
        <v>15120</v>
      </c>
      <c r="J1570" s="4">
        <f>Rent[[#This Row],[Actual_Rent]]/Rent[[#This Row],[Planned_rent]]</f>
        <v>0.58333333333333337</v>
      </c>
      <c r="K1570"/>
    </row>
    <row r="1571" spans="1:11" x14ac:dyDescent="0.25">
      <c r="A1571">
        <v>83</v>
      </c>
      <c r="B1571" s="1">
        <v>41275</v>
      </c>
      <c r="C1571">
        <v>9</v>
      </c>
      <c r="D1571" t="str">
        <f>VLOOKUP(Rent[[#This Row],[Real_estate_Item]],Houses[#All],2)</f>
        <v>Eindhoven-West</v>
      </c>
      <c r="E1571" t="str">
        <f>VLOOKUP(Rent[[#This Row],[Real_estate_Item]],Houses[#All],3)</f>
        <v>Strijp</v>
      </c>
      <c r="F1571" t="str">
        <f>VLOOKUP(Rent[[#This Row],[Real_estate_Item]],Houses[#All],6)</f>
        <v>Small House</v>
      </c>
      <c r="G1571" s="3">
        <f>VLOOKUP(Rent[[#This Row],[Real_estate_Item]],Houses[#All],7)</f>
        <v>1260</v>
      </c>
      <c r="H1571" s="3">
        <f t="shared" si="48"/>
        <v>11340</v>
      </c>
      <c r="I1571" s="3">
        <f t="shared" si="49"/>
        <v>15120</v>
      </c>
      <c r="J1571" s="4">
        <f>Rent[[#This Row],[Actual_Rent]]/Rent[[#This Row],[Planned_rent]]</f>
        <v>0.75</v>
      </c>
      <c r="K1571"/>
    </row>
    <row r="1572" spans="1:11" x14ac:dyDescent="0.25">
      <c r="A1572">
        <v>83</v>
      </c>
      <c r="B1572" s="1">
        <v>41640</v>
      </c>
      <c r="C1572">
        <v>9</v>
      </c>
      <c r="D1572" t="str">
        <f>VLOOKUP(Rent[[#This Row],[Real_estate_Item]],Houses[#All],2)</f>
        <v>Eindhoven-West</v>
      </c>
      <c r="E1572" t="str">
        <f>VLOOKUP(Rent[[#This Row],[Real_estate_Item]],Houses[#All],3)</f>
        <v>Strijp</v>
      </c>
      <c r="F1572" t="str">
        <f>VLOOKUP(Rent[[#This Row],[Real_estate_Item]],Houses[#All],6)</f>
        <v>Small House</v>
      </c>
      <c r="G1572" s="3">
        <f>VLOOKUP(Rent[[#This Row],[Real_estate_Item]],Houses[#All],7)</f>
        <v>1260</v>
      </c>
      <c r="H1572" s="3">
        <f t="shared" si="48"/>
        <v>11340</v>
      </c>
      <c r="I1572" s="3">
        <f t="shared" si="49"/>
        <v>15120</v>
      </c>
      <c r="J1572" s="4">
        <f>Rent[[#This Row],[Actual_Rent]]/Rent[[#This Row],[Planned_rent]]</f>
        <v>0.75</v>
      </c>
      <c r="K1572"/>
    </row>
    <row r="1573" spans="1:11" x14ac:dyDescent="0.25">
      <c r="A1573">
        <v>83</v>
      </c>
      <c r="B1573" s="1">
        <v>42005</v>
      </c>
      <c r="C1573">
        <v>6</v>
      </c>
      <c r="D1573" t="str">
        <f>VLOOKUP(Rent[[#This Row],[Real_estate_Item]],Houses[#All],2)</f>
        <v>Eindhoven-West</v>
      </c>
      <c r="E1573" t="str">
        <f>VLOOKUP(Rent[[#This Row],[Real_estate_Item]],Houses[#All],3)</f>
        <v>Strijp</v>
      </c>
      <c r="F1573" t="str">
        <f>VLOOKUP(Rent[[#This Row],[Real_estate_Item]],Houses[#All],6)</f>
        <v>Small House</v>
      </c>
      <c r="G1573" s="3">
        <f>VLOOKUP(Rent[[#This Row],[Real_estate_Item]],Houses[#All],7)</f>
        <v>1260</v>
      </c>
      <c r="H1573" s="3">
        <f t="shared" si="48"/>
        <v>7560</v>
      </c>
      <c r="I1573" s="3">
        <f t="shared" si="49"/>
        <v>15120</v>
      </c>
      <c r="J1573" s="4">
        <f>Rent[[#This Row],[Actual_Rent]]/Rent[[#This Row],[Planned_rent]]</f>
        <v>0.5</v>
      </c>
      <c r="K1573"/>
    </row>
    <row r="1574" spans="1:11" x14ac:dyDescent="0.25">
      <c r="A1574">
        <v>83</v>
      </c>
      <c r="B1574" s="1">
        <v>42370</v>
      </c>
      <c r="C1574">
        <v>5</v>
      </c>
      <c r="D1574" t="str">
        <f>VLOOKUP(Rent[[#This Row],[Real_estate_Item]],Houses[#All],2)</f>
        <v>Eindhoven-West</v>
      </c>
      <c r="E1574" t="str">
        <f>VLOOKUP(Rent[[#This Row],[Real_estate_Item]],Houses[#All],3)</f>
        <v>Strijp</v>
      </c>
      <c r="F1574" t="str">
        <f>VLOOKUP(Rent[[#This Row],[Real_estate_Item]],Houses[#All],6)</f>
        <v>Small House</v>
      </c>
      <c r="G1574" s="3">
        <f>VLOOKUP(Rent[[#This Row],[Real_estate_Item]],Houses[#All],7)</f>
        <v>1260</v>
      </c>
      <c r="H1574" s="3">
        <f t="shared" si="48"/>
        <v>6300</v>
      </c>
      <c r="I1574" s="3">
        <f t="shared" si="49"/>
        <v>15120</v>
      </c>
      <c r="J1574" s="4">
        <f>Rent[[#This Row],[Actual_Rent]]/Rent[[#This Row],[Planned_rent]]</f>
        <v>0.41666666666666669</v>
      </c>
      <c r="K1574"/>
    </row>
    <row r="1575" spans="1:11" x14ac:dyDescent="0.25">
      <c r="A1575">
        <v>83</v>
      </c>
      <c r="B1575" s="1">
        <v>42736</v>
      </c>
      <c r="C1575">
        <v>5</v>
      </c>
      <c r="D1575" t="str">
        <f>VLOOKUP(Rent[[#This Row],[Real_estate_Item]],Houses[#All],2)</f>
        <v>Eindhoven-West</v>
      </c>
      <c r="E1575" t="str">
        <f>VLOOKUP(Rent[[#This Row],[Real_estate_Item]],Houses[#All],3)</f>
        <v>Strijp</v>
      </c>
      <c r="F1575" t="str">
        <f>VLOOKUP(Rent[[#This Row],[Real_estate_Item]],Houses[#All],6)</f>
        <v>Small House</v>
      </c>
      <c r="G1575" s="3">
        <f>VLOOKUP(Rent[[#This Row],[Real_estate_Item]],Houses[#All],7)</f>
        <v>1260</v>
      </c>
      <c r="H1575" s="3">
        <f t="shared" si="48"/>
        <v>6300</v>
      </c>
      <c r="I1575" s="3">
        <f t="shared" si="49"/>
        <v>15120</v>
      </c>
      <c r="J1575" s="4">
        <f>Rent[[#This Row],[Actual_Rent]]/Rent[[#This Row],[Planned_rent]]</f>
        <v>0.41666666666666669</v>
      </c>
      <c r="K1575"/>
    </row>
    <row r="1576" spans="1:11" x14ac:dyDescent="0.25">
      <c r="A1576">
        <v>83</v>
      </c>
      <c r="B1576" s="1">
        <v>43101</v>
      </c>
      <c r="C1576">
        <v>11</v>
      </c>
      <c r="D1576" t="str">
        <f>VLOOKUP(Rent[[#This Row],[Real_estate_Item]],Houses[#All],2)</f>
        <v>Eindhoven-West</v>
      </c>
      <c r="E1576" t="str">
        <f>VLOOKUP(Rent[[#This Row],[Real_estate_Item]],Houses[#All],3)</f>
        <v>Strijp</v>
      </c>
      <c r="F1576" t="str">
        <f>VLOOKUP(Rent[[#This Row],[Real_estate_Item]],Houses[#All],6)</f>
        <v>Small House</v>
      </c>
      <c r="G1576" s="3">
        <f>VLOOKUP(Rent[[#This Row],[Real_estate_Item]],Houses[#All],7)</f>
        <v>1260</v>
      </c>
      <c r="H1576" s="3">
        <f t="shared" si="48"/>
        <v>13860</v>
      </c>
      <c r="I1576" s="3">
        <f t="shared" si="49"/>
        <v>15120</v>
      </c>
      <c r="J1576" s="4">
        <f>Rent[[#This Row],[Actual_Rent]]/Rent[[#This Row],[Planned_rent]]</f>
        <v>0.91666666666666663</v>
      </c>
      <c r="K1576"/>
    </row>
    <row r="1577" spans="1:11" x14ac:dyDescent="0.25">
      <c r="A1577">
        <v>83</v>
      </c>
      <c r="B1577" s="1">
        <v>43466</v>
      </c>
      <c r="C1577">
        <v>5</v>
      </c>
      <c r="D1577" t="str">
        <f>VLOOKUP(Rent[[#This Row],[Real_estate_Item]],Houses[#All],2)</f>
        <v>Eindhoven-West</v>
      </c>
      <c r="E1577" t="str">
        <f>VLOOKUP(Rent[[#This Row],[Real_estate_Item]],Houses[#All],3)</f>
        <v>Strijp</v>
      </c>
      <c r="F1577" t="str">
        <f>VLOOKUP(Rent[[#This Row],[Real_estate_Item]],Houses[#All],6)</f>
        <v>Small House</v>
      </c>
      <c r="G1577" s="3">
        <f>VLOOKUP(Rent[[#This Row],[Real_estate_Item]],Houses[#All],7)</f>
        <v>1260</v>
      </c>
      <c r="H1577" s="3">
        <f t="shared" si="48"/>
        <v>6300</v>
      </c>
      <c r="I1577" s="3">
        <f t="shared" si="49"/>
        <v>15120</v>
      </c>
      <c r="J1577" s="4">
        <f>Rent[[#This Row],[Actual_Rent]]/Rent[[#This Row],[Planned_rent]]</f>
        <v>0.41666666666666669</v>
      </c>
      <c r="K1577"/>
    </row>
    <row r="1578" spans="1:11" x14ac:dyDescent="0.25">
      <c r="A1578">
        <v>84</v>
      </c>
      <c r="B1578" s="1">
        <v>36892</v>
      </c>
      <c r="C1578">
        <v>6</v>
      </c>
      <c r="D1578" t="str">
        <f>VLOOKUP(Rent[[#This Row],[Real_estate_Item]],Houses[#All],2)</f>
        <v>Eindhoven-West</v>
      </c>
      <c r="E1578" t="str">
        <f>VLOOKUP(Rent[[#This Row],[Real_estate_Item]],Houses[#All],3)</f>
        <v>Strijp</v>
      </c>
      <c r="F1578" t="str">
        <f>VLOOKUP(Rent[[#This Row],[Real_estate_Item]],Houses[#All],6)</f>
        <v>Small House</v>
      </c>
      <c r="G1578" s="3">
        <f>VLOOKUP(Rent[[#This Row],[Real_estate_Item]],Houses[#All],7)</f>
        <v>350</v>
      </c>
      <c r="H1578" s="3">
        <f t="shared" si="48"/>
        <v>2100</v>
      </c>
      <c r="I1578" s="3">
        <f t="shared" si="49"/>
        <v>4200</v>
      </c>
      <c r="J1578" s="4">
        <f>Rent[[#This Row],[Actual_Rent]]/Rent[[#This Row],[Planned_rent]]</f>
        <v>0.5</v>
      </c>
      <c r="K1578"/>
    </row>
    <row r="1579" spans="1:11" x14ac:dyDescent="0.25">
      <c r="A1579">
        <v>84</v>
      </c>
      <c r="B1579" s="1">
        <v>37257</v>
      </c>
      <c r="C1579">
        <v>5</v>
      </c>
      <c r="D1579" t="str">
        <f>VLOOKUP(Rent[[#This Row],[Real_estate_Item]],Houses[#All],2)</f>
        <v>Eindhoven-West</v>
      </c>
      <c r="E1579" t="str">
        <f>VLOOKUP(Rent[[#This Row],[Real_estate_Item]],Houses[#All],3)</f>
        <v>Strijp</v>
      </c>
      <c r="F1579" t="str">
        <f>VLOOKUP(Rent[[#This Row],[Real_estate_Item]],Houses[#All],6)</f>
        <v>Small House</v>
      </c>
      <c r="G1579" s="3">
        <f>VLOOKUP(Rent[[#This Row],[Real_estate_Item]],Houses[#All],7)</f>
        <v>350</v>
      </c>
      <c r="H1579" s="3">
        <f t="shared" si="48"/>
        <v>1750</v>
      </c>
      <c r="I1579" s="3">
        <f t="shared" si="49"/>
        <v>4200</v>
      </c>
      <c r="J1579" s="4">
        <f>Rent[[#This Row],[Actual_Rent]]/Rent[[#This Row],[Planned_rent]]</f>
        <v>0.41666666666666669</v>
      </c>
      <c r="K1579"/>
    </row>
    <row r="1580" spans="1:11" x14ac:dyDescent="0.25">
      <c r="A1580">
        <v>84</v>
      </c>
      <c r="B1580" s="1">
        <v>37622</v>
      </c>
      <c r="C1580">
        <v>9</v>
      </c>
      <c r="D1580" t="str">
        <f>VLOOKUP(Rent[[#This Row],[Real_estate_Item]],Houses[#All],2)</f>
        <v>Eindhoven-West</v>
      </c>
      <c r="E1580" t="str">
        <f>VLOOKUP(Rent[[#This Row],[Real_estate_Item]],Houses[#All],3)</f>
        <v>Strijp</v>
      </c>
      <c r="F1580" t="str">
        <f>VLOOKUP(Rent[[#This Row],[Real_estate_Item]],Houses[#All],6)</f>
        <v>Small House</v>
      </c>
      <c r="G1580" s="3">
        <f>VLOOKUP(Rent[[#This Row],[Real_estate_Item]],Houses[#All],7)</f>
        <v>350</v>
      </c>
      <c r="H1580" s="3">
        <f t="shared" si="48"/>
        <v>3150</v>
      </c>
      <c r="I1580" s="3">
        <f t="shared" si="49"/>
        <v>4200</v>
      </c>
      <c r="J1580" s="4">
        <f>Rent[[#This Row],[Actual_Rent]]/Rent[[#This Row],[Planned_rent]]</f>
        <v>0.75</v>
      </c>
      <c r="K1580"/>
    </row>
    <row r="1581" spans="1:11" x14ac:dyDescent="0.25">
      <c r="A1581">
        <v>84</v>
      </c>
      <c r="B1581" s="1">
        <v>37987</v>
      </c>
      <c r="C1581">
        <v>6</v>
      </c>
      <c r="D1581" t="str">
        <f>VLOOKUP(Rent[[#This Row],[Real_estate_Item]],Houses[#All],2)</f>
        <v>Eindhoven-West</v>
      </c>
      <c r="E1581" t="str">
        <f>VLOOKUP(Rent[[#This Row],[Real_estate_Item]],Houses[#All],3)</f>
        <v>Strijp</v>
      </c>
      <c r="F1581" t="str">
        <f>VLOOKUP(Rent[[#This Row],[Real_estate_Item]],Houses[#All],6)</f>
        <v>Small House</v>
      </c>
      <c r="G1581" s="3">
        <f>VLOOKUP(Rent[[#This Row],[Real_estate_Item]],Houses[#All],7)</f>
        <v>350</v>
      </c>
      <c r="H1581" s="3">
        <f t="shared" si="48"/>
        <v>2100</v>
      </c>
      <c r="I1581" s="3">
        <f t="shared" si="49"/>
        <v>4200</v>
      </c>
      <c r="J1581" s="4">
        <f>Rent[[#This Row],[Actual_Rent]]/Rent[[#This Row],[Planned_rent]]</f>
        <v>0.5</v>
      </c>
      <c r="K1581"/>
    </row>
    <row r="1582" spans="1:11" x14ac:dyDescent="0.25">
      <c r="A1582">
        <v>84</v>
      </c>
      <c r="B1582" s="1">
        <v>38353</v>
      </c>
      <c r="C1582">
        <v>5</v>
      </c>
      <c r="D1582" t="str">
        <f>VLOOKUP(Rent[[#This Row],[Real_estate_Item]],Houses[#All],2)</f>
        <v>Eindhoven-West</v>
      </c>
      <c r="E1582" t="str">
        <f>VLOOKUP(Rent[[#This Row],[Real_estate_Item]],Houses[#All],3)</f>
        <v>Strijp</v>
      </c>
      <c r="F1582" t="str">
        <f>VLOOKUP(Rent[[#This Row],[Real_estate_Item]],Houses[#All],6)</f>
        <v>Small House</v>
      </c>
      <c r="G1582" s="3">
        <f>VLOOKUP(Rent[[#This Row],[Real_estate_Item]],Houses[#All],7)</f>
        <v>350</v>
      </c>
      <c r="H1582" s="3">
        <f t="shared" si="48"/>
        <v>1750</v>
      </c>
      <c r="I1582" s="3">
        <f t="shared" si="49"/>
        <v>4200</v>
      </c>
      <c r="J1582" s="4">
        <f>Rent[[#This Row],[Actual_Rent]]/Rent[[#This Row],[Planned_rent]]</f>
        <v>0.41666666666666669</v>
      </c>
      <c r="K1582"/>
    </row>
    <row r="1583" spans="1:11" x14ac:dyDescent="0.25">
      <c r="A1583">
        <v>84</v>
      </c>
      <c r="B1583" s="1">
        <v>38718</v>
      </c>
      <c r="C1583">
        <v>9</v>
      </c>
      <c r="D1583" t="str">
        <f>VLOOKUP(Rent[[#This Row],[Real_estate_Item]],Houses[#All],2)</f>
        <v>Eindhoven-West</v>
      </c>
      <c r="E1583" t="str">
        <f>VLOOKUP(Rent[[#This Row],[Real_estate_Item]],Houses[#All],3)</f>
        <v>Strijp</v>
      </c>
      <c r="F1583" t="str">
        <f>VLOOKUP(Rent[[#This Row],[Real_estate_Item]],Houses[#All],6)</f>
        <v>Small House</v>
      </c>
      <c r="G1583" s="3">
        <f>VLOOKUP(Rent[[#This Row],[Real_estate_Item]],Houses[#All],7)</f>
        <v>350</v>
      </c>
      <c r="H1583" s="3">
        <f t="shared" si="48"/>
        <v>3150</v>
      </c>
      <c r="I1583" s="3">
        <f t="shared" si="49"/>
        <v>4200</v>
      </c>
      <c r="J1583" s="4">
        <f>Rent[[#This Row],[Actual_Rent]]/Rent[[#This Row],[Planned_rent]]</f>
        <v>0.75</v>
      </c>
      <c r="K1583"/>
    </row>
    <row r="1584" spans="1:11" x14ac:dyDescent="0.25">
      <c r="A1584">
        <v>84</v>
      </c>
      <c r="B1584" s="1">
        <v>39083</v>
      </c>
      <c r="C1584">
        <v>8</v>
      </c>
      <c r="D1584" t="str">
        <f>VLOOKUP(Rent[[#This Row],[Real_estate_Item]],Houses[#All],2)</f>
        <v>Eindhoven-West</v>
      </c>
      <c r="E1584" t="str">
        <f>VLOOKUP(Rent[[#This Row],[Real_estate_Item]],Houses[#All],3)</f>
        <v>Strijp</v>
      </c>
      <c r="F1584" t="str">
        <f>VLOOKUP(Rent[[#This Row],[Real_estate_Item]],Houses[#All],6)</f>
        <v>Small House</v>
      </c>
      <c r="G1584" s="3">
        <f>VLOOKUP(Rent[[#This Row],[Real_estate_Item]],Houses[#All],7)</f>
        <v>350</v>
      </c>
      <c r="H1584" s="3">
        <f t="shared" si="48"/>
        <v>2800</v>
      </c>
      <c r="I1584" s="3">
        <f t="shared" si="49"/>
        <v>4200</v>
      </c>
      <c r="J1584" s="4">
        <f>Rent[[#This Row],[Actual_Rent]]/Rent[[#This Row],[Planned_rent]]</f>
        <v>0.66666666666666663</v>
      </c>
      <c r="K1584"/>
    </row>
    <row r="1585" spans="1:11" x14ac:dyDescent="0.25">
      <c r="A1585">
        <v>84</v>
      </c>
      <c r="B1585" s="1">
        <v>39448</v>
      </c>
      <c r="C1585">
        <v>8</v>
      </c>
      <c r="D1585" t="str">
        <f>VLOOKUP(Rent[[#This Row],[Real_estate_Item]],Houses[#All],2)</f>
        <v>Eindhoven-West</v>
      </c>
      <c r="E1585" t="str">
        <f>VLOOKUP(Rent[[#This Row],[Real_estate_Item]],Houses[#All],3)</f>
        <v>Strijp</v>
      </c>
      <c r="F1585" t="str">
        <f>VLOOKUP(Rent[[#This Row],[Real_estate_Item]],Houses[#All],6)</f>
        <v>Small House</v>
      </c>
      <c r="G1585" s="3">
        <f>VLOOKUP(Rent[[#This Row],[Real_estate_Item]],Houses[#All],7)</f>
        <v>350</v>
      </c>
      <c r="H1585" s="3">
        <f t="shared" si="48"/>
        <v>2800</v>
      </c>
      <c r="I1585" s="3">
        <f t="shared" si="49"/>
        <v>4200</v>
      </c>
      <c r="J1585" s="4">
        <f>Rent[[#This Row],[Actual_Rent]]/Rent[[#This Row],[Planned_rent]]</f>
        <v>0.66666666666666663</v>
      </c>
      <c r="K1585"/>
    </row>
    <row r="1586" spans="1:11" x14ac:dyDescent="0.25">
      <c r="A1586">
        <v>84</v>
      </c>
      <c r="B1586" s="1">
        <v>39814</v>
      </c>
      <c r="C1586">
        <v>8</v>
      </c>
      <c r="D1586" t="str">
        <f>VLOOKUP(Rent[[#This Row],[Real_estate_Item]],Houses[#All],2)</f>
        <v>Eindhoven-West</v>
      </c>
      <c r="E1586" t="str">
        <f>VLOOKUP(Rent[[#This Row],[Real_estate_Item]],Houses[#All],3)</f>
        <v>Strijp</v>
      </c>
      <c r="F1586" t="str">
        <f>VLOOKUP(Rent[[#This Row],[Real_estate_Item]],Houses[#All],6)</f>
        <v>Small House</v>
      </c>
      <c r="G1586" s="3">
        <f>VLOOKUP(Rent[[#This Row],[Real_estate_Item]],Houses[#All],7)</f>
        <v>350</v>
      </c>
      <c r="H1586" s="3">
        <f t="shared" si="48"/>
        <v>2800</v>
      </c>
      <c r="I1586" s="3">
        <f t="shared" si="49"/>
        <v>4200</v>
      </c>
      <c r="J1586" s="4">
        <f>Rent[[#This Row],[Actual_Rent]]/Rent[[#This Row],[Planned_rent]]</f>
        <v>0.66666666666666663</v>
      </c>
      <c r="K1586"/>
    </row>
    <row r="1587" spans="1:11" x14ac:dyDescent="0.25">
      <c r="A1587">
        <v>84</v>
      </c>
      <c r="B1587" s="1">
        <v>40179</v>
      </c>
      <c r="C1587">
        <v>8</v>
      </c>
      <c r="D1587" t="str">
        <f>VLOOKUP(Rent[[#This Row],[Real_estate_Item]],Houses[#All],2)</f>
        <v>Eindhoven-West</v>
      </c>
      <c r="E1587" t="str">
        <f>VLOOKUP(Rent[[#This Row],[Real_estate_Item]],Houses[#All],3)</f>
        <v>Strijp</v>
      </c>
      <c r="F1587" t="str">
        <f>VLOOKUP(Rent[[#This Row],[Real_estate_Item]],Houses[#All],6)</f>
        <v>Small House</v>
      </c>
      <c r="G1587" s="3">
        <f>VLOOKUP(Rent[[#This Row],[Real_estate_Item]],Houses[#All],7)</f>
        <v>350</v>
      </c>
      <c r="H1587" s="3">
        <f t="shared" si="48"/>
        <v>2800</v>
      </c>
      <c r="I1587" s="3">
        <f t="shared" si="49"/>
        <v>4200</v>
      </c>
      <c r="J1587" s="4">
        <f>Rent[[#This Row],[Actual_Rent]]/Rent[[#This Row],[Planned_rent]]</f>
        <v>0.66666666666666663</v>
      </c>
      <c r="K1587"/>
    </row>
    <row r="1588" spans="1:11" x14ac:dyDescent="0.25">
      <c r="A1588">
        <v>84</v>
      </c>
      <c r="B1588" s="1">
        <v>40544</v>
      </c>
      <c r="C1588">
        <v>6</v>
      </c>
      <c r="D1588" t="str">
        <f>VLOOKUP(Rent[[#This Row],[Real_estate_Item]],Houses[#All],2)</f>
        <v>Eindhoven-West</v>
      </c>
      <c r="E1588" t="str">
        <f>VLOOKUP(Rent[[#This Row],[Real_estate_Item]],Houses[#All],3)</f>
        <v>Strijp</v>
      </c>
      <c r="F1588" t="str">
        <f>VLOOKUP(Rent[[#This Row],[Real_estate_Item]],Houses[#All],6)</f>
        <v>Small House</v>
      </c>
      <c r="G1588" s="3">
        <f>VLOOKUP(Rent[[#This Row],[Real_estate_Item]],Houses[#All],7)</f>
        <v>350</v>
      </c>
      <c r="H1588" s="3">
        <f t="shared" si="48"/>
        <v>2100</v>
      </c>
      <c r="I1588" s="3">
        <f t="shared" si="49"/>
        <v>4200</v>
      </c>
      <c r="J1588" s="4">
        <f>Rent[[#This Row],[Actual_Rent]]/Rent[[#This Row],[Planned_rent]]</f>
        <v>0.5</v>
      </c>
      <c r="K1588"/>
    </row>
    <row r="1589" spans="1:11" x14ac:dyDescent="0.25">
      <c r="A1589">
        <v>84</v>
      </c>
      <c r="B1589" s="1">
        <v>40909</v>
      </c>
      <c r="C1589">
        <v>9</v>
      </c>
      <c r="D1589" t="str">
        <f>VLOOKUP(Rent[[#This Row],[Real_estate_Item]],Houses[#All],2)</f>
        <v>Eindhoven-West</v>
      </c>
      <c r="E1589" t="str">
        <f>VLOOKUP(Rent[[#This Row],[Real_estate_Item]],Houses[#All],3)</f>
        <v>Strijp</v>
      </c>
      <c r="F1589" t="str">
        <f>VLOOKUP(Rent[[#This Row],[Real_estate_Item]],Houses[#All],6)</f>
        <v>Small House</v>
      </c>
      <c r="G1589" s="3">
        <f>VLOOKUP(Rent[[#This Row],[Real_estate_Item]],Houses[#All],7)</f>
        <v>350</v>
      </c>
      <c r="H1589" s="3">
        <f t="shared" si="48"/>
        <v>3150</v>
      </c>
      <c r="I1589" s="3">
        <f t="shared" si="49"/>
        <v>4200</v>
      </c>
      <c r="J1589" s="4">
        <f>Rent[[#This Row],[Actual_Rent]]/Rent[[#This Row],[Planned_rent]]</f>
        <v>0.75</v>
      </c>
      <c r="K1589"/>
    </row>
    <row r="1590" spans="1:11" x14ac:dyDescent="0.25">
      <c r="A1590">
        <v>84</v>
      </c>
      <c r="B1590" s="1">
        <v>41275</v>
      </c>
      <c r="C1590">
        <v>9</v>
      </c>
      <c r="D1590" t="str">
        <f>VLOOKUP(Rent[[#This Row],[Real_estate_Item]],Houses[#All],2)</f>
        <v>Eindhoven-West</v>
      </c>
      <c r="E1590" t="str">
        <f>VLOOKUP(Rent[[#This Row],[Real_estate_Item]],Houses[#All],3)</f>
        <v>Strijp</v>
      </c>
      <c r="F1590" t="str">
        <f>VLOOKUP(Rent[[#This Row],[Real_estate_Item]],Houses[#All],6)</f>
        <v>Small House</v>
      </c>
      <c r="G1590" s="3">
        <f>VLOOKUP(Rent[[#This Row],[Real_estate_Item]],Houses[#All],7)</f>
        <v>350</v>
      </c>
      <c r="H1590" s="3">
        <f t="shared" si="48"/>
        <v>3150</v>
      </c>
      <c r="I1590" s="3">
        <f t="shared" si="49"/>
        <v>4200</v>
      </c>
      <c r="J1590" s="4">
        <f>Rent[[#This Row],[Actual_Rent]]/Rent[[#This Row],[Planned_rent]]</f>
        <v>0.75</v>
      </c>
      <c r="K1590"/>
    </row>
    <row r="1591" spans="1:11" x14ac:dyDescent="0.25">
      <c r="A1591">
        <v>84</v>
      </c>
      <c r="B1591" s="1">
        <v>41640</v>
      </c>
      <c r="C1591">
        <v>5</v>
      </c>
      <c r="D1591" t="str">
        <f>VLOOKUP(Rent[[#This Row],[Real_estate_Item]],Houses[#All],2)</f>
        <v>Eindhoven-West</v>
      </c>
      <c r="E1591" t="str">
        <f>VLOOKUP(Rent[[#This Row],[Real_estate_Item]],Houses[#All],3)</f>
        <v>Strijp</v>
      </c>
      <c r="F1591" t="str">
        <f>VLOOKUP(Rent[[#This Row],[Real_estate_Item]],Houses[#All],6)</f>
        <v>Small House</v>
      </c>
      <c r="G1591" s="3">
        <f>VLOOKUP(Rent[[#This Row],[Real_estate_Item]],Houses[#All],7)</f>
        <v>350</v>
      </c>
      <c r="H1591" s="3">
        <f t="shared" si="48"/>
        <v>1750</v>
      </c>
      <c r="I1591" s="3">
        <f t="shared" si="49"/>
        <v>4200</v>
      </c>
      <c r="J1591" s="4">
        <f>Rent[[#This Row],[Actual_Rent]]/Rent[[#This Row],[Planned_rent]]</f>
        <v>0.41666666666666669</v>
      </c>
      <c r="K1591"/>
    </row>
    <row r="1592" spans="1:11" x14ac:dyDescent="0.25">
      <c r="A1592">
        <v>84</v>
      </c>
      <c r="B1592" s="1">
        <v>42005</v>
      </c>
      <c r="C1592">
        <v>5</v>
      </c>
      <c r="D1592" t="str">
        <f>VLOOKUP(Rent[[#This Row],[Real_estate_Item]],Houses[#All],2)</f>
        <v>Eindhoven-West</v>
      </c>
      <c r="E1592" t="str">
        <f>VLOOKUP(Rent[[#This Row],[Real_estate_Item]],Houses[#All],3)</f>
        <v>Strijp</v>
      </c>
      <c r="F1592" t="str">
        <f>VLOOKUP(Rent[[#This Row],[Real_estate_Item]],Houses[#All],6)</f>
        <v>Small House</v>
      </c>
      <c r="G1592" s="3">
        <f>VLOOKUP(Rent[[#This Row],[Real_estate_Item]],Houses[#All],7)</f>
        <v>350</v>
      </c>
      <c r="H1592" s="3">
        <f t="shared" si="48"/>
        <v>1750</v>
      </c>
      <c r="I1592" s="3">
        <f t="shared" si="49"/>
        <v>4200</v>
      </c>
      <c r="J1592" s="4">
        <f>Rent[[#This Row],[Actual_Rent]]/Rent[[#This Row],[Planned_rent]]</f>
        <v>0.41666666666666669</v>
      </c>
      <c r="K1592"/>
    </row>
    <row r="1593" spans="1:11" x14ac:dyDescent="0.25">
      <c r="A1593">
        <v>84</v>
      </c>
      <c r="B1593" s="1">
        <v>42370</v>
      </c>
      <c r="C1593">
        <v>9</v>
      </c>
      <c r="D1593" t="str">
        <f>VLOOKUP(Rent[[#This Row],[Real_estate_Item]],Houses[#All],2)</f>
        <v>Eindhoven-West</v>
      </c>
      <c r="E1593" t="str">
        <f>VLOOKUP(Rent[[#This Row],[Real_estate_Item]],Houses[#All],3)</f>
        <v>Strijp</v>
      </c>
      <c r="F1593" t="str">
        <f>VLOOKUP(Rent[[#This Row],[Real_estate_Item]],Houses[#All],6)</f>
        <v>Small House</v>
      </c>
      <c r="G1593" s="3">
        <f>VLOOKUP(Rent[[#This Row],[Real_estate_Item]],Houses[#All],7)</f>
        <v>350</v>
      </c>
      <c r="H1593" s="3">
        <f t="shared" si="48"/>
        <v>3150</v>
      </c>
      <c r="I1593" s="3">
        <f t="shared" si="49"/>
        <v>4200</v>
      </c>
      <c r="J1593" s="4">
        <f>Rent[[#This Row],[Actual_Rent]]/Rent[[#This Row],[Planned_rent]]</f>
        <v>0.75</v>
      </c>
      <c r="K1593"/>
    </row>
    <row r="1594" spans="1:11" x14ac:dyDescent="0.25">
      <c r="A1594">
        <v>84</v>
      </c>
      <c r="B1594" s="1">
        <v>42736</v>
      </c>
      <c r="C1594">
        <v>9</v>
      </c>
      <c r="D1594" t="str">
        <f>VLOOKUP(Rent[[#This Row],[Real_estate_Item]],Houses[#All],2)</f>
        <v>Eindhoven-West</v>
      </c>
      <c r="E1594" t="str">
        <f>VLOOKUP(Rent[[#This Row],[Real_estate_Item]],Houses[#All],3)</f>
        <v>Strijp</v>
      </c>
      <c r="F1594" t="str">
        <f>VLOOKUP(Rent[[#This Row],[Real_estate_Item]],Houses[#All],6)</f>
        <v>Small House</v>
      </c>
      <c r="G1594" s="3">
        <f>VLOOKUP(Rent[[#This Row],[Real_estate_Item]],Houses[#All],7)</f>
        <v>350</v>
      </c>
      <c r="H1594" s="3">
        <f t="shared" si="48"/>
        <v>3150</v>
      </c>
      <c r="I1594" s="3">
        <f t="shared" si="49"/>
        <v>4200</v>
      </c>
      <c r="J1594" s="4">
        <f>Rent[[#This Row],[Actual_Rent]]/Rent[[#This Row],[Planned_rent]]</f>
        <v>0.75</v>
      </c>
      <c r="K1594"/>
    </row>
    <row r="1595" spans="1:11" x14ac:dyDescent="0.25">
      <c r="A1595">
        <v>84</v>
      </c>
      <c r="B1595" s="1">
        <v>43101</v>
      </c>
      <c r="C1595">
        <v>11</v>
      </c>
      <c r="D1595" t="str">
        <f>VLOOKUP(Rent[[#This Row],[Real_estate_Item]],Houses[#All],2)</f>
        <v>Eindhoven-West</v>
      </c>
      <c r="E1595" t="str">
        <f>VLOOKUP(Rent[[#This Row],[Real_estate_Item]],Houses[#All],3)</f>
        <v>Strijp</v>
      </c>
      <c r="F1595" t="str">
        <f>VLOOKUP(Rent[[#This Row],[Real_estate_Item]],Houses[#All],6)</f>
        <v>Small House</v>
      </c>
      <c r="G1595" s="3">
        <f>VLOOKUP(Rent[[#This Row],[Real_estate_Item]],Houses[#All],7)</f>
        <v>350</v>
      </c>
      <c r="H1595" s="3">
        <f t="shared" si="48"/>
        <v>3850</v>
      </c>
      <c r="I1595" s="3">
        <f t="shared" si="49"/>
        <v>4200</v>
      </c>
      <c r="J1595" s="4">
        <f>Rent[[#This Row],[Actual_Rent]]/Rent[[#This Row],[Planned_rent]]</f>
        <v>0.91666666666666663</v>
      </c>
      <c r="K1595"/>
    </row>
    <row r="1596" spans="1:11" x14ac:dyDescent="0.25">
      <c r="A1596">
        <v>84</v>
      </c>
      <c r="B1596" s="1">
        <v>43466</v>
      </c>
      <c r="C1596">
        <v>5</v>
      </c>
      <c r="D1596" t="str">
        <f>VLOOKUP(Rent[[#This Row],[Real_estate_Item]],Houses[#All],2)</f>
        <v>Eindhoven-West</v>
      </c>
      <c r="E1596" t="str">
        <f>VLOOKUP(Rent[[#This Row],[Real_estate_Item]],Houses[#All],3)</f>
        <v>Strijp</v>
      </c>
      <c r="F1596" t="str">
        <f>VLOOKUP(Rent[[#This Row],[Real_estate_Item]],Houses[#All],6)</f>
        <v>Small House</v>
      </c>
      <c r="G1596" s="3">
        <f>VLOOKUP(Rent[[#This Row],[Real_estate_Item]],Houses[#All],7)</f>
        <v>350</v>
      </c>
      <c r="H1596" s="3">
        <f t="shared" si="48"/>
        <v>1750</v>
      </c>
      <c r="I1596" s="3">
        <f t="shared" si="49"/>
        <v>4200</v>
      </c>
      <c r="J1596" s="4">
        <f>Rent[[#This Row],[Actual_Rent]]/Rent[[#This Row],[Planned_rent]]</f>
        <v>0.41666666666666669</v>
      </c>
      <c r="K1596"/>
    </row>
    <row r="1597" spans="1:11" x14ac:dyDescent="0.25">
      <c r="A1597">
        <v>85</v>
      </c>
      <c r="B1597" s="1">
        <v>36892</v>
      </c>
      <c r="C1597">
        <v>6</v>
      </c>
      <c r="D1597" t="str">
        <f>VLOOKUP(Rent[[#This Row],[Real_estate_Item]],Houses[#All],2)</f>
        <v>Eindhoven-West</v>
      </c>
      <c r="E1597" t="str">
        <f>VLOOKUP(Rent[[#This Row],[Real_estate_Item]],Houses[#All],3)</f>
        <v>Strijp</v>
      </c>
      <c r="F1597" t="str">
        <f>VLOOKUP(Rent[[#This Row],[Real_estate_Item]],Houses[#All],6)</f>
        <v>Apartment</v>
      </c>
      <c r="G1597" s="3">
        <f>VLOOKUP(Rent[[#This Row],[Real_estate_Item]],Houses[#All],7)</f>
        <v>420</v>
      </c>
      <c r="H1597" s="3">
        <f t="shared" si="48"/>
        <v>2520</v>
      </c>
      <c r="I1597" s="3">
        <f t="shared" si="49"/>
        <v>5040</v>
      </c>
      <c r="J1597" s="4">
        <f>Rent[[#This Row],[Actual_Rent]]/Rent[[#This Row],[Planned_rent]]</f>
        <v>0.5</v>
      </c>
      <c r="K1597"/>
    </row>
    <row r="1598" spans="1:11" x14ac:dyDescent="0.25">
      <c r="A1598">
        <v>85</v>
      </c>
      <c r="B1598" s="1">
        <v>37257</v>
      </c>
      <c r="C1598">
        <v>9</v>
      </c>
      <c r="D1598" t="str">
        <f>VLOOKUP(Rent[[#This Row],[Real_estate_Item]],Houses[#All],2)</f>
        <v>Eindhoven-West</v>
      </c>
      <c r="E1598" t="str">
        <f>VLOOKUP(Rent[[#This Row],[Real_estate_Item]],Houses[#All],3)</f>
        <v>Strijp</v>
      </c>
      <c r="F1598" t="str">
        <f>VLOOKUP(Rent[[#This Row],[Real_estate_Item]],Houses[#All],6)</f>
        <v>Apartment</v>
      </c>
      <c r="G1598" s="3">
        <f>VLOOKUP(Rent[[#This Row],[Real_estate_Item]],Houses[#All],7)</f>
        <v>420</v>
      </c>
      <c r="H1598" s="3">
        <f t="shared" si="48"/>
        <v>3780</v>
      </c>
      <c r="I1598" s="3">
        <f t="shared" si="49"/>
        <v>5040</v>
      </c>
      <c r="J1598" s="4">
        <f>Rent[[#This Row],[Actual_Rent]]/Rent[[#This Row],[Planned_rent]]</f>
        <v>0.75</v>
      </c>
      <c r="K1598"/>
    </row>
    <row r="1599" spans="1:11" x14ac:dyDescent="0.25">
      <c r="A1599">
        <v>85</v>
      </c>
      <c r="B1599" s="1">
        <v>37622</v>
      </c>
      <c r="C1599">
        <v>9</v>
      </c>
      <c r="D1599" t="str">
        <f>VLOOKUP(Rent[[#This Row],[Real_estate_Item]],Houses[#All],2)</f>
        <v>Eindhoven-West</v>
      </c>
      <c r="E1599" t="str">
        <f>VLOOKUP(Rent[[#This Row],[Real_estate_Item]],Houses[#All],3)</f>
        <v>Strijp</v>
      </c>
      <c r="F1599" t="str">
        <f>VLOOKUP(Rent[[#This Row],[Real_estate_Item]],Houses[#All],6)</f>
        <v>Apartment</v>
      </c>
      <c r="G1599" s="3">
        <f>VLOOKUP(Rent[[#This Row],[Real_estate_Item]],Houses[#All],7)</f>
        <v>420</v>
      </c>
      <c r="H1599" s="3">
        <f t="shared" si="48"/>
        <v>3780</v>
      </c>
      <c r="I1599" s="3">
        <f t="shared" si="49"/>
        <v>5040</v>
      </c>
      <c r="J1599" s="4">
        <f>Rent[[#This Row],[Actual_Rent]]/Rent[[#This Row],[Planned_rent]]</f>
        <v>0.75</v>
      </c>
      <c r="K1599"/>
    </row>
    <row r="1600" spans="1:11" x14ac:dyDescent="0.25">
      <c r="A1600">
        <v>85</v>
      </c>
      <c r="B1600" s="1">
        <v>37987</v>
      </c>
      <c r="C1600">
        <v>6</v>
      </c>
      <c r="D1600" t="str">
        <f>VLOOKUP(Rent[[#This Row],[Real_estate_Item]],Houses[#All],2)</f>
        <v>Eindhoven-West</v>
      </c>
      <c r="E1600" t="str">
        <f>VLOOKUP(Rent[[#This Row],[Real_estate_Item]],Houses[#All],3)</f>
        <v>Strijp</v>
      </c>
      <c r="F1600" t="str">
        <f>VLOOKUP(Rent[[#This Row],[Real_estate_Item]],Houses[#All],6)</f>
        <v>Apartment</v>
      </c>
      <c r="G1600" s="3">
        <f>VLOOKUP(Rent[[#This Row],[Real_estate_Item]],Houses[#All],7)</f>
        <v>420</v>
      </c>
      <c r="H1600" s="3">
        <f t="shared" si="48"/>
        <v>2520</v>
      </c>
      <c r="I1600" s="3">
        <f t="shared" si="49"/>
        <v>5040</v>
      </c>
      <c r="J1600" s="4">
        <f>Rent[[#This Row],[Actual_Rent]]/Rent[[#This Row],[Planned_rent]]</f>
        <v>0.5</v>
      </c>
      <c r="K1600"/>
    </row>
    <row r="1601" spans="1:11" x14ac:dyDescent="0.25">
      <c r="A1601">
        <v>85</v>
      </c>
      <c r="B1601" s="1">
        <v>38353</v>
      </c>
      <c r="C1601">
        <v>5</v>
      </c>
      <c r="D1601" t="str">
        <f>VLOOKUP(Rent[[#This Row],[Real_estate_Item]],Houses[#All],2)</f>
        <v>Eindhoven-West</v>
      </c>
      <c r="E1601" t="str">
        <f>VLOOKUP(Rent[[#This Row],[Real_estate_Item]],Houses[#All],3)</f>
        <v>Strijp</v>
      </c>
      <c r="F1601" t="str">
        <f>VLOOKUP(Rent[[#This Row],[Real_estate_Item]],Houses[#All],6)</f>
        <v>Apartment</v>
      </c>
      <c r="G1601" s="3">
        <f>VLOOKUP(Rent[[#This Row],[Real_estate_Item]],Houses[#All],7)</f>
        <v>420</v>
      </c>
      <c r="H1601" s="3">
        <f t="shared" si="48"/>
        <v>2100</v>
      </c>
      <c r="I1601" s="3">
        <f t="shared" si="49"/>
        <v>5040</v>
      </c>
      <c r="J1601" s="4">
        <f>Rent[[#This Row],[Actual_Rent]]/Rent[[#This Row],[Planned_rent]]</f>
        <v>0.41666666666666669</v>
      </c>
      <c r="K1601"/>
    </row>
    <row r="1602" spans="1:11" x14ac:dyDescent="0.25">
      <c r="A1602">
        <v>85</v>
      </c>
      <c r="B1602" s="1">
        <v>38718</v>
      </c>
      <c r="C1602">
        <v>8</v>
      </c>
      <c r="D1602" t="str">
        <f>VLOOKUP(Rent[[#This Row],[Real_estate_Item]],Houses[#All],2)</f>
        <v>Eindhoven-West</v>
      </c>
      <c r="E1602" t="str">
        <f>VLOOKUP(Rent[[#This Row],[Real_estate_Item]],Houses[#All],3)</f>
        <v>Strijp</v>
      </c>
      <c r="F1602" t="str">
        <f>VLOOKUP(Rent[[#This Row],[Real_estate_Item]],Houses[#All],6)</f>
        <v>Apartment</v>
      </c>
      <c r="G1602" s="3">
        <f>VLOOKUP(Rent[[#This Row],[Real_estate_Item]],Houses[#All],7)</f>
        <v>420</v>
      </c>
      <c r="H1602" s="3">
        <f t="shared" ref="H1602:H1665" si="50">C1602*G1602</f>
        <v>3360</v>
      </c>
      <c r="I1602" s="3">
        <f t="shared" ref="I1602:I1665" si="51">$C$2*G1602</f>
        <v>5040</v>
      </c>
      <c r="J1602" s="4">
        <f>Rent[[#This Row],[Actual_Rent]]/Rent[[#This Row],[Planned_rent]]</f>
        <v>0.66666666666666663</v>
      </c>
      <c r="K1602"/>
    </row>
    <row r="1603" spans="1:11" x14ac:dyDescent="0.25">
      <c r="A1603">
        <v>85</v>
      </c>
      <c r="B1603" s="1">
        <v>39083</v>
      </c>
      <c r="C1603">
        <v>8</v>
      </c>
      <c r="D1603" t="str">
        <f>VLOOKUP(Rent[[#This Row],[Real_estate_Item]],Houses[#All],2)</f>
        <v>Eindhoven-West</v>
      </c>
      <c r="E1603" t="str">
        <f>VLOOKUP(Rent[[#This Row],[Real_estate_Item]],Houses[#All],3)</f>
        <v>Strijp</v>
      </c>
      <c r="F1603" t="str">
        <f>VLOOKUP(Rent[[#This Row],[Real_estate_Item]],Houses[#All],6)</f>
        <v>Apartment</v>
      </c>
      <c r="G1603" s="3">
        <f>VLOOKUP(Rent[[#This Row],[Real_estate_Item]],Houses[#All],7)</f>
        <v>420</v>
      </c>
      <c r="H1603" s="3">
        <f t="shared" si="50"/>
        <v>3360</v>
      </c>
      <c r="I1603" s="3">
        <f t="shared" si="51"/>
        <v>5040</v>
      </c>
      <c r="J1603" s="4">
        <f>Rent[[#This Row],[Actual_Rent]]/Rent[[#This Row],[Planned_rent]]</f>
        <v>0.66666666666666663</v>
      </c>
      <c r="K1603"/>
    </row>
    <row r="1604" spans="1:11" x14ac:dyDescent="0.25">
      <c r="A1604">
        <v>85</v>
      </c>
      <c r="B1604" s="1">
        <v>39448</v>
      </c>
      <c r="C1604">
        <v>8</v>
      </c>
      <c r="D1604" t="str">
        <f>VLOOKUP(Rent[[#This Row],[Real_estate_Item]],Houses[#All],2)</f>
        <v>Eindhoven-West</v>
      </c>
      <c r="E1604" t="str">
        <f>VLOOKUP(Rent[[#This Row],[Real_estate_Item]],Houses[#All],3)</f>
        <v>Strijp</v>
      </c>
      <c r="F1604" t="str">
        <f>VLOOKUP(Rent[[#This Row],[Real_estate_Item]],Houses[#All],6)</f>
        <v>Apartment</v>
      </c>
      <c r="G1604" s="3">
        <f>VLOOKUP(Rent[[#This Row],[Real_estate_Item]],Houses[#All],7)</f>
        <v>420</v>
      </c>
      <c r="H1604" s="3">
        <f t="shared" si="50"/>
        <v>3360</v>
      </c>
      <c r="I1604" s="3">
        <f t="shared" si="51"/>
        <v>5040</v>
      </c>
      <c r="J1604" s="4">
        <f>Rent[[#This Row],[Actual_Rent]]/Rent[[#This Row],[Planned_rent]]</f>
        <v>0.66666666666666663</v>
      </c>
      <c r="K1604"/>
    </row>
    <row r="1605" spans="1:11" x14ac:dyDescent="0.25">
      <c r="A1605">
        <v>85</v>
      </c>
      <c r="B1605" s="1">
        <v>39814</v>
      </c>
      <c r="C1605">
        <v>8</v>
      </c>
      <c r="D1605" t="str">
        <f>VLOOKUP(Rent[[#This Row],[Real_estate_Item]],Houses[#All],2)</f>
        <v>Eindhoven-West</v>
      </c>
      <c r="E1605" t="str">
        <f>VLOOKUP(Rent[[#This Row],[Real_estate_Item]],Houses[#All],3)</f>
        <v>Strijp</v>
      </c>
      <c r="F1605" t="str">
        <f>VLOOKUP(Rent[[#This Row],[Real_estate_Item]],Houses[#All],6)</f>
        <v>Apartment</v>
      </c>
      <c r="G1605" s="3">
        <f>VLOOKUP(Rent[[#This Row],[Real_estate_Item]],Houses[#All],7)</f>
        <v>420</v>
      </c>
      <c r="H1605" s="3">
        <f t="shared" si="50"/>
        <v>3360</v>
      </c>
      <c r="I1605" s="3">
        <f t="shared" si="51"/>
        <v>5040</v>
      </c>
      <c r="J1605" s="4">
        <f>Rent[[#This Row],[Actual_Rent]]/Rent[[#This Row],[Planned_rent]]</f>
        <v>0.66666666666666663</v>
      </c>
      <c r="K1605"/>
    </row>
    <row r="1606" spans="1:11" x14ac:dyDescent="0.25">
      <c r="A1606">
        <v>85</v>
      </c>
      <c r="B1606" s="1">
        <v>40179</v>
      </c>
      <c r="C1606">
        <v>7</v>
      </c>
      <c r="D1606" t="str">
        <f>VLOOKUP(Rent[[#This Row],[Real_estate_Item]],Houses[#All],2)</f>
        <v>Eindhoven-West</v>
      </c>
      <c r="E1606" t="str">
        <f>VLOOKUP(Rent[[#This Row],[Real_estate_Item]],Houses[#All],3)</f>
        <v>Strijp</v>
      </c>
      <c r="F1606" t="str">
        <f>VLOOKUP(Rent[[#This Row],[Real_estate_Item]],Houses[#All],6)</f>
        <v>Apartment</v>
      </c>
      <c r="G1606" s="3">
        <f>VLOOKUP(Rent[[#This Row],[Real_estate_Item]],Houses[#All],7)</f>
        <v>420</v>
      </c>
      <c r="H1606" s="3">
        <f t="shared" si="50"/>
        <v>2940</v>
      </c>
      <c r="I1606" s="3">
        <f t="shared" si="51"/>
        <v>5040</v>
      </c>
      <c r="J1606" s="4">
        <f>Rent[[#This Row],[Actual_Rent]]/Rent[[#This Row],[Planned_rent]]</f>
        <v>0.58333333333333337</v>
      </c>
      <c r="K1606"/>
    </row>
    <row r="1607" spans="1:11" x14ac:dyDescent="0.25">
      <c r="A1607">
        <v>85</v>
      </c>
      <c r="B1607" s="1">
        <v>40544</v>
      </c>
      <c r="C1607">
        <v>5</v>
      </c>
      <c r="D1607" t="str">
        <f>VLOOKUP(Rent[[#This Row],[Real_estate_Item]],Houses[#All],2)</f>
        <v>Eindhoven-West</v>
      </c>
      <c r="E1607" t="str">
        <f>VLOOKUP(Rent[[#This Row],[Real_estate_Item]],Houses[#All],3)</f>
        <v>Strijp</v>
      </c>
      <c r="F1607" t="str">
        <f>VLOOKUP(Rent[[#This Row],[Real_estate_Item]],Houses[#All],6)</f>
        <v>Apartment</v>
      </c>
      <c r="G1607" s="3">
        <f>VLOOKUP(Rent[[#This Row],[Real_estate_Item]],Houses[#All],7)</f>
        <v>420</v>
      </c>
      <c r="H1607" s="3">
        <f t="shared" si="50"/>
        <v>2100</v>
      </c>
      <c r="I1607" s="3">
        <f t="shared" si="51"/>
        <v>5040</v>
      </c>
      <c r="J1607" s="4">
        <f>Rent[[#This Row],[Actual_Rent]]/Rent[[#This Row],[Planned_rent]]</f>
        <v>0.41666666666666669</v>
      </c>
      <c r="K1607"/>
    </row>
    <row r="1608" spans="1:11" x14ac:dyDescent="0.25">
      <c r="A1608">
        <v>85</v>
      </c>
      <c r="B1608" s="1">
        <v>40909</v>
      </c>
      <c r="C1608">
        <v>9</v>
      </c>
      <c r="D1608" t="str">
        <f>VLOOKUP(Rent[[#This Row],[Real_estate_Item]],Houses[#All],2)</f>
        <v>Eindhoven-West</v>
      </c>
      <c r="E1608" t="str">
        <f>VLOOKUP(Rent[[#This Row],[Real_estate_Item]],Houses[#All],3)</f>
        <v>Strijp</v>
      </c>
      <c r="F1608" t="str">
        <f>VLOOKUP(Rent[[#This Row],[Real_estate_Item]],Houses[#All],6)</f>
        <v>Apartment</v>
      </c>
      <c r="G1608" s="3">
        <f>VLOOKUP(Rent[[#This Row],[Real_estate_Item]],Houses[#All],7)</f>
        <v>420</v>
      </c>
      <c r="H1608" s="3">
        <f t="shared" si="50"/>
        <v>3780</v>
      </c>
      <c r="I1608" s="3">
        <f t="shared" si="51"/>
        <v>5040</v>
      </c>
      <c r="J1608" s="4">
        <f>Rent[[#This Row],[Actual_Rent]]/Rent[[#This Row],[Planned_rent]]</f>
        <v>0.75</v>
      </c>
      <c r="K1608"/>
    </row>
    <row r="1609" spans="1:11" x14ac:dyDescent="0.25">
      <c r="A1609">
        <v>85</v>
      </c>
      <c r="B1609" s="1">
        <v>41275</v>
      </c>
      <c r="C1609">
        <v>5</v>
      </c>
      <c r="D1609" t="str">
        <f>VLOOKUP(Rent[[#This Row],[Real_estate_Item]],Houses[#All],2)</f>
        <v>Eindhoven-West</v>
      </c>
      <c r="E1609" t="str">
        <f>VLOOKUP(Rent[[#This Row],[Real_estate_Item]],Houses[#All],3)</f>
        <v>Strijp</v>
      </c>
      <c r="F1609" t="str">
        <f>VLOOKUP(Rent[[#This Row],[Real_estate_Item]],Houses[#All],6)</f>
        <v>Apartment</v>
      </c>
      <c r="G1609" s="3">
        <f>VLOOKUP(Rent[[#This Row],[Real_estate_Item]],Houses[#All],7)</f>
        <v>420</v>
      </c>
      <c r="H1609" s="3">
        <f t="shared" si="50"/>
        <v>2100</v>
      </c>
      <c r="I1609" s="3">
        <f t="shared" si="51"/>
        <v>5040</v>
      </c>
      <c r="J1609" s="4">
        <f>Rent[[#This Row],[Actual_Rent]]/Rent[[#This Row],[Planned_rent]]</f>
        <v>0.41666666666666669</v>
      </c>
      <c r="K1609"/>
    </row>
    <row r="1610" spans="1:11" x14ac:dyDescent="0.25">
      <c r="A1610">
        <v>85</v>
      </c>
      <c r="B1610" s="1">
        <v>41640</v>
      </c>
      <c r="C1610">
        <v>9</v>
      </c>
      <c r="D1610" t="str">
        <f>VLOOKUP(Rent[[#This Row],[Real_estate_Item]],Houses[#All],2)</f>
        <v>Eindhoven-West</v>
      </c>
      <c r="E1610" t="str">
        <f>VLOOKUP(Rent[[#This Row],[Real_estate_Item]],Houses[#All],3)</f>
        <v>Strijp</v>
      </c>
      <c r="F1610" t="str">
        <f>VLOOKUP(Rent[[#This Row],[Real_estate_Item]],Houses[#All],6)</f>
        <v>Apartment</v>
      </c>
      <c r="G1610" s="3">
        <f>VLOOKUP(Rent[[#This Row],[Real_estate_Item]],Houses[#All],7)</f>
        <v>420</v>
      </c>
      <c r="H1610" s="3">
        <f t="shared" si="50"/>
        <v>3780</v>
      </c>
      <c r="I1610" s="3">
        <f t="shared" si="51"/>
        <v>5040</v>
      </c>
      <c r="J1610" s="4">
        <f>Rent[[#This Row],[Actual_Rent]]/Rent[[#This Row],[Planned_rent]]</f>
        <v>0.75</v>
      </c>
      <c r="K1610"/>
    </row>
    <row r="1611" spans="1:11" x14ac:dyDescent="0.25">
      <c r="A1611">
        <v>85</v>
      </c>
      <c r="B1611" s="1">
        <v>42005</v>
      </c>
      <c r="C1611">
        <v>9</v>
      </c>
      <c r="D1611" t="str">
        <f>VLOOKUP(Rent[[#This Row],[Real_estate_Item]],Houses[#All],2)</f>
        <v>Eindhoven-West</v>
      </c>
      <c r="E1611" t="str">
        <f>VLOOKUP(Rent[[#This Row],[Real_estate_Item]],Houses[#All],3)</f>
        <v>Strijp</v>
      </c>
      <c r="F1611" t="str">
        <f>VLOOKUP(Rent[[#This Row],[Real_estate_Item]],Houses[#All],6)</f>
        <v>Apartment</v>
      </c>
      <c r="G1611" s="3">
        <f>VLOOKUP(Rent[[#This Row],[Real_estate_Item]],Houses[#All],7)</f>
        <v>420</v>
      </c>
      <c r="H1611" s="3">
        <f t="shared" si="50"/>
        <v>3780</v>
      </c>
      <c r="I1611" s="3">
        <f t="shared" si="51"/>
        <v>5040</v>
      </c>
      <c r="J1611" s="4">
        <f>Rent[[#This Row],[Actual_Rent]]/Rent[[#This Row],[Planned_rent]]</f>
        <v>0.75</v>
      </c>
      <c r="K1611"/>
    </row>
    <row r="1612" spans="1:11" x14ac:dyDescent="0.25">
      <c r="A1612">
        <v>85</v>
      </c>
      <c r="B1612" s="1">
        <v>42370</v>
      </c>
      <c r="C1612">
        <v>9</v>
      </c>
      <c r="D1612" t="str">
        <f>VLOOKUP(Rent[[#This Row],[Real_estate_Item]],Houses[#All],2)</f>
        <v>Eindhoven-West</v>
      </c>
      <c r="E1612" t="str">
        <f>VLOOKUP(Rent[[#This Row],[Real_estate_Item]],Houses[#All],3)</f>
        <v>Strijp</v>
      </c>
      <c r="F1612" t="str">
        <f>VLOOKUP(Rent[[#This Row],[Real_estate_Item]],Houses[#All],6)</f>
        <v>Apartment</v>
      </c>
      <c r="G1612" s="3">
        <f>VLOOKUP(Rent[[#This Row],[Real_estate_Item]],Houses[#All],7)</f>
        <v>420</v>
      </c>
      <c r="H1612" s="3">
        <f t="shared" si="50"/>
        <v>3780</v>
      </c>
      <c r="I1612" s="3">
        <f t="shared" si="51"/>
        <v>5040</v>
      </c>
      <c r="J1612" s="4">
        <f>Rent[[#This Row],[Actual_Rent]]/Rent[[#This Row],[Planned_rent]]</f>
        <v>0.75</v>
      </c>
      <c r="K1612"/>
    </row>
    <row r="1613" spans="1:11" x14ac:dyDescent="0.25">
      <c r="A1613">
        <v>85</v>
      </c>
      <c r="B1613" s="1">
        <v>42736</v>
      </c>
      <c r="C1613">
        <v>9</v>
      </c>
      <c r="D1613" t="str">
        <f>VLOOKUP(Rent[[#This Row],[Real_estate_Item]],Houses[#All],2)</f>
        <v>Eindhoven-West</v>
      </c>
      <c r="E1613" t="str">
        <f>VLOOKUP(Rent[[#This Row],[Real_estate_Item]],Houses[#All],3)</f>
        <v>Strijp</v>
      </c>
      <c r="F1613" t="str">
        <f>VLOOKUP(Rent[[#This Row],[Real_estate_Item]],Houses[#All],6)</f>
        <v>Apartment</v>
      </c>
      <c r="G1613" s="3">
        <f>VLOOKUP(Rent[[#This Row],[Real_estate_Item]],Houses[#All],7)</f>
        <v>420</v>
      </c>
      <c r="H1613" s="3">
        <f t="shared" si="50"/>
        <v>3780</v>
      </c>
      <c r="I1613" s="3">
        <f t="shared" si="51"/>
        <v>5040</v>
      </c>
      <c r="J1613" s="4">
        <f>Rent[[#This Row],[Actual_Rent]]/Rent[[#This Row],[Planned_rent]]</f>
        <v>0.75</v>
      </c>
      <c r="K1613"/>
    </row>
    <row r="1614" spans="1:11" x14ac:dyDescent="0.25">
      <c r="A1614">
        <v>85</v>
      </c>
      <c r="B1614" s="1">
        <v>43101</v>
      </c>
      <c r="C1614">
        <v>10</v>
      </c>
      <c r="D1614" t="str">
        <f>VLOOKUP(Rent[[#This Row],[Real_estate_Item]],Houses[#All],2)</f>
        <v>Eindhoven-West</v>
      </c>
      <c r="E1614" t="str">
        <f>VLOOKUP(Rent[[#This Row],[Real_estate_Item]],Houses[#All],3)</f>
        <v>Strijp</v>
      </c>
      <c r="F1614" t="str">
        <f>VLOOKUP(Rent[[#This Row],[Real_estate_Item]],Houses[#All],6)</f>
        <v>Apartment</v>
      </c>
      <c r="G1614" s="3">
        <f>VLOOKUP(Rent[[#This Row],[Real_estate_Item]],Houses[#All],7)</f>
        <v>420</v>
      </c>
      <c r="H1614" s="3">
        <f t="shared" si="50"/>
        <v>4200</v>
      </c>
      <c r="I1614" s="3">
        <f t="shared" si="51"/>
        <v>5040</v>
      </c>
      <c r="J1614" s="4">
        <f>Rent[[#This Row],[Actual_Rent]]/Rent[[#This Row],[Planned_rent]]</f>
        <v>0.83333333333333337</v>
      </c>
      <c r="K1614"/>
    </row>
    <row r="1615" spans="1:11" x14ac:dyDescent="0.25">
      <c r="A1615">
        <v>85</v>
      </c>
      <c r="B1615" s="1">
        <v>43466</v>
      </c>
      <c r="C1615">
        <v>6</v>
      </c>
      <c r="D1615" t="str">
        <f>VLOOKUP(Rent[[#This Row],[Real_estate_Item]],Houses[#All],2)</f>
        <v>Eindhoven-West</v>
      </c>
      <c r="E1615" t="str">
        <f>VLOOKUP(Rent[[#This Row],[Real_estate_Item]],Houses[#All],3)</f>
        <v>Strijp</v>
      </c>
      <c r="F1615" t="str">
        <f>VLOOKUP(Rent[[#This Row],[Real_estate_Item]],Houses[#All],6)</f>
        <v>Apartment</v>
      </c>
      <c r="G1615" s="3">
        <f>VLOOKUP(Rent[[#This Row],[Real_estate_Item]],Houses[#All],7)</f>
        <v>420</v>
      </c>
      <c r="H1615" s="3">
        <f t="shared" si="50"/>
        <v>2520</v>
      </c>
      <c r="I1615" s="3">
        <f t="shared" si="51"/>
        <v>5040</v>
      </c>
      <c r="J1615" s="4">
        <f>Rent[[#This Row],[Actual_Rent]]/Rent[[#This Row],[Planned_rent]]</f>
        <v>0.5</v>
      </c>
      <c r="K1615"/>
    </row>
    <row r="1616" spans="1:11" x14ac:dyDescent="0.25">
      <c r="A1616">
        <v>86</v>
      </c>
      <c r="B1616" s="1">
        <v>36892</v>
      </c>
      <c r="C1616">
        <v>9</v>
      </c>
      <c r="D1616" t="str">
        <f>VLOOKUP(Rent[[#This Row],[Real_estate_Item]],Houses[#All],2)</f>
        <v>Eindhoven-West</v>
      </c>
      <c r="E1616" t="str">
        <f>VLOOKUP(Rent[[#This Row],[Real_estate_Item]],Houses[#All],3)</f>
        <v>Strijp</v>
      </c>
      <c r="F1616" t="str">
        <f>VLOOKUP(Rent[[#This Row],[Real_estate_Item]],Houses[#All],6)</f>
        <v>Small House</v>
      </c>
      <c r="G1616" s="3">
        <f>VLOOKUP(Rent[[#This Row],[Real_estate_Item]],Houses[#All],7)</f>
        <v>700</v>
      </c>
      <c r="H1616" s="3">
        <f t="shared" si="50"/>
        <v>6300</v>
      </c>
      <c r="I1616" s="3">
        <f t="shared" si="51"/>
        <v>8400</v>
      </c>
      <c r="J1616" s="4">
        <f>Rent[[#This Row],[Actual_Rent]]/Rent[[#This Row],[Planned_rent]]</f>
        <v>0.75</v>
      </c>
      <c r="K1616"/>
    </row>
    <row r="1617" spans="1:11" x14ac:dyDescent="0.25">
      <c r="A1617">
        <v>86</v>
      </c>
      <c r="B1617" s="1">
        <v>37257</v>
      </c>
      <c r="C1617">
        <v>5</v>
      </c>
      <c r="D1617" t="str">
        <f>VLOOKUP(Rent[[#This Row],[Real_estate_Item]],Houses[#All],2)</f>
        <v>Eindhoven-West</v>
      </c>
      <c r="E1617" t="str">
        <f>VLOOKUP(Rent[[#This Row],[Real_estate_Item]],Houses[#All],3)</f>
        <v>Strijp</v>
      </c>
      <c r="F1617" t="str">
        <f>VLOOKUP(Rent[[#This Row],[Real_estate_Item]],Houses[#All],6)</f>
        <v>Small House</v>
      </c>
      <c r="G1617" s="3">
        <f>VLOOKUP(Rent[[#This Row],[Real_estate_Item]],Houses[#All],7)</f>
        <v>700</v>
      </c>
      <c r="H1617" s="3">
        <f t="shared" si="50"/>
        <v>3500</v>
      </c>
      <c r="I1617" s="3">
        <f t="shared" si="51"/>
        <v>8400</v>
      </c>
      <c r="J1617" s="4">
        <f>Rent[[#This Row],[Actual_Rent]]/Rent[[#This Row],[Planned_rent]]</f>
        <v>0.41666666666666669</v>
      </c>
      <c r="K1617"/>
    </row>
    <row r="1618" spans="1:11" x14ac:dyDescent="0.25">
      <c r="A1618">
        <v>86</v>
      </c>
      <c r="B1618" s="1">
        <v>37622</v>
      </c>
      <c r="C1618">
        <v>6</v>
      </c>
      <c r="D1618" t="str">
        <f>VLOOKUP(Rent[[#This Row],[Real_estate_Item]],Houses[#All],2)</f>
        <v>Eindhoven-West</v>
      </c>
      <c r="E1618" t="str">
        <f>VLOOKUP(Rent[[#This Row],[Real_estate_Item]],Houses[#All],3)</f>
        <v>Strijp</v>
      </c>
      <c r="F1618" t="str">
        <f>VLOOKUP(Rent[[#This Row],[Real_estate_Item]],Houses[#All],6)</f>
        <v>Small House</v>
      </c>
      <c r="G1618" s="3">
        <f>VLOOKUP(Rent[[#This Row],[Real_estate_Item]],Houses[#All],7)</f>
        <v>700</v>
      </c>
      <c r="H1618" s="3">
        <f t="shared" si="50"/>
        <v>4200</v>
      </c>
      <c r="I1618" s="3">
        <f t="shared" si="51"/>
        <v>8400</v>
      </c>
      <c r="J1618" s="4">
        <f>Rent[[#This Row],[Actual_Rent]]/Rent[[#This Row],[Planned_rent]]</f>
        <v>0.5</v>
      </c>
      <c r="K1618"/>
    </row>
    <row r="1619" spans="1:11" x14ac:dyDescent="0.25">
      <c r="A1619">
        <v>86</v>
      </c>
      <c r="B1619" s="1">
        <v>37987</v>
      </c>
      <c r="C1619">
        <v>8</v>
      </c>
      <c r="D1619" t="str">
        <f>VLOOKUP(Rent[[#This Row],[Real_estate_Item]],Houses[#All],2)</f>
        <v>Eindhoven-West</v>
      </c>
      <c r="E1619" t="str">
        <f>VLOOKUP(Rent[[#This Row],[Real_estate_Item]],Houses[#All],3)</f>
        <v>Strijp</v>
      </c>
      <c r="F1619" t="str">
        <f>VLOOKUP(Rent[[#This Row],[Real_estate_Item]],Houses[#All],6)</f>
        <v>Small House</v>
      </c>
      <c r="G1619" s="3">
        <f>VLOOKUP(Rent[[#This Row],[Real_estate_Item]],Houses[#All],7)</f>
        <v>700</v>
      </c>
      <c r="H1619" s="3">
        <f t="shared" si="50"/>
        <v>5600</v>
      </c>
      <c r="I1619" s="3">
        <f t="shared" si="51"/>
        <v>8400</v>
      </c>
      <c r="J1619" s="4">
        <f>Rent[[#This Row],[Actual_Rent]]/Rent[[#This Row],[Planned_rent]]</f>
        <v>0.66666666666666663</v>
      </c>
      <c r="K1619"/>
    </row>
    <row r="1620" spans="1:11" x14ac:dyDescent="0.25">
      <c r="A1620">
        <v>86</v>
      </c>
      <c r="B1620" s="1">
        <v>38353</v>
      </c>
      <c r="C1620">
        <v>7</v>
      </c>
      <c r="D1620" t="str">
        <f>VLOOKUP(Rent[[#This Row],[Real_estate_Item]],Houses[#All],2)</f>
        <v>Eindhoven-West</v>
      </c>
      <c r="E1620" t="str">
        <f>VLOOKUP(Rent[[#This Row],[Real_estate_Item]],Houses[#All],3)</f>
        <v>Strijp</v>
      </c>
      <c r="F1620" t="str">
        <f>VLOOKUP(Rent[[#This Row],[Real_estate_Item]],Houses[#All],6)</f>
        <v>Small House</v>
      </c>
      <c r="G1620" s="3">
        <f>VLOOKUP(Rent[[#This Row],[Real_estate_Item]],Houses[#All],7)</f>
        <v>700</v>
      </c>
      <c r="H1620" s="3">
        <f t="shared" si="50"/>
        <v>4900</v>
      </c>
      <c r="I1620" s="3">
        <f t="shared" si="51"/>
        <v>8400</v>
      </c>
      <c r="J1620" s="4">
        <f>Rent[[#This Row],[Actual_Rent]]/Rent[[#This Row],[Planned_rent]]</f>
        <v>0.58333333333333337</v>
      </c>
      <c r="K1620"/>
    </row>
    <row r="1621" spans="1:11" x14ac:dyDescent="0.25">
      <c r="A1621">
        <v>86</v>
      </c>
      <c r="B1621" s="1">
        <v>38718</v>
      </c>
      <c r="C1621">
        <v>6</v>
      </c>
      <c r="D1621" t="str">
        <f>VLOOKUP(Rent[[#This Row],[Real_estate_Item]],Houses[#All],2)</f>
        <v>Eindhoven-West</v>
      </c>
      <c r="E1621" t="str">
        <f>VLOOKUP(Rent[[#This Row],[Real_estate_Item]],Houses[#All],3)</f>
        <v>Strijp</v>
      </c>
      <c r="F1621" t="str">
        <f>VLOOKUP(Rent[[#This Row],[Real_estate_Item]],Houses[#All],6)</f>
        <v>Small House</v>
      </c>
      <c r="G1621" s="3">
        <f>VLOOKUP(Rent[[#This Row],[Real_estate_Item]],Houses[#All],7)</f>
        <v>700</v>
      </c>
      <c r="H1621" s="3">
        <f t="shared" si="50"/>
        <v>4200</v>
      </c>
      <c r="I1621" s="3">
        <f t="shared" si="51"/>
        <v>8400</v>
      </c>
      <c r="J1621" s="4">
        <f>Rent[[#This Row],[Actual_Rent]]/Rent[[#This Row],[Planned_rent]]</f>
        <v>0.5</v>
      </c>
      <c r="K1621"/>
    </row>
    <row r="1622" spans="1:11" x14ac:dyDescent="0.25">
      <c r="A1622">
        <v>86</v>
      </c>
      <c r="B1622" s="1">
        <v>39083</v>
      </c>
      <c r="C1622">
        <v>9</v>
      </c>
      <c r="D1622" t="str">
        <f>VLOOKUP(Rent[[#This Row],[Real_estate_Item]],Houses[#All],2)</f>
        <v>Eindhoven-West</v>
      </c>
      <c r="E1622" t="str">
        <f>VLOOKUP(Rent[[#This Row],[Real_estate_Item]],Houses[#All],3)</f>
        <v>Strijp</v>
      </c>
      <c r="F1622" t="str">
        <f>VLOOKUP(Rent[[#This Row],[Real_estate_Item]],Houses[#All],6)</f>
        <v>Small House</v>
      </c>
      <c r="G1622" s="3">
        <f>VLOOKUP(Rent[[#This Row],[Real_estate_Item]],Houses[#All],7)</f>
        <v>700</v>
      </c>
      <c r="H1622" s="3">
        <f t="shared" si="50"/>
        <v>6300</v>
      </c>
      <c r="I1622" s="3">
        <f t="shared" si="51"/>
        <v>8400</v>
      </c>
      <c r="J1622" s="4">
        <f>Rent[[#This Row],[Actual_Rent]]/Rent[[#This Row],[Planned_rent]]</f>
        <v>0.75</v>
      </c>
      <c r="K1622"/>
    </row>
    <row r="1623" spans="1:11" x14ac:dyDescent="0.25">
      <c r="A1623">
        <v>86</v>
      </c>
      <c r="B1623" s="1">
        <v>39448</v>
      </c>
      <c r="C1623">
        <v>7</v>
      </c>
      <c r="D1623" t="str">
        <f>VLOOKUP(Rent[[#This Row],[Real_estate_Item]],Houses[#All],2)</f>
        <v>Eindhoven-West</v>
      </c>
      <c r="E1623" t="str">
        <f>VLOOKUP(Rent[[#This Row],[Real_estate_Item]],Houses[#All],3)</f>
        <v>Strijp</v>
      </c>
      <c r="F1623" t="str">
        <f>VLOOKUP(Rent[[#This Row],[Real_estate_Item]],Houses[#All],6)</f>
        <v>Small House</v>
      </c>
      <c r="G1623" s="3">
        <f>VLOOKUP(Rent[[#This Row],[Real_estate_Item]],Houses[#All],7)</f>
        <v>700</v>
      </c>
      <c r="H1623" s="3">
        <f t="shared" si="50"/>
        <v>4900</v>
      </c>
      <c r="I1623" s="3">
        <f t="shared" si="51"/>
        <v>8400</v>
      </c>
      <c r="J1623" s="4">
        <f>Rent[[#This Row],[Actual_Rent]]/Rent[[#This Row],[Planned_rent]]</f>
        <v>0.58333333333333337</v>
      </c>
      <c r="K1623"/>
    </row>
    <row r="1624" spans="1:11" x14ac:dyDescent="0.25">
      <c r="A1624">
        <v>86</v>
      </c>
      <c r="B1624" s="1">
        <v>39814</v>
      </c>
      <c r="C1624">
        <v>6</v>
      </c>
      <c r="D1624" t="str">
        <f>VLOOKUP(Rent[[#This Row],[Real_estate_Item]],Houses[#All],2)</f>
        <v>Eindhoven-West</v>
      </c>
      <c r="E1624" t="str">
        <f>VLOOKUP(Rent[[#This Row],[Real_estate_Item]],Houses[#All],3)</f>
        <v>Strijp</v>
      </c>
      <c r="F1624" t="str">
        <f>VLOOKUP(Rent[[#This Row],[Real_estate_Item]],Houses[#All],6)</f>
        <v>Small House</v>
      </c>
      <c r="G1624" s="3">
        <f>VLOOKUP(Rent[[#This Row],[Real_estate_Item]],Houses[#All],7)</f>
        <v>700</v>
      </c>
      <c r="H1624" s="3">
        <f t="shared" si="50"/>
        <v>4200</v>
      </c>
      <c r="I1624" s="3">
        <f t="shared" si="51"/>
        <v>8400</v>
      </c>
      <c r="J1624" s="4">
        <f>Rent[[#This Row],[Actual_Rent]]/Rent[[#This Row],[Planned_rent]]</f>
        <v>0.5</v>
      </c>
      <c r="K1624"/>
    </row>
    <row r="1625" spans="1:11" x14ac:dyDescent="0.25">
      <c r="A1625">
        <v>86</v>
      </c>
      <c r="B1625" s="1">
        <v>40179</v>
      </c>
      <c r="C1625">
        <v>6</v>
      </c>
      <c r="D1625" t="str">
        <f>VLOOKUP(Rent[[#This Row],[Real_estate_Item]],Houses[#All],2)</f>
        <v>Eindhoven-West</v>
      </c>
      <c r="E1625" t="str">
        <f>VLOOKUP(Rent[[#This Row],[Real_estate_Item]],Houses[#All],3)</f>
        <v>Strijp</v>
      </c>
      <c r="F1625" t="str">
        <f>VLOOKUP(Rent[[#This Row],[Real_estate_Item]],Houses[#All],6)</f>
        <v>Small House</v>
      </c>
      <c r="G1625" s="3">
        <f>VLOOKUP(Rent[[#This Row],[Real_estate_Item]],Houses[#All],7)</f>
        <v>700</v>
      </c>
      <c r="H1625" s="3">
        <f t="shared" si="50"/>
        <v>4200</v>
      </c>
      <c r="I1625" s="3">
        <f t="shared" si="51"/>
        <v>8400</v>
      </c>
      <c r="J1625" s="4">
        <f>Rent[[#This Row],[Actual_Rent]]/Rent[[#This Row],[Planned_rent]]</f>
        <v>0.5</v>
      </c>
      <c r="K1625"/>
    </row>
    <row r="1626" spans="1:11" x14ac:dyDescent="0.25">
      <c r="A1626">
        <v>86</v>
      </c>
      <c r="B1626" s="1">
        <v>40544</v>
      </c>
      <c r="C1626">
        <v>8</v>
      </c>
      <c r="D1626" t="str">
        <f>VLOOKUP(Rent[[#This Row],[Real_estate_Item]],Houses[#All],2)</f>
        <v>Eindhoven-West</v>
      </c>
      <c r="E1626" t="str">
        <f>VLOOKUP(Rent[[#This Row],[Real_estate_Item]],Houses[#All],3)</f>
        <v>Strijp</v>
      </c>
      <c r="F1626" t="str">
        <f>VLOOKUP(Rent[[#This Row],[Real_estate_Item]],Houses[#All],6)</f>
        <v>Small House</v>
      </c>
      <c r="G1626" s="3">
        <f>VLOOKUP(Rent[[#This Row],[Real_estate_Item]],Houses[#All],7)</f>
        <v>700</v>
      </c>
      <c r="H1626" s="3">
        <f t="shared" si="50"/>
        <v>5600</v>
      </c>
      <c r="I1626" s="3">
        <f t="shared" si="51"/>
        <v>8400</v>
      </c>
      <c r="J1626" s="4">
        <f>Rent[[#This Row],[Actual_Rent]]/Rent[[#This Row],[Planned_rent]]</f>
        <v>0.66666666666666663</v>
      </c>
      <c r="K1626"/>
    </row>
    <row r="1627" spans="1:11" x14ac:dyDescent="0.25">
      <c r="A1627">
        <v>86</v>
      </c>
      <c r="B1627" s="1">
        <v>40909</v>
      </c>
      <c r="C1627">
        <v>7</v>
      </c>
      <c r="D1627" t="str">
        <f>VLOOKUP(Rent[[#This Row],[Real_estate_Item]],Houses[#All],2)</f>
        <v>Eindhoven-West</v>
      </c>
      <c r="E1627" t="str">
        <f>VLOOKUP(Rent[[#This Row],[Real_estate_Item]],Houses[#All],3)</f>
        <v>Strijp</v>
      </c>
      <c r="F1627" t="str">
        <f>VLOOKUP(Rent[[#This Row],[Real_estate_Item]],Houses[#All],6)</f>
        <v>Small House</v>
      </c>
      <c r="G1627" s="3">
        <f>VLOOKUP(Rent[[#This Row],[Real_estate_Item]],Houses[#All],7)</f>
        <v>700</v>
      </c>
      <c r="H1627" s="3">
        <f t="shared" si="50"/>
        <v>4900</v>
      </c>
      <c r="I1627" s="3">
        <f t="shared" si="51"/>
        <v>8400</v>
      </c>
      <c r="J1627" s="4">
        <f>Rent[[#This Row],[Actual_Rent]]/Rent[[#This Row],[Planned_rent]]</f>
        <v>0.58333333333333337</v>
      </c>
      <c r="K1627"/>
    </row>
    <row r="1628" spans="1:11" x14ac:dyDescent="0.25">
      <c r="A1628">
        <v>86</v>
      </c>
      <c r="B1628" s="1">
        <v>41275</v>
      </c>
      <c r="C1628">
        <v>8</v>
      </c>
      <c r="D1628" t="str">
        <f>VLOOKUP(Rent[[#This Row],[Real_estate_Item]],Houses[#All],2)</f>
        <v>Eindhoven-West</v>
      </c>
      <c r="E1628" t="str">
        <f>VLOOKUP(Rent[[#This Row],[Real_estate_Item]],Houses[#All],3)</f>
        <v>Strijp</v>
      </c>
      <c r="F1628" t="str">
        <f>VLOOKUP(Rent[[#This Row],[Real_estate_Item]],Houses[#All],6)</f>
        <v>Small House</v>
      </c>
      <c r="G1628" s="3">
        <f>VLOOKUP(Rent[[#This Row],[Real_estate_Item]],Houses[#All],7)</f>
        <v>700</v>
      </c>
      <c r="H1628" s="3">
        <f t="shared" si="50"/>
        <v>5600</v>
      </c>
      <c r="I1628" s="3">
        <f t="shared" si="51"/>
        <v>8400</v>
      </c>
      <c r="J1628" s="4">
        <f>Rent[[#This Row],[Actual_Rent]]/Rent[[#This Row],[Planned_rent]]</f>
        <v>0.66666666666666663</v>
      </c>
      <c r="K1628"/>
    </row>
    <row r="1629" spans="1:11" x14ac:dyDescent="0.25">
      <c r="A1629">
        <v>86</v>
      </c>
      <c r="B1629" s="1">
        <v>41640</v>
      </c>
      <c r="C1629">
        <v>9</v>
      </c>
      <c r="D1629" t="str">
        <f>VLOOKUP(Rent[[#This Row],[Real_estate_Item]],Houses[#All],2)</f>
        <v>Eindhoven-West</v>
      </c>
      <c r="E1629" t="str">
        <f>VLOOKUP(Rent[[#This Row],[Real_estate_Item]],Houses[#All],3)</f>
        <v>Strijp</v>
      </c>
      <c r="F1629" t="str">
        <f>VLOOKUP(Rent[[#This Row],[Real_estate_Item]],Houses[#All],6)</f>
        <v>Small House</v>
      </c>
      <c r="G1629" s="3">
        <f>VLOOKUP(Rent[[#This Row],[Real_estate_Item]],Houses[#All],7)</f>
        <v>700</v>
      </c>
      <c r="H1629" s="3">
        <f t="shared" si="50"/>
        <v>6300</v>
      </c>
      <c r="I1629" s="3">
        <f t="shared" si="51"/>
        <v>8400</v>
      </c>
      <c r="J1629" s="4">
        <f>Rent[[#This Row],[Actual_Rent]]/Rent[[#This Row],[Planned_rent]]</f>
        <v>0.75</v>
      </c>
      <c r="K1629"/>
    </row>
    <row r="1630" spans="1:11" x14ac:dyDescent="0.25">
      <c r="A1630">
        <v>86</v>
      </c>
      <c r="B1630" s="1">
        <v>42005</v>
      </c>
      <c r="C1630">
        <v>8</v>
      </c>
      <c r="D1630" t="str">
        <f>VLOOKUP(Rent[[#This Row],[Real_estate_Item]],Houses[#All],2)</f>
        <v>Eindhoven-West</v>
      </c>
      <c r="E1630" t="str">
        <f>VLOOKUP(Rent[[#This Row],[Real_estate_Item]],Houses[#All],3)</f>
        <v>Strijp</v>
      </c>
      <c r="F1630" t="str">
        <f>VLOOKUP(Rent[[#This Row],[Real_estate_Item]],Houses[#All],6)</f>
        <v>Small House</v>
      </c>
      <c r="G1630" s="3">
        <f>VLOOKUP(Rent[[#This Row],[Real_estate_Item]],Houses[#All],7)</f>
        <v>700</v>
      </c>
      <c r="H1630" s="3">
        <f t="shared" si="50"/>
        <v>5600</v>
      </c>
      <c r="I1630" s="3">
        <f t="shared" si="51"/>
        <v>8400</v>
      </c>
      <c r="J1630" s="4">
        <f>Rent[[#This Row],[Actual_Rent]]/Rent[[#This Row],[Planned_rent]]</f>
        <v>0.66666666666666663</v>
      </c>
      <c r="K1630"/>
    </row>
    <row r="1631" spans="1:11" x14ac:dyDescent="0.25">
      <c r="A1631">
        <v>86</v>
      </c>
      <c r="B1631" s="1">
        <v>42370</v>
      </c>
      <c r="C1631">
        <v>9</v>
      </c>
      <c r="D1631" t="str">
        <f>VLOOKUP(Rent[[#This Row],[Real_estate_Item]],Houses[#All],2)</f>
        <v>Eindhoven-West</v>
      </c>
      <c r="E1631" t="str">
        <f>VLOOKUP(Rent[[#This Row],[Real_estate_Item]],Houses[#All],3)</f>
        <v>Strijp</v>
      </c>
      <c r="F1631" t="str">
        <f>VLOOKUP(Rent[[#This Row],[Real_estate_Item]],Houses[#All],6)</f>
        <v>Small House</v>
      </c>
      <c r="G1631" s="3">
        <f>VLOOKUP(Rent[[#This Row],[Real_estate_Item]],Houses[#All],7)</f>
        <v>700</v>
      </c>
      <c r="H1631" s="3">
        <f t="shared" si="50"/>
        <v>6300</v>
      </c>
      <c r="I1631" s="3">
        <f t="shared" si="51"/>
        <v>8400</v>
      </c>
      <c r="J1631" s="4">
        <f>Rent[[#This Row],[Actual_Rent]]/Rent[[#This Row],[Planned_rent]]</f>
        <v>0.75</v>
      </c>
      <c r="K1631"/>
    </row>
    <row r="1632" spans="1:11" x14ac:dyDescent="0.25">
      <c r="A1632">
        <v>86</v>
      </c>
      <c r="B1632" s="1">
        <v>42736</v>
      </c>
      <c r="C1632">
        <v>9</v>
      </c>
      <c r="D1632" t="str">
        <f>VLOOKUP(Rent[[#This Row],[Real_estate_Item]],Houses[#All],2)</f>
        <v>Eindhoven-West</v>
      </c>
      <c r="E1632" t="str">
        <f>VLOOKUP(Rent[[#This Row],[Real_estate_Item]],Houses[#All],3)</f>
        <v>Strijp</v>
      </c>
      <c r="F1632" t="str">
        <f>VLOOKUP(Rent[[#This Row],[Real_estate_Item]],Houses[#All],6)</f>
        <v>Small House</v>
      </c>
      <c r="G1632" s="3">
        <f>VLOOKUP(Rent[[#This Row],[Real_estate_Item]],Houses[#All],7)</f>
        <v>700</v>
      </c>
      <c r="H1632" s="3">
        <f t="shared" si="50"/>
        <v>6300</v>
      </c>
      <c r="I1632" s="3">
        <f t="shared" si="51"/>
        <v>8400</v>
      </c>
      <c r="J1632" s="4">
        <f>Rent[[#This Row],[Actual_Rent]]/Rent[[#This Row],[Planned_rent]]</f>
        <v>0.75</v>
      </c>
      <c r="K1632"/>
    </row>
    <row r="1633" spans="1:11" x14ac:dyDescent="0.25">
      <c r="A1633">
        <v>86</v>
      </c>
      <c r="B1633" s="1">
        <v>43101</v>
      </c>
      <c r="C1633">
        <v>9</v>
      </c>
      <c r="D1633" t="str">
        <f>VLOOKUP(Rent[[#This Row],[Real_estate_Item]],Houses[#All],2)</f>
        <v>Eindhoven-West</v>
      </c>
      <c r="E1633" t="str">
        <f>VLOOKUP(Rent[[#This Row],[Real_estate_Item]],Houses[#All],3)</f>
        <v>Strijp</v>
      </c>
      <c r="F1633" t="str">
        <f>VLOOKUP(Rent[[#This Row],[Real_estate_Item]],Houses[#All],6)</f>
        <v>Small House</v>
      </c>
      <c r="G1633" s="3">
        <f>VLOOKUP(Rent[[#This Row],[Real_estate_Item]],Houses[#All],7)</f>
        <v>700</v>
      </c>
      <c r="H1633" s="3">
        <f t="shared" si="50"/>
        <v>6300</v>
      </c>
      <c r="I1633" s="3">
        <f t="shared" si="51"/>
        <v>8400</v>
      </c>
      <c r="J1633" s="4">
        <f>Rent[[#This Row],[Actual_Rent]]/Rent[[#This Row],[Planned_rent]]</f>
        <v>0.75</v>
      </c>
      <c r="K1633"/>
    </row>
    <row r="1634" spans="1:11" x14ac:dyDescent="0.25">
      <c r="A1634">
        <v>86</v>
      </c>
      <c r="B1634" s="1">
        <v>43466</v>
      </c>
      <c r="C1634">
        <v>9</v>
      </c>
      <c r="D1634" t="str">
        <f>VLOOKUP(Rent[[#This Row],[Real_estate_Item]],Houses[#All],2)</f>
        <v>Eindhoven-West</v>
      </c>
      <c r="E1634" t="str">
        <f>VLOOKUP(Rent[[#This Row],[Real_estate_Item]],Houses[#All],3)</f>
        <v>Strijp</v>
      </c>
      <c r="F1634" t="str">
        <f>VLOOKUP(Rent[[#This Row],[Real_estate_Item]],Houses[#All],6)</f>
        <v>Small House</v>
      </c>
      <c r="G1634" s="3">
        <f>VLOOKUP(Rent[[#This Row],[Real_estate_Item]],Houses[#All],7)</f>
        <v>700</v>
      </c>
      <c r="H1634" s="3">
        <f t="shared" si="50"/>
        <v>6300</v>
      </c>
      <c r="I1634" s="3">
        <f t="shared" si="51"/>
        <v>8400</v>
      </c>
      <c r="J1634" s="4">
        <f>Rent[[#This Row],[Actual_Rent]]/Rent[[#This Row],[Planned_rent]]</f>
        <v>0.75</v>
      </c>
      <c r="K1634"/>
    </row>
    <row r="1635" spans="1:11" x14ac:dyDescent="0.25">
      <c r="A1635">
        <v>87</v>
      </c>
      <c r="B1635" s="1">
        <v>36892</v>
      </c>
      <c r="C1635">
        <v>9</v>
      </c>
      <c r="D1635" t="str">
        <f>VLOOKUP(Rent[[#This Row],[Real_estate_Item]],Houses[#All],2)</f>
        <v>Eindhoven-West</v>
      </c>
      <c r="E1635" t="str">
        <f>VLOOKUP(Rent[[#This Row],[Real_estate_Item]],Houses[#All],3)</f>
        <v>Strijp</v>
      </c>
      <c r="F1635" t="str">
        <f>VLOOKUP(Rent[[#This Row],[Real_estate_Item]],Houses[#All],6)</f>
        <v>Small House</v>
      </c>
      <c r="G1635" s="3">
        <f>VLOOKUP(Rent[[#This Row],[Real_estate_Item]],Houses[#All],7)</f>
        <v>630</v>
      </c>
      <c r="H1635" s="3">
        <f t="shared" si="50"/>
        <v>5670</v>
      </c>
      <c r="I1635" s="3">
        <f t="shared" si="51"/>
        <v>7560</v>
      </c>
      <c r="J1635" s="4">
        <f>Rent[[#This Row],[Actual_Rent]]/Rent[[#This Row],[Planned_rent]]</f>
        <v>0.75</v>
      </c>
      <c r="K1635"/>
    </row>
    <row r="1636" spans="1:11" x14ac:dyDescent="0.25">
      <c r="A1636">
        <v>87</v>
      </c>
      <c r="B1636" s="1">
        <v>37257</v>
      </c>
      <c r="C1636">
        <v>6</v>
      </c>
      <c r="D1636" t="str">
        <f>VLOOKUP(Rent[[#This Row],[Real_estate_Item]],Houses[#All],2)</f>
        <v>Eindhoven-West</v>
      </c>
      <c r="E1636" t="str">
        <f>VLOOKUP(Rent[[#This Row],[Real_estate_Item]],Houses[#All],3)</f>
        <v>Strijp</v>
      </c>
      <c r="F1636" t="str">
        <f>VLOOKUP(Rent[[#This Row],[Real_estate_Item]],Houses[#All],6)</f>
        <v>Small House</v>
      </c>
      <c r="G1636" s="3">
        <f>VLOOKUP(Rent[[#This Row],[Real_estate_Item]],Houses[#All],7)</f>
        <v>630</v>
      </c>
      <c r="H1636" s="3">
        <f t="shared" si="50"/>
        <v>3780</v>
      </c>
      <c r="I1636" s="3">
        <f t="shared" si="51"/>
        <v>7560</v>
      </c>
      <c r="J1636" s="4">
        <f>Rent[[#This Row],[Actual_Rent]]/Rent[[#This Row],[Planned_rent]]</f>
        <v>0.5</v>
      </c>
      <c r="K1636"/>
    </row>
    <row r="1637" spans="1:11" x14ac:dyDescent="0.25">
      <c r="A1637">
        <v>87</v>
      </c>
      <c r="B1637" s="1">
        <v>37622</v>
      </c>
      <c r="C1637">
        <v>8</v>
      </c>
      <c r="D1637" t="str">
        <f>VLOOKUP(Rent[[#This Row],[Real_estate_Item]],Houses[#All],2)</f>
        <v>Eindhoven-West</v>
      </c>
      <c r="E1637" t="str">
        <f>VLOOKUP(Rent[[#This Row],[Real_estate_Item]],Houses[#All],3)</f>
        <v>Strijp</v>
      </c>
      <c r="F1637" t="str">
        <f>VLOOKUP(Rent[[#This Row],[Real_estate_Item]],Houses[#All],6)</f>
        <v>Small House</v>
      </c>
      <c r="G1637" s="3">
        <f>VLOOKUP(Rent[[#This Row],[Real_estate_Item]],Houses[#All],7)</f>
        <v>630</v>
      </c>
      <c r="H1637" s="3">
        <f t="shared" si="50"/>
        <v>5040</v>
      </c>
      <c r="I1637" s="3">
        <f t="shared" si="51"/>
        <v>7560</v>
      </c>
      <c r="J1637" s="4">
        <f>Rent[[#This Row],[Actual_Rent]]/Rent[[#This Row],[Planned_rent]]</f>
        <v>0.66666666666666663</v>
      </c>
      <c r="K1637"/>
    </row>
    <row r="1638" spans="1:11" x14ac:dyDescent="0.25">
      <c r="A1638">
        <v>87</v>
      </c>
      <c r="B1638" s="1">
        <v>37987</v>
      </c>
      <c r="C1638">
        <v>9</v>
      </c>
      <c r="D1638" t="str">
        <f>VLOOKUP(Rent[[#This Row],[Real_estate_Item]],Houses[#All],2)</f>
        <v>Eindhoven-West</v>
      </c>
      <c r="E1638" t="str">
        <f>VLOOKUP(Rent[[#This Row],[Real_estate_Item]],Houses[#All],3)</f>
        <v>Strijp</v>
      </c>
      <c r="F1638" t="str">
        <f>VLOOKUP(Rent[[#This Row],[Real_estate_Item]],Houses[#All],6)</f>
        <v>Small House</v>
      </c>
      <c r="G1638" s="3">
        <f>VLOOKUP(Rent[[#This Row],[Real_estate_Item]],Houses[#All],7)</f>
        <v>630</v>
      </c>
      <c r="H1638" s="3">
        <f t="shared" si="50"/>
        <v>5670</v>
      </c>
      <c r="I1638" s="3">
        <f t="shared" si="51"/>
        <v>7560</v>
      </c>
      <c r="J1638" s="4">
        <f>Rent[[#This Row],[Actual_Rent]]/Rent[[#This Row],[Planned_rent]]</f>
        <v>0.75</v>
      </c>
      <c r="K1638"/>
    </row>
    <row r="1639" spans="1:11" x14ac:dyDescent="0.25">
      <c r="A1639">
        <v>87</v>
      </c>
      <c r="B1639" s="1">
        <v>38353</v>
      </c>
      <c r="C1639">
        <v>6</v>
      </c>
      <c r="D1639" t="str">
        <f>VLOOKUP(Rent[[#This Row],[Real_estate_Item]],Houses[#All],2)</f>
        <v>Eindhoven-West</v>
      </c>
      <c r="E1639" t="str">
        <f>VLOOKUP(Rent[[#This Row],[Real_estate_Item]],Houses[#All],3)</f>
        <v>Strijp</v>
      </c>
      <c r="F1639" t="str">
        <f>VLOOKUP(Rent[[#This Row],[Real_estate_Item]],Houses[#All],6)</f>
        <v>Small House</v>
      </c>
      <c r="G1639" s="3">
        <f>VLOOKUP(Rent[[#This Row],[Real_estate_Item]],Houses[#All],7)</f>
        <v>630</v>
      </c>
      <c r="H1639" s="3">
        <f t="shared" si="50"/>
        <v>3780</v>
      </c>
      <c r="I1639" s="3">
        <f t="shared" si="51"/>
        <v>7560</v>
      </c>
      <c r="J1639" s="4">
        <f>Rent[[#This Row],[Actual_Rent]]/Rent[[#This Row],[Planned_rent]]</f>
        <v>0.5</v>
      </c>
      <c r="K1639"/>
    </row>
    <row r="1640" spans="1:11" x14ac:dyDescent="0.25">
      <c r="A1640">
        <v>87</v>
      </c>
      <c r="B1640" s="1">
        <v>38718</v>
      </c>
      <c r="C1640">
        <v>6</v>
      </c>
      <c r="D1640" t="str">
        <f>VLOOKUP(Rent[[#This Row],[Real_estate_Item]],Houses[#All],2)</f>
        <v>Eindhoven-West</v>
      </c>
      <c r="E1640" t="str">
        <f>VLOOKUP(Rent[[#This Row],[Real_estate_Item]],Houses[#All],3)</f>
        <v>Strijp</v>
      </c>
      <c r="F1640" t="str">
        <f>VLOOKUP(Rent[[#This Row],[Real_estate_Item]],Houses[#All],6)</f>
        <v>Small House</v>
      </c>
      <c r="G1640" s="3">
        <f>VLOOKUP(Rent[[#This Row],[Real_estate_Item]],Houses[#All],7)</f>
        <v>630</v>
      </c>
      <c r="H1640" s="3">
        <f t="shared" si="50"/>
        <v>3780</v>
      </c>
      <c r="I1640" s="3">
        <f t="shared" si="51"/>
        <v>7560</v>
      </c>
      <c r="J1640" s="4">
        <f>Rent[[#This Row],[Actual_Rent]]/Rent[[#This Row],[Planned_rent]]</f>
        <v>0.5</v>
      </c>
      <c r="K1640"/>
    </row>
    <row r="1641" spans="1:11" x14ac:dyDescent="0.25">
      <c r="A1641">
        <v>87</v>
      </c>
      <c r="B1641" s="1">
        <v>39083</v>
      </c>
      <c r="C1641">
        <v>7</v>
      </c>
      <c r="D1641" t="str">
        <f>VLOOKUP(Rent[[#This Row],[Real_estate_Item]],Houses[#All],2)</f>
        <v>Eindhoven-West</v>
      </c>
      <c r="E1641" t="str">
        <f>VLOOKUP(Rent[[#This Row],[Real_estate_Item]],Houses[#All],3)</f>
        <v>Strijp</v>
      </c>
      <c r="F1641" t="str">
        <f>VLOOKUP(Rent[[#This Row],[Real_estate_Item]],Houses[#All],6)</f>
        <v>Small House</v>
      </c>
      <c r="G1641" s="3">
        <f>VLOOKUP(Rent[[#This Row],[Real_estate_Item]],Houses[#All],7)</f>
        <v>630</v>
      </c>
      <c r="H1641" s="3">
        <f t="shared" si="50"/>
        <v>4410</v>
      </c>
      <c r="I1641" s="3">
        <f t="shared" si="51"/>
        <v>7560</v>
      </c>
      <c r="J1641" s="4">
        <f>Rent[[#This Row],[Actual_Rent]]/Rent[[#This Row],[Planned_rent]]</f>
        <v>0.58333333333333337</v>
      </c>
      <c r="K1641"/>
    </row>
    <row r="1642" spans="1:11" x14ac:dyDescent="0.25">
      <c r="A1642">
        <v>87</v>
      </c>
      <c r="B1642" s="1">
        <v>39448</v>
      </c>
      <c r="C1642">
        <v>5</v>
      </c>
      <c r="D1642" t="str">
        <f>VLOOKUP(Rent[[#This Row],[Real_estate_Item]],Houses[#All],2)</f>
        <v>Eindhoven-West</v>
      </c>
      <c r="E1642" t="str">
        <f>VLOOKUP(Rent[[#This Row],[Real_estate_Item]],Houses[#All],3)</f>
        <v>Strijp</v>
      </c>
      <c r="F1642" t="str">
        <f>VLOOKUP(Rent[[#This Row],[Real_estate_Item]],Houses[#All],6)</f>
        <v>Small House</v>
      </c>
      <c r="G1642" s="3">
        <f>VLOOKUP(Rent[[#This Row],[Real_estate_Item]],Houses[#All],7)</f>
        <v>630</v>
      </c>
      <c r="H1642" s="3">
        <f t="shared" si="50"/>
        <v>3150</v>
      </c>
      <c r="I1642" s="3">
        <f t="shared" si="51"/>
        <v>7560</v>
      </c>
      <c r="J1642" s="4">
        <f>Rent[[#This Row],[Actual_Rent]]/Rent[[#This Row],[Planned_rent]]</f>
        <v>0.41666666666666669</v>
      </c>
      <c r="K1642"/>
    </row>
    <row r="1643" spans="1:11" x14ac:dyDescent="0.25">
      <c r="A1643">
        <v>87</v>
      </c>
      <c r="B1643" s="1">
        <v>39814</v>
      </c>
      <c r="C1643">
        <v>9</v>
      </c>
      <c r="D1643" t="str">
        <f>VLOOKUP(Rent[[#This Row],[Real_estate_Item]],Houses[#All],2)</f>
        <v>Eindhoven-West</v>
      </c>
      <c r="E1643" t="str">
        <f>VLOOKUP(Rent[[#This Row],[Real_estate_Item]],Houses[#All],3)</f>
        <v>Strijp</v>
      </c>
      <c r="F1643" t="str">
        <f>VLOOKUP(Rent[[#This Row],[Real_estate_Item]],Houses[#All],6)</f>
        <v>Small House</v>
      </c>
      <c r="G1643" s="3">
        <f>VLOOKUP(Rent[[#This Row],[Real_estate_Item]],Houses[#All],7)</f>
        <v>630</v>
      </c>
      <c r="H1643" s="3">
        <f t="shared" si="50"/>
        <v>5670</v>
      </c>
      <c r="I1643" s="3">
        <f t="shared" si="51"/>
        <v>7560</v>
      </c>
      <c r="J1643" s="4">
        <f>Rent[[#This Row],[Actual_Rent]]/Rent[[#This Row],[Planned_rent]]</f>
        <v>0.75</v>
      </c>
      <c r="K1643"/>
    </row>
    <row r="1644" spans="1:11" x14ac:dyDescent="0.25">
      <c r="A1644">
        <v>87</v>
      </c>
      <c r="B1644" s="1">
        <v>40179</v>
      </c>
      <c r="C1644">
        <v>7</v>
      </c>
      <c r="D1644" t="str">
        <f>VLOOKUP(Rent[[#This Row],[Real_estate_Item]],Houses[#All],2)</f>
        <v>Eindhoven-West</v>
      </c>
      <c r="E1644" t="str">
        <f>VLOOKUP(Rent[[#This Row],[Real_estate_Item]],Houses[#All],3)</f>
        <v>Strijp</v>
      </c>
      <c r="F1644" t="str">
        <f>VLOOKUP(Rent[[#This Row],[Real_estate_Item]],Houses[#All],6)</f>
        <v>Small House</v>
      </c>
      <c r="G1644" s="3">
        <f>VLOOKUP(Rent[[#This Row],[Real_estate_Item]],Houses[#All],7)</f>
        <v>630</v>
      </c>
      <c r="H1644" s="3">
        <f t="shared" si="50"/>
        <v>4410</v>
      </c>
      <c r="I1644" s="3">
        <f t="shared" si="51"/>
        <v>7560</v>
      </c>
      <c r="J1644" s="4">
        <f>Rent[[#This Row],[Actual_Rent]]/Rent[[#This Row],[Planned_rent]]</f>
        <v>0.58333333333333337</v>
      </c>
      <c r="K1644"/>
    </row>
    <row r="1645" spans="1:11" x14ac:dyDescent="0.25">
      <c r="A1645">
        <v>87</v>
      </c>
      <c r="B1645" s="1">
        <v>40544</v>
      </c>
      <c r="C1645">
        <v>7</v>
      </c>
      <c r="D1645" t="str">
        <f>VLOOKUP(Rent[[#This Row],[Real_estate_Item]],Houses[#All],2)</f>
        <v>Eindhoven-West</v>
      </c>
      <c r="E1645" t="str">
        <f>VLOOKUP(Rent[[#This Row],[Real_estate_Item]],Houses[#All],3)</f>
        <v>Strijp</v>
      </c>
      <c r="F1645" t="str">
        <f>VLOOKUP(Rent[[#This Row],[Real_estate_Item]],Houses[#All],6)</f>
        <v>Small House</v>
      </c>
      <c r="G1645" s="3">
        <f>VLOOKUP(Rent[[#This Row],[Real_estate_Item]],Houses[#All],7)</f>
        <v>630</v>
      </c>
      <c r="H1645" s="3">
        <f t="shared" si="50"/>
        <v>4410</v>
      </c>
      <c r="I1645" s="3">
        <f t="shared" si="51"/>
        <v>7560</v>
      </c>
      <c r="J1645" s="4">
        <f>Rent[[#This Row],[Actual_Rent]]/Rent[[#This Row],[Planned_rent]]</f>
        <v>0.58333333333333337</v>
      </c>
      <c r="K1645"/>
    </row>
    <row r="1646" spans="1:11" x14ac:dyDescent="0.25">
      <c r="A1646">
        <v>87</v>
      </c>
      <c r="B1646" s="1">
        <v>40909</v>
      </c>
      <c r="C1646">
        <v>8</v>
      </c>
      <c r="D1646" t="str">
        <f>VLOOKUP(Rent[[#This Row],[Real_estate_Item]],Houses[#All],2)</f>
        <v>Eindhoven-West</v>
      </c>
      <c r="E1646" t="str">
        <f>VLOOKUP(Rent[[#This Row],[Real_estate_Item]],Houses[#All],3)</f>
        <v>Strijp</v>
      </c>
      <c r="F1646" t="str">
        <f>VLOOKUP(Rent[[#This Row],[Real_estate_Item]],Houses[#All],6)</f>
        <v>Small House</v>
      </c>
      <c r="G1646" s="3">
        <f>VLOOKUP(Rent[[#This Row],[Real_estate_Item]],Houses[#All],7)</f>
        <v>630</v>
      </c>
      <c r="H1646" s="3">
        <f t="shared" si="50"/>
        <v>5040</v>
      </c>
      <c r="I1646" s="3">
        <f t="shared" si="51"/>
        <v>7560</v>
      </c>
      <c r="J1646" s="4">
        <f>Rent[[#This Row],[Actual_Rent]]/Rent[[#This Row],[Planned_rent]]</f>
        <v>0.66666666666666663</v>
      </c>
      <c r="K1646"/>
    </row>
    <row r="1647" spans="1:11" x14ac:dyDescent="0.25">
      <c r="A1647">
        <v>87</v>
      </c>
      <c r="B1647" s="1">
        <v>41275</v>
      </c>
      <c r="C1647">
        <v>7</v>
      </c>
      <c r="D1647" t="str">
        <f>VLOOKUP(Rent[[#This Row],[Real_estate_Item]],Houses[#All],2)</f>
        <v>Eindhoven-West</v>
      </c>
      <c r="E1647" t="str">
        <f>VLOOKUP(Rent[[#This Row],[Real_estate_Item]],Houses[#All],3)</f>
        <v>Strijp</v>
      </c>
      <c r="F1647" t="str">
        <f>VLOOKUP(Rent[[#This Row],[Real_estate_Item]],Houses[#All],6)</f>
        <v>Small House</v>
      </c>
      <c r="G1647" s="3">
        <f>VLOOKUP(Rent[[#This Row],[Real_estate_Item]],Houses[#All],7)</f>
        <v>630</v>
      </c>
      <c r="H1647" s="3">
        <f t="shared" si="50"/>
        <v>4410</v>
      </c>
      <c r="I1647" s="3">
        <f t="shared" si="51"/>
        <v>7560</v>
      </c>
      <c r="J1647" s="4">
        <f>Rent[[#This Row],[Actual_Rent]]/Rent[[#This Row],[Planned_rent]]</f>
        <v>0.58333333333333337</v>
      </c>
      <c r="K1647"/>
    </row>
    <row r="1648" spans="1:11" x14ac:dyDescent="0.25">
      <c r="A1648">
        <v>87</v>
      </c>
      <c r="B1648" s="1">
        <v>41640</v>
      </c>
      <c r="C1648">
        <v>8</v>
      </c>
      <c r="D1648" t="str">
        <f>VLOOKUP(Rent[[#This Row],[Real_estate_Item]],Houses[#All],2)</f>
        <v>Eindhoven-West</v>
      </c>
      <c r="E1648" t="str">
        <f>VLOOKUP(Rent[[#This Row],[Real_estate_Item]],Houses[#All],3)</f>
        <v>Strijp</v>
      </c>
      <c r="F1648" t="str">
        <f>VLOOKUP(Rent[[#This Row],[Real_estate_Item]],Houses[#All],6)</f>
        <v>Small House</v>
      </c>
      <c r="G1648" s="3">
        <f>VLOOKUP(Rent[[#This Row],[Real_estate_Item]],Houses[#All],7)</f>
        <v>630</v>
      </c>
      <c r="H1648" s="3">
        <f t="shared" si="50"/>
        <v>5040</v>
      </c>
      <c r="I1648" s="3">
        <f t="shared" si="51"/>
        <v>7560</v>
      </c>
      <c r="J1648" s="4">
        <f>Rent[[#This Row],[Actual_Rent]]/Rent[[#This Row],[Planned_rent]]</f>
        <v>0.66666666666666663</v>
      </c>
      <c r="K1648"/>
    </row>
    <row r="1649" spans="1:11" x14ac:dyDescent="0.25">
      <c r="A1649">
        <v>87</v>
      </c>
      <c r="B1649" s="1">
        <v>42005</v>
      </c>
      <c r="C1649">
        <v>6</v>
      </c>
      <c r="D1649" t="str">
        <f>VLOOKUP(Rent[[#This Row],[Real_estate_Item]],Houses[#All],2)</f>
        <v>Eindhoven-West</v>
      </c>
      <c r="E1649" t="str">
        <f>VLOOKUP(Rent[[#This Row],[Real_estate_Item]],Houses[#All],3)</f>
        <v>Strijp</v>
      </c>
      <c r="F1649" t="str">
        <f>VLOOKUP(Rent[[#This Row],[Real_estate_Item]],Houses[#All],6)</f>
        <v>Small House</v>
      </c>
      <c r="G1649" s="3">
        <f>VLOOKUP(Rent[[#This Row],[Real_estate_Item]],Houses[#All],7)</f>
        <v>630</v>
      </c>
      <c r="H1649" s="3">
        <f t="shared" si="50"/>
        <v>3780</v>
      </c>
      <c r="I1649" s="3">
        <f t="shared" si="51"/>
        <v>7560</v>
      </c>
      <c r="J1649" s="4">
        <f>Rent[[#This Row],[Actual_Rent]]/Rent[[#This Row],[Planned_rent]]</f>
        <v>0.5</v>
      </c>
      <c r="K1649"/>
    </row>
    <row r="1650" spans="1:11" x14ac:dyDescent="0.25">
      <c r="A1650">
        <v>87</v>
      </c>
      <c r="B1650" s="1">
        <v>42370</v>
      </c>
      <c r="C1650">
        <v>7</v>
      </c>
      <c r="D1650" t="str">
        <f>VLOOKUP(Rent[[#This Row],[Real_estate_Item]],Houses[#All],2)</f>
        <v>Eindhoven-West</v>
      </c>
      <c r="E1650" t="str">
        <f>VLOOKUP(Rent[[#This Row],[Real_estate_Item]],Houses[#All],3)</f>
        <v>Strijp</v>
      </c>
      <c r="F1650" t="str">
        <f>VLOOKUP(Rent[[#This Row],[Real_estate_Item]],Houses[#All],6)</f>
        <v>Small House</v>
      </c>
      <c r="G1650" s="3">
        <f>VLOOKUP(Rent[[#This Row],[Real_estate_Item]],Houses[#All],7)</f>
        <v>630</v>
      </c>
      <c r="H1650" s="3">
        <f t="shared" si="50"/>
        <v>4410</v>
      </c>
      <c r="I1650" s="3">
        <f t="shared" si="51"/>
        <v>7560</v>
      </c>
      <c r="J1650" s="4">
        <f>Rent[[#This Row],[Actual_Rent]]/Rent[[#This Row],[Planned_rent]]</f>
        <v>0.58333333333333337</v>
      </c>
      <c r="K1650"/>
    </row>
    <row r="1651" spans="1:11" x14ac:dyDescent="0.25">
      <c r="A1651">
        <v>87</v>
      </c>
      <c r="B1651" s="1">
        <v>42736</v>
      </c>
      <c r="C1651">
        <v>7</v>
      </c>
      <c r="D1651" t="str">
        <f>VLOOKUP(Rent[[#This Row],[Real_estate_Item]],Houses[#All],2)</f>
        <v>Eindhoven-West</v>
      </c>
      <c r="E1651" t="str">
        <f>VLOOKUP(Rent[[#This Row],[Real_estate_Item]],Houses[#All],3)</f>
        <v>Strijp</v>
      </c>
      <c r="F1651" t="str">
        <f>VLOOKUP(Rent[[#This Row],[Real_estate_Item]],Houses[#All],6)</f>
        <v>Small House</v>
      </c>
      <c r="G1651" s="3">
        <f>VLOOKUP(Rent[[#This Row],[Real_estate_Item]],Houses[#All],7)</f>
        <v>630</v>
      </c>
      <c r="H1651" s="3">
        <f t="shared" si="50"/>
        <v>4410</v>
      </c>
      <c r="I1651" s="3">
        <f t="shared" si="51"/>
        <v>7560</v>
      </c>
      <c r="J1651" s="4">
        <f>Rent[[#This Row],[Actual_Rent]]/Rent[[#This Row],[Planned_rent]]</f>
        <v>0.58333333333333337</v>
      </c>
      <c r="K1651"/>
    </row>
    <row r="1652" spans="1:11" x14ac:dyDescent="0.25">
      <c r="A1652">
        <v>87</v>
      </c>
      <c r="B1652" s="1">
        <v>43101</v>
      </c>
      <c r="C1652">
        <v>8</v>
      </c>
      <c r="D1652" t="str">
        <f>VLOOKUP(Rent[[#This Row],[Real_estate_Item]],Houses[#All],2)</f>
        <v>Eindhoven-West</v>
      </c>
      <c r="E1652" t="str">
        <f>VLOOKUP(Rent[[#This Row],[Real_estate_Item]],Houses[#All],3)</f>
        <v>Strijp</v>
      </c>
      <c r="F1652" t="str">
        <f>VLOOKUP(Rent[[#This Row],[Real_estate_Item]],Houses[#All],6)</f>
        <v>Small House</v>
      </c>
      <c r="G1652" s="3">
        <f>VLOOKUP(Rent[[#This Row],[Real_estate_Item]],Houses[#All],7)</f>
        <v>630</v>
      </c>
      <c r="H1652" s="3">
        <f t="shared" si="50"/>
        <v>5040</v>
      </c>
      <c r="I1652" s="3">
        <f t="shared" si="51"/>
        <v>7560</v>
      </c>
      <c r="J1652" s="4">
        <f>Rent[[#This Row],[Actual_Rent]]/Rent[[#This Row],[Planned_rent]]</f>
        <v>0.66666666666666663</v>
      </c>
      <c r="K1652"/>
    </row>
    <row r="1653" spans="1:11" x14ac:dyDescent="0.25">
      <c r="A1653">
        <v>87</v>
      </c>
      <c r="B1653" s="1">
        <v>43466</v>
      </c>
      <c r="C1653">
        <v>12</v>
      </c>
      <c r="D1653" t="str">
        <f>VLOOKUP(Rent[[#This Row],[Real_estate_Item]],Houses[#All],2)</f>
        <v>Eindhoven-West</v>
      </c>
      <c r="E1653" t="str">
        <f>VLOOKUP(Rent[[#This Row],[Real_estate_Item]],Houses[#All],3)</f>
        <v>Strijp</v>
      </c>
      <c r="F1653" t="str">
        <f>VLOOKUP(Rent[[#This Row],[Real_estate_Item]],Houses[#All],6)</f>
        <v>Small House</v>
      </c>
      <c r="G1653" s="3">
        <f>VLOOKUP(Rent[[#This Row],[Real_estate_Item]],Houses[#All],7)</f>
        <v>630</v>
      </c>
      <c r="H1653" s="3">
        <f t="shared" si="50"/>
        <v>7560</v>
      </c>
      <c r="I1653" s="3">
        <f t="shared" si="51"/>
        <v>7560</v>
      </c>
      <c r="J1653" s="4">
        <f>Rent[[#This Row],[Actual_Rent]]/Rent[[#This Row],[Planned_rent]]</f>
        <v>1</v>
      </c>
      <c r="K1653"/>
    </row>
    <row r="1654" spans="1:11" x14ac:dyDescent="0.25">
      <c r="A1654">
        <v>88</v>
      </c>
      <c r="B1654" s="1">
        <v>36892</v>
      </c>
      <c r="C1654">
        <v>8</v>
      </c>
      <c r="D1654" t="str">
        <f>VLOOKUP(Rent[[#This Row],[Real_estate_Item]],Houses[#All],2)</f>
        <v>Eindhoven-West</v>
      </c>
      <c r="E1654" t="str">
        <f>VLOOKUP(Rent[[#This Row],[Real_estate_Item]],Houses[#All],3)</f>
        <v>Strijp</v>
      </c>
      <c r="F1654" t="str">
        <f>VLOOKUP(Rent[[#This Row],[Real_estate_Item]],Houses[#All],6)</f>
        <v>Apartment</v>
      </c>
      <c r="G1654" s="3">
        <f>VLOOKUP(Rent[[#This Row],[Real_estate_Item]],Houses[#All],7)</f>
        <v>490</v>
      </c>
      <c r="H1654" s="3">
        <f t="shared" si="50"/>
        <v>3920</v>
      </c>
      <c r="I1654" s="3">
        <f t="shared" si="51"/>
        <v>5880</v>
      </c>
      <c r="J1654" s="4">
        <f>Rent[[#This Row],[Actual_Rent]]/Rent[[#This Row],[Planned_rent]]</f>
        <v>0.66666666666666663</v>
      </c>
      <c r="K1654"/>
    </row>
    <row r="1655" spans="1:11" x14ac:dyDescent="0.25">
      <c r="A1655">
        <v>88</v>
      </c>
      <c r="B1655" s="1">
        <v>37257</v>
      </c>
      <c r="C1655">
        <v>8</v>
      </c>
      <c r="D1655" t="str">
        <f>VLOOKUP(Rent[[#This Row],[Real_estate_Item]],Houses[#All],2)</f>
        <v>Eindhoven-West</v>
      </c>
      <c r="E1655" t="str">
        <f>VLOOKUP(Rent[[#This Row],[Real_estate_Item]],Houses[#All],3)</f>
        <v>Strijp</v>
      </c>
      <c r="F1655" t="str">
        <f>VLOOKUP(Rent[[#This Row],[Real_estate_Item]],Houses[#All],6)</f>
        <v>Apartment</v>
      </c>
      <c r="G1655" s="3">
        <f>VLOOKUP(Rent[[#This Row],[Real_estate_Item]],Houses[#All],7)</f>
        <v>490</v>
      </c>
      <c r="H1655" s="3">
        <f t="shared" si="50"/>
        <v>3920</v>
      </c>
      <c r="I1655" s="3">
        <f t="shared" si="51"/>
        <v>5880</v>
      </c>
      <c r="J1655" s="4">
        <f>Rent[[#This Row],[Actual_Rent]]/Rent[[#This Row],[Planned_rent]]</f>
        <v>0.66666666666666663</v>
      </c>
      <c r="K1655"/>
    </row>
    <row r="1656" spans="1:11" x14ac:dyDescent="0.25">
      <c r="A1656">
        <v>88</v>
      </c>
      <c r="B1656" s="1">
        <v>37622</v>
      </c>
      <c r="C1656">
        <v>9</v>
      </c>
      <c r="D1656" t="str">
        <f>VLOOKUP(Rent[[#This Row],[Real_estate_Item]],Houses[#All],2)</f>
        <v>Eindhoven-West</v>
      </c>
      <c r="E1656" t="str">
        <f>VLOOKUP(Rent[[#This Row],[Real_estate_Item]],Houses[#All],3)</f>
        <v>Strijp</v>
      </c>
      <c r="F1656" t="str">
        <f>VLOOKUP(Rent[[#This Row],[Real_estate_Item]],Houses[#All],6)</f>
        <v>Apartment</v>
      </c>
      <c r="G1656" s="3">
        <f>VLOOKUP(Rent[[#This Row],[Real_estate_Item]],Houses[#All],7)</f>
        <v>490</v>
      </c>
      <c r="H1656" s="3">
        <f t="shared" si="50"/>
        <v>4410</v>
      </c>
      <c r="I1656" s="3">
        <f t="shared" si="51"/>
        <v>5880</v>
      </c>
      <c r="J1656" s="4">
        <f>Rent[[#This Row],[Actual_Rent]]/Rent[[#This Row],[Planned_rent]]</f>
        <v>0.75</v>
      </c>
      <c r="K1656"/>
    </row>
    <row r="1657" spans="1:11" x14ac:dyDescent="0.25">
      <c r="A1657">
        <v>88</v>
      </c>
      <c r="B1657" s="1">
        <v>37987</v>
      </c>
      <c r="C1657">
        <v>8</v>
      </c>
      <c r="D1657" t="str">
        <f>VLOOKUP(Rent[[#This Row],[Real_estate_Item]],Houses[#All],2)</f>
        <v>Eindhoven-West</v>
      </c>
      <c r="E1657" t="str">
        <f>VLOOKUP(Rent[[#This Row],[Real_estate_Item]],Houses[#All],3)</f>
        <v>Strijp</v>
      </c>
      <c r="F1657" t="str">
        <f>VLOOKUP(Rent[[#This Row],[Real_estate_Item]],Houses[#All],6)</f>
        <v>Apartment</v>
      </c>
      <c r="G1657" s="3">
        <f>VLOOKUP(Rent[[#This Row],[Real_estate_Item]],Houses[#All],7)</f>
        <v>490</v>
      </c>
      <c r="H1657" s="3">
        <f t="shared" si="50"/>
        <v>3920</v>
      </c>
      <c r="I1657" s="3">
        <f t="shared" si="51"/>
        <v>5880</v>
      </c>
      <c r="J1657" s="4">
        <f>Rent[[#This Row],[Actual_Rent]]/Rent[[#This Row],[Planned_rent]]</f>
        <v>0.66666666666666663</v>
      </c>
      <c r="K1657"/>
    </row>
    <row r="1658" spans="1:11" x14ac:dyDescent="0.25">
      <c r="A1658">
        <v>88</v>
      </c>
      <c r="B1658" s="1">
        <v>38353</v>
      </c>
      <c r="C1658">
        <v>5</v>
      </c>
      <c r="D1658" t="str">
        <f>VLOOKUP(Rent[[#This Row],[Real_estate_Item]],Houses[#All],2)</f>
        <v>Eindhoven-West</v>
      </c>
      <c r="E1658" t="str">
        <f>VLOOKUP(Rent[[#This Row],[Real_estate_Item]],Houses[#All],3)</f>
        <v>Strijp</v>
      </c>
      <c r="F1658" t="str">
        <f>VLOOKUP(Rent[[#This Row],[Real_estate_Item]],Houses[#All],6)</f>
        <v>Apartment</v>
      </c>
      <c r="G1658" s="3">
        <f>VLOOKUP(Rent[[#This Row],[Real_estate_Item]],Houses[#All],7)</f>
        <v>490</v>
      </c>
      <c r="H1658" s="3">
        <f t="shared" si="50"/>
        <v>2450</v>
      </c>
      <c r="I1658" s="3">
        <f t="shared" si="51"/>
        <v>5880</v>
      </c>
      <c r="J1658" s="4">
        <f>Rent[[#This Row],[Actual_Rent]]/Rent[[#This Row],[Planned_rent]]</f>
        <v>0.41666666666666669</v>
      </c>
      <c r="K1658"/>
    </row>
    <row r="1659" spans="1:11" x14ac:dyDescent="0.25">
      <c r="A1659">
        <v>88</v>
      </c>
      <c r="B1659" s="1">
        <v>38718</v>
      </c>
      <c r="C1659">
        <v>8</v>
      </c>
      <c r="D1659" t="str">
        <f>VLOOKUP(Rent[[#This Row],[Real_estate_Item]],Houses[#All],2)</f>
        <v>Eindhoven-West</v>
      </c>
      <c r="E1659" t="str">
        <f>VLOOKUP(Rent[[#This Row],[Real_estate_Item]],Houses[#All],3)</f>
        <v>Strijp</v>
      </c>
      <c r="F1659" t="str">
        <f>VLOOKUP(Rent[[#This Row],[Real_estate_Item]],Houses[#All],6)</f>
        <v>Apartment</v>
      </c>
      <c r="G1659" s="3">
        <f>VLOOKUP(Rent[[#This Row],[Real_estate_Item]],Houses[#All],7)</f>
        <v>490</v>
      </c>
      <c r="H1659" s="3">
        <f t="shared" si="50"/>
        <v>3920</v>
      </c>
      <c r="I1659" s="3">
        <f t="shared" si="51"/>
        <v>5880</v>
      </c>
      <c r="J1659" s="4">
        <f>Rent[[#This Row],[Actual_Rent]]/Rent[[#This Row],[Planned_rent]]</f>
        <v>0.66666666666666663</v>
      </c>
      <c r="K1659"/>
    </row>
    <row r="1660" spans="1:11" x14ac:dyDescent="0.25">
      <c r="A1660">
        <v>88</v>
      </c>
      <c r="B1660" s="1">
        <v>39083</v>
      </c>
      <c r="C1660">
        <v>8</v>
      </c>
      <c r="D1660" t="str">
        <f>VLOOKUP(Rent[[#This Row],[Real_estate_Item]],Houses[#All],2)</f>
        <v>Eindhoven-West</v>
      </c>
      <c r="E1660" t="str">
        <f>VLOOKUP(Rent[[#This Row],[Real_estate_Item]],Houses[#All],3)</f>
        <v>Strijp</v>
      </c>
      <c r="F1660" t="str">
        <f>VLOOKUP(Rent[[#This Row],[Real_estate_Item]],Houses[#All],6)</f>
        <v>Apartment</v>
      </c>
      <c r="G1660" s="3">
        <f>VLOOKUP(Rent[[#This Row],[Real_estate_Item]],Houses[#All],7)</f>
        <v>490</v>
      </c>
      <c r="H1660" s="3">
        <f t="shared" si="50"/>
        <v>3920</v>
      </c>
      <c r="I1660" s="3">
        <f t="shared" si="51"/>
        <v>5880</v>
      </c>
      <c r="J1660" s="4">
        <f>Rent[[#This Row],[Actual_Rent]]/Rent[[#This Row],[Planned_rent]]</f>
        <v>0.66666666666666663</v>
      </c>
      <c r="K1660"/>
    </row>
    <row r="1661" spans="1:11" x14ac:dyDescent="0.25">
      <c r="A1661">
        <v>88</v>
      </c>
      <c r="B1661" s="1">
        <v>39448</v>
      </c>
      <c r="C1661">
        <v>7</v>
      </c>
      <c r="D1661" t="str">
        <f>VLOOKUP(Rent[[#This Row],[Real_estate_Item]],Houses[#All],2)</f>
        <v>Eindhoven-West</v>
      </c>
      <c r="E1661" t="str">
        <f>VLOOKUP(Rent[[#This Row],[Real_estate_Item]],Houses[#All],3)</f>
        <v>Strijp</v>
      </c>
      <c r="F1661" t="str">
        <f>VLOOKUP(Rent[[#This Row],[Real_estate_Item]],Houses[#All],6)</f>
        <v>Apartment</v>
      </c>
      <c r="G1661" s="3">
        <f>VLOOKUP(Rent[[#This Row],[Real_estate_Item]],Houses[#All],7)</f>
        <v>490</v>
      </c>
      <c r="H1661" s="3">
        <f t="shared" si="50"/>
        <v>3430</v>
      </c>
      <c r="I1661" s="3">
        <f t="shared" si="51"/>
        <v>5880</v>
      </c>
      <c r="J1661" s="4">
        <f>Rent[[#This Row],[Actual_Rent]]/Rent[[#This Row],[Planned_rent]]</f>
        <v>0.58333333333333337</v>
      </c>
      <c r="K1661"/>
    </row>
    <row r="1662" spans="1:11" x14ac:dyDescent="0.25">
      <c r="A1662">
        <v>88</v>
      </c>
      <c r="B1662" s="1">
        <v>39814</v>
      </c>
      <c r="C1662">
        <v>9</v>
      </c>
      <c r="D1662" t="str">
        <f>VLOOKUP(Rent[[#This Row],[Real_estate_Item]],Houses[#All],2)</f>
        <v>Eindhoven-West</v>
      </c>
      <c r="E1662" t="str">
        <f>VLOOKUP(Rent[[#This Row],[Real_estate_Item]],Houses[#All],3)</f>
        <v>Strijp</v>
      </c>
      <c r="F1662" t="str">
        <f>VLOOKUP(Rent[[#This Row],[Real_estate_Item]],Houses[#All],6)</f>
        <v>Apartment</v>
      </c>
      <c r="G1662" s="3">
        <f>VLOOKUP(Rent[[#This Row],[Real_estate_Item]],Houses[#All],7)</f>
        <v>490</v>
      </c>
      <c r="H1662" s="3">
        <f t="shared" si="50"/>
        <v>4410</v>
      </c>
      <c r="I1662" s="3">
        <f t="shared" si="51"/>
        <v>5880</v>
      </c>
      <c r="J1662" s="4">
        <f>Rent[[#This Row],[Actual_Rent]]/Rent[[#This Row],[Planned_rent]]</f>
        <v>0.75</v>
      </c>
      <c r="K1662"/>
    </row>
    <row r="1663" spans="1:11" x14ac:dyDescent="0.25">
      <c r="A1663">
        <v>88</v>
      </c>
      <c r="B1663" s="1">
        <v>40179</v>
      </c>
      <c r="C1663">
        <v>5</v>
      </c>
      <c r="D1663" t="str">
        <f>VLOOKUP(Rent[[#This Row],[Real_estate_Item]],Houses[#All],2)</f>
        <v>Eindhoven-West</v>
      </c>
      <c r="E1663" t="str">
        <f>VLOOKUP(Rent[[#This Row],[Real_estate_Item]],Houses[#All],3)</f>
        <v>Strijp</v>
      </c>
      <c r="F1663" t="str">
        <f>VLOOKUP(Rent[[#This Row],[Real_estate_Item]],Houses[#All],6)</f>
        <v>Apartment</v>
      </c>
      <c r="G1663" s="3">
        <f>VLOOKUP(Rent[[#This Row],[Real_estate_Item]],Houses[#All],7)</f>
        <v>490</v>
      </c>
      <c r="H1663" s="3">
        <f t="shared" si="50"/>
        <v>2450</v>
      </c>
      <c r="I1663" s="3">
        <f t="shared" si="51"/>
        <v>5880</v>
      </c>
      <c r="J1663" s="4">
        <f>Rent[[#This Row],[Actual_Rent]]/Rent[[#This Row],[Planned_rent]]</f>
        <v>0.41666666666666669</v>
      </c>
      <c r="K1663"/>
    </row>
    <row r="1664" spans="1:11" x14ac:dyDescent="0.25">
      <c r="A1664">
        <v>88</v>
      </c>
      <c r="B1664" s="1">
        <v>40544</v>
      </c>
      <c r="C1664">
        <v>6</v>
      </c>
      <c r="D1664" t="str">
        <f>VLOOKUP(Rent[[#This Row],[Real_estate_Item]],Houses[#All],2)</f>
        <v>Eindhoven-West</v>
      </c>
      <c r="E1664" t="str">
        <f>VLOOKUP(Rent[[#This Row],[Real_estate_Item]],Houses[#All],3)</f>
        <v>Strijp</v>
      </c>
      <c r="F1664" t="str">
        <f>VLOOKUP(Rent[[#This Row],[Real_estate_Item]],Houses[#All],6)</f>
        <v>Apartment</v>
      </c>
      <c r="G1664" s="3">
        <f>VLOOKUP(Rent[[#This Row],[Real_estate_Item]],Houses[#All],7)</f>
        <v>490</v>
      </c>
      <c r="H1664" s="3">
        <f t="shared" si="50"/>
        <v>2940</v>
      </c>
      <c r="I1664" s="3">
        <f t="shared" si="51"/>
        <v>5880</v>
      </c>
      <c r="J1664" s="4">
        <f>Rent[[#This Row],[Actual_Rent]]/Rent[[#This Row],[Planned_rent]]</f>
        <v>0.5</v>
      </c>
      <c r="K1664"/>
    </row>
    <row r="1665" spans="1:11" x14ac:dyDescent="0.25">
      <c r="A1665">
        <v>88</v>
      </c>
      <c r="B1665" s="1">
        <v>40909</v>
      </c>
      <c r="C1665">
        <v>5</v>
      </c>
      <c r="D1665" t="str">
        <f>VLOOKUP(Rent[[#This Row],[Real_estate_Item]],Houses[#All],2)</f>
        <v>Eindhoven-West</v>
      </c>
      <c r="E1665" t="str">
        <f>VLOOKUP(Rent[[#This Row],[Real_estate_Item]],Houses[#All],3)</f>
        <v>Strijp</v>
      </c>
      <c r="F1665" t="str">
        <f>VLOOKUP(Rent[[#This Row],[Real_estate_Item]],Houses[#All],6)</f>
        <v>Apartment</v>
      </c>
      <c r="G1665" s="3">
        <f>VLOOKUP(Rent[[#This Row],[Real_estate_Item]],Houses[#All],7)</f>
        <v>490</v>
      </c>
      <c r="H1665" s="3">
        <f t="shared" si="50"/>
        <v>2450</v>
      </c>
      <c r="I1665" s="3">
        <f t="shared" si="51"/>
        <v>5880</v>
      </c>
      <c r="J1665" s="4">
        <f>Rent[[#This Row],[Actual_Rent]]/Rent[[#This Row],[Planned_rent]]</f>
        <v>0.41666666666666669</v>
      </c>
      <c r="K1665"/>
    </row>
    <row r="1666" spans="1:11" x14ac:dyDescent="0.25">
      <c r="A1666">
        <v>88</v>
      </c>
      <c r="B1666" s="1">
        <v>41275</v>
      </c>
      <c r="C1666">
        <v>7</v>
      </c>
      <c r="D1666" t="str">
        <f>VLOOKUP(Rent[[#This Row],[Real_estate_Item]],Houses[#All],2)</f>
        <v>Eindhoven-West</v>
      </c>
      <c r="E1666" t="str">
        <f>VLOOKUP(Rent[[#This Row],[Real_estate_Item]],Houses[#All],3)</f>
        <v>Strijp</v>
      </c>
      <c r="F1666" t="str">
        <f>VLOOKUP(Rent[[#This Row],[Real_estate_Item]],Houses[#All],6)</f>
        <v>Apartment</v>
      </c>
      <c r="G1666" s="3">
        <f>VLOOKUP(Rent[[#This Row],[Real_estate_Item]],Houses[#All],7)</f>
        <v>490</v>
      </c>
      <c r="H1666" s="3">
        <f t="shared" ref="H1666:H1729" si="52">C1666*G1666</f>
        <v>3430</v>
      </c>
      <c r="I1666" s="3">
        <f t="shared" ref="I1666:I1729" si="53">$C$2*G1666</f>
        <v>5880</v>
      </c>
      <c r="J1666" s="4">
        <f>Rent[[#This Row],[Actual_Rent]]/Rent[[#This Row],[Planned_rent]]</f>
        <v>0.58333333333333337</v>
      </c>
      <c r="K1666"/>
    </row>
    <row r="1667" spans="1:11" x14ac:dyDescent="0.25">
      <c r="A1667">
        <v>88</v>
      </c>
      <c r="B1667" s="1">
        <v>41640</v>
      </c>
      <c r="C1667">
        <v>8</v>
      </c>
      <c r="D1667" t="str">
        <f>VLOOKUP(Rent[[#This Row],[Real_estate_Item]],Houses[#All],2)</f>
        <v>Eindhoven-West</v>
      </c>
      <c r="E1667" t="str">
        <f>VLOOKUP(Rent[[#This Row],[Real_estate_Item]],Houses[#All],3)</f>
        <v>Strijp</v>
      </c>
      <c r="F1667" t="str">
        <f>VLOOKUP(Rent[[#This Row],[Real_estate_Item]],Houses[#All],6)</f>
        <v>Apartment</v>
      </c>
      <c r="G1667" s="3">
        <f>VLOOKUP(Rent[[#This Row],[Real_estate_Item]],Houses[#All],7)</f>
        <v>490</v>
      </c>
      <c r="H1667" s="3">
        <f t="shared" si="52"/>
        <v>3920</v>
      </c>
      <c r="I1667" s="3">
        <f t="shared" si="53"/>
        <v>5880</v>
      </c>
      <c r="J1667" s="4">
        <f>Rent[[#This Row],[Actual_Rent]]/Rent[[#This Row],[Planned_rent]]</f>
        <v>0.66666666666666663</v>
      </c>
      <c r="K1667"/>
    </row>
    <row r="1668" spans="1:11" x14ac:dyDescent="0.25">
      <c r="A1668">
        <v>88</v>
      </c>
      <c r="B1668" s="1">
        <v>42005</v>
      </c>
      <c r="C1668">
        <v>8</v>
      </c>
      <c r="D1668" t="str">
        <f>VLOOKUP(Rent[[#This Row],[Real_estate_Item]],Houses[#All],2)</f>
        <v>Eindhoven-West</v>
      </c>
      <c r="E1668" t="str">
        <f>VLOOKUP(Rent[[#This Row],[Real_estate_Item]],Houses[#All],3)</f>
        <v>Strijp</v>
      </c>
      <c r="F1668" t="str">
        <f>VLOOKUP(Rent[[#This Row],[Real_estate_Item]],Houses[#All],6)</f>
        <v>Apartment</v>
      </c>
      <c r="G1668" s="3">
        <f>VLOOKUP(Rent[[#This Row],[Real_estate_Item]],Houses[#All],7)</f>
        <v>490</v>
      </c>
      <c r="H1668" s="3">
        <f t="shared" si="52"/>
        <v>3920</v>
      </c>
      <c r="I1668" s="3">
        <f t="shared" si="53"/>
        <v>5880</v>
      </c>
      <c r="J1668" s="4">
        <f>Rent[[#This Row],[Actual_Rent]]/Rent[[#This Row],[Planned_rent]]</f>
        <v>0.66666666666666663</v>
      </c>
      <c r="K1668"/>
    </row>
    <row r="1669" spans="1:11" x14ac:dyDescent="0.25">
      <c r="A1669">
        <v>88</v>
      </c>
      <c r="B1669" s="1">
        <v>42370</v>
      </c>
      <c r="C1669">
        <v>5</v>
      </c>
      <c r="D1669" t="str">
        <f>VLOOKUP(Rent[[#This Row],[Real_estate_Item]],Houses[#All],2)</f>
        <v>Eindhoven-West</v>
      </c>
      <c r="E1669" t="str">
        <f>VLOOKUP(Rent[[#This Row],[Real_estate_Item]],Houses[#All],3)</f>
        <v>Strijp</v>
      </c>
      <c r="F1669" t="str">
        <f>VLOOKUP(Rent[[#This Row],[Real_estate_Item]],Houses[#All],6)</f>
        <v>Apartment</v>
      </c>
      <c r="G1669" s="3">
        <f>VLOOKUP(Rent[[#This Row],[Real_estate_Item]],Houses[#All],7)</f>
        <v>490</v>
      </c>
      <c r="H1669" s="3">
        <f t="shared" si="52"/>
        <v>2450</v>
      </c>
      <c r="I1669" s="3">
        <f t="shared" si="53"/>
        <v>5880</v>
      </c>
      <c r="J1669" s="4">
        <f>Rent[[#This Row],[Actual_Rent]]/Rent[[#This Row],[Planned_rent]]</f>
        <v>0.41666666666666669</v>
      </c>
      <c r="K1669"/>
    </row>
    <row r="1670" spans="1:11" x14ac:dyDescent="0.25">
      <c r="A1670">
        <v>88</v>
      </c>
      <c r="B1670" s="1">
        <v>42736</v>
      </c>
      <c r="C1670">
        <v>5</v>
      </c>
      <c r="D1670" t="str">
        <f>VLOOKUP(Rent[[#This Row],[Real_estate_Item]],Houses[#All],2)</f>
        <v>Eindhoven-West</v>
      </c>
      <c r="E1670" t="str">
        <f>VLOOKUP(Rent[[#This Row],[Real_estate_Item]],Houses[#All],3)</f>
        <v>Strijp</v>
      </c>
      <c r="F1670" t="str">
        <f>VLOOKUP(Rent[[#This Row],[Real_estate_Item]],Houses[#All],6)</f>
        <v>Apartment</v>
      </c>
      <c r="G1670" s="3">
        <f>VLOOKUP(Rent[[#This Row],[Real_estate_Item]],Houses[#All],7)</f>
        <v>490</v>
      </c>
      <c r="H1670" s="3">
        <f t="shared" si="52"/>
        <v>2450</v>
      </c>
      <c r="I1670" s="3">
        <f t="shared" si="53"/>
        <v>5880</v>
      </c>
      <c r="J1670" s="4">
        <f>Rent[[#This Row],[Actual_Rent]]/Rent[[#This Row],[Planned_rent]]</f>
        <v>0.41666666666666669</v>
      </c>
      <c r="K1670"/>
    </row>
    <row r="1671" spans="1:11" x14ac:dyDescent="0.25">
      <c r="A1671">
        <v>88</v>
      </c>
      <c r="B1671" s="1">
        <v>43101</v>
      </c>
      <c r="C1671">
        <v>7</v>
      </c>
      <c r="D1671" t="str">
        <f>VLOOKUP(Rent[[#This Row],[Real_estate_Item]],Houses[#All],2)</f>
        <v>Eindhoven-West</v>
      </c>
      <c r="E1671" t="str">
        <f>VLOOKUP(Rent[[#This Row],[Real_estate_Item]],Houses[#All],3)</f>
        <v>Strijp</v>
      </c>
      <c r="F1671" t="str">
        <f>VLOOKUP(Rent[[#This Row],[Real_estate_Item]],Houses[#All],6)</f>
        <v>Apartment</v>
      </c>
      <c r="G1671" s="3">
        <f>VLOOKUP(Rent[[#This Row],[Real_estate_Item]],Houses[#All],7)</f>
        <v>490</v>
      </c>
      <c r="H1671" s="3">
        <f t="shared" si="52"/>
        <v>3430</v>
      </c>
      <c r="I1671" s="3">
        <f t="shared" si="53"/>
        <v>5880</v>
      </c>
      <c r="J1671" s="4">
        <f>Rent[[#This Row],[Actual_Rent]]/Rent[[#This Row],[Planned_rent]]</f>
        <v>0.58333333333333337</v>
      </c>
      <c r="K1671"/>
    </row>
    <row r="1672" spans="1:11" x14ac:dyDescent="0.25">
      <c r="A1672">
        <v>88</v>
      </c>
      <c r="B1672" s="1">
        <v>43466</v>
      </c>
      <c r="C1672">
        <v>7</v>
      </c>
      <c r="D1672" t="str">
        <f>VLOOKUP(Rent[[#This Row],[Real_estate_Item]],Houses[#All],2)</f>
        <v>Eindhoven-West</v>
      </c>
      <c r="E1672" t="str">
        <f>VLOOKUP(Rent[[#This Row],[Real_estate_Item]],Houses[#All],3)</f>
        <v>Strijp</v>
      </c>
      <c r="F1672" t="str">
        <f>VLOOKUP(Rent[[#This Row],[Real_estate_Item]],Houses[#All],6)</f>
        <v>Apartment</v>
      </c>
      <c r="G1672" s="3">
        <f>VLOOKUP(Rent[[#This Row],[Real_estate_Item]],Houses[#All],7)</f>
        <v>490</v>
      </c>
      <c r="H1672" s="3">
        <f t="shared" si="52"/>
        <v>3430</v>
      </c>
      <c r="I1672" s="3">
        <f t="shared" si="53"/>
        <v>5880</v>
      </c>
      <c r="J1672" s="4">
        <f>Rent[[#This Row],[Actual_Rent]]/Rent[[#This Row],[Planned_rent]]</f>
        <v>0.58333333333333337</v>
      </c>
      <c r="K1672"/>
    </row>
    <row r="1673" spans="1:11" x14ac:dyDescent="0.25">
      <c r="A1673">
        <v>89</v>
      </c>
      <c r="B1673" s="1">
        <v>36892</v>
      </c>
      <c r="C1673">
        <v>7</v>
      </c>
      <c r="D1673" t="str">
        <f>VLOOKUP(Rent[[#This Row],[Real_estate_Item]],Houses[#All],2)</f>
        <v>Eindhoven-West</v>
      </c>
      <c r="E1673" t="str">
        <f>VLOOKUP(Rent[[#This Row],[Real_estate_Item]],Houses[#All],3)</f>
        <v>Strijp</v>
      </c>
      <c r="F1673" t="str">
        <f>VLOOKUP(Rent[[#This Row],[Real_estate_Item]],Houses[#All],6)</f>
        <v>Apartment</v>
      </c>
      <c r="G1673" s="3">
        <f>VLOOKUP(Rent[[#This Row],[Real_estate_Item]],Houses[#All],7)</f>
        <v>1260</v>
      </c>
      <c r="H1673" s="3">
        <f t="shared" si="52"/>
        <v>8820</v>
      </c>
      <c r="I1673" s="3">
        <f t="shared" si="53"/>
        <v>15120</v>
      </c>
      <c r="J1673" s="4">
        <f>Rent[[#This Row],[Actual_Rent]]/Rent[[#This Row],[Planned_rent]]</f>
        <v>0.58333333333333337</v>
      </c>
      <c r="K1673"/>
    </row>
    <row r="1674" spans="1:11" x14ac:dyDescent="0.25">
      <c r="A1674">
        <v>89</v>
      </c>
      <c r="B1674" s="1">
        <v>37257</v>
      </c>
      <c r="C1674">
        <v>9</v>
      </c>
      <c r="D1674" t="str">
        <f>VLOOKUP(Rent[[#This Row],[Real_estate_Item]],Houses[#All],2)</f>
        <v>Eindhoven-West</v>
      </c>
      <c r="E1674" t="str">
        <f>VLOOKUP(Rent[[#This Row],[Real_estate_Item]],Houses[#All],3)</f>
        <v>Strijp</v>
      </c>
      <c r="F1674" t="str">
        <f>VLOOKUP(Rent[[#This Row],[Real_estate_Item]],Houses[#All],6)</f>
        <v>Apartment</v>
      </c>
      <c r="G1674" s="3">
        <f>VLOOKUP(Rent[[#This Row],[Real_estate_Item]],Houses[#All],7)</f>
        <v>1260</v>
      </c>
      <c r="H1674" s="3">
        <f t="shared" si="52"/>
        <v>11340</v>
      </c>
      <c r="I1674" s="3">
        <f t="shared" si="53"/>
        <v>15120</v>
      </c>
      <c r="J1674" s="4">
        <f>Rent[[#This Row],[Actual_Rent]]/Rent[[#This Row],[Planned_rent]]</f>
        <v>0.75</v>
      </c>
      <c r="K1674"/>
    </row>
    <row r="1675" spans="1:11" x14ac:dyDescent="0.25">
      <c r="A1675">
        <v>89</v>
      </c>
      <c r="B1675" s="1">
        <v>37622</v>
      </c>
      <c r="C1675">
        <v>6</v>
      </c>
      <c r="D1675" t="str">
        <f>VLOOKUP(Rent[[#This Row],[Real_estate_Item]],Houses[#All],2)</f>
        <v>Eindhoven-West</v>
      </c>
      <c r="E1675" t="str">
        <f>VLOOKUP(Rent[[#This Row],[Real_estate_Item]],Houses[#All],3)</f>
        <v>Strijp</v>
      </c>
      <c r="F1675" t="str">
        <f>VLOOKUP(Rent[[#This Row],[Real_estate_Item]],Houses[#All],6)</f>
        <v>Apartment</v>
      </c>
      <c r="G1675" s="3">
        <f>VLOOKUP(Rent[[#This Row],[Real_estate_Item]],Houses[#All],7)</f>
        <v>1260</v>
      </c>
      <c r="H1675" s="3">
        <f t="shared" si="52"/>
        <v>7560</v>
      </c>
      <c r="I1675" s="3">
        <f t="shared" si="53"/>
        <v>15120</v>
      </c>
      <c r="J1675" s="4">
        <f>Rent[[#This Row],[Actual_Rent]]/Rent[[#This Row],[Planned_rent]]</f>
        <v>0.5</v>
      </c>
      <c r="K1675"/>
    </row>
    <row r="1676" spans="1:11" x14ac:dyDescent="0.25">
      <c r="A1676">
        <v>89</v>
      </c>
      <c r="B1676" s="1">
        <v>37987</v>
      </c>
      <c r="C1676">
        <v>6</v>
      </c>
      <c r="D1676" t="str">
        <f>VLOOKUP(Rent[[#This Row],[Real_estate_Item]],Houses[#All],2)</f>
        <v>Eindhoven-West</v>
      </c>
      <c r="E1676" t="str">
        <f>VLOOKUP(Rent[[#This Row],[Real_estate_Item]],Houses[#All],3)</f>
        <v>Strijp</v>
      </c>
      <c r="F1676" t="str">
        <f>VLOOKUP(Rent[[#This Row],[Real_estate_Item]],Houses[#All],6)</f>
        <v>Apartment</v>
      </c>
      <c r="G1676" s="3">
        <f>VLOOKUP(Rent[[#This Row],[Real_estate_Item]],Houses[#All],7)</f>
        <v>1260</v>
      </c>
      <c r="H1676" s="3">
        <f t="shared" si="52"/>
        <v>7560</v>
      </c>
      <c r="I1676" s="3">
        <f t="shared" si="53"/>
        <v>15120</v>
      </c>
      <c r="J1676" s="4">
        <f>Rent[[#This Row],[Actual_Rent]]/Rent[[#This Row],[Planned_rent]]</f>
        <v>0.5</v>
      </c>
      <c r="K1676"/>
    </row>
    <row r="1677" spans="1:11" x14ac:dyDescent="0.25">
      <c r="A1677">
        <v>89</v>
      </c>
      <c r="B1677" s="1">
        <v>38353</v>
      </c>
      <c r="C1677">
        <v>5</v>
      </c>
      <c r="D1677" t="str">
        <f>VLOOKUP(Rent[[#This Row],[Real_estate_Item]],Houses[#All],2)</f>
        <v>Eindhoven-West</v>
      </c>
      <c r="E1677" t="str">
        <f>VLOOKUP(Rent[[#This Row],[Real_estate_Item]],Houses[#All],3)</f>
        <v>Strijp</v>
      </c>
      <c r="F1677" t="str">
        <f>VLOOKUP(Rent[[#This Row],[Real_estate_Item]],Houses[#All],6)</f>
        <v>Apartment</v>
      </c>
      <c r="G1677" s="3">
        <f>VLOOKUP(Rent[[#This Row],[Real_estate_Item]],Houses[#All],7)</f>
        <v>1260</v>
      </c>
      <c r="H1677" s="3">
        <f t="shared" si="52"/>
        <v>6300</v>
      </c>
      <c r="I1677" s="3">
        <f t="shared" si="53"/>
        <v>15120</v>
      </c>
      <c r="J1677" s="4">
        <f>Rent[[#This Row],[Actual_Rent]]/Rent[[#This Row],[Planned_rent]]</f>
        <v>0.41666666666666669</v>
      </c>
      <c r="K1677"/>
    </row>
    <row r="1678" spans="1:11" x14ac:dyDescent="0.25">
      <c r="A1678">
        <v>89</v>
      </c>
      <c r="B1678" s="1">
        <v>38718</v>
      </c>
      <c r="C1678">
        <v>8</v>
      </c>
      <c r="D1678" t="str">
        <f>VLOOKUP(Rent[[#This Row],[Real_estate_Item]],Houses[#All],2)</f>
        <v>Eindhoven-West</v>
      </c>
      <c r="E1678" t="str">
        <f>VLOOKUP(Rent[[#This Row],[Real_estate_Item]],Houses[#All],3)</f>
        <v>Strijp</v>
      </c>
      <c r="F1678" t="str">
        <f>VLOOKUP(Rent[[#This Row],[Real_estate_Item]],Houses[#All],6)</f>
        <v>Apartment</v>
      </c>
      <c r="G1678" s="3">
        <f>VLOOKUP(Rent[[#This Row],[Real_estate_Item]],Houses[#All],7)</f>
        <v>1260</v>
      </c>
      <c r="H1678" s="3">
        <f t="shared" si="52"/>
        <v>10080</v>
      </c>
      <c r="I1678" s="3">
        <f t="shared" si="53"/>
        <v>15120</v>
      </c>
      <c r="J1678" s="4">
        <f>Rent[[#This Row],[Actual_Rent]]/Rent[[#This Row],[Planned_rent]]</f>
        <v>0.66666666666666663</v>
      </c>
      <c r="K1678"/>
    </row>
    <row r="1679" spans="1:11" x14ac:dyDescent="0.25">
      <c r="A1679">
        <v>89</v>
      </c>
      <c r="B1679" s="1">
        <v>39083</v>
      </c>
      <c r="C1679">
        <v>5</v>
      </c>
      <c r="D1679" t="str">
        <f>VLOOKUP(Rent[[#This Row],[Real_estate_Item]],Houses[#All],2)</f>
        <v>Eindhoven-West</v>
      </c>
      <c r="E1679" t="str">
        <f>VLOOKUP(Rent[[#This Row],[Real_estate_Item]],Houses[#All],3)</f>
        <v>Strijp</v>
      </c>
      <c r="F1679" t="str">
        <f>VLOOKUP(Rent[[#This Row],[Real_estate_Item]],Houses[#All],6)</f>
        <v>Apartment</v>
      </c>
      <c r="G1679" s="3">
        <f>VLOOKUP(Rent[[#This Row],[Real_estate_Item]],Houses[#All],7)</f>
        <v>1260</v>
      </c>
      <c r="H1679" s="3">
        <f t="shared" si="52"/>
        <v>6300</v>
      </c>
      <c r="I1679" s="3">
        <f t="shared" si="53"/>
        <v>15120</v>
      </c>
      <c r="J1679" s="4">
        <f>Rent[[#This Row],[Actual_Rent]]/Rent[[#This Row],[Planned_rent]]</f>
        <v>0.41666666666666669</v>
      </c>
      <c r="K1679"/>
    </row>
    <row r="1680" spans="1:11" x14ac:dyDescent="0.25">
      <c r="A1680">
        <v>89</v>
      </c>
      <c r="B1680" s="1">
        <v>39448</v>
      </c>
      <c r="C1680">
        <v>8</v>
      </c>
      <c r="D1680" t="str">
        <f>VLOOKUP(Rent[[#This Row],[Real_estate_Item]],Houses[#All],2)</f>
        <v>Eindhoven-West</v>
      </c>
      <c r="E1680" t="str">
        <f>VLOOKUP(Rent[[#This Row],[Real_estate_Item]],Houses[#All],3)</f>
        <v>Strijp</v>
      </c>
      <c r="F1680" t="str">
        <f>VLOOKUP(Rent[[#This Row],[Real_estate_Item]],Houses[#All],6)</f>
        <v>Apartment</v>
      </c>
      <c r="G1680" s="3">
        <f>VLOOKUP(Rent[[#This Row],[Real_estate_Item]],Houses[#All],7)</f>
        <v>1260</v>
      </c>
      <c r="H1680" s="3">
        <f t="shared" si="52"/>
        <v>10080</v>
      </c>
      <c r="I1680" s="3">
        <f t="shared" si="53"/>
        <v>15120</v>
      </c>
      <c r="J1680" s="4">
        <f>Rent[[#This Row],[Actual_Rent]]/Rent[[#This Row],[Planned_rent]]</f>
        <v>0.66666666666666663</v>
      </c>
      <c r="K1680"/>
    </row>
    <row r="1681" spans="1:11" x14ac:dyDescent="0.25">
      <c r="A1681">
        <v>89</v>
      </c>
      <c r="B1681" s="1">
        <v>39814</v>
      </c>
      <c r="C1681">
        <v>6</v>
      </c>
      <c r="D1681" t="str">
        <f>VLOOKUP(Rent[[#This Row],[Real_estate_Item]],Houses[#All],2)</f>
        <v>Eindhoven-West</v>
      </c>
      <c r="E1681" t="str">
        <f>VLOOKUP(Rent[[#This Row],[Real_estate_Item]],Houses[#All],3)</f>
        <v>Strijp</v>
      </c>
      <c r="F1681" t="str">
        <f>VLOOKUP(Rent[[#This Row],[Real_estate_Item]],Houses[#All],6)</f>
        <v>Apartment</v>
      </c>
      <c r="G1681" s="3">
        <f>VLOOKUP(Rent[[#This Row],[Real_estate_Item]],Houses[#All],7)</f>
        <v>1260</v>
      </c>
      <c r="H1681" s="3">
        <f t="shared" si="52"/>
        <v>7560</v>
      </c>
      <c r="I1681" s="3">
        <f t="shared" si="53"/>
        <v>15120</v>
      </c>
      <c r="J1681" s="4">
        <f>Rent[[#This Row],[Actual_Rent]]/Rent[[#This Row],[Planned_rent]]</f>
        <v>0.5</v>
      </c>
      <c r="K1681"/>
    </row>
    <row r="1682" spans="1:11" x14ac:dyDescent="0.25">
      <c r="A1682">
        <v>89</v>
      </c>
      <c r="B1682" s="1">
        <v>40179</v>
      </c>
      <c r="C1682">
        <v>6</v>
      </c>
      <c r="D1682" t="str">
        <f>VLOOKUP(Rent[[#This Row],[Real_estate_Item]],Houses[#All],2)</f>
        <v>Eindhoven-West</v>
      </c>
      <c r="E1682" t="str">
        <f>VLOOKUP(Rent[[#This Row],[Real_estate_Item]],Houses[#All],3)</f>
        <v>Strijp</v>
      </c>
      <c r="F1682" t="str">
        <f>VLOOKUP(Rent[[#This Row],[Real_estate_Item]],Houses[#All],6)</f>
        <v>Apartment</v>
      </c>
      <c r="G1682" s="3">
        <f>VLOOKUP(Rent[[#This Row],[Real_estate_Item]],Houses[#All],7)</f>
        <v>1260</v>
      </c>
      <c r="H1682" s="3">
        <f t="shared" si="52"/>
        <v>7560</v>
      </c>
      <c r="I1682" s="3">
        <f t="shared" si="53"/>
        <v>15120</v>
      </c>
      <c r="J1682" s="4">
        <f>Rent[[#This Row],[Actual_Rent]]/Rent[[#This Row],[Planned_rent]]</f>
        <v>0.5</v>
      </c>
      <c r="K1682"/>
    </row>
    <row r="1683" spans="1:11" x14ac:dyDescent="0.25">
      <c r="A1683">
        <v>89</v>
      </c>
      <c r="B1683" s="1">
        <v>40544</v>
      </c>
      <c r="C1683">
        <v>7</v>
      </c>
      <c r="D1683" t="str">
        <f>VLOOKUP(Rent[[#This Row],[Real_estate_Item]],Houses[#All],2)</f>
        <v>Eindhoven-West</v>
      </c>
      <c r="E1683" t="str">
        <f>VLOOKUP(Rent[[#This Row],[Real_estate_Item]],Houses[#All],3)</f>
        <v>Strijp</v>
      </c>
      <c r="F1683" t="str">
        <f>VLOOKUP(Rent[[#This Row],[Real_estate_Item]],Houses[#All],6)</f>
        <v>Apartment</v>
      </c>
      <c r="G1683" s="3">
        <f>VLOOKUP(Rent[[#This Row],[Real_estate_Item]],Houses[#All],7)</f>
        <v>1260</v>
      </c>
      <c r="H1683" s="3">
        <f t="shared" si="52"/>
        <v>8820</v>
      </c>
      <c r="I1683" s="3">
        <f t="shared" si="53"/>
        <v>15120</v>
      </c>
      <c r="J1683" s="4">
        <f>Rent[[#This Row],[Actual_Rent]]/Rent[[#This Row],[Planned_rent]]</f>
        <v>0.58333333333333337</v>
      </c>
      <c r="K1683"/>
    </row>
    <row r="1684" spans="1:11" x14ac:dyDescent="0.25">
      <c r="A1684">
        <v>89</v>
      </c>
      <c r="B1684" s="1">
        <v>40909</v>
      </c>
      <c r="C1684">
        <v>8</v>
      </c>
      <c r="D1684" t="str">
        <f>VLOOKUP(Rent[[#This Row],[Real_estate_Item]],Houses[#All],2)</f>
        <v>Eindhoven-West</v>
      </c>
      <c r="E1684" t="str">
        <f>VLOOKUP(Rent[[#This Row],[Real_estate_Item]],Houses[#All],3)</f>
        <v>Strijp</v>
      </c>
      <c r="F1684" t="str">
        <f>VLOOKUP(Rent[[#This Row],[Real_estate_Item]],Houses[#All],6)</f>
        <v>Apartment</v>
      </c>
      <c r="G1684" s="3">
        <f>VLOOKUP(Rent[[#This Row],[Real_estate_Item]],Houses[#All],7)</f>
        <v>1260</v>
      </c>
      <c r="H1684" s="3">
        <f t="shared" si="52"/>
        <v>10080</v>
      </c>
      <c r="I1684" s="3">
        <f t="shared" si="53"/>
        <v>15120</v>
      </c>
      <c r="J1684" s="4">
        <f>Rent[[#This Row],[Actual_Rent]]/Rent[[#This Row],[Planned_rent]]</f>
        <v>0.66666666666666663</v>
      </c>
      <c r="K1684"/>
    </row>
    <row r="1685" spans="1:11" x14ac:dyDescent="0.25">
      <c r="A1685">
        <v>89</v>
      </c>
      <c r="B1685" s="1">
        <v>41275</v>
      </c>
      <c r="C1685">
        <v>8</v>
      </c>
      <c r="D1685" t="str">
        <f>VLOOKUP(Rent[[#This Row],[Real_estate_Item]],Houses[#All],2)</f>
        <v>Eindhoven-West</v>
      </c>
      <c r="E1685" t="str">
        <f>VLOOKUP(Rent[[#This Row],[Real_estate_Item]],Houses[#All],3)</f>
        <v>Strijp</v>
      </c>
      <c r="F1685" t="str">
        <f>VLOOKUP(Rent[[#This Row],[Real_estate_Item]],Houses[#All],6)</f>
        <v>Apartment</v>
      </c>
      <c r="G1685" s="3">
        <f>VLOOKUP(Rent[[#This Row],[Real_estate_Item]],Houses[#All],7)</f>
        <v>1260</v>
      </c>
      <c r="H1685" s="3">
        <f t="shared" si="52"/>
        <v>10080</v>
      </c>
      <c r="I1685" s="3">
        <f t="shared" si="53"/>
        <v>15120</v>
      </c>
      <c r="J1685" s="4">
        <f>Rent[[#This Row],[Actual_Rent]]/Rent[[#This Row],[Planned_rent]]</f>
        <v>0.66666666666666663</v>
      </c>
      <c r="K1685"/>
    </row>
    <row r="1686" spans="1:11" x14ac:dyDescent="0.25">
      <c r="A1686">
        <v>89</v>
      </c>
      <c r="B1686" s="1">
        <v>41640</v>
      </c>
      <c r="C1686">
        <v>5</v>
      </c>
      <c r="D1686" t="str">
        <f>VLOOKUP(Rent[[#This Row],[Real_estate_Item]],Houses[#All],2)</f>
        <v>Eindhoven-West</v>
      </c>
      <c r="E1686" t="str">
        <f>VLOOKUP(Rent[[#This Row],[Real_estate_Item]],Houses[#All],3)</f>
        <v>Strijp</v>
      </c>
      <c r="F1686" t="str">
        <f>VLOOKUP(Rent[[#This Row],[Real_estate_Item]],Houses[#All],6)</f>
        <v>Apartment</v>
      </c>
      <c r="G1686" s="3">
        <f>VLOOKUP(Rent[[#This Row],[Real_estate_Item]],Houses[#All],7)</f>
        <v>1260</v>
      </c>
      <c r="H1686" s="3">
        <f t="shared" si="52"/>
        <v>6300</v>
      </c>
      <c r="I1686" s="3">
        <f t="shared" si="53"/>
        <v>15120</v>
      </c>
      <c r="J1686" s="4">
        <f>Rent[[#This Row],[Actual_Rent]]/Rent[[#This Row],[Planned_rent]]</f>
        <v>0.41666666666666669</v>
      </c>
      <c r="K1686"/>
    </row>
    <row r="1687" spans="1:11" x14ac:dyDescent="0.25">
      <c r="A1687">
        <v>89</v>
      </c>
      <c r="B1687" s="1">
        <v>42005</v>
      </c>
      <c r="C1687">
        <v>7</v>
      </c>
      <c r="D1687" t="str">
        <f>VLOOKUP(Rent[[#This Row],[Real_estate_Item]],Houses[#All],2)</f>
        <v>Eindhoven-West</v>
      </c>
      <c r="E1687" t="str">
        <f>VLOOKUP(Rent[[#This Row],[Real_estate_Item]],Houses[#All],3)</f>
        <v>Strijp</v>
      </c>
      <c r="F1687" t="str">
        <f>VLOOKUP(Rent[[#This Row],[Real_estate_Item]],Houses[#All],6)</f>
        <v>Apartment</v>
      </c>
      <c r="G1687" s="3">
        <f>VLOOKUP(Rent[[#This Row],[Real_estate_Item]],Houses[#All],7)</f>
        <v>1260</v>
      </c>
      <c r="H1687" s="3">
        <f t="shared" si="52"/>
        <v>8820</v>
      </c>
      <c r="I1687" s="3">
        <f t="shared" si="53"/>
        <v>15120</v>
      </c>
      <c r="J1687" s="4">
        <f>Rent[[#This Row],[Actual_Rent]]/Rent[[#This Row],[Planned_rent]]</f>
        <v>0.58333333333333337</v>
      </c>
      <c r="K1687"/>
    </row>
    <row r="1688" spans="1:11" x14ac:dyDescent="0.25">
      <c r="A1688">
        <v>89</v>
      </c>
      <c r="B1688" s="1">
        <v>42370</v>
      </c>
      <c r="C1688">
        <v>9</v>
      </c>
      <c r="D1688" t="str">
        <f>VLOOKUP(Rent[[#This Row],[Real_estate_Item]],Houses[#All],2)</f>
        <v>Eindhoven-West</v>
      </c>
      <c r="E1688" t="str">
        <f>VLOOKUP(Rent[[#This Row],[Real_estate_Item]],Houses[#All],3)</f>
        <v>Strijp</v>
      </c>
      <c r="F1688" t="str">
        <f>VLOOKUP(Rent[[#This Row],[Real_estate_Item]],Houses[#All],6)</f>
        <v>Apartment</v>
      </c>
      <c r="G1688" s="3">
        <f>VLOOKUP(Rent[[#This Row],[Real_estate_Item]],Houses[#All],7)</f>
        <v>1260</v>
      </c>
      <c r="H1688" s="3">
        <f t="shared" si="52"/>
        <v>11340</v>
      </c>
      <c r="I1688" s="3">
        <f t="shared" si="53"/>
        <v>15120</v>
      </c>
      <c r="J1688" s="4">
        <f>Rent[[#This Row],[Actual_Rent]]/Rent[[#This Row],[Planned_rent]]</f>
        <v>0.75</v>
      </c>
      <c r="K1688"/>
    </row>
    <row r="1689" spans="1:11" x14ac:dyDescent="0.25">
      <c r="A1689">
        <v>89</v>
      </c>
      <c r="B1689" s="1">
        <v>42736</v>
      </c>
      <c r="C1689">
        <v>9</v>
      </c>
      <c r="D1689" t="str">
        <f>VLOOKUP(Rent[[#This Row],[Real_estate_Item]],Houses[#All],2)</f>
        <v>Eindhoven-West</v>
      </c>
      <c r="E1689" t="str">
        <f>VLOOKUP(Rent[[#This Row],[Real_estate_Item]],Houses[#All],3)</f>
        <v>Strijp</v>
      </c>
      <c r="F1689" t="str">
        <f>VLOOKUP(Rent[[#This Row],[Real_estate_Item]],Houses[#All],6)</f>
        <v>Apartment</v>
      </c>
      <c r="G1689" s="3">
        <f>VLOOKUP(Rent[[#This Row],[Real_estate_Item]],Houses[#All],7)</f>
        <v>1260</v>
      </c>
      <c r="H1689" s="3">
        <f t="shared" si="52"/>
        <v>11340</v>
      </c>
      <c r="I1689" s="3">
        <f t="shared" si="53"/>
        <v>15120</v>
      </c>
      <c r="J1689" s="4">
        <f>Rent[[#This Row],[Actual_Rent]]/Rent[[#This Row],[Planned_rent]]</f>
        <v>0.75</v>
      </c>
      <c r="K1689"/>
    </row>
    <row r="1690" spans="1:11" x14ac:dyDescent="0.25">
      <c r="A1690">
        <v>89</v>
      </c>
      <c r="B1690" s="1">
        <v>43101</v>
      </c>
      <c r="C1690">
        <v>11</v>
      </c>
      <c r="D1690" t="str">
        <f>VLOOKUP(Rent[[#This Row],[Real_estate_Item]],Houses[#All],2)</f>
        <v>Eindhoven-West</v>
      </c>
      <c r="E1690" t="str">
        <f>VLOOKUP(Rent[[#This Row],[Real_estate_Item]],Houses[#All],3)</f>
        <v>Strijp</v>
      </c>
      <c r="F1690" t="str">
        <f>VLOOKUP(Rent[[#This Row],[Real_estate_Item]],Houses[#All],6)</f>
        <v>Apartment</v>
      </c>
      <c r="G1690" s="3">
        <f>VLOOKUP(Rent[[#This Row],[Real_estate_Item]],Houses[#All],7)</f>
        <v>1260</v>
      </c>
      <c r="H1690" s="3">
        <f t="shared" si="52"/>
        <v>13860</v>
      </c>
      <c r="I1690" s="3">
        <f t="shared" si="53"/>
        <v>15120</v>
      </c>
      <c r="J1690" s="4">
        <f>Rent[[#This Row],[Actual_Rent]]/Rent[[#This Row],[Planned_rent]]</f>
        <v>0.91666666666666663</v>
      </c>
      <c r="K1690"/>
    </row>
    <row r="1691" spans="1:11" x14ac:dyDescent="0.25">
      <c r="A1691">
        <v>89</v>
      </c>
      <c r="B1691" s="1">
        <v>43466</v>
      </c>
      <c r="C1691">
        <v>7</v>
      </c>
      <c r="D1691" t="str">
        <f>VLOOKUP(Rent[[#This Row],[Real_estate_Item]],Houses[#All],2)</f>
        <v>Eindhoven-West</v>
      </c>
      <c r="E1691" t="str">
        <f>VLOOKUP(Rent[[#This Row],[Real_estate_Item]],Houses[#All],3)</f>
        <v>Strijp</v>
      </c>
      <c r="F1691" t="str">
        <f>VLOOKUP(Rent[[#This Row],[Real_estate_Item]],Houses[#All],6)</f>
        <v>Apartment</v>
      </c>
      <c r="G1691" s="3">
        <f>VLOOKUP(Rent[[#This Row],[Real_estate_Item]],Houses[#All],7)</f>
        <v>1260</v>
      </c>
      <c r="H1691" s="3">
        <f t="shared" si="52"/>
        <v>8820</v>
      </c>
      <c r="I1691" s="3">
        <f t="shared" si="53"/>
        <v>15120</v>
      </c>
      <c r="J1691" s="4">
        <f>Rent[[#This Row],[Actual_Rent]]/Rent[[#This Row],[Planned_rent]]</f>
        <v>0.58333333333333337</v>
      </c>
      <c r="K1691"/>
    </row>
    <row r="1692" spans="1:11" x14ac:dyDescent="0.25">
      <c r="A1692">
        <v>90</v>
      </c>
      <c r="B1692" s="1">
        <v>36892</v>
      </c>
      <c r="C1692">
        <v>8</v>
      </c>
      <c r="D1692" t="str">
        <f>VLOOKUP(Rent[[#This Row],[Real_estate_Item]],Houses[#All],2)</f>
        <v>Eindhoven-West</v>
      </c>
      <c r="E1692" t="str">
        <f>VLOOKUP(Rent[[#This Row],[Real_estate_Item]],Houses[#All],3)</f>
        <v>Strijp</v>
      </c>
      <c r="F1692" t="str">
        <f>VLOOKUP(Rent[[#This Row],[Real_estate_Item]],Houses[#All],6)</f>
        <v>Condo</v>
      </c>
      <c r="G1692" s="3">
        <f>VLOOKUP(Rent[[#This Row],[Real_estate_Item]],Houses[#All],7)</f>
        <v>350</v>
      </c>
      <c r="H1692" s="3">
        <f t="shared" si="52"/>
        <v>2800</v>
      </c>
      <c r="I1692" s="3">
        <f t="shared" si="53"/>
        <v>4200</v>
      </c>
      <c r="J1692" s="4">
        <f>Rent[[#This Row],[Actual_Rent]]/Rent[[#This Row],[Planned_rent]]</f>
        <v>0.66666666666666663</v>
      </c>
      <c r="K1692"/>
    </row>
    <row r="1693" spans="1:11" x14ac:dyDescent="0.25">
      <c r="A1693">
        <v>90</v>
      </c>
      <c r="B1693" s="1">
        <v>37257</v>
      </c>
      <c r="C1693">
        <v>9</v>
      </c>
      <c r="D1693" t="str">
        <f>VLOOKUP(Rent[[#This Row],[Real_estate_Item]],Houses[#All],2)</f>
        <v>Eindhoven-West</v>
      </c>
      <c r="E1693" t="str">
        <f>VLOOKUP(Rent[[#This Row],[Real_estate_Item]],Houses[#All],3)</f>
        <v>Strijp</v>
      </c>
      <c r="F1693" t="str">
        <f>VLOOKUP(Rent[[#This Row],[Real_estate_Item]],Houses[#All],6)</f>
        <v>Condo</v>
      </c>
      <c r="G1693" s="3">
        <f>VLOOKUP(Rent[[#This Row],[Real_estate_Item]],Houses[#All],7)</f>
        <v>350</v>
      </c>
      <c r="H1693" s="3">
        <f t="shared" si="52"/>
        <v>3150</v>
      </c>
      <c r="I1693" s="3">
        <f t="shared" si="53"/>
        <v>4200</v>
      </c>
      <c r="J1693" s="4">
        <f>Rent[[#This Row],[Actual_Rent]]/Rent[[#This Row],[Planned_rent]]</f>
        <v>0.75</v>
      </c>
      <c r="K1693"/>
    </row>
    <row r="1694" spans="1:11" x14ac:dyDescent="0.25">
      <c r="A1694">
        <v>90</v>
      </c>
      <c r="B1694" s="1">
        <v>37622</v>
      </c>
      <c r="C1694">
        <v>7</v>
      </c>
      <c r="D1694" t="str">
        <f>VLOOKUP(Rent[[#This Row],[Real_estate_Item]],Houses[#All],2)</f>
        <v>Eindhoven-West</v>
      </c>
      <c r="E1694" t="str">
        <f>VLOOKUP(Rent[[#This Row],[Real_estate_Item]],Houses[#All],3)</f>
        <v>Strijp</v>
      </c>
      <c r="F1694" t="str">
        <f>VLOOKUP(Rent[[#This Row],[Real_estate_Item]],Houses[#All],6)</f>
        <v>Condo</v>
      </c>
      <c r="G1694" s="3">
        <f>VLOOKUP(Rent[[#This Row],[Real_estate_Item]],Houses[#All],7)</f>
        <v>350</v>
      </c>
      <c r="H1694" s="3">
        <f t="shared" si="52"/>
        <v>2450</v>
      </c>
      <c r="I1694" s="3">
        <f t="shared" si="53"/>
        <v>4200</v>
      </c>
      <c r="J1694" s="4">
        <f>Rent[[#This Row],[Actual_Rent]]/Rent[[#This Row],[Planned_rent]]</f>
        <v>0.58333333333333337</v>
      </c>
      <c r="K1694"/>
    </row>
    <row r="1695" spans="1:11" x14ac:dyDescent="0.25">
      <c r="A1695">
        <v>90</v>
      </c>
      <c r="B1695" s="1">
        <v>37987</v>
      </c>
      <c r="C1695">
        <v>6</v>
      </c>
      <c r="D1695" t="str">
        <f>VLOOKUP(Rent[[#This Row],[Real_estate_Item]],Houses[#All],2)</f>
        <v>Eindhoven-West</v>
      </c>
      <c r="E1695" t="str">
        <f>VLOOKUP(Rent[[#This Row],[Real_estate_Item]],Houses[#All],3)</f>
        <v>Strijp</v>
      </c>
      <c r="F1695" t="str">
        <f>VLOOKUP(Rent[[#This Row],[Real_estate_Item]],Houses[#All],6)</f>
        <v>Condo</v>
      </c>
      <c r="G1695" s="3">
        <f>VLOOKUP(Rent[[#This Row],[Real_estate_Item]],Houses[#All],7)</f>
        <v>350</v>
      </c>
      <c r="H1695" s="3">
        <f t="shared" si="52"/>
        <v>2100</v>
      </c>
      <c r="I1695" s="3">
        <f t="shared" si="53"/>
        <v>4200</v>
      </c>
      <c r="J1695" s="4">
        <f>Rent[[#This Row],[Actual_Rent]]/Rent[[#This Row],[Planned_rent]]</f>
        <v>0.5</v>
      </c>
      <c r="K1695"/>
    </row>
    <row r="1696" spans="1:11" x14ac:dyDescent="0.25">
      <c r="A1696">
        <v>90</v>
      </c>
      <c r="B1696" s="1">
        <v>38353</v>
      </c>
      <c r="C1696">
        <v>8</v>
      </c>
      <c r="D1696" t="str">
        <f>VLOOKUP(Rent[[#This Row],[Real_estate_Item]],Houses[#All],2)</f>
        <v>Eindhoven-West</v>
      </c>
      <c r="E1696" t="str">
        <f>VLOOKUP(Rent[[#This Row],[Real_estate_Item]],Houses[#All],3)</f>
        <v>Strijp</v>
      </c>
      <c r="F1696" t="str">
        <f>VLOOKUP(Rent[[#This Row],[Real_estate_Item]],Houses[#All],6)</f>
        <v>Condo</v>
      </c>
      <c r="G1696" s="3">
        <f>VLOOKUP(Rent[[#This Row],[Real_estate_Item]],Houses[#All],7)</f>
        <v>350</v>
      </c>
      <c r="H1696" s="3">
        <f t="shared" si="52"/>
        <v>2800</v>
      </c>
      <c r="I1696" s="3">
        <f t="shared" si="53"/>
        <v>4200</v>
      </c>
      <c r="J1696" s="4">
        <f>Rent[[#This Row],[Actual_Rent]]/Rent[[#This Row],[Planned_rent]]</f>
        <v>0.66666666666666663</v>
      </c>
      <c r="K1696"/>
    </row>
    <row r="1697" spans="1:11" x14ac:dyDescent="0.25">
      <c r="A1697">
        <v>90</v>
      </c>
      <c r="B1697" s="1">
        <v>38718</v>
      </c>
      <c r="C1697">
        <v>6</v>
      </c>
      <c r="D1697" t="str">
        <f>VLOOKUP(Rent[[#This Row],[Real_estate_Item]],Houses[#All],2)</f>
        <v>Eindhoven-West</v>
      </c>
      <c r="E1697" t="str">
        <f>VLOOKUP(Rent[[#This Row],[Real_estate_Item]],Houses[#All],3)</f>
        <v>Strijp</v>
      </c>
      <c r="F1697" t="str">
        <f>VLOOKUP(Rent[[#This Row],[Real_estate_Item]],Houses[#All],6)</f>
        <v>Condo</v>
      </c>
      <c r="G1697" s="3">
        <f>VLOOKUP(Rent[[#This Row],[Real_estate_Item]],Houses[#All],7)</f>
        <v>350</v>
      </c>
      <c r="H1697" s="3">
        <f t="shared" si="52"/>
        <v>2100</v>
      </c>
      <c r="I1697" s="3">
        <f t="shared" si="53"/>
        <v>4200</v>
      </c>
      <c r="J1697" s="4">
        <f>Rent[[#This Row],[Actual_Rent]]/Rent[[#This Row],[Planned_rent]]</f>
        <v>0.5</v>
      </c>
      <c r="K1697"/>
    </row>
    <row r="1698" spans="1:11" x14ac:dyDescent="0.25">
      <c r="A1698">
        <v>90</v>
      </c>
      <c r="B1698" s="1">
        <v>39083</v>
      </c>
      <c r="C1698">
        <v>7</v>
      </c>
      <c r="D1698" t="str">
        <f>VLOOKUP(Rent[[#This Row],[Real_estate_Item]],Houses[#All],2)</f>
        <v>Eindhoven-West</v>
      </c>
      <c r="E1698" t="str">
        <f>VLOOKUP(Rent[[#This Row],[Real_estate_Item]],Houses[#All],3)</f>
        <v>Strijp</v>
      </c>
      <c r="F1698" t="str">
        <f>VLOOKUP(Rent[[#This Row],[Real_estate_Item]],Houses[#All],6)</f>
        <v>Condo</v>
      </c>
      <c r="G1698" s="3">
        <f>VLOOKUP(Rent[[#This Row],[Real_estate_Item]],Houses[#All],7)</f>
        <v>350</v>
      </c>
      <c r="H1698" s="3">
        <f t="shared" si="52"/>
        <v>2450</v>
      </c>
      <c r="I1698" s="3">
        <f t="shared" si="53"/>
        <v>4200</v>
      </c>
      <c r="J1698" s="4">
        <f>Rent[[#This Row],[Actual_Rent]]/Rent[[#This Row],[Planned_rent]]</f>
        <v>0.58333333333333337</v>
      </c>
      <c r="K1698"/>
    </row>
    <row r="1699" spans="1:11" x14ac:dyDescent="0.25">
      <c r="A1699">
        <v>90</v>
      </c>
      <c r="B1699" s="1">
        <v>39448</v>
      </c>
      <c r="C1699">
        <v>8</v>
      </c>
      <c r="D1699" t="str">
        <f>VLOOKUP(Rent[[#This Row],[Real_estate_Item]],Houses[#All],2)</f>
        <v>Eindhoven-West</v>
      </c>
      <c r="E1699" t="str">
        <f>VLOOKUP(Rent[[#This Row],[Real_estate_Item]],Houses[#All],3)</f>
        <v>Strijp</v>
      </c>
      <c r="F1699" t="str">
        <f>VLOOKUP(Rent[[#This Row],[Real_estate_Item]],Houses[#All],6)</f>
        <v>Condo</v>
      </c>
      <c r="G1699" s="3">
        <f>VLOOKUP(Rent[[#This Row],[Real_estate_Item]],Houses[#All],7)</f>
        <v>350</v>
      </c>
      <c r="H1699" s="3">
        <f t="shared" si="52"/>
        <v>2800</v>
      </c>
      <c r="I1699" s="3">
        <f t="shared" si="53"/>
        <v>4200</v>
      </c>
      <c r="J1699" s="4">
        <f>Rent[[#This Row],[Actual_Rent]]/Rent[[#This Row],[Planned_rent]]</f>
        <v>0.66666666666666663</v>
      </c>
      <c r="K1699"/>
    </row>
    <row r="1700" spans="1:11" x14ac:dyDescent="0.25">
      <c r="A1700">
        <v>90</v>
      </c>
      <c r="B1700" s="1">
        <v>39814</v>
      </c>
      <c r="C1700">
        <v>6</v>
      </c>
      <c r="D1700" t="str">
        <f>VLOOKUP(Rent[[#This Row],[Real_estate_Item]],Houses[#All],2)</f>
        <v>Eindhoven-West</v>
      </c>
      <c r="E1700" t="str">
        <f>VLOOKUP(Rent[[#This Row],[Real_estate_Item]],Houses[#All],3)</f>
        <v>Strijp</v>
      </c>
      <c r="F1700" t="str">
        <f>VLOOKUP(Rent[[#This Row],[Real_estate_Item]],Houses[#All],6)</f>
        <v>Condo</v>
      </c>
      <c r="G1700" s="3">
        <f>VLOOKUP(Rent[[#This Row],[Real_estate_Item]],Houses[#All],7)</f>
        <v>350</v>
      </c>
      <c r="H1700" s="3">
        <f t="shared" si="52"/>
        <v>2100</v>
      </c>
      <c r="I1700" s="3">
        <f t="shared" si="53"/>
        <v>4200</v>
      </c>
      <c r="J1700" s="4">
        <f>Rent[[#This Row],[Actual_Rent]]/Rent[[#This Row],[Planned_rent]]</f>
        <v>0.5</v>
      </c>
      <c r="K1700"/>
    </row>
    <row r="1701" spans="1:11" x14ac:dyDescent="0.25">
      <c r="A1701">
        <v>90</v>
      </c>
      <c r="B1701" s="1">
        <v>40179</v>
      </c>
      <c r="C1701">
        <v>9</v>
      </c>
      <c r="D1701" t="str">
        <f>VLOOKUP(Rent[[#This Row],[Real_estate_Item]],Houses[#All],2)</f>
        <v>Eindhoven-West</v>
      </c>
      <c r="E1701" t="str">
        <f>VLOOKUP(Rent[[#This Row],[Real_estate_Item]],Houses[#All],3)</f>
        <v>Strijp</v>
      </c>
      <c r="F1701" t="str">
        <f>VLOOKUP(Rent[[#This Row],[Real_estate_Item]],Houses[#All],6)</f>
        <v>Condo</v>
      </c>
      <c r="G1701" s="3">
        <f>VLOOKUP(Rent[[#This Row],[Real_estate_Item]],Houses[#All],7)</f>
        <v>350</v>
      </c>
      <c r="H1701" s="3">
        <f t="shared" si="52"/>
        <v>3150</v>
      </c>
      <c r="I1701" s="3">
        <f t="shared" si="53"/>
        <v>4200</v>
      </c>
      <c r="J1701" s="4">
        <f>Rent[[#This Row],[Actual_Rent]]/Rent[[#This Row],[Planned_rent]]</f>
        <v>0.75</v>
      </c>
      <c r="K1701"/>
    </row>
    <row r="1702" spans="1:11" x14ac:dyDescent="0.25">
      <c r="A1702">
        <v>90</v>
      </c>
      <c r="B1702" s="1">
        <v>40544</v>
      </c>
      <c r="C1702">
        <v>9</v>
      </c>
      <c r="D1702" t="str">
        <f>VLOOKUP(Rent[[#This Row],[Real_estate_Item]],Houses[#All],2)</f>
        <v>Eindhoven-West</v>
      </c>
      <c r="E1702" t="str">
        <f>VLOOKUP(Rent[[#This Row],[Real_estate_Item]],Houses[#All],3)</f>
        <v>Strijp</v>
      </c>
      <c r="F1702" t="str">
        <f>VLOOKUP(Rent[[#This Row],[Real_estate_Item]],Houses[#All],6)</f>
        <v>Condo</v>
      </c>
      <c r="G1702" s="3">
        <f>VLOOKUP(Rent[[#This Row],[Real_estate_Item]],Houses[#All],7)</f>
        <v>350</v>
      </c>
      <c r="H1702" s="3">
        <f t="shared" si="52"/>
        <v>3150</v>
      </c>
      <c r="I1702" s="3">
        <f t="shared" si="53"/>
        <v>4200</v>
      </c>
      <c r="J1702" s="4">
        <f>Rent[[#This Row],[Actual_Rent]]/Rent[[#This Row],[Planned_rent]]</f>
        <v>0.75</v>
      </c>
      <c r="K1702"/>
    </row>
    <row r="1703" spans="1:11" x14ac:dyDescent="0.25">
      <c r="A1703">
        <v>90</v>
      </c>
      <c r="B1703" s="1">
        <v>40909</v>
      </c>
      <c r="C1703">
        <v>5</v>
      </c>
      <c r="D1703" t="str">
        <f>VLOOKUP(Rent[[#This Row],[Real_estate_Item]],Houses[#All],2)</f>
        <v>Eindhoven-West</v>
      </c>
      <c r="E1703" t="str">
        <f>VLOOKUP(Rent[[#This Row],[Real_estate_Item]],Houses[#All],3)</f>
        <v>Strijp</v>
      </c>
      <c r="F1703" t="str">
        <f>VLOOKUP(Rent[[#This Row],[Real_estate_Item]],Houses[#All],6)</f>
        <v>Condo</v>
      </c>
      <c r="G1703" s="3">
        <f>VLOOKUP(Rent[[#This Row],[Real_estate_Item]],Houses[#All],7)</f>
        <v>350</v>
      </c>
      <c r="H1703" s="3">
        <f t="shared" si="52"/>
        <v>1750</v>
      </c>
      <c r="I1703" s="3">
        <f t="shared" si="53"/>
        <v>4200</v>
      </c>
      <c r="J1703" s="4">
        <f>Rent[[#This Row],[Actual_Rent]]/Rent[[#This Row],[Planned_rent]]</f>
        <v>0.41666666666666669</v>
      </c>
      <c r="K1703"/>
    </row>
    <row r="1704" spans="1:11" x14ac:dyDescent="0.25">
      <c r="A1704">
        <v>90</v>
      </c>
      <c r="B1704" s="1">
        <v>41275</v>
      </c>
      <c r="C1704">
        <v>8</v>
      </c>
      <c r="D1704" t="str">
        <f>VLOOKUP(Rent[[#This Row],[Real_estate_Item]],Houses[#All],2)</f>
        <v>Eindhoven-West</v>
      </c>
      <c r="E1704" t="str">
        <f>VLOOKUP(Rent[[#This Row],[Real_estate_Item]],Houses[#All],3)</f>
        <v>Strijp</v>
      </c>
      <c r="F1704" t="str">
        <f>VLOOKUP(Rent[[#This Row],[Real_estate_Item]],Houses[#All],6)</f>
        <v>Condo</v>
      </c>
      <c r="G1704" s="3">
        <f>VLOOKUP(Rent[[#This Row],[Real_estate_Item]],Houses[#All],7)</f>
        <v>350</v>
      </c>
      <c r="H1704" s="3">
        <f t="shared" si="52"/>
        <v>2800</v>
      </c>
      <c r="I1704" s="3">
        <f t="shared" si="53"/>
        <v>4200</v>
      </c>
      <c r="J1704" s="4">
        <f>Rent[[#This Row],[Actual_Rent]]/Rent[[#This Row],[Planned_rent]]</f>
        <v>0.66666666666666663</v>
      </c>
      <c r="K1704"/>
    </row>
    <row r="1705" spans="1:11" x14ac:dyDescent="0.25">
      <c r="A1705">
        <v>90</v>
      </c>
      <c r="B1705" s="1">
        <v>41640</v>
      </c>
      <c r="C1705">
        <v>5</v>
      </c>
      <c r="D1705" t="str">
        <f>VLOOKUP(Rent[[#This Row],[Real_estate_Item]],Houses[#All],2)</f>
        <v>Eindhoven-West</v>
      </c>
      <c r="E1705" t="str">
        <f>VLOOKUP(Rent[[#This Row],[Real_estate_Item]],Houses[#All],3)</f>
        <v>Strijp</v>
      </c>
      <c r="F1705" t="str">
        <f>VLOOKUP(Rent[[#This Row],[Real_estate_Item]],Houses[#All],6)</f>
        <v>Condo</v>
      </c>
      <c r="G1705" s="3">
        <f>VLOOKUP(Rent[[#This Row],[Real_estate_Item]],Houses[#All],7)</f>
        <v>350</v>
      </c>
      <c r="H1705" s="3">
        <f t="shared" si="52"/>
        <v>1750</v>
      </c>
      <c r="I1705" s="3">
        <f t="shared" si="53"/>
        <v>4200</v>
      </c>
      <c r="J1705" s="4">
        <f>Rent[[#This Row],[Actual_Rent]]/Rent[[#This Row],[Planned_rent]]</f>
        <v>0.41666666666666669</v>
      </c>
      <c r="K1705"/>
    </row>
    <row r="1706" spans="1:11" x14ac:dyDescent="0.25">
      <c r="A1706">
        <v>90</v>
      </c>
      <c r="B1706" s="1">
        <v>42005</v>
      </c>
      <c r="C1706">
        <v>8</v>
      </c>
      <c r="D1706" t="str">
        <f>VLOOKUP(Rent[[#This Row],[Real_estate_Item]],Houses[#All],2)</f>
        <v>Eindhoven-West</v>
      </c>
      <c r="E1706" t="str">
        <f>VLOOKUP(Rent[[#This Row],[Real_estate_Item]],Houses[#All],3)</f>
        <v>Strijp</v>
      </c>
      <c r="F1706" t="str">
        <f>VLOOKUP(Rent[[#This Row],[Real_estate_Item]],Houses[#All],6)</f>
        <v>Condo</v>
      </c>
      <c r="G1706" s="3">
        <f>VLOOKUP(Rent[[#This Row],[Real_estate_Item]],Houses[#All],7)</f>
        <v>350</v>
      </c>
      <c r="H1706" s="3">
        <f t="shared" si="52"/>
        <v>2800</v>
      </c>
      <c r="I1706" s="3">
        <f t="shared" si="53"/>
        <v>4200</v>
      </c>
      <c r="J1706" s="4">
        <f>Rent[[#This Row],[Actual_Rent]]/Rent[[#This Row],[Planned_rent]]</f>
        <v>0.66666666666666663</v>
      </c>
      <c r="K1706"/>
    </row>
    <row r="1707" spans="1:11" x14ac:dyDescent="0.25">
      <c r="A1707">
        <v>90</v>
      </c>
      <c r="B1707" s="1">
        <v>42370</v>
      </c>
      <c r="C1707">
        <v>7</v>
      </c>
      <c r="D1707" t="str">
        <f>VLOOKUP(Rent[[#This Row],[Real_estate_Item]],Houses[#All],2)</f>
        <v>Eindhoven-West</v>
      </c>
      <c r="E1707" t="str">
        <f>VLOOKUP(Rent[[#This Row],[Real_estate_Item]],Houses[#All],3)</f>
        <v>Strijp</v>
      </c>
      <c r="F1707" t="str">
        <f>VLOOKUP(Rent[[#This Row],[Real_estate_Item]],Houses[#All],6)</f>
        <v>Condo</v>
      </c>
      <c r="G1707" s="3">
        <f>VLOOKUP(Rent[[#This Row],[Real_estate_Item]],Houses[#All],7)</f>
        <v>350</v>
      </c>
      <c r="H1707" s="3">
        <f t="shared" si="52"/>
        <v>2450</v>
      </c>
      <c r="I1707" s="3">
        <f t="shared" si="53"/>
        <v>4200</v>
      </c>
      <c r="J1707" s="4">
        <f>Rent[[#This Row],[Actual_Rent]]/Rent[[#This Row],[Planned_rent]]</f>
        <v>0.58333333333333337</v>
      </c>
      <c r="K1707"/>
    </row>
    <row r="1708" spans="1:11" x14ac:dyDescent="0.25">
      <c r="A1708">
        <v>90</v>
      </c>
      <c r="B1708" s="1">
        <v>42736</v>
      </c>
      <c r="C1708">
        <v>7</v>
      </c>
      <c r="D1708" t="str">
        <f>VLOOKUP(Rent[[#This Row],[Real_estate_Item]],Houses[#All],2)</f>
        <v>Eindhoven-West</v>
      </c>
      <c r="E1708" t="str">
        <f>VLOOKUP(Rent[[#This Row],[Real_estate_Item]],Houses[#All],3)</f>
        <v>Strijp</v>
      </c>
      <c r="F1708" t="str">
        <f>VLOOKUP(Rent[[#This Row],[Real_estate_Item]],Houses[#All],6)</f>
        <v>Condo</v>
      </c>
      <c r="G1708" s="3">
        <f>VLOOKUP(Rent[[#This Row],[Real_estate_Item]],Houses[#All],7)</f>
        <v>350</v>
      </c>
      <c r="H1708" s="3">
        <f t="shared" si="52"/>
        <v>2450</v>
      </c>
      <c r="I1708" s="3">
        <f t="shared" si="53"/>
        <v>4200</v>
      </c>
      <c r="J1708" s="4">
        <f>Rent[[#This Row],[Actual_Rent]]/Rent[[#This Row],[Planned_rent]]</f>
        <v>0.58333333333333337</v>
      </c>
      <c r="K1708"/>
    </row>
    <row r="1709" spans="1:11" x14ac:dyDescent="0.25">
      <c r="A1709">
        <v>90</v>
      </c>
      <c r="B1709" s="1">
        <v>43101</v>
      </c>
      <c r="C1709">
        <v>7</v>
      </c>
      <c r="D1709" t="str">
        <f>VLOOKUP(Rent[[#This Row],[Real_estate_Item]],Houses[#All],2)</f>
        <v>Eindhoven-West</v>
      </c>
      <c r="E1709" t="str">
        <f>VLOOKUP(Rent[[#This Row],[Real_estate_Item]],Houses[#All],3)</f>
        <v>Strijp</v>
      </c>
      <c r="F1709" t="str">
        <f>VLOOKUP(Rent[[#This Row],[Real_estate_Item]],Houses[#All],6)</f>
        <v>Condo</v>
      </c>
      <c r="G1709" s="3">
        <f>VLOOKUP(Rent[[#This Row],[Real_estate_Item]],Houses[#All],7)</f>
        <v>350</v>
      </c>
      <c r="H1709" s="3">
        <f t="shared" si="52"/>
        <v>2450</v>
      </c>
      <c r="I1709" s="3">
        <f t="shared" si="53"/>
        <v>4200</v>
      </c>
      <c r="J1709" s="4">
        <f>Rent[[#This Row],[Actual_Rent]]/Rent[[#This Row],[Planned_rent]]</f>
        <v>0.58333333333333337</v>
      </c>
      <c r="K1709"/>
    </row>
    <row r="1710" spans="1:11" x14ac:dyDescent="0.25">
      <c r="A1710">
        <v>90</v>
      </c>
      <c r="B1710" s="1">
        <v>43466</v>
      </c>
      <c r="C1710">
        <v>8</v>
      </c>
      <c r="D1710" t="str">
        <f>VLOOKUP(Rent[[#This Row],[Real_estate_Item]],Houses[#All],2)</f>
        <v>Eindhoven-West</v>
      </c>
      <c r="E1710" t="str">
        <f>VLOOKUP(Rent[[#This Row],[Real_estate_Item]],Houses[#All],3)</f>
        <v>Strijp</v>
      </c>
      <c r="F1710" t="str">
        <f>VLOOKUP(Rent[[#This Row],[Real_estate_Item]],Houses[#All],6)</f>
        <v>Condo</v>
      </c>
      <c r="G1710" s="3">
        <f>VLOOKUP(Rent[[#This Row],[Real_estate_Item]],Houses[#All],7)</f>
        <v>350</v>
      </c>
      <c r="H1710" s="3">
        <f t="shared" si="52"/>
        <v>2800</v>
      </c>
      <c r="I1710" s="3">
        <f t="shared" si="53"/>
        <v>4200</v>
      </c>
      <c r="J1710" s="4">
        <f>Rent[[#This Row],[Actual_Rent]]/Rent[[#This Row],[Planned_rent]]</f>
        <v>0.66666666666666663</v>
      </c>
      <c r="K1710"/>
    </row>
    <row r="1711" spans="1:11" x14ac:dyDescent="0.25">
      <c r="A1711">
        <v>91</v>
      </c>
      <c r="B1711" s="1">
        <v>36892</v>
      </c>
      <c r="C1711">
        <v>9</v>
      </c>
      <c r="D1711" t="str">
        <f>VLOOKUP(Rent[[#This Row],[Real_estate_Item]],Houses[#All],2)</f>
        <v>Eindhoven-West</v>
      </c>
      <c r="E1711" t="str">
        <f>VLOOKUP(Rent[[#This Row],[Real_estate_Item]],Houses[#All],3)</f>
        <v>Strijp</v>
      </c>
      <c r="F1711" t="str">
        <f>VLOOKUP(Rent[[#This Row],[Real_estate_Item]],Houses[#All],6)</f>
        <v>Apartment</v>
      </c>
      <c r="G1711" s="3">
        <f>VLOOKUP(Rent[[#This Row],[Real_estate_Item]],Houses[#All],7)</f>
        <v>420</v>
      </c>
      <c r="H1711" s="3">
        <f t="shared" si="52"/>
        <v>3780</v>
      </c>
      <c r="I1711" s="3">
        <f t="shared" si="53"/>
        <v>5040</v>
      </c>
      <c r="J1711" s="4">
        <f>Rent[[#This Row],[Actual_Rent]]/Rent[[#This Row],[Planned_rent]]</f>
        <v>0.75</v>
      </c>
      <c r="K1711"/>
    </row>
    <row r="1712" spans="1:11" x14ac:dyDescent="0.25">
      <c r="A1712">
        <v>91</v>
      </c>
      <c r="B1712" s="1">
        <v>37257</v>
      </c>
      <c r="C1712">
        <v>8</v>
      </c>
      <c r="D1712" t="str">
        <f>VLOOKUP(Rent[[#This Row],[Real_estate_Item]],Houses[#All],2)</f>
        <v>Eindhoven-West</v>
      </c>
      <c r="E1712" t="str">
        <f>VLOOKUP(Rent[[#This Row],[Real_estate_Item]],Houses[#All],3)</f>
        <v>Strijp</v>
      </c>
      <c r="F1712" t="str">
        <f>VLOOKUP(Rent[[#This Row],[Real_estate_Item]],Houses[#All],6)</f>
        <v>Apartment</v>
      </c>
      <c r="G1712" s="3">
        <f>VLOOKUP(Rent[[#This Row],[Real_estate_Item]],Houses[#All],7)</f>
        <v>420</v>
      </c>
      <c r="H1712" s="3">
        <f t="shared" si="52"/>
        <v>3360</v>
      </c>
      <c r="I1712" s="3">
        <f t="shared" si="53"/>
        <v>5040</v>
      </c>
      <c r="J1712" s="4">
        <f>Rent[[#This Row],[Actual_Rent]]/Rent[[#This Row],[Planned_rent]]</f>
        <v>0.66666666666666663</v>
      </c>
      <c r="K1712"/>
    </row>
    <row r="1713" spans="1:11" x14ac:dyDescent="0.25">
      <c r="A1713">
        <v>91</v>
      </c>
      <c r="B1713" s="1">
        <v>37622</v>
      </c>
      <c r="C1713">
        <v>5</v>
      </c>
      <c r="D1713" t="str">
        <f>VLOOKUP(Rent[[#This Row],[Real_estate_Item]],Houses[#All],2)</f>
        <v>Eindhoven-West</v>
      </c>
      <c r="E1713" t="str">
        <f>VLOOKUP(Rent[[#This Row],[Real_estate_Item]],Houses[#All],3)</f>
        <v>Strijp</v>
      </c>
      <c r="F1713" t="str">
        <f>VLOOKUP(Rent[[#This Row],[Real_estate_Item]],Houses[#All],6)</f>
        <v>Apartment</v>
      </c>
      <c r="G1713" s="3">
        <f>VLOOKUP(Rent[[#This Row],[Real_estate_Item]],Houses[#All],7)</f>
        <v>420</v>
      </c>
      <c r="H1713" s="3">
        <f t="shared" si="52"/>
        <v>2100</v>
      </c>
      <c r="I1713" s="3">
        <f t="shared" si="53"/>
        <v>5040</v>
      </c>
      <c r="J1713" s="4">
        <f>Rent[[#This Row],[Actual_Rent]]/Rent[[#This Row],[Planned_rent]]</f>
        <v>0.41666666666666669</v>
      </c>
      <c r="K1713"/>
    </row>
    <row r="1714" spans="1:11" x14ac:dyDescent="0.25">
      <c r="A1714">
        <v>91</v>
      </c>
      <c r="B1714" s="1">
        <v>37987</v>
      </c>
      <c r="C1714">
        <v>7</v>
      </c>
      <c r="D1714" t="str">
        <f>VLOOKUP(Rent[[#This Row],[Real_estate_Item]],Houses[#All],2)</f>
        <v>Eindhoven-West</v>
      </c>
      <c r="E1714" t="str">
        <f>VLOOKUP(Rent[[#This Row],[Real_estate_Item]],Houses[#All],3)</f>
        <v>Strijp</v>
      </c>
      <c r="F1714" t="str">
        <f>VLOOKUP(Rent[[#This Row],[Real_estate_Item]],Houses[#All],6)</f>
        <v>Apartment</v>
      </c>
      <c r="G1714" s="3">
        <f>VLOOKUP(Rent[[#This Row],[Real_estate_Item]],Houses[#All],7)</f>
        <v>420</v>
      </c>
      <c r="H1714" s="3">
        <f t="shared" si="52"/>
        <v>2940</v>
      </c>
      <c r="I1714" s="3">
        <f t="shared" si="53"/>
        <v>5040</v>
      </c>
      <c r="J1714" s="4">
        <f>Rent[[#This Row],[Actual_Rent]]/Rent[[#This Row],[Planned_rent]]</f>
        <v>0.58333333333333337</v>
      </c>
      <c r="K1714"/>
    </row>
    <row r="1715" spans="1:11" x14ac:dyDescent="0.25">
      <c r="A1715">
        <v>91</v>
      </c>
      <c r="B1715" s="1">
        <v>38353</v>
      </c>
      <c r="C1715">
        <v>6</v>
      </c>
      <c r="D1715" t="str">
        <f>VLOOKUP(Rent[[#This Row],[Real_estate_Item]],Houses[#All],2)</f>
        <v>Eindhoven-West</v>
      </c>
      <c r="E1715" t="str">
        <f>VLOOKUP(Rent[[#This Row],[Real_estate_Item]],Houses[#All],3)</f>
        <v>Strijp</v>
      </c>
      <c r="F1715" t="str">
        <f>VLOOKUP(Rent[[#This Row],[Real_estate_Item]],Houses[#All],6)</f>
        <v>Apartment</v>
      </c>
      <c r="G1715" s="3">
        <f>VLOOKUP(Rent[[#This Row],[Real_estate_Item]],Houses[#All],7)</f>
        <v>420</v>
      </c>
      <c r="H1715" s="3">
        <f t="shared" si="52"/>
        <v>2520</v>
      </c>
      <c r="I1715" s="3">
        <f t="shared" si="53"/>
        <v>5040</v>
      </c>
      <c r="J1715" s="4">
        <f>Rent[[#This Row],[Actual_Rent]]/Rent[[#This Row],[Planned_rent]]</f>
        <v>0.5</v>
      </c>
      <c r="K1715"/>
    </row>
    <row r="1716" spans="1:11" x14ac:dyDescent="0.25">
      <c r="A1716">
        <v>91</v>
      </c>
      <c r="B1716" s="1">
        <v>38718</v>
      </c>
      <c r="C1716">
        <v>6</v>
      </c>
      <c r="D1716" t="str">
        <f>VLOOKUP(Rent[[#This Row],[Real_estate_Item]],Houses[#All],2)</f>
        <v>Eindhoven-West</v>
      </c>
      <c r="E1716" t="str">
        <f>VLOOKUP(Rent[[#This Row],[Real_estate_Item]],Houses[#All],3)</f>
        <v>Strijp</v>
      </c>
      <c r="F1716" t="str">
        <f>VLOOKUP(Rent[[#This Row],[Real_estate_Item]],Houses[#All],6)</f>
        <v>Apartment</v>
      </c>
      <c r="G1716" s="3">
        <f>VLOOKUP(Rent[[#This Row],[Real_estate_Item]],Houses[#All],7)</f>
        <v>420</v>
      </c>
      <c r="H1716" s="3">
        <f t="shared" si="52"/>
        <v>2520</v>
      </c>
      <c r="I1716" s="3">
        <f t="shared" si="53"/>
        <v>5040</v>
      </c>
      <c r="J1716" s="4">
        <f>Rent[[#This Row],[Actual_Rent]]/Rent[[#This Row],[Planned_rent]]</f>
        <v>0.5</v>
      </c>
      <c r="K1716"/>
    </row>
    <row r="1717" spans="1:11" x14ac:dyDescent="0.25">
      <c r="A1717">
        <v>91</v>
      </c>
      <c r="B1717" s="1">
        <v>39083</v>
      </c>
      <c r="C1717">
        <v>7</v>
      </c>
      <c r="D1717" t="str">
        <f>VLOOKUP(Rent[[#This Row],[Real_estate_Item]],Houses[#All],2)</f>
        <v>Eindhoven-West</v>
      </c>
      <c r="E1717" t="str">
        <f>VLOOKUP(Rent[[#This Row],[Real_estate_Item]],Houses[#All],3)</f>
        <v>Strijp</v>
      </c>
      <c r="F1717" t="str">
        <f>VLOOKUP(Rent[[#This Row],[Real_estate_Item]],Houses[#All],6)</f>
        <v>Apartment</v>
      </c>
      <c r="G1717" s="3">
        <f>VLOOKUP(Rent[[#This Row],[Real_estate_Item]],Houses[#All],7)</f>
        <v>420</v>
      </c>
      <c r="H1717" s="3">
        <f t="shared" si="52"/>
        <v>2940</v>
      </c>
      <c r="I1717" s="3">
        <f t="shared" si="53"/>
        <v>5040</v>
      </c>
      <c r="J1717" s="4">
        <f>Rent[[#This Row],[Actual_Rent]]/Rent[[#This Row],[Planned_rent]]</f>
        <v>0.58333333333333337</v>
      </c>
      <c r="K1717"/>
    </row>
    <row r="1718" spans="1:11" x14ac:dyDescent="0.25">
      <c r="A1718">
        <v>91</v>
      </c>
      <c r="B1718" s="1">
        <v>39448</v>
      </c>
      <c r="C1718">
        <v>5</v>
      </c>
      <c r="D1718" t="str">
        <f>VLOOKUP(Rent[[#This Row],[Real_estate_Item]],Houses[#All],2)</f>
        <v>Eindhoven-West</v>
      </c>
      <c r="E1718" t="str">
        <f>VLOOKUP(Rent[[#This Row],[Real_estate_Item]],Houses[#All],3)</f>
        <v>Strijp</v>
      </c>
      <c r="F1718" t="str">
        <f>VLOOKUP(Rent[[#This Row],[Real_estate_Item]],Houses[#All],6)</f>
        <v>Apartment</v>
      </c>
      <c r="G1718" s="3">
        <f>VLOOKUP(Rent[[#This Row],[Real_estate_Item]],Houses[#All],7)</f>
        <v>420</v>
      </c>
      <c r="H1718" s="3">
        <f t="shared" si="52"/>
        <v>2100</v>
      </c>
      <c r="I1718" s="3">
        <f t="shared" si="53"/>
        <v>5040</v>
      </c>
      <c r="J1718" s="4">
        <f>Rent[[#This Row],[Actual_Rent]]/Rent[[#This Row],[Planned_rent]]</f>
        <v>0.41666666666666669</v>
      </c>
      <c r="K1718"/>
    </row>
    <row r="1719" spans="1:11" x14ac:dyDescent="0.25">
      <c r="A1719">
        <v>91</v>
      </c>
      <c r="B1719" s="1">
        <v>39814</v>
      </c>
      <c r="C1719">
        <v>5</v>
      </c>
      <c r="D1719" t="str">
        <f>VLOOKUP(Rent[[#This Row],[Real_estate_Item]],Houses[#All],2)</f>
        <v>Eindhoven-West</v>
      </c>
      <c r="E1719" t="str">
        <f>VLOOKUP(Rent[[#This Row],[Real_estate_Item]],Houses[#All],3)</f>
        <v>Strijp</v>
      </c>
      <c r="F1719" t="str">
        <f>VLOOKUP(Rent[[#This Row],[Real_estate_Item]],Houses[#All],6)</f>
        <v>Apartment</v>
      </c>
      <c r="G1719" s="3">
        <f>VLOOKUP(Rent[[#This Row],[Real_estate_Item]],Houses[#All],7)</f>
        <v>420</v>
      </c>
      <c r="H1719" s="3">
        <f t="shared" si="52"/>
        <v>2100</v>
      </c>
      <c r="I1719" s="3">
        <f t="shared" si="53"/>
        <v>5040</v>
      </c>
      <c r="J1719" s="4">
        <f>Rent[[#This Row],[Actual_Rent]]/Rent[[#This Row],[Planned_rent]]</f>
        <v>0.41666666666666669</v>
      </c>
      <c r="K1719"/>
    </row>
    <row r="1720" spans="1:11" x14ac:dyDescent="0.25">
      <c r="A1720">
        <v>91</v>
      </c>
      <c r="B1720" s="1">
        <v>40179</v>
      </c>
      <c r="C1720">
        <v>7</v>
      </c>
      <c r="D1720" t="str">
        <f>VLOOKUP(Rent[[#This Row],[Real_estate_Item]],Houses[#All],2)</f>
        <v>Eindhoven-West</v>
      </c>
      <c r="E1720" t="str">
        <f>VLOOKUP(Rent[[#This Row],[Real_estate_Item]],Houses[#All],3)</f>
        <v>Strijp</v>
      </c>
      <c r="F1720" t="str">
        <f>VLOOKUP(Rent[[#This Row],[Real_estate_Item]],Houses[#All],6)</f>
        <v>Apartment</v>
      </c>
      <c r="G1720" s="3">
        <f>VLOOKUP(Rent[[#This Row],[Real_estate_Item]],Houses[#All],7)</f>
        <v>420</v>
      </c>
      <c r="H1720" s="3">
        <f t="shared" si="52"/>
        <v>2940</v>
      </c>
      <c r="I1720" s="3">
        <f t="shared" si="53"/>
        <v>5040</v>
      </c>
      <c r="J1720" s="4">
        <f>Rent[[#This Row],[Actual_Rent]]/Rent[[#This Row],[Planned_rent]]</f>
        <v>0.58333333333333337</v>
      </c>
      <c r="K1720"/>
    </row>
    <row r="1721" spans="1:11" x14ac:dyDescent="0.25">
      <c r="A1721">
        <v>91</v>
      </c>
      <c r="B1721" s="1">
        <v>40544</v>
      </c>
      <c r="C1721">
        <v>9</v>
      </c>
      <c r="D1721" t="str">
        <f>VLOOKUP(Rent[[#This Row],[Real_estate_Item]],Houses[#All],2)</f>
        <v>Eindhoven-West</v>
      </c>
      <c r="E1721" t="str">
        <f>VLOOKUP(Rent[[#This Row],[Real_estate_Item]],Houses[#All],3)</f>
        <v>Strijp</v>
      </c>
      <c r="F1721" t="str">
        <f>VLOOKUP(Rent[[#This Row],[Real_estate_Item]],Houses[#All],6)</f>
        <v>Apartment</v>
      </c>
      <c r="G1721" s="3">
        <f>VLOOKUP(Rent[[#This Row],[Real_estate_Item]],Houses[#All],7)</f>
        <v>420</v>
      </c>
      <c r="H1721" s="3">
        <f t="shared" si="52"/>
        <v>3780</v>
      </c>
      <c r="I1721" s="3">
        <f t="shared" si="53"/>
        <v>5040</v>
      </c>
      <c r="J1721" s="4">
        <f>Rent[[#This Row],[Actual_Rent]]/Rent[[#This Row],[Planned_rent]]</f>
        <v>0.75</v>
      </c>
      <c r="K1721"/>
    </row>
    <row r="1722" spans="1:11" x14ac:dyDescent="0.25">
      <c r="A1722">
        <v>91</v>
      </c>
      <c r="B1722" s="1">
        <v>40909</v>
      </c>
      <c r="C1722">
        <v>5</v>
      </c>
      <c r="D1722" t="str">
        <f>VLOOKUP(Rent[[#This Row],[Real_estate_Item]],Houses[#All],2)</f>
        <v>Eindhoven-West</v>
      </c>
      <c r="E1722" t="str">
        <f>VLOOKUP(Rent[[#This Row],[Real_estate_Item]],Houses[#All],3)</f>
        <v>Strijp</v>
      </c>
      <c r="F1722" t="str">
        <f>VLOOKUP(Rent[[#This Row],[Real_estate_Item]],Houses[#All],6)</f>
        <v>Apartment</v>
      </c>
      <c r="G1722" s="3">
        <f>VLOOKUP(Rent[[#This Row],[Real_estate_Item]],Houses[#All],7)</f>
        <v>420</v>
      </c>
      <c r="H1722" s="3">
        <f t="shared" si="52"/>
        <v>2100</v>
      </c>
      <c r="I1722" s="3">
        <f t="shared" si="53"/>
        <v>5040</v>
      </c>
      <c r="J1722" s="4">
        <f>Rent[[#This Row],[Actual_Rent]]/Rent[[#This Row],[Planned_rent]]</f>
        <v>0.41666666666666669</v>
      </c>
      <c r="K1722"/>
    </row>
    <row r="1723" spans="1:11" x14ac:dyDescent="0.25">
      <c r="A1723">
        <v>91</v>
      </c>
      <c r="B1723" s="1">
        <v>41275</v>
      </c>
      <c r="C1723">
        <v>8</v>
      </c>
      <c r="D1723" t="str">
        <f>VLOOKUP(Rent[[#This Row],[Real_estate_Item]],Houses[#All],2)</f>
        <v>Eindhoven-West</v>
      </c>
      <c r="E1723" t="str">
        <f>VLOOKUP(Rent[[#This Row],[Real_estate_Item]],Houses[#All],3)</f>
        <v>Strijp</v>
      </c>
      <c r="F1723" t="str">
        <f>VLOOKUP(Rent[[#This Row],[Real_estate_Item]],Houses[#All],6)</f>
        <v>Apartment</v>
      </c>
      <c r="G1723" s="3">
        <f>VLOOKUP(Rent[[#This Row],[Real_estate_Item]],Houses[#All],7)</f>
        <v>420</v>
      </c>
      <c r="H1723" s="3">
        <f t="shared" si="52"/>
        <v>3360</v>
      </c>
      <c r="I1723" s="3">
        <f t="shared" si="53"/>
        <v>5040</v>
      </c>
      <c r="J1723" s="4">
        <f>Rent[[#This Row],[Actual_Rent]]/Rent[[#This Row],[Planned_rent]]</f>
        <v>0.66666666666666663</v>
      </c>
      <c r="K1723"/>
    </row>
    <row r="1724" spans="1:11" x14ac:dyDescent="0.25">
      <c r="A1724">
        <v>91</v>
      </c>
      <c r="B1724" s="1">
        <v>41640</v>
      </c>
      <c r="C1724">
        <v>8</v>
      </c>
      <c r="D1724" t="str">
        <f>VLOOKUP(Rent[[#This Row],[Real_estate_Item]],Houses[#All],2)</f>
        <v>Eindhoven-West</v>
      </c>
      <c r="E1724" t="str">
        <f>VLOOKUP(Rent[[#This Row],[Real_estate_Item]],Houses[#All],3)</f>
        <v>Strijp</v>
      </c>
      <c r="F1724" t="str">
        <f>VLOOKUP(Rent[[#This Row],[Real_estate_Item]],Houses[#All],6)</f>
        <v>Apartment</v>
      </c>
      <c r="G1724" s="3">
        <f>VLOOKUP(Rent[[#This Row],[Real_estate_Item]],Houses[#All],7)</f>
        <v>420</v>
      </c>
      <c r="H1724" s="3">
        <f t="shared" si="52"/>
        <v>3360</v>
      </c>
      <c r="I1724" s="3">
        <f t="shared" si="53"/>
        <v>5040</v>
      </c>
      <c r="J1724" s="4">
        <f>Rent[[#This Row],[Actual_Rent]]/Rent[[#This Row],[Planned_rent]]</f>
        <v>0.66666666666666663</v>
      </c>
      <c r="K1724"/>
    </row>
    <row r="1725" spans="1:11" x14ac:dyDescent="0.25">
      <c r="A1725">
        <v>91</v>
      </c>
      <c r="B1725" s="1">
        <v>42005</v>
      </c>
      <c r="C1725">
        <v>9</v>
      </c>
      <c r="D1725" t="str">
        <f>VLOOKUP(Rent[[#This Row],[Real_estate_Item]],Houses[#All],2)</f>
        <v>Eindhoven-West</v>
      </c>
      <c r="E1725" t="str">
        <f>VLOOKUP(Rent[[#This Row],[Real_estate_Item]],Houses[#All],3)</f>
        <v>Strijp</v>
      </c>
      <c r="F1725" t="str">
        <f>VLOOKUP(Rent[[#This Row],[Real_estate_Item]],Houses[#All],6)</f>
        <v>Apartment</v>
      </c>
      <c r="G1725" s="3">
        <f>VLOOKUP(Rent[[#This Row],[Real_estate_Item]],Houses[#All],7)</f>
        <v>420</v>
      </c>
      <c r="H1725" s="3">
        <f t="shared" si="52"/>
        <v>3780</v>
      </c>
      <c r="I1725" s="3">
        <f t="shared" si="53"/>
        <v>5040</v>
      </c>
      <c r="J1725" s="4">
        <f>Rent[[#This Row],[Actual_Rent]]/Rent[[#This Row],[Planned_rent]]</f>
        <v>0.75</v>
      </c>
      <c r="K1725"/>
    </row>
    <row r="1726" spans="1:11" x14ac:dyDescent="0.25">
      <c r="A1726">
        <v>91</v>
      </c>
      <c r="B1726" s="1">
        <v>42370</v>
      </c>
      <c r="C1726">
        <v>9</v>
      </c>
      <c r="D1726" t="str">
        <f>VLOOKUP(Rent[[#This Row],[Real_estate_Item]],Houses[#All],2)</f>
        <v>Eindhoven-West</v>
      </c>
      <c r="E1726" t="str">
        <f>VLOOKUP(Rent[[#This Row],[Real_estate_Item]],Houses[#All],3)</f>
        <v>Strijp</v>
      </c>
      <c r="F1726" t="str">
        <f>VLOOKUP(Rent[[#This Row],[Real_estate_Item]],Houses[#All],6)</f>
        <v>Apartment</v>
      </c>
      <c r="G1726" s="3">
        <f>VLOOKUP(Rent[[#This Row],[Real_estate_Item]],Houses[#All],7)</f>
        <v>420</v>
      </c>
      <c r="H1726" s="3">
        <f t="shared" si="52"/>
        <v>3780</v>
      </c>
      <c r="I1726" s="3">
        <f t="shared" si="53"/>
        <v>5040</v>
      </c>
      <c r="J1726" s="4">
        <f>Rent[[#This Row],[Actual_Rent]]/Rent[[#This Row],[Planned_rent]]</f>
        <v>0.75</v>
      </c>
      <c r="K1726"/>
    </row>
    <row r="1727" spans="1:11" x14ac:dyDescent="0.25">
      <c r="A1727">
        <v>91</v>
      </c>
      <c r="B1727" s="1">
        <v>42736</v>
      </c>
      <c r="C1727">
        <v>9</v>
      </c>
      <c r="D1727" t="str">
        <f>VLOOKUP(Rent[[#This Row],[Real_estate_Item]],Houses[#All],2)</f>
        <v>Eindhoven-West</v>
      </c>
      <c r="E1727" t="str">
        <f>VLOOKUP(Rent[[#This Row],[Real_estate_Item]],Houses[#All],3)</f>
        <v>Strijp</v>
      </c>
      <c r="F1727" t="str">
        <f>VLOOKUP(Rent[[#This Row],[Real_estate_Item]],Houses[#All],6)</f>
        <v>Apartment</v>
      </c>
      <c r="G1727" s="3">
        <f>VLOOKUP(Rent[[#This Row],[Real_estate_Item]],Houses[#All],7)</f>
        <v>420</v>
      </c>
      <c r="H1727" s="3">
        <f t="shared" si="52"/>
        <v>3780</v>
      </c>
      <c r="I1727" s="3">
        <f t="shared" si="53"/>
        <v>5040</v>
      </c>
      <c r="J1727" s="4">
        <f>Rent[[#This Row],[Actual_Rent]]/Rent[[#This Row],[Planned_rent]]</f>
        <v>0.75</v>
      </c>
      <c r="K1727"/>
    </row>
    <row r="1728" spans="1:11" x14ac:dyDescent="0.25">
      <c r="A1728">
        <v>91</v>
      </c>
      <c r="B1728" s="1">
        <v>43101</v>
      </c>
      <c r="C1728">
        <v>9</v>
      </c>
      <c r="D1728" t="str">
        <f>VLOOKUP(Rent[[#This Row],[Real_estate_Item]],Houses[#All],2)</f>
        <v>Eindhoven-West</v>
      </c>
      <c r="E1728" t="str">
        <f>VLOOKUP(Rent[[#This Row],[Real_estate_Item]],Houses[#All],3)</f>
        <v>Strijp</v>
      </c>
      <c r="F1728" t="str">
        <f>VLOOKUP(Rent[[#This Row],[Real_estate_Item]],Houses[#All],6)</f>
        <v>Apartment</v>
      </c>
      <c r="G1728" s="3">
        <f>VLOOKUP(Rent[[#This Row],[Real_estate_Item]],Houses[#All],7)</f>
        <v>420</v>
      </c>
      <c r="H1728" s="3">
        <f t="shared" si="52"/>
        <v>3780</v>
      </c>
      <c r="I1728" s="3">
        <f t="shared" si="53"/>
        <v>5040</v>
      </c>
      <c r="J1728" s="4">
        <f>Rent[[#This Row],[Actual_Rent]]/Rent[[#This Row],[Planned_rent]]</f>
        <v>0.75</v>
      </c>
      <c r="K1728"/>
    </row>
    <row r="1729" spans="1:11" x14ac:dyDescent="0.25">
      <c r="A1729">
        <v>91</v>
      </c>
      <c r="B1729" s="1">
        <v>43466</v>
      </c>
      <c r="C1729">
        <v>7</v>
      </c>
      <c r="D1729" t="str">
        <f>VLOOKUP(Rent[[#This Row],[Real_estate_Item]],Houses[#All],2)</f>
        <v>Eindhoven-West</v>
      </c>
      <c r="E1729" t="str">
        <f>VLOOKUP(Rent[[#This Row],[Real_estate_Item]],Houses[#All],3)</f>
        <v>Strijp</v>
      </c>
      <c r="F1729" t="str">
        <f>VLOOKUP(Rent[[#This Row],[Real_estate_Item]],Houses[#All],6)</f>
        <v>Apartment</v>
      </c>
      <c r="G1729" s="3">
        <f>VLOOKUP(Rent[[#This Row],[Real_estate_Item]],Houses[#All],7)</f>
        <v>420</v>
      </c>
      <c r="H1729" s="3">
        <f t="shared" si="52"/>
        <v>2940</v>
      </c>
      <c r="I1729" s="3">
        <f t="shared" si="53"/>
        <v>5040</v>
      </c>
      <c r="J1729" s="4">
        <f>Rent[[#This Row],[Actual_Rent]]/Rent[[#This Row],[Planned_rent]]</f>
        <v>0.58333333333333337</v>
      </c>
      <c r="K1729"/>
    </row>
    <row r="1730" spans="1:11" x14ac:dyDescent="0.25">
      <c r="A1730">
        <v>92</v>
      </c>
      <c r="B1730" s="1">
        <v>36892</v>
      </c>
      <c r="C1730">
        <v>9</v>
      </c>
      <c r="D1730" t="str">
        <f>VLOOKUP(Rent[[#This Row],[Real_estate_Item]],Houses[#All],2)</f>
        <v>Eindhoven-West</v>
      </c>
      <c r="E1730" t="str">
        <f>VLOOKUP(Rent[[#This Row],[Real_estate_Item]],Houses[#All],3)</f>
        <v>Strijp</v>
      </c>
      <c r="F1730" t="str">
        <f>VLOOKUP(Rent[[#This Row],[Real_estate_Item]],Houses[#All],6)</f>
        <v>House</v>
      </c>
      <c r="G1730" s="3">
        <f>VLOOKUP(Rent[[#This Row],[Real_estate_Item]],Houses[#All],7)</f>
        <v>700</v>
      </c>
      <c r="H1730" s="3">
        <f t="shared" ref="H1730:H1793" si="54">C1730*G1730</f>
        <v>6300</v>
      </c>
      <c r="I1730" s="3">
        <f t="shared" ref="I1730:I1793" si="55">$C$2*G1730</f>
        <v>8400</v>
      </c>
      <c r="J1730" s="4">
        <f>Rent[[#This Row],[Actual_Rent]]/Rent[[#This Row],[Planned_rent]]</f>
        <v>0.75</v>
      </c>
      <c r="K1730"/>
    </row>
    <row r="1731" spans="1:11" x14ac:dyDescent="0.25">
      <c r="A1731">
        <v>92</v>
      </c>
      <c r="B1731" s="1">
        <v>37257</v>
      </c>
      <c r="C1731">
        <v>5</v>
      </c>
      <c r="D1731" t="str">
        <f>VLOOKUP(Rent[[#This Row],[Real_estate_Item]],Houses[#All],2)</f>
        <v>Eindhoven-West</v>
      </c>
      <c r="E1731" t="str">
        <f>VLOOKUP(Rent[[#This Row],[Real_estate_Item]],Houses[#All],3)</f>
        <v>Strijp</v>
      </c>
      <c r="F1731" t="str">
        <f>VLOOKUP(Rent[[#This Row],[Real_estate_Item]],Houses[#All],6)</f>
        <v>House</v>
      </c>
      <c r="G1731" s="3">
        <f>VLOOKUP(Rent[[#This Row],[Real_estate_Item]],Houses[#All],7)</f>
        <v>700</v>
      </c>
      <c r="H1731" s="3">
        <f t="shared" si="54"/>
        <v>3500</v>
      </c>
      <c r="I1731" s="3">
        <f t="shared" si="55"/>
        <v>8400</v>
      </c>
      <c r="J1731" s="4">
        <f>Rent[[#This Row],[Actual_Rent]]/Rent[[#This Row],[Planned_rent]]</f>
        <v>0.41666666666666669</v>
      </c>
      <c r="K1731"/>
    </row>
    <row r="1732" spans="1:11" x14ac:dyDescent="0.25">
      <c r="A1732">
        <v>92</v>
      </c>
      <c r="B1732" s="1">
        <v>37622</v>
      </c>
      <c r="C1732">
        <v>5</v>
      </c>
      <c r="D1732" t="str">
        <f>VLOOKUP(Rent[[#This Row],[Real_estate_Item]],Houses[#All],2)</f>
        <v>Eindhoven-West</v>
      </c>
      <c r="E1732" t="str">
        <f>VLOOKUP(Rent[[#This Row],[Real_estate_Item]],Houses[#All],3)</f>
        <v>Strijp</v>
      </c>
      <c r="F1732" t="str">
        <f>VLOOKUP(Rent[[#This Row],[Real_estate_Item]],Houses[#All],6)</f>
        <v>House</v>
      </c>
      <c r="G1732" s="3">
        <f>VLOOKUP(Rent[[#This Row],[Real_estate_Item]],Houses[#All],7)</f>
        <v>700</v>
      </c>
      <c r="H1732" s="3">
        <f t="shared" si="54"/>
        <v>3500</v>
      </c>
      <c r="I1732" s="3">
        <f t="shared" si="55"/>
        <v>8400</v>
      </c>
      <c r="J1732" s="4">
        <f>Rent[[#This Row],[Actual_Rent]]/Rent[[#This Row],[Planned_rent]]</f>
        <v>0.41666666666666669</v>
      </c>
      <c r="K1732"/>
    </row>
    <row r="1733" spans="1:11" x14ac:dyDescent="0.25">
      <c r="A1733">
        <v>92</v>
      </c>
      <c r="B1733" s="1">
        <v>37987</v>
      </c>
      <c r="C1733">
        <v>5</v>
      </c>
      <c r="D1733" t="str">
        <f>VLOOKUP(Rent[[#This Row],[Real_estate_Item]],Houses[#All],2)</f>
        <v>Eindhoven-West</v>
      </c>
      <c r="E1733" t="str">
        <f>VLOOKUP(Rent[[#This Row],[Real_estate_Item]],Houses[#All],3)</f>
        <v>Strijp</v>
      </c>
      <c r="F1733" t="str">
        <f>VLOOKUP(Rent[[#This Row],[Real_estate_Item]],Houses[#All],6)</f>
        <v>House</v>
      </c>
      <c r="G1733" s="3">
        <f>VLOOKUP(Rent[[#This Row],[Real_estate_Item]],Houses[#All],7)</f>
        <v>700</v>
      </c>
      <c r="H1733" s="3">
        <f t="shared" si="54"/>
        <v>3500</v>
      </c>
      <c r="I1733" s="3">
        <f t="shared" si="55"/>
        <v>8400</v>
      </c>
      <c r="J1733" s="4">
        <f>Rent[[#This Row],[Actual_Rent]]/Rent[[#This Row],[Planned_rent]]</f>
        <v>0.41666666666666669</v>
      </c>
      <c r="K1733"/>
    </row>
    <row r="1734" spans="1:11" x14ac:dyDescent="0.25">
      <c r="A1734">
        <v>92</v>
      </c>
      <c r="B1734" s="1">
        <v>38353</v>
      </c>
      <c r="C1734">
        <v>7</v>
      </c>
      <c r="D1734" t="str">
        <f>VLOOKUP(Rent[[#This Row],[Real_estate_Item]],Houses[#All],2)</f>
        <v>Eindhoven-West</v>
      </c>
      <c r="E1734" t="str">
        <f>VLOOKUP(Rent[[#This Row],[Real_estate_Item]],Houses[#All],3)</f>
        <v>Strijp</v>
      </c>
      <c r="F1734" t="str">
        <f>VLOOKUP(Rent[[#This Row],[Real_estate_Item]],Houses[#All],6)</f>
        <v>House</v>
      </c>
      <c r="G1734" s="3">
        <f>VLOOKUP(Rent[[#This Row],[Real_estate_Item]],Houses[#All],7)</f>
        <v>700</v>
      </c>
      <c r="H1734" s="3">
        <f t="shared" si="54"/>
        <v>4900</v>
      </c>
      <c r="I1734" s="3">
        <f t="shared" si="55"/>
        <v>8400</v>
      </c>
      <c r="J1734" s="4">
        <f>Rent[[#This Row],[Actual_Rent]]/Rent[[#This Row],[Planned_rent]]</f>
        <v>0.58333333333333337</v>
      </c>
      <c r="K1734"/>
    </row>
    <row r="1735" spans="1:11" x14ac:dyDescent="0.25">
      <c r="A1735">
        <v>92</v>
      </c>
      <c r="B1735" s="1">
        <v>38718</v>
      </c>
      <c r="C1735">
        <v>8</v>
      </c>
      <c r="D1735" t="str">
        <f>VLOOKUP(Rent[[#This Row],[Real_estate_Item]],Houses[#All],2)</f>
        <v>Eindhoven-West</v>
      </c>
      <c r="E1735" t="str">
        <f>VLOOKUP(Rent[[#This Row],[Real_estate_Item]],Houses[#All],3)</f>
        <v>Strijp</v>
      </c>
      <c r="F1735" t="str">
        <f>VLOOKUP(Rent[[#This Row],[Real_estate_Item]],Houses[#All],6)</f>
        <v>House</v>
      </c>
      <c r="G1735" s="3">
        <f>VLOOKUP(Rent[[#This Row],[Real_estate_Item]],Houses[#All],7)</f>
        <v>700</v>
      </c>
      <c r="H1735" s="3">
        <f t="shared" si="54"/>
        <v>5600</v>
      </c>
      <c r="I1735" s="3">
        <f t="shared" si="55"/>
        <v>8400</v>
      </c>
      <c r="J1735" s="4">
        <f>Rent[[#This Row],[Actual_Rent]]/Rent[[#This Row],[Planned_rent]]</f>
        <v>0.66666666666666663</v>
      </c>
      <c r="K1735"/>
    </row>
    <row r="1736" spans="1:11" x14ac:dyDescent="0.25">
      <c r="A1736">
        <v>92</v>
      </c>
      <c r="B1736" s="1">
        <v>39083</v>
      </c>
      <c r="C1736">
        <v>6</v>
      </c>
      <c r="D1736" t="str">
        <f>VLOOKUP(Rent[[#This Row],[Real_estate_Item]],Houses[#All],2)</f>
        <v>Eindhoven-West</v>
      </c>
      <c r="E1736" t="str">
        <f>VLOOKUP(Rent[[#This Row],[Real_estate_Item]],Houses[#All],3)</f>
        <v>Strijp</v>
      </c>
      <c r="F1736" t="str">
        <f>VLOOKUP(Rent[[#This Row],[Real_estate_Item]],Houses[#All],6)</f>
        <v>House</v>
      </c>
      <c r="G1736" s="3">
        <f>VLOOKUP(Rent[[#This Row],[Real_estate_Item]],Houses[#All],7)</f>
        <v>700</v>
      </c>
      <c r="H1736" s="3">
        <f t="shared" si="54"/>
        <v>4200</v>
      </c>
      <c r="I1736" s="3">
        <f t="shared" si="55"/>
        <v>8400</v>
      </c>
      <c r="J1736" s="4">
        <f>Rent[[#This Row],[Actual_Rent]]/Rent[[#This Row],[Planned_rent]]</f>
        <v>0.5</v>
      </c>
      <c r="K1736"/>
    </row>
    <row r="1737" spans="1:11" x14ac:dyDescent="0.25">
      <c r="A1737">
        <v>92</v>
      </c>
      <c r="B1737" s="1">
        <v>39448</v>
      </c>
      <c r="C1737">
        <v>6</v>
      </c>
      <c r="D1737" t="str">
        <f>VLOOKUP(Rent[[#This Row],[Real_estate_Item]],Houses[#All],2)</f>
        <v>Eindhoven-West</v>
      </c>
      <c r="E1737" t="str">
        <f>VLOOKUP(Rent[[#This Row],[Real_estate_Item]],Houses[#All],3)</f>
        <v>Strijp</v>
      </c>
      <c r="F1737" t="str">
        <f>VLOOKUP(Rent[[#This Row],[Real_estate_Item]],Houses[#All],6)</f>
        <v>House</v>
      </c>
      <c r="G1737" s="3">
        <f>VLOOKUP(Rent[[#This Row],[Real_estate_Item]],Houses[#All],7)</f>
        <v>700</v>
      </c>
      <c r="H1737" s="3">
        <f t="shared" si="54"/>
        <v>4200</v>
      </c>
      <c r="I1737" s="3">
        <f t="shared" si="55"/>
        <v>8400</v>
      </c>
      <c r="J1737" s="4">
        <f>Rent[[#This Row],[Actual_Rent]]/Rent[[#This Row],[Planned_rent]]</f>
        <v>0.5</v>
      </c>
      <c r="K1737"/>
    </row>
    <row r="1738" spans="1:11" x14ac:dyDescent="0.25">
      <c r="A1738">
        <v>92</v>
      </c>
      <c r="B1738" s="1">
        <v>39814</v>
      </c>
      <c r="C1738">
        <v>7</v>
      </c>
      <c r="D1738" t="str">
        <f>VLOOKUP(Rent[[#This Row],[Real_estate_Item]],Houses[#All],2)</f>
        <v>Eindhoven-West</v>
      </c>
      <c r="E1738" t="str">
        <f>VLOOKUP(Rent[[#This Row],[Real_estate_Item]],Houses[#All],3)</f>
        <v>Strijp</v>
      </c>
      <c r="F1738" t="str">
        <f>VLOOKUP(Rent[[#This Row],[Real_estate_Item]],Houses[#All],6)</f>
        <v>House</v>
      </c>
      <c r="G1738" s="3">
        <f>VLOOKUP(Rent[[#This Row],[Real_estate_Item]],Houses[#All],7)</f>
        <v>700</v>
      </c>
      <c r="H1738" s="3">
        <f t="shared" si="54"/>
        <v>4900</v>
      </c>
      <c r="I1738" s="3">
        <f t="shared" si="55"/>
        <v>8400</v>
      </c>
      <c r="J1738" s="4">
        <f>Rent[[#This Row],[Actual_Rent]]/Rent[[#This Row],[Planned_rent]]</f>
        <v>0.58333333333333337</v>
      </c>
      <c r="K1738"/>
    </row>
    <row r="1739" spans="1:11" x14ac:dyDescent="0.25">
      <c r="A1739">
        <v>92</v>
      </c>
      <c r="B1739" s="1">
        <v>40179</v>
      </c>
      <c r="C1739">
        <v>8</v>
      </c>
      <c r="D1739" t="str">
        <f>VLOOKUP(Rent[[#This Row],[Real_estate_Item]],Houses[#All],2)</f>
        <v>Eindhoven-West</v>
      </c>
      <c r="E1739" t="str">
        <f>VLOOKUP(Rent[[#This Row],[Real_estate_Item]],Houses[#All],3)</f>
        <v>Strijp</v>
      </c>
      <c r="F1739" t="str">
        <f>VLOOKUP(Rent[[#This Row],[Real_estate_Item]],Houses[#All],6)</f>
        <v>House</v>
      </c>
      <c r="G1739" s="3">
        <f>VLOOKUP(Rent[[#This Row],[Real_estate_Item]],Houses[#All],7)</f>
        <v>700</v>
      </c>
      <c r="H1739" s="3">
        <f t="shared" si="54"/>
        <v>5600</v>
      </c>
      <c r="I1739" s="3">
        <f t="shared" si="55"/>
        <v>8400</v>
      </c>
      <c r="J1739" s="4">
        <f>Rent[[#This Row],[Actual_Rent]]/Rent[[#This Row],[Planned_rent]]</f>
        <v>0.66666666666666663</v>
      </c>
      <c r="K1739"/>
    </row>
    <row r="1740" spans="1:11" x14ac:dyDescent="0.25">
      <c r="A1740">
        <v>92</v>
      </c>
      <c r="B1740" s="1">
        <v>40544</v>
      </c>
      <c r="C1740">
        <v>8</v>
      </c>
      <c r="D1740" t="str">
        <f>VLOOKUP(Rent[[#This Row],[Real_estate_Item]],Houses[#All],2)</f>
        <v>Eindhoven-West</v>
      </c>
      <c r="E1740" t="str">
        <f>VLOOKUP(Rent[[#This Row],[Real_estate_Item]],Houses[#All],3)</f>
        <v>Strijp</v>
      </c>
      <c r="F1740" t="str">
        <f>VLOOKUP(Rent[[#This Row],[Real_estate_Item]],Houses[#All],6)</f>
        <v>House</v>
      </c>
      <c r="G1740" s="3">
        <f>VLOOKUP(Rent[[#This Row],[Real_estate_Item]],Houses[#All],7)</f>
        <v>700</v>
      </c>
      <c r="H1740" s="3">
        <f t="shared" si="54"/>
        <v>5600</v>
      </c>
      <c r="I1740" s="3">
        <f t="shared" si="55"/>
        <v>8400</v>
      </c>
      <c r="J1740" s="4">
        <f>Rent[[#This Row],[Actual_Rent]]/Rent[[#This Row],[Planned_rent]]</f>
        <v>0.66666666666666663</v>
      </c>
      <c r="K1740"/>
    </row>
    <row r="1741" spans="1:11" x14ac:dyDescent="0.25">
      <c r="A1741">
        <v>92</v>
      </c>
      <c r="B1741" s="1">
        <v>40909</v>
      </c>
      <c r="C1741">
        <v>9</v>
      </c>
      <c r="D1741" t="str">
        <f>VLOOKUP(Rent[[#This Row],[Real_estate_Item]],Houses[#All],2)</f>
        <v>Eindhoven-West</v>
      </c>
      <c r="E1741" t="str">
        <f>VLOOKUP(Rent[[#This Row],[Real_estate_Item]],Houses[#All],3)</f>
        <v>Strijp</v>
      </c>
      <c r="F1741" t="str">
        <f>VLOOKUP(Rent[[#This Row],[Real_estate_Item]],Houses[#All],6)</f>
        <v>House</v>
      </c>
      <c r="G1741" s="3">
        <f>VLOOKUP(Rent[[#This Row],[Real_estate_Item]],Houses[#All],7)</f>
        <v>700</v>
      </c>
      <c r="H1741" s="3">
        <f t="shared" si="54"/>
        <v>6300</v>
      </c>
      <c r="I1741" s="3">
        <f t="shared" si="55"/>
        <v>8400</v>
      </c>
      <c r="J1741" s="4">
        <f>Rent[[#This Row],[Actual_Rent]]/Rent[[#This Row],[Planned_rent]]</f>
        <v>0.75</v>
      </c>
      <c r="K1741"/>
    </row>
    <row r="1742" spans="1:11" x14ac:dyDescent="0.25">
      <c r="A1742">
        <v>92</v>
      </c>
      <c r="B1742" s="1">
        <v>41275</v>
      </c>
      <c r="C1742">
        <v>5</v>
      </c>
      <c r="D1742" t="str">
        <f>VLOOKUP(Rent[[#This Row],[Real_estate_Item]],Houses[#All],2)</f>
        <v>Eindhoven-West</v>
      </c>
      <c r="E1742" t="str">
        <f>VLOOKUP(Rent[[#This Row],[Real_estate_Item]],Houses[#All],3)</f>
        <v>Strijp</v>
      </c>
      <c r="F1742" t="str">
        <f>VLOOKUP(Rent[[#This Row],[Real_estate_Item]],Houses[#All],6)</f>
        <v>House</v>
      </c>
      <c r="G1742" s="3">
        <f>VLOOKUP(Rent[[#This Row],[Real_estate_Item]],Houses[#All],7)</f>
        <v>700</v>
      </c>
      <c r="H1742" s="3">
        <f t="shared" si="54"/>
        <v>3500</v>
      </c>
      <c r="I1742" s="3">
        <f t="shared" si="55"/>
        <v>8400</v>
      </c>
      <c r="J1742" s="4">
        <f>Rent[[#This Row],[Actual_Rent]]/Rent[[#This Row],[Planned_rent]]</f>
        <v>0.41666666666666669</v>
      </c>
      <c r="K1742"/>
    </row>
    <row r="1743" spans="1:11" x14ac:dyDescent="0.25">
      <c r="A1743">
        <v>92</v>
      </c>
      <c r="B1743" s="1">
        <v>41640</v>
      </c>
      <c r="C1743">
        <v>8</v>
      </c>
      <c r="D1743" t="str">
        <f>VLOOKUP(Rent[[#This Row],[Real_estate_Item]],Houses[#All],2)</f>
        <v>Eindhoven-West</v>
      </c>
      <c r="E1743" t="str">
        <f>VLOOKUP(Rent[[#This Row],[Real_estate_Item]],Houses[#All],3)</f>
        <v>Strijp</v>
      </c>
      <c r="F1743" t="str">
        <f>VLOOKUP(Rent[[#This Row],[Real_estate_Item]],Houses[#All],6)</f>
        <v>House</v>
      </c>
      <c r="G1743" s="3">
        <f>VLOOKUP(Rent[[#This Row],[Real_estate_Item]],Houses[#All],7)</f>
        <v>700</v>
      </c>
      <c r="H1743" s="3">
        <f t="shared" si="54"/>
        <v>5600</v>
      </c>
      <c r="I1743" s="3">
        <f t="shared" si="55"/>
        <v>8400</v>
      </c>
      <c r="J1743" s="4">
        <f>Rent[[#This Row],[Actual_Rent]]/Rent[[#This Row],[Planned_rent]]</f>
        <v>0.66666666666666663</v>
      </c>
      <c r="K1743"/>
    </row>
    <row r="1744" spans="1:11" x14ac:dyDescent="0.25">
      <c r="A1744">
        <v>92</v>
      </c>
      <c r="B1744" s="1">
        <v>42005</v>
      </c>
      <c r="C1744">
        <v>8</v>
      </c>
      <c r="D1744" t="str">
        <f>VLOOKUP(Rent[[#This Row],[Real_estate_Item]],Houses[#All],2)</f>
        <v>Eindhoven-West</v>
      </c>
      <c r="E1744" t="str">
        <f>VLOOKUP(Rent[[#This Row],[Real_estate_Item]],Houses[#All],3)</f>
        <v>Strijp</v>
      </c>
      <c r="F1744" t="str">
        <f>VLOOKUP(Rent[[#This Row],[Real_estate_Item]],Houses[#All],6)</f>
        <v>House</v>
      </c>
      <c r="G1744" s="3">
        <f>VLOOKUP(Rent[[#This Row],[Real_estate_Item]],Houses[#All],7)</f>
        <v>700</v>
      </c>
      <c r="H1744" s="3">
        <f t="shared" si="54"/>
        <v>5600</v>
      </c>
      <c r="I1744" s="3">
        <f t="shared" si="55"/>
        <v>8400</v>
      </c>
      <c r="J1744" s="4">
        <f>Rent[[#This Row],[Actual_Rent]]/Rent[[#This Row],[Planned_rent]]</f>
        <v>0.66666666666666663</v>
      </c>
      <c r="K1744"/>
    </row>
    <row r="1745" spans="1:11" x14ac:dyDescent="0.25">
      <c r="A1745">
        <v>92</v>
      </c>
      <c r="B1745" s="1">
        <v>42370</v>
      </c>
      <c r="C1745">
        <v>6</v>
      </c>
      <c r="D1745" t="str">
        <f>VLOOKUP(Rent[[#This Row],[Real_estate_Item]],Houses[#All],2)</f>
        <v>Eindhoven-West</v>
      </c>
      <c r="E1745" t="str">
        <f>VLOOKUP(Rent[[#This Row],[Real_estate_Item]],Houses[#All],3)</f>
        <v>Strijp</v>
      </c>
      <c r="F1745" t="str">
        <f>VLOOKUP(Rent[[#This Row],[Real_estate_Item]],Houses[#All],6)</f>
        <v>House</v>
      </c>
      <c r="G1745" s="3">
        <f>VLOOKUP(Rent[[#This Row],[Real_estate_Item]],Houses[#All],7)</f>
        <v>700</v>
      </c>
      <c r="H1745" s="3">
        <f t="shared" si="54"/>
        <v>4200</v>
      </c>
      <c r="I1745" s="3">
        <f t="shared" si="55"/>
        <v>8400</v>
      </c>
      <c r="J1745" s="4">
        <f>Rent[[#This Row],[Actual_Rent]]/Rent[[#This Row],[Planned_rent]]</f>
        <v>0.5</v>
      </c>
      <c r="K1745"/>
    </row>
    <row r="1746" spans="1:11" x14ac:dyDescent="0.25">
      <c r="A1746">
        <v>92</v>
      </c>
      <c r="B1746" s="1">
        <v>42736</v>
      </c>
      <c r="C1746">
        <v>6</v>
      </c>
      <c r="D1746" t="str">
        <f>VLOOKUP(Rent[[#This Row],[Real_estate_Item]],Houses[#All],2)</f>
        <v>Eindhoven-West</v>
      </c>
      <c r="E1746" t="str">
        <f>VLOOKUP(Rent[[#This Row],[Real_estate_Item]],Houses[#All],3)</f>
        <v>Strijp</v>
      </c>
      <c r="F1746" t="str">
        <f>VLOOKUP(Rent[[#This Row],[Real_estate_Item]],Houses[#All],6)</f>
        <v>House</v>
      </c>
      <c r="G1746" s="3">
        <f>VLOOKUP(Rent[[#This Row],[Real_estate_Item]],Houses[#All],7)</f>
        <v>700</v>
      </c>
      <c r="H1746" s="3">
        <f t="shared" si="54"/>
        <v>4200</v>
      </c>
      <c r="I1746" s="3">
        <f t="shared" si="55"/>
        <v>8400</v>
      </c>
      <c r="J1746" s="4">
        <f>Rent[[#This Row],[Actual_Rent]]/Rent[[#This Row],[Planned_rent]]</f>
        <v>0.5</v>
      </c>
      <c r="K1746"/>
    </row>
    <row r="1747" spans="1:11" x14ac:dyDescent="0.25">
      <c r="A1747">
        <v>92</v>
      </c>
      <c r="B1747" s="1">
        <v>43101</v>
      </c>
      <c r="C1747">
        <v>11</v>
      </c>
      <c r="D1747" t="str">
        <f>VLOOKUP(Rent[[#This Row],[Real_estate_Item]],Houses[#All],2)</f>
        <v>Eindhoven-West</v>
      </c>
      <c r="E1747" t="str">
        <f>VLOOKUP(Rent[[#This Row],[Real_estate_Item]],Houses[#All],3)</f>
        <v>Strijp</v>
      </c>
      <c r="F1747" t="str">
        <f>VLOOKUP(Rent[[#This Row],[Real_estate_Item]],Houses[#All],6)</f>
        <v>House</v>
      </c>
      <c r="G1747" s="3">
        <f>VLOOKUP(Rent[[#This Row],[Real_estate_Item]],Houses[#All],7)</f>
        <v>700</v>
      </c>
      <c r="H1747" s="3">
        <f t="shared" si="54"/>
        <v>7700</v>
      </c>
      <c r="I1747" s="3">
        <f t="shared" si="55"/>
        <v>8400</v>
      </c>
      <c r="J1747" s="4">
        <f>Rent[[#This Row],[Actual_Rent]]/Rent[[#This Row],[Planned_rent]]</f>
        <v>0.91666666666666663</v>
      </c>
      <c r="K1747"/>
    </row>
    <row r="1748" spans="1:11" x14ac:dyDescent="0.25">
      <c r="A1748">
        <v>92</v>
      </c>
      <c r="B1748" s="1">
        <v>43466</v>
      </c>
      <c r="C1748">
        <v>5</v>
      </c>
      <c r="D1748" t="str">
        <f>VLOOKUP(Rent[[#This Row],[Real_estate_Item]],Houses[#All],2)</f>
        <v>Eindhoven-West</v>
      </c>
      <c r="E1748" t="str">
        <f>VLOOKUP(Rent[[#This Row],[Real_estate_Item]],Houses[#All],3)</f>
        <v>Strijp</v>
      </c>
      <c r="F1748" t="str">
        <f>VLOOKUP(Rent[[#This Row],[Real_estate_Item]],Houses[#All],6)</f>
        <v>House</v>
      </c>
      <c r="G1748" s="3">
        <f>VLOOKUP(Rent[[#This Row],[Real_estate_Item]],Houses[#All],7)</f>
        <v>700</v>
      </c>
      <c r="H1748" s="3">
        <f t="shared" si="54"/>
        <v>3500</v>
      </c>
      <c r="I1748" s="3">
        <f t="shared" si="55"/>
        <v>8400</v>
      </c>
      <c r="J1748" s="4">
        <f>Rent[[#This Row],[Actual_Rent]]/Rent[[#This Row],[Planned_rent]]</f>
        <v>0.41666666666666669</v>
      </c>
      <c r="K1748"/>
    </row>
    <row r="1749" spans="1:11" x14ac:dyDescent="0.25">
      <c r="A1749">
        <v>93</v>
      </c>
      <c r="B1749" s="1">
        <v>36892</v>
      </c>
      <c r="C1749">
        <v>6</v>
      </c>
      <c r="D1749" t="str">
        <f>VLOOKUP(Rent[[#This Row],[Real_estate_Item]],Houses[#All],2)</f>
        <v>Eindhoven-West</v>
      </c>
      <c r="E1749" t="str">
        <f>VLOOKUP(Rent[[#This Row],[Real_estate_Item]],Houses[#All],3)</f>
        <v>Strijp</v>
      </c>
      <c r="F1749" t="str">
        <f>VLOOKUP(Rent[[#This Row],[Real_estate_Item]],Houses[#All],6)</f>
        <v>Small House</v>
      </c>
      <c r="G1749" s="3">
        <f>VLOOKUP(Rent[[#This Row],[Real_estate_Item]],Houses[#All],7)</f>
        <v>630</v>
      </c>
      <c r="H1749" s="3">
        <f t="shared" si="54"/>
        <v>3780</v>
      </c>
      <c r="I1749" s="3">
        <f t="shared" si="55"/>
        <v>7560</v>
      </c>
      <c r="J1749" s="4">
        <f>Rent[[#This Row],[Actual_Rent]]/Rent[[#This Row],[Planned_rent]]</f>
        <v>0.5</v>
      </c>
      <c r="K1749"/>
    </row>
    <row r="1750" spans="1:11" x14ac:dyDescent="0.25">
      <c r="A1750">
        <v>93</v>
      </c>
      <c r="B1750" s="1">
        <v>37257</v>
      </c>
      <c r="C1750">
        <v>7</v>
      </c>
      <c r="D1750" t="str">
        <f>VLOOKUP(Rent[[#This Row],[Real_estate_Item]],Houses[#All],2)</f>
        <v>Eindhoven-West</v>
      </c>
      <c r="E1750" t="str">
        <f>VLOOKUP(Rent[[#This Row],[Real_estate_Item]],Houses[#All],3)</f>
        <v>Strijp</v>
      </c>
      <c r="F1750" t="str">
        <f>VLOOKUP(Rent[[#This Row],[Real_estate_Item]],Houses[#All],6)</f>
        <v>Small House</v>
      </c>
      <c r="G1750" s="3">
        <f>VLOOKUP(Rent[[#This Row],[Real_estate_Item]],Houses[#All],7)</f>
        <v>630</v>
      </c>
      <c r="H1750" s="3">
        <f t="shared" si="54"/>
        <v>4410</v>
      </c>
      <c r="I1750" s="3">
        <f t="shared" si="55"/>
        <v>7560</v>
      </c>
      <c r="J1750" s="4">
        <f>Rent[[#This Row],[Actual_Rent]]/Rent[[#This Row],[Planned_rent]]</f>
        <v>0.58333333333333337</v>
      </c>
      <c r="K1750"/>
    </row>
    <row r="1751" spans="1:11" x14ac:dyDescent="0.25">
      <c r="A1751">
        <v>93</v>
      </c>
      <c r="B1751" s="1">
        <v>37622</v>
      </c>
      <c r="C1751">
        <v>9</v>
      </c>
      <c r="D1751" t="str">
        <f>VLOOKUP(Rent[[#This Row],[Real_estate_Item]],Houses[#All],2)</f>
        <v>Eindhoven-West</v>
      </c>
      <c r="E1751" t="str">
        <f>VLOOKUP(Rent[[#This Row],[Real_estate_Item]],Houses[#All],3)</f>
        <v>Strijp</v>
      </c>
      <c r="F1751" t="str">
        <f>VLOOKUP(Rent[[#This Row],[Real_estate_Item]],Houses[#All],6)</f>
        <v>Small House</v>
      </c>
      <c r="G1751" s="3">
        <f>VLOOKUP(Rent[[#This Row],[Real_estate_Item]],Houses[#All],7)</f>
        <v>630</v>
      </c>
      <c r="H1751" s="3">
        <f t="shared" si="54"/>
        <v>5670</v>
      </c>
      <c r="I1751" s="3">
        <f t="shared" si="55"/>
        <v>7560</v>
      </c>
      <c r="J1751" s="4">
        <f>Rent[[#This Row],[Actual_Rent]]/Rent[[#This Row],[Planned_rent]]</f>
        <v>0.75</v>
      </c>
      <c r="K1751"/>
    </row>
    <row r="1752" spans="1:11" x14ac:dyDescent="0.25">
      <c r="A1752">
        <v>93</v>
      </c>
      <c r="B1752" s="1">
        <v>37987</v>
      </c>
      <c r="C1752">
        <v>9</v>
      </c>
      <c r="D1752" t="str">
        <f>VLOOKUP(Rent[[#This Row],[Real_estate_Item]],Houses[#All],2)</f>
        <v>Eindhoven-West</v>
      </c>
      <c r="E1752" t="str">
        <f>VLOOKUP(Rent[[#This Row],[Real_estate_Item]],Houses[#All],3)</f>
        <v>Strijp</v>
      </c>
      <c r="F1752" t="str">
        <f>VLOOKUP(Rent[[#This Row],[Real_estate_Item]],Houses[#All],6)</f>
        <v>Small House</v>
      </c>
      <c r="G1752" s="3">
        <f>VLOOKUP(Rent[[#This Row],[Real_estate_Item]],Houses[#All],7)</f>
        <v>630</v>
      </c>
      <c r="H1752" s="3">
        <f t="shared" si="54"/>
        <v>5670</v>
      </c>
      <c r="I1752" s="3">
        <f t="shared" si="55"/>
        <v>7560</v>
      </c>
      <c r="J1752" s="4">
        <f>Rent[[#This Row],[Actual_Rent]]/Rent[[#This Row],[Planned_rent]]</f>
        <v>0.75</v>
      </c>
      <c r="K1752"/>
    </row>
    <row r="1753" spans="1:11" x14ac:dyDescent="0.25">
      <c r="A1753">
        <v>93</v>
      </c>
      <c r="B1753" s="1">
        <v>38353</v>
      </c>
      <c r="C1753">
        <v>6</v>
      </c>
      <c r="D1753" t="str">
        <f>VLOOKUP(Rent[[#This Row],[Real_estate_Item]],Houses[#All],2)</f>
        <v>Eindhoven-West</v>
      </c>
      <c r="E1753" t="str">
        <f>VLOOKUP(Rent[[#This Row],[Real_estate_Item]],Houses[#All],3)</f>
        <v>Strijp</v>
      </c>
      <c r="F1753" t="str">
        <f>VLOOKUP(Rent[[#This Row],[Real_estate_Item]],Houses[#All],6)</f>
        <v>Small House</v>
      </c>
      <c r="G1753" s="3">
        <f>VLOOKUP(Rent[[#This Row],[Real_estate_Item]],Houses[#All],7)</f>
        <v>630</v>
      </c>
      <c r="H1753" s="3">
        <f t="shared" si="54"/>
        <v>3780</v>
      </c>
      <c r="I1753" s="3">
        <f t="shared" si="55"/>
        <v>7560</v>
      </c>
      <c r="J1753" s="4">
        <f>Rent[[#This Row],[Actual_Rent]]/Rent[[#This Row],[Planned_rent]]</f>
        <v>0.5</v>
      </c>
      <c r="K1753"/>
    </row>
    <row r="1754" spans="1:11" x14ac:dyDescent="0.25">
      <c r="A1754">
        <v>93</v>
      </c>
      <c r="B1754" s="1">
        <v>38718</v>
      </c>
      <c r="C1754">
        <v>5</v>
      </c>
      <c r="D1754" t="str">
        <f>VLOOKUP(Rent[[#This Row],[Real_estate_Item]],Houses[#All],2)</f>
        <v>Eindhoven-West</v>
      </c>
      <c r="E1754" t="str">
        <f>VLOOKUP(Rent[[#This Row],[Real_estate_Item]],Houses[#All],3)</f>
        <v>Strijp</v>
      </c>
      <c r="F1754" t="str">
        <f>VLOOKUP(Rent[[#This Row],[Real_estate_Item]],Houses[#All],6)</f>
        <v>Small House</v>
      </c>
      <c r="G1754" s="3">
        <f>VLOOKUP(Rent[[#This Row],[Real_estate_Item]],Houses[#All],7)</f>
        <v>630</v>
      </c>
      <c r="H1754" s="3">
        <f t="shared" si="54"/>
        <v>3150</v>
      </c>
      <c r="I1754" s="3">
        <f t="shared" si="55"/>
        <v>7560</v>
      </c>
      <c r="J1754" s="4">
        <f>Rent[[#This Row],[Actual_Rent]]/Rent[[#This Row],[Planned_rent]]</f>
        <v>0.41666666666666669</v>
      </c>
      <c r="K1754"/>
    </row>
    <row r="1755" spans="1:11" x14ac:dyDescent="0.25">
      <c r="A1755">
        <v>93</v>
      </c>
      <c r="B1755" s="1">
        <v>39083</v>
      </c>
      <c r="C1755">
        <v>8</v>
      </c>
      <c r="D1755" t="str">
        <f>VLOOKUP(Rent[[#This Row],[Real_estate_Item]],Houses[#All],2)</f>
        <v>Eindhoven-West</v>
      </c>
      <c r="E1755" t="str">
        <f>VLOOKUP(Rent[[#This Row],[Real_estate_Item]],Houses[#All],3)</f>
        <v>Strijp</v>
      </c>
      <c r="F1755" t="str">
        <f>VLOOKUP(Rent[[#This Row],[Real_estate_Item]],Houses[#All],6)</f>
        <v>Small House</v>
      </c>
      <c r="G1755" s="3">
        <f>VLOOKUP(Rent[[#This Row],[Real_estate_Item]],Houses[#All],7)</f>
        <v>630</v>
      </c>
      <c r="H1755" s="3">
        <f t="shared" si="54"/>
        <v>5040</v>
      </c>
      <c r="I1755" s="3">
        <f t="shared" si="55"/>
        <v>7560</v>
      </c>
      <c r="J1755" s="4">
        <f>Rent[[#This Row],[Actual_Rent]]/Rent[[#This Row],[Planned_rent]]</f>
        <v>0.66666666666666663</v>
      </c>
      <c r="K1755"/>
    </row>
    <row r="1756" spans="1:11" x14ac:dyDescent="0.25">
      <c r="A1756">
        <v>93</v>
      </c>
      <c r="B1756" s="1">
        <v>39448</v>
      </c>
      <c r="C1756">
        <v>7</v>
      </c>
      <c r="D1756" t="str">
        <f>VLOOKUP(Rent[[#This Row],[Real_estate_Item]],Houses[#All],2)</f>
        <v>Eindhoven-West</v>
      </c>
      <c r="E1756" t="str">
        <f>VLOOKUP(Rent[[#This Row],[Real_estate_Item]],Houses[#All],3)</f>
        <v>Strijp</v>
      </c>
      <c r="F1756" t="str">
        <f>VLOOKUP(Rent[[#This Row],[Real_estate_Item]],Houses[#All],6)</f>
        <v>Small House</v>
      </c>
      <c r="G1756" s="3">
        <f>VLOOKUP(Rent[[#This Row],[Real_estate_Item]],Houses[#All],7)</f>
        <v>630</v>
      </c>
      <c r="H1756" s="3">
        <f t="shared" si="54"/>
        <v>4410</v>
      </c>
      <c r="I1756" s="3">
        <f t="shared" si="55"/>
        <v>7560</v>
      </c>
      <c r="J1756" s="4">
        <f>Rent[[#This Row],[Actual_Rent]]/Rent[[#This Row],[Planned_rent]]</f>
        <v>0.58333333333333337</v>
      </c>
      <c r="K1756"/>
    </row>
    <row r="1757" spans="1:11" x14ac:dyDescent="0.25">
      <c r="A1757">
        <v>93</v>
      </c>
      <c r="B1757" s="1">
        <v>39814</v>
      </c>
      <c r="C1757">
        <v>8</v>
      </c>
      <c r="D1757" t="str">
        <f>VLOOKUP(Rent[[#This Row],[Real_estate_Item]],Houses[#All],2)</f>
        <v>Eindhoven-West</v>
      </c>
      <c r="E1757" t="str">
        <f>VLOOKUP(Rent[[#This Row],[Real_estate_Item]],Houses[#All],3)</f>
        <v>Strijp</v>
      </c>
      <c r="F1757" t="str">
        <f>VLOOKUP(Rent[[#This Row],[Real_estate_Item]],Houses[#All],6)</f>
        <v>Small House</v>
      </c>
      <c r="G1757" s="3">
        <f>VLOOKUP(Rent[[#This Row],[Real_estate_Item]],Houses[#All],7)</f>
        <v>630</v>
      </c>
      <c r="H1757" s="3">
        <f t="shared" si="54"/>
        <v>5040</v>
      </c>
      <c r="I1757" s="3">
        <f t="shared" si="55"/>
        <v>7560</v>
      </c>
      <c r="J1757" s="4">
        <f>Rent[[#This Row],[Actual_Rent]]/Rent[[#This Row],[Planned_rent]]</f>
        <v>0.66666666666666663</v>
      </c>
      <c r="K1757"/>
    </row>
    <row r="1758" spans="1:11" x14ac:dyDescent="0.25">
      <c r="A1758">
        <v>93</v>
      </c>
      <c r="B1758" s="1">
        <v>40179</v>
      </c>
      <c r="C1758">
        <v>9</v>
      </c>
      <c r="D1758" t="str">
        <f>VLOOKUP(Rent[[#This Row],[Real_estate_Item]],Houses[#All],2)</f>
        <v>Eindhoven-West</v>
      </c>
      <c r="E1758" t="str">
        <f>VLOOKUP(Rent[[#This Row],[Real_estate_Item]],Houses[#All],3)</f>
        <v>Strijp</v>
      </c>
      <c r="F1758" t="str">
        <f>VLOOKUP(Rent[[#This Row],[Real_estate_Item]],Houses[#All],6)</f>
        <v>Small House</v>
      </c>
      <c r="G1758" s="3">
        <f>VLOOKUP(Rent[[#This Row],[Real_estate_Item]],Houses[#All],7)</f>
        <v>630</v>
      </c>
      <c r="H1758" s="3">
        <f t="shared" si="54"/>
        <v>5670</v>
      </c>
      <c r="I1758" s="3">
        <f t="shared" si="55"/>
        <v>7560</v>
      </c>
      <c r="J1758" s="4">
        <f>Rent[[#This Row],[Actual_Rent]]/Rent[[#This Row],[Planned_rent]]</f>
        <v>0.75</v>
      </c>
      <c r="K1758"/>
    </row>
    <row r="1759" spans="1:11" x14ac:dyDescent="0.25">
      <c r="A1759">
        <v>93</v>
      </c>
      <c r="B1759" s="1">
        <v>40544</v>
      </c>
      <c r="C1759">
        <v>5</v>
      </c>
      <c r="D1759" t="str">
        <f>VLOOKUP(Rent[[#This Row],[Real_estate_Item]],Houses[#All],2)</f>
        <v>Eindhoven-West</v>
      </c>
      <c r="E1759" t="str">
        <f>VLOOKUP(Rent[[#This Row],[Real_estate_Item]],Houses[#All],3)</f>
        <v>Strijp</v>
      </c>
      <c r="F1759" t="str">
        <f>VLOOKUP(Rent[[#This Row],[Real_estate_Item]],Houses[#All],6)</f>
        <v>Small House</v>
      </c>
      <c r="G1759" s="3">
        <f>VLOOKUP(Rent[[#This Row],[Real_estate_Item]],Houses[#All],7)</f>
        <v>630</v>
      </c>
      <c r="H1759" s="3">
        <f t="shared" si="54"/>
        <v>3150</v>
      </c>
      <c r="I1759" s="3">
        <f t="shared" si="55"/>
        <v>7560</v>
      </c>
      <c r="J1759" s="4">
        <f>Rent[[#This Row],[Actual_Rent]]/Rent[[#This Row],[Planned_rent]]</f>
        <v>0.41666666666666669</v>
      </c>
      <c r="K1759"/>
    </row>
    <row r="1760" spans="1:11" x14ac:dyDescent="0.25">
      <c r="A1760">
        <v>93</v>
      </c>
      <c r="B1760" s="1">
        <v>40909</v>
      </c>
      <c r="C1760">
        <v>6</v>
      </c>
      <c r="D1760" t="str">
        <f>VLOOKUP(Rent[[#This Row],[Real_estate_Item]],Houses[#All],2)</f>
        <v>Eindhoven-West</v>
      </c>
      <c r="E1760" t="str">
        <f>VLOOKUP(Rent[[#This Row],[Real_estate_Item]],Houses[#All],3)</f>
        <v>Strijp</v>
      </c>
      <c r="F1760" t="str">
        <f>VLOOKUP(Rent[[#This Row],[Real_estate_Item]],Houses[#All],6)</f>
        <v>Small House</v>
      </c>
      <c r="G1760" s="3">
        <f>VLOOKUP(Rent[[#This Row],[Real_estate_Item]],Houses[#All],7)</f>
        <v>630</v>
      </c>
      <c r="H1760" s="3">
        <f t="shared" si="54"/>
        <v>3780</v>
      </c>
      <c r="I1760" s="3">
        <f t="shared" si="55"/>
        <v>7560</v>
      </c>
      <c r="J1760" s="4">
        <f>Rent[[#This Row],[Actual_Rent]]/Rent[[#This Row],[Planned_rent]]</f>
        <v>0.5</v>
      </c>
      <c r="K1760"/>
    </row>
    <row r="1761" spans="1:11" x14ac:dyDescent="0.25">
      <c r="A1761">
        <v>93</v>
      </c>
      <c r="B1761" s="1">
        <v>41275</v>
      </c>
      <c r="C1761">
        <v>9</v>
      </c>
      <c r="D1761" t="str">
        <f>VLOOKUP(Rent[[#This Row],[Real_estate_Item]],Houses[#All],2)</f>
        <v>Eindhoven-West</v>
      </c>
      <c r="E1761" t="str">
        <f>VLOOKUP(Rent[[#This Row],[Real_estate_Item]],Houses[#All],3)</f>
        <v>Strijp</v>
      </c>
      <c r="F1761" t="str">
        <f>VLOOKUP(Rent[[#This Row],[Real_estate_Item]],Houses[#All],6)</f>
        <v>Small House</v>
      </c>
      <c r="G1761" s="3">
        <f>VLOOKUP(Rent[[#This Row],[Real_estate_Item]],Houses[#All],7)</f>
        <v>630</v>
      </c>
      <c r="H1761" s="3">
        <f t="shared" si="54"/>
        <v>5670</v>
      </c>
      <c r="I1761" s="3">
        <f t="shared" si="55"/>
        <v>7560</v>
      </c>
      <c r="J1761" s="4">
        <f>Rent[[#This Row],[Actual_Rent]]/Rent[[#This Row],[Planned_rent]]</f>
        <v>0.75</v>
      </c>
      <c r="K1761"/>
    </row>
    <row r="1762" spans="1:11" x14ac:dyDescent="0.25">
      <c r="A1762">
        <v>93</v>
      </c>
      <c r="B1762" s="1">
        <v>41640</v>
      </c>
      <c r="C1762">
        <v>8</v>
      </c>
      <c r="D1762" t="str">
        <f>VLOOKUP(Rent[[#This Row],[Real_estate_Item]],Houses[#All],2)</f>
        <v>Eindhoven-West</v>
      </c>
      <c r="E1762" t="str">
        <f>VLOOKUP(Rent[[#This Row],[Real_estate_Item]],Houses[#All],3)</f>
        <v>Strijp</v>
      </c>
      <c r="F1762" t="str">
        <f>VLOOKUP(Rent[[#This Row],[Real_estate_Item]],Houses[#All],6)</f>
        <v>Small House</v>
      </c>
      <c r="G1762" s="3">
        <f>VLOOKUP(Rent[[#This Row],[Real_estate_Item]],Houses[#All],7)</f>
        <v>630</v>
      </c>
      <c r="H1762" s="3">
        <f t="shared" si="54"/>
        <v>5040</v>
      </c>
      <c r="I1762" s="3">
        <f t="shared" si="55"/>
        <v>7560</v>
      </c>
      <c r="J1762" s="4">
        <f>Rent[[#This Row],[Actual_Rent]]/Rent[[#This Row],[Planned_rent]]</f>
        <v>0.66666666666666663</v>
      </c>
      <c r="K1762"/>
    </row>
    <row r="1763" spans="1:11" x14ac:dyDescent="0.25">
      <c r="A1763">
        <v>93</v>
      </c>
      <c r="B1763" s="1">
        <v>42005</v>
      </c>
      <c r="C1763">
        <v>5</v>
      </c>
      <c r="D1763" t="str">
        <f>VLOOKUP(Rent[[#This Row],[Real_estate_Item]],Houses[#All],2)</f>
        <v>Eindhoven-West</v>
      </c>
      <c r="E1763" t="str">
        <f>VLOOKUP(Rent[[#This Row],[Real_estate_Item]],Houses[#All],3)</f>
        <v>Strijp</v>
      </c>
      <c r="F1763" t="str">
        <f>VLOOKUP(Rent[[#This Row],[Real_estate_Item]],Houses[#All],6)</f>
        <v>Small House</v>
      </c>
      <c r="G1763" s="3">
        <f>VLOOKUP(Rent[[#This Row],[Real_estate_Item]],Houses[#All],7)</f>
        <v>630</v>
      </c>
      <c r="H1763" s="3">
        <f t="shared" si="54"/>
        <v>3150</v>
      </c>
      <c r="I1763" s="3">
        <f t="shared" si="55"/>
        <v>7560</v>
      </c>
      <c r="J1763" s="4">
        <f>Rent[[#This Row],[Actual_Rent]]/Rent[[#This Row],[Planned_rent]]</f>
        <v>0.41666666666666669</v>
      </c>
      <c r="K1763"/>
    </row>
    <row r="1764" spans="1:11" x14ac:dyDescent="0.25">
      <c r="A1764">
        <v>93</v>
      </c>
      <c r="B1764" s="1">
        <v>42370</v>
      </c>
      <c r="C1764">
        <v>7</v>
      </c>
      <c r="D1764" t="str">
        <f>VLOOKUP(Rent[[#This Row],[Real_estate_Item]],Houses[#All],2)</f>
        <v>Eindhoven-West</v>
      </c>
      <c r="E1764" t="str">
        <f>VLOOKUP(Rent[[#This Row],[Real_estate_Item]],Houses[#All],3)</f>
        <v>Strijp</v>
      </c>
      <c r="F1764" t="str">
        <f>VLOOKUP(Rent[[#This Row],[Real_estate_Item]],Houses[#All],6)</f>
        <v>Small House</v>
      </c>
      <c r="G1764" s="3">
        <f>VLOOKUP(Rent[[#This Row],[Real_estate_Item]],Houses[#All],7)</f>
        <v>630</v>
      </c>
      <c r="H1764" s="3">
        <f t="shared" si="54"/>
        <v>4410</v>
      </c>
      <c r="I1764" s="3">
        <f t="shared" si="55"/>
        <v>7560</v>
      </c>
      <c r="J1764" s="4">
        <f>Rent[[#This Row],[Actual_Rent]]/Rent[[#This Row],[Planned_rent]]</f>
        <v>0.58333333333333337</v>
      </c>
      <c r="K1764"/>
    </row>
    <row r="1765" spans="1:11" x14ac:dyDescent="0.25">
      <c r="A1765">
        <v>93</v>
      </c>
      <c r="B1765" s="1">
        <v>42736</v>
      </c>
      <c r="C1765">
        <v>7</v>
      </c>
      <c r="D1765" t="str">
        <f>VLOOKUP(Rent[[#This Row],[Real_estate_Item]],Houses[#All],2)</f>
        <v>Eindhoven-West</v>
      </c>
      <c r="E1765" t="str">
        <f>VLOOKUP(Rent[[#This Row],[Real_estate_Item]],Houses[#All],3)</f>
        <v>Strijp</v>
      </c>
      <c r="F1765" t="str">
        <f>VLOOKUP(Rent[[#This Row],[Real_estate_Item]],Houses[#All],6)</f>
        <v>Small House</v>
      </c>
      <c r="G1765" s="3">
        <f>VLOOKUP(Rent[[#This Row],[Real_estate_Item]],Houses[#All],7)</f>
        <v>630</v>
      </c>
      <c r="H1765" s="3">
        <f t="shared" si="54"/>
        <v>4410</v>
      </c>
      <c r="I1765" s="3">
        <f t="shared" si="55"/>
        <v>7560</v>
      </c>
      <c r="J1765" s="4">
        <f>Rent[[#This Row],[Actual_Rent]]/Rent[[#This Row],[Planned_rent]]</f>
        <v>0.58333333333333337</v>
      </c>
      <c r="K1765"/>
    </row>
    <row r="1766" spans="1:11" x14ac:dyDescent="0.25">
      <c r="A1766">
        <v>93</v>
      </c>
      <c r="B1766" s="1">
        <v>43101</v>
      </c>
      <c r="C1766">
        <v>11</v>
      </c>
      <c r="D1766" t="str">
        <f>VLOOKUP(Rent[[#This Row],[Real_estate_Item]],Houses[#All],2)</f>
        <v>Eindhoven-West</v>
      </c>
      <c r="E1766" t="str">
        <f>VLOOKUP(Rent[[#This Row],[Real_estate_Item]],Houses[#All],3)</f>
        <v>Strijp</v>
      </c>
      <c r="F1766" t="str">
        <f>VLOOKUP(Rent[[#This Row],[Real_estate_Item]],Houses[#All],6)</f>
        <v>Small House</v>
      </c>
      <c r="G1766" s="3">
        <f>VLOOKUP(Rent[[#This Row],[Real_estate_Item]],Houses[#All],7)</f>
        <v>630</v>
      </c>
      <c r="H1766" s="3">
        <f t="shared" si="54"/>
        <v>6930</v>
      </c>
      <c r="I1766" s="3">
        <f t="shared" si="55"/>
        <v>7560</v>
      </c>
      <c r="J1766" s="4">
        <f>Rent[[#This Row],[Actual_Rent]]/Rent[[#This Row],[Planned_rent]]</f>
        <v>0.91666666666666663</v>
      </c>
      <c r="K1766"/>
    </row>
    <row r="1767" spans="1:11" x14ac:dyDescent="0.25">
      <c r="A1767">
        <v>93</v>
      </c>
      <c r="B1767" s="1">
        <v>43466</v>
      </c>
      <c r="C1767">
        <v>5</v>
      </c>
      <c r="D1767" t="str">
        <f>VLOOKUP(Rent[[#This Row],[Real_estate_Item]],Houses[#All],2)</f>
        <v>Eindhoven-West</v>
      </c>
      <c r="E1767" t="str">
        <f>VLOOKUP(Rent[[#This Row],[Real_estate_Item]],Houses[#All],3)</f>
        <v>Strijp</v>
      </c>
      <c r="F1767" t="str">
        <f>VLOOKUP(Rent[[#This Row],[Real_estate_Item]],Houses[#All],6)</f>
        <v>Small House</v>
      </c>
      <c r="G1767" s="3">
        <f>VLOOKUP(Rent[[#This Row],[Real_estate_Item]],Houses[#All],7)</f>
        <v>630</v>
      </c>
      <c r="H1767" s="3">
        <f t="shared" si="54"/>
        <v>3150</v>
      </c>
      <c r="I1767" s="3">
        <f t="shared" si="55"/>
        <v>7560</v>
      </c>
      <c r="J1767" s="4">
        <f>Rent[[#This Row],[Actual_Rent]]/Rent[[#This Row],[Planned_rent]]</f>
        <v>0.41666666666666669</v>
      </c>
      <c r="K1767"/>
    </row>
    <row r="1768" spans="1:11" x14ac:dyDescent="0.25">
      <c r="A1768">
        <v>94</v>
      </c>
      <c r="B1768" s="1">
        <v>36892</v>
      </c>
      <c r="C1768">
        <v>5</v>
      </c>
      <c r="D1768" t="str">
        <f>VLOOKUP(Rent[[#This Row],[Real_estate_Item]],Houses[#All],2)</f>
        <v>Eindhoven-West</v>
      </c>
      <c r="E1768" t="str">
        <f>VLOOKUP(Rent[[#This Row],[Real_estate_Item]],Houses[#All],3)</f>
        <v>Strijp</v>
      </c>
      <c r="F1768" t="str">
        <f>VLOOKUP(Rent[[#This Row],[Real_estate_Item]],Houses[#All],6)</f>
        <v>House</v>
      </c>
      <c r="G1768" s="3">
        <f>VLOOKUP(Rent[[#This Row],[Real_estate_Item]],Houses[#All],7)</f>
        <v>840</v>
      </c>
      <c r="H1768" s="3">
        <f t="shared" si="54"/>
        <v>4200</v>
      </c>
      <c r="I1768" s="3">
        <f t="shared" si="55"/>
        <v>10080</v>
      </c>
      <c r="J1768" s="4">
        <f>Rent[[#This Row],[Actual_Rent]]/Rent[[#This Row],[Planned_rent]]</f>
        <v>0.41666666666666669</v>
      </c>
      <c r="K1768"/>
    </row>
    <row r="1769" spans="1:11" x14ac:dyDescent="0.25">
      <c r="A1769">
        <v>94</v>
      </c>
      <c r="B1769" s="1">
        <v>37257</v>
      </c>
      <c r="C1769">
        <v>8</v>
      </c>
      <c r="D1769" t="str">
        <f>VLOOKUP(Rent[[#This Row],[Real_estate_Item]],Houses[#All],2)</f>
        <v>Eindhoven-West</v>
      </c>
      <c r="E1769" t="str">
        <f>VLOOKUP(Rent[[#This Row],[Real_estate_Item]],Houses[#All],3)</f>
        <v>Strijp</v>
      </c>
      <c r="F1769" t="str">
        <f>VLOOKUP(Rent[[#This Row],[Real_estate_Item]],Houses[#All],6)</f>
        <v>House</v>
      </c>
      <c r="G1769" s="3">
        <f>VLOOKUP(Rent[[#This Row],[Real_estate_Item]],Houses[#All],7)</f>
        <v>840</v>
      </c>
      <c r="H1769" s="3">
        <f t="shared" si="54"/>
        <v>6720</v>
      </c>
      <c r="I1769" s="3">
        <f t="shared" si="55"/>
        <v>10080</v>
      </c>
      <c r="J1769" s="4">
        <f>Rent[[#This Row],[Actual_Rent]]/Rent[[#This Row],[Planned_rent]]</f>
        <v>0.66666666666666663</v>
      </c>
      <c r="K1769"/>
    </row>
    <row r="1770" spans="1:11" x14ac:dyDescent="0.25">
      <c r="A1770">
        <v>94</v>
      </c>
      <c r="B1770" s="1">
        <v>37622</v>
      </c>
      <c r="C1770">
        <v>5</v>
      </c>
      <c r="D1770" t="str">
        <f>VLOOKUP(Rent[[#This Row],[Real_estate_Item]],Houses[#All],2)</f>
        <v>Eindhoven-West</v>
      </c>
      <c r="E1770" t="str">
        <f>VLOOKUP(Rent[[#This Row],[Real_estate_Item]],Houses[#All],3)</f>
        <v>Strijp</v>
      </c>
      <c r="F1770" t="str">
        <f>VLOOKUP(Rent[[#This Row],[Real_estate_Item]],Houses[#All],6)</f>
        <v>House</v>
      </c>
      <c r="G1770" s="3">
        <f>VLOOKUP(Rent[[#This Row],[Real_estate_Item]],Houses[#All],7)</f>
        <v>840</v>
      </c>
      <c r="H1770" s="3">
        <f t="shared" si="54"/>
        <v>4200</v>
      </c>
      <c r="I1770" s="3">
        <f t="shared" si="55"/>
        <v>10080</v>
      </c>
      <c r="J1770" s="4">
        <f>Rent[[#This Row],[Actual_Rent]]/Rent[[#This Row],[Planned_rent]]</f>
        <v>0.41666666666666669</v>
      </c>
      <c r="K1770"/>
    </row>
    <row r="1771" spans="1:11" x14ac:dyDescent="0.25">
      <c r="A1771">
        <v>94</v>
      </c>
      <c r="B1771" s="1">
        <v>37987</v>
      </c>
      <c r="C1771">
        <v>9</v>
      </c>
      <c r="D1771" t="str">
        <f>VLOOKUP(Rent[[#This Row],[Real_estate_Item]],Houses[#All],2)</f>
        <v>Eindhoven-West</v>
      </c>
      <c r="E1771" t="str">
        <f>VLOOKUP(Rent[[#This Row],[Real_estate_Item]],Houses[#All],3)</f>
        <v>Strijp</v>
      </c>
      <c r="F1771" t="str">
        <f>VLOOKUP(Rent[[#This Row],[Real_estate_Item]],Houses[#All],6)</f>
        <v>House</v>
      </c>
      <c r="G1771" s="3">
        <f>VLOOKUP(Rent[[#This Row],[Real_estate_Item]],Houses[#All],7)</f>
        <v>840</v>
      </c>
      <c r="H1771" s="3">
        <f t="shared" si="54"/>
        <v>7560</v>
      </c>
      <c r="I1771" s="3">
        <f t="shared" si="55"/>
        <v>10080</v>
      </c>
      <c r="J1771" s="4">
        <f>Rent[[#This Row],[Actual_Rent]]/Rent[[#This Row],[Planned_rent]]</f>
        <v>0.75</v>
      </c>
      <c r="K1771"/>
    </row>
    <row r="1772" spans="1:11" x14ac:dyDescent="0.25">
      <c r="A1772">
        <v>94</v>
      </c>
      <c r="B1772" s="1">
        <v>38353</v>
      </c>
      <c r="C1772">
        <v>8</v>
      </c>
      <c r="D1772" t="str">
        <f>VLOOKUP(Rent[[#This Row],[Real_estate_Item]],Houses[#All],2)</f>
        <v>Eindhoven-West</v>
      </c>
      <c r="E1772" t="str">
        <f>VLOOKUP(Rent[[#This Row],[Real_estate_Item]],Houses[#All],3)</f>
        <v>Strijp</v>
      </c>
      <c r="F1772" t="str">
        <f>VLOOKUP(Rent[[#This Row],[Real_estate_Item]],Houses[#All],6)</f>
        <v>House</v>
      </c>
      <c r="G1772" s="3">
        <f>VLOOKUP(Rent[[#This Row],[Real_estate_Item]],Houses[#All],7)</f>
        <v>840</v>
      </c>
      <c r="H1772" s="3">
        <f t="shared" si="54"/>
        <v>6720</v>
      </c>
      <c r="I1772" s="3">
        <f t="shared" si="55"/>
        <v>10080</v>
      </c>
      <c r="J1772" s="4">
        <f>Rent[[#This Row],[Actual_Rent]]/Rent[[#This Row],[Planned_rent]]</f>
        <v>0.66666666666666663</v>
      </c>
      <c r="K1772"/>
    </row>
    <row r="1773" spans="1:11" x14ac:dyDescent="0.25">
      <c r="A1773">
        <v>94</v>
      </c>
      <c r="B1773" s="1">
        <v>38718</v>
      </c>
      <c r="C1773">
        <v>7</v>
      </c>
      <c r="D1773" t="str">
        <f>VLOOKUP(Rent[[#This Row],[Real_estate_Item]],Houses[#All],2)</f>
        <v>Eindhoven-West</v>
      </c>
      <c r="E1773" t="str">
        <f>VLOOKUP(Rent[[#This Row],[Real_estate_Item]],Houses[#All],3)</f>
        <v>Strijp</v>
      </c>
      <c r="F1773" t="str">
        <f>VLOOKUP(Rent[[#This Row],[Real_estate_Item]],Houses[#All],6)</f>
        <v>House</v>
      </c>
      <c r="G1773" s="3">
        <f>VLOOKUP(Rent[[#This Row],[Real_estate_Item]],Houses[#All],7)</f>
        <v>840</v>
      </c>
      <c r="H1773" s="3">
        <f t="shared" si="54"/>
        <v>5880</v>
      </c>
      <c r="I1773" s="3">
        <f t="shared" si="55"/>
        <v>10080</v>
      </c>
      <c r="J1773" s="4">
        <f>Rent[[#This Row],[Actual_Rent]]/Rent[[#This Row],[Planned_rent]]</f>
        <v>0.58333333333333337</v>
      </c>
      <c r="K1773"/>
    </row>
    <row r="1774" spans="1:11" x14ac:dyDescent="0.25">
      <c r="A1774">
        <v>94</v>
      </c>
      <c r="B1774" s="1">
        <v>39083</v>
      </c>
      <c r="C1774">
        <v>8</v>
      </c>
      <c r="D1774" t="str">
        <f>VLOOKUP(Rent[[#This Row],[Real_estate_Item]],Houses[#All],2)</f>
        <v>Eindhoven-West</v>
      </c>
      <c r="E1774" t="str">
        <f>VLOOKUP(Rent[[#This Row],[Real_estate_Item]],Houses[#All],3)</f>
        <v>Strijp</v>
      </c>
      <c r="F1774" t="str">
        <f>VLOOKUP(Rent[[#This Row],[Real_estate_Item]],Houses[#All],6)</f>
        <v>House</v>
      </c>
      <c r="G1774" s="3">
        <f>VLOOKUP(Rent[[#This Row],[Real_estate_Item]],Houses[#All],7)</f>
        <v>840</v>
      </c>
      <c r="H1774" s="3">
        <f t="shared" si="54"/>
        <v>6720</v>
      </c>
      <c r="I1774" s="3">
        <f t="shared" si="55"/>
        <v>10080</v>
      </c>
      <c r="J1774" s="4">
        <f>Rent[[#This Row],[Actual_Rent]]/Rent[[#This Row],[Planned_rent]]</f>
        <v>0.66666666666666663</v>
      </c>
      <c r="K1774"/>
    </row>
    <row r="1775" spans="1:11" x14ac:dyDescent="0.25">
      <c r="A1775">
        <v>94</v>
      </c>
      <c r="B1775" s="1">
        <v>39448</v>
      </c>
      <c r="C1775">
        <v>9</v>
      </c>
      <c r="D1775" t="str">
        <f>VLOOKUP(Rent[[#This Row],[Real_estate_Item]],Houses[#All],2)</f>
        <v>Eindhoven-West</v>
      </c>
      <c r="E1775" t="str">
        <f>VLOOKUP(Rent[[#This Row],[Real_estate_Item]],Houses[#All],3)</f>
        <v>Strijp</v>
      </c>
      <c r="F1775" t="str">
        <f>VLOOKUP(Rent[[#This Row],[Real_estate_Item]],Houses[#All],6)</f>
        <v>House</v>
      </c>
      <c r="G1775" s="3">
        <f>VLOOKUP(Rent[[#This Row],[Real_estate_Item]],Houses[#All],7)</f>
        <v>840</v>
      </c>
      <c r="H1775" s="3">
        <f t="shared" si="54"/>
        <v>7560</v>
      </c>
      <c r="I1775" s="3">
        <f t="shared" si="55"/>
        <v>10080</v>
      </c>
      <c r="J1775" s="4">
        <f>Rent[[#This Row],[Actual_Rent]]/Rent[[#This Row],[Planned_rent]]</f>
        <v>0.75</v>
      </c>
      <c r="K1775"/>
    </row>
    <row r="1776" spans="1:11" x14ac:dyDescent="0.25">
      <c r="A1776">
        <v>94</v>
      </c>
      <c r="B1776" s="1">
        <v>39814</v>
      </c>
      <c r="C1776">
        <v>5</v>
      </c>
      <c r="D1776" t="str">
        <f>VLOOKUP(Rent[[#This Row],[Real_estate_Item]],Houses[#All],2)</f>
        <v>Eindhoven-West</v>
      </c>
      <c r="E1776" t="str">
        <f>VLOOKUP(Rent[[#This Row],[Real_estate_Item]],Houses[#All],3)</f>
        <v>Strijp</v>
      </c>
      <c r="F1776" t="str">
        <f>VLOOKUP(Rent[[#This Row],[Real_estate_Item]],Houses[#All],6)</f>
        <v>House</v>
      </c>
      <c r="G1776" s="3">
        <f>VLOOKUP(Rent[[#This Row],[Real_estate_Item]],Houses[#All],7)</f>
        <v>840</v>
      </c>
      <c r="H1776" s="3">
        <f t="shared" si="54"/>
        <v>4200</v>
      </c>
      <c r="I1776" s="3">
        <f t="shared" si="55"/>
        <v>10080</v>
      </c>
      <c r="J1776" s="4">
        <f>Rent[[#This Row],[Actual_Rent]]/Rent[[#This Row],[Planned_rent]]</f>
        <v>0.41666666666666669</v>
      </c>
      <c r="K1776"/>
    </row>
    <row r="1777" spans="1:11" x14ac:dyDescent="0.25">
      <c r="A1777">
        <v>94</v>
      </c>
      <c r="B1777" s="1">
        <v>40179</v>
      </c>
      <c r="C1777">
        <v>9</v>
      </c>
      <c r="D1777" t="str">
        <f>VLOOKUP(Rent[[#This Row],[Real_estate_Item]],Houses[#All],2)</f>
        <v>Eindhoven-West</v>
      </c>
      <c r="E1777" t="str">
        <f>VLOOKUP(Rent[[#This Row],[Real_estate_Item]],Houses[#All],3)</f>
        <v>Strijp</v>
      </c>
      <c r="F1777" t="str">
        <f>VLOOKUP(Rent[[#This Row],[Real_estate_Item]],Houses[#All],6)</f>
        <v>House</v>
      </c>
      <c r="G1777" s="3">
        <f>VLOOKUP(Rent[[#This Row],[Real_estate_Item]],Houses[#All],7)</f>
        <v>840</v>
      </c>
      <c r="H1777" s="3">
        <f t="shared" si="54"/>
        <v>7560</v>
      </c>
      <c r="I1777" s="3">
        <f t="shared" si="55"/>
        <v>10080</v>
      </c>
      <c r="J1777" s="4">
        <f>Rent[[#This Row],[Actual_Rent]]/Rent[[#This Row],[Planned_rent]]</f>
        <v>0.75</v>
      </c>
      <c r="K1777"/>
    </row>
    <row r="1778" spans="1:11" x14ac:dyDescent="0.25">
      <c r="A1778">
        <v>94</v>
      </c>
      <c r="B1778" s="1">
        <v>40544</v>
      </c>
      <c r="C1778">
        <v>7</v>
      </c>
      <c r="D1778" t="str">
        <f>VLOOKUP(Rent[[#This Row],[Real_estate_Item]],Houses[#All],2)</f>
        <v>Eindhoven-West</v>
      </c>
      <c r="E1778" t="str">
        <f>VLOOKUP(Rent[[#This Row],[Real_estate_Item]],Houses[#All],3)</f>
        <v>Strijp</v>
      </c>
      <c r="F1778" t="str">
        <f>VLOOKUP(Rent[[#This Row],[Real_estate_Item]],Houses[#All],6)</f>
        <v>House</v>
      </c>
      <c r="G1778" s="3">
        <f>VLOOKUP(Rent[[#This Row],[Real_estate_Item]],Houses[#All],7)</f>
        <v>840</v>
      </c>
      <c r="H1778" s="3">
        <f t="shared" si="54"/>
        <v>5880</v>
      </c>
      <c r="I1778" s="3">
        <f t="shared" si="55"/>
        <v>10080</v>
      </c>
      <c r="J1778" s="4">
        <f>Rent[[#This Row],[Actual_Rent]]/Rent[[#This Row],[Planned_rent]]</f>
        <v>0.58333333333333337</v>
      </c>
      <c r="K1778"/>
    </row>
    <row r="1779" spans="1:11" x14ac:dyDescent="0.25">
      <c r="A1779">
        <v>94</v>
      </c>
      <c r="B1779" s="1">
        <v>40909</v>
      </c>
      <c r="C1779">
        <v>5</v>
      </c>
      <c r="D1779" t="str">
        <f>VLOOKUP(Rent[[#This Row],[Real_estate_Item]],Houses[#All],2)</f>
        <v>Eindhoven-West</v>
      </c>
      <c r="E1779" t="str">
        <f>VLOOKUP(Rent[[#This Row],[Real_estate_Item]],Houses[#All],3)</f>
        <v>Strijp</v>
      </c>
      <c r="F1779" t="str">
        <f>VLOOKUP(Rent[[#This Row],[Real_estate_Item]],Houses[#All],6)</f>
        <v>House</v>
      </c>
      <c r="G1779" s="3">
        <f>VLOOKUP(Rent[[#This Row],[Real_estate_Item]],Houses[#All],7)</f>
        <v>840</v>
      </c>
      <c r="H1779" s="3">
        <f t="shared" si="54"/>
        <v>4200</v>
      </c>
      <c r="I1779" s="3">
        <f t="shared" si="55"/>
        <v>10080</v>
      </c>
      <c r="J1779" s="4">
        <f>Rent[[#This Row],[Actual_Rent]]/Rent[[#This Row],[Planned_rent]]</f>
        <v>0.41666666666666669</v>
      </c>
      <c r="K1779"/>
    </row>
    <row r="1780" spans="1:11" x14ac:dyDescent="0.25">
      <c r="A1780">
        <v>94</v>
      </c>
      <c r="B1780" s="1">
        <v>41275</v>
      </c>
      <c r="C1780">
        <v>6</v>
      </c>
      <c r="D1780" t="str">
        <f>VLOOKUP(Rent[[#This Row],[Real_estate_Item]],Houses[#All],2)</f>
        <v>Eindhoven-West</v>
      </c>
      <c r="E1780" t="str">
        <f>VLOOKUP(Rent[[#This Row],[Real_estate_Item]],Houses[#All],3)</f>
        <v>Strijp</v>
      </c>
      <c r="F1780" t="str">
        <f>VLOOKUP(Rent[[#This Row],[Real_estate_Item]],Houses[#All],6)</f>
        <v>House</v>
      </c>
      <c r="G1780" s="3">
        <f>VLOOKUP(Rent[[#This Row],[Real_estate_Item]],Houses[#All],7)</f>
        <v>840</v>
      </c>
      <c r="H1780" s="3">
        <f t="shared" si="54"/>
        <v>5040</v>
      </c>
      <c r="I1780" s="3">
        <f t="shared" si="55"/>
        <v>10080</v>
      </c>
      <c r="J1780" s="4">
        <f>Rent[[#This Row],[Actual_Rent]]/Rent[[#This Row],[Planned_rent]]</f>
        <v>0.5</v>
      </c>
      <c r="K1780"/>
    </row>
    <row r="1781" spans="1:11" x14ac:dyDescent="0.25">
      <c r="A1781">
        <v>94</v>
      </c>
      <c r="B1781" s="1">
        <v>41640</v>
      </c>
      <c r="C1781">
        <v>6</v>
      </c>
      <c r="D1781" t="str">
        <f>VLOOKUP(Rent[[#This Row],[Real_estate_Item]],Houses[#All],2)</f>
        <v>Eindhoven-West</v>
      </c>
      <c r="E1781" t="str">
        <f>VLOOKUP(Rent[[#This Row],[Real_estate_Item]],Houses[#All],3)</f>
        <v>Strijp</v>
      </c>
      <c r="F1781" t="str">
        <f>VLOOKUP(Rent[[#This Row],[Real_estate_Item]],Houses[#All],6)</f>
        <v>House</v>
      </c>
      <c r="G1781" s="3">
        <f>VLOOKUP(Rent[[#This Row],[Real_estate_Item]],Houses[#All],7)</f>
        <v>840</v>
      </c>
      <c r="H1781" s="3">
        <f t="shared" si="54"/>
        <v>5040</v>
      </c>
      <c r="I1781" s="3">
        <f t="shared" si="55"/>
        <v>10080</v>
      </c>
      <c r="J1781" s="4">
        <f>Rent[[#This Row],[Actual_Rent]]/Rent[[#This Row],[Planned_rent]]</f>
        <v>0.5</v>
      </c>
      <c r="K1781"/>
    </row>
    <row r="1782" spans="1:11" x14ac:dyDescent="0.25">
      <c r="A1782">
        <v>94</v>
      </c>
      <c r="B1782" s="1">
        <v>42005</v>
      </c>
      <c r="C1782">
        <v>5</v>
      </c>
      <c r="D1782" t="str">
        <f>VLOOKUP(Rent[[#This Row],[Real_estate_Item]],Houses[#All],2)</f>
        <v>Eindhoven-West</v>
      </c>
      <c r="E1782" t="str">
        <f>VLOOKUP(Rent[[#This Row],[Real_estate_Item]],Houses[#All],3)</f>
        <v>Strijp</v>
      </c>
      <c r="F1782" t="str">
        <f>VLOOKUP(Rent[[#This Row],[Real_estate_Item]],Houses[#All],6)</f>
        <v>House</v>
      </c>
      <c r="G1782" s="3">
        <f>VLOOKUP(Rent[[#This Row],[Real_estate_Item]],Houses[#All],7)</f>
        <v>840</v>
      </c>
      <c r="H1782" s="3">
        <f t="shared" si="54"/>
        <v>4200</v>
      </c>
      <c r="I1782" s="3">
        <f t="shared" si="55"/>
        <v>10080</v>
      </c>
      <c r="J1782" s="4">
        <f>Rent[[#This Row],[Actual_Rent]]/Rent[[#This Row],[Planned_rent]]</f>
        <v>0.41666666666666669</v>
      </c>
      <c r="K1782"/>
    </row>
    <row r="1783" spans="1:11" x14ac:dyDescent="0.25">
      <c r="A1783">
        <v>94</v>
      </c>
      <c r="B1783" s="1">
        <v>42370</v>
      </c>
      <c r="C1783">
        <v>8</v>
      </c>
      <c r="D1783" t="str">
        <f>VLOOKUP(Rent[[#This Row],[Real_estate_Item]],Houses[#All],2)</f>
        <v>Eindhoven-West</v>
      </c>
      <c r="E1783" t="str">
        <f>VLOOKUP(Rent[[#This Row],[Real_estate_Item]],Houses[#All],3)</f>
        <v>Strijp</v>
      </c>
      <c r="F1783" t="str">
        <f>VLOOKUP(Rent[[#This Row],[Real_estate_Item]],Houses[#All],6)</f>
        <v>House</v>
      </c>
      <c r="G1783" s="3">
        <f>VLOOKUP(Rent[[#This Row],[Real_estate_Item]],Houses[#All],7)</f>
        <v>840</v>
      </c>
      <c r="H1783" s="3">
        <f t="shared" si="54"/>
        <v>6720</v>
      </c>
      <c r="I1783" s="3">
        <f t="shared" si="55"/>
        <v>10080</v>
      </c>
      <c r="J1783" s="4">
        <f>Rent[[#This Row],[Actual_Rent]]/Rent[[#This Row],[Planned_rent]]</f>
        <v>0.66666666666666663</v>
      </c>
      <c r="K1783"/>
    </row>
    <row r="1784" spans="1:11" x14ac:dyDescent="0.25">
      <c r="A1784">
        <v>94</v>
      </c>
      <c r="B1784" s="1">
        <v>42736</v>
      </c>
      <c r="C1784">
        <v>8</v>
      </c>
      <c r="D1784" t="str">
        <f>VLOOKUP(Rent[[#This Row],[Real_estate_Item]],Houses[#All],2)</f>
        <v>Eindhoven-West</v>
      </c>
      <c r="E1784" t="str">
        <f>VLOOKUP(Rent[[#This Row],[Real_estate_Item]],Houses[#All],3)</f>
        <v>Strijp</v>
      </c>
      <c r="F1784" t="str">
        <f>VLOOKUP(Rent[[#This Row],[Real_estate_Item]],Houses[#All],6)</f>
        <v>House</v>
      </c>
      <c r="G1784" s="3">
        <f>VLOOKUP(Rent[[#This Row],[Real_estate_Item]],Houses[#All],7)</f>
        <v>840</v>
      </c>
      <c r="H1784" s="3">
        <f t="shared" si="54"/>
        <v>6720</v>
      </c>
      <c r="I1784" s="3">
        <f t="shared" si="55"/>
        <v>10080</v>
      </c>
      <c r="J1784" s="4">
        <f>Rent[[#This Row],[Actual_Rent]]/Rent[[#This Row],[Planned_rent]]</f>
        <v>0.66666666666666663</v>
      </c>
      <c r="K1784"/>
    </row>
    <row r="1785" spans="1:11" x14ac:dyDescent="0.25">
      <c r="A1785">
        <v>94</v>
      </c>
      <c r="B1785" s="1">
        <v>43101</v>
      </c>
      <c r="C1785">
        <v>9</v>
      </c>
      <c r="D1785" t="str">
        <f>VLOOKUP(Rent[[#This Row],[Real_estate_Item]],Houses[#All],2)</f>
        <v>Eindhoven-West</v>
      </c>
      <c r="E1785" t="str">
        <f>VLOOKUP(Rent[[#This Row],[Real_estate_Item]],Houses[#All],3)</f>
        <v>Strijp</v>
      </c>
      <c r="F1785" t="str">
        <f>VLOOKUP(Rent[[#This Row],[Real_estate_Item]],Houses[#All],6)</f>
        <v>House</v>
      </c>
      <c r="G1785" s="3">
        <f>VLOOKUP(Rent[[#This Row],[Real_estate_Item]],Houses[#All],7)</f>
        <v>840</v>
      </c>
      <c r="H1785" s="3">
        <f t="shared" si="54"/>
        <v>7560</v>
      </c>
      <c r="I1785" s="3">
        <f t="shared" si="55"/>
        <v>10080</v>
      </c>
      <c r="J1785" s="4">
        <f>Rent[[#This Row],[Actual_Rent]]/Rent[[#This Row],[Planned_rent]]</f>
        <v>0.75</v>
      </c>
      <c r="K1785"/>
    </row>
    <row r="1786" spans="1:11" x14ac:dyDescent="0.25">
      <c r="A1786">
        <v>94</v>
      </c>
      <c r="B1786" s="1">
        <v>43466</v>
      </c>
      <c r="C1786">
        <v>5</v>
      </c>
      <c r="D1786" t="str">
        <f>VLOOKUP(Rent[[#This Row],[Real_estate_Item]],Houses[#All],2)</f>
        <v>Eindhoven-West</v>
      </c>
      <c r="E1786" t="str">
        <f>VLOOKUP(Rent[[#This Row],[Real_estate_Item]],Houses[#All],3)</f>
        <v>Strijp</v>
      </c>
      <c r="F1786" t="str">
        <f>VLOOKUP(Rent[[#This Row],[Real_estate_Item]],Houses[#All],6)</f>
        <v>House</v>
      </c>
      <c r="G1786" s="3">
        <f>VLOOKUP(Rent[[#This Row],[Real_estate_Item]],Houses[#All],7)</f>
        <v>840</v>
      </c>
      <c r="H1786" s="3">
        <f t="shared" si="54"/>
        <v>4200</v>
      </c>
      <c r="I1786" s="3">
        <f t="shared" si="55"/>
        <v>10080</v>
      </c>
      <c r="J1786" s="4">
        <f>Rent[[#This Row],[Actual_Rent]]/Rent[[#This Row],[Planned_rent]]</f>
        <v>0.41666666666666669</v>
      </c>
      <c r="K1786"/>
    </row>
    <row r="1787" spans="1:11" x14ac:dyDescent="0.25">
      <c r="A1787">
        <v>95</v>
      </c>
      <c r="B1787" s="1">
        <v>36892</v>
      </c>
      <c r="C1787">
        <v>6</v>
      </c>
      <c r="D1787" t="str">
        <f>VLOOKUP(Rent[[#This Row],[Real_estate_Item]],Houses[#All],2)</f>
        <v>Eindhoven-West</v>
      </c>
      <c r="E1787" t="str">
        <f>VLOOKUP(Rent[[#This Row],[Real_estate_Item]],Houses[#All],3)</f>
        <v>Strijp</v>
      </c>
      <c r="F1787" t="str">
        <f>VLOOKUP(Rent[[#This Row],[Real_estate_Item]],Houses[#All],6)</f>
        <v>House</v>
      </c>
      <c r="G1787" s="3">
        <f>VLOOKUP(Rent[[#This Row],[Real_estate_Item]],Houses[#All],7)</f>
        <v>980</v>
      </c>
      <c r="H1787" s="3">
        <f t="shared" si="54"/>
        <v>5880</v>
      </c>
      <c r="I1787" s="3">
        <f t="shared" si="55"/>
        <v>11760</v>
      </c>
      <c r="J1787" s="4">
        <f>Rent[[#This Row],[Actual_Rent]]/Rent[[#This Row],[Planned_rent]]</f>
        <v>0.5</v>
      </c>
      <c r="K1787"/>
    </row>
    <row r="1788" spans="1:11" x14ac:dyDescent="0.25">
      <c r="A1788">
        <v>95</v>
      </c>
      <c r="B1788" s="1">
        <v>37257</v>
      </c>
      <c r="C1788">
        <v>8</v>
      </c>
      <c r="D1788" t="str">
        <f>VLOOKUP(Rent[[#This Row],[Real_estate_Item]],Houses[#All],2)</f>
        <v>Eindhoven-West</v>
      </c>
      <c r="E1788" t="str">
        <f>VLOOKUP(Rent[[#This Row],[Real_estate_Item]],Houses[#All],3)</f>
        <v>Strijp</v>
      </c>
      <c r="F1788" t="str">
        <f>VLOOKUP(Rent[[#This Row],[Real_estate_Item]],Houses[#All],6)</f>
        <v>House</v>
      </c>
      <c r="G1788" s="3">
        <f>VLOOKUP(Rent[[#This Row],[Real_estate_Item]],Houses[#All],7)</f>
        <v>980</v>
      </c>
      <c r="H1788" s="3">
        <f t="shared" si="54"/>
        <v>7840</v>
      </c>
      <c r="I1788" s="3">
        <f t="shared" si="55"/>
        <v>11760</v>
      </c>
      <c r="J1788" s="4">
        <f>Rent[[#This Row],[Actual_Rent]]/Rent[[#This Row],[Planned_rent]]</f>
        <v>0.66666666666666663</v>
      </c>
      <c r="K1788"/>
    </row>
    <row r="1789" spans="1:11" x14ac:dyDescent="0.25">
      <c r="A1789">
        <v>95</v>
      </c>
      <c r="B1789" s="1">
        <v>37622</v>
      </c>
      <c r="C1789">
        <v>5</v>
      </c>
      <c r="D1789" t="str">
        <f>VLOOKUP(Rent[[#This Row],[Real_estate_Item]],Houses[#All],2)</f>
        <v>Eindhoven-West</v>
      </c>
      <c r="E1789" t="str">
        <f>VLOOKUP(Rent[[#This Row],[Real_estate_Item]],Houses[#All],3)</f>
        <v>Strijp</v>
      </c>
      <c r="F1789" t="str">
        <f>VLOOKUP(Rent[[#This Row],[Real_estate_Item]],Houses[#All],6)</f>
        <v>House</v>
      </c>
      <c r="G1789" s="3">
        <f>VLOOKUP(Rent[[#This Row],[Real_estate_Item]],Houses[#All],7)</f>
        <v>980</v>
      </c>
      <c r="H1789" s="3">
        <f t="shared" si="54"/>
        <v>4900</v>
      </c>
      <c r="I1789" s="3">
        <f t="shared" si="55"/>
        <v>11760</v>
      </c>
      <c r="J1789" s="4">
        <f>Rent[[#This Row],[Actual_Rent]]/Rent[[#This Row],[Planned_rent]]</f>
        <v>0.41666666666666669</v>
      </c>
      <c r="K1789"/>
    </row>
    <row r="1790" spans="1:11" x14ac:dyDescent="0.25">
      <c r="A1790">
        <v>95</v>
      </c>
      <c r="B1790" s="1">
        <v>37987</v>
      </c>
      <c r="C1790">
        <v>5</v>
      </c>
      <c r="D1790" t="str">
        <f>VLOOKUP(Rent[[#This Row],[Real_estate_Item]],Houses[#All],2)</f>
        <v>Eindhoven-West</v>
      </c>
      <c r="E1790" t="str">
        <f>VLOOKUP(Rent[[#This Row],[Real_estate_Item]],Houses[#All],3)</f>
        <v>Strijp</v>
      </c>
      <c r="F1790" t="str">
        <f>VLOOKUP(Rent[[#This Row],[Real_estate_Item]],Houses[#All],6)</f>
        <v>House</v>
      </c>
      <c r="G1790" s="3">
        <f>VLOOKUP(Rent[[#This Row],[Real_estate_Item]],Houses[#All],7)</f>
        <v>980</v>
      </c>
      <c r="H1790" s="3">
        <f t="shared" si="54"/>
        <v>4900</v>
      </c>
      <c r="I1790" s="3">
        <f t="shared" si="55"/>
        <v>11760</v>
      </c>
      <c r="J1790" s="4">
        <f>Rent[[#This Row],[Actual_Rent]]/Rent[[#This Row],[Planned_rent]]</f>
        <v>0.41666666666666669</v>
      </c>
      <c r="K1790"/>
    </row>
    <row r="1791" spans="1:11" x14ac:dyDescent="0.25">
      <c r="A1791">
        <v>95</v>
      </c>
      <c r="B1791" s="1">
        <v>38353</v>
      </c>
      <c r="C1791">
        <v>7</v>
      </c>
      <c r="D1791" t="str">
        <f>VLOOKUP(Rent[[#This Row],[Real_estate_Item]],Houses[#All],2)</f>
        <v>Eindhoven-West</v>
      </c>
      <c r="E1791" t="str">
        <f>VLOOKUP(Rent[[#This Row],[Real_estate_Item]],Houses[#All],3)</f>
        <v>Strijp</v>
      </c>
      <c r="F1791" t="str">
        <f>VLOOKUP(Rent[[#This Row],[Real_estate_Item]],Houses[#All],6)</f>
        <v>House</v>
      </c>
      <c r="G1791" s="3">
        <f>VLOOKUP(Rent[[#This Row],[Real_estate_Item]],Houses[#All],7)</f>
        <v>980</v>
      </c>
      <c r="H1791" s="3">
        <f t="shared" si="54"/>
        <v>6860</v>
      </c>
      <c r="I1791" s="3">
        <f t="shared" si="55"/>
        <v>11760</v>
      </c>
      <c r="J1791" s="4">
        <f>Rent[[#This Row],[Actual_Rent]]/Rent[[#This Row],[Planned_rent]]</f>
        <v>0.58333333333333337</v>
      </c>
      <c r="K1791"/>
    </row>
    <row r="1792" spans="1:11" x14ac:dyDescent="0.25">
      <c r="A1792">
        <v>95</v>
      </c>
      <c r="B1792" s="1">
        <v>38718</v>
      </c>
      <c r="C1792">
        <v>5</v>
      </c>
      <c r="D1792" t="str">
        <f>VLOOKUP(Rent[[#This Row],[Real_estate_Item]],Houses[#All],2)</f>
        <v>Eindhoven-West</v>
      </c>
      <c r="E1792" t="str">
        <f>VLOOKUP(Rent[[#This Row],[Real_estate_Item]],Houses[#All],3)</f>
        <v>Strijp</v>
      </c>
      <c r="F1792" t="str">
        <f>VLOOKUP(Rent[[#This Row],[Real_estate_Item]],Houses[#All],6)</f>
        <v>House</v>
      </c>
      <c r="G1792" s="3">
        <f>VLOOKUP(Rent[[#This Row],[Real_estate_Item]],Houses[#All],7)</f>
        <v>980</v>
      </c>
      <c r="H1792" s="3">
        <f t="shared" si="54"/>
        <v>4900</v>
      </c>
      <c r="I1792" s="3">
        <f t="shared" si="55"/>
        <v>11760</v>
      </c>
      <c r="J1792" s="4">
        <f>Rent[[#This Row],[Actual_Rent]]/Rent[[#This Row],[Planned_rent]]</f>
        <v>0.41666666666666669</v>
      </c>
      <c r="K1792"/>
    </row>
    <row r="1793" spans="1:11" x14ac:dyDescent="0.25">
      <c r="A1793">
        <v>95</v>
      </c>
      <c r="B1793" s="1">
        <v>39083</v>
      </c>
      <c r="C1793">
        <v>9</v>
      </c>
      <c r="D1793" t="str">
        <f>VLOOKUP(Rent[[#This Row],[Real_estate_Item]],Houses[#All],2)</f>
        <v>Eindhoven-West</v>
      </c>
      <c r="E1793" t="str">
        <f>VLOOKUP(Rent[[#This Row],[Real_estate_Item]],Houses[#All],3)</f>
        <v>Strijp</v>
      </c>
      <c r="F1793" t="str">
        <f>VLOOKUP(Rent[[#This Row],[Real_estate_Item]],Houses[#All],6)</f>
        <v>House</v>
      </c>
      <c r="G1793" s="3">
        <f>VLOOKUP(Rent[[#This Row],[Real_estate_Item]],Houses[#All],7)</f>
        <v>980</v>
      </c>
      <c r="H1793" s="3">
        <f t="shared" si="54"/>
        <v>8820</v>
      </c>
      <c r="I1793" s="3">
        <f t="shared" si="55"/>
        <v>11760</v>
      </c>
      <c r="J1793" s="4">
        <f>Rent[[#This Row],[Actual_Rent]]/Rent[[#This Row],[Planned_rent]]</f>
        <v>0.75</v>
      </c>
      <c r="K1793"/>
    </row>
    <row r="1794" spans="1:11" x14ac:dyDescent="0.25">
      <c r="A1794">
        <v>95</v>
      </c>
      <c r="B1794" s="1">
        <v>39448</v>
      </c>
      <c r="C1794">
        <v>8</v>
      </c>
      <c r="D1794" t="str">
        <f>VLOOKUP(Rent[[#This Row],[Real_estate_Item]],Houses[#All],2)</f>
        <v>Eindhoven-West</v>
      </c>
      <c r="E1794" t="str">
        <f>VLOOKUP(Rent[[#This Row],[Real_estate_Item]],Houses[#All],3)</f>
        <v>Strijp</v>
      </c>
      <c r="F1794" t="str">
        <f>VLOOKUP(Rent[[#This Row],[Real_estate_Item]],Houses[#All],6)</f>
        <v>House</v>
      </c>
      <c r="G1794" s="3">
        <f>VLOOKUP(Rent[[#This Row],[Real_estate_Item]],Houses[#All],7)</f>
        <v>980</v>
      </c>
      <c r="H1794" s="3">
        <f t="shared" ref="H1794:H1857" si="56">C1794*G1794</f>
        <v>7840</v>
      </c>
      <c r="I1794" s="3">
        <f t="shared" ref="I1794:I1857" si="57">$C$2*G1794</f>
        <v>11760</v>
      </c>
      <c r="J1794" s="4">
        <f>Rent[[#This Row],[Actual_Rent]]/Rent[[#This Row],[Planned_rent]]</f>
        <v>0.66666666666666663</v>
      </c>
      <c r="K1794"/>
    </row>
    <row r="1795" spans="1:11" x14ac:dyDescent="0.25">
      <c r="A1795">
        <v>95</v>
      </c>
      <c r="B1795" s="1">
        <v>39814</v>
      </c>
      <c r="C1795">
        <v>9</v>
      </c>
      <c r="D1795" t="str">
        <f>VLOOKUP(Rent[[#This Row],[Real_estate_Item]],Houses[#All],2)</f>
        <v>Eindhoven-West</v>
      </c>
      <c r="E1795" t="str">
        <f>VLOOKUP(Rent[[#This Row],[Real_estate_Item]],Houses[#All],3)</f>
        <v>Strijp</v>
      </c>
      <c r="F1795" t="str">
        <f>VLOOKUP(Rent[[#This Row],[Real_estate_Item]],Houses[#All],6)</f>
        <v>House</v>
      </c>
      <c r="G1795" s="3">
        <f>VLOOKUP(Rent[[#This Row],[Real_estate_Item]],Houses[#All],7)</f>
        <v>980</v>
      </c>
      <c r="H1795" s="3">
        <f t="shared" si="56"/>
        <v>8820</v>
      </c>
      <c r="I1795" s="3">
        <f t="shared" si="57"/>
        <v>11760</v>
      </c>
      <c r="J1795" s="4">
        <f>Rent[[#This Row],[Actual_Rent]]/Rent[[#This Row],[Planned_rent]]</f>
        <v>0.75</v>
      </c>
      <c r="K1795"/>
    </row>
    <row r="1796" spans="1:11" x14ac:dyDescent="0.25">
      <c r="A1796">
        <v>95</v>
      </c>
      <c r="B1796" s="1">
        <v>40179</v>
      </c>
      <c r="C1796">
        <v>5</v>
      </c>
      <c r="D1796" t="str">
        <f>VLOOKUP(Rent[[#This Row],[Real_estate_Item]],Houses[#All],2)</f>
        <v>Eindhoven-West</v>
      </c>
      <c r="E1796" t="str">
        <f>VLOOKUP(Rent[[#This Row],[Real_estate_Item]],Houses[#All],3)</f>
        <v>Strijp</v>
      </c>
      <c r="F1796" t="str">
        <f>VLOOKUP(Rent[[#This Row],[Real_estate_Item]],Houses[#All],6)</f>
        <v>House</v>
      </c>
      <c r="G1796" s="3">
        <f>VLOOKUP(Rent[[#This Row],[Real_estate_Item]],Houses[#All],7)</f>
        <v>980</v>
      </c>
      <c r="H1796" s="3">
        <f t="shared" si="56"/>
        <v>4900</v>
      </c>
      <c r="I1796" s="3">
        <f t="shared" si="57"/>
        <v>11760</v>
      </c>
      <c r="J1796" s="4">
        <f>Rent[[#This Row],[Actual_Rent]]/Rent[[#This Row],[Planned_rent]]</f>
        <v>0.41666666666666669</v>
      </c>
      <c r="K1796"/>
    </row>
    <row r="1797" spans="1:11" x14ac:dyDescent="0.25">
      <c r="A1797">
        <v>95</v>
      </c>
      <c r="B1797" s="1">
        <v>40544</v>
      </c>
      <c r="C1797">
        <v>5</v>
      </c>
      <c r="D1797" t="str">
        <f>VLOOKUP(Rent[[#This Row],[Real_estate_Item]],Houses[#All],2)</f>
        <v>Eindhoven-West</v>
      </c>
      <c r="E1797" t="str">
        <f>VLOOKUP(Rent[[#This Row],[Real_estate_Item]],Houses[#All],3)</f>
        <v>Strijp</v>
      </c>
      <c r="F1797" t="str">
        <f>VLOOKUP(Rent[[#This Row],[Real_estate_Item]],Houses[#All],6)</f>
        <v>House</v>
      </c>
      <c r="G1797" s="3">
        <f>VLOOKUP(Rent[[#This Row],[Real_estate_Item]],Houses[#All],7)</f>
        <v>980</v>
      </c>
      <c r="H1797" s="3">
        <f t="shared" si="56"/>
        <v>4900</v>
      </c>
      <c r="I1797" s="3">
        <f t="shared" si="57"/>
        <v>11760</v>
      </c>
      <c r="J1797" s="4">
        <f>Rent[[#This Row],[Actual_Rent]]/Rent[[#This Row],[Planned_rent]]</f>
        <v>0.41666666666666669</v>
      </c>
      <c r="K1797"/>
    </row>
    <row r="1798" spans="1:11" x14ac:dyDescent="0.25">
      <c r="A1798">
        <v>95</v>
      </c>
      <c r="B1798" s="1">
        <v>40909</v>
      </c>
      <c r="C1798">
        <v>5</v>
      </c>
      <c r="D1798" t="str">
        <f>VLOOKUP(Rent[[#This Row],[Real_estate_Item]],Houses[#All],2)</f>
        <v>Eindhoven-West</v>
      </c>
      <c r="E1798" t="str">
        <f>VLOOKUP(Rent[[#This Row],[Real_estate_Item]],Houses[#All],3)</f>
        <v>Strijp</v>
      </c>
      <c r="F1798" t="str">
        <f>VLOOKUP(Rent[[#This Row],[Real_estate_Item]],Houses[#All],6)</f>
        <v>House</v>
      </c>
      <c r="G1798" s="3">
        <f>VLOOKUP(Rent[[#This Row],[Real_estate_Item]],Houses[#All],7)</f>
        <v>980</v>
      </c>
      <c r="H1798" s="3">
        <f t="shared" si="56"/>
        <v>4900</v>
      </c>
      <c r="I1798" s="3">
        <f t="shared" si="57"/>
        <v>11760</v>
      </c>
      <c r="J1798" s="4">
        <f>Rent[[#This Row],[Actual_Rent]]/Rent[[#This Row],[Planned_rent]]</f>
        <v>0.41666666666666669</v>
      </c>
      <c r="K1798"/>
    </row>
    <row r="1799" spans="1:11" x14ac:dyDescent="0.25">
      <c r="A1799">
        <v>95</v>
      </c>
      <c r="B1799" s="1">
        <v>41275</v>
      </c>
      <c r="C1799">
        <v>6</v>
      </c>
      <c r="D1799" t="str">
        <f>VLOOKUP(Rent[[#This Row],[Real_estate_Item]],Houses[#All],2)</f>
        <v>Eindhoven-West</v>
      </c>
      <c r="E1799" t="str">
        <f>VLOOKUP(Rent[[#This Row],[Real_estate_Item]],Houses[#All],3)</f>
        <v>Strijp</v>
      </c>
      <c r="F1799" t="str">
        <f>VLOOKUP(Rent[[#This Row],[Real_estate_Item]],Houses[#All],6)</f>
        <v>House</v>
      </c>
      <c r="G1799" s="3">
        <f>VLOOKUP(Rent[[#This Row],[Real_estate_Item]],Houses[#All],7)</f>
        <v>980</v>
      </c>
      <c r="H1799" s="3">
        <f t="shared" si="56"/>
        <v>5880</v>
      </c>
      <c r="I1799" s="3">
        <f t="shared" si="57"/>
        <v>11760</v>
      </c>
      <c r="J1799" s="4">
        <f>Rent[[#This Row],[Actual_Rent]]/Rent[[#This Row],[Planned_rent]]</f>
        <v>0.5</v>
      </c>
      <c r="K1799"/>
    </row>
    <row r="1800" spans="1:11" x14ac:dyDescent="0.25">
      <c r="A1800">
        <v>95</v>
      </c>
      <c r="B1800" s="1">
        <v>41640</v>
      </c>
      <c r="C1800">
        <v>7</v>
      </c>
      <c r="D1800" t="str">
        <f>VLOOKUP(Rent[[#This Row],[Real_estate_Item]],Houses[#All],2)</f>
        <v>Eindhoven-West</v>
      </c>
      <c r="E1800" t="str">
        <f>VLOOKUP(Rent[[#This Row],[Real_estate_Item]],Houses[#All],3)</f>
        <v>Strijp</v>
      </c>
      <c r="F1800" t="str">
        <f>VLOOKUP(Rent[[#This Row],[Real_estate_Item]],Houses[#All],6)</f>
        <v>House</v>
      </c>
      <c r="G1800" s="3">
        <f>VLOOKUP(Rent[[#This Row],[Real_estate_Item]],Houses[#All],7)</f>
        <v>980</v>
      </c>
      <c r="H1800" s="3">
        <f t="shared" si="56"/>
        <v>6860</v>
      </c>
      <c r="I1800" s="3">
        <f t="shared" si="57"/>
        <v>11760</v>
      </c>
      <c r="J1800" s="4">
        <f>Rent[[#This Row],[Actual_Rent]]/Rent[[#This Row],[Planned_rent]]</f>
        <v>0.58333333333333337</v>
      </c>
      <c r="K1800"/>
    </row>
    <row r="1801" spans="1:11" x14ac:dyDescent="0.25">
      <c r="A1801">
        <v>95</v>
      </c>
      <c r="B1801" s="1">
        <v>42005</v>
      </c>
      <c r="C1801">
        <v>5</v>
      </c>
      <c r="D1801" t="str">
        <f>VLOOKUP(Rent[[#This Row],[Real_estate_Item]],Houses[#All],2)</f>
        <v>Eindhoven-West</v>
      </c>
      <c r="E1801" t="str">
        <f>VLOOKUP(Rent[[#This Row],[Real_estate_Item]],Houses[#All],3)</f>
        <v>Strijp</v>
      </c>
      <c r="F1801" t="str">
        <f>VLOOKUP(Rent[[#This Row],[Real_estate_Item]],Houses[#All],6)</f>
        <v>House</v>
      </c>
      <c r="G1801" s="3">
        <f>VLOOKUP(Rent[[#This Row],[Real_estate_Item]],Houses[#All],7)</f>
        <v>980</v>
      </c>
      <c r="H1801" s="3">
        <f t="shared" si="56"/>
        <v>4900</v>
      </c>
      <c r="I1801" s="3">
        <f t="shared" si="57"/>
        <v>11760</v>
      </c>
      <c r="J1801" s="4">
        <f>Rent[[#This Row],[Actual_Rent]]/Rent[[#This Row],[Planned_rent]]</f>
        <v>0.41666666666666669</v>
      </c>
      <c r="K1801"/>
    </row>
    <row r="1802" spans="1:11" x14ac:dyDescent="0.25">
      <c r="A1802">
        <v>95</v>
      </c>
      <c r="B1802" s="1">
        <v>42370</v>
      </c>
      <c r="C1802">
        <v>9</v>
      </c>
      <c r="D1802" t="str">
        <f>VLOOKUP(Rent[[#This Row],[Real_estate_Item]],Houses[#All],2)</f>
        <v>Eindhoven-West</v>
      </c>
      <c r="E1802" t="str">
        <f>VLOOKUP(Rent[[#This Row],[Real_estate_Item]],Houses[#All],3)</f>
        <v>Strijp</v>
      </c>
      <c r="F1802" t="str">
        <f>VLOOKUP(Rent[[#This Row],[Real_estate_Item]],Houses[#All],6)</f>
        <v>House</v>
      </c>
      <c r="G1802" s="3">
        <f>VLOOKUP(Rent[[#This Row],[Real_estate_Item]],Houses[#All],7)</f>
        <v>980</v>
      </c>
      <c r="H1802" s="3">
        <f t="shared" si="56"/>
        <v>8820</v>
      </c>
      <c r="I1802" s="3">
        <f t="shared" si="57"/>
        <v>11760</v>
      </c>
      <c r="J1802" s="4">
        <f>Rent[[#This Row],[Actual_Rent]]/Rent[[#This Row],[Planned_rent]]</f>
        <v>0.75</v>
      </c>
      <c r="K1802"/>
    </row>
    <row r="1803" spans="1:11" x14ac:dyDescent="0.25">
      <c r="A1803">
        <v>95</v>
      </c>
      <c r="B1803" s="1">
        <v>42736</v>
      </c>
      <c r="C1803">
        <v>9</v>
      </c>
      <c r="D1803" t="str">
        <f>VLOOKUP(Rent[[#This Row],[Real_estate_Item]],Houses[#All],2)</f>
        <v>Eindhoven-West</v>
      </c>
      <c r="E1803" t="str">
        <f>VLOOKUP(Rent[[#This Row],[Real_estate_Item]],Houses[#All],3)</f>
        <v>Strijp</v>
      </c>
      <c r="F1803" t="str">
        <f>VLOOKUP(Rent[[#This Row],[Real_estate_Item]],Houses[#All],6)</f>
        <v>House</v>
      </c>
      <c r="G1803" s="3">
        <f>VLOOKUP(Rent[[#This Row],[Real_estate_Item]],Houses[#All],7)</f>
        <v>980</v>
      </c>
      <c r="H1803" s="3">
        <f t="shared" si="56"/>
        <v>8820</v>
      </c>
      <c r="I1803" s="3">
        <f t="shared" si="57"/>
        <v>11760</v>
      </c>
      <c r="J1803" s="4">
        <f>Rent[[#This Row],[Actual_Rent]]/Rent[[#This Row],[Planned_rent]]</f>
        <v>0.75</v>
      </c>
      <c r="K1803"/>
    </row>
    <row r="1804" spans="1:11" x14ac:dyDescent="0.25">
      <c r="A1804">
        <v>95</v>
      </c>
      <c r="B1804" s="1">
        <v>43101</v>
      </c>
      <c r="C1804">
        <v>10</v>
      </c>
      <c r="D1804" t="str">
        <f>VLOOKUP(Rent[[#This Row],[Real_estate_Item]],Houses[#All],2)</f>
        <v>Eindhoven-West</v>
      </c>
      <c r="E1804" t="str">
        <f>VLOOKUP(Rent[[#This Row],[Real_estate_Item]],Houses[#All],3)</f>
        <v>Strijp</v>
      </c>
      <c r="F1804" t="str">
        <f>VLOOKUP(Rent[[#This Row],[Real_estate_Item]],Houses[#All],6)</f>
        <v>House</v>
      </c>
      <c r="G1804" s="3">
        <f>VLOOKUP(Rent[[#This Row],[Real_estate_Item]],Houses[#All],7)</f>
        <v>980</v>
      </c>
      <c r="H1804" s="3">
        <f t="shared" si="56"/>
        <v>9800</v>
      </c>
      <c r="I1804" s="3">
        <f t="shared" si="57"/>
        <v>11760</v>
      </c>
      <c r="J1804" s="4">
        <f>Rent[[#This Row],[Actual_Rent]]/Rent[[#This Row],[Planned_rent]]</f>
        <v>0.83333333333333337</v>
      </c>
      <c r="K1804"/>
    </row>
    <row r="1805" spans="1:11" x14ac:dyDescent="0.25">
      <c r="A1805">
        <v>95</v>
      </c>
      <c r="B1805" s="1">
        <v>43466</v>
      </c>
      <c r="C1805">
        <v>5</v>
      </c>
      <c r="D1805" t="str">
        <f>VLOOKUP(Rent[[#This Row],[Real_estate_Item]],Houses[#All],2)</f>
        <v>Eindhoven-West</v>
      </c>
      <c r="E1805" t="str">
        <f>VLOOKUP(Rent[[#This Row],[Real_estate_Item]],Houses[#All],3)</f>
        <v>Strijp</v>
      </c>
      <c r="F1805" t="str">
        <f>VLOOKUP(Rent[[#This Row],[Real_estate_Item]],Houses[#All],6)</f>
        <v>House</v>
      </c>
      <c r="G1805" s="3">
        <f>VLOOKUP(Rent[[#This Row],[Real_estate_Item]],Houses[#All],7)</f>
        <v>980</v>
      </c>
      <c r="H1805" s="3">
        <f t="shared" si="56"/>
        <v>4900</v>
      </c>
      <c r="I1805" s="3">
        <f t="shared" si="57"/>
        <v>11760</v>
      </c>
      <c r="J1805" s="4">
        <f>Rent[[#This Row],[Actual_Rent]]/Rent[[#This Row],[Planned_rent]]</f>
        <v>0.41666666666666669</v>
      </c>
      <c r="K1805"/>
    </row>
    <row r="1806" spans="1:11" x14ac:dyDescent="0.25">
      <c r="A1806">
        <v>96</v>
      </c>
      <c r="B1806" s="1">
        <v>36892</v>
      </c>
      <c r="C1806">
        <v>8</v>
      </c>
      <c r="D1806" t="str">
        <f>VLOOKUP(Rent[[#This Row],[Real_estate_Item]],Houses[#All],2)</f>
        <v>Eindhoven-West</v>
      </c>
      <c r="E1806" t="str">
        <f>VLOOKUP(Rent[[#This Row],[Real_estate_Item]],Houses[#All],3)</f>
        <v>Strijp</v>
      </c>
      <c r="F1806" t="str">
        <f>VLOOKUP(Rent[[#This Row],[Real_estate_Item]],Houses[#All],6)</f>
        <v>House</v>
      </c>
      <c r="G1806" s="3">
        <f>VLOOKUP(Rent[[#This Row],[Real_estate_Item]],Houses[#All],7)</f>
        <v>700</v>
      </c>
      <c r="H1806" s="3">
        <f t="shared" si="56"/>
        <v>5600</v>
      </c>
      <c r="I1806" s="3">
        <f t="shared" si="57"/>
        <v>8400</v>
      </c>
      <c r="J1806" s="4">
        <f>Rent[[#This Row],[Actual_Rent]]/Rent[[#This Row],[Planned_rent]]</f>
        <v>0.66666666666666663</v>
      </c>
      <c r="K1806"/>
    </row>
    <row r="1807" spans="1:11" x14ac:dyDescent="0.25">
      <c r="A1807">
        <v>96</v>
      </c>
      <c r="B1807" s="1">
        <v>37257</v>
      </c>
      <c r="C1807">
        <v>5</v>
      </c>
      <c r="D1807" t="str">
        <f>VLOOKUP(Rent[[#This Row],[Real_estate_Item]],Houses[#All],2)</f>
        <v>Eindhoven-West</v>
      </c>
      <c r="E1807" t="str">
        <f>VLOOKUP(Rent[[#This Row],[Real_estate_Item]],Houses[#All],3)</f>
        <v>Strijp</v>
      </c>
      <c r="F1807" t="str">
        <f>VLOOKUP(Rent[[#This Row],[Real_estate_Item]],Houses[#All],6)</f>
        <v>House</v>
      </c>
      <c r="G1807" s="3">
        <f>VLOOKUP(Rent[[#This Row],[Real_estate_Item]],Houses[#All],7)</f>
        <v>700</v>
      </c>
      <c r="H1807" s="3">
        <f t="shared" si="56"/>
        <v>3500</v>
      </c>
      <c r="I1807" s="3">
        <f t="shared" si="57"/>
        <v>8400</v>
      </c>
      <c r="J1807" s="4">
        <f>Rent[[#This Row],[Actual_Rent]]/Rent[[#This Row],[Planned_rent]]</f>
        <v>0.41666666666666669</v>
      </c>
      <c r="K1807"/>
    </row>
    <row r="1808" spans="1:11" x14ac:dyDescent="0.25">
      <c r="A1808">
        <v>96</v>
      </c>
      <c r="B1808" s="1">
        <v>37622</v>
      </c>
      <c r="C1808">
        <v>5</v>
      </c>
      <c r="D1808" t="str">
        <f>VLOOKUP(Rent[[#This Row],[Real_estate_Item]],Houses[#All],2)</f>
        <v>Eindhoven-West</v>
      </c>
      <c r="E1808" t="str">
        <f>VLOOKUP(Rent[[#This Row],[Real_estate_Item]],Houses[#All],3)</f>
        <v>Strijp</v>
      </c>
      <c r="F1808" t="str">
        <f>VLOOKUP(Rent[[#This Row],[Real_estate_Item]],Houses[#All],6)</f>
        <v>House</v>
      </c>
      <c r="G1808" s="3">
        <f>VLOOKUP(Rent[[#This Row],[Real_estate_Item]],Houses[#All],7)</f>
        <v>700</v>
      </c>
      <c r="H1808" s="3">
        <f t="shared" si="56"/>
        <v>3500</v>
      </c>
      <c r="I1808" s="3">
        <f t="shared" si="57"/>
        <v>8400</v>
      </c>
      <c r="J1808" s="4">
        <f>Rent[[#This Row],[Actual_Rent]]/Rent[[#This Row],[Planned_rent]]</f>
        <v>0.41666666666666669</v>
      </c>
      <c r="K1808"/>
    </row>
    <row r="1809" spans="1:11" x14ac:dyDescent="0.25">
      <c r="A1809">
        <v>96</v>
      </c>
      <c r="B1809" s="1">
        <v>37987</v>
      </c>
      <c r="C1809">
        <v>5</v>
      </c>
      <c r="D1809" t="str">
        <f>VLOOKUP(Rent[[#This Row],[Real_estate_Item]],Houses[#All],2)</f>
        <v>Eindhoven-West</v>
      </c>
      <c r="E1809" t="str">
        <f>VLOOKUP(Rent[[#This Row],[Real_estate_Item]],Houses[#All],3)</f>
        <v>Strijp</v>
      </c>
      <c r="F1809" t="str">
        <f>VLOOKUP(Rent[[#This Row],[Real_estate_Item]],Houses[#All],6)</f>
        <v>House</v>
      </c>
      <c r="G1809" s="3">
        <f>VLOOKUP(Rent[[#This Row],[Real_estate_Item]],Houses[#All],7)</f>
        <v>700</v>
      </c>
      <c r="H1809" s="3">
        <f t="shared" si="56"/>
        <v>3500</v>
      </c>
      <c r="I1809" s="3">
        <f t="shared" si="57"/>
        <v>8400</v>
      </c>
      <c r="J1809" s="4">
        <f>Rent[[#This Row],[Actual_Rent]]/Rent[[#This Row],[Planned_rent]]</f>
        <v>0.41666666666666669</v>
      </c>
      <c r="K1809"/>
    </row>
    <row r="1810" spans="1:11" x14ac:dyDescent="0.25">
      <c r="A1810">
        <v>96</v>
      </c>
      <c r="B1810" s="1">
        <v>38353</v>
      </c>
      <c r="C1810">
        <v>7</v>
      </c>
      <c r="D1810" t="str">
        <f>VLOOKUP(Rent[[#This Row],[Real_estate_Item]],Houses[#All],2)</f>
        <v>Eindhoven-West</v>
      </c>
      <c r="E1810" t="str">
        <f>VLOOKUP(Rent[[#This Row],[Real_estate_Item]],Houses[#All],3)</f>
        <v>Strijp</v>
      </c>
      <c r="F1810" t="str">
        <f>VLOOKUP(Rent[[#This Row],[Real_estate_Item]],Houses[#All],6)</f>
        <v>House</v>
      </c>
      <c r="G1810" s="3">
        <f>VLOOKUP(Rent[[#This Row],[Real_estate_Item]],Houses[#All],7)</f>
        <v>700</v>
      </c>
      <c r="H1810" s="3">
        <f t="shared" si="56"/>
        <v>4900</v>
      </c>
      <c r="I1810" s="3">
        <f t="shared" si="57"/>
        <v>8400</v>
      </c>
      <c r="J1810" s="4">
        <f>Rent[[#This Row],[Actual_Rent]]/Rent[[#This Row],[Planned_rent]]</f>
        <v>0.58333333333333337</v>
      </c>
      <c r="K1810"/>
    </row>
    <row r="1811" spans="1:11" x14ac:dyDescent="0.25">
      <c r="A1811">
        <v>96</v>
      </c>
      <c r="B1811" s="1">
        <v>38718</v>
      </c>
      <c r="C1811">
        <v>6</v>
      </c>
      <c r="D1811" t="str">
        <f>VLOOKUP(Rent[[#This Row],[Real_estate_Item]],Houses[#All],2)</f>
        <v>Eindhoven-West</v>
      </c>
      <c r="E1811" t="str">
        <f>VLOOKUP(Rent[[#This Row],[Real_estate_Item]],Houses[#All],3)</f>
        <v>Strijp</v>
      </c>
      <c r="F1811" t="str">
        <f>VLOOKUP(Rent[[#This Row],[Real_estate_Item]],Houses[#All],6)</f>
        <v>House</v>
      </c>
      <c r="G1811" s="3">
        <f>VLOOKUP(Rent[[#This Row],[Real_estate_Item]],Houses[#All],7)</f>
        <v>700</v>
      </c>
      <c r="H1811" s="3">
        <f t="shared" si="56"/>
        <v>4200</v>
      </c>
      <c r="I1811" s="3">
        <f t="shared" si="57"/>
        <v>8400</v>
      </c>
      <c r="J1811" s="4">
        <f>Rent[[#This Row],[Actual_Rent]]/Rent[[#This Row],[Planned_rent]]</f>
        <v>0.5</v>
      </c>
      <c r="K1811"/>
    </row>
    <row r="1812" spans="1:11" x14ac:dyDescent="0.25">
      <c r="A1812">
        <v>96</v>
      </c>
      <c r="B1812" s="1">
        <v>39083</v>
      </c>
      <c r="C1812">
        <v>7</v>
      </c>
      <c r="D1812" t="str">
        <f>VLOOKUP(Rent[[#This Row],[Real_estate_Item]],Houses[#All],2)</f>
        <v>Eindhoven-West</v>
      </c>
      <c r="E1812" t="str">
        <f>VLOOKUP(Rent[[#This Row],[Real_estate_Item]],Houses[#All],3)</f>
        <v>Strijp</v>
      </c>
      <c r="F1812" t="str">
        <f>VLOOKUP(Rent[[#This Row],[Real_estate_Item]],Houses[#All],6)</f>
        <v>House</v>
      </c>
      <c r="G1812" s="3">
        <f>VLOOKUP(Rent[[#This Row],[Real_estate_Item]],Houses[#All],7)</f>
        <v>700</v>
      </c>
      <c r="H1812" s="3">
        <f t="shared" si="56"/>
        <v>4900</v>
      </c>
      <c r="I1812" s="3">
        <f t="shared" si="57"/>
        <v>8400</v>
      </c>
      <c r="J1812" s="4">
        <f>Rent[[#This Row],[Actual_Rent]]/Rent[[#This Row],[Planned_rent]]</f>
        <v>0.58333333333333337</v>
      </c>
      <c r="K1812"/>
    </row>
    <row r="1813" spans="1:11" x14ac:dyDescent="0.25">
      <c r="A1813">
        <v>96</v>
      </c>
      <c r="B1813" s="1">
        <v>39448</v>
      </c>
      <c r="C1813">
        <v>9</v>
      </c>
      <c r="D1813" t="str">
        <f>VLOOKUP(Rent[[#This Row],[Real_estate_Item]],Houses[#All],2)</f>
        <v>Eindhoven-West</v>
      </c>
      <c r="E1813" t="str">
        <f>VLOOKUP(Rent[[#This Row],[Real_estate_Item]],Houses[#All],3)</f>
        <v>Strijp</v>
      </c>
      <c r="F1813" t="str">
        <f>VLOOKUP(Rent[[#This Row],[Real_estate_Item]],Houses[#All],6)</f>
        <v>House</v>
      </c>
      <c r="G1813" s="3">
        <f>VLOOKUP(Rent[[#This Row],[Real_estate_Item]],Houses[#All],7)</f>
        <v>700</v>
      </c>
      <c r="H1813" s="3">
        <f t="shared" si="56"/>
        <v>6300</v>
      </c>
      <c r="I1813" s="3">
        <f t="shared" si="57"/>
        <v>8400</v>
      </c>
      <c r="J1813" s="4">
        <f>Rent[[#This Row],[Actual_Rent]]/Rent[[#This Row],[Planned_rent]]</f>
        <v>0.75</v>
      </c>
      <c r="K1813"/>
    </row>
    <row r="1814" spans="1:11" x14ac:dyDescent="0.25">
      <c r="A1814">
        <v>96</v>
      </c>
      <c r="B1814" s="1">
        <v>39814</v>
      </c>
      <c r="C1814">
        <v>5</v>
      </c>
      <c r="D1814" t="str">
        <f>VLOOKUP(Rent[[#This Row],[Real_estate_Item]],Houses[#All],2)</f>
        <v>Eindhoven-West</v>
      </c>
      <c r="E1814" t="str">
        <f>VLOOKUP(Rent[[#This Row],[Real_estate_Item]],Houses[#All],3)</f>
        <v>Strijp</v>
      </c>
      <c r="F1814" t="str">
        <f>VLOOKUP(Rent[[#This Row],[Real_estate_Item]],Houses[#All],6)</f>
        <v>House</v>
      </c>
      <c r="G1814" s="3">
        <f>VLOOKUP(Rent[[#This Row],[Real_estate_Item]],Houses[#All],7)</f>
        <v>700</v>
      </c>
      <c r="H1814" s="3">
        <f t="shared" si="56"/>
        <v>3500</v>
      </c>
      <c r="I1814" s="3">
        <f t="shared" si="57"/>
        <v>8400</v>
      </c>
      <c r="J1814" s="4">
        <f>Rent[[#This Row],[Actual_Rent]]/Rent[[#This Row],[Planned_rent]]</f>
        <v>0.41666666666666669</v>
      </c>
      <c r="K1814"/>
    </row>
    <row r="1815" spans="1:11" x14ac:dyDescent="0.25">
      <c r="A1815">
        <v>96</v>
      </c>
      <c r="B1815" s="1">
        <v>40179</v>
      </c>
      <c r="C1815">
        <v>6</v>
      </c>
      <c r="D1815" t="str">
        <f>VLOOKUP(Rent[[#This Row],[Real_estate_Item]],Houses[#All],2)</f>
        <v>Eindhoven-West</v>
      </c>
      <c r="E1815" t="str">
        <f>VLOOKUP(Rent[[#This Row],[Real_estate_Item]],Houses[#All],3)</f>
        <v>Strijp</v>
      </c>
      <c r="F1815" t="str">
        <f>VLOOKUP(Rent[[#This Row],[Real_estate_Item]],Houses[#All],6)</f>
        <v>House</v>
      </c>
      <c r="G1815" s="3">
        <f>VLOOKUP(Rent[[#This Row],[Real_estate_Item]],Houses[#All],7)</f>
        <v>700</v>
      </c>
      <c r="H1815" s="3">
        <f t="shared" si="56"/>
        <v>4200</v>
      </c>
      <c r="I1815" s="3">
        <f t="shared" si="57"/>
        <v>8400</v>
      </c>
      <c r="J1815" s="4">
        <f>Rent[[#This Row],[Actual_Rent]]/Rent[[#This Row],[Planned_rent]]</f>
        <v>0.5</v>
      </c>
      <c r="K1815"/>
    </row>
    <row r="1816" spans="1:11" x14ac:dyDescent="0.25">
      <c r="A1816">
        <v>96</v>
      </c>
      <c r="B1816" s="1">
        <v>40544</v>
      </c>
      <c r="C1816">
        <v>8</v>
      </c>
      <c r="D1816" t="str">
        <f>VLOOKUP(Rent[[#This Row],[Real_estate_Item]],Houses[#All],2)</f>
        <v>Eindhoven-West</v>
      </c>
      <c r="E1816" t="str">
        <f>VLOOKUP(Rent[[#This Row],[Real_estate_Item]],Houses[#All],3)</f>
        <v>Strijp</v>
      </c>
      <c r="F1816" t="str">
        <f>VLOOKUP(Rent[[#This Row],[Real_estate_Item]],Houses[#All],6)</f>
        <v>House</v>
      </c>
      <c r="G1816" s="3">
        <f>VLOOKUP(Rent[[#This Row],[Real_estate_Item]],Houses[#All],7)</f>
        <v>700</v>
      </c>
      <c r="H1816" s="3">
        <f t="shared" si="56"/>
        <v>5600</v>
      </c>
      <c r="I1816" s="3">
        <f t="shared" si="57"/>
        <v>8400</v>
      </c>
      <c r="J1816" s="4">
        <f>Rent[[#This Row],[Actual_Rent]]/Rent[[#This Row],[Planned_rent]]</f>
        <v>0.66666666666666663</v>
      </c>
      <c r="K1816"/>
    </row>
    <row r="1817" spans="1:11" x14ac:dyDescent="0.25">
      <c r="A1817">
        <v>96</v>
      </c>
      <c r="B1817" s="1">
        <v>40909</v>
      </c>
      <c r="C1817">
        <v>5</v>
      </c>
      <c r="D1817" t="str">
        <f>VLOOKUP(Rent[[#This Row],[Real_estate_Item]],Houses[#All],2)</f>
        <v>Eindhoven-West</v>
      </c>
      <c r="E1817" t="str">
        <f>VLOOKUP(Rent[[#This Row],[Real_estate_Item]],Houses[#All],3)</f>
        <v>Strijp</v>
      </c>
      <c r="F1817" t="str">
        <f>VLOOKUP(Rent[[#This Row],[Real_estate_Item]],Houses[#All],6)</f>
        <v>House</v>
      </c>
      <c r="G1817" s="3">
        <f>VLOOKUP(Rent[[#This Row],[Real_estate_Item]],Houses[#All],7)</f>
        <v>700</v>
      </c>
      <c r="H1817" s="3">
        <f t="shared" si="56"/>
        <v>3500</v>
      </c>
      <c r="I1817" s="3">
        <f t="shared" si="57"/>
        <v>8400</v>
      </c>
      <c r="J1817" s="4">
        <f>Rent[[#This Row],[Actual_Rent]]/Rent[[#This Row],[Planned_rent]]</f>
        <v>0.41666666666666669</v>
      </c>
      <c r="K1817"/>
    </row>
    <row r="1818" spans="1:11" x14ac:dyDescent="0.25">
      <c r="A1818">
        <v>96</v>
      </c>
      <c r="B1818" s="1">
        <v>41275</v>
      </c>
      <c r="C1818">
        <v>5</v>
      </c>
      <c r="D1818" t="str">
        <f>VLOOKUP(Rent[[#This Row],[Real_estate_Item]],Houses[#All],2)</f>
        <v>Eindhoven-West</v>
      </c>
      <c r="E1818" t="str">
        <f>VLOOKUP(Rent[[#This Row],[Real_estate_Item]],Houses[#All],3)</f>
        <v>Strijp</v>
      </c>
      <c r="F1818" t="str">
        <f>VLOOKUP(Rent[[#This Row],[Real_estate_Item]],Houses[#All],6)</f>
        <v>House</v>
      </c>
      <c r="G1818" s="3">
        <f>VLOOKUP(Rent[[#This Row],[Real_estate_Item]],Houses[#All],7)</f>
        <v>700</v>
      </c>
      <c r="H1818" s="3">
        <f t="shared" si="56"/>
        <v>3500</v>
      </c>
      <c r="I1818" s="3">
        <f t="shared" si="57"/>
        <v>8400</v>
      </c>
      <c r="J1818" s="4">
        <f>Rent[[#This Row],[Actual_Rent]]/Rent[[#This Row],[Planned_rent]]</f>
        <v>0.41666666666666669</v>
      </c>
      <c r="K1818"/>
    </row>
    <row r="1819" spans="1:11" x14ac:dyDescent="0.25">
      <c r="A1819">
        <v>96</v>
      </c>
      <c r="B1819" s="1">
        <v>41640</v>
      </c>
      <c r="C1819">
        <v>9</v>
      </c>
      <c r="D1819" t="str">
        <f>VLOOKUP(Rent[[#This Row],[Real_estate_Item]],Houses[#All],2)</f>
        <v>Eindhoven-West</v>
      </c>
      <c r="E1819" t="str">
        <f>VLOOKUP(Rent[[#This Row],[Real_estate_Item]],Houses[#All],3)</f>
        <v>Strijp</v>
      </c>
      <c r="F1819" t="str">
        <f>VLOOKUP(Rent[[#This Row],[Real_estate_Item]],Houses[#All],6)</f>
        <v>House</v>
      </c>
      <c r="G1819" s="3">
        <f>VLOOKUP(Rent[[#This Row],[Real_estate_Item]],Houses[#All],7)</f>
        <v>700</v>
      </c>
      <c r="H1819" s="3">
        <f t="shared" si="56"/>
        <v>6300</v>
      </c>
      <c r="I1819" s="3">
        <f t="shared" si="57"/>
        <v>8400</v>
      </c>
      <c r="J1819" s="4">
        <f>Rent[[#This Row],[Actual_Rent]]/Rent[[#This Row],[Planned_rent]]</f>
        <v>0.75</v>
      </c>
      <c r="K1819"/>
    </row>
    <row r="1820" spans="1:11" x14ac:dyDescent="0.25">
      <c r="A1820">
        <v>96</v>
      </c>
      <c r="B1820" s="1">
        <v>42005</v>
      </c>
      <c r="C1820">
        <v>6</v>
      </c>
      <c r="D1820" t="str">
        <f>VLOOKUP(Rent[[#This Row],[Real_estate_Item]],Houses[#All],2)</f>
        <v>Eindhoven-West</v>
      </c>
      <c r="E1820" t="str">
        <f>VLOOKUP(Rent[[#This Row],[Real_estate_Item]],Houses[#All],3)</f>
        <v>Strijp</v>
      </c>
      <c r="F1820" t="str">
        <f>VLOOKUP(Rent[[#This Row],[Real_estate_Item]],Houses[#All],6)</f>
        <v>House</v>
      </c>
      <c r="G1820" s="3">
        <f>VLOOKUP(Rent[[#This Row],[Real_estate_Item]],Houses[#All],7)</f>
        <v>700</v>
      </c>
      <c r="H1820" s="3">
        <f t="shared" si="56"/>
        <v>4200</v>
      </c>
      <c r="I1820" s="3">
        <f t="shared" si="57"/>
        <v>8400</v>
      </c>
      <c r="J1820" s="4">
        <f>Rent[[#This Row],[Actual_Rent]]/Rent[[#This Row],[Planned_rent]]</f>
        <v>0.5</v>
      </c>
      <c r="K1820"/>
    </row>
    <row r="1821" spans="1:11" x14ac:dyDescent="0.25">
      <c r="A1821">
        <v>96</v>
      </c>
      <c r="B1821" s="1">
        <v>42370</v>
      </c>
      <c r="C1821">
        <v>6</v>
      </c>
      <c r="D1821" t="str">
        <f>VLOOKUP(Rent[[#This Row],[Real_estate_Item]],Houses[#All],2)</f>
        <v>Eindhoven-West</v>
      </c>
      <c r="E1821" t="str">
        <f>VLOOKUP(Rent[[#This Row],[Real_estate_Item]],Houses[#All],3)</f>
        <v>Strijp</v>
      </c>
      <c r="F1821" t="str">
        <f>VLOOKUP(Rent[[#This Row],[Real_estate_Item]],Houses[#All],6)</f>
        <v>House</v>
      </c>
      <c r="G1821" s="3">
        <f>VLOOKUP(Rent[[#This Row],[Real_estate_Item]],Houses[#All],7)</f>
        <v>700</v>
      </c>
      <c r="H1821" s="3">
        <f t="shared" si="56"/>
        <v>4200</v>
      </c>
      <c r="I1821" s="3">
        <f t="shared" si="57"/>
        <v>8400</v>
      </c>
      <c r="J1821" s="4">
        <f>Rent[[#This Row],[Actual_Rent]]/Rent[[#This Row],[Planned_rent]]</f>
        <v>0.5</v>
      </c>
      <c r="K1821"/>
    </row>
    <row r="1822" spans="1:11" x14ac:dyDescent="0.25">
      <c r="A1822">
        <v>96</v>
      </c>
      <c r="B1822" s="1">
        <v>42736</v>
      </c>
      <c r="C1822">
        <v>6</v>
      </c>
      <c r="D1822" t="str">
        <f>VLOOKUP(Rent[[#This Row],[Real_estate_Item]],Houses[#All],2)</f>
        <v>Eindhoven-West</v>
      </c>
      <c r="E1822" t="str">
        <f>VLOOKUP(Rent[[#This Row],[Real_estate_Item]],Houses[#All],3)</f>
        <v>Strijp</v>
      </c>
      <c r="F1822" t="str">
        <f>VLOOKUP(Rent[[#This Row],[Real_estate_Item]],Houses[#All],6)</f>
        <v>House</v>
      </c>
      <c r="G1822" s="3">
        <f>VLOOKUP(Rent[[#This Row],[Real_estate_Item]],Houses[#All],7)</f>
        <v>700</v>
      </c>
      <c r="H1822" s="3">
        <f t="shared" si="56"/>
        <v>4200</v>
      </c>
      <c r="I1822" s="3">
        <f t="shared" si="57"/>
        <v>8400</v>
      </c>
      <c r="J1822" s="4">
        <f>Rent[[#This Row],[Actual_Rent]]/Rent[[#This Row],[Planned_rent]]</f>
        <v>0.5</v>
      </c>
      <c r="K1822"/>
    </row>
    <row r="1823" spans="1:11" x14ac:dyDescent="0.25">
      <c r="A1823">
        <v>96</v>
      </c>
      <c r="B1823" s="1">
        <v>43101</v>
      </c>
      <c r="C1823">
        <v>9</v>
      </c>
      <c r="D1823" t="str">
        <f>VLOOKUP(Rent[[#This Row],[Real_estate_Item]],Houses[#All],2)</f>
        <v>Eindhoven-West</v>
      </c>
      <c r="E1823" t="str">
        <f>VLOOKUP(Rent[[#This Row],[Real_estate_Item]],Houses[#All],3)</f>
        <v>Strijp</v>
      </c>
      <c r="F1823" t="str">
        <f>VLOOKUP(Rent[[#This Row],[Real_estate_Item]],Houses[#All],6)</f>
        <v>House</v>
      </c>
      <c r="G1823" s="3">
        <f>VLOOKUP(Rent[[#This Row],[Real_estate_Item]],Houses[#All],7)</f>
        <v>700</v>
      </c>
      <c r="H1823" s="3">
        <f t="shared" si="56"/>
        <v>6300</v>
      </c>
      <c r="I1823" s="3">
        <f t="shared" si="57"/>
        <v>8400</v>
      </c>
      <c r="J1823" s="4">
        <f>Rent[[#This Row],[Actual_Rent]]/Rent[[#This Row],[Planned_rent]]</f>
        <v>0.75</v>
      </c>
      <c r="K1823"/>
    </row>
    <row r="1824" spans="1:11" x14ac:dyDescent="0.25">
      <c r="A1824">
        <v>96</v>
      </c>
      <c r="B1824" s="1">
        <v>43466</v>
      </c>
      <c r="C1824">
        <v>7</v>
      </c>
      <c r="D1824" t="str">
        <f>VLOOKUP(Rent[[#This Row],[Real_estate_Item]],Houses[#All],2)</f>
        <v>Eindhoven-West</v>
      </c>
      <c r="E1824" t="str">
        <f>VLOOKUP(Rent[[#This Row],[Real_estate_Item]],Houses[#All],3)</f>
        <v>Strijp</v>
      </c>
      <c r="F1824" t="str">
        <f>VLOOKUP(Rent[[#This Row],[Real_estate_Item]],Houses[#All],6)</f>
        <v>House</v>
      </c>
      <c r="G1824" s="3">
        <f>VLOOKUP(Rent[[#This Row],[Real_estate_Item]],Houses[#All],7)</f>
        <v>700</v>
      </c>
      <c r="H1824" s="3">
        <f t="shared" si="56"/>
        <v>4900</v>
      </c>
      <c r="I1824" s="3">
        <f t="shared" si="57"/>
        <v>8400</v>
      </c>
      <c r="J1824" s="4">
        <f>Rent[[#This Row],[Actual_Rent]]/Rent[[#This Row],[Planned_rent]]</f>
        <v>0.58333333333333337</v>
      </c>
      <c r="K1824"/>
    </row>
    <row r="1825" spans="1:11" x14ac:dyDescent="0.25">
      <c r="A1825">
        <v>97</v>
      </c>
      <c r="B1825" s="1">
        <v>36892</v>
      </c>
      <c r="C1825">
        <v>7</v>
      </c>
      <c r="D1825" t="str">
        <f>VLOOKUP(Rent[[#This Row],[Real_estate_Item]],Houses[#All],2)</f>
        <v>Eindhoven-West</v>
      </c>
      <c r="E1825" t="str">
        <f>VLOOKUP(Rent[[#This Row],[Real_estate_Item]],Houses[#All],3)</f>
        <v>Strijp</v>
      </c>
      <c r="F1825" t="str">
        <f>VLOOKUP(Rent[[#This Row],[Real_estate_Item]],Houses[#All],6)</f>
        <v>Apartment</v>
      </c>
      <c r="G1825" s="3">
        <f>VLOOKUP(Rent[[#This Row],[Real_estate_Item]],Houses[#All],7)</f>
        <v>420</v>
      </c>
      <c r="H1825" s="3">
        <f t="shared" si="56"/>
        <v>2940</v>
      </c>
      <c r="I1825" s="3">
        <f t="shared" si="57"/>
        <v>5040</v>
      </c>
      <c r="J1825" s="4">
        <f>Rent[[#This Row],[Actual_Rent]]/Rent[[#This Row],[Planned_rent]]</f>
        <v>0.58333333333333337</v>
      </c>
      <c r="K1825"/>
    </row>
    <row r="1826" spans="1:11" x14ac:dyDescent="0.25">
      <c r="A1826">
        <v>97</v>
      </c>
      <c r="B1826" s="1">
        <v>37257</v>
      </c>
      <c r="C1826">
        <v>8</v>
      </c>
      <c r="D1826" t="str">
        <f>VLOOKUP(Rent[[#This Row],[Real_estate_Item]],Houses[#All],2)</f>
        <v>Eindhoven-West</v>
      </c>
      <c r="E1826" t="str">
        <f>VLOOKUP(Rent[[#This Row],[Real_estate_Item]],Houses[#All],3)</f>
        <v>Strijp</v>
      </c>
      <c r="F1826" t="str">
        <f>VLOOKUP(Rent[[#This Row],[Real_estate_Item]],Houses[#All],6)</f>
        <v>Apartment</v>
      </c>
      <c r="G1826" s="3">
        <f>VLOOKUP(Rent[[#This Row],[Real_estate_Item]],Houses[#All],7)</f>
        <v>420</v>
      </c>
      <c r="H1826" s="3">
        <f t="shared" si="56"/>
        <v>3360</v>
      </c>
      <c r="I1826" s="3">
        <f t="shared" si="57"/>
        <v>5040</v>
      </c>
      <c r="J1826" s="4">
        <f>Rent[[#This Row],[Actual_Rent]]/Rent[[#This Row],[Planned_rent]]</f>
        <v>0.66666666666666663</v>
      </c>
      <c r="K1826"/>
    </row>
    <row r="1827" spans="1:11" x14ac:dyDescent="0.25">
      <c r="A1827">
        <v>97</v>
      </c>
      <c r="B1827" s="1">
        <v>37622</v>
      </c>
      <c r="C1827">
        <v>8</v>
      </c>
      <c r="D1827" t="str">
        <f>VLOOKUP(Rent[[#This Row],[Real_estate_Item]],Houses[#All],2)</f>
        <v>Eindhoven-West</v>
      </c>
      <c r="E1827" t="str">
        <f>VLOOKUP(Rent[[#This Row],[Real_estate_Item]],Houses[#All],3)</f>
        <v>Strijp</v>
      </c>
      <c r="F1827" t="str">
        <f>VLOOKUP(Rent[[#This Row],[Real_estate_Item]],Houses[#All],6)</f>
        <v>Apartment</v>
      </c>
      <c r="G1827" s="3">
        <f>VLOOKUP(Rent[[#This Row],[Real_estate_Item]],Houses[#All],7)</f>
        <v>420</v>
      </c>
      <c r="H1827" s="3">
        <f t="shared" si="56"/>
        <v>3360</v>
      </c>
      <c r="I1827" s="3">
        <f t="shared" si="57"/>
        <v>5040</v>
      </c>
      <c r="J1827" s="4">
        <f>Rent[[#This Row],[Actual_Rent]]/Rent[[#This Row],[Planned_rent]]</f>
        <v>0.66666666666666663</v>
      </c>
      <c r="K1827"/>
    </row>
    <row r="1828" spans="1:11" x14ac:dyDescent="0.25">
      <c r="A1828">
        <v>97</v>
      </c>
      <c r="B1828" s="1">
        <v>37987</v>
      </c>
      <c r="C1828">
        <v>5</v>
      </c>
      <c r="D1828" t="str">
        <f>VLOOKUP(Rent[[#This Row],[Real_estate_Item]],Houses[#All],2)</f>
        <v>Eindhoven-West</v>
      </c>
      <c r="E1828" t="str">
        <f>VLOOKUP(Rent[[#This Row],[Real_estate_Item]],Houses[#All],3)</f>
        <v>Strijp</v>
      </c>
      <c r="F1828" t="str">
        <f>VLOOKUP(Rent[[#This Row],[Real_estate_Item]],Houses[#All],6)</f>
        <v>Apartment</v>
      </c>
      <c r="G1828" s="3">
        <f>VLOOKUP(Rent[[#This Row],[Real_estate_Item]],Houses[#All],7)</f>
        <v>420</v>
      </c>
      <c r="H1828" s="3">
        <f t="shared" si="56"/>
        <v>2100</v>
      </c>
      <c r="I1828" s="3">
        <f t="shared" si="57"/>
        <v>5040</v>
      </c>
      <c r="J1828" s="4">
        <f>Rent[[#This Row],[Actual_Rent]]/Rent[[#This Row],[Planned_rent]]</f>
        <v>0.41666666666666669</v>
      </c>
      <c r="K1828"/>
    </row>
    <row r="1829" spans="1:11" x14ac:dyDescent="0.25">
      <c r="A1829">
        <v>97</v>
      </c>
      <c r="B1829" s="1">
        <v>38353</v>
      </c>
      <c r="C1829">
        <v>6</v>
      </c>
      <c r="D1829" t="str">
        <f>VLOOKUP(Rent[[#This Row],[Real_estate_Item]],Houses[#All],2)</f>
        <v>Eindhoven-West</v>
      </c>
      <c r="E1829" t="str">
        <f>VLOOKUP(Rent[[#This Row],[Real_estate_Item]],Houses[#All],3)</f>
        <v>Strijp</v>
      </c>
      <c r="F1829" t="str">
        <f>VLOOKUP(Rent[[#This Row],[Real_estate_Item]],Houses[#All],6)</f>
        <v>Apartment</v>
      </c>
      <c r="G1829" s="3">
        <f>VLOOKUP(Rent[[#This Row],[Real_estate_Item]],Houses[#All],7)</f>
        <v>420</v>
      </c>
      <c r="H1829" s="3">
        <f t="shared" si="56"/>
        <v>2520</v>
      </c>
      <c r="I1829" s="3">
        <f t="shared" si="57"/>
        <v>5040</v>
      </c>
      <c r="J1829" s="4">
        <f>Rent[[#This Row],[Actual_Rent]]/Rent[[#This Row],[Planned_rent]]</f>
        <v>0.5</v>
      </c>
      <c r="K1829"/>
    </row>
    <row r="1830" spans="1:11" x14ac:dyDescent="0.25">
      <c r="A1830">
        <v>97</v>
      </c>
      <c r="B1830" s="1">
        <v>38718</v>
      </c>
      <c r="C1830">
        <v>6</v>
      </c>
      <c r="D1830" t="str">
        <f>VLOOKUP(Rent[[#This Row],[Real_estate_Item]],Houses[#All],2)</f>
        <v>Eindhoven-West</v>
      </c>
      <c r="E1830" t="str">
        <f>VLOOKUP(Rent[[#This Row],[Real_estate_Item]],Houses[#All],3)</f>
        <v>Strijp</v>
      </c>
      <c r="F1830" t="str">
        <f>VLOOKUP(Rent[[#This Row],[Real_estate_Item]],Houses[#All],6)</f>
        <v>Apartment</v>
      </c>
      <c r="G1830" s="3">
        <f>VLOOKUP(Rent[[#This Row],[Real_estate_Item]],Houses[#All],7)</f>
        <v>420</v>
      </c>
      <c r="H1830" s="3">
        <f t="shared" si="56"/>
        <v>2520</v>
      </c>
      <c r="I1830" s="3">
        <f t="shared" si="57"/>
        <v>5040</v>
      </c>
      <c r="J1830" s="4">
        <f>Rent[[#This Row],[Actual_Rent]]/Rent[[#This Row],[Planned_rent]]</f>
        <v>0.5</v>
      </c>
      <c r="K1830"/>
    </row>
    <row r="1831" spans="1:11" x14ac:dyDescent="0.25">
      <c r="A1831">
        <v>97</v>
      </c>
      <c r="B1831" s="1">
        <v>39083</v>
      </c>
      <c r="C1831">
        <v>8</v>
      </c>
      <c r="D1831" t="str">
        <f>VLOOKUP(Rent[[#This Row],[Real_estate_Item]],Houses[#All],2)</f>
        <v>Eindhoven-West</v>
      </c>
      <c r="E1831" t="str">
        <f>VLOOKUP(Rent[[#This Row],[Real_estate_Item]],Houses[#All],3)</f>
        <v>Strijp</v>
      </c>
      <c r="F1831" t="str">
        <f>VLOOKUP(Rent[[#This Row],[Real_estate_Item]],Houses[#All],6)</f>
        <v>Apartment</v>
      </c>
      <c r="G1831" s="3">
        <f>VLOOKUP(Rent[[#This Row],[Real_estate_Item]],Houses[#All],7)</f>
        <v>420</v>
      </c>
      <c r="H1831" s="3">
        <f t="shared" si="56"/>
        <v>3360</v>
      </c>
      <c r="I1831" s="3">
        <f t="shared" si="57"/>
        <v>5040</v>
      </c>
      <c r="J1831" s="4">
        <f>Rent[[#This Row],[Actual_Rent]]/Rent[[#This Row],[Planned_rent]]</f>
        <v>0.66666666666666663</v>
      </c>
      <c r="K1831"/>
    </row>
    <row r="1832" spans="1:11" x14ac:dyDescent="0.25">
      <c r="A1832">
        <v>97</v>
      </c>
      <c r="B1832" s="1">
        <v>39448</v>
      </c>
      <c r="C1832">
        <v>5</v>
      </c>
      <c r="D1832" t="str">
        <f>VLOOKUP(Rent[[#This Row],[Real_estate_Item]],Houses[#All],2)</f>
        <v>Eindhoven-West</v>
      </c>
      <c r="E1832" t="str">
        <f>VLOOKUP(Rent[[#This Row],[Real_estate_Item]],Houses[#All],3)</f>
        <v>Strijp</v>
      </c>
      <c r="F1832" t="str">
        <f>VLOOKUP(Rent[[#This Row],[Real_estate_Item]],Houses[#All],6)</f>
        <v>Apartment</v>
      </c>
      <c r="G1832" s="3">
        <f>VLOOKUP(Rent[[#This Row],[Real_estate_Item]],Houses[#All],7)</f>
        <v>420</v>
      </c>
      <c r="H1832" s="3">
        <f t="shared" si="56"/>
        <v>2100</v>
      </c>
      <c r="I1832" s="3">
        <f t="shared" si="57"/>
        <v>5040</v>
      </c>
      <c r="J1832" s="4">
        <f>Rent[[#This Row],[Actual_Rent]]/Rent[[#This Row],[Planned_rent]]</f>
        <v>0.41666666666666669</v>
      </c>
      <c r="K1832"/>
    </row>
    <row r="1833" spans="1:11" x14ac:dyDescent="0.25">
      <c r="A1833">
        <v>97</v>
      </c>
      <c r="B1833" s="1">
        <v>39814</v>
      </c>
      <c r="C1833">
        <v>6</v>
      </c>
      <c r="D1833" t="str">
        <f>VLOOKUP(Rent[[#This Row],[Real_estate_Item]],Houses[#All],2)</f>
        <v>Eindhoven-West</v>
      </c>
      <c r="E1833" t="str">
        <f>VLOOKUP(Rent[[#This Row],[Real_estate_Item]],Houses[#All],3)</f>
        <v>Strijp</v>
      </c>
      <c r="F1833" t="str">
        <f>VLOOKUP(Rent[[#This Row],[Real_estate_Item]],Houses[#All],6)</f>
        <v>Apartment</v>
      </c>
      <c r="G1833" s="3">
        <f>VLOOKUP(Rent[[#This Row],[Real_estate_Item]],Houses[#All],7)</f>
        <v>420</v>
      </c>
      <c r="H1833" s="3">
        <f t="shared" si="56"/>
        <v>2520</v>
      </c>
      <c r="I1833" s="3">
        <f t="shared" si="57"/>
        <v>5040</v>
      </c>
      <c r="J1833" s="4">
        <f>Rent[[#This Row],[Actual_Rent]]/Rent[[#This Row],[Planned_rent]]</f>
        <v>0.5</v>
      </c>
      <c r="K1833"/>
    </row>
    <row r="1834" spans="1:11" x14ac:dyDescent="0.25">
      <c r="A1834">
        <v>97</v>
      </c>
      <c r="B1834" s="1">
        <v>40179</v>
      </c>
      <c r="C1834">
        <v>9</v>
      </c>
      <c r="D1834" t="str">
        <f>VLOOKUP(Rent[[#This Row],[Real_estate_Item]],Houses[#All],2)</f>
        <v>Eindhoven-West</v>
      </c>
      <c r="E1834" t="str">
        <f>VLOOKUP(Rent[[#This Row],[Real_estate_Item]],Houses[#All],3)</f>
        <v>Strijp</v>
      </c>
      <c r="F1834" t="str">
        <f>VLOOKUP(Rent[[#This Row],[Real_estate_Item]],Houses[#All],6)</f>
        <v>Apartment</v>
      </c>
      <c r="G1834" s="3">
        <f>VLOOKUP(Rent[[#This Row],[Real_estate_Item]],Houses[#All],7)</f>
        <v>420</v>
      </c>
      <c r="H1834" s="3">
        <f t="shared" si="56"/>
        <v>3780</v>
      </c>
      <c r="I1834" s="3">
        <f t="shared" si="57"/>
        <v>5040</v>
      </c>
      <c r="J1834" s="4">
        <f>Rent[[#This Row],[Actual_Rent]]/Rent[[#This Row],[Planned_rent]]</f>
        <v>0.75</v>
      </c>
      <c r="K1834"/>
    </row>
    <row r="1835" spans="1:11" x14ac:dyDescent="0.25">
      <c r="A1835">
        <v>97</v>
      </c>
      <c r="B1835" s="1">
        <v>40544</v>
      </c>
      <c r="C1835">
        <v>7</v>
      </c>
      <c r="D1835" t="str">
        <f>VLOOKUP(Rent[[#This Row],[Real_estate_Item]],Houses[#All],2)</f>
        <v>Eindhoven-West</v>
      </c>
      <c r="E1835" t="str">
        <f>VLOOKUP(Rent[[#This Row],[Real_estate_Item]],Houses[#All],3)</f>
        <v>Strijp</v>
      </c>
      <c r="F1835" t="str">
        <f>VLOOKUP(Rent[[#This Row],[Real_estate_Item]],Houses[#All],6)</f>
        <v>Apartment</v>
      </c>
      <c r="G1835" s="3">
        <f>VLOOKUP(Rent[[#This Row],[Real_estate_Item]],Houses[#All],7)</f>
        <v>420</v>
      </c>
      <c r="H1835" s="3">
        <f t="shared" si="56"/>
        <v>2940</v>
      </c>
      <c r="I1835" s="3">
        <f t="shared" si="57"/>
        <v>5040</v>
      </c>
      <c r="J1835" s="4">
        <f>Rent[[#This Row],[Actual_Rent]]/Rent[[#This Row],[Planned_rent]]</f>
        <v>0.58333333333333337</v>
      </c>
      <c r="K1835"/>
    </row>
    <row r="1836" spans="1:11" x14ac:dyDescent="0.25">
      <c r="A1836">
        <v>97</v>
      </c>
      <c r="B1836" s="1">
        <v>40909</v>
      </c>
      <c r="C1836">
        <v>7</v>
      </c>
      <c r="D1836" t="str">
        <f>VLOOKUP(Rent[[#This Row],[Real_estate_Item]],Houses[#All],2)</f>
        <v>Eindhoven-West</v>
      </c>
      <c r="E1836" t="str">
        <f>VLOOKUP(Rent[[#This Row],[Real_estate_Item]],Houses[#All],3)</f>
        <v>Strijp</v>
      </c>
      <c r="F1836" t="str">
        <f>VLOOKUP(Rent[[#This Row],[Real_estate_Item]],Houses[#All],6)</f>
        <v>Apartment</v>
      </c>
      <c r="G1836" s="3">
        <f>VLOOKUP(Rent[[#This Row],[Real_estate_Item]],Houses[#All],7)</f>
        <v>420</v>
      </c>
      <c r="H1836" s="3">
        <f t="shared" si="56"/>
        <v>2940</v>
      </c>
      <c r="I1836" s="3">
        <f t="shared" si="57"/>
        <v>5040</v>
      </c>
      <c r="J1836" s="4">
        <f>Rent[[#This Row],[Actual_Rent]]/Rent[[#This Row],[Planned_rent]]</f>
        <v>0.58333333333333337</v>
      </c>
      <c r="K1836"/>
    </row>
    <row r="1837" spans="1:11" x14ac:dyDescent="0.25">
      <c r="A1837">
        <v>97</v>
      </c>
      <c r="B1837" s="1">
        <v>41275</v>
      </c>
      <c r="C1837">
        <v>9</v>
      </c>
      <c r="D1837" t="str">
        <f>VLOOKUP(Rent[[#This Row],[Real_estate_Item]],Houses[#All],2)</f>
        <v>Eindhoven-West</v>
      </c>
      <c r="E1837" t="str">
        <f>VLOOKUP(Rent[[#This Row],[Real_estate_Item]],Houses[#All],3)</f>
        <v>Strijp</v>
      </c>
      <c r="F1837" t="str">
        <f>VLOOKUP(Rent[[#This Row],[Real_estate_Item]],Houses[#All],6)</f>
        <v>Apartment</v>
      </c>
      <c r="G1837" s="3">
        <f>VLOOKUP(Rent[[#This Row],[Real_estate_Item]],Houses[#All],7)</f>
        <v>420</v>
      </c>
      <c r="H1837" s="3">
        <f t="shared" si="56"/>
        <v>3780</v>
      </c>
      <c r="I1837" s="3">
        <f t="shared" si="57"/>
        <v>5040</v>
      </c>
      <c r="J1837" s="4">
        <f>Rent[[#This Row],[Actual_Rent]]/Rent[[#This Row],[Planned_rent]]</f>
        <v>0.75</v>
      </c>
      <c r="K1837"/>
    </row>
    <row r="1838" spans="1:11" x14ac:dyDescent="0.25">
      <c r="A1838">
        <v>97</v>
      </c>
      <c r="B1838" s="1">
        <v>41640</v>
      </c>
      <c r="C1838">
        <v>7</v>
      </c>
      <c r="D1838" t="str">
        <f>VLOOKUP(Rent[[#This Row],[Real_estate_Item]],Houses[#All],2)</f>
        <v>Eindhoven-West</v>
      </c>
      <c r="E1838" t="str">
        <f>VLOOKUP(Rent[[#This Row],[Real_estate_Item]],Houses[#All],3)</f>
        <v>Strijp</v>
      </c>
      <c r="F1838" t="str">
        <f>VLOOKUP(Rent[[#This Row],[Real_estate_Item]],Houses[#All],6)</f>
        <v>Apartment</v>
      </c>
      <c r="G1838" s="3">
        <f>VLOOKUP(Rent[[#This Row],[Real_estate_Item]],Houses[#All],7)</f>
        <v>420</v>
      </c>
      <c r="H1838" s="3">
        <f t="shared" si="56"/>
        <v>2940</v>
      </c>
      <c r="I1838" s="3">
        <f t="shared" si="57"/>
        <v>5040</v>
      </c>
      <c r="J1838" s="4">
        <f>Rent[[#This Row],[Actual_Rent]]/Rent[[#This Row],[Planned_rent]]</f>
        <v>0.58333333333333337</v>
      </c>
      <c r="K1838"/>
    </row>
    <row r="1839" spans="1:11" x14ac:dyDescent="0.25">
      <c r="A1839">
        <v>97</v>
      </c>
      <c r="B1839" s="1">
        <v>42005</v>
      </c>
      <c r="C1839">
        <v>8</v>
      </c>
      <c r="D1839" t="str">
        <f>VLOOKUP(Rent[[#This Row],[Real_estate_Item]],Houses[#All],2)</f>
        <v>Eindhoven-West</v>
      </c>
      <c r="E1839" t="str">
        <f>VLOOKUP(Rent[[#This Row],[Real_estate_Item]],Houses[#All],3)</f>
        <v>Strijp</v>
      </c>
      <c r="F1839" t="str">
        <f>VLOOKUP(Rent[[#This Row],[Real_estate_Item]],Houses[#All],6)</f>
        <v>Apartment</v>
      </c>
      <c r="G1839" s="3">
        <f>VLOOKUP(Rent[[#This Row],[Real_estate_Item]],Houses[#All],7)</f>
        <v>420</v>
      </c>
      <c r="H1839" s="3">
        <f t="shared" si="56"/>
        <v>3360</v>
      </c>
      <c r="I1839" s="3">
        <f t="shared" si="57"/>
        <v>5040</v>
      </c>
      <c r="J1839" s="4">
        <f>Rent[[#This Row],[Actual_Rent]]/Rent[[#This Row],[Planned_rent]]</f>
        <v>0.66666666666666663</v>
      </c>
      <c r="K1839"/>
    </row>
    <row r="1840" spans="1:11" x14ac:dyDescent="0.25">
      <c r="A1840">
        <v>97</v>
      </c>
      <c r="B1840" s="1">
        <v>42370</v>
      </c>
      <c r="C1840">
        <v>9</v>
      </c>
      <c r="D1840" t="str">
        <f>VLOOKUP(Rent[[#This Row],[Real_estate_Item]],Houses[#All],2)</f>
        <v>Eindhoven-West</v>
      </c>
      <c r="E1840" t="str">
        <f>VLOOKUP(Rent[[#This Row],[Real_estate_Item]],Houses[#All],3)</f>
        <v>Strijp</v>
      </c>
      <c r="F1840" t="str">
        <f>VLOOKUP(Rent[[#This Row],[Real_estate_Item]],Houses[#All],6)</f>
        <v>Apartment</v>
      </c>
      <c r="G1840" s="3">
        <f>VLOOKUP(Rent[[#This Row],[Real_estate_Item]],Houses[#All],7)</f>
        <v>420</v>
      </c>
      <c r="H1840" s="3">
        <f t="shared" si="56"/>
        <v>3780</v>
      </c>
      <c r="I1840" s="3">
        <f t="shared" si="57"/>
        <v>5040</v>
      </c>
      <c r="J1840" s="4">
        <f>Rent[[#This Row],[Actual_Rent]]/Rent[[#This Row],[Planned_rent]]</f>
        <v>0.75</v>
      </c>
      <c r="K1840"/>
    </row>
    <row r="1841" spans="1:11" x14ac:dyDescent="0.25">
      <c r="A1841">
        <v>97</v>
      </c>
      <c r="B1841" s="1">
        <v>42736</v>
      </c>
      <c r="C1841">
        <v>9</v>
      </c>
      <c r="D1841" t="str">
        <f>VLOOKUP(Rent[[#This Row],[Real_estate_Item]],Houses[#All],2)</f>
        <v>Eindhoven-West</v>
      </c>
      <c r="E1841" t="str">
        <f>VLOOKUP(Rent[[#This Row],[Real_estate_Item]],Houses[#All],3)</f>
        <v>Strijp</v>
      </c>
      <c r="F1841" t="str">
        <f>VLOOKUP(Rent[[#This Row],[Real_estate_Item]],Houses[#All],6)</f>
        <v>Apartment</v>
      </c>
      <c r="G1841" s="3">
        <f>VLOOKUP(Rent[[#This Row],[Real_estate_Item]],Houses[#All],7)</f>
        <v>420</v>
      </c>
      <c r="H1841" s="3">
        <f t="shared" si="56"/>
        <v>3780</v>
      </c>
      <c r="I1841" s="3">
        <f t="shared" si="57"/>
        <v>5040</v>
      </c>
      <c r="J1841" s="4">
        <f>Rent[[#This Row],[Actual_Rent]]/Rent[[#This Row],[Planned_rent]]</f>
        <v>0.75</v>
      </c>
      <c r="K1841"/>
    </row>
    <row r="1842" spans="1:11" x14ac:dyDescent="0.25">
      <c r="A1842">
        <v>97</v>
      </c>
      <c r="B1842" s="1">
        <v>43101</v>
      </c>
      <c r="C1842">
        <v>11</v>
      </c>
      <c r="D1842" t="str">
        <f>VLOOKUP(Rent[[#This Row],[Real_estate_Item]],Houses[#All],2)</f>
        <v>Eindhoven-West</v>
      </c>
      <c r="E1842" t="str">
        <f>VLOOKUP(Rent[[#This Row],[Real_estate_Item]],Houses[#All],3)</f>
        <v>Strijp</v>
      </c>
      <c r="F1842" t="str">
        <f>VLOOKUP(Rent[[#This Row],[Real_estate_Item]],Houses[#All],6)</f>
        <v>Apartment</v>
      </c>
      <c r="G1842" s="3">
        <f>VLOOKUP(Rent[[#This Row],[Real_estate_Item]],Houses[#All],7)</f>
        <v>420</v>
      </c>
      <c r="H1842" s="3">
        <f t="shared" si="56"/>
        <v>4620</v>
      </c>
      <c r="I1842" s="3">
        <f t="shared" si="57"/>
        <v>5040</v>
      </c>
      <c r="J1842" s="4">
        <f>Rent[[#This Row],[Actual_Rent]]/Rent[[#This Row],[Planned_rent]]</f>
        <v>0.91666666666666663</v>
      </c>
      <c r="K1842"/>
    </row>
    <row r="1843" spans="1:11" x14ac:dyDescent="0.25">
      <c r="A1843">
        <v>97</v>
      </c>
      <c r="B1843" s="1">
        <v>43466</v>
      </c>
      <c r="C1843">
        <v>7</v>
      </c>
      <c r="D1843" t="str">
        <f>VLOOKUP(Rent[[#This Row],[Real_estate_Item]],Houses[#All],2)</f>
        <v>Eindhoven-West</v>
      </c>
      <c r="E1843" t="str">
        <f>VLOOKUP(Rent[[#This Row],[Real_estate_Item]],Houses[#All],3)</f>
        <v>Strijp</v>
      </c>
      <c r="F1843" t="str">
        <f>VLOOKUP(Rent[[#This Row],[Real_estate_Item]],Houses[#All],6)</f>
        <v>Apartment</v>
      </c>
      <c r="G1843" s="3">
        <f>VLOOKUP(Rent[[#This Row],[Real_estate_Item]],Houses[#All],7)</f>
        <v>420</v>
      </c>
      <c r="H1843" s="3">
        <f t="shared" si="56"/>
        <v>2940</v>
      </c>
      <c r="I1843" s="3">
        <f t="shared" si="57"/>
        <v>5040</v>
      </c>
      <c r="J1843" s="4">
        <f>Rent[[#This Row],[Actual_Rent]]/Rent[[#This Row],[Planned_rent]]</f>
        <v>0.58333333333333337</v>
      </c>
      <c r="K1843"/>
    </row>
    <row r="1844" spans="1:11" x14ac:dyDescent="0.25">
      <c r="A1844">
        <v>98</v>
      </c>
      <c r="B1844" s="1">
        <v>36892</v>
      </c>
      <c r="C1844">
        <v>8</v>
      </c>
      <c r="D1844" t="str">
        <f>VLOOKUP(Rent[[#This Row],[Real_estate_Item]],Houses[#All],2)</f>
        <v>Eindhoven-West</v>
      </c>
      <c r="E1844" t="str">
        <f>VLOOKUP(Rent[[#This Row],[Real_estate_Item]],Houses[#All],3)</f>
        <v>Strijp</v>
      </c>
      <c r="F1844" t="str">
        <f>VLOOKUP(Rent[[#This Row],[Real_estate_Item]],Houses[#All],6)</f>
        <v>House</v>
      </c>
      <c r="G1844" s="3">
        <f>VLOOKUP(Rent[[#This Row],[Real_estate_Item]],Houses[#All],7)</f>
        <v>700</v>
      </c>
      <c r="H1844" s="3">
        <f t="shared" si="56"/>
        <v>5600</v>
      </c>
      <c r="I1844" s="3">
        <f t="shared" si="57"/>
        <v>8400</v>
      </c>
      <c r="J1844" s="4">
        <f>Rent[[#This Row],[Actual_Rent]]/Rent[[#This Row],[Planned_rent]]</f>
        <v>0.66666666666666663</v>
      </c>
      <c r="K1844"/>
    </row>
    <row r="1845" spans="1:11" x14ac:dyDescent="0.25">
      <c r="A1845">
        <v>98</v>
      </c>
      <c r="B1845" s="1">
        <v>37257</v>
      </c>
      <c r="C1845">
        <v>5</v>
      </c>
      <c r="D1845" t="str">
        <f>VLOOKUP(Rent[[#This Row],[Real_estate_Item]],Houses[#All],2)</f>
        <v>Eindhoven-West</v>
      </c>
      <c r="E1845" t="str">
        <f>VLOOKUP(Rent[[#This Row],[Real_estate_Item]],Houses[#All],3)</f>
        <v>Strijp</v>
      </c>
      <c r="F1845" t="str">
        <f>VLOOKUP(Rent[[#This Row],[Real_estate_Item]],Houses[#All],6)</f>
        <v>House</v>
      </c>
      <c r="G1845" s="3">
        <f>VLOOKUP(Rent[[#This Row],[Real_estate_Item]],Houses[#All],7)</f>
        <v>700</v>
      </c>
      <c r="H1845" s="3">
        <f t="shared" si="56"/>
        <v>3500</v>
      </c>
      <c r="I1845" s="3">
        <f t="shared" si="57"/>
        <v>8400</v>
      </c>
      <c r="J1845" s="4">
        <f>Rent[[#This Row],[Actual_Rent]]/Rent[[#This Row],[Planned_rent]]</f>
        <v>0.41666666666666669</v>
      </c>
      <c r="K1845"/>
    </row>
    <row r="1846" spans="1:11" x14ac:dyDescent="0.25">
      <c r="A1846">
        <v>98</v>
      </c>
      <c r="B1846" s="1">
        <v>37622</v>
      </c>
      <c r="C1846">
        <v>9</v>
      </c>
      <c r="D1846" t="str">
        <f>VLOOKUP(Rent[[#This Row],[Real_estate_Item]],Houses[#All],2)</f>
        <v>Eindhoven-West</v>
      </c>
      <c r="E1846" t="str">
        <f>VLOOKUP(Rent[[#This Row],[Real_estate_Item]],Houses[#All],3)</f>
        <v>Strijp</v>
      </c>
      <c r="F1846" t="str">
        <f>VLOOKUP(Rent[[#This Row],[Real_estate_Item]],Houses[#All],6)</f>
        <v>House</v>
      </c>
      <c r="G1846" s="3">
        <f>VLOOKUP(Rent[[#This Row],[Real_estate_Item]],Houses[#All],7)</f>
        <v>700</v>
      </c>
      <c r="H1846" s="3">
        <f t="shared" si="56"/>
        <v>6300</v>
      </c>
      <c r="I1846" s="3">
        <f t="shared" si="57"/>
        <v>8400</v>
      </c>
      <c r="J1846" s="4">
        <f>Rent[[#This Row],[Actual_Rent]]/Rent[[#This Row],[Planned_rent]]</f>
        <v>0.75</v>
      </c>
      <c r="K1846"/>
    </row>
    <row r="1847" spans="1:11" x14ac:dyDescent="0.25">
      <c r="A1847">
        <v>98</v>
      </c>
      <c r="B1847" s="1">
        <v>37987</v>
      </c>
      <c r="C1847">
        <v>6</v>
      </c>
      <c r="D1847" t="str">
        <f>VLOOKUP(Rent[[#This Row],[Real_estate_Item]],Houses[#All],2)</f>
        <v>Eindhoven-West</v>
      </c>
      <c r="E1847" t="str">
        <f>VLOOKUP(Rent[[#This Row],[Real_estate_Item]],Houses[#All],3)</f>
        <v>Strijp</v>
      </c>
      <c r="F1847" t="str">
        <f>VLOOKUP(Rent[[#This Row],[Real_estate_Item]],Houses[#All],6)</f>
        <v>House</v>
      </c>
      <c r="G1847" s="3">
        <f>VLOOKUP(Rent[[#This Row],[Real_estate_Item]],Houses[#All],7)</f>
        <v>700</v>
      </c>
      <c r="H1847" s="3">
        <f t="shared" si="56"/>
        <v>4200</v>
      </c>
      <c r="I1847" s="3">
        <f t="shared" si="57"/>
        <v>8400</v>
      </c>
      <c r="J1847" s="4">
        <f>Rent[[#This Row],[Actual_Rent]]/Rent[[#This Row],[Planned_rent]]</f>
        <v>0.5</v>
      </c>
      <c r="K1847"/>
    </row>
    <row r="1848" spans="1:11" x14ac:dyDescent="0.25">
      <c r="A1848">
        <v>98</v>
      </c>
      <c r="B1848" s="1">
        <v>38353</v>
      </c>
      <c r="C1848">
        <v>9</v>
      </c>
      <c r="D1848" t="str">
        <f>VLOOKUP(Rent[[#This Row],[Real_estate_Item]],Houses[#All],2)</f>
        <v>Eindhoven-West</v>
      </c>
      <c r="E1848" t="str">
        <f>VLOOKUP(Rent[[#This Row],[Real_estate_Item]],Houses[#All],3)</f>
        <v>Strijp</v>
      </c>
      <c r="F1848" t="str">
        <f>VLOOKUP(Rent[[#This Row],[Real_estate_Item]],Houses[#All],6)</f>
        <v>House</v>
      </c>
      <c r="G1848" s="3">
        <f>VLOOKUP(Rent[[#This Row],[Real_estate_Item]],Houses[#All],7)</f>
        <v>700</v>
      </c>
      <c r="H1848" s="3">
        <f t="shared" si="56"/>
        <v>6300</v>
      </c>
      <c r="I1848" s="3">
        <f t="shared" si="57"/>
        <v>8400</v>
      </c>
      <c r="J1848" s="4">
        <f>Rent[[#This Row],[Actual_Rent]]/Rent[[#This Row],[Planned_rent]]</f>
        <v>0.75</v>
      </c>
      <c r="K1848"/>
    </row>
    <row r="1849" spans="1:11" x14ac:dyDescent="0.25">
      <c r="A1849">
        <v>98</v>
      </c>
      <c r="B1849" s="1">
        <v>38718</v>
      </c>
      <c r="C1849">
        <v>6</v>
      </c>
      <c r="D1849" t="str">
        <f>VLOOKUP(Rent[[#This Row],[Real_estate_Item]],Houses[#All],2)</f>
        <v>Eindhoven-West</v>
      </c>
      <c r="E1849" t="str">
        <f>VLOOKUP(Rent[[#This Row],[Real_estate_Item]],Houses[#All],3)</f>
        <v>Strijp</v>
      </c>
      <c r="F1849" t="str">
        <f>VLOOKUP(Rent[[#This Row],[Real_estate_Item]],Houses[#All],6)</f>
        <v>House</v>
      </c>
      <c r="G1849" s="3">
        <f>VLOOKUP(Rent[[#This Row],[Real_estate_Item]],Houses[#All],7)</f>
        <v>700</v>
      </c>
      <c r="H1849" s="3">
        <f t="shared" si="56"/>
        <v>4200</v>
      </c>
      <c r="I1849" s="3">
        <f t="shared" si="57"/>
        <v>8400</v>
      </c>
      <c r="J1849" s="4">
        <f>Rent[[#This Row],[Actual_Rent]]/Rent[[#This Row],[Planned_rent]]</f>
        <v>0.5</v>
      </c>
      <c r="K1849"/>
    </row>
    <row r="1850" spans="1:11" x14ac:dyDescent="0.25">
      <c r="A1850">
        <v>98</v>
      </c>
      <c r="B1850" s="1">
        <v>39083</v>
      </c>
      <c r="C1850">
        <v>9</v>
      </c>
      <c r="D1850" t="str">
        <f>VLOOKUP(Rent[[#This Row],[Real_estate_Item]],Houses[#All],2)</f>
        <v>Eindhoven-West</v>
      </c>
      <c r="E1850" t="str">
        <f>VLOOKUP(Rent[[#This Row],[Real_estate_Item]],Houses[#All],3)</f>
        <v>Strijp</v>
      </c>
      <c r="F1850" t="str">
        <f>VLOOKUP(Rent[[#This Row],[Real_estate_Item]],Houses[#All],6)</f>
        <v>House</v>
      </c>
      <c r="G1850" s="3">
        <f>VLOOKUP(Rent[[#This Row],[Real_estate_Item]],Houses[#All],7)</f>
        <v>700</v>
      </c>
      <c r="H1850" s="3">
        <f t="shared" si="56"/>
        <v>6300</v>
      </c>
      <c r="I1850" s="3">
        <f t="shared" si="57"/>
        <v>8400</v>
      </c>
      <c r="J1850" s="4">
        <f>Rent[[#This Row],[Actual_Rent]]/Rent[[#This Row],[Planned_rent]]</f>
        <v>0.75</v>
      </c>
      <c r="K1850"/>
    </row>
    <row r="1851" spans="1:11" x14ac:dyDescent="0.25">
      <c r="A1851">
        <v>98</v>
      </c>
      <c r="B1851" s="1">
        <v>39448</v>
      </c>
      <c r="C1851">
        <v>5</v>
      </c>
      <c r="D1851" t="str">
        <f>VLOOKUP(Rent[[#This Row],[Real_estate_Item]],Houses[#All],2)</f>
        <v>Eindhoven-West</v>
      </c>
      <c r="E1851" t="str">
        <f>VLOOKUP(Rent[[#This Row],[Real_estate_Item]],Houses[#All],3)</f>
        <v>Strijp</v>
      </c>
      <c r="F1851" t="str">
        <f>VLOOKUP(Rent[[#This Row],[Real_estate_Item]],Houses[#All],6)</f>
        <v>House</v>
      </c>
      <c r="G1851" s="3">
        <f>VLOOKUP(Rent[[#This Row],[Real_estate_Item]],Houses[#All],7)</f>
        <v>700</v>
      </c>
      <c r="H1851" s="3">
        <f t="shared" si="56"/>
        <v>3500</v>
      </c>
      <c r="I1851" s="3">
        <f t="shared" si="57"/>
        <v>8400</v>
      </c>
      <c r="J1851" s="4">
        <f>Rent[[#This Row],[Actual_Rent]]/Rent[[#This Row],[Planned_rent]]</f>
        <v>0.41666666666666669</v>
      </c>
      <c r="K1851"/>
    </row>
    <row r="1852" spans="1:11" x14ac:dyDescent="0.25">
      <c r="A1852">
        <v>98</v>
      </c>
      <c r="B1852" s="1">
        <v>39814</v>
      </c>
      <c r="C1852">
        <v>7</v>
      </c>
      <c r="D1852" t="str">
        <f>VLOOKUP(Rent[[#This Row],[Real_estate_Item]],Houses[#All],2)</f>
        <v>Eindhoven-West</v>
      </c>
      <c r="E1852" t="str">
        <f>VLOOKUP(Rent[[#This Row],[Real_estate_Item]],Houses[#All],3)</f>
        <v>Strijp</v>
      </c>
      <c r="F1852" t="str">
        <f>VLOOKUP(Rent[[#This Row],[Real_estate_Item]],Houses[#All],6)</f>
        <v>House</v>
      </c>
      <c r="G1852" s="3">
        <f>VLOOKUP(Rent[[#This Row],[Real_estate_Item]],Houses[#All],7)</f>
        <v>700</v>
      </c>
      <c r="H1852" s="3">
        <f t="shared" si="56"/>
        <v>4900</v>
      </c>
      <c r="I1852" s="3">
        <f t="shared" si="57"/>
        <v>8400</v>
      </c>
      <c r="J1852" s="4">
        <f>Rent[[#This Row],[Actual_Rent]]/Rent[[#This Row],[Planned_rent]]</f>
        <v>0.58333333333333337</v>
      </c>
      <c r="K1852"/>
    </row>
    <row r="1853" spans="1:11" x14ac:dyDescent="0.25">
      <c r="A1853">
        <v>98</v>
      </c>
      <c r="B1853" s="1">
        <v>40179</v>
      </c>
      <c r="C1853">
        <v>6</v>
      </c>
      <c r="D1853" t="str">
        <f>VLOOKUP(Rent[[#This Row],[Real_estate_Item]],Houses[#All],2)</f>
        <v>Eindhoven-West</v>
      </c>
      <c r="E1853" t="str">
        <f>VLOOKUP(Rent[[#This Row],[Real_estate_Item]],Houses[#All],3)</f>
        <v>Strijp</v>
      </c>
      <c r="F1853" t="str">
        <f>VLOOKUP(Rent[[#This Row],[Real_estate_Item]],Houses[#All],6)</f>
        <v>House</v>
      </c>
      <c r="G1853" s="3">
        <f>VLOOKUP(Rent[[#This Row],[Real_estate_Item]],Houses[#All],7)</f>
        <v>700</v>
      </c>
      <c r="H1853" s="3">
        <f t="shared" si="56"/>
        <v>4200</v>
      </c>
      <c r="I1853" s="3">
        <f t="shared" si="57"/>
        <v>8400</v>
      </c>
      <c r="J1853" s="4">
        <f>Rent[[#This Row],[Actual_Rent]]/Rent[[#This Row],[Planned_rent]]</f>
        <v>0.5</v>
      </c>
      <c r="K1853"/>
    </row>
    <row r="1854" spans="1:11" x14ac:dyDescent="0.25">
      <c r="A1854">
        <v>98</v>
      </c>
      <c r="B1854" s="1">
        <v>40544</v>
      </c>
      <c r="C1854">
        <v>7</v>
      </c>
      <c r="D1854" t="str">
        <f>VLOOKUP(Rent[[#This Row],[Real_estate_Item]],Houses[#All],2)</f>
        <v>Eindhoven-West</v>
      </c>
      <c r="E1854" t="str">
        <f>VLOOKUP(Rent[[#This Row],[Real_estate_Item]],Houses[#All],3)</f>
        <v>Strijp</v>
      </c>
      <c r="F1854" t="str">
        <f>VLOOKUP(Rent[[#This Row],[Real_estate_Item]],Houses[#All],6)</f>
        <v>House</v>
      </c>
      <c r="G1854" s="3">
        <f>VLOOKUP(Rent[[#This Row],[Real_estate_Item]],Houses[#All],7)</f>
        <v>700</v>
      </c>
      <c r="H1854" s="3">
        <f t="shared" si="56"/>
        <v>4900</v>
      </c>
      <c r="I1854" s="3">
        <f t="shared" si="57"/>
        <v>8400</v>
      </c>
      <c r="J1854" s="4">
        <f>Rent[[#This Row],[Actual_Rent]]/Rent[[#This Row],[Planned_rent]]</f>
        <v>0.58333333333333337</v>
      </c>
      <c r="K1854"/>
    </row>
    <row r="1855" spans="1:11" x14ac:dyDescent="0.25">
      <c r="A1855">
        <v>98</v>
      </c>
      <c r="B1855" s="1">
        <v>40909</v>
      </c>
      <c r="C1855">
        <v>7</v>
      </c>
      <c r="D1855" t="str">
        <f>VLOOKUP(Rent[[#This Row],[Real_estate_Item]],Houses[#All],2)</f>
        <v>Eindhoven-West</v>
      </c>
      <c r="E1855" t="str">
        <f>VLOOKUP(Rent[[#This Row],[Real_estate_Item]],Houses[#All],3)</f>
        <v>Strijp</v>
      </c>
      <c r="F1855" t="str">
        <f>VLOOKUP(Rent[[#This Row],[Real_estate_Item]],Houses[#All],6)</f>
        <v>House</v>
      </c>
      <c r="G1855" s="3">
        <f>VLOOKUP(Rent[[#This Row],[Real_estate_Item]],Houses[#All],7)</f>
        <v>700</v>
      </c>
      <c r="H1855" s="3">
        <f t="shared" si="56"/>
        <v>4900</v>
      </c>
      <c r="I1855" s="3">
        <f t="shared" si="57"/>
        <v>8400</v>
      </c>
      <c r="J1855" s="4">
        <f>Rent[[#This Row],[Actual_Rent]]/Rent[[#This Row],[Planned_rent]]</f>
        <v>0.58333333333333337</v>
      </c>
      <c r="K1855"/>
    </row>
    <row r="1856" spans="1:11" x14ac:dyDescent="0.25">
      <c r="A1856">
        <v>98</v>
      </c>
      <c r="B1856" s="1">
        <v>41275</v>
      </c>
      <c r="C1856">
        <v>8</v>
      </c>
      <c r="D1856" t="str">
        <f>VLOOKUP(Rent[[#This Row],[Real_estate_Item]],Houses[#All],2)</f>
        <v>Eindhoven-West</v>
      </c>
      <c r="E1856" t="str">
        <f>VLOOKUP(Rent[[#This Row],[Real_estate_Item]],Houses[#All],3)</f>
        <v>Strijp</v>
      </c>
      <c r="F1856" t="str">
        <f>VLOOKUP(Rent[[#This Row],[Real_estate_Item]],Houses[#All],6)</f>
        <v>House</v>
      </c>
      <c r="G1856" s="3">
        <f>VLOOKUP(Rent[[#This Row],[Real_estate_Item]],Houses[#All],7)</f>
        <v>700</v>
      </c>
      <c r="H1856" s="3">
        <f t="shared" si="56"/>
        <v>5600</v>
      </c>
      <c r="I1856" s="3">
        <f t="shared" si="57"/>
        <v>8400</v>
      </c>
      <c r="J1856" s="4">
        <f>Rent[[#This Row],[Actual_Rent]]/Rent[[#This Row],[Planned_rent]]</f>
        <v>0.66666666666666663</v>
      </c>
      <c r="K1856"/>
    </row>
    <row r="1857" spans="1:11" x14ac:dyDescent="0.25">
      <c r="A1857">
        <v>98</v>
      </c>
      <c r="B1857" s="1">
        <v>41640</v>
      </c>
      <c r="C1857">
        <v>9</v>
      </c>
      <c r="D1857" t="str">
        <f>VLOOKUP(Rent[[#This Row],[Real_estate_Item]],Houses[#All],2)</f>
        <v>Eindhoven-West</v>
      </c>
      <c r="E1857" t="str">
        <f>VLOOKUP(Rent[[#This Row],[Real_estate_Item]],Houses[#All],3)</f>
        <v>Strijp</v>
      </c>
      <c r="F1857" t="str">
        <f>VLOOKUP(Rent[[#This Row],[Real_estate_Item]],Houses[#All],6)</f>
        <v>House</v>
      </c>
      <c r="G1857" s="3">
        <f>VLOOKUP(Rent[[#This Row],[Real_estate_Item]],Houses[#All],7)</f>
        <v>700</v>
      </c>
      <c r="H1857" s="3">
        <f t="shared" si="56"/>
        <v>6300</v>
      </c>
      <c r="I1857" s="3">
        <f t="shared" si="57"/>
        <v>8400</v>
      </c>
      <c r="J1857" s="4">
        <f>Rent[[#This Row],[Actual_Rent]]/Rent[[#This Row],[Planned_rent]]</f>
        <v>0.75</v>
      </c>
      <c r="K1857"/>
    </row>
    <row r="1858" spans="1:11" x14ac:dyDescent="0.25">
      <c r="A1858">
        <v>98</v>
      </c>
      <c r="B1858" s="1">
        <v>42005</v>
      </c>
      <c r="C1858">
        <v>8</v>
      </c>
      <c r="D1858" t="str">
        <f>VLOOKUP(Rent[[#This Row],[Real_estate_Item]],Houses[#All],2)</f>
        <v>Eindhoven-West</v>
      </c>
      <c r="E1858" t="str">
        <f>VLOOKUP(Rent[[#This Row],[Real_estate_Item]],Houses[#All],3)</f>
        <v>Strijp</v>
      </c>
      <c r="F1858" t="str">
        <f>VLOOKUP(Rent[[#This Row],[Real_estate_Item]],Houses[#All],6)</f>
        <v>House</v>
      </c>
      <c r="G1858" s="3">
        <f>VLOOKUP(Rent[[#This Row],[Real_estate_Item]],Houses[#All],7)</f>
        <v>700</v>
      </c>
      <c r="H1858" s="3">
        <f t="shared" ref="H1858:H1921" si="58">C1858*G1858</f>
        <v>5600</v>
      </c>
      <c r="I1858" s="3">
        <f t="shared" ref="I1858:I1921" si="59">$C$2*G1858</f>
        <v>8400</v>
      </c>
      <c r="J1858" s="4">
        <f>Rent[[#This Row],[Actual_Rent]]/Rent[[#This Row],[Planned_rent]]</f>
        <v>0.66666666666666663</v>
      </c>
      <c r="K1858"/>
    </row>
    <row r="1859" spans="1:11" x14ac:dyDescent="0.25">
      <c r="A1859">
        <v>98</v>
      </c>
      <c r="B1859" s="1">
        <v>42370</v>
      </c>
      <c r="C1859">
        <v>5</v>
      </c>
      <c r="D1859" t="str">
        <f>VLOOKUP(Rent[[#This Row],[Real_estate_Item]],Houses[#All],2)</f>
        <v>Eindhoven-West</v>
      </c>
      <c r="E1859" t="str">
        <f>VLOOKUP(Rent[[#This Row],[Real_estate_Item]],Houses[#All],3)</f>
        <v>Strijp</v>
      </c>
      <c r="F1859" t="str">
        <f>VLOOKUP(Rent[[#This Row],[Real_estate_Item]],Houses[#All],6)</f>
        <v>House</v>
      </c>
      <c r="G1859" s="3">
        <f>VLOOKUP(Rent[[#This Row],[Real_estate_Item]],Houses[#All],7)</f>
        <v>700</v>
      </c>
      <c r="H1859" s="3">
        <f t="shared" si="58"/>
        <v>3500</v>
      </c>
      <c r="I1859" s="3">
        <f t="shared" si="59"/>
        <v>8400</v>
      </c>
      <c r="J1859" s="4">
        <f>Rent[[#This Row],[Actual_Rent]]/Rent[[#This Row],[Planned_rent]]</f>
        <v>0.41666666666666669</v>
      </c>
      <c r="K1859"/>
    </row>
    <row r="1860" spans="1:11" x14ac:dyDescent="0.25">
      <c r="A1860">
        <v>98</v>
      </c>
      <c r="B1860" s="1">
        <v>42736</v>
      </c>
      <c r="C1860">
        <v>5</v>
      </c>
      <c r="D1860" t="str">
        <f>VLOOKUP(Rent[[#This Row],[Real_estate_Item]],Houses[#All],2)</f>
        <v>Eindhoven-West</v>
      </c>
      <c r="E1860" t="str">
        <f>VLOOKUP(Rent[[#This Row],[Real_estate_Item]],Houses[#All],3)</f>
        <v>Strijp</v>
      </c>
      <c r="F1860" t="str">
        <f>VLOOKUP(Rent[[#This Row],[Real_estate_Item]],Houses[#All],6)</f>
        <v>House</v>
      </c>
      <c r="G1860" s="3">
        <f>VLOOKUP(Rent[[#This Row],[Real_estate_Item]],Houses[#All],7)</f>
        <v>700</v>
      </c>
      <c r="H1860" s="3">
        <f t="shared" si="58"/>
        <v>3500</v>
      </c>
      <c r="I1860" s="3">
        <f t="shared" si="59"/>
        <v>8400</v>
      </c>
      <c r="J1860" s="4">
        <f>Rent[[#This Row],[Actual_Rent]]/Rent[[#This Row],[Planned_rent]]</f>
        <v>0.41666666666666669</v>
      </c>
      <c r="K1860"/>
    </row>
    <row r="1861" spans="1:11" x14ac:dyDescent="0.25">
      <c r="A1861">
        <v>98</v>
      </c>
      <c r="B1861" s="1">
        <v>43101</v>
      </c>
      <c r="C1861">
        <v>9</v>
      </c>
      <c r="D1861" t="str">
        <f>VLOOKUP(Rent[[#This Row],[Real_estate_Item]],Houses[#All],2)</f>
        <v>Eindhoven-West</v>
      </c>
      <c r="E1861" t="str">
        <f>VLOOKUP(Rent[[#This Row],[Real_estate_Item]],Houses[#All],3)</f>
        <v>Strijp</v>
      </c>
      <c r="F1861" t="str">
        <f>VLOOKUP(Rent[[#This Row],[Real_estate_Item]],Houses[#All],6)</f>
        <v>House</v>
      </c>
      <c r="G1861" s="3">
        <f>VLOOKUP(Rent[[#This Row],[Real_estate_Item]],Houses[#All],7)</f>
        <v>700</v>
      </c>
      <c r="H1861" s="3">
        <f t="shared" si="58"/>
        <v>6300</v>
      </c>
      <c r="I1861" s="3">
        <f t="shared" si="59"/>
        <v>8400</v>
      </c>
      <c r="J1861" s="4">
        <f>Rent[[#This Row],[Actual_Rent]]/Rent[[#This Row],[Planned_rent]]</f>
        <v>0.75</v>
      </c>
      <c r="K1861"/>
    </row>
    <row r="1862" spans="1:11" x14ac:dyDescent="0.25">
      <c r="A1862">
        <v>98</v>
      </c>
      <c r="B1862" s="1">
        <v>43466</v>
      </c>
      <c r="C1862">
        <v>7</v>
      </c>
      <c r="D1862" t="str">
        <f>VLOOKUP(Rent[[#This Row],[Real_estate_Item]],Houses[#All],2)</f>
        <v>Eindhoven-West</v>
      </c>
      <c r="E1862" t="str">
        <f>VLOOKUP(Rent[[#This Row],[Real_estate_Item]],Houses[#All],3)</f>
        <v>Strijp</v>
      </c>
      <c r="F1862" t="str">
        <f>VLOOKUP(Rent[[#This Row],[Real_estate_Item]],Houses[#All],6)</f>
        <v>House</v>
      </c>
      <c r="G1862" s="3">
        <f>VLOOKUP(Rent[[#This Row],[Real_estate_Item]],Houses[#All],7)</f>
        <v>700</v>
      </c>
      <c r="H1862" s="3">
        <f t="shared" si="58"/>
        <v>4900</v>
      </c>
      <c r="I1862" s="3">
        <f t="shared" si="59"/>
        <v>8400</v>
      </c>
      <c r="J1862" s="4">
        <f>Rent[[#This Row],[Actual_Rent]]/Rent[[#This Row],[Planned_rent]]</f>
        <v>0.58333333333333337</v>
      </c>
      <c r="K1862"/>
    </row>
    <row r="1863" spans="1:11" x14ac:dyDescent="0.25">
      <c r="A1863">
        <v>99</v>
      </c>
      <c r="B1863" s="1">
        <v>36892</v>
      </c>
      <c r="C1863">
        <v>5</v>
      </c>
      <c r="D1863" t="str">
        <f>VLOOKUP(Rent[[#This Row],[Real_estate_Item]],Houses[#All],2)</f>
        <v>Eindhoven-West</v>
      </c>
      <c r="E1863" t="str">
        <f>VLOOKUP(Rent[[#This Row],[Real_estate_Item]],Houses[#All],3)</f>
        <v>Strijp</v>
      </c>
      <c r="F1863" t="str">
        <f>VLOOKUP(Rent[[#This Row],[Real_estate_Item]],Houses[#All],6)</f>
        <v>Small House</v>
      </c>
      <c r="G1863" s="3">
        <f>VLOOKUP(Rent[[#This Row],[Real_estate_Item]],Houses[#All],7)</f>
        <v>630</v>
      </c>
      <c r="H1863" s="3">
        <f t="shared" si="58"/>
        <v>3150</v>
      </c>
      <c r="I1863" s="3">
        <f t="shared" si="59"/>
        <v>7560</v>
      </c>
      <c r="J1863" s="4">
        <f>Rent[[#This Row],[Actual_Rent]]/Rent[[#This Row],[Planned_rent]]</f>
        <v>0.41666666666666669</v>
      </c>
      <c r="K1863"/>
    </row>
    <row r="1864" spans="1:11" x14ac:dyDescent="0.25">
      <c r="A1864">
        <v>99</v>
      </c>
      <c r="B1864" s="1">
        <v>37257</v>
      </c>
      <c r="C1864">
        <v>8</v>
      </c>
      <c r="D1864" t="str">
        <f>VLOOKUP(Rent[[#This Row],[Real_estate_Item]],Houses[#All],2)</f>
        <v>Eindhoven-West</v>
      </c>
      <c r="E1864" t="str">
        <f>VLOOKUP(Rent[[#This Row],[Real_estate_Item]],Houses[#All],3)</f>
        <v>Strijp</v>
      </c>
      <c r="F1864" t="str">
        <f>VLOOKUP(Rent[[#This Row],[Real_estate_Item]],Houses[#All],6)</f>
        <v>Small House</v>
      </c>
      <c r="G1864" s="3">
        <f>VLOOKUP(Rent[[#This Row],[Real_estate_Item]],Houses[#All],7)</f>
        <v>630</v>
      </c>
      <c r="H1864" s="3">
        <f t="shared" si="58"/>
        <v>5040</v>
      </c>
      <c r="I1864" s="3">
        <f t="shared" si="59"/>
        <v>7560</v>
      </c>
      <c r="J1864" s="4">
        <f>Rent[[#This Row],[Actual_Rent]]/Rent[[#This Row],[Planned_rent]]</f>
        <v>0.66666666666666663</v>
      </c>
      <c r="K1864"/>
    </row>
    <row r="1865" spans="1:11" x14ac:dyDescent="0.25">
      <c r="A1865">
        <v>99</v>
      </c>
      <c r="B1865" s="1">
        <v>37622</v>
      </c>
      <c r="C1865">
        <v>6</v>
      </c>
      <c r="D1865" t="str">
        <f>VLOOKUP(Rent[[#This Row],[Real_estate_Item]],Houses[#All],2)</f>
        <v>Eindhoven-West</v>
      </c>
      <c r="E1865" t="str">
        <f>VLOOKUP(Rent[[#This Row],[Real_estate_Item]],Houses[#All],3)</f>
        <v>Strijp</v>
      </c>
      <c r="F1865" t="str">
        <f>VLOOKUP(Rent[[#This Row],[Real_estate_Item]],Houses[#All],6)</f>
        <v>Small House</v>
      </c>
      <c r="G1865" s="3">
        <f>VLOOKUP(Rent[[#This Row],[Real_estate_Item]],Houses[#All],7)</f>
        <v>630</v>
      </c>
      <c r="H1865" s="3">
        <f t="shared" si="58"/>
        <v>3780</v>
      </c>
      <c r="I1865" s="3">
        <f t="shared" si="59"/>
        <v>7560</v>
      </c>
      <c r="J1865" s="4">
        <f>Rent[[#This Row],[Actual_Rent]]/Rent[[#This Row],[Planned_rent]]</f>
        <v>0.5</v>
      </c>
      <c r="K1865"/>
    </row>
    <row r="1866" spans="1:11" x14ac:dyDescent="0.25">
      <c r="A1866">
        <v>99</v>
      </c>
      <c r="B1866" s="1">
        <v>37987</v>
      </c>
      <c r="C1866">
        <v>7</v>
      </c>
      <c r="D1866" t="str">
        <f>VLOOKUP(Rent[[#This Row],[Real_estate_Item]],Houses[#All],2)</f>
        <v>Eindhoven-West</v>
      </c>
      <c r="E1866" t="str">
        <f>VLOOKUP(Rent[[#This Row],[Real_estate_Item]],Houses[#All],3)</f>
        <v>Strijp</v>
      </c>
      <c r="F1866" t="str">
        <f>VLOOKUP(Rent[[#This Row],[Real_estate_Item]],Houses[#All],6)</f>
        <v>Small House</v>
      </c>
      <c r="G1866" s="3">
        <f>VLOOKUP(Rent[[#This Row],[Real_estate_Item]],Houses[#All],7)</f>
        <v>630</v>
      </c>
      <c r="H1866" s="3">
        <f t="shared" si="58"/>
        <v>4410</v>
      </c>
      <c r="I1866" s="3">
        <f t="shared" si="59"/>
        <v>7560</v>
      </c>
      <c r="J1866" s="4">
        <f>Rent[[#This Row],[Actual_Rent]]/Rent[[#This Row],[Planned_rent]]</f>
        <v>0.58333333333333337</v>
      </c>
      <c r="K1866"/>
    </row>
    <row r="1867" spans="1:11" x14ac:dyDescent="0.25">
      <c r="A1867">
        <v>99</v>
      </c>
      <c r="B1867" s="1">
        <v>38353</v>
      </c>
      <c r="C1867">
        <v>8</v>
      </c>
      <c r="D1867" t="str">
        <f>VLOOKUP(Rent[[#This Row],[Real_estate_Item]],Houses[#All],2)</f>
        <v>Eindhoven-West</v>
      </c>
      <c r="E1867" t="str">
        <f>VLOOKUP(Rent[[#This Row],[Real_estate_Item]],Houses[#All],3)</f>
        <v>Strijp</v>
      </c>
      <c r="F1867" t="str">
        <f>VLOOKUP(Rent[[#This Row],[Real_estate_Item]],Houses[#All],6)</f>
        <v>Small House</v>
      </c>
      <c r="G1867" s="3">
        <f>VLOOKUP(Rent[[#This Row],[Real_estate_Item]],Houses[#All],7)</f>
        <v>630</v>
      </c>
      <c r="H1867" s="3">
        <f t="shared" si="58"/>
        <v>5040</v>
      </c>
      <c r="I1867" s="3">
        <f t="shared" si="59"/>
        <v>7560</v>
      </c>
      <c r="J1867" s="4">
        <f>Rent[[#This Row],[Actual_Rent]]/Rent[[#This Row],[Planned_rent]]</f>
        <v>0.66666666666666663</v>
      </c>
      <c r="K1867"/>
    </row>
    <row r="1868" spans="1:11" x14ac:dyDescent="0.25">
      <c r="A1868">
        <v>99</v>
      </c>
      <c r="B1868" s="1">
        <v>38718</v>
      </c>
      <c r="C1868">
        <v>6</v>
      </c>
      <c r="D1868" t="str">
        <f>VLOOKUP(Rent[[#This Row],[Real_estate_Item]],Houses[#All],2)</f>
        <v>Eindhoven-West</v>
      </c>
      <c r="E1868" t="str">
        <f>VLOOKUP(Rent[[#This Row],[Real_estate_Item]],Houses[#All],3)</f>
        <v>Strijp</v>
      </c>
      <c r="F1868" t="str">
        <f>VLOOKUP(Rent[[#This Row],[Real_estate_Item]],Houses[#All],6)</f>
        <v>Small House</v>
      </c>
      <c r="G1868" s="3">
        <f>VLOOKUP(Rent[[#This Row],[Real_estate_Item]],Houses[#All],7)</f>
        <v>630</v>
      </c>
      <c r="H1868" s="3">
        <f t="shared" si="58"/>
        <v>3780</v>
      </c>
      <c r="I1868" s="3">
        <f t="shared" si="59"/>
        <v>7560</v>
      </c>
      <c r="J1868" s="4">
        <f>Rent[[#This Row],[Actual_Rent]]/Rent[[#This Row],[Planned_rent]]</f>
        <v>0.5</v>
      </c>
      <c r="K1868"/>
    </row>
    <row r="1869" spans="1:11" x14ac:dyDescent="0.25">
      <c r="A1869">
        <v>99</v>
      </c>
      <c r="B1869" s="1">
        <v>39083</v>
      </c>
      <c r="C1869">
        <v>5</v>
      </c>
      <c r="D1869" t="str">
        <f>VLOOKUP(Rent[[#This Row],[Real_estate_Item]],Houses[#All],2)</f>
        <v>Eindhoven-West</v>
      </c>
      <c r="E1869" t="str">
        <f>VLOOKUP(Rent[[#This Row],[Real_estate_Item]],Houses[#All],3)</f>
        <v>Strijp</v>
      </c>
      <c r="F1869" t="str">
        <f>VLOOKUP(Rent[[#This Row],[Real_estate_Item]],Houses[#All],6)</f>
        <v>Small House</v>
      </c>
      <c r="G1869" s="3">
        <f>VLOOKUP(Rent[[#This Row],[Real_estate_Item]],Houses[#All],7)</f>
        <v>630</v>
      </c>
      <c r="H1869" s="3">
        <f t="shared" si="58"/>
        <v>3150</v>
      </c>
      <c r="I1869" s="3">
        <f t="shared" si="59"/>
        <v>7560</v>
      </c>
      <c r="J1869" s="4">
        <f>Rent[[#This Row],[Actual_Rent]]/Rent[[#This Row],[Planned_rent]]</f>
        <v>0.41666666666666669</v>
      </c>
      <c r="K1869"/>
    </row>
    <row r="1870" spans="1:11" x14ac:dyDescent="0.25">
      <c r="A1870">
        <v>99</v>
      </c>
      <c r="B1870" s="1">
        <v>39448</v>
      </c>
      <c r="C1870">
        <v>9</v>
      </c>
      <c r="D1870" t="str">
        <f>VLOOKUP(Rent[[#This Row],[Real_estate_Item]],Houses[#All],2)</f>
        <v>Eindhoven-West</v>
      </c>
      <c r="E1870" t="str">
        <f>VLOOKUP(Rent[[#This Row],[Real_estate_Item]],Houses[#All],3)</f>
        <v>Strijp</v>
      </c>
      <c r="F1870" t="str">
        <f>VLOOKUP(Rent[[#This Row],[Real_estate_Item]],Houses[#All],6)</f>
        <v>Small House</v>
      </c>
      <c r="G1870" s="3">
        <f>VLOOKUP(Rent[[#This Row],[Real_estate_Item]],Houses[#All],7)</f>
        <v>630</v>
      </c>
      <c r="H1870" s="3">
        <f t="shared" si="58"/>
        <v>5670</v>
      </c>
      <c r="I1870" s="3">
        <f t="shared" si="59"/>
        <v>7560</v>
      </c>
      <c r="J1870" s="4">
        <f>Rent[[#This Row],[Actual_Rent]]/Rent[[#This Row],[Planned_rent]]</f>
        <v>0.75</v>
      </c>
      <c r="K1870"/>
    </row>
    <row r="1871" spans="1:11" x14ac:dyDescent="0.25">
      <c r="A1871">
        <v>99</v>
      </c>
      <c r="B1871" s="1">
        <v>39814</v>
      </c>
      <c r="C1871">
        <v>7</v>
      </c>
      <c r="D1871" t="str">
        <f>VLOOKUP(Rent[[#This Row],[Real_estate_Item]],Houses[#All],2)</f>
        <v>Eindhoven-West</v>
      </c>
      <c r="E1871" t="str">
        <f>VLOOKUP(Rent[[#This Row],[Real_estate_Item]],Houses[#All],3)</f>
        <v>Strijp</v>
      </c>
      <c r="F1871" t="str">
        <f>VLOOKUP(Rent[[#This Row],[Real_estate_Item]],Houses[#All],6)</f>
        <v>Small House</v>
      </c>
      <c r="G1871" s="3">
        <f>VLOOKUP(Rent[[#This Row],[Real_estate_Item]],Houses[#All],7)</f>
        <v>630</v>
      </c>
      <c r="H1871" s="3">
        <f t="shared" si="58"/>
        <v>4410</v>
      </c>
      <c r="I1871" s="3">
        <f t="shared" si="59"/>
        <v>7560</v>
      </c>
      <c r="J1871" s="4">
        <f>Rent[[#This Row],[Actual_Rent]]/Rent[[#This Row],[Planned_rent]]</f>
        <v>0.58333333333333337</v>
      </c>
      <c r="K1871"/>
    </row>
    <row r="1872" spans="1:11" x14ac:dyDescent="0.25">
      <c r="A1872">
        <v>99</v>
      </c>
      <c r="B1872" s="1">
        <v>40179</v>
      </c>
      <c r="C1872">
        <v>8</v>
      </c>
      <c r="D1872" t="str">
        <f>VLOOKUP(Rent[[#This Row],[Real_estate_Item]],Houses[#All],2)</f>
        <v>Eindhoven-West</v>
      </c>
      <c r="E1872" t="str">
        <f>VLOOKUP(Rent[[#This Row],[Real_estate_Item]],Houses[#All],3)</f>
        <v>Strijp</v>
      </c>
      <c r="F1872" t="str">
        <f>VLOOKUP(Rent[[#This Row],[Real_estate_Item]],Houses[#All],6)</f>
        <v>Small House</v>
      </c>
      <c r="G1872" s="3">
        <f>VLOOKUP(Rent[[#This Row],[Real_estate_Item]],Houses[#All],7)</f>
        <v>630</v>
      </c>
      <c r="H1872" s="3">
        <f t="shared" si="58"/>
        <v>5040</v>
      </c>
      <c r="I1872" s="3">
        <f t="shared" si="59"/>
        <v>7560</v>
      </c>
      <c r="J1872" s="4">
        <f>Rent[[#This Row],[Actual_Rent]]/Rent[[#This Row],[Planned_rent]]</f>
        <v>0.66666666666666663</v>
      </c>
      <c r="K1872"/>
    </row>
    <row r="1873" spans="1:11" x14ac:dyDescent="0.25">
      <c r="A1873">
        <v>99</v>
      </c>
      <c r="B1873" s="1">
        <v>40544</v>
      </c>
      <c r="C1873">
        <v>6</v>
      </c>
      <c r="D1873" t="str">
        <f>VLOOKUP(Rent[[#This Row],[Real_estate_Item]],Houses[#All],2)</f>
        <v>Eindhoven-West</v>
      </c>
      <c r="E1873" t="str">
        <f>VLOOKUP(Rent[[#This Row],[Real_estate_Item]],Houses[#All],3)</f>
        <v>Strijp</v>
      </c>
      <c r="F1873" t="str">
        <f>VLOOKUP(Rent[[#This Row],[Real_estate_Item]],Houses[#All],6)</f>
        <v>Small House</v>
      </c>
      <c r="G1873" s="3">
        <f>VLOOKUP(Rent[[#This Row],[Real_estate_Item]],Houses[#All],7)</f>
        <v>630</v>
      </c>
      <c r="H1873" s="3">
        <f t="shared" si="58"/>
        <v>3780</v>
      </c>
      <c r="I1873" s="3">
        <f t="shared" si="59"/>
        <v>7560</v>
      </c>
      <c r="J1873" s="4">
        <f>Rent[[#This Row],[Actual_Rent]]/Rent[[#This Row],[Planned_rent]]</f>
        <v>0.5</v>
      </c>
      <c r="K1873"/>
    </row>
    <row r="1874" spans="1:11" x14ac:dyDescent="0.25">
      <c r="A1874">
        <v>99</v>
      </c>
      <c r="B1874" s="1">
        <v>40909</v>
      </c>
      <c r="C1874">
        <v>7</v>
      </c>
      <c r="D1874" t="str">
        <f>VLOOKUP(Rent[[#This Row],[Real_estate_Item]],Houses[#All],2)</f>
        <v>Eindhoven-West</v>
      </c>
      <c r="E1874" t="str">
        <f>VLOOKUP(Rent[[#This Row],[Real_estate_Item]],Houses[#All],3)</f>
        <v>Strijp</v>
      </c>
      <c r="F1874" t="str">
        <f>VLOOKUP(Rent[[#This Row],[Real_estate_Item]],Houses[#All],6)</f>
        <v>Small House</v>
      </c>
      <c r="G1874" s="3">
        <f>VLOOKUP(Rent[[#This Row],[Real_estate_Item]],Houses[#All],7)</f>
        <v>630</v>
      </c>
      <c r="H1874" s="3">
        <f t="shared" si="58"/>
        <v>4410</v>
      </c>
      <c r="I1874" s="3">
        <f t="shared" si="59"/>
        <v>7560</v>
      </c>
      <c r="J1874" s="4">
        <f>Rent[[#This Row],[Actual_Rent]]/Rent[[#This Row],[Planned_rent]]</f>
        <v>0.58333333333333337</v>
      </c>
      <c r="K1874"/>
    </row>
    <row r="1875" spans="1:11" x14ac:dyDescent="0.25">
      <c r="A1875">
        <v>99</v>
      </c>
      <c r="B1875" s="1">
        <v>41275</v>
      </c>
      <c r="C1875">
        <v>9</v>
      </c>
      <c r="D1875" t="str">
        <f>VLOOKUP(Rent[[#This Row],[Real_estate_Item]],Houses[#All],2)</f>
        <v>Eindhoven-West</v>
      </c>
      <c r="E1875" t="str">
        <f>VLOOKUP(Rent[[#This Row],[Real_estate_Item]],Houses[#All],3)</f>
        <v>Strijp</v>
      </c>
      <c r="F1875" t="str">
        <f>VLOOKUP(Rent[[#This Row],[Real_estate_Item]],Houses[#All],6)</f>
        <v>Small House</v>
      </c>
      <c r="G1875" s="3">
        <f>VLOOKUP(Rent[[#This Row],[Real_estate_Item]],Houses[#All],7)</f>
        <v>630</v>
      </c>
      <c r="H1875" s="3">
        <f t="shared" si="58"/>
        <v>5670</v>
      </c>
      <c r="I1875" s="3">
        <f t="shared" si="59"/>
        <v>7560</v>
      </c>
      <c r="J1875" s="4">
        <f>Rent[[#This Row],[Actual_Rent]]/Rent[[#This Row],[Planned_rent]]</f>
        <v>0.75</v>
      </c>
      <c r="K1875"/>
    </row>
    <row r="1876" spans="1:11" x14ac:dyDescent="0.25">
      <c r="A1876">
        <v>99</v>
      </c>
      <c r="B1876" s="1">
        <v>41640</v>
      </c>
      <c r="C1876">
        <v>9</v>
      </c>
      <c r="D1876" t="str">
        <f>VLOOKUP(Rent[[#This Row],[Real_estate_Item]],Houses[#All],2)</f>
        <v>Eindhoven-West</v>
      </c>
      <c r="E1876" t="str">
        <f>VLOOKUP(Rent[[#This Row],[Real_estate_Item]],Houses[#All],3)</f>
        <v>Strijp</v>
      </c>
      <c r="F1876" t="str">
        <f>VLOOKUP(Rent[[#This Row],[Real_estate_Item]],Houses[#All],6)</f>
        <v>Small House</v>
      </c>
      <c r="G1876" s="3">
        <f>VLOOKUP(Rent[[#This Row],[Real_estate_Item]],Houses[#All],7)</f>
        <v>630</v>
      </c>
      <c r="H1876" s="3">
        <f t="shared" si="58"/>
        <v>5670</v>
      </c>
      <c r="I1876" s="3">
        <f t="shared" si="59"/>
        <v>7560</v>
      </c>
      <c r="J1876" s="4">
        <f>Rent[[#This Row],[Actual_Rent]]/Rent[[#This Row],[Planned_rent]]</f>
        <v>0.75</v>
      </c>
      <c r="K1876"/>
    </row>
    <row r="1877" spans="1:11" x14ac:dyDescent="0.25">
      <c r="A1877">
        <v>99</v>
      </c>
      <c r="B1877" s="1">
        <v>42005</v>
      </c>
      <c r="C1877">
        <v>7</v>
      </c>
      <c r="D1877" t="str">
        <f>VLOOKUP(Rent[[#This Row],[Real_estate_Item]],Houses[#All],2)</f>
        <v>Eindhoven-West</v>
      </c>
      <c r="E1877" t="str">
        <f>VLOOKUP(Rent[[#This Row],[Real_estate_Item]],Houses[#All],3)</f>
        <v>Strijp</v>
      </c>
      <c r="F1877" t="str">
        <f>VLOOKUP(Rent[[#This Row],[Real_estate_Item]],Houses[#All],6)</f>
        <v>Small House</v>
      </c>
      <c r="G1877" s="3">
        <f>VLOOKUP(Rent[[#This Row],[Real_estate_Item]],Houses[#All],7)</f>
        <v>630</v>
      </c>
      <c r="H1877" s="3">
        <f t="shared" si="58"/>
        <v>4410</v>
      </c>
      <c r="I1877" s="3">
        <f t="shared" si="59"/>
        <v>7560</v>
      </c>
      <c r="J1877" s="4">
        <f>Rent[[#This Row],[Actual_Rent]]/Rent[[#This Row],[Planned_rent]]</f>
        <v>0.58333333333333337</v>
      </c>
      <c r="K1877"/>
    </row>
    <row r="1878" spans="1:11" x14ac:dyDescent="0.25">
      <c r="A1878">
        <v>99</v>
      </c>
      <c r="B1878" s="1">
        <v>42370</v>
      </c>
      <c r="C1878">
        <v>8</v>
      </c>
      <c r="D1878" t="str">
        <f>VLOOKUP(Rent[[#This Row],[Real_estate_Item]],Houses[#All],2)</f>
        <v>Eindhoven-West</v>
      </c>
      <c r="E1878" t="str">
        <f>VLOOKUP(Rent[[#This Row],[Real_estate_Item]],Houses[#All],3)</f>
        <v>Strijp</v>
      </c>
      <c r="F1878" t="str">
        <f>VLOOKUP(Rent[[#This Row],[Real_estate_Item]],Houses[#All],6)</f>
        <v>Small House</v>
      </c>
      <c r="G1878" s="3">
        <f>VLOOKUP(Rent[[#This Row],[Real_estate_Item]],Houses[#All],7)</f>
        <v>630</v>
      </c>
      <c r="H1878" s="3">
        <f t="shared" si="58"/>
        <v>5040</v>
      </c>
      <c r="I1878" s="3">
        <f t="shared" si="59"/>
        <v>7560</v>
      </c>
      <c r="J1878" s="4">
        <f>Rent[[#This Row],[Actual_Rent]]/Rent[[#This Row],[Planned_rent]]</f>
        <v>0.66666666666666663</v>
      </c>
      <c r="K1878"/>
    </row>
    <row r="1879" spans="1:11" x14ac:dyDescent="0.25">
      <c r="A1879">
        <v>99</v>
      </c>
      <c r="B1879" s="1">
        <v>42736</v>
      </c>
      <c r="C1879">
        <v>8</v>
      </c>
      <c r="D1879" t="str">
        <f>VLOOKUP(Rent[[#This Row],[Real_estate_Item]],Houses[#All],2)</f>
        <v>Eindhoven-West</v>
      </c>
      <c r="E1879" t="str">
        <f>VLOOKUP(Rent[[#This Row],[Real_estate_Item]],Houses[#All],3)</f>
        <v>Strijp</v>
      </c>
      <c r="F1879" t="str">
        <f>VLOOKUP(Rent[[#This Row],[Real_estate_Item]],Houses[#All],6)</f>
        <v>Small House</v>
      </c>
      <c r="G1879" s="3">
        <f>VLOOKUP(Rent[[#This Row],[Real_estate_Item]],Houses[#All],7)</f>
        <v>630</v>
      </c>
      <c r="H1879" s="3">
        <f t="shared" si="58"/>
        <v>5040</v>
      </c>
      <c r="I1879" s="3">
        <f t="shared" si="59"/>
        <v>7560</v>
      </c>
      <c r="J1879" s="4">
        <f>Rent[[#This Row],[Actual_Rent]]/Rent[[#This Row],[Planned_rent]]</f>
        <v>0.66666666666666663</v>
      </c>
      <c r="K1879"/>
    </row>
    <row r="1880" spans="1:11" x14ac:dyDescent="0.25">
      <c r="A1880">
        <v>99</v>
      </c>
      <c r="B1880" s="1">
        <v>43101</v>
      </c>
      <c r="C1880">
        <v>11</v>
      </c>
      <c r="D1880" t="str">
        <f>VLOOKUP(Rent[[#This Row],[Real_estate_Item]],Houses[#All],2)</f>
        <v>Eindhoven-West</v>
      </c>
      <c r="E1880" t="str">
        <f>VLOOKUP(Rent[[#This Row],[Real_estate_Item]],Houses[#All],3)</f>
        <v>Strijp</v>
      </c>
      <c r="F1880" t="str">
        <f>VLOOKUP(Rent[[#This Row],[Real_estate_Item]],Houses[#All],6)</f>
        <v>Small House</v>
      </c>
      <c r="G1880" s="3">
        <f>VLOOKUP(Rent[[#This Row],[Real_estate_Item]],Houses[#All],7)</f>
        <v>630</v>
      </c>
      <c r="H1880" s="3">
        <f t="shared" si="58"/>
        <v>6930</v>
      </c>
      <c r="I1880" s="3">
        <f t="shared" si="59"/>
        <v>7560</v>
      </c>
      <c r="J1880" s="4">
        <f>Rent[[#This Row],[Actual_Rent]]/Rent[[#This Row],[Planned_rent]]</f>
        <v>0.91666666666666663</v>
      </c>
      <c r="K1880"/>
    </row>
    <row r="1881" spans="1:11" x14ac:dyDescent="0.25">
      <c r="A1881">
        <v>99</v>
      </c>
      <c r="B1881" s="1">
        <v>43466</v>
      </c>
      <c r="C1881">
        <v>8</v>
      </c>
      <c r="D1881" t="str">
        <f>VLOOKUP(Rent[[#This Row],[Real_estate_Item]],Houses[#All],2)</f>
        <v>Eindhoven-West</v>
      </c>
      <c r="E1881" t="str">
        <f>VLOOKUP(Rent[[#This Row],[Real_estate_Item]],Houses[#All],3)</f>
        <v>Strijp</v>
      </c>
      <c r="F1881" t="str">
        <f>VLOOKUP(Rent[[#This Row],[Real_estate_Item]],Houses[#All],6)</f>
        <v>Small House</v>
      </c>
      <c r="G1881" s="3">
        <f>VLOOKUP(Rent[[#This Row],[Real_estate_Item]],Houses[#All],7)</f>
        <v>630</v>
      </c>
      <c r="H1881" s="3">
        <f t="shared" si="58"/>
        <v>5040</v>
      </c>
      <c r="I1881" s="3">
        <f t="shared" si="59"/>
        <v>7560</v>
      </c>
      <c r="J1881" s="4">
        <f>Rent[[#This Row],[Actual_Rent]]/Rent[[#This Row],[Planned_rent]]</f>
        <v>0.66666666666666663</v>
      </c>
      <c r="K1881"/>
    </row>
    <row r="1882" spans="1:11" x14ac:dyDescent="0.25">
      <c r="A1882">
        <v>100</v>
      </c>
      <c r="B1882" s="1">
        <v>36892</v>
      </c>
      <c r="C1882">
        <v>8</v>
      </c>
      <c r="D1882" t="str">
        <f>VLOOKUP(Rent[[#This Row],[Real_estate_Item]],Houses[#All],2)</f>
        <v>Eindhoven-West</v>
      </c>
      <c r="E1882" t="str">
        <f>VLOOKUP(Rent[[#This Row],[Real_estate_Item]],Houses[#All],3)</f>
        <v>Strijp</v>
      </c>
      <c r="F1882" t="str">
        <f>VLOOKUP(Rent[[#This Row],[Real_estate_Item]],Houses[#All],6)</f>
        <v>Apartment</v>
      </c>
      <c r="G1882" s="3">
        <f>VLOOKUP(Rent[[#This Row],[Real_estate_Item]],Houses[#All],7)</f>
        <v>490</v>
      </c>
      <c r="H1882" s="3">
        <f t="shared" si="58"/>
        <v>3920</v>
      </c>
      <c r="I1882" s="3">
        <f t="shared" si="59"/>
        <v>5880</v>
      </c>
      <c r="J1882" s="4">
        <f>Rent[[#This Row],[Actual_Rent]]/Rent[[#This Row],[Planned_rent]]</f>
        <v>0.66666666666666663</v>
      </c>
      <c r="K1882"/>
    </row>
    <row r="1883" spans="1:11" x14ac:dyDescent="0.25">
      <c r="A1883">
        <v>100</v>
      </c>
      <c r="B1883" s="1">
        <v>37257</v>
      </c>
      <c r="C1883">
        <v>7</v>
      </c>
      <c r="D1883" t="str">
        <f>VLOOKUP(Rent[[#This Row],[Real_estate_Item]],Houses[#All],2)</f>
        <v>Eindhoven-West</v>
      </c>
      <c r="E1883" t="str">
        <f>VLOOKUP(Rent[[#This Row],[Real_estate_Item]],Houses[#All],3)</f>
        <v>Strijp</v>
      </c>
      <c r="F1883" t="str">
        <f>VLOOKUP(Rent[[#This Row],[Real_estate_Item]],Houses[#All],6)</f>
        <v>Apartment</v>
      </c>
      <c r="G1883" s="3">
        <f>VLOOKUP(Rent[[#This Row],[Real_estate_Item]],Houses[#All],7)</f>
        <v>490</v>
      </c>
      <c r="H1883" s="3">
        <f t="shared" si="58"/>
        <v>3430</v>
      </c>
      <c r="I1883" s="3">
        <f t="shared" si="59"/>
        <v>5880</v>
      </c>
      <c r="J1883" s="4">
        <f>Rent[[#This Row],[Actual_Rent]]/Rent[[#This Row],[Planned_rent]]</f>
        <v>0.58333333333333337</v>
      </c>
      <c r="K1883"/>
    </row>
    <row r="1884" spans="1:11" x14ac:dyDescent="0.25">
      <c r="A1884">
        <v>100</v>
      </c>
      <c r="B1884" s="1">
        <v>37622</v>
      </c>
      <c r="C1884">
        <v>8</v>
      </c>
      <c r="D1884" t="str">
        <f>VLOOKUP(Rent[[#This Row],[Real_estate_Item]],Houses[#All],2)</f>
        <v>Eindhoven-West</v>
      </c>
      <c r="E1884" t="str">
        <f>VLOOKUP(Rent[[#This Row],[Real_estate_Item]],Houses[#All],3)</f>
        <v>Strijp</v>
      </c>
      <c r="F1884" t="str">
        <f>VLOOKUP(Rent[[#This Row],[Real_estate_Item]],Houses[#All],6)</f>
        <v>Apartment</v>
      </c>
      <c r="G1884" s="3">
        <f>VLOOKUP(Rent[[#This Row],[Real_estate_Item]],Houses[#All],7)</f>
        <v>490</v>
      </c>
      <c r="H1884" s="3">
        <f t="shared" si="58"/>
        <v>3920</v>
      </c>
      <c r="I1884" s="3">
        <f t="shared" si="59"/>
        <v>5880</v>
      </c>
      <c r="J1884" s="4">
        <f>Rent[[#This Row],[Actual_Rent]]/Rent[[#This Row],[Planned_rent]]</f>
        <v>0.66666666666666663</v>
      </c>
      <c r="K1884"/>
    </row>
    <row r="1885" spans="1:11" x14ac:dyDescent="0.25">
      <c r="A1885">
        <v>100</v>
      </c>
      <c r="B1885" s="1">
        <v>37987</v>
      </c>
      <c r="C1885">
        <v>6</v>
      </c>
      <c r="D1885" t="str">
        <f>VLOOKUP(Rent[[#This Row],[Real_estate_Item]],Houses[#All],2)</f>
        <v>Eindhoven-West</v>
      </c>
      <c r="E1885" t="str">
        <f>VLOOKUP(Rent[[#This Row],[Real_estate_Item]],Houses[#All],3)</f>
        <v>Strijp</v>
      </c>
      <c r="F1885" t="str">
        <f>VLOOKUP(Rent[[#This Row],[Real_estate_Item]],Houses[#All],6)</f>
        <v>Apartment</v>
      </c>
      <c r="G1885" s="3">
        <f>VLOOKUP(Rent[[#This Row],[Real_estate_Item]],Houses[#All],7)</f>
        <v>490</v>
      </c>
      <c r="H1885" s="3">
        <f t="shared" si="58"/>
        <v>2940</v>
      </c>
      <c r="I1885" s="3">
        <f t="shared" si="59"/>
        <v>5880</v>
      </c>
      <c r="J1885" s="4">
        <f>Rent[[#This Row],[Actual_Rent]]/Rent[[#This Row],[Planned_rent]]</f>
        <v>0.5</v>
      </c>
      <c r="K1885"/>
    </row>
    <row r="1886" spans="1:11" x14ac:dyDescent="0.25">
      <c r="A1886">
        <v>100</v>
      </c>
      <c r="B1886" s="1">
        <v>38353</v>
      </c>
      <c r="C1886">
        <v>5</v>
      </c>
      <c r="D1886" t="str">
        <f>VLOOKUP(Rent[[#This Row],[Real_estate_Item]],Houses[#All],2)</f>
        <v>Eindhoven-West</v>
      </c>
      <c r="E1886" t="str">
        <f>VLOOKUP(Rent[[#This Row],[Real_estate_Item]],Houses[#All],3)</f>
        <v>Strijp</v>
      </c>
      <c r="F1886" t="str">
        <f>VLOOKUP(Rent[[#This Row],[Real_estate_Item]],Houses[#All],6)</f>
        <v>Apartment</v>
      </c>
      <c r="G1886" s="3">
        <f>VLOOKUP(Rent[[#This Row],[Real_estate_Item]],Houses[#All],7)</f>
        <v>490</v>
      </c>
      <c r="H1886" s="3">
        <f t="shared" si="58"/>
        <v>2450</v>
      </c>
      <c r="I1886" s="3">
        <f t="shared" si="59"/>
        <v>5880</v>
      </c>
      <c r="J1886" s="4">
        <f>Rent[[#This Row],[Actual_Rent]]/Rent[[#This Row],[Planned_rent]]</f>
        <v>0.41666666666666669</v>
      </c>
      <c r="K1886"/>
    </row>
    <row r="1887" spans="1:11" x14ac:dyDescent="0.25">
      <c r="A1887">
        <v>100</v>
      </c>
      <c r="B1887" s="1">
        <v>38718</v>
      </c>
      <c r="C1887">
        <v>5</v>
      </c>
      <c r="D1887" t="str">
        <f>VLOOKUP(Rent[[#This Row],[Real_estate_Item]],Houses[#All],2)</f>
        <v>Eindhoven-West</v>
      </c>
      <c r="E1887" t="str">
        <f>VLOOKUP(Rent[[#This Row],[Real_estate_Item]],Houses[#All],3)</f>
        <v>Strijp</v>
      </c>
      <c r="F1887" t="str">
        <f>VLOOKUP(Rent[[#This Row],[Real_estate_Item]],Houses[#All],6)</f>
        <v>Apartment</v>
      </c>
      <c r="G1887" s="3">
        <f>VLOOKUP(Rent[[#This Row],[Real_estate_Item]],Houses[#All],7)</f>
        <v>490</v>
      </c>
      <c r="H1887" s="3">
        <f t="shared" si="58"/>
        <v>2450</v>
      </c>
      <c r="I1887" s="3">
        <f t="shared" si="59"/>
        <v>5880</v>
      </c>
      <c r="J1887" s="4">
        <f>Rent[[#This Row],[Actual_Rent]]/Rent[[#This Row],[Planned_rent]]</f>
        <v>0.41666666666666669</v>
      </c>
      <c r="K1887"/>
    </row>
    <row r="1888" spans="1:11" x14ac:dyDescent="0.25">
      <c r="A1888">
        <v>100</v>
      </c>
      <c r="B1888" s="1">
        <v>39083</v>
      </c>
      <c r="C1888">
        <v>8</v>
      </c>
      <c r="D1888" t="str">
        <f>VLOOKUP(Rent[[#This Row],[Real_estate_Item]],Houses[#All],2)</f>
        <v>Eindhoven-West</v>
      </c>
      <c r="E1888" t="str">
        <f>VLOOKUP(Rent[[#This Row],[Real_estate_Item]],Houses[#All],3)</f>
        <v>Strijp</v>
      </c>
      <c r="F1888" t="str">
        <f>VLOOKUP(Rent[[#This Row],[Real_estate_Item]],Houses[#All],6)</f>
        <v>Apartment</v>
      </c>
      <c r="G1888" s="3">
        <f>VLOOKUP(Rent[[#This Row],[Real_estate_Item]],Houses[#All],7)</f>
        <v>490</v>
      </c>
      <c r="H1888" s="3">
        <f t="shared" si="58"/>
        <v>3920</v>
      </c>
      <c r="I1888" s="3">
        <f t="shared" si="59"/>
        <v>5880</v>
      </c>
      <c r="J1888" s="4">
        <f>Rent[[#This Row],[Actual_Rent]]/Rent[[#This Row],[Planned_rent]]</f>
        <v>0.66666666666666663</v>
      </c>
      <c r="K1888"/>
    </row>
    <row r="1889" spans="1:11" x14ac:dyDescent="0.25">
      <c r="A1889">
        <v>100</v>
      </c>
      <c r="B1889" s="1">
        <v>39448</v>
      </c>
      <c r="C1889">
        <v>8</v>
      </c>
      <c r="D1889" t="str">
        <f>VLOOKUP(Rent[[#This Row],[Real_estate_Item]],Houses[#All],2)</f>
        <v>Eindhoven-West</v>
      </c>
      <c r="E1889" t="str">
        <f>VLOOKUP(Rent[[#This Row],[Real_estate_Item]],Houses[#All],3)</f>
        <v>Strijp</v>
      </c>
      <c r="F1889" t="str">
        <f>VLOOKUP(Rent[[#This Row],[Real_estate_Item]],Houses[#All],6)</f>
        <v>Apartment</v>
      </c>
      <c r="G1889" s="3">
        <f>VLOOKUP(Rent[[#This Row],[Real_estate_Item]],Houses[#All],7)</f>
        <v>490</v>
      </c>
      <c r="H1889" s="3">
        <f t="shared" si="58"/>
        <v>3920</v>
      </c>
      <c r="I1889" s="3">
        <f t="shared" si="59"/>
        <v>5880</v>
      </c>
      <c r="J1889" s="4">
        <f>Rent[[#This Row],[Actual_Rent]]/Rent[[#This Row],[Planned_rent]]</f>
        <v>0.66666666666666663</v>
      </c>
      <c r="K1889"/>
    </row>
    <row r="1890" spans="1:11" x14ac:dyDescent="0.25">
      <c r="A1890">
        <v>100</v>
      </c>
      <c r="B1890" s="1">
        <v>39814</v>
      </c>
      <c r="C1890">
        <v>9</v>
      </c>
      <c r="D1890" t="str">
        <f>VLOOKUP(Rent[[#This Row],[Real_estate_Item]],Houses[#All],2)</f>
        <v>Eindhoven-West</v>
      </c>
      <c r="E1890" t="str">
        <f>VLOOKUP(Rent[[#This Row],[Real_estate_Item]],Houses[#All],3)</f>
        <v>Strijp</v>
      </c>
      <c r="F1890" t="str">
        <f>VLOOKUP(Rent[[#This Row],[Real_estate_Item]],Houses[#All],6)</f>
        <v>Apartment</v>
      </c>
      <c r="G1890" s="3">
        <f>VLOOKUP(Rent[[#This Row],[Real_estate_Item]],Houses[#All],7)</f>
        <v>490</v>
      </c>
      <c r="H1890" s="3">
        <f t="shared" si="58"/>
        <v>4410</v>
      </c>
      <c r="I1890" s="3">
        <f t="shared" si="59"/>
        <v>5880</v>
      </c>
      <c r="J1890" s="4">
        <f>Rent[[#This Row],[Actual_Rent]]/Rent[[#This Row],[Planned_rent]]</f>
        <v>0.75</v>
      </c>
      <c r="K1890"/>
    </row>
    <row r="1891" spans="1:11" x14ac:dyDescent="0.25">
      <c r="A1891">
        <v>100</v>
      </c>
      <c r="B1891" s="1">
        <v>40179</v>
      </c>
      <c r="C1891">
        <v>9</v>
      </c>
      <c r="D1891" t="str">
        <f>VLOOKUP(Rent[[#This Row],[Real_estate_Item]],Houses[#All],2)</f>
        <v>Eindhoven-West</v>
      </c>
      <c r="E1891" t="str">
        <f>VLOOKUP(Rent[[#This Row],[Real_estate_Item]],Houses[#All],3)</f>
        <v>Strijp</v>
      </c>
      <c r="F1891" t="str">
        <f>VLOOKUP(Rent[[#This Row],[Real_estate_Item]],Houses[#All],6)</f>
        <v>Apartment</v>
      </c>
      <c r="G1891" s="3">
        <f>VLOOKUP(Rent[[#This Row],[Real_estate_Item]],Houses[#All],7)</f>
        <v>490</v>
      </c>
      <c r="H1891" s="3">
        <f t="shared" si="58"/>
        <v>4410</v>
      </c>
      <c r="I1891" s="3">
        <f t="shared" si="59"/>
        <v>5880</v>
      </c>
      <c r="J1891" s="4">
        <f>Rent[[#This Row],[Actual_Rent]]/Rent[[#This Row],[Planned_rent]]</f>
        <v>0.75</v>
      </c>
      <c r="K1891"/>
    </row>
    <row r="1892" spans="1:11" x14ac:dyDescent="0.25">
      <c r="A1892">
        <v>100</v>
      </c>
      <c r="B1892" s="1">
        <v>40544</v>
      </c>
      <c r="C1892">
        <v>7</v>
      </c>
      <c r="D1892" t="str">
        <f>VLOOKUP(Rent[[#This Row],[Real_estate_Item]],Houses[#All],2)</f>
        <v>Eindhoven-West</v>
      </c>
      <c r="E1892" t="str">
        <f>VLOOKUP(Rent[[#This Row],[Real_estate_Item]],Houses[#All],3)</f>
        <v>Strijp</v>
      </c>
      <c r="F1892" t="str">
        <f>VLOOKUP(Rent[[#This Row],[Real_estate_Item]],Houses[#All],6)</f>
        <v>Apartment</v>
      </c>
      <c r="G1892" s="3">
        <f>VLOOKUP(Rent[[#This Row],[Real_estate_Item]],Houses[#All],7)</f>
        <v>490</v>
      </c>
      <c r="H1892" s="3">
        <f t="shared" si="58"/>
        <v>3430</v>
      </c>
      <c r="I1892" s="3">
        <f t="shared" si="59"/>
        <v>5880</v>
      </c>
      <c r="J1892" s="4">
        <f>Rent[[#This Row],[Actual_Rent]]/Rent[[#This Row],[Planned_rent]]</f>
        <v>0.58333333333333337</v>
      </c>
      <c r="K1892"/>
    </row>
    <row r="1893" spans="1:11" x14ac:dyDescent="0.25">
      <c r="A1893">
        <v>100</v>
      </c>
      <c r="B1893" s="1">
        <v>40909</v>
      </c>
      <c r="C1893">
        <v>5</v>
      </c>
      <c r="D1893" t="str">
        <f>VLOOKUP(Rent[[#This Row],[Real_estate_Item]],Houses[#All],2)</f>
        <v>Eindhoven-West</v>
      </c>
      <c r="E1893" t="str">
        <f>VLOOKUP(Rent[[#This Row],[Real_estate_Item]],Houses[#All],3)</f>
        <v>Strijp</v>
      </c>
      <c r="F1893" t="str">
        <f>VLOOKUP(Rent[[#This Row],[Real_estate_Item]],Houses[#All],6)</f>
        <v>Apartment</v>
      </c>
      <c r="G1893" s="3">
        <f>VLOOKUP(Rent[[#This Row],[Real_estate_Item]],Houses[#All],7)</f>
        <v>490</v>
      </c>
      <c r="H1893" s="3">
        <f t="shared" si="58"/>
        <v>2450</v>
      </c>
      <c r="I1893" s="3">
        <f t="shared" si="59"/>
        <v>5880</v>
      </c>
      <c r="J1893" s="4">
        <f>Rent[[#This Row],[Actual_Rent]]/Rent[[#This Row],[Planned_rent]]</f>
        <v>0.41666666666666669</v>
      </c>
      <c r="K1893"/>
    </row>
    <row r="1894" spans="1:11" x14ac:dyDescent="0.25">
      <c r="A1894">
        <v>100</v>
      </c>
      <c r="B1894" s="1">
        <v>41275</v>
      </c>
      <c r="C1894">
        <v>6</v>
      </c>
      <c r="D1894" t="str">
        <f>VLOOKUP(Rent[[#This Row],[Real_estate_Item]],Houses[#All],2)</f>
        <v>Eindhoven-West</v>
      </c>
      <c r="E1894" t="str">
        <f>VLOOKUP(Rent[[#This Row],[Real_estate_Item]],Houses[#All],3)</f>
        <v>Strijp</v>
      </c>
      <c r="F1894" t="str">
        <f>VLOOKUP(Rent[[#This Row],[Real_estate_Item]],Houses[#All],6)</f>
        <v>Apartment</v>
      </c>
      <c r="G1894" s="3">
        <f>VLOOKUP(Rent[[#This Row],[Real_estate_Item]],Houses[#All],7)</f>
        <v>490</v>
      </c>
      <c r="H1894" s="3">
        <f t="shared" si="58"/>
        <v>2940</v>
      </c>
      <c r="I1894" s="3">
        <f t="shared" si="59"/>
        <v>5880</v>
      </c>
      <c r="J1894" s="4">
        <f>Rent[[#This Row],[Actual_Rent]]/Rent[[#This Row],[Planned_rent]]</f>
        <v>0.5</v>
      </c>
      <c r="K1894"/>
    </row>
    <row r="1895" spans="1:11" x14ac:dyDescent="0.25">
      <c r="A1895">
        <v>100</v>
      </c>
      <c r="B1895" s="1">
        <v>41640</v>
      </c>
      <c r="C1895">
        <v>6</v>
      </c>
      <c r="D1895" t="str">
        <f>VLOOKUP(Rent[[#This Row],[Real_estate_Item]],Houses[#All],2)</f>
        <v>Eindhoven-West</v>
      </c>
      <c r="E1895" t="str">
        <f>VLOOKUP(Rent[[#This Row],[Real_estate_Item]],Houses[#All],3)</f>
        <v>Strijp</v>
      </c>
      <c r="F1895" t="str">
        <f>VLOOKUP(Rent[[#This Row],[Real_estate_Item]],Houses[#All],6)</f>
        <v>Apartment</v>
      </c>
      <c r="G1895" s="3">
        <f>VLOOKUP(Rent[[#This Row],[Real_estate_Item]],Houses[#All],7)</f>
        <v>490</v>
      </c>
      <c r="H1895" s="3">
        <f t="shared" si="58"/>
        <v>2940</v>
      </c>
      <c r="I1895" s="3">
        <f t="shared" si="59"/>
        <v>5880</v>
      </c>
      <c r="J1895" s="4">
        <f>Rent[[#This Row],[Actual_Rent]]/Rent[[#This Row],[Planned_rent]]</f>
        <v>0.5</v>
      </c>
      <c r="K1895"/>
    </row>
    <row r="1896" spans="1:11" x14ac:dyDescent="0.25">
      <c r="A1896">
        <v>100</v>
      </c>
      <c r="B1896" s="1">
        <v>42005</v>
      </c>
      <c r="C1896">
        <v>9</v>
      </c>
      <c r="D1896" t="str">
        <f>VLOOKUP(Rent[[#This Row],[Real_estate_Item]],Houses[#All],2)</f>
        <v>Eindhoven-West</v>
      </c>
      <c r="E1896" t="str">
        <f>VLOOKUP(Rent[[#This Row],[Real_estate_Item]],Houses[#All],3)</f>
        <v>Strijp</v>
      </c>
      <c r="F1896" t="str">
        <f>VLOOKUP(Rent[[#This Row],[Real_estate_Item]],Houses[#All],6)</f>
        <v>Apartment</v>
      </c>
      <c r="G1896" s="3">
        <f>VLOOKUP(Rent[[#This Row],[Real_estate_Item]],Houses[#All],7)</f>
        <v>490</v>
      </c>
      <c r="H1896" s="3">
        <f t="shared" si="58"/>
        <v>4410</v>
      </c>
      <c r="I1896" s="3">
        <f t="shared" si="59"/>
        <v>5880</v>
      </c>
      <c r="J1896" s="4">
        <f>Rent[[#This Row],[Actual_Rent]]/Rent[[#This Row],[Planned_rent]]</f>
        <v>0.75</v>
      </c>
      <c r="K1896"/>
    </row>
    <row r="1897" spans="1:11" x14ac:dyDescent="0.25">
      <c r="A1897">
        <v>100</v>
      </c>
      <c r="B1897" s="1">
        <v>42370</v>
      </c>
      <c r="C1897">
        <v>6</v>
      </c>
      <c r="D1897" t="str">
        <f>VLOOKUP(Rent[[#This Row],[Real_estate_Item]],Houses[#All],2)</f>
        <v>Eindhoven-West</v>
      </c>
      <c r="E1897" t="str">
        <f>VLOOKUP(Rent[[#This Row],[Real_estate_Item]],Houses[#All],3)</f>
        <v>Strijp</v>
      </c>
      <c r="F1897" t="str">
        <f>VLOOKUP(Rent[[#This Row],[Real_estate_Item]],Houses[#All],6)</f>
        <v>Apartment</v>
      </c>
      <c r="G1897" s="3">
        <f>VLOOKUP(Rent[[#This Row],[Real_estate_Item]],Houses[#All],7)</f>
        <v>490</v>
      </c>
      <c r="H1897" s="3">
        <f t="shared" si="58"/>
        <v>2940</v>
      </c>
      <c r="I1897" s="3">
        <f t="shared" si="59"/>
        <v>5880</v>
      </c>
      <c r="J1897" s="4">
        <f>Rent[[#This Row],[Actual_Rent]]/Rent[[#This Row],[Planned_rent]]</f>
        <v>0.5</v>
      </c>
      <c r="K1897"/>
    </row>
    <row r="1898" spans="1:11" x14ac:dyDescent="0.25">
      <c r="A1898">
        <v>100</v>
      </c>
      <c r="B1898" s="1">
        <v>42736</v>
      </c>
      <c r="C1898">
        <v>6</v>
      </c>
      <c r="D1898" t="str">
        <f>VLOOKUP(Rent[[#This Row],[Real_estate_Item]],Houses[#All],2)</f>
        <v>Eindhoven-West</v>
      </c>
      <c r="E1898" t="str">
        <f>VLOOKUP(Rent[[#This Row],[Real_estate_Item]],Houses[#All],3)</f>
        <v>Strijp</v>
      </c>
      <c r="F1898" t="str">
        <f>VLOOKUP(Rent[[#This Row],[Real_estate_Item]],Houses[#All],6)</f>
        <v>Apartment</v>
      </c>
      <c r="G1898" s="3">
        <f>VLOOKUP(Rent[[#This Row],[Real_estate_Item]],Houses[#All],7)</f>
        <v>490</v>
      </c>
      <c r="H1898" s="3">
        <f t="shared" si="58"/>
        <v>2940</v>
      </c>
      <c r="I1898" s="3">
        <f t="shared" si="59"/>
        <v>5880</v>
      </c>
      <c r="J1898" s="4">
        <f>Rent[[#This Row],[Actual_Rent]]/Rent[[#This Row],[Planned_rent]]</f>
        <v>0.5</v>
      </c>
      <c r="K1898"/>
    </row>
    <row r="1899" spans="1:11" x14ac:dyDescent="0.25">
      <c r="A1899">
        <v>100</v>
      </c>
      <c r="B1899" s="1">
        <v>43101</v>
      </c>
      <c r="C1899">
        <v>9</v>
      </c>
      <c r="D1899" t="str">
        <f>VLOOKUP(Rent[[#This Row],[Real_estate_Item]],Houses[#All],2)</f>
        <v>Eindhoven-West</v>
      </c>
      <c r="E1899" t="str">
        <f>VLOOKUP(Rent[[#This Row],[Real_estate_Item]],Houses[#All],3)</f>
        <v>Strijp</v>
      </c>
      <c r="F1899" t="str">
        <f>VLOOKUP(Rent[[#This Row],[Real_estate_Item]],Houses[#All],6)</f>
        <v>Apartment</v>
      </c>
      <c r="G1899" s="3">
        <f>VLOOKUP(Rent[[#This Row],[Real_estate_Item]],Houses[#All],7)</f>
        <v>490</v>
      </c>
      <c r="H1899" s="3">
        <f t="shared" si="58"/>
        <v>4410</v>
      </c>
      <c r="I1899" s="3">
        <f t="shared" si="59"/>
        <v>5880</v>
      </c>
      <c r="J1899" s="4">
        <f>Rent[[#This Row],[Actual_Rent]]/Rent[[#This Row],[Planned_rent]]</f>
        <v>0.75</v>
      </c>
      <c r="K1899"/>
    </row>
    <row r="1900" spans="1:11" x14ac:dyDescent="0.25">
      <c r="A1900">
        <v>100</v>
      </c>
      <c r="B1900" s="1">
        <v>43466</v>
      </c>
      <c r="C1900">
        <v>9</v>
      </c>
      <c r="D1900" t="str">
        <f>VLOOKUP(Rent[[#This Row],[Real_estate_Item]],Houses[#All],2)</f>
        <v>Eindhoven-West</v>
      </c>
      <c r="E1900" t="str">
        <f>VLOOKUP(Rent[[#This Row],[Real_estate_Item]],Houses[#All],3)</f>
        <v>Strijp</v>
      </c>
      <c r="F1900" t="str">
        <f>VLOOKUP(Rent[[#This Row],[Real_estate_Item]],Houses[#All],6)</f>
        <v>Apartment</v>
      </c>
      <c r="G1900" s="3">
        <f>VLOOKUP(Rent[[#This Row],[Real_estate_Item]],Houses[#All],7)</f>
        <v>490</v>
      </c>
      <c r="H1900" s="3">
        <f t="shared" si="58"/>
        <v>4410</v>
      </c>
      <c r="I1900" s="3">
        <f t="shared" si="59"/>
        <v>5880</v>
      </c>
      <c r="J1900" s="4">
        <f>Rent[[#This Row],[Actual_Rent]]/Rent[[#This Row],[Planned_rent]]</f>
        <v>0.75</v>
      </c>
      <c r="K1900"/>
    </row>
    <row r="1901" spans="1:11" x14ac:dyDescent="0.25">
      <c r="A1901">
        <v>101</v>
      </c>
      <c r="B1901" s="1">
        <v>36892</v>
      </c>
      <c r="C1901">
        <v>8</v>
      </c>
      <c r="D1901" t="str">
        <f>VLOOKUP(Rent[[#This Row],[Real_estate_Item]],Houses[#All],2)</f>
        <v>Eindhoven-West</v>
      </c>
      <c r="E1901" t="str">
        <f>VLOOKUP(Rent[[#This Row],[Real_estate_Item]],Houses[#All],3)</f>
        <v>Strijp</v>
      </c>
      <c r="F1901" t="str">
        <f>VLOOKUP(Rent[[#This Row],[Real_estate_Item]],Houses[#All],6)</f>
        <v>Small House</v>
      </c>
      <c r="G1901" s="3">
        <f>VLOOKUP(Rent[[#This Row],[Real_estate_Item]],Houses[#All],7)</f>
        <v>690</v>
      </c>
      <c r="H1901" s="3">
        <f t="shared" si="58"/>
        <v>5520</v>
      </c>
      <c r="I1901" s="3">
        <f t="shared" si="59"/>
        <v>8280</v>
      </c>
      <c r="J1901" s="4">
        <f>Rent[[#This Row],[Actual_Rent]]/Rent[[#This Row],[Planned_rent]]</f>
        <v>0.66666666666666663</v>
      </c>
      <c r="K1901"/>
    </row>
    <row r="1902" spans="1:11" x14ac:dyDescent="0.25">
      <c r="A1902">
        <v>101</v>
      </c>
      <c r="B1902" s="1">
        <v>37257</v>
      </c>
      <c r="C1902">
        <v>7</v>
      </c>
      <c r="D1902" t="str">
        <f>VLOOKUP(Rent[[#This Row],[Real_estate_Item]],Houses[#All],2)</f>
        <v>Eindhoven-West</v>
      </c>
      <c r="E1902" t="str">
        <f>VLOOKUP(Rent[[#This Row],[Real_estate_Item]],Houses[#All],3)</f>
        <v>Strijp</v>
      </c>
      <c r="F1902" t="str">
        <f>VLOOKUP(Rent[[#This Row],[Real_estate_Item]],Houses[#All],6)</f>
        <v>Small House</v>
      </c>
      <c r="G1902" s="3">
        <f>VLOOKUP(Rent[[#This Row],[Real_estate_Item]],Houses[#All],7)</f>
        <v>690</v>
      </c>
      <c r="H1902" s="3">
        <f t="shared" si="58"/>
        <v>4830</v>
      </c>
      <c r="I1902" s="3">
        <f t="shared" si="59"/>
        <v>8280</v>
      </c>
      <c r="J1902" s="4">
        <f>Rent[[#This Row],[Actual_Rent]]/Rent[[#This Row],[Planned_rent]]</f>
        <v>0.58333333333333337</v>
      </c>
      <c r="K1902"/>
    </row>
    <row r="1903" spans="1:11" x14ac:dyDescent="0.25">
      <c r="A1903">
        <v>101</v>
      </c>
      <c r="B1903" s="1">
        <v>37622</v>
      </c>
      <c r="C1903">
        <v>8</v>
      </c>
      <c r="D1903" t="str">
        <f>VLOOKUP(Rent[[#This Row],[Real_estate_Item]],Houses[#All],2)</f>
        <v>Eindhoven-West</v>
      </c>
      <c r="E1903" t="str">
        <f>VLOOKUP(Rent[[#This Row],[Real_estate_Item]],Houses[#All],3)</f>
        <v>Strijp</v>
      </c>
      <c r="F1903" t="str">
        <f>VLOOKUP(Rent[[#This Row],[Real_estate_Item]],Houses[#All],6)</f>
        <v>Small House</v>
      </c>
      <c r="G1903" s="3">
        <f>VLOOKUP(Rent[[#This Row],[Real_estate_Item]],Houses[#All],7)</f>
        <v>690</v>
      </c>
      <c r="H1903" s="3">
        <f t="shared" si="58"/>
        <v>5520</v>
      </c>
      <c r="I1903" s="3">
        <f t="shared" si="59"/>
        <v>8280</v>
      </c>
      <c r="J1903" s="4">
        <f>Rent[[#This Row],[Actual_Rent]]/Rent[[#This Row],[Planned_rent]]</f>
        <v>0.66666666666666663</v>
      </c>
      <c r="K1903"/>
    </row>
    <row r="1904" spans="1:11" x14ac:dyDescent="0.25">
      <c r="A1904">
        <v>101</v>
      </c>
      <c r="B1904" s="1">
        <v>37987</v>
      </c>
      <c r="C1904">
        <v>5</v>
      </c>
      <c r="D1904" t="str">
        <f>VLOOKUP(Rent[[#This Row],[Real_estate_Item]],Houses[#All],2)</f>
        <v>Eindhoven-West</v>
      </c>
      <c r="E1904" t="str">
        <f>VLOOKUP(Rent[[#This Row],[Real_estate_Item]],Houses[#All],3)</f>
        <v>Strijp</v>
      </c>
      <c r="F1904" t="str">
        <f>VLOOKUP(Rent[[#This Row],[Real_estate_Item]],Houses[#All],6)</f>
        <v>Small House</v>
      </c>
      <c r="G1904" s="3">
        <f>VLOOKUP(Rent[[#This Row],[Real_estate_Item]],Houses[#All],7)</f>
        <v>690</v>
      </c>
      <c r="H1904" s="3">
        <f t="shared" si="58"/>
        <v>3450</v>
      </c>
      <c r="I1904" s="3">
        <f t="shared" si="59"/>
        <v>8280</v>
      </c>
      <c r="J1904" s="4">
        <f>Rent[[#This Row],[Actual_Rent]]/Rent[[#This Row],[Planned_rent]]</f>
        <v>0.41666666666666669</v>
      </c>
      <c r="K1904"/>
    </row>
    <row r="1905" spans="1:11" x14ac:dyDescent="0.25">
      <c r="A1905">
        <v>101</v>
      </c>
      <c r="B1905" s="1">
        <v>38353</v>
      </c>
      <c r="C1905">
        <v>6</v>
      </c>
      <c r="D1905" t="str">
        <f>VLOOKUP(Rent[[#This Row],[Real_estate_Item]],Houses[#All],2)</f>
        <v>Eindhoven-West</v>
      </c>
      <c r="E1905" t="str">
        <f>VLOOKUP(Rent[[#This Row],[Real_estate_Item]],Houses[#All],3)</f>
        <v>Strijp</v>
      </c>
      <c r="F1905" t="str">
        <f>VLOOKUP(Rent[[#This Row],[Real_estate_Item]],Houses[#All],6)</f>
        <v>Small House</v>
      </c>
      <c r="G1905" s="3">
        <f>VLOOKUP(Rent[[#This Row],[Real_estate_Item]],Houses[#All],7)</f>
        <v>690</v>
      </c>
      <c r="H1905" s="3">
        <f t="shared" si="58"/>
        <v>4140</v>
      </c>
      <c r="I1905" s="3">
        <f t="shared" si="59"/>
        <v>8280</v>
      </c>
      <c r="J1905" s="4">
        <f>Rent[[#This Row],[Actual_Rent]]/Rent[[#This Row],[Planned_rent]]</f>
        <v>0.5</v>
      </c>
      <c r="K1905"/>
    </row>
    <row r="1906" spans="1:11" x14ac:dyDescent="0.25">
      <c r="A1906">
        <v>101</v>
      </c>
      <c r="B1906" s="1">
        <v>38718</v>
      </c>
      <c r="C1906">
        <v>6</v>
      </c>
      <c r="D1906" t="str">
        <f>VLOOKUP(Rent[[#This Row],[Real_estate_Item]],Houses[#All],2)</f>
        <v>Eindhoven-West</v>
      </c>
      <c r="E1906" t="str">
        <f>VLOOKUP(Rent[[#This Row],[Real_estate_Item]],Houses[#All],3)</f>
        <v>Strijp</v>
      </c>
      <c r="F1906" t="str">
        <f>VLOOKUP(Rent[[#This Row],[Real_estate_Item]],Houses[#All],6)</f>
        <v>Small House</v>
      </c>
      <c r="G1906" s="3">
        <f>VLOOKUP(Rent[[#This Row],[Real_estate_Item]],Houses[#All],7)</f>
        <v>690</v>
      </c>
      <c r="H1906" s="3">
        <f t="shared" si="58"/>
        <v>4140</v>
      </c>
      <c r="I1906" s="3">
        <f t="shared" si="59"/>
        <v>8280</v>
      </c>
      <c r="J1906" s="4">
        <f>Rent[[#This Row],[Actual_Rent]]/Rent[[#This Row],[Planned_rent]]</f>
        <v>0.5</v>
      </c>
      <c r="K1906"/>
    </row>
    <row r="1907" spans="1:11" x14ac:dyDescent="0.25">
      <c r="A1907">
        <v>101</v>
      </c>
      <c r="B1907" s="1">
        <v>39083</v>
      </c>
      <c r="C1907">
        <v>5</v>
      </c>
      <c r="D1907" t="str">
        <f>VLOOKUP(Rent[[#This Row],[Real_estate_Item]],Houses[#All],2)</f>
        <v>Eindhoven-West</v>
      </c>
      <c r="E1907" t="str">
        <f>VLOOKUP(Rent[[#This Row],[Real_estate_Item]],Houses[#All],3)</f>
        <v>Strijp</v>
      </c>
      <c r="F1907" t="str">
        <f>VLOOKUP(Rent[[#This Row],[Real_estate_Item]],Houses[#All],6)</f>
        <v>Small House</v>
      </c>
      <c r="G1907" s="3">
        <f>VLOOKUP(Rent[[#This Row],[Real_estate_Item]],Houses[#All],7)</f>
        <v>690</v>
      </c>
      <c r="H1907" s="3">
        <f t="shared" si="58"/>
        <v>3450</v>
      </c>
      <c r="I1907" s="3">
        <f t="shared" si="59"/>
        <v>8280</v>
      </c>
      <c r="J1907" s="4">
        <f>Rent[[#This Row],[Actual_Rent]]/Rent[[#This Row],[Planned_rent]]</f>
        <v>0.41666666666666669</v>
      </c>
      <c r="K1907"/>
    </row>
    <row r="1908" spans="1:11" x14ac:dyDescent="0.25">
      <c r="A1908">
        <v>101</v>
      </c>
      <c r="B1908" s="1">
        <v>39448</v>
      </c>
      <c r="C1908">
        <v>6</v>
      </c>
      <c r="D1908" t="str">
        <f>VLOOKUP(Rent[[#This Row],[Real_estate_Item]],Houses[#All],2)</f>
        <v>Eindhoven-West</v>
      </c>
      <c r="E1908" t="str">
        <f>VLOOKUP(Rent[[#This Row],[Real_estate_Item]],Houses[#All],3)</f>
        <v>Strijp</v>
      </c>
      <c r="F1908" t="str">
        <f>VLOOKUP(Rent[[#This Row],[Real_estate_Item]],Houses[#All],6)</f>
        <v>Small House</v>
      </c>
      <c r="G1908" s="3">
        <f>VLOOKUP(Rent[[#This Row],[Real_estate_Item]],Houses[#All],7)</f>
        <v>690</v>
      </c>
      <c r="H1908" s="3">
        <f t="shared" si="58"/>
        <v>4140</v>
      </c>
      <c r="I1908" s="3">
        <f t="shared" si="59"/>
        <v>8280</v>
      </c>
      <c r="J1908" s="4">
        <f>Rent[[#This Row],[Actual_Rent]]/Rent[[#This Row],[Planned_rent]]</f>
        <v>0.5</v>
      </c>
      <c r="K1908"/>
    </row>
    <row r="1909" spans="1:11" x14ac:dyDescent="0.25">
      <c r="A1909">
        <v>101</v>
      </c>
      <c r="B1909" s="1">
        <v>39814</v>
      </c>
      <c r="C1909">
        <v>7</v>
      </c>
      <c r="D1909" t="str">
        <f>VLOOKUP(Rent[[#This Row],[Real_estate_Item]],Houses[#All],2)</f>
        <v>Eindhoven-West</v>
      </c>
      <c r="E1909" t="str">
        <f>VLOOKUP(Rent[[#This Row],[Real_estate_Item]],Houses[#All],3)</f>
        <v>Strijp</v>
      </c>
      <c r="F1909" t="str">
        <f>VLOOKUP(Rent[[#This Row],[Real_estate_Item]],Houses[#All],6)</f>
        <v>Small House</v>
      </c>
      <c r="G1909" s="3">
        <f>VLOOKUP(Rent[[#This Row],[Real_estate_Item]],Houses[#All],7)</f>
        <v>690</v>
      </c>
      <c r="H1909" s="3">
        <f t="shared" si="58"/>
        <v>4830</v>
      </c>
      <c r="I1909" s="3">
        <f t="shared" si="59"/>
        <v>8280</v>
      </c>
      <c r="J1909" s="4">
        <f>Rent[[#This Row],[Actual_Rent]]/Rent[[#This Row],[Planned_rent]]</f>
        <v>0.58333333333333337</v>
      </c>
      <c r="K1909"/>
    </row>
    <row r="1910" spans="1:11" x14ac:dyDescent="0.25">
      <c r="A1910">
        <v>101</v>
      </c>
      <c r="B1910" s="1">
        <v>40179</v>
      </c>
      <c r="C1910">
        <v>5</v>
      </c>
      <c r="D1910" t="str">
        <f>VLOOKUP(Rent[[#This Row],[Real_estate_Item]],Houses[#All],2)</f>
        <v>Eindhoven-West</v>
      </c>
      <c r="E1910" t="str">
        <f>VLOOKUP(Rent[[#This Row],[Real_estate_Item]],Houses[#All],3)</f>
        <v>Strijp</v>
      </c>
      <c r="F1910" t="str">
        <f>VLOOKUP(Rent[[#This Row],[Real_estate_Item]],Houses[#All],6)</f>
        <v>Small House</v>
      </c>
      <c r="G1910" s="3">
        <f>VLOOKUP(Rent[[#This Row],[Real_estate_Item]],Houses[#All],7)</f>
        <v>690</v>
      </c>
      <c r="H1910" s="3">
        <f t="shared" si="58"/>
        <v>3450</v>
      </c>
      <c r="I1910" s="3">
        <f t="shared" si="59"/>
        <v>8280</v>
      </c>
      <c r="J1910" s="4">
        <f>Rent[[#This Row],[Actual_Rent]]/Rent[[#This Row],[Planned_rent]]</f>
        <v>0.41666666666666669</v>
      </c>
      <c r="K1910"/>
    </row>
    <row r="1911" spans="1:11" x14ac:dyDescent="0.25">
      <c r="A1911">
        <v>101</v>
      </c>
      <c r="B1911" s="1">
        <v>40544</v>
      </c>
      <c r="C1911">
        <v>7</v>
      </c>
      <c r="D1911" t="str">
        <f>VLOOKUP(Rent[[#This Row],[Real_estate_Item]],Houses[#All],2)</f>
        <v>Eindhoven-West</v>
      </c>
      <c r="E1911" t="str">
        <f>VLOOKUP(Rent[[#This Row],[Real_estate_Item]],Houses[#All],3)</f>
        <v>Strijp</v>
      </c>
      <c r="F1911" t="str">
        <f>VLOOKUP(Rent[[#This Row],[Real_estate_Item]],Houses[#All],6)</f>
        <v>Small House</v>
      </c>
      <c r="G1911" s="3">
        <f>VLOOKUP(Rent[[#This Row],[Real_estate_Item]],Houses[#All],7)</f>
        <v>690</v>
      </c>
      <c r="H1911" s="3">
        <f t="shared" si="58"/>
        <v>4830</v>
      </c>
      <c r="I1911" s="3">
        <f t="shared" si="59"/>
        <v>8280</v>
      </c>
      <c r="J1911" s="4">
        <f>Rent[[#This Row],[Actual_Rent]]/Rent[[#This Row],[Planned_rent]]</f>
        <v>0.58333333333333337</v>
      </c>
      <c r="K1911"/>
    </row>
    <row r="1912" spans="1:11" x14ac:dyDescent="0.25">
      <c r="A1912">
        <v>101</v>
      </c>
      <c r="B1912" s="1">
        <v>40909</v>
      </c>
      <c r="C1912">
        <v>5</v>
      </c>
      <c r="D1912" t="str">
        <f>VLOOKUP(Rent[[#This Row],[Real_estate_Item]],Houses[#All],2)</f>
        <v>Eindhoven-West</v>
      </c>
      <c r="E1912" t="str">
        <f>VLOOKUP(Rent[[#This Row],[Real_estate_Item]],Houses[#All],3)</f>
        <v>Strijp</v>
      </c>
      <c r="F1912" t="str">
        <f>VLOOKUP(Rent[[#This Row],[Real_estate_Item]],Houses[#All],6)</f>
        <v>Small House</v>
      </c>
      <c r="G1912" s="3">
        <f>VLOOKUP(Rent[[#This Row],[Real_estate_Item]],Houses[#All],7)</f>
        <v>690</v>
      </c>
      <c r="H1912" s="3">
        <f t="shared" si="58"/>
        <v>3450</v>
      </c>
      <c r="I1912" s="3">
        <f t="shared" si="59"/>
        <v>8280</v>
      </c>
      <c r="J1912" s="4">
        <f>Rent[[#This Row],[Actual_Rent]]/Rent[[#This Row],[Planned_rent]]</f>
        <v>0.41666666666666669</v>
      </c>
      <c r="K1912"/>
    </row>
    <row r="1913" spans="1:11" x14ac:dyDescent="0.25">
      <c r="A1913">
        <v>101</v>
      </c>
      <c r="B1913" s="1">
        <v>41275</v>
      </c>
      <c r="C1913">
        <v>9</v>
      </c>
      <c r="D1913" t="str">
        <f>VLOOKUP(Rent[[#This Row],[Real_estate_Item]],Houses[#All],2)</f>
        <v>Eindhoven-West</v>
      </c>
      <c r="E1913" t="str">
        <f>VLOOKUP(Rent[[#This Row],[Real_estate_Item]],Houses[#All],3)</f>
        <v>Strijp</v>
      </c>
      <c r="F1913" t="str">
        <f>VLOOKUP(Rent[[#This Row],[Real_estate_Item]],Houses[#All],6)</f>
        <v>Small House</v>
      </c>
      <c r="G1913" s="3">
        <f>VLOOKUP(Rent[[#This Row],[Real_estate_Item]],Houses[#All],7)</f>
        <v>690</v>
      </c>
      <c r="H1913" s="3">
        <f t="shared" si="58"/>
        <v>6210</v>
      </c>
      <c r="I1913" s="3">
        <f t="shared" si="59"/>
        <v>8280</v>
      </c>
      <c r="J1913" s="4">
        <f>Rent[[#This Row],[Actual_Rent]]/Rent[[#This Row],[Planned_rent]]</f>
        <v>0.75</v>
      </c>
      <c r="K1913"/>
    </row>
    <row r="1914" spans="1:11" x14ac:dyDescent="0.25">
      <c r="A1914">
        <v>101</v>
      </c>
      <c r="B1914" s="1">
        <v>41640</v>
      </c>
      <c r="C1914">
        <v>9</v>
      </c>
      <c r="D1914" t="str">
        <f>VLOOKUP(Rent[[#This Row],[Real_estate_Item]],Houses[#All],2)</f>
        <v>Eindhoven-West</v>
      </c>
      <c r="E1914" t="str">
        <f>VLOOKUP(Rent[[#This Row],[Real_estate_Item]],Houses[#All],3)</f>
        <v>Strijp</v>
      </c>
      <c r="F1914" t="str">
        <f>VLOOKUP(Rent[[#This Row],[Real_estate_Item]],Houses[#All],6)</f>
        <v>Small House</v>
      </c>
      <c r="G1914" s="3">
        <f>VLOOKUP(Rent[[#This Row],[Real_estate_Item]],Houses[#All],7)</f>
        <v>690</v>
      </c>
      <c r="H1914" s="3">
        <f t="shared" si="58"/>
        <v>6210</v>
      </c>
      <c r="I1914" s="3">
        <f t="shared" si="59"/>
        <v>8280</v>
      </c>
      <c r="J1914" s="4">
        <f>Rent[[#This Row],[Actual_Rent]]/Rent[[#This Row],[Planned_rent]]</f>
        <v>0.75</v>
      </c>
      <c r="K1914"/>
    </row>
    <row r="1915" spans="1:11" x14ac:dyDescent="0.25">
      <c r="A1915">
        <v>101</v>
      </c>
      <c r="B1915" s="1">
        <v>42005</v>
      </c>
      <c r="C1915">
        <v>6</v>
      </c>
      <c r="D1915" t="str">
        <f>VLOOKUP(Rent[[#This Row],[Real_estate_Item]],Houses[#All],2)</f>
        <v>Eindhoven-West</v>
      </c>
      <c r="E1915" t="str">
        <f>VLOOKUP(Rent[[#This Row],[Real_estate_Item]],Houses[#All],3)</f>
        <v>Strijp</v>
      </c>
      <c r="F1915" t="str">
        <f>VLOOKUP(Rent[[#This Row],[Real_estate_Item]],Houses[#All],6)</f>
        <v>Small House</v>
      </c>
      <c r="G1915" s="3">
        <f>VLOOKUP(Rent[[#This Row],[Real_estate_Item]],Houses[#All],7)</f>
        <v>690</v>
      </c>
      <c r="H1915" s="3">
        <f t="shared" si="58"/>
        <v>4140</v>
      </c>
      <c r="I1915" s="3">
        <f t="shared" si="59"/>
        <v>8280</v>
      </c>
      <c r="J1915" s="4">
        <f>Rent[[#This Row],[Actual_Rent]]/Rent[[#This Row],[Planned_rent]]</f>
        <v>0.5</v>
      </c>
      <c r="K1915"/>
    </row>
    <row r="1916" spans="1:11" x14ac:dyDescent="0.25">
      <c r="A1916">
        <v>101</v>
      </c>
      <c r="B1916" s="1">
        <v>42370</v>
      </c>
      <c r="C1916">
        <v>9</v>
      </c>
      <c r="D1916" t="str">
        <f>VLOOKUP(Rent[[#This Row],[Real_estate_Item]],Houses[#All],2)</f>
        <v>Eindhoven-West</v>
      </c>
      <c r="E1916" t="str">
        <f>VLOOKUP(Rent[[#This Row],[Real_estate_Item]],Houses[#All],3)</f>
        <v>Strijp</v>
      </c>
      <c r="F1916" t="str">
        <f>VLOOKUP(Rent[[#This Row],[Real_estate_Item]],Houses[#All],6)</f>
        <v>Small House</v>
      </c>
      <c r="G1916" s="3">
        <f>VLOOKUP(Rent[[#This Row],[Real_estate_Item]],Houses[#All],7)</f>
        <v>690</v>
      </c>
      <c r="H1916" s="3">
        <f t="shared" si="58"/>
        <v>6210</v>
      </c>
      <c r="I1916" s="3">
        <f t="shared" si="59"/>
        <v>8280</v>
      </c>
      <c r="J1916" s="4">
        <f>Rent[[#This Row],[Actual_Rent]]/Rent[[#This Row],[Planned_rent]]</f>
        <v>0.75</v>
      </c>
      <c r="K1916"/>
    </row>
    <row r="1917" spans="1:11" x14ac:dyDescent="0.25">
      <c r="A1917">
        <v>101</v>
      </c>
      <c r="B1917" s="1">
        <v>42736</v>
      </c>
      <c r="C1917">
        <v>9</v>
      </c>
      <c r="D1917" t="str">
        <f>VLOOKUP(Rent[[#This Row],[Real_estate_Item]],Houses[#All],2)</f>
        <v>Eindhoven-West</v>
      </c>
      <c r="E1917" t="str">
        <f>VLOOKUP(Rent[[#This Row],[Real_estate_Item]],Houses[#All],3)</f>
        <v>Strijp</v>
      </c>
      <c r="F1917" t="str">
        <f>VLOOKUP(Rent[[#This Row],[Real_estate_Item]],Houses[#All],6)</f>
        <v>Small House</v>
      </c>
      <c r="G1917" s="3">
        <f>VLOOKUP(Rent[[#This Row],[Real_estate_Item]],Houses[#All],7)</f>
        <v>690</v>
      </c>
      <c r="H1917" s="3">
        <f t="shared" si="58"/>
        <v>6210</v>
      </c>
      <c r="I1917" s="3">
        <f t="shared" si="59"/>
        <v>8280</v>
      </c>
      <c r="J1917" s="4">
        <f>Rent[[#This Row],[Actual_Rent]]/Rent[[#This Row],[Planned_rent]]</f>
        <v>0.75</v>
      </c>
      <c r="K1917"/>
    </row>
    <row r="1918" spans="1:11" x14ac:dyDescent="0.25">
      <c r="A1918">
        <v>101</v>
      </c>
      <c r="B1918" s="1">
        <v>43101</v>
      </c>
      <c r="C1918">
        <v>10</v>
      </c>
      <c r="D1918" t="str">
        <f>VLOOKUP(Rent[[#This Row],[Real_estate_Item]],Houses[#All],2)</f>
        <v>Eindhoven-West</v>
      </c>
      <c r="E1918" t="str">
        <f>VLOOKUP(Rent[[#This Row],[Real_estate_Item]],Houses[#All],3)</f>
        <v>Strijp</v>
      </c>
      <c r="F1918" t="str">
        <f>VLOOKUP(Rent[[#This Row],[Real_estate_Item]],Houses[#All],6)</f>
        <v>Small House</v>
      </c>
      <c r="G1918" s="3">
        <f>VLOOKUP(Rent[[#This Row],[Real_estate_Item]],Houses[#All],7)</f>
        <v>690</v>
      </c>
      <c r="H1918" s="3">
        <f t="shared" si="58"/>
        <v>6900</v>
      </c>
      <c r="I1918" s="3">
        <f t="shared" si="59"/>
        <v>8280</v>
      </c>
      <c r="J1918" s="4">
        <f>Rent[[#This Row],[Actual_Rent]]/Rent[[#This Row],[Planned_rent]]</f>
        <v>0.83333333333333337</v>
      </c>
      <c r="K1918"/>
    </row>
    <row r="1919" spans="1:11" x14ac:dyDescent="0.25">
      <c r="A1919">
        <v>101</v>
      </c>
      <c r="B1919" s="1">
        <v>43466</v>
      </c>
      <c r="C1919">
        <v>6</v>
      </c>
      <c r="D1919" t="str">
        <f>VLOOKUP(Rent[[#This Row],[Real_estate_Item]],Houses[#All],2)</f>
        <v>Eindhoven-West</v>
      </c>
      <c r="E1919" t="str">
        <f>VLOOKUP(Rent[[#This Row],[Real_estate_Item]],Houses[#All],3)</f>
        <v>Strijp</v>
      </c>
      <c r="F1919" t="str">
        <f>VLOOKUP(Rent[[#This Row],[Real_estate_Item]],Houses[#All],6)</f>
        <v>Small House</v>
      </c>
      <c r="G1919" s="3">
        <f>VLOOKUP(Rent[[#This Row],[Real_estate_Item]],Houses[#All],7)</f>
        <v>690</v>
      </c>
      <c r="H1919" s="3">
        <f t="shared" si="58"/>
        <v>4140</v>
      </c>
      <c r="I1919" s="3">
        <f t="shared" si="59"/>
        <v>8280</v>
      </c>
      <c r="J1919" s="4">
        <f>Rent[[#This Row],[Actual_Rent]]/Rent[[#This Row],[Planned_rent]]</f>
        <v>0.5</v>
      </c>
      <c r="K1919"/>
    </row>
    <row r="1920" spans="1:11" x14ac:dyDescent="0.25">
      <c r="A1920">
        <v>102</v>
      </c>
      <c r="B1920" s="1">
        <v>36892</v>
      </c>
      <c r="C1920">
        <v>8</v>
      </c>
      <c r="D1920" t="str">
        <f>VLOOKUP(Rent[[#This Row],[Real_estate_Item]],Houses[#All],2)</f>
        <v>Eindhoven-West</v>
      </c>
      <c r="E1920" t="str">
        <f>VLOOKUP(Rent[[#This Row],[Real_estate_Item]],Houses[#All],3)</f>
        <v>Hanevoet</v>
      </c>
      <c r="F1920" t="str">
        <f>VLOOKUP(Rent[[#This Row],[Real_estate_Item]],Houses[#All],6)</f>
        <v>Small House</v>
      </c>
      <c r="G1920" s="3">
        <f>VLOOKUP(Rent[[#This Row],[Real_estate_Item]],Houses[#All],7)</f>
        <v>275</v>
      </c>
      <c r="H1920" s="3">
        <f t="shared" si="58"/>
        <v>2200</v>
      </c>
      <c r="I1920" s="3">
        <f t="shared" si="59"/>
        <v>3300</v>
      </c>
      <c r="J1920" s="4">
        <f>Rent[[#This Row],[Actual_Rent]]/Rent[[#This Row],[Planned_rent]]</f>
        <v>0.66666666666666663</v>
      </c>
      <c r="K1920"/>
    </row>
    <row r="1921" spans="1:11" x14ac:dyDescent="0.25">
      <c r="A1921">
        <v>102</v>
      </c>
      <c r="B1921" s="1">
        <v>37257</v>
      </c>
      <c r="C1921">
        <v>7</v>
      </c>
      <c r="D1921" t="str">
        <f>VLOOKUP(Rent[[#This Row],[Real_estate_Item]],Houses[#All],2)</f>
        <v>Eindhoven-West</v>
      </c>
      <c r="E1921" t="str">
        <f>VLOOKUP(Rent[[#This Row],[Real_estate_Item]],Houses[#All],3)</f>
        <v>Hanevoet</v>
      </c>
      <c r="F1921" t="str">
        <f>VLOOKUP(Rent[[#This Row],[Real_estate_Item]],Houses[#All],6)</f>
        <v>Small House</v>
      </c>
      <c r="G1921" s="3">
        <f>VLOOKUP(Rent[[#This Row],[Real_estate_Item]],Houses[#All],7)</f>
        <v>275</v>
      </c>
      <c r="H1921" s="3">
        <f t="shared" si="58"/>
        <v>1925</v>
      </c>
      <c r="I1921" s="3">
        <f t="shared" si="59"/>
        <v>3300</v>
      </c>
      <c r="J1921" s="4">
        <f>Rent[[#This Row],[Actual_Rent]]/Rent[[#This Row],[Planned_rent]]</f>
        <v>0.58333333333333337</v>
      </c>
      <c r="K1921"/>
    </row>
    <row r="1922" spans="1:11" x14ac:dyDescent="0.25">
      <c r="A1922">
        <v>102</v>
      </c>
      <c r="B1922" s="1">
        <v>37622</v>
      </c>
      <c r="C1922">
        <v>10</v>
      </c>
      <c r="D1922" t="str">
        <f>VLOOKUP(Rent[[#This Row],[Real_estate_Item]],Houses[#All],2)</f>
        <v>Eindhoven-West</v>
      </c>
      <c r="E1922" t="str">
        <f>VLOOKUP(Rent[[#This Row],[Real_estate_Item]],Houses[#All],3)</f>
        <v>Hanevoet</v>
      </c>
      <c r="F1922" t="str">
        <f>VLOOKUP(Rent[[#This Row],[Real_estate_Item]],Houses[#All],6)</f>
        <v>Small House</v>
      </c>
      <c r="G1922" s="3">
        <f>VLOOKUP(Rent[[#This Row],[Real_estate_Item]],Houses[#All],7)</f>
        <v>275</v>
      </c>
      <c r="H1922" s="3">
        <f t="shared" ref="H1922:H1985" si="60">C1922*G1922</f>
        <v>2750</v>
      </c>
      <c r="I1922" s="3">
        <f t="shared" ref="I1922:I1985" si="61">$C$2*G1922</f>
        <v>3300</v>
      </c>
      <c r="J1922" s="4">
        <f>Rent[[#This Row],[Actual_Rent]]/Rent[[#This Row],[Planned_rent]]</f>
        <v>0.83333333333333337</v>
      </c>
      <c r="K1922"/>
    </row>
    <row r="1923" spans="1:11" x14ac:dyDescent="0.25">
      <c r="A1923">
        <v>102</v>
      </c>
      <c r="B1923" s="1">
        <v>37987</v>
      </c>
      <c r="C1923">
        <v>9</v>
      </c>
      <c r="D1923" t="str">
        <f>VLOOKUP(Rent[[#This Row],[Real_estate_Item]],Houses[#All],2)</f>
        <v>Eindhoven-West</v>
      </c>
      <c r="E1923" t="str">
        <f>VLOOKUP(Rent[[#This Row],[Real_estate_Item]],Houses[#All],3)</f>
        <v>Hanevoet</v>
      </c>
      <c r="F1923" t="str">
        <f>VLOOKUP(Rent[[#This Row],[Real_estate_Item]],Houses[#All],6)</f>
        <v>Small House</v>
      </c>
      <c r="G1923" s="3">
        <f>VLOOKUP(Rent[[#This Row],[Real_estate_Item]],Houses[#All],7)</f>
        <v>275</v>
      </c>
      <c r="H1923" s="3">
        <f t="shared" si="60"/>
        <v>2475</v>
      </c>
      <c r="I1923" s="3">
        <f t="shared" si="61"/>
        <v>3300</v>
      </c>
      <c r="J1923" s="4">
        <f>Rent[[#This Row],[Actual_Rent]]/Rent[[#This Row],[Planned_rent]]</f>
        <v>0.75</v>
      </c>
      <c r="K1923"/>
    </row>
    <row r="1924" spans="1:11" x14ac:dyDescent="0.25">
      <c r="A1924">
        <v>102</v>
      </c>
      <c r="B1924" s="1">
        <v>38353</v>
      </c>
      <c r="C1924">
        <v>8</v>
      </c>
      <c r="D1924" t="str">
        <f>VLOOKUP(Rent[[#This Row],[Real_estate_Item]],Houses[#All],2)</f>
        <v>Eindhoven-West</v>
      </c>
      <c r="E1924" t="str">
        <f>VLOOKUP(Rent[[#This Row],[Real_estate_Item]],Houses[#All],3)</f>
        <v>Hanevoet</v>
      </c>
      <c r="F1924" t="str">
        <f>VLOOKUP(Rent[[#This Row],[Real_estate_Item]],Houses[#All],6)</f>
        <v>Small House</v>
      </c>
      <c r="G1924" s="3">
        <f>VLOOKUP(Rent[[#This Row],[Real_estate_Item]],Houses[#All],7)</f>
        <v>275</v>
      </c>
      <c r="H1924" s="3">
        <f t="shared" si="60"/>
        <v>2200</v>
      </c>
      <c r="I1924" s="3">
        <f t="shared" si="61"/>
        <v>3300</v>
      </c>
      <c r="J1924" s="4">
        <f>Rent[[#This Row],[Actual_Rent]]/Rent[[#This Row],[Planned_rent]]</f>
        <v>0.66666666666666663</v>
      </c>
      <c r="K1924"/>
    </row>
    <row r="1925" spans="1:11" x14ac:dyDescent="0.25">
      <c r="A1925">
        <v>102</v>
      </c>
      <c r="B1925" s="1">
        <v>38718</v>
      </c>
      <c r="C1925">
        <v>9</v>
      </c>
      <c r="D1925" t="str">
        <f>VLOOKUP(Rent[[#This Row],[Real_estate_Item]],Houses[#All],2)</f>
        <v>Eindhoven-West</v>
      </c>
      <c r="E1925" t="str">
        <f>VLOOKUP(Rent[[#This Row],[Real_estate_Item]],Houses[#All],3)</f>
        <v>Hanevoet</v>
      </c>
      <c r="F1925" t="str">
        <f>VLOOKUP(Rent[[#This Row],[Real_estate_Item]],Houses[#All],6)</f>
        <v>Small House</v>
      </c>
      <c r="G1925" s="3">
        <f>VLOOKUP(Rent[[#This Row],[Real_estate_Item]],Houses[#All],7)</f>
        <v>275</v>
      </c>
      <c r="H1925" s="3">
        <f t="shared" si="60"/>
        <v>2475</v>
      </c>
      <c r="I1925" s="3">
        <f t="shared" si="61"/>
        <v>3300</v>
      </c>
      <c r="J1925" s="4">
        <f>Rent[[#This Row],[Actual_Rent]]/Rent[[#This Row],[Planned_rent]]</f>
        <v>0.75</v>
      </c>
      <c r="K1925"/>
    </row>
    <row r="1926" spans="1:11" x14ac:dyDescent="0.25">
      <c r="A1926">
        <v>102</v>
      </c>
      <c r="B1926" s="1">
        <v>39083</v>
      </c>
      <c r="C1926">
        <v>7</v>
      </c>
      <c r="D1926" t="str">
        <f>VLOOKUP(Rent[[#This Row],[Real_estate_Item]],Houses[#All],2)</f>
        <v>Eindhoven-West</v>
      </c>
      <c r="E1926" t="str">
        <f>VLOOKUP(Rent[[#This Row],[Real_estate_Item]],Houses[#All],3)</f>
        <v>Hanevoet</v>
      </c>
      <c r="F1926" t="str">
        <f>VLOOKUP(Rent[[#This Row],[Real_estate_Item]],Houses[#All],6)</f>
        <v>Small House</v>
      </c>
      <c r="G1926" s="3">
        <f>VLOOKUP(Rent[[#This Row],[Real_estate_Item]],Houses[#All],7)</f>
        <v>275</v>
      </c>
      <c r="H1926" s="3">
        <f t="shared" si="60"/>
        <v>1925</v>
      </c>
      <c r="I1926" s="3">
        <f t="shared" si="61"/>
        <v>3300</v>
      </c>
      <c r="J1926" s="4">
        <f>Rent[[#This Row],[Actual_Rent]]/Rent[[#This Row],[Planned_rent]]</f>
        <v>0.58333333333333337</v>
      </c>
      <c r="K1926"/>
    </row>
    <row r="1927" spans="1:11" x14ac:dyDescent="0.25">
      <c r="A1927">
        <v>102</v>
      </c>
      <c r="B1927" s="1">
        <v>39448</v>
      </c>
      <c r="C1927">
        <v>6</v>
      </c>
      <c r="D1927" t="str">
        <f>VLOOKUP(Rent[[#This Row],[Real_estate_Item]],Houses[#All],2)</f>
        <v>Eindhoven-West</v>
      </c>
      <c r="E1927" t="str">
        <f>VLOOKUP(Rent[[#This Row],[Real_estate_Item]],Houses[#All],3)</f>
        <v>Hanevoet</v>
      </c>
      <c r="F1927" t="str">
        <f>VLOOKUP(Rent[[#This Row],[Real_estate_Item]],Houses[#All],6)</f>
        <v>Small House</v>
      </c>
      <c r="G1927" s="3">
        <f>VLOOKUP(Rent[[#This Row],[Real_estate_Item]],Houses[#All],7)</f>
        <v>275</v>
      </c>
      <c r="H1927" s="3">
        <f t="shared" si="60"/>
        <v>1650</v>
      </c>
      <c r="I1927" s="3">
        <f t="shared" si="61"/>
        <v>3300</v>
      </c>
      <c r="J1927" s="4">
        <f>Rent[[#This Row],[Actual_Rent]]/Rent[[#This Row],[Planned_rent]]</f>
        <v>0.5</v>
      </c>
      <c r="K1927"/>
    </row>
    <row r="1928" spans="1:11" x14ac:dyDescent="0.25">
      <c r="A1928">
        <v>102</v>
      </c>
      <c r="B1928" s="1">
        <v>39814</v>
      </c>
      <c r="C1928">
        <v>7</v>
      </c>
      <c r="D1928" t="str">
        <f>VLOOKUP(Rent[[#This Row],[Real_estate_Item]],Houses[#All],2)</f>
        <v>Eindhoven-West</v>
      </c>
      <c r="E1928" t="str">
        <f>VLOOKUP(Rent[[#This Row],[Real_estate_Item]],Houses[#All],3)</f>
        <v>Hanevoet</v>
      </c>
      <c r="F1928" t="str">
        <f>VLOOKUP(Rent[[#This Row],[Real_estate_Item]],Houses[#All],6)</f>
        <v>Small House</v>
      </c>
      <c r="G1928" s="3">
        <f>VLOOKUP(Rent[[#This Row],[Real_estate_Item]],Houses[#All],7)</f>
        <v>275</v>
      </c>
      <c r="H1928" s="3">
        <f t="shared" si="60"/>
        <v>1925</v>
      </c>
      <c r="I1928" s="3">
        <f t="shared" si="61"/>
        <v>3300</v>
      </c>
      <c r="J1928" s="4">
        <f>Rent[[#This Row],[Actual_Rent]]/Rent[[#This Row],[Planned_rent]]</f>
        <v>0.58333333333333337</v>
      </c>
      <c r="K1928"/>
    </row>
    <row r="1929" spans="1:11" x14ac:dyDescent="0.25">
      <c r="A1929">
        <v>102</v>
      </c>
      <c r="B1929" s="1">
        <v>40179</v>
      </c>
      <c r="C1929">
        <v>7</v>
      </c>
      <c r="D1929" t="str">
        <f>VLOOKUP(Rent[[#This Row],[Real_estate_Item]],Houses[#All],2)</f>
        <v>Eindhoven-West</v>
      </c>
      <c r="E1929" t="str">
        <f>VLOOKUP(Rent[[#This Row],[Real_estate_Item]],Houses[#All],3)</f>
        <v>Hanevoet</v>
      </c>
      <c r="F1929" t="str">
        <f>VLOOKUP(Rent[[#This Row],[Real_estate_Item]],Houses[#All],6)</f>
        <v>Small House</v>
      </c>
      <c r="G1929" s="3">
        <f>VLOOKUP(Rent[[#This Row],[Real_estate_Item]],Houses[#All],7)</f>
        <v>275</v>
      </c>
      <c r="H1929" s="3">
        <f t="shared" si="60"/>
        <v>1925</v>
      </c>
      <c r="I1929" s="3">
        <f t="shared" si="61"/>
        <v>3300</v>
      </c>
      <c r="J1929" s="4">
        <f>Rent[[#This Row],[Actual_Rent]]/Rent[[#This Row],[Planned_rent]]</f>
        <v>0.58333333333333337</v>
      </c>
      <c r="K1929"/>
    </row>
    <row r="1930" spans="1:11" x14ac:dyDescent="0.25">
      <c r="A1930">
        <v>102</v>
      </c>
      <c r="B1930" s="1">
        <v>40544</v>
      </c>
      <c r="C1930">
        <v>9</v>
      </c>
      <c r="D1930" t="str">
        <f>VLOOKUP(Rent[[#This Row],[Real_estate_Item]],Houses[#All],2)</f>
        <v>Eindhoven-West</v>
      </c>
      <c r="E1930" t="str">
        <f>VLOOKUP(Rent[[#This Row],[Real_estate_Item]],Houses[#All],3)</f>
        <v>Hanevoet</v>
      </c>
      <c r="F1930" t="str">
        <f>VLOOKUP(Rent[[#This Row],[Real_estate_Item]],Houses[#All],6)</f>
        <v>Small House</v>
      </c>
      <c r="G1930" s="3">
        <f>VLOOKUP(Rent[[#This Row],[Real_estate_Item]],Houses[#All],7)</f>
        <v>275</v>
      </c>
      <c r="H1930" s="3">
        <f t="shared" si="60"/>
        <v>2475</v>
      </c>
      <c r="I1930" s="3">
        <f t="shared" si="61"/>
        <v>3300</v>
      </c>
      <c r="J1930" s="4">
        <f>Rent[[#This Row],[Actual_Rent]]/Rent[[#This Row],[Planned_rent]]</f>
        <v>0.75</v>
      </c>
      <c r="K1930"/>
    </row>
    <row r="1931" spans="1:11" x14ac:dyDescent="0.25">
      <c r="A1931">
        <v>102</v>
      </c>
      <c r="B1931" s="1">
        <v>40909</v>
      </c>
      <c r="C1931">
        <v>9</v>
      </c>
      <c r="D1931" t="str">
        <f>VLOOKUP(Rent[[#This Row],[Real_estate_Item]],Houses[#All],2)</f>
        <v>Eindhoven-West</v>
      </c>
      <c r="E1931" t="str">
        <f>VLOOKUP(Rent[[#This Row],[Real_estate_Item]],Houses[#All],3)</f>
        <v>Hanevoet</v>
      </c>
      <c r="F1931" t="str">
        <f>VLOOKUP(Rent[[#This Row],[Real_estate_Item]],Houses[#All],6)</f>
        <v>Small House</v>
      </c>
      <c r="G1931" s="3">
        <f>VLOOKUP(Rent[[#This Row],[Real_estate_Item]],Houses[#All],7)</f>
        <v>275</v>
      </c>
      <c r="H1931" s="3">
        <f t="shared" si="60"/>
        <v>2475</v>
      </c>
      <c r="I1931" s="3">
        <f t="shared" si="61"/>
        <v>3300</v>
      </c>
      <c r="J1931" s="4">
        <f>Rent[[#This Row],[Actual_Rent]]/Rent[[#This Row],[Planned_rent]]</f>
        <v>0.75</v>
      </c>
      <c r="K1931"/>
    </row>
    <row r="1932" spans="1:11" x14ac:dyDescent="0.25">
      <c r="A1932">
        <v>102</v>
      </c>
      <c r="B1932" s="1">
        <v>41275</v>
      </c>
      <c r="C1932">
        <v>6</v>
      </c>
      <c r="D1932" t="str">
        <f>VLOOKUP(Rent[[#This Row],[Real_estate_Item]],Houses[#All],2)</f>
        <v>Eindhoven-West</v>
      </c>
      <c r="E1932" t="str">
        <f>VLOOKUP(Rent[[#This Row],[Real_estate_Item]],Houses[#All],3)</f>
        <v>Hanevoet</v>
      </c>
      <c r="F1932" t="str">
        <f>VLOOKUP(Rent[[#This Row],[Real_estate_Item]],Houses[#All],6)</f>
        <v>Small House</v>
      </c>
      <c r="G1932" s="3">
        <f>VLOOKUP(Rent[[#This Row],[Real_estate_Item]],Houses[#All],7)</f>
        <v>275</v>
      </c>
      <c r="H1932" s="3">
        <f t="shared" si="60"/>
        <v>1650</v>
      </c>
      <c r="I1932" s="3">
        <f t="shared" si="61"/>
        <v>3300</v>
      </c>
      <c r="J1932" s="4">
        <f>Rent[[#This Row],[Actual_Rent]]/Rent[[#This Row],[Planned_rent]]</f>
        <v>0.5</v>
      </c>
      <c r="K1932"/>
    </row>
    <row r="1933" spans="1:11" x14ac:dyDescent="0.25">
      <c r="A1933">
        <v>102</v>
      </c>
      <c r="B1933" s="1">
        <v>41640</v>
      </c>
      <c r="C1933">
        <v>7</v>
      </c>
      <c r="D1933" t="str">
        <f>VLOOKUP(Rent[[#This Row],[Real_estate_Item]],Houses[#All],2)</f>
        <v>Eindhoven-West</v>
      </c>
      <c r="E1933" t="str">
        <f>VLOOKUP(Rent[[#This Row],[Real_estate_Item]],Houses[#All],3)</f>
        <v>Hanevoet</v>
      </c>
      <c r="F1933" t="str">
        <f>VLOOKUP(Rent[[#This Row],[Real_estate_Item]],Houses[#All],6)</f>
        <v>Small House</v>
      </c>
      <c r="G1933" s="3">
        <f>VLOOKUP(Rent[[#This Row],[Real_estate_Item]],Houses[#All],7)</f>
        <v>275</v>
      </c>
      <c r="H1933" s="3">
        <f t="shared" si="60"/>
        <v>1925</v>
      </c>
      <c r="I1933" s="3">
        <f t="shared" si="61"/>
        <v>3300</v>
      </c>
      <c r="J1933" s="4">
        <f>Rent[[#This Row],[Actual_Rent]]/Rent[[#This Row],[Planned_rent]]</f>
        <v>0.58333333333333337</v>
      </c>
      <c r="K1933"/>
    </row>
    <row r="1934" spans="1:11" x14ac:dyDescent="0.25">
      <c r="A1934">
        <v>102</v>
      </c>
      <c r="B1934" s="1">
        <v>42005</v>
      </c>
      <c r="C1934">
        <v>9</v>
      </c>
      <c r="D1934" t="str">
        <f>VLOOKUP(Rent[[#This Row],[Real_estate_Item]],Houses[#All],2)</f>
        <v>Eindhoven-West</v>
      </c>
      <c r="E1934" t="str">
        <f>VLOOKUP(Rent[[#This Row],[Real_estate_Item]],Houses[#All],3)</f>
        <v>Hanevoet</v>
      </c>
      <c r="F1934" t="str">
        <f>VLOOKUP(Rent[[#This Row],[Real_estate_Item]],Houses[#All],6)</f>
        <v>Small House</v>
      </c>
      <c r="G1934" s="3">
        <f>VLOOKUP(Rent[[#This Row],[Real_estate_Item]],Houses[#All],7)</f>
        <v>275</v>
      </c>
      <c r="H1934" s="3">
        <f t="shared" si="60"/>
        <v>2475</v>
      </c>
      <c r="I1934" s="3">
        <f t="shared" si="61"/>
        <v>3300</v>
      </c>
      <c r="J1934" s="4">
        <f>Rent[[#This Row],[Actual_Rent]]/Rent[[#This Row],[Planned_rent]]</f>
        <v>0.75</v>
      </c>
      <c r="K1934"/>
    </row>
    <row r="1935" spans="1:11" x14ac:dyDescent="0.25">
      <c r="A1935">
        <v>102</v>
      </c>
      <c r="B1935" s="1">
        <v>42370</v>
      </c>
      <c r="C1935">
        <v>9</v>
      </c>
      <c r="D1935" t="str">
        <f>VLOOKUP(Rent[[#This Row],[Real_estate_Item]],Houses[#All],2)</f>
        <v>Eindhoven-West</v>
      </c>
      <c r="E1935" t="str">
        <f>VLOOKUP(Rent[[#This Row],[Real_estate_Item]],Houses[#All],3)</f>
        <v>Hanevoet</v>
      </c>
      <c r="F1935" t="str">
        <f>VLOOKUP(Rent[[#This Row],[Real_estate_Item]],Houses[#All],6)</f>
        <v>Small House</v>
      </c>
      <c r="G1935" s="3">
        <f>VLOOKUP(Rent[[#This Row],[Real_estate_Item]],Houses[#All],7)</f>
        <v>275</v>
      </c>
      <c r="H1935" s="3">
        <f t="shared" si="60"/>
        <v>2475</v>
      </c>
      <c r="I1935" s="3">
        <f t="shared" si="61"/>
        <v>3300</v>
      </c>
      <c r="J1935" s="4">
        <f>Rent[[#This Row],[Actual_Rent]]/Rent[[#This Row],[Planned_rent]]</f>
        <v>0.75</v>
      </c>
      <c r="K1935"/>
    </row>
    <row r="1936" spans="1:11" x14ac:dyDescent="0.25">
      <c r="A1936">
        <v>102</v>
      </c>
      <c r="B1936" s="1">
        <v>42736</v>
      </c>
      <c r="C1936">
        <v>9</v>
      </c>
      <c r="D1936" t="str">
        <f>VLOOKUP(Rent[[#This Row],[Real_estate_Item]],Houses[#All],2)</f>
        <v>Eindhoven-West</v>
      </c>
      <c r="E1936" t="str">
        <f>VLOOKUP(Rent[[#This Row],[Real_estate_Item]],Houses[#All],3)</f>
        <v>Hanevoet</v>
      </c>
      <c r="F1936" t="str">
        <f>VLOOKUP(Rent[[#This Row],[Real_estate_Item]],Houses[#All],6)</f>
        <v>Small House</v>
      </c>
      <c r="G1936" s="3">
        <f>VLOOKUP(Rent[[#This Row],[Real_estate_Item]],Houses[#All],7)</f>
        <v>275</v>
      </c>
      <c r="H1936" s="3">
        <f t="shared" si="60"/>
        <v>2475</v>
      </c>
      <c r="I1936" s="3">
        <f t="shared" si="61"/>
        <v>3300</v>
      </c>
      <c r="J1936" s="4">
        <f>Rent[[#This Row],[Actual_Rent]]/Rent[[#This Row],[Planned_rent]]</f>
        <v>0.75</v>
      </c>
      <c r="K1936"/>
    </row>
    <row r="1937" spans="1:11" x14ac:dyDescent="0.25">
      <c r="A1937">
        <v>102</v>
      </c>
      <c r="B1937" s="1">
        <v>43101</v>
      </c>
      <c r="C1937">
        <v>9</v>
      </c>
      <c r="D1937" t="str">
        <f>VLOOKUP(Rent[[#This Row],[Real_estate_Item]],Houses[#All],2)</f>
        <v>Eindhoven-West</v>
      </c>
      <c r="E1937" t="str">
        <f>VLOOKUP(Rent[[#This Row],[Real_estate_Item]],Houses[#All],3)</f>
        <v>Hanevoet</v>
      </c>
      <c r="F1937" t="str">
        <f>VLOOKUP(Rent[[#This Row],[Real_estate_Item]],Houses[#All],6)</f>
        <v>Small House</v>
      </c>
      <c r="G1937" s="3">
        <f>VLOOKUP(Rent[[#This Row],[Real_estate_Item]],Houses[#All],7)</f>
        <v>275</v>
      </c>
      <c r="H1937" s="3">
        <f t="shared" si="60"/>
        <v>2475</v>
      </c>
      <c r="I1937" s="3">
        <f t="shared" si="61"/>
        <v>3300</v>
      </c>
      <c r="J1937" s="4">
        <f>Rent[[#This Row],[Actual_Rent]]/Rent[[#This Row],[Planned_rent]]</f>
        <v>0.75</v>
      </c>
      <c r="K1937"/>
    </row>
    <row r="1938" spans="1:11" x14ac:dyDescent="0.25">
      <c r="A1938">
        <v>102</v>
      </c>
      <c r="B1938" s="1">
        <v>43466</v>
      </c>
      <c r="C1938">
        <v>7</v>
      </c>
      <c r="D1938" t="str">
        <f>VLOOKUP(Rent[[#This Row],[Real_estate_Item]],Houses[#All],2)</f>
        <v>Eindhoven-West</v>
      </c>
      <c r="E1938" t="str">
        <f>VLOOKUP(Rent[[#This Row],[Real_estate_Item]],Houses[#All],3)</f>
        <v>Hanevoet</v>
      </c>
      <c r="F1938" t="str">
        <f>VLOOKUP(Rent[[#This Row],[Real_estate_Item]],Houses[#All],6)</f>
        <v>Small House</v>
      </c>
      <c r="G1938" s="3">
        <f>VLOOKUP(Rent[[#This Row],[Real_estate_Item]],Houses[#All],7)</f>
        <v>275</v>
      </c>
      <c r="H1938" s="3">
        <f t="shared" si="60"/>
        <v>1925</v>
      </c>
      <c r="I1938" s="3">
        <f t="shared" si="61"/>
        <v>3300</v>
      </c>
      <c r="J1938" s="4">
        <f>Rent[[#This Row],[Actual_Rent]]/Rent[[#This Row],[Planned_rent]]</f>
        <v>0.58333333333333337</v>
      </c>
      <c r="K1938"/>
    </row>
    <row r="1939" spans="1:11" x14ac:dyDescent="0.25">
      <c r="A1939">
        <v>103</v>
      </c>
      <c r="B1939" s="1">
        <v>36892</v>
      </c>
      <c r="C1939">
        <v>7</v>
      </c>
      <c r="D1939" t="str">
        <f>VLOOKUP(Rent[[#This Row],[Real_estate_Item]],Houses[#All],2)</f>
        <v>Eindhoven-West</v>
      </c>
      <c r="E1939" t="str">
        <f>VLOOKUP(Rent[[#This Row],[Real_estate_Item]],Houses[#All],3)</f>
        <v>Hanevoet</v>
      </c>
      <c r="F1939" t="str">
        <f>VLOOKUP(Rent[[#This Row],[Real_estate_Item]],Houses[#All],6)</f>
        <v>Apartment</v>
      </c>
      <c r="G1939" s="3">
        <f>VLOOKUP(Rent[[#This Row],[Real_estate_Item]],Houses[#All],7)</f>
        <v>330</v>
      </c>
      <c r="H1939" s="3">
        <f t="shared" si="60"/>
        <v>2310</v>
      </c>
      <c r="I1939" s="3">
        <f t="shared" si="61"/>
        <v>3960</v>
      </c>
      <c r="J1939" s="4">
        <f>Rent[[#This Row],[Actual_Rent]]/Rent[[#This Row],[Planned_rent]]</f>
        <v>0.58333333333333337</v>
      </c>
      <c r="K1939"/>
    </row>
    <row r="1940" spans="1:11" x14ac:dyDescent="0.25">
      <c r="A1940">
        <v>103</v>
      </c>
      <c r="B1940" s="1">
        <v>37257</v>
      </c>
      <c r="C1940">
        <v>6</v>
      </c>
      <c r="D1940" t="str">
        <f>VLOOKUP(Rent[[#This Row],[Real_estate_Item]],Houses[#All],2)</f>
        <v>Eindhoven-West</v>
      </c>
      <c r="E1940" t="str">
        <f>VLOOKUP(Rent[[#This Row],[Real_estate_Item]],Houses[#All],3)</f>
        <v>Hanevoet</v>
      </c>
      <c r="F1940" t="str">
        <f>VLOOKUP(Rent[[#This Row],[Real_estate_Item]],Houses[#All],6)</f>
        <v>Apartment</v>
      </c>
      <c r="G1940" s="3">
        <f>VLOOKUP(Rent[[#This Row],[Real_estate_Item]],Houses[#All],7)</f>
        <v>330</v>
      </c>
      <c r="H1940" s="3">
        <f t="shared" si="60"/>
        <v>1980</v>
      </c>
      <c r="I1940" s="3">
        <f t="shared" si="61"/>
        <v>3960</v>
      </c>
      <c r="J1940" s="4">
        <f>Rent[[#This Row],[Actual_Rent]]/Rent[[#This Row],[Planned_rent]]</f>
        <v>0.5</v>
      </c>
      <c r="K1940"/>
    </row>
    <row r="1941" spans="1:11" x14ac:dyDescent="0.25">
      <c r="A1941">
        <v>103</v>
      </c>
      <c r="B1941" s="1">
        <v>37622</v>
      </c>
      <c r="C1941">
        <v>9</v>
      </c>
      <c r="D1941" t="str">
        <f>VLOOKUP(Rent[[#This Row],[Real_estate_Item]],Houses[#All],2)</f>
        <v>Eindhoven-West</v>
      </c>
      <c r="E1941" t="str">
        <f>VLOOKUP(Rent[[#This Row],[Real_estate_Item]],Houses[#All],3)</f>
        <v>Hanevoet</v>
      </c>
      <c r="F1941" t="str">
        <f>VLOOKUP(Rent[[#This Row],[Real_estate_Item]],Houses[#All],6)</f>
        <v>Apartment</v>
      </c>
      <c r="G1941" s="3">
        <f>VLOOKUP(Rent[[#This Row],[Real_estate_Item]],Houses[#All],7)</f>
        <v>330</v>
      </c>
      <c r="H1941" s="3">
        <f t="shared" si="60"/>
        <v>2970</v>
      </c>
      <c r="I1941" s="3">
        <f t="shared" si="61"/>
        <v>3960</v>
      </c>
      <c r="J1941" s="4">
        <f>Rent[[#This Row],[Actual_Rent]]/Rent[[#This Row],[Planned_rent]]</f>
        <v>0.75</v>
      </c>
      <c r="K1941"/>
    </row>
    <row r="1942" spans="1:11" x14ac:dyDescent="0.25">
      <c r="A1942">
        <v>103</v>
      </c>
      <c r="B1942" s="1">
        <v>37987</v>
      </c>
      <c r="C1942">
        <v>8</v>
      </c>
      <c r="D1942" t="str">
        <f>VLOOKUP(Rent[[#This Row],[Real_estate_Item]],Houses[#All],2)</f>
        <v>Eindhoven-West</v>
      </c>
      <c r="E1942" t="str">
        <f>VLOOKUP(Rent[[#This Row],[Real_estate_Item]],Houses[#All],3)</f>
        <v>Hanevoet</v>
      </c>
      <c r="F1942" t="str">
        <f>VLOOKUP(Rent[[#This Row],[Real_estate_Item]],Houses[#All],6)</f>
        <v>Apartment</v>
      </c>
      <c r="G1942" s="3">
        <f>VLOOKUP(Rent[[#This Row],[Real_estate_Item]],Houses[#All],7)</f>
        <v>330</v>
      </c>
      <c r="H1942" s="3">
        <f t="shared" si="60"/>
        <v>2640</v>
      </c>
      <c r="I1942" s="3">
        <f t="shared" si="61"/>
        <v>3960</v>
      </c>
      <c r="J1942" s="4">
        <f>Rent[[#This Row],[Actual_Rent]]/Rent[[#This Row],[Planned_rent]]</f>
        <v>0.66666666666666663</v>
      </c>
      <c r="K1942"/>
    </row>
    <row r="1943" spans="1:11" x14ac:dyDescent="0.25">
      <c r="A1943">
        <v>103</v>
      </c>
      <c r="B1943" s="1">
        <v>38353</v>
      </c>
      <c r="C1943">
        <v>7</v>
      </c>
      <c r="D1943" t="str">
        <f>VLOOKUP(Rent[[#This Row],[Real_estate_Item]],Houses[#All],2)</f>
        <v>Eindhoven-West</v>
      </c>
      <c r="E1943" t="str">
        <f>VLOOKUP(Rent[[#This Row],[Real_estate_Item]],Houses[#All],3)</f>
        <v>Hanevoet</v>
      </c>
      <c r="F1943" t="str">
        <f>VLOOKUP(Rent[[#This Row],[Real_estate_Item]],Houses[#All],6)</f>
        <v>Apartment</v>
      </c>
      <c r="G1943" s="3">
        <f>VLOOKUP(Rent[[#This Row],[Real_estate_Item]],Houses[#All],7)</f>
        <v>330</v>
      </c>
      <c r="H1943" s="3">
        <f t="shared" si="60"/>
        <v>2310</v>
      </c>
      <c r="I1943" s="3">
        <f t="shared" si="61"/>
        <v>3960</v>
      </c>
      <c r="J1943" s="4">
        <f>Rent[[#This Row],[Actual_Rent]]/Rent[[#This Row],[Planned_rent]]</f>
        <v>0.58333333333333337</v>
      </c>
      <c r="K1943"/>
    </row>
    <row r="1944" spans="1:11" x14ac:dyDescent="0.25">
      <c r="A1944">
        <v>103</v>
      </c>
      <c r="B1944" s="1">
        <v>38718</v>
      </c>
      <c r="C1944">
        <v>8</v>
      </c>
      <c r="D1944" t="str">
        <f>VLOOKUP(Rent[[#This Row],[Real_estate_Item]],Houses[#All],2)</f>
        <v>Eindhoven-West</v>
      </c>
      <c r="E1944" t="str">
        <f>VLOOKUP(Rent[[#This Row],[Real_estate_Item]],Houses[#All],3)</f>
        <v>Hanevoet</v>
      </c>
      <c r="F1944" t="str">
        <f>VLOOKUP(Rent[[#This Row],[Real_estate_Item]],Houses[#All],6)</f>
        <v>Apartment</v>
      </c>
      <c r="G1944" s="3">
        <f>VLOOKUP(Rent[[#This Row],[Real_estate_Item]],Houses[#All],7)</f>
        <v>330</v>
      </c>
      <c r="H1944" s="3">
        <f t="shared" si="60"/>
        <v>2640</v>
      </c>
      <c r="I1944" s="3">
        <f t="shared" si="61"/>
        <v>3960</v>
      </c>
      <c r="J1944" s="4">
        <f>Rent[[#This Row],[Actual_Rent]]/Rent[[#This Row],[Planned_rent]]</f>
        <v>0.66666666666666663</v>
      </c>
      <c r="K1944"/>
    </row>
    <row r="1945" spans="1:11" x14ac:dyDescent="0.25">
      <c r="A1945">
        <v>103</v>
      </c>
      <c r="B1945" s="1">
        <v>39083</v>
      </c>
      <c r="C1945">
        <v>8</v>
      </c>
      <c r="D1945" t="str">
        <f>VLOOKUP(Rent[[#This Row],[Real_estate_Item]],Houses[#All],2)</f>
        <v>Eindhoven-West</v>
      </c>
      <c r="E1945" t="str">
        <f>VLOOKUP(Rent[[#This Row],[Real_estate_Item]],Houses[#All],3)</f>
        <v>Hanevoet</v>
      </c>
      <c r="F1945" t="str">
        <f>VLOOKUP(Rent[[#This Row],[Real_estate_Item]],Houses[#All],6)</f>
        <v>Apartment</v>
      </c>
      <c r="G1945" s="3">
        <f>VLOOKUP(Rent[[#This Row],[Real_estate_Item]],Houses[#All],7)</f>
        <v>330</v>
      </c>
      <c r="H1945" s="3">
        <f t="shared" si="60"/>
        <v>2640</v>
      </c>
      <c r="I1945" s="3">
        <f t="shared" si="61"/>
        <v>3960</v>
      </c>
      <c r="J1945" s="4">
        <f>Rent[[#This Row],[Actual_Rent]]/Rent[[#This Row],[Planned_rent]]</f>
        <v>0.66666666666666663</v>
      </c>
      <c r="K1945"/>
    </row>
    <row r="1946" spans="1:11" x14ac:dyDescent="0.25">
      <c r="A1946">
        <v>103</v>
      </c>
      <c r="B1946" s="1">
        <v>39448</v>
      </c>
      <c r="C1946">
        <v>9</v>
      </c>
      <c r="D1946" t="str">
        <f>VLOOKUP(Rent[[#This Row],[Real_estate_Item]],Houses[#All],2)</f>
        <v>Eindhoven-West</v>
      </c>
      <c r="E1946" t="str">
        <f>VLOOKUP(Rent[[#This Row],[Real_estate_Item]],Houses[#All],3)</f>
        <v>Hanevoet</v>
      </c>
      <c r="F1946" t="str">
        <f>VLOOKUP(Rent[[#This Row],[Real_estate_Item]],Houses[#All],6)</f>
        <v>Apartment</v>
      </c>
      <c r="G1946" s="3">
        <f>VLOOKUP(Rent[[#This Row],[Real_estate_Item]],Houses[#All],7)</f>
        <v>330</v>
      </c>
      <c r="H1946" s="3">
        <f t="shared" si="60"/>
        <v>2970</v>
      </c>
      <c r="I1946" s="3">
        <f t="shared" si="61"/>
        <v>3960</v>
      </c>
      <c r="J1946" s="4">
        <f>Rent[[#This Row],[Actual_Rent]]/Rent[[#This Row],[Planned_rent]]</f>
        <v>0.75</v>
      </c>
      <c r="K1946"/>
    </row>
    <row r="1947" spans="1:11" x14ac:dyDescent="0.25">
      <c r="A1947">
        <v>103</v>
      </c>
      <c r="B1947" s="1">
        <v>39814</v>
      </c>
      <c r="C1947">
        <v>6</v>
      </c>
      <c r="D1947" t="str">
        <f>VLOOKUP(Rent[[#This Row],[Real_estate_Item]],Houses[#All],2)</f>
        <v>Eindhoven-West</v>
      </c>
      <c r="E1947" t="str">
        <f>VLOOKUP(Rent[[#This Row],[Real_estate_Item]],Houses[#All],3)</f>
        <v>Hanevoet</v>
      </c>
      <c r="F1947" t="str">
        <f>VLOOKUP(Rent[[#This Row],[Real_estate_Item]],Houses[#All],6)</f>
        <v>Apartment</v>
      </c>
      <c r="G1947" s="3">
        <f>VLOOKUP(Rent[[#This Row],[Real_estate_Item]],Houses[#All],7)</f>
        <v>330</v>
      </c>
      <c r="H1947" s="3">
        <f t="shared" si="60"/>
        <v>1980</v>
      </c>
      <c r="I1947" s="3">
        <f t="shared" si="61"/>
        <v>3960</v>
      </c>
      <c r="J1947" s="4">
        <f>Rent[[#This Row],[Actual_Rent]]/Rent[[#This Row],[Planned_rent]]</f>
        <v>0.5</v>
      </c>
      <c r="K1947"/>
    </row>
    <row r="1948" spans="1:11" x14ac:dyDescent="0.25">
      <c r="A1948">
        <v>103</v>
      </c>
      <c r="B1948" s="1">
        <v>40179</v>
      </c>
      <c r="C1948">
        <v>9</v>
      </c>
      <c r="D1948" t="str">
        <f>VLOOKUP(Rent[[#This Row],[Real_estate_Item]],Houses[#All],2)</f>
        <v>Eindhoven-West</v>
      </c>
      <c r="E1948" t="str">
        <f>VLOOKUP(Rent[[#This Row],[Real_estate_Item]],Houses[#All],3)</f>
        <v>Hanevoet</v>
      </c>
      <c r="F1948" t="str">
        <f>VLOOKUP(Rent[[#This Row],[Real_estate_Item]],Houses[#All],6)</f>
        <v>Apartment</v>
      </c>
      <c r="G1948" s="3">
        <f>VLOOKUP(Rent[[#This Row],[Real_estate_Item]],Houses[#All],7)</f>
        <v>330</v>
      </c>
      <c r="H1948" s="3">
        <f t="shared" si="60"/>
        <v>2970</v>
      </c>
      <c r="I1948" s="3">
        <f t="shared" si="61"/>
        <v>3960</v>
      </c>
      <c r="J1948" s="4">
        <f>Rent[[#This Row],[Actual_Rent]]/Rent[[#This Row],[Planned_rent]]</f>
        <v>0.75</v>
      </c>
      <c r="K1948"/>
    </row>
    <row r="1949" spans="1:11" x14ac:dyDescent="0.25">
      <c r="A1949">
        <v>103</v>
      </c>
      <c r="B1949" s="1">
        <v>40544</v>
      </c>
      <c r="C1949">
        <v>6</v>
      </c>
      <c r="D1949" t="str">
        <f>VLOOKUP(Rent[[#This Row],[Real_estate_Item]],Houses[#All],2)</f>
        <v>Eindhoven-West</v>
      </c>
      <c r="E1949" t="str">
        <f>VLOOKUP(Rent[[#This Row],[Real_estate_Item]],Houses[#All],3)</f>
        <v>Hanevoet</v>
      </c>
      <c r="F1949" t="str">
        <f>VLOOKUP(Rent[[#This Row],[Real_estate_Item]],Houses[#All],6)</f>
        <v>Apartment</v>
      </c>
      <c r="G1949" s="3">
        <f>VLOOKUP(Rent[[#This Row],[Real_estate_Item]],Houses[#All],7)</f>
        <v>330</v>
      </c>
      <c r="H1949" s="3">
        <f t="shared" si="60"/>
        <v>1980</v>
      </c>
      <c r="I1949" s="3">
        <f t="shared" si="61"/>
        <v>3960</v>
      </c>
      <c r="J1949" s="4">
        <f>Rent[[#This Row],[Actual_Rent]]/Rent[[#This Row],[Planned_rent]]</f>
        <v>0.5</v>
      </c>
      <c r="K1949"/>
    </row>
    <row r="1950" spans="1:11" x14ac:dyDescent="0.25">
      <c r="A1950">
        <v>103</v>
      </c>
      <c r="B1950" s="1">
        <v>40909</v>
      </c>
      <c r="C1950">
        <v>6</v>
      </c>
      <c r="D1950" t="str">
        <f>VLOOKUP(Rent[[#This Row],[Real_estate_Item]],Houses[#All],2)</f>
        <v>Eindhoven-West</v>
      </c>
      <c r="E1950" t="str">
        <f>VLOOKUP(Rent[[#This Row],[Real_estate_Item]],Houses[#All],3)</f>
        <v>Hanevoet</v>
      </c>
      <c r="F1950" t="str">
        <f>VLOOKUP(Rent[[#This Row],[Real_estate_Item]],Houses[#All],6)</f>
        <v>Apartment</v>
      </c>
      <c r="G1950" s="3">
        <f>VLOOKUP(Rent[[#This Row],[Real_estate_Item]],Houses[#All],7)</f>
        <v>330</v>
      </c>
      <c r="H1950" s="3">
        <f t="shared" si="60"/>
        <v>1980</v>
      </c>
      <c r="I1950" s="3">
        <f t="shared" si="61"/>
        <v>3960</v>
      </c>
      <c r="J1950" s="4">
        <f>Rent[[#This Row],[Actual_Rent]]/Rent[[#This Row],[Planned_rent]]</f>
        <v>0.5</v>
      </c>
      <c r="K1950"/>
    </row>
    <row r="1951" spans="1:11" x14ac:dyDescent="0.25">
      <c r="A1951">
        <v>103</v>
      </c>
      <c r="B1951" s="1">
        <v>41275</v>
      </c>
      <c r="C1951">
        <v>10</v>
      </c>
      <c r="D1951" t="str">
        <f>VLOOKUP(Rent[[#This Row],[Real_estate_Item]],Houses[#All],2)</f>
        <v>Eindhoven-West</v>
      </c>
      <c r="E1951" t="str">
        <f>VLOOKUP(Rent[[#This Row],[Real_estate_Item]],Houses[#All],3)</f>
        <v>Hanevoet</v>
      </c>
      <c r="F1951" t="str">
        <f>VLOOKUP(Rent[[#This Row],[Real_estate_Item]],Houses[#All],6)</f>
        <v>Apartment</v>
      </c>
      <c r="G1951" s="3">
        <f>VLOOKUP(Rent[[#This Row],[Real_estate_Item]],Houses[#All],7)</f>
        <v>330</v>
      </c>
      <c r="H1951" s="3">
        <f t="shared" si="60"/>
        <v>3300</v>
      </c>
      <c r="I1951" s="3">
        <f t="shared" si="61"/>
        <v>3960</v>
      </c>
      <c r="J1951" s="4">
        <f>Rent[[#This Row],[Actual_Rent]]/Rent[[#This Row],[Planned_rent]]</f>
        <v>0.83333333333333337</v>
      </c>
      <c r="K1951"/>
    </row>
    <row r="1952" spans="1:11" x14ac:dyDescent="0.25">
      <c r="A1952">
        <v>103</v>
      </c>
      <c r="B1952" s="1">
        <v>41640</v>
      </c>
      <c r="C1952">
        <v>8</v>
      </c>
      <c r="D1952" t="str">
        <f>VLOOKUP(Rent[[#This Row],[Real_estate_Item]],Houses[#All],2)</f>
        <v>Eindhoven-West</v>
      </c>
      <c r="E1952" t="str">
        <f>VLOOKUP(Rent[[#This Row],[Real_estate_Item]],Houses[#All],3)</f>
        <v>Hanevoet</v>
      </c>
      <c r="F1952" t="str">
        <f>VLOOKUP(Rent[[#This Row],[Real_estate_Item]],Houses[#All],6)</f>
        <v>Apartment</v>
      </c>
      <c r="G1952" s="3">
        <f>VLOOKUP(Rent[[#This Row],[Real_estate_Item]],Houses[#All],7)</f>
        <v>330</v>
      </c>
      <c r="H1952" s="3">
        <f t="shared" si="60"/>
        <v>2640</v>
      </c>
      <c r="I1952" s="3">
        <f t="shared" si="61"/>
        <v>3960</v>
      </c>
      <c r="J1952" s="4">
        <f>Rent[[#This Row],[Actual_Rent]]/Rent[[#This Row],[Planned_rent]]</f>
        <v>0.66666666666666663</v>
      </c>
      <c r="K1952"/>
    </row>
    <row r="1953" spans="1:11" x14ac:dyDescent="0.25">
      <c r="A1953">
        <v>103</v>
      </c>
      <c r="B1953" s="1">
        <v>42005</v>
      </c>
      <c r="C1953">
        <v>8</v>
      </c>
      <c r="D1953" t="str">
        <f>VLOOKUP(Rent[[#This Row],[Real_estate_Item]],Houses[#All],2)</f>
        <v>Eindhoven-West</v>
      </c>
      <c r="E1953" t="str">
        <f>VLOOKUP(Rent[[#This Row],[Real_estate_Item]],Houses[#All],3)</f>
        <v>Hanevoet</v>
      </c>
      <c r="F1953" t="str">
        <f>VLOOKUP(Rent[[#This Row],[Real_estate_Item]],Houses[#All],6)</f>
        <v>Apartment</v>
      </c>
      <c r="G1953" s="3">
        <f>VLOOKUP(Rent[[#This Row],[Real_estate_Item]],Houses[#All],7)</f>
        <v>330</v>
      </c>
      <c r="H1953" s="3">
        <f t="shared" si="60"/>
        <v>2640</v>
      </c>
      <c r="I1953" s="3">
        <f t="shared" si="61"/>
        <v>3960</v>
      </c>
      <c r="J1953" s="4">
        <f>Rent[[#This Row],[Actual_Rent]]/Rent[[#This Row],[Planned_rent]]</f>
        <v>0.66666666666666663</v>
      </c>
      <c r="K1953"/>
    </row>
    <row r="1954" spans="1:11" x14ac:dyDescent="0.25">
      <c r="A1954">
        <v>103</v>
      </c>
      <c r="B1954" s="1">
        <v>42370</v>
      </c>
      <c r="C1954">
        <v>6</v>
      </c>
      <c r="D1954" t="str">
        <f>VLOOKUP(Rent[[#This Row],[Real_estate_Item]],Houses[#All],2)</f>
        <v>Eindhoven-West</v>
      </c>
      <c r="E1954" t="str">
        <f>VLOOKUP(Rent[[#This Row],[Real_estate_Item]],Houses[#All],3)</f>
        <v>Hanevoet</v>
      </c>
      <c r="F1954" t="str">
        <f>VLOOKUP(Rent[[#This Row],[Real_estate_Item]],Houses[#All],6)</f>
        <v>Apartment</v>
      </c>
      <c r="G1954" s="3">
        <f>VLOOKUP(Rent[[#This Row],[Real_estate_Item]],Houses[#All],7)</f>
        <v>330</v>
      </c>
      <c r="H1954" s="3">
        <f t="shared" si="60"/>
        <v>1980</v>
      </c>
      <c r="I1954" s="3">
        <f t="shared" si="61"/>
        <v>3960</v>
      </c>
      <c r="J1954" s="4">
        <f>Rent[[#This Row],[Actual_Rent]]/Rent[[#This Row],[Planned_rent]]</f>
        <v>0.5</v>
      </c>
      <c r="K1954"/>
    </row>
    <row r="1955" spans="1:11" x14ac:dyDescent="0.25">
      <c r="A1955">
        <v>103</v>
      </c>
      <c r="B1955" s="1">
        <v>42736</v>
      </c>
      <c r="C1955">
        <v>6</v>
      </c>
      <c r="D1955" t="str">
        <f>VLOOKUP(Rent[[#This Row],[Real_estate_Item]],Houses[#All],2)</f>
        <v>Eindhoven-West</v>
      </c>
      <c r="E1955" t="str">
        <f>VLOOKUP(Rent[[#This Row],[Real_estate_Item]],Houses[#All],3)</f>
        <v>Hanevoet</v>
      </c>
      <c r="F1955" t="str">
        <f>VLOOKUP(Rent[[#This Row],[Real_estate_Item]],Houses[#All],6)</f>
        <v>Apartment</v>
      </c>
      <c r="G1955" s="3">
        <f>VLOOKUP(Rent[[#This Row],[Real_estate_Item]],Houses[#All],7)</f>
        <v>330</v>
      </c>
      <c r="H1955" s="3">
        <f t="shared" si="60"/>
        <v>1980</v>
      </c>
      <c r="I1955" s="3">
        <f t="shared" si="61"/>
        <v>3960</v>
      </c>
      <c r="J1955" s="4">
        <f>Rent[[#This Row],[Actual_Rent]]/Rent[[#This Row],[Planned_rent]]</f>
        <v>0.5</v>
      </c>
      <c r="K1955"/>
    </row>
    <row r="1956" spans="1:11" x14ac:dyDescent="0.25">
      <c r="A1956">
        <v>103</v>
      </c>
      <c r="B1956" s="1">
        <v>43101</v>
      </c>
      <c r="C1956">
        <v>11</v>
      </c>
      <c r="D1956" t="str">
        <f>VLOOKUP(Rent[[#This Row],[Real_estate_Item]],Houses[#All],2)</f>
        <v>Eindhoven-West</v>
      </c>
      <c r="E1956" t="str">
        <f>VLOOKUP(Rent[[#This Row],[Real_estate_Item]],Houses[#All],3)</f>
        <v>Hanevoet</v>
      </c>
      <c r="F1956" t="str">
        <f>VLOOKUP(Rent[[#This Row],[Real_estate_Item]],Houses[#All],6)</f>
        <v>Apartment</v>
      </c>
      <c r="G1956" s="3">
        <f>VLOOKUP(Rent[[#This Row],[Real_estate_Item]],Houses[#All],7)</f>
        <v>330</v>
      </c>
      <c r="H1956" s="3">
        <f t="shared" si="60"/>
        <v>3630</v>
      </c>
      <c r="I1956" s="3">
        <f t="shared" si="61"/>
        <v>3960</v>
      </c>
      <c r="J1956" s="4">
        <f>Rent[[#This Row],[Actual_Rent]]/Rent[[#This Row],[Planned_rent]]</f>
        <v>0.91666666666666663</v>
      </c>
      <c r="K1956"/>
    </row>
    <row r="1957" spans="1:11" x14ac:dyDescent="0.25">
      <c r="A1957">
        <v>103</v>
      </c>
      <c r="B1957" s="1">
        <v>43466</v>
      </c>
      <c r="C1957">
        <v>6</v>
      </c>
      <c r="D1957" t="str">
        <f>VLOOKUP(Rent[[#This Row],[Real_estate_Item]],Houses[#All],2)</f>
        <v>Eindhoven-West</v>
      </c>
      <c r="E1957" t="str">
        <f>VLOOKUP(Rent[[#This Row],[Real_estate_Item]],Houses[#All],3)</f>
        <v>Hanevoet</v>
      </c>
      <c r="F1957" t="str">
        <f>VLOOKUP(Rent[[#This Row],[Real_estate_Item]],Houses[#All],6)</f>
        <v>Apartment</v>
      </c>
      <c r="G1957" s="3">
        <f>VLOOKUP(Rent[[#This Row],[Real_estate_Item]],Houses[#All],7)</f>
        <v>330</v>
      </c>
      <c r="H1957" s="3">
        <f t="shared" si="60"/>
        <v>1980</v>
      </c>
      <c r="I1957" s="3">
        <f t="shared" si="61"/>
        <v>3960</v>
      </c>
      <c r="J1957" s="4">
        <f>Rent[[#This Row],[Actual_Rent]]/Rent[[#This Row],[Planned_rent]]</f>
        <v>0.5</v>
      </c>
      <c r="K1957"/>
    </row>
    <row r="1958" spans="1:11" x14ac:dyDescent="0.25">
      <c r="A1958">
        <v>104</v>
      </c>
      <c r="B1958" s="1">
        <v>36892</v>
      </c>
      <c r="C1958">
        <v>10</v>
      </c>
      <c r="D1958" t="str">
        <f>VLOOKUP(Rent[[#This Row],[Real_estate_Item]],Houses[#All],2)</f>
        <v>Eindhoven-West</v>
      </c>
      <c r="E1958" t="str">
        <f>VLOOKUP(Rent[[#This Row],[Real_estate_Item]],Houses[#All],3)</f>
        <v>Hanevoet</v>
      </c>
      <c r="F1958" t="str">
        <f>VLOOKUP(Rent[[#This Row],[Real_estate_Item]],Houses[#All],6)</f>
        <v>House</v>
      </c>
      <c r="G1958" s="3">
        <f>VLOOKUP(Rent[[#This Row],[Real_estate_Item]],Houses[#All],7)</f>
        <v>550</v>
      </c>
      <c r="H1958" s="3">
        <f t="shared" si="60"/>
        <v>5500</v>
      </c>
      <c r="I1958" s="3">
        <f t="shared" si="61"/>
        <v>6600</v>
      </c>
      <c r="J1958" s="4">
        <f>Rent[[#This Row],[Actual_Rent]]/Rent[[#This Row],[Planned_rent]]</f>
        <v>0.83333333333333337</v>
      </c>
      <c r="K1958"/>
    </row>
    <row r="1959" spans="1:11" x14ac:dyDescent="0.25">
      <c r="A1959">
        <v>104</v>
      </c>
      <c r="B1959" s="1">
        <v>37257</v>
      </c>
      <c r="C1959">
        <v>10</v>
      </c>
      <c r="D1959" t="str">
        <f>VLOOKUP(Rent[[#This Row],[Real_estate_Item]],Houses[#All],2)</f>
        <v>Eindhoven-West</v>
      </c>
      <c r="E1959" t="str">
        <f>VLOOKUP(Rent[[#This Row],[Real_estate_Item]],Houses[#All],3)</f>
        <v>Hanevoet</v>
      </c>
      <c r="F1959" t="str">
        <f>VLOOKUP(Rent[[#This Row],[Real_estate_Item]],Houses[#All],6)</f>
        <v>House</v>
      </c>
      <c r="G1959" s="3">
        <f>VLOOKUP(Rent[[#This Row],[Real_estate_Item]],Houses[#All],7)</f>
        <v>550</v>
      </c>
      <c r="H1959" s="3">
        <f t="shared" si="60"/>
        <v>5500</v>
      </c>
      <c r="I1959" s="3">
        <f t="shared" si="61"/>
        <v>6600</v>
      </c>
      <c r="J1959" s="4">
        <f>Rent[[#This Row],[Actual_Rent]]/Rent[[#This Row],[Planned_rent]]</f>
        <v>0.83333333333333337</v>
      </c>
      <c r="K1959"/>
    </row>
    <row r="1960" spans="1:11" x14ac:dyDescent="0.25">
      <c r="A1960">
        <v>104</v>
      </c>
      <c r="B1960" s="1">
        <v>37622</v>
      </c>
      <c r="C1960">
        <v>9</v>
      </c>
      <c r="D1960" t="str">
        <f>VLOOKUP(Rent[[#This Row],[Real_estate_Item]],Houses[#All],2)</f>
        <v>Eindhoven-West</v>
      </c>
      <c r="E1960" t="str">
        <f>VLOOKUP(Rent[[#This Row],[Real_estate_Item]],Houses[#All],3)</f>
        <v>Hanevoet</v>
      </c>
      <c r="F1960" t="str">
        <f>VLOOKUP(Rent[[#This Row],[Real_estate_Item]],Houses[#All],6)</f>
        <v>House</v>
      </c>
      <c r="G1960" s="3">
        <f>VLOOKUP(Rent[[#This Row],[Real_estate_Item]],Houses[#All],7)</f>
        <v>550</v>
      </c>
      <c r="H1960" s="3">
        <f t="shared" si="60"/>
        <v>4950</v>
      </c>
      <c r="I1960" s="3">
        <f t="shared" si="61"/>
        <v>6600</v>
      </c>
      <c r="J1960" s="4">
        <f>Rent[[#This Row],[Actual_Rent]]/Rent[[#This Row],[Planned_rent]]</f>
        <v>0.75</v>
      </c>
      <c r="K1960"/>
    </row>
    <row r="1961" spans="1:11" x14ac:dyDescent="0.25">
      <c r="A1961">
        <v>104</v>
      </c>
      <c r="B1961" s="1">
        <v>37987</v>
      </c>
      <c r="C1961">
        <v>6</v>
      </c>
      <c r="D1961" t="str">
        <f>VLOOKUP(Rent[[#This Row],[Real_estate_Item]],Houses[#All],2)</f>
        <v>Eindhoven-West</v>
      </c>
      <c r="E1961" t="str">
        <f>VLOOKUP(Rent[[#This Row],[Real_estate_Item]],Houses[#All],3)</f>
        <v>Hanevoet</v>
      </c>
      <c r="F1961" t="str">
        <f>VLOOKUP(Rent[[#This Row],[Real_estate_Item]],Houses[#All],6)</f>
        <v>House</v>
      </c>
      <c r="G1961" s="3">
        <f>VLOOKUP(Rent[[#This Row],[Real_estate_Item]],Houses[#All],7)</f>
        <v>550</v>
      </c>
      <c r="H1961" s="3">
        <f t="shared" si="60"/>
        <v>3300</v>
      </c>
      <c r="I1961" s="3">
        <f t="shared" si="61"/>
        <v>6600</v>
      </c>
      <c r="J1961" s="4">
        <f>Rent[[#This Row],[Actual_Rent]]/Rent[[#This Row],[Planned_rent]]</f>
        <v>0.5</v>
      </c>
      <c r="K1961"/>
    </row>
    <row r="1962" spans="1:11" x14ac:dyDescent="0.25">
      <c r="A1962">
        <v>104</v>
      </c>
      <c r="B1962" s="1">
        <v>38353</v>
      </c>
      <c r="C1962">
        <v>10</v>
      </c>
      <c r="D1962" t="str">
        <f>VLOOKUP(Rent[[#This Row],[Real_estate_Item]],Houses[#All],2)</f>
        <v>Eindhoven-West</v>
      </c>
      <c r="E1962" t="str">
        <f>VLOOKUP(Rent[[#This Row],[Real_estate_Item]],Houses[#All],3)</f>
        <v>Hanevoet</v>
      </c>
      <c r="F1962" t="str">
        <f>VLOOKUP(Rent[[#This Row],[Real_estate_Item]],Houses[#All],6)</f>
        <v>House</v>
      </c>
      <c r="G1962" s="3">
        <f>VLOOKUP(Rent[[#This Row],[Real_estate_Item]],Houses[#All],7)</f>
        <v>550</v>
      </c>
      <c r="H1962" s="3">
        <f t="shared" si="60"/>
        <v>5500</v>
      </c>
      <c r="I1962" s="3">
        <f t="shared" si="61"/>
        <v>6600</v>
      </c>
      <c r="J1962" s="4">
        <f>Rent[[#This Row],[Actual_Rent]]/Rent[[#This Row],[Planned_rent]]</f>
        <v>0.83333333333333337</v>
      </c>
      <c r="K1962"/>
    </row>
    <row r="1963" spans="1:11" x14ac:dyDescent="0.25">
      <c r="A1963">
        <v>104</v>
      </c>
      <c r="B1963" s="1">
        <v>38718</v>
      </c>
      <c r="C1963">
        <v>7</v>
      </c>
      <c r="D1963" t="str">
        <f>VLOOKUP(Rent[[#This Row],[Real_estate_Item]],Houses[#All],2)</f>
        <v>Eindhoven-West</v>
      </c>
      <c r="E1963" t="str">
        <f>VLOOKUP(Rent[[#This Row],[Real_estate_Item]],Houses[#All],3)</f>
        <v>Hanevoet</v>
      </c>
      <c r="F1963" t="str">
        <f>VLOOKUP(Rent[[#This Row],[Real_estate_Item]],Houses[#All],6)</f>
        <v>House</v>
      </c>
      <c r="G1963" s="3">
        <f>VLOOKUP(Rent[[#This Row],[Real_estate_Item]],Houses[#All],7)</f>
        <v>550</v>
      </c>
      <c r="H1963" s="3">
        <f t="shared" si="60"/>
        <v>3850</v>
      </c>
      <c r="I1963" s="3">
        <f t="shared" si="61"/>
        <v>6600</v>
      </c>
      <c r="J1963" s="4">
        <f>Rent[[#This Row],[Actual_Rent]]/Rent[[#This Row],[Planned_rent]]</f>
        <v>0.58333333333333337</v>
      </c>
      <c r="K1963"/>
    </row>
    <row r="1964" spans="1:11" x14ac:dyDescent="0.25">
      <c r="A1964">
        <v>104</v>
      </c>
      <c r="B1964" s="1">
        <v>39083</v>
      </c>
      <c r="C1964">
        <v>6</v>
      </c>
      <c r="D1964" t="str">
        <f>VLOOKUP(Rent[[#This Row],[Real_estate_Item]],Houses[#All],2)</f>
        <v>Eindhoven-West</v>
      </c>
      <c r="E1964" t="str">
        <f>VLOOKUP(Rent[[#This Row],[Real_estate_Item]],Houses[#All],3)</f>
        <v>Hanevoet</v>
      </c>
      <c r="F1964" t="str">
        <f>VLOOKUP(Rent[[#This Row],[Real_estate_Item]],Houses[#All],6)</f>
        <v>House</v>
      </c>
      <c r="G1964" s="3">
        <f>VLOOKUP(Rent[[#This Row],[Real_estate_Item]],Houses[#All],7)</f>
        <v>550</v>
      </c>
      <c r="H1964" s="3">
        <f t="shared" si="60"/>
        <v>3300</v>
      </c>
      <c r="I1964" s="3">
        <f t="shared" si="61"/>
        <v>6600</v>
      </c>
      <c r="J1964" s="4">
        <f>Rent[[#This Row],[Actual_Rent]]/Rent[[#This Row],[Planned_rent]]</f>
        <v>0.5</v>
      </c>
      <c r="K1964"/>
    </row>
    <row r="1965" spans="1:11" x14ac:dyDescent="0.25">
      <c r="A1965">
        <v>104</v>
      </c>
      <c r="B1965" s="1">
        <v>39448</v>
      </c>
      <c r="C1965">
        <v>6</v>
      </c>
      <c r="D1965" t="str">
        <f>VLOOKUP(Rent[[#This Row],[Real_estate_Item]],Houses[#All],2)</f>
        <v>Eindhoven-West</v>
      </c>
      <c r="E1965" t="str">
        <f>VLOOKUP(Rent[[#This Row],[Real_estate_Item]],Houses[#All],3)</f>
        <v>Hanevoet</v>
      </c>
      <c r="F1965" t="str">
        <f>VLOOKUP(Rent[[#This Row],[Real_estate_Item]],Houses[#All],6)</f>
        <v>House</v>
      </c>
      <c r="G1965" s="3">
        <f>VLOOKUP(Rent[[#This Row],[Real_estate_Item]],Houses[#All],7)</f>
        <v>550</v>
      </c>
      <c r="H1965" s="3">
        <f t="shared" si="60"/>
        <v>3300</v>
      </c>
      <c r="I1965" s="3">
        <f t="shared" si="61"/>
        <v>6600</v>
      </c>
      <c r="J1965" s="4">
        <f>Rent[[#This Row],[Actual_Rent]]/Rent[[#This Row],[Planned_rent]]</f>
        <v>0.5</v>
      </c>
      <c r="K1965"/>
    </row>
    <row r="1966" spans="1:11" x14ac:dyDescent="0.25">
      <c r="A1966">
        <v>104</v>
      </c>
      <c r="B1966" s="1">
        <v>39814</v>
      </c>
      <c r="C1966">
        <v>9</v>
      </c>
      <c r="D1966" t="str">
        <f>VLOOKUP(Rent[[#This Row],[Real_estate_Item]],Houses[#All],2)</f>
        <v>Eindhoven-West</v>
      </c>
      <c r="E1966" t="str">
        <f>VLOOKUP(Rent[[#This Row],[Real_estate_Item]],Houses[#All],3)</f>
        <v>Hanevoet</v>
      </c>
      <c r="F1966" t="str">
        <f>VLOOKUP(Rent[[#This Row],[Real_estate_Item]],Houses[#All],6)</f>
        <v>House</v>
      </c>
      <c r="G1966" s="3">
        <f>VLOOKUP(Rent[[#This Row],[Real_estate_Item]],Houses[#All],7)</f>
        <v>550</v>
      </c>
      <c r="H1966" s="3">
        <f t="shared" si="60"/>
        <v>4950</v>
      </c>
      <c r="I1966" s="3">
        <f t="shared" si="61"/>
        <v>6600</v>
      </c>
      <c r="J1966" s="4">
        <f>Rent[[#This Row],[Actual_Rent]]/Rent[[#This Row],[Planned_rent]]</f>
        <v>0.75</v>
      </c>
      <c r="K1966"/>
    </row>
    <row r="1967" spans="1:11" x14ac:dyDescent="0.25">
      <c r="A1967">
        <v>104</v>
      </c>
      <c r="B1967" s="1">
        <v>40179</v>
      </c>
      <c r="C1967">
        <v>10</v>
      </c>
      <c r="D1967" t="str">
        <f>VLOOKUP(Rent[[#This Row],[Real_estate_Item]],Houses[#All],2)</f>
        <v>Eindhoven-West</v>
      </c>
      <c r="E1967" t="str">
        <f>VLOOKUP(Rent[[#This Row],[Real_estate_Item]],Houses[#All],3)</f>
        <v>Hanevoet</v>
      </c>
      <c r="F1967" t="str">
        <f>VLOOKUP(Rent[[#This Row],[Real_estate_Item]],Houses[#All],6)</f>
        <v>House</v>
      </c>
      <c r="G1967" s="3">
        <f>VLOOKUP(Rent[[#This Row],[Real_estate_Item]],Houses[#All],7)</f>
        <v>550</v>
      </c>
      <c r="H1967" s="3">
        <f t="shared" si="60"/>
        <v>5500</v>
      </c>
      <c r="I1967" s="3">
        <f t="shared" si="61"/>
        <v>6600</v>
      </c>
      <c r="J1967" s="4">
        <f>Rent[[#This Row],[Actual_Rent]]/Rent[[#This Row],[Planned_rent]]</f>
        <v>0.83333333333333337</v>
      </c>
      <c r="K1967"/>
    </row>
    <row r="1968" spans="1:11" x14ac:dyDescent="0.25">
      <c r="A1968">
        <v>104</v>
      </c>
      <c r="B1968" s="1">
        <v>40544</v>
      </c>
      <c r="C1968">
        <v>7</v>
      </c>
      <c r="D1968" t="str">
        <f>VLOOKUP(Rent[[#This Row],[Real_estate_Item]],Houses[#All],2)</f>
        <v>Eindhoven-West</v>
      </c>
      <c r="E1968" t="str">
        <f>VLOOKUP(Rent[[#This Row],[Real_estate_Item]],Houses[#All],3)</f>
        <v>Hanevoet</v>
      </c>
      <c r="F1968" t="str">
        <f>VLOOKUP(Rent[[#This Row],[Real_estate_Item]],Houses[#All],6)</f>
        <v>House</v>
      </c>
      <c r="G1968" s="3">
        <f>VLOOKUP(Rent[[#This Row],[Real_estate_Item]],Houses[#All],7)</f>
        <v>550</v>
      </c>
      <c r="H1968" s="3">
        <f t="shared" si="60"/>
        <v>3850</v>
      </c>
      <c r="I1968" s="3">
        <f t="shared" si="61"/>
        <v>6600</v>
      </c>
      <c r="J1968" s="4">
        <f>Rent[[#This Row],[Actual_Rent]]/Rent[[#This Row],[Planned_rent]]</f>
        <v>0.58333333333333337</v>
      </c>
      <c r="K1968"/>
    </row>
    <row r="1969" spans="1:11" x14ac:dyDescent="0.25">
      <c r="A1969">
        <v>104</v>
      </c>
      <c r="B1969" s="1">
        <v>40909</v>
      </c>
      <c r="C1969">
        <v>6</v>
      </c>
      <c r="D1969" t="str">
        <f>VLOOKUP(Rent[[#This Row],[Real_estate_Item]],Houses[#All],2)</f>
        <v>Eindhoven-West</v>
      </c>
      <c r="E1969" t="str">
        <f>VLOOKUP(Rent[[#This Row],[Real_estate_Item]],Houses[#All],3)</f>
        <v>Hanevoet</v>
      </c>
      <c r="F1969" t="str">
        <f>VLOOKUP(Rent[[#This Row],[Real_estate_Item]],Houses[#All],6)</f>
        <v>House</v>
      </c>
      <c r="G1969" s="3">
        <f>VLOOKUP(Rent[[#This Row],[Real_estate_Item]],Houses[#All],7)</f>
        <v>550</v>
      </c>
      <c r="H1969" s="3">
        <f t="shared" si="60"/>
        <v>3300</v>
      </c>
      <c r="I1969" s="3">
        <f t="shared" si="61"/>
        <v>6600</v>
      </c>
      <c r="J1969" s="4">
        <f>Rent[[#This Row],[Actual_Rent]]/Rent[[#This Row],[Planned_rent]]</f>
        <v>0.5</v>
      </c>
      <c r="K1969"/>
    </row>
    <row r="1970" spans="1:11" x14ac:dyDescent="0.25">
      <c r="A1970">
        <v>104</v>
      </c>
      <c r="B1970" s="1">
        <v>41275</v>
      </c>
      <c r="C1970">
        <v>8</v>
      </c>
      <c r="D1970" t="str">
        <f>VLOOKUP(Rent[[#This Row],[Real_estate_Item]],Houses[#All],2)</f>
        <v>Eindhoven-West</v>
      </c>
      <c r="E1970" t="str">
        <f>VLOOKUP(Rent[[#This Row],[Real_estate_Item]],Houses[#All],3)</f>
        <v>Hanevoet</v>
      </c>
      <c r="F1970" t="str">
        <f>VLOOKUP(Rent[[#This Row],[Real_estate_Item]],Houses[#All],6)</f>
        <v>House</v>
      </c>
      <c r="G1970" s="3">
        <f>VLOOKUP(Rent[[#This Row],[Real_estate_Item]],Houses[#All],7)</f>
        <v>550</v>
      </c>
      <c r="H1970" s="3">
        <f t="shared" si="60"/>
        <v>4400</v>
      </c>
      <c r="I1970" s="3">
        <f t="shared" si="61"/>
        <v>6600</v>
      </c>
      <c r="J1970" s="4">
        <f>Rent[[#This Row],[Actual_Rent]]/Rent[[#This Row],[Planned_rent]]</f>
        <v>0.66666666666666663</v>
      </c>
      <c r="K1970"/>
    </row>
    <row r="1971" spans="1:11" x14ac:dyDescent="0.25">
      <c r="A1971">
        <v>104</v>
      </c>
      <c r="B1971" s="1">
        <v>41640</v>
      </c>
      <c r="C1971">
        <v>10</v>
      </c>
      <c r="D1971" t="str">
        <f>VLOOKUP(Rent[[#This Row],[Real_estate_Item]],Houses[#All],2)</f>
        <v>Eindhoven-West</v>
      </c>
      <c r="E1971" t="str">
        <f>VLOOKUP(Rent[[#This Row],[Real_estate_Item]],Houses[#All],3)</f>
        <v>Hanevoet</v>
      </c>
      <c r="F1971" t="str">
        <f>VLOOKUP(Rent[[#This Row],[Real_estate_Item]],Houses[#All],6)</f>
        <v>House</v>
      </c>
      <c r="G1971" s="3">
        <f>VLOOKUP(Rent[[#This Row],[Real_estate_Item]],Houses[#All],7)</f>
        <v>550</v>
      </c>
      <c r="H1971" s="3">
        <f t="shared" si="60"/>
        <v>5500</v>
      </c>
      <c r="I1971" s="3">
        <f t="shared" si="61"/>
        <v>6600</v>
      </c>
      <c r="J1971" s="4">
        <f>Rent[[#This Row],[Actual_Rent]]/Rent[[#This Row],[Planned_rent]]</f>
        <v>0.83333333333333337</v>
      </c>
      <c r="K1971"/>
    </row>
    <row r="1972" spans="1:11" x14ac:dyDescent="0.25">
      <c r="A1972">
        <v>104</v>
      </c>
      <c r="B1972" s="1">
        <v>42005</v>
      </c>
      <c r="C1972">
        <v>10</v>
      </c>
      <c r="D1972" t="str">
        <f>VLOOKUP(Rent[[#This Row],[Real_estate_Item]],Houses[#All],2)</f>
        <v>Eindhoven-West</v>
      </c>
      <c r="E1972" t="str">
        <f>VLOOKUP(Rent[[#This Row],[Real_estate_Item]],Houses[#All],3)</f>
        <v>Hanevoet</v>
      </c>
      <c r="F1972" t="str">
        <f>VLOOKUP(Rent[[#This Row],[Real_estate_Item]],Houses[#All],6)</f>
        <v>House</v>
      </c>
      <c r="G1972" s="3">
        <f>VLOOKUP(Rent[[#This Row],[Real_estate_Item]],Houses[#All],7)</f>
        <v>550</v>
      </c>
      <c r="H1972" s="3">
        <f t="shared" si="60"/>
        <v>5500</v>
      </c>
      <c r="I1972" s="3">
        <f t="shared" si="61"/>
        <v>6600</v>
      </c>
      <c r="J1972" s="4">
        <f>Rent[[#This Row],[Actual_Rent]]/Rent[[#This Row],[Planned_rent]]</f>
        <v>0.83333333333333337</v>
      </c>
      <c r="K1972"/>
    </row>
    <row r="1973" spans="1:11" x14ac:dyDescent="0.25">
      <c r="A1973">
        <v>104</v>
      </c>
      <c r="B1973" s="1">
        <v>42370</v>
      </c>
      <c r="C1973">
        <v>7</v>
      </c>
      <c r="D1973" t="str">
        <f>VLOOKUP(Rent[[#This Row],[Real_estate_Item]],Houses[#All],2)</f>
        <v>Eindhoven-West</v>
      </c>
      <c r="E1973" t="str">
        <f>VLOOKUP(Rent[[#This Row],[Real_estate_Item]],Houses[#All],3)</f>
        <v>Hanevoet</v>
      </c>
      <c r="F1973" t="str">
        <f>VLOOKUP(Rent[[#This Row],[Real_estate_Item]],Houses[#All],6)</f>
        <v>House</v>
      </c>
      <c r="G1973" s="3">
        <f>VLOOKUP(Rent[[#This Row],[Real_estate_Item]],Houses[#All],7)</f>
        <v>550</v>
      </c>
      <c r="H1973" s="3">
        <f t="shared" si="60"/>
        <v>3850</v>
      </c>
      <c r="I1973" s="3">
        <f t="shared" si="61"/>
        <v>6600</v>
      </c>
      <c r="J1973" s="4">
        <f>Rent[[#This Row],[Actual_Rent]]/Rent[[#This Row],[Planned_rent]]</f>
        <v>0.58333333333333337</v>
      </c>
      <c r="K1973"/>
    </row>
    <row r="1974" spans="1:11" x14ac:dyDescent="0.25">
      <c r="A1974">
        <v>104</v>
      </c>
      <c r="B1974" s="1">
        <v>42736</v>
      </c>
      <c r="C1974">
        <v>7</v>
      </c>
      <c r="D1974" t="str">
        <f>VLOOKUP(Rent[[#This Row],[Real_estate_Item]],Houses[#All],2)</f>
        <v>Eindhoven-West</v>
      </c>
      <c r="E1974" t="str">
        <f>VLOOKUP(Rent[[#This Row],[Real_estate_Item]],Houses[#All],3)</f>
        <v>Hanevoet</v>
      </c>
      <c r="F1974" t="str">
        <f>VLOOKUP(Rent[[#This Row],[Real_estate_Item]],Houses[#All],6)</f>
        <v>House</v>
      </c>
      <c r="G1974" s="3">
        <f>VLOOKUP(Rent[[#This Row],[Real_estate_Item]],Houses[#All],7)</f>
        <v>550</v>
      </c>
      <c r="H1974" s="3">
        <f t="shared" si="60"/>
        <v>3850</v>
      </c>
      <c r="I1974" s="3">
        <f t="shared" si="61"/>
        <v>6600</v>
      </c>
      <c r="J1974" s="4">
        <f>Rent[[#This Row],[Actual_Rent]]/Rent[[#This Row],[Planned_rent]]</f>
        <v>0.58333333333333337</v>
      </c>
      <c r="K1974"/>
    </row>
    <row r="1975" spans="1:11" x14ac:dyDescent="0.25">
      <c r="A1975">
        <v>104</v>
      </c>
      <c r="B1975" s="1">
        <v>43101</v>
      </c>
      <c r="C1975">
        <v>10</v>
      </c>
      <c r="D1975" t="str">
        <f>VLOOKUP(Rent[[#This Row],[Real_estate_Item]],Houses[#All],2)</f>
        <v>Eindhoven-West</v>
      </c>
      <c r="E1975" t="str">
        <f>VLOOKUP(Rent[[#This Row],[Real_estate_Item]],Houses[#All],3)</f>
        <v>Hanevoet</v>
      </c>
      <c r="F1975" t="str">
        <f>VLOOKUP(Rent[[#This Row],[Real_estate_Item]],Houses[#All],6)</f>
        <v>House</v>
      </c>
      <c r="G1975" s="3">
        <f>VLOOKUP(Rent[[#This Row],[Real_estate_Item]],Houses[#All],7)</f>
        <v>550</v>
      </c>
      <c r="H1975" s="3">
        <f t="shared" si="60"/>
        <v>5500</v>
      </c>
      <c r="I1975" s="3">
        <f t="shared" si="61"/>
        <v>6600</v>
      </c>
      <c r="J1975" s="4">
        <f>Rent[[#This Row],[Actual_Rent]]/Rent[[#This Row],[Planned_rent]]</f>
        <v>0.83333333333333337</v>
      </c>
      <c r="K1975"/>
    </row>
    <row r="1976" spans="1:11" x14ac:dyDescent="0.25">
      <c r="A1976">
        <v>104</v>
      </c>
      <c r="B1976" s="1">
        <v>43466</v>
      </c>
      <c r="C1976">
        <v>8</v>
      </c>
      <c r="D1976" t="str">
        <f>VLOOKUP(Rent[[#This Row],[Real_estate_Item]],Houses[#All],2)</f>
        <v>Eindhoven-West</v>
      </c>
      <c r="E1976" t="str">
        <f>VLOOKUP(Rent[[#This Row],[Real_estate_Item]],Houses[#All],3)</f>
        <v>Hanevoet</v>
      </c>
      <c r="F1976" t="str">
        <f>VLOOKUP(Rent[[#This Row],[Real_estate_Item]],Houses[#All],6)</f>
        <v>House</v>
      </c>
      <c r="G1976" s="3">
        <f>VLOOKUP(Rent[[#This Row],[Real_estate_Item]],Houses[#All],7)</f>
        <v>550</v>
      </c>
      <c r="H1976" s="3">
        <f t="shared" si="60"/>
        <v>4400</v>
      </c>
      <c r="I1976" s="3">
        <f t="shared" si="61"/>
        <v>6600</v>
      </c>
      <c r="J1976" s="4">
        <f>Rent[[#This Row],[Actual_Rent]]/Rent[[#This Row],[Planned_rent]]</f>
        <v>0.66666666666666663</v>
      </c>
      <c r="K1976"/>
    </row>
    <row r="1977" spans="1:11" x14ac:dyDescent="0.25">
      <c r="A1977">
        <v>105</v>
      </c>
      <c r="B1977" s="1">
        <v>36892</v>
      </c>
      <c r="C1977">
        <v>8</v>
      </c>
      <c r="D1977" t="str">
        <f>VLOOKUP(Rent[[#This Row],[Real_estate_Item]],Houses[#All],2)</f>
        <v>Eindhoven-West</v>
      </c>
      <c r="E1977" t="str">
        <f>VLOOKUP(Rent[[#This Row],[Real_estate_Item]],Houses[#All],3)</f>
        <v>Hanevoet</v>
      </c>
      <c r="F1977" t="str">
        <f>VLOOKUP(Rent[[#This Row],[Real_estate_Item]],Houses[#All],6)</f>
        <v>Small House</v>
      </c>
      <c r="G1977" s="3">
        <f>VLOOKUP(Rent[[#This Row],[Real_estate_Item]],Houses[#All],7)</f>
        <v>495</v>
      </c>
      <c r="H1977" s="3">
        <f t="shared" si="60"/>
        <v>3960</v>
      </c>
      <c r="I1977" s="3">
        <f t="shared" si="61"/>
        <v>5940</v>
      </c>
      <c r="J1977" s="4">
        <f>Rent[[#This Row],[Actual_Rent]]/Rent[[#This Row],[Planned_rent]]</f>
        <v>0.66666666666666663</v>
      </c>
      <c r="K1977"/>
    </row>
    <row r="1978" spans="1:11" x14ac:dyDescent="0.25">
      <c r="A1978">
        <v>105</v>
      </c>
      <c r="B1978" s="1">
        <v>37257</v>
      </c>
      <c r="C1978">
        <v>8</v>
      </c>
      <c r="D1978" t="str">
        <f>VLOOKUP(Rent[[#This Row],[Real_estate_Item]],Houses[#All],2)</f>
        <v>Eindhoven-West</v>
      </c>
      <c r="E1978" t="str">
        <f>VLOOKUP(Rent[[#This Row],[Real_estate_Item]],Houses[#All],3)</f>
        <v>Hanevoet</v>
      </c>
      <c r="F1978" t="str">
        <f>VLOOKUP(Rent[[#This Row],[Real_estate_Item]],Houses[#All],6)</f>
        <v>Small House</v>
      </c>
      <c r="G1978" s="3">
        <f>VLOOKUP(Rent[[#This Row],[Real_estate_Item]],Houses[#All],7)</f>
        <v>495</v>
      </c>
      <c r="H1978" s="3">
        <f t="shared" si="60"/>
        <v>3960</v>
      </c>
      <c r="I1978" s="3">
        <f t="shared" si="61"/>
        <v>5940</v>
      </c>
      <c r="J1978" s="4">
        <f>Rent[[#This Row],[Actual_Rent]]/Rent[[#This Row],[Planned_rent]]</f>
        <v>0.66666666666666663</v>
      </c>
      <c r="K1978"/>
    </row>
    <row r="1979" spans="1:11" x14ac:dyDescent="0.25">
      <c r="A1979">
        <v>105</v>
      </c>
      <c r="B1979" s="1">
        <v>37622</v>
      </c>
      <c r="C1979">
        <v>6</v>
      </c>
      <c r="D1979" t="str">
        <f>VLOOKUP(Rent[[#This Row],[Real_estate_Item]],Houses[#All],2)</f>
        <v>Eindhoven-West</v>
      </c>
      <c r="E1979" t="str">
        <f>VLOOKUP(Rent[[#This Row],[Real_estate_Item]],Houses[#All],3)</f>
        <v>Hanevoet</v>
      </c>
      <c r="F1979" t="str">
        <f>VLOOKUP(Rent[[#This Row],[Real_estate_Item]],Houses[#All],6)</f>
        <v>Small House</v>
      </c>
      <c r="G1979" s="3">
        <f>VLOOKUP(Rent[[#This Row],[Real_estate_Item]],Houses[#All],7)</f>
        <v>495</v>
      </c>
      <c r="H1979" s="3">
        <f t="shared" si="60"/>
        <v>2970</v>
      </c>
      <c r="I1979" s="3">
        <f t="shared" si="61"/>
        <v>5940</v>
      </c>
      <c r="J1979" s="4">
        <f>Rent[[#This Row],[Actual_Rent]]/Rent[[#This Row],[Planned_rent]]</f>
        <v>0.5</v>
      </c>
      <c r="K1979"/>
    </row>
    <row r="1980" spans="1:11" x14ac:dyDescent="0.25">
      <c r="A1980">
        <v>105</v>
      </c>
      <c r="B1980" s="1">
        <v>37987</v>
      </c>
      <c r="C1980">
        <v>7</v>
      </c>
      <c r="D1980" t="str">
        <f>VLOOKUP(Rent[[#This Row],[Real_estate_Item]],Houses[#All],2)</f>
        <v>Eindhoven-West</v>
      </c>
      <c r="E1980" t="str">
        <f>VLOOKUP(Rent[[#This Row],[Real_estate_Item]],Houses[#All],3)</f>
        <v>Hanevoet</v>
      </c>
      <c r="F1980" t="str">
        <f>VLOOKUP(Rent[[#This Row],[Real_estate_Item]],Houses[#All],6)</f>
        <v>Small House</v>
      </c>
      <c r="G1980" s="3">
        <f>VLOOKUP(Rent[[#This Row],[Real_estate_Item]],Houses[#All],7)</f>
        <v>495</v>
      </c>
      <c r="H1980" s="3">
        <f t="shared" si="60"/>
        <v>3465</v>
      </c>
      <c r="I1980" s="3">
        <f t="shared" si="61"/>
        <v>5940</v>
      </c>
      <c r="J1980" s="4">
        <f>Rent[[#This Row],[Actual_Rent]]/Rent[[#This Row],[Planned_rent]]</f>
        <v>0.58333333333333337</v>
      </c>
      <c r="K1980"/>
    </row>
    <row r="1981" spans="1:11" x14ac:dyDescent="0.25">
      <c r="A1981">
        <v>105</v>
      </c>
      <c r="B1981" s="1">
        <v>38353</v>
      </c>
      <c r="C1981">
        <v>8</v>
      </c>
      <c r="D1981" t="str">
        <f>VLOOKUP(Rent[[#This Row],[Real_estate_Item]],Houses[#All],2)</f>
        <v>Eindhoven-West</v>
      </c>
      <c r="E1981" t="str">
        <f>VLOOKUP(Rent[[#This Row],[Real_estate_Item]],Houses[#All],3)</f>
        <v>Hanevoet</v>
      </c>
      <c r="F1981" t="str">
        <f>VLOOKUP(Rent[[#This Row],[Real_estate_Item]],Houses[#All],6)</f>
        <v>Small House</v>
      </c>
      <c r="G1981" s="3">
        <f>VLOOKUP(Rent[[#This Row],[Real_estate_Item]],Houses[#All],7)</f>
        <v>495</v>
      </c>
      <c r="H1981" s="3">
        <f t="shared" si="60"/>
        <v>3960</v>
      </c>
      <c r="I1981" s="3">
        <f t="shared" si="61"/>
        <v>5940</v>
      </c>
      <c r="J1981" s="4">
        <f>Rent[[#This Row],[Actual_Rent]]/Rent[[#This Row],[Planned_rent]]</f>
        <v>0.66666666666666663</v>
      </c>
      <c r="K1981"/>
    </row>
    <row r="1982" spans="1:11" x14ac:dyDescent="0.25">
      <c r="A1982">
        <v>105</v>
      </c>
      <c r="B1982" s="1">
        <v>38718</v>
      </c>
      <c r="C1982">
        <v>8</v>
      </c>
      <c r="D1982" t="str">
        <f>VLOOKUP(Rent[[#This Row],[Real_estate_Item]],Houses[#All],2)</f>
        <v>Eindhoven-West</v>
      </c>
      <c r="E1982" t="str">
        <f>VLOOKUP(Rent[[#This Row],[Real_estate_Item]],Houses[#All],3)</f>
        <v>Hanevoet</v>
      </c>
      <c r="F1982" t="str">
        <f>VLOOKUP(Rent[[#This Row],[Real_estate_Item]],Houses[#All],6)</f>
        <v>Small House</v>
      </c>
      <c r="G1982" s="3">
        <f>VLOOKUP(Rent[[#This Row],[Real_estate_Item]],Houses[#All],7)</f>
        <v>495</v>
      </c>
      <c r="H1982" s="3">
        <f t="shared" si="60"/>
        <v>3960</v>
      </c>
      <c r="I1982" s="3">
        <f t="shared" si="61"/>
        <v>5940</v>
      </c>
      <c r="J1982" s="4">
        <f>Rent[[#This Row],[Actual_Rent]]/Rent[[#This Row],[Planned_rent]]</f>
        <v>0.66666666666666663</v>
      </c>
      <c r="K1982"/>
    </row>
    <row r="1983" spans="1:11" x14ac:dyDescent="0.25">
      <c r="A1983">
        <v>105</v>
      </c>
      <c r="B1983" s="1">
        <v>39083</v>
      </c>
      <c r="C1983">
        <v>7</v>
      </c>
      <c r="D1983" t="str">
        <f>VLOOKUP(Rent[[#This Row],[Real_estate_Item]],Houses[#All],2)</f>
        <v>Eindhoven-West</v>
      </c>
      <c r="E1983" t="str">
        <f>VLOOKUP(Rent[[#This Row],[Real_estate_Item]],Houses[#All],3)</f>
        <v>Hanevoet</v>
      </c>
      <c r="F1983" t="str">
        <f>VLOOKUP(Rent[[#This Row],[Real_estate_Item]],Houses[#All],6)</f>
        <v>Small House</v>
      </c>
      <c r="G1983" s="3">
        <f>VLOOKUP(Rent[[#This Row],[Real_estate_Item]],Houses[#All],7)</f>
        <v>495</v>
      </c>
      <c r="H1983" s="3">
        <f t="shared" si="60"/>
        <v>3465</v>
      </c>
      <c r="I1983" s="3">
        <f t="shared" si="61"/>
        <v>5940</v>
      </c>
      <c r="J1983" s="4">
        <f>Rent[[#This Row],[Actual_Rent]]/Rent[[#This Row],[Planned_rent]]</f>
        <v>0.58333333333333337</v>
      </c>
      <c r="K1983"/>
    </row>
    <row r="1984" spans="1:11" x14ac:dyDescent="0.25">
      <c r="A1984">
        <v>105</v>
      </c>
      <c r="B1984" s="1">
        <v>39448</v>
      </c>
      <c r="C1984">
        <v>8</v>
      </c>
      <c r="D1984" t="str">
        <f>VLOOKUP(Rent[[#This Row],[Real_estate_Item]],Houses[#All],2)</f>
        <v>Eindhoven-West</v>
      </c>
      <c r="E1984" t="str">
        <f>VLOOKUP(Rent[[#This Row],[Real_estate_Item]],Houses[#All],3)</f>
        <v>Hanevoet</v>
      </c>
      <c r="F1984" t="str">
        <f>VLOOKUP(Rent[[#This Row],[Real_estate_Item]],Houses[#All],6)</f>
        <v>Small House</v>
      </c>
      <c r="G1984" s="3">
        <f>VLOOKUP(Rent[[#This Row],[Real_estate_Item]],Houses[#All],7)</f>
        <v>495</v>
      </c>
      <c r="H1984" s="3">
        <f t="shared" si="60"/>
        <v>3960</v>
      </c>
      <c r="I1984" s="3">
        <f t="shared" si="61"/>
        <v>5940</v>
      </c>
      <c r="J1984" s="4">
        <f>Rent[[#This Row],[Actual_Rent]]/Rent[[#This Row],[Planned_rent]]</f>
        <v>0.66666666666666663</v>
      </c>
      <c r="K1984"/>
    </row>
    <row r="1985" spans="1:11" x14ac:dyDescent="0.25">
      <c r="A1985">
        <v>105</v>
      </c>
      <c r="B1985" s="1">
        <v>39814</v>
      </c>
      <c r="C1985">
        <v>9</v>
      </c>
      <c r="D1985" t="str">
        <f>VLOOKUP(Rent[[#This Row],[Real_estate_Item]],Houses[#All],2)</f>
        <v>Eindhoven-West</v>
      </c>
      <c r="E1985" t="str">
        <f>VLOOKUP(Rent[[#This Row],[Real_estate_Item]],Houses[#All],3)</f>
        <v>Hanevoet</v>
      </c>
      <c r="F1985" t="str">
        <f>VLOOKUP(Rent[[#This Row],[Real_estate_Item]],Houses[#All],6)</f>
        <v>Small House</v>
      </c>
      <c r="G1985" s="3">
        <f>VLOOKUP(Rent[[#This Row],[Real_estate_Item]],Houses[#All],7)</f>
        <v>495</v>
      </c>
      <c r="H1985" s="3">
        <f t="shared" si="60"/>
        <v>4455</v>
      </c>
      <c r="I1985" s="3">
        <f t="shared" si="61"/>
        <v>5940</v>
      </c>
      <c r="J1985" s="4">
        <f>Rent[[#This Row],[Actual_Rent]]/Rent[[#This Row],[Planned_rent]]</f>
        <v>0.75</v>
      </c>
      <c r="K1985"/>
    </row>
    <row r="1986" spans="1:11" x14ac:dyDescent="0.25">
      <c r="A1986">
        <v>105</v>
      </c>
      <c r="B1986" s="1">
        <v>40179</v>
      </c>
      <c r="C1986">
        <v>8</v>
      </c>
      <c r="D1986" t="str">
        <f>VLOOKUP(Rent[[#This Row],[Real_estate_Item]],Houses[#All],2)</f>
        <v>Eindhoven-West</v>
      </c>
      <c r="E1986" t="str">
        <f>VLOOKUP(Rent[[#This Row],[Real_estate_Item]],Houses[#All],3)</f>
        <v>Hanevoet</v>
      </c>
      <c r="F1986" t="str">
        <f>VLOOKUP(Rent[[#This Row],[Real_estate_Item]],Houses[#All],6)</f>
        <v>Small House</v>
      </c>
      <c r="G1986" s="3">
        <f>VLOOKUP(Rent[[#This Row],[Real_estate_Item]],Houses[#All],7)</f>
        <v>495</v>
      </c>
      <c r="H1986" s="3">
        <f t="shared" ref="H1986:H2049" si="62">C1986*G1986</f>
        <v>3960</v>
      </c>
      <c r="I1986" s="3">
        <f t="shared" ref="I1986:I2049" si="63">$C$2*G1986</f>
        <v>5940</v>
      </c>
      <c r="J1986" s="4">
        <f>Rent[[#This Row],[Actual_Rent]]/Rent[[#This Row],[Planned_rent]]</f>
        <v>0.66666666666666663</v>
      </c>
      <c r="K1986"/>
    </row>
    <row r="1987" spans="1:11" x14ac:dyDescent="0.25">
      <c r="A1987">
        <v>105</v>
      </c>
      <c r="B1987" s="1">
        <v>40544</v>
      </c>
      <c r="C1987">
        <v>6</v>
      </c>
      <c r="D1987" t="str">
        <f>VLOOKUP(Rent[[#This Row],[Real_estate_Item]],Houses[#All],2)</f>
        <v>Eindhoven-West</v>
      </c>
      <c r="E1987" t="str">
        <f>VLOOKUP(Rent[[#This Row],[Real_estate_Item]],Houses[#All],3)</f>
        <v>Hanevoet</v>
      </c>
      <c r="F1987" t="str">
        <f>VLOOKUP(Rent[[#This Row],[Real_estate_Item]],Houses[#All],6)</f>
        <v>Small House</v>
      </c>
      <c r="G1987" s="3">
        <f>VLOOKUP(Rent[[#This Row],[Real_estate_Item]],Houses[#All],7)</f>
        <v>495</v>
      </c>
      <c r="H1987" s="3">
        <f t="shared" si="62"/>
        <v>2970</v>
      </c>
      <c r="I1987" s="3">
        <f t="shared" si="63"/>
        <v>5940</v>
      </c>
      <c r="J1987" s="4">
        <f>Rent[[#This Row],[Actual_Rent]]/Rent[[#This Row],[Planned_rent]]</f>
        <v>0.5</v>
      </c>
      <c r="K1987"/>
    </row>
    <row r="1988" spans="1:11" x14ac:dyDescent="0.25">
      <c r="A1988">
        <v>105</v>
      </c>
      <c r="B1988" s="1">
        <v>40909</v>
      </c>
      <c r="C1988">
        <v>9</v>
      </c>
      <c r="D1988" t="str">
        <f>VLOOKUP(Rent[[#This Row],[Real_estate_Item]],Houses[#All],2)</f>
        <v>Eindhoven-West</v>
      </c>
      <c r="E1988" t="str">
        <f>VLOOKUP(Rent[[#This Row],[Real_estate_Item]],Houses[#All],3)</f>
        <v>Hanevoet</v>
      </c>
      <c r="F1988" t="str">
        <f>VLOOKUP(Rent[[#This Row],[Real_estate_Item]],Houses[#All],6)</f>
        <v>Small House</v>
      </c>
      <c r="G1988" s="3">
        <f>VLOOKUP(Rent[[#This Row],[Real_estate_Item]],Houses[#All],7)</f>
        <v>495</v>
      </c>
      <c r="H1988" s="3">
        <f t="shared" si="62"/>
        <v>4455</v>
      </c>
      <c r="I1988" s="3">
        <f t="shared" si="63"/>
        <v>5940</v>
      </c>
      <c r="J1988" s="4">
        <f>Rent[[#This Row],[Actual_Rent]]/Rent[[#This Row],[Planned_rent]]</f>
        <v>0.75</v>
      </c>
      <c r="K1988"/>
    </row>
    <row r="1989" spans="1:11" x14ac:dyDescent="0.25">
      <c r="A1989">
        <v>105</v>
      </c>
      <c r="B1989" s="1">
        <v>41275</v>
      </c>
      <c r="C1989">
        <v>7</v>
      </c>
      <c r="D1989" t="str">
        <f>VLOOKUP(Rent[[#This Row],[Real_estate_Item]],Houses[#All],2)</f>
        <v>Eindhoven-West</v>
      </c>
      <c r="E1989" t="str">
        <f>VLOOKUP(Rent[[#This Row],[Real_estate_Item]],Houses[#All],3)</f>
        <v>Hanevoet</v>
      </c>
      <c r="F1989" t="str">
        <f>VLOOKUP(Rent[[#This Row],[Real_estate_Item]],Houses[#All],6)</f>
        <v>Small House</v>
      </c>
      <c r="G1989" s="3">
        <f>VLOOKUP(Rent[[#This Row],[Real_estate_Item]],Houses[#All],7)</f>
        <v>495</v>
      </c>
      <c r="H1989" s="3">
        <f t="shared" si="62"/>
        <v>3465</v>
      </c>
      <c r="I1989" s="3">
        <f t="shared" si="63"/>
        <v>5940</v>
      </c>
      <c r="J1989" s="4">
        <f>Rent[[#This Row],[Actual_Rent]]/Rent[[#This Row],[Planned_rent]]</f>
        <v>0.58333333333333337</v>
      </c>
      <c r="K1989"/>
    </row>
    <row r="1990" spans="1:11" x14ac:dyDescent="0.25">
      <c r="A1990">
        <v>105</v>
      </c>
      <c r="B1990" s="1">
        <v>41640</v>
      </c>
      <c r="C1990">
        <v>8</v>
      </c>
      <c r="D1990" t="str">
        <f>VLOOKUP(Rent[[#This Row],[Real_estate_Item]],Houses[#All],2)</f>
        <v>Eindhoven-West</v>
      </c>
      <c r="E1990" t="str">
        <f>VLOOKUP(Rent[[#This Row],[Real_estate_Item]],Houses[#All],3)</f>
        <v>Hanevoet</v>
      </c>
      <c r="F1990" t="str">
        <f>VLOOKUP(Rent[[#This Row],[Real_estate_Item]],Houses[#All],6)</f>
        <v>Small House</v>
      </c>
      <c r="G1990" s="3">
        <f>VLOOKUP(Rent[[#This Row],[Real_estate_Item]],Houses[#All],7)</f>
        <v>495</v>
      </c>
      <c r="H1990" s="3">
        <f t="shared" si="62"/>
        <v>3960</v>
      </c>
      <c r="I1990" s="3">
        <f t="shared" si="63"/>
        <v>5940</v>
      </c>
      <c r="J1990" s="4">
        <f>Rent[[#This Row],[Actual_Rent]]/Rent[[#This Row],[Planned_rent]]</f>
        <v>0.66666666666666663</v>
      </c>
      <c r="K1990"/>
    </row>
    <row r="1991" spans="1:11" x14ac:dyDescent="0.25">
      <c r="A1991">
        <v>105</v>
      </c>
      <c r="B1991" s="1">
        <v>42005</v>
      </c>
      <c r="C1991">
        <v>8</v>
      </c>
      <c r="D1991" t="str">
        <f>VLOOKUP(Rent[[#This Row],[Real_estate_Item]],Houses[#All],2)</f>
        <v>Eindhoven-West</v>
      </c>
      <c r="E1991" t="str">
        <f>VLOOKUP(Rent[[#This Row],[Real_estate_Item]],Houses[#All],3)</f>
        <v>Hanevoet</v>
      </c>
      <c r="F1991" t="str">
        <f>VLOOKUP(Rent[[#This Row],[Real_estate_Item]],Houses[#All],6)</f>
        <v>Small House</v>
      </c>
      <c r="G1991" s="3">
        <f>VLOOKUP(Rent[[#This Row],[Real_estate_Item]],Houses[#All],7)</f>
        <v>495</v>
      </c>
      <c r="H1991" s="3">
        <f t="shared" si="62"/>
        <v>3960</v>
      </c>
      <c r="I1991" s="3">
        <f t="shared" si="63"/>
        <v>5940</v>
      </c>
      <c r="J1991" s="4">
        <f>Rent[[#This Row],[Actual_Rent]]/Rent[[#This Row],[Planned_rent]]</f>
        <v>0.66666666666666663</v>
      </c>
      <c r="K1991"/>
    </row>
    <row r="1992" spans="1:11" x14ac:dyDescent="0.25">
      <c r="A1992">
        <v>105</v>
      </c>
      <c r="B1992" s="1">
        <v>42370</v>
      </c>
      <c r="C1992">
        <v>8</v>
      </c>
      <c r="D1992" t="str">
        <f>VLOOKUP(Rent[[#This Row],[Real_estate_Item]],Houses[#All],2)</f>
        <v>Eindhoven-West</v>
      </c>
      <c r="E1992" t="str">
        <f>VLOOKUP(Rent[[#This Row],[Real_estate_Item]],Houses[#All],3)</f>
        <v>Hanevoet</v>
      </c>
      <c r="F1992" t="str">
        <f>VLOOKUP(Rent[[#This Row],[Real_estate_Item]],Houses[#All],6)</f>
        <v>Small House</v>
      </c>
      <c r="G1992" s="3">
        <f>VLOOKUP(Rent[[#This Row],[Real_estate_Item]],Houses[#All],7)</f>
        <v>495</v>
      </c>
      <c r="H1992" s="3">
        <f t="shared" si="62"/>
        <v>3960</v>
      </c>
      <c r="I1992" s="3">
        <f t="shared" si="63"/>
        <v>5940</v>
      </c>
      <c r="J1992" s="4">
        <f>Rent[[#This Row],[Actual_Rent]]/Rent[[#This Row],[Planned_rent]]</f>
        <v>0.66666666666666663</v>
      </c>
      <c r="K1992"/>
    </row>
    <row r="1993" spans="1:11" x14ac:dyDescent="0.25">
      <c r="A1993">
        <v>105</v>
      </c>
      <c r="B1993" s="1">
        <v>42736</v>
      </c>
      <c r="C1993">
        <v>8</v>
      </c>
      <c r="D1993" t="str">
        <f>VLOOKUP(Rent[[#This Row],[Real_estate_Item]],Houses[#All],2)</f>
        <v>Eindhoven-West</v>
      </c>
      <c r="E1993" t="str">
        <f>VLOOKUP(Rent[[#This Row],[Real_estate_Item]],Houses[#All],3)</f>
        <v>Hanevoet</v>
      </c>
      <c r="F1993" t="str">
        <f>VLOOKUP(Rent[[#This Row],[Real_estate_Item]],Houses[#All],6)</f>
        <v>Small House</v>
      </c>
      <c r="G1993" s="3">
        <f>VLOOKUP(Rent[[#This Row],[Real_estate_Item]],Houses[#All],7)</f>
        <v>495</v>
      </c>
      <c r="H1993" s="3">
        <f t="shared" si="62"/>
        <v>3960</v>
      </c>
      <c r="I1993" s="3">
        <f t="shared" si="63"/>
        <v>5940</v>
      </c>
      <c r="J1993" s="4">
        <f>Rent[[#This Row],[Actual_Rent]]/Rent[[#This Row],[Planned_rent]]</f>
        <v>0.66666666666666663</v>
      </c>
      <c r="K1993"/>
    </row>
    <row r="1994" spans="1:11" x14ac:dyDescent="0.25">
      <c r="A1994">
        <v>105</v>
      </c>
      <c r="B1994" s="1">
        <v>43101</v>
      </c>
      <c r="C1994">
        <v>10</v>
      </c>
      <c r="D1994" t="str">
        <f>VLOOKUP(Rent[[#This Row],[Real_estate_Item]],Houses[#All],2)</f>
        <v>Eindhoven-West</v>
      </c>
      <c r="E1994" t="str">
        <f>VLOOKUP(Rent[[#This Row],[Real_estate_Item]],Houses[#All],3)</f>
        <v>Hanevoet</v>
      </c>
      <c r="F1994" t="str">
        <f>VLOOKUP(Rent[[#This Row],[Real_estate_Item]],Houses[#All],6)</f>
        <v>Small House</v>
      </c>
      <c r="G1994" s="3">
        <f>VLOOKUP(Rent[[#This Row],[Real_estate_Item]],Houses[#All],7)</f>
        <v>495</v>
      </c>
      <c r="H1994" s="3">
        <f t="shared" si="62"/>
        <v>4950</v>
      </c>
      <c r="I1994" s="3">
        <f t="shared" si="63"/>
        <v>5940</v>
      </c>
      <c r="J1994" s="4">
        <f>Rent[[#This Row],[Actual_Rent]]/Rent[[#This Row],[Planned_rent]]</f>
        <v>0.83333333333333337</v>
      </c>
      <c r="K1994"/>
    </row>
    <row r="1995" spans="1:11" x14ac:dyDescent="0.25">
      <c r="A1995">
        <v>105</v>
      </c>
      <c r="B1995" s="1">
        <v>43466</v>
      </c>
      <c r="C1995">
        <v>6</v>
      </c>
      <c r="D1995" t="str">
        <f>VLOOKUP(Rent[[#This Row],[Real_estate_Item]],Houses[#All],2)</f>
        <v>Eindhoven-West</v>
      </c>
      <c r="E1995" t="str">
        <f>VLOOKUP(Rent[[#This Row],[Real_estate_Item]],Houses[#All],3)</f>
        <v>Hanevoet</v>
      </c>
      <c r="F1995" t="str">
        <f>VLOOKUP(Rent[[#This Row],[Real_estate_Item]],Houses[#All],6)</f>
        <v>Small House</v>
      </c>
      <c r="G1995" s="3">
        <f>VLOOKUP(Rent[[#This Row],[Real_estate_Item]],Houses[#All],7)</f>
        <v>495</v>
      </c>
      <c r="H1995" s="3">
        <f t="shared" si="62"/>
        <v>2970</v>
      </c>
      <c r="I1995" s="3">
        <f t="shared" si="63"/>
        <v>5940</v>
      </c>
      <c r="J1995" s="4">
        <f>Rent[[#This Row],[Actual_Rent]]/Rent[[#This Row],[Planned_rent]]</f>
        <v>0.5</v>
      </c>
      <c r="K1995"/>
    </row>
    <row r="1996" spans="1:11" x14ac:dyDescent="0.25">
      <c r="A1996">
        <v>106</v>
      </c>
      <c r="B1996" s="1">
        <v>36892</v>
      </c>
      <c r="C1996">
        <v>7</v>
      </c>
      <c r="D1996" t="str">
        <f>VLOOKUP(Rent[[#This Row],[Real_estate_Item]],Houses[#All],2)</f>
        <v>Eindhoven-West</v>
      </c>
      <c r="E1996" t="str">
        <f>VLOOKUP(Rent[[#This Row],[Real_estate_Item]],Houses[#All],3)</f>
        <v>Hanevoet</v>
      </c>
      <c r="F1996" t="str">
        <f>VLOOKUP(Rent[[#This Row],[Real_estate_Item]],Houses[#All],6)</f>
        <v>Apartment</v>
      </c>
      <c r="G1996" s="3">
        <f>VLOOKUP(Rent[[#This Row],[Real_estate_Item]],Houses[#All],7)</f>
        <v>385</v>
      </c>
      <c r="H1996" s="3">
        <f t="shared" si="62"/>
        <v>2695</v>
      </c>
      <c r="I1996" s="3">
        <f t="shared" si="63"/>
        <v>4620</v>
      </c>
      <c r="J1996" s="4">
        <f>Rent[[#This Row],[Actual_Rent]]/Rent[[#This Row],[Planned_rent]]</f>
        <v>0.58333333333333337</v>
      </c>
      <c r="K1996"/>
    </row>
    <row r="1997" spans="1:11" x14ac:dyDescent="0.25">
      <c r="A1997">
        <v>106</v>
      </c>
      <c r="B1997" s="1">
        <v>37257</v>
      </c>
      <c r="C1997">
        <v>10</v>
      </c>
      <c r="D1997" t="str">
        <f>VLOOKUP(Rent[[#This Row],[Real_estate_Item]],Houses[#All],2)</f>
        <v>Eindhoven-West</v>
      </c>
      <c r="E1997" t="str">
        <f>VLOOKUP(Rent[[#This Row],[Real_estate_Item]],Houses[#All],3)</f>
        <v>Hanevoet</v>
      </c>
      <c r="F1997" t="str">
        <f>VLOOKUP(Rent[[#This Row],[Real_estate_Item]],Houses[#All],6)</f>
        <v>Apartment</v>
      </c>
      <c r="G1997" s="3">
        <f>VLOOKUP(Rent[[#This Row],[Real_estate_Item]],Houses[#All],7)</f>
        <v>385</v>
      </c>
      <c r="H1997" s="3">
        <f t="shared" si="62"/>
        <v>3850</v>
      </c>
      <c r="I1997" s="3">
        <f t="shared" si="63"/>
        <v>4620</v>
      </c>
      <c r="J1997" s="4">
        <f>Rent[[#This Row],[Actual_Rent]]/Rent[[#This Row],[Planned_rent]]</f>
        <v>0.83333333333333337</v>
      </c>
      <c r="K1997"/>
    </row>
    <row r="1998" spans="1:11" x14ac:dyDescent="0.25">
      <c r="A1998">
        <v>106</v>
      </c>
      <c r="B1998" s="1">
        <v>37622</v>
      </c>
      <c r="C1998">
        <v>10</v>
      </c>
      <c r="D1998" t="str">
        <f>VLOOKUP(Rent[[#This Row],[Real_estate_Item]],Houses[#All],2)</f>
        <v>Eindhoven-West</v>
      </c>
      <c r="E1998" t="str">
        <f>VLOOKUP(Rent[[#This Row],[Real_estate_Item]],Houses[#All],3)</f>
        <v>Hanevoet</v>
      </c>
      <c r="F1998" t="str">
        <f>VLOOKUP(Rent[[#This Row],[Real_estate_Item]],Houses[#All],6)</f>
        <v>Apartment</v>
      </c>
      <c r="G1998" s="3">
        <f>VLOOKUP(Rent[[#This Row],[Real_estate_Item]],Houses[#All],7)</f>
        <v>385</v>
      </c>
      <c r="H1998" s="3">
        <f t="shared" si="62"/>
        <v>3850</v>
      </c>
      <c r="I1998" s="3">
        <f t="shared" si="63"/>
        <v>4620</v>
      </c>
      <c r="J1998" s="4">
        <f>Rent[[#This Row],[Actual_Rent]]/Rent[[#This Row],[Planned_rent]]</f>
        <v>0.83333333333333337</v>
      </c>
      <c r="K1998"/>
    </row>
    <row r="1999" spans="1:11" x14ac:dyDescent="0.25">
      <c r="A1999">
        <v>106</v>
      </c>
      <c r="B1999" s="1">
        <v>37987</v>
      </c>
      <c r="C1999">
        <v>10</v>
      </c>
      <c r="D1999" t="str">
        <f>VLOOKUP(Rent[[#This Row],[Real_estate_Item]],Houses[#All],2)</f>
        <v>Eindhoven-West</v>
      </c>
      <c r="E1999" t="str">
        <f>VLOOKUP(Rent[[#This Row],[Real_estate_Item]],Houses[#All],3)</f>
        <v>Hanevoet</v>
      </c>
      <c r="F1999" t="str">
        <f>VLOOKUP(Rent[[#This Row],[Real_estate_Item]],Houses[#All],6)</f>
        <v>Apartment</v>
      </c>
      <c r="G1999" s="3">
        <f>VLOOKUP(Rent[[#This Row],[Real_estate_Item]],Houses[#All],7)</f>
        <v>385</v>
      </c>
      <c r="H1999" s="3">
        <f t="shared" si="62"/>
        <v>3850</v>
      </c>
      <c r="I1999" s="3">
        <f t="shared" si="63"/>
        <v>4620</v>
      </c>
      <c r="J1999" s="4">
        <f>Rent[[#This Row],[Actual_Rent]]/Rent[[#This Row],[Planned_rent]]</f>
        <v>0.83333333333333337</v>
      </c>
      <c r="K1999"/>
    </row>
    <row r="2000" spans="1:11" x14ac:dyDescent="0.25">
      <c r="A2000">
        <v>106</v>
      </c>
      <c r="B2000" s="1">
        <v>38353</v>
      </c>
      <c r="C2000">
        <v>6</v>
      </c>
      <c r="D2000" t="str">
        <f>VLOOKUP(Rent[[#This Row],[Real_estate_Item]],Houses[#All],2)</f>
        <v>Eindhoven-West</v>
      </c>
      <c r="E2000" t="str">
        <f>VLOOKUP(Rent[[#This Row],[Real_estate_Item]],Houses[#All],3)</f>
        <v>Hanevoet</v>
      </c>
      <c r="F2000" t="str">
        <f>VLOOKUP(Rent[[#This Row],[Real_estate_Item]],Houses[#All],6)</f>
        <v>Apartment</v>
      </c>
      <c r="G2000" s="3">
        <f>VLOOKUP(Rent[[#This Row],[Real_estate_Item]],Houses[#All],7)</f>
        <v>385</v>
      </c>
      <c r="H2000" s="3">
        <f t="shared" si="62"/>
        <v>2310</v>
      </c>
      <c r="I2000" s="3">
        <f t="shared" si="63"/>
        <v>4620</v>
      </c>
      <c r="J2000" s="4">
        <f>Rent[[#This Row],[Actual_Rent]]/Rent[[#This Row],[Planned_rent]]</f>
        <v>0.5</v>
      </c>
      <c r="K2000"/>
    </row>
    <row r="2001" spans="1:11" x14ac:dyDescent="0.25">
      <c r="A2001">
        <v>106</v>
      </c>
      <c r="B2001" s="1">
        <v>38718</v>
      </c>
      <c r="C2001">
        <v>9</v>
      </c>
      <c r="D2001" t="str">
        <f>VLOOKUP(Rent[[#This Row],[Real_estate_Item]],Houses[#All],2)</f>
        <v>Eindhoven-West</v>
      </c>
      <c r="E2001" t="str">
        <f>VLOOKUP(Rent[[#This Row],[Real_estate_Item]],Houses[#All],3)</f>
        <v>Hanevoet</v>
      </c>
      <c r="F2001" t="str">
        <f>VLOOKUP(Rent[[#This Row],[Real_estate_Item]],Houses[#All],6)</f>
        <v>Apartment</v>
      </c>
      <c r="G2001" s="3">
        <f>VLOOKUP(Rent[[#This Row],[Real_estate_Item]],Houses[#All],7)</f>
        <v>385</v>
      </c>
      <c r="H2001" s="3">
        <f t="shared" si="62"/>
        <v>3465</v>
      </c>
      <c r="I2001" s="3">
        <f t="shared" si="63"/>
        <v>4620</v>
      </c>
      <c r="J2001" s="4">
        <f>Rent[[#This Row],[Actual_Rent]]/Rent[[#This Row],[Planned_rent]]</f>
        <v>0.75</v>
      </c>
      <c r="K2001"/>
    </row>
    <row r="2002" spans="1:11" x14ac:dyDescent="0.25">
      <c r="A2002">
        <v>106</v>
      </c>
      <c r="B2002" s="1">
        <v>39083</v>
      </c>
      <c r="C2002">
        <v>10</v>
      </c>
      <c r="D2002" t="str">
        <f>VLOOKUP(Rent[[#This Row],[Real_estate_Item]],Houses[#All],2)</f>
        <v>Eindhoven-West</v>
      </c>
      <c r="E2002" t="str">
        <f>VLOOKUP(Rent[[#This Row],[Real_estate_Item]],Houses[#All],3)</f>
        <v>Hanevoet</v>
      </c>
      <c r="F2002" t="str">
        <f>VLOOKUP(Rent[[#This Row],[Real_estate_Item]],Houses[#All],6)</f>
        <v>Apartment</v>
      </c>
      <c r="G2002" s="3">
        <f>VLOOKUP(Rent[[#This Row],[Real_estate_Item]],Houses[#All],7)</f>
        <v>385</v>
      </c>
      <c r="H2002" s="3">
        <f t="shared" si="62"/>
        <v>3850</v>
      </c>
      <c r="I2002" s="3">
        <f t="shared" si="63"/>
        <v>4620</v>
      </c>
      <c r="J2002" s="4">
        <f>Rent[[#This Row],[Actual_Rent]]/Rent[[#This Row],[Planned_rent]]</f>
        <v>0.83333333333333337</v>
      </c>
      <c r="K2002"/>
    </row>
    <row r="2003" spans="1:11" x14ac:dyDescent="0.25">
      <c r="A2003">
        <v>106</v>
      </c>
      <c r="B2003" s="1">
        <v>39448</v>
      </c>
      <c r="C2003">
        <v>6</v>
      </c>
      <c r="D2003" t="str">
        <f>VLOOKUP(Rent[[#This Row],[Real_estate_Item]],Houses[#All],2)</f>
        <v>Eindhoven-West</v>
      </c>
      <c r="E2003" t="str">
        <f>VLOOKUP(Rent[[#This Row],[Real_estate_Item]],Houses[#All],3)</f>
        <v>Hanevoet</v>
      </c>
      <c r="F2003" t="str">
        <f>VLOOKUP(Rent[[#This Row],[Real_estate_Item]],Houses[#All],6)</f>
        <v>Apartment</v>
      </c>
      <c r="G2003" s="3">
        <f>VLOOKUP(Rent[[#This Row],[Real_estate_Item]],Houses[#All],7)</f>
        <v>385</v>
      </c>
      <c r="H2003" s="3">
        <f t="shared" si="62"/>
        <v>2310</v>
      </c>
      <c r="I2003" s="3">
        <f t="shared" si="63"/>
        <v>4620</v>
      </c>
      <c r="J2003" s="4">
        <f>Rent[[#This Row],[Actual_Rent]]/Rent[[#This Row],[Planned_rent]]</f>
        <v>0.5</v>
      </c>
      <c r="K2003"/>
    </row>
    <row r="2004" spans="1:11" x14ac:dyDescent="0.25">
      <c r="A2004">
        <v>106</v>
      </c>
      <c r="B2004" s="1">
        <v>39814</v>
      </c>
      <c r="C2004">
        <v>10</v>
      </c>
      <c r="D2004" t="str">
        <f>VLOOKUP(Rent[[#This Row],[Real_estate_Item]],Houses[#All],2)</f>
        <v>Eindhoven-West</v>
      </c>
      <c r="E2004" t="str">
        <f>VLOOKUP(Rent[[#This Row],[Real_estate_Item]],Houses[#All],3)</f>
        <v>Hanevoet</v>
      </c>
      <c r="F2004" t="str">
        <f>VLOOKUP(Rent[[#This Row],[Real_estate_Item]],Houses[#All],6)</f>
        <v>Apartment</v>
      </c>
      <c r="G2004" s="3">
        <f>VLOOKUP(Rent[[#This Row],[Real_estate_Item]],Houses[#All],7)</f>
        <v>385</v>
      </c>
      <c r="H2004" s="3">
        <f t="shared" si="62"/>
        <v>3850</v>
      </c>
      <c r="I2004" s="3">
        <f t="shared" si="63"/>
        <v>4620</v>
      </c>
      <c r="J2004" s="4">
        <f>Rent[[#This Row],[Actual_Rent]]/Rent[[#This Row],[Planned_rent]]</f>
        <v>0.83333333333333337</v>
      </c>
      <c r="K2004"/>
    </row>
    <row r="2005" spans="1:11" x14ac:dyDescent="0.25">
      <c r="A2005">
        <v>106</v>
      </c>
      <c r="B2005" s="1">
        <v>40179</v>
      </c>
      <c r="C2005">
        <v>10</v>
      </c>
      <c r="D2005" t="str">
        <f>VLOOKUP(Rent[[#This Row],[Real_estate_Item]],Houses[#All],2)</f>
        <v>Eindhoven-West</v>
      </c>
      <c r="E2005" t="str">
        <f>VLOOKUP(Rent[[#This Row],[Real_estate_Item]],Houses[#All],3)</f>
        <v>Hanevoet</v>
      </c>
      <c r="F2005" t="str">
        <f>VLOOKUP(Rent[[#This Row],[Real_estate_Item]],Houses[#All],6)</f>
        <v>Apartment</v>
      </c>
      <c r="G2005" s="3">
        <f>VLOOKUP(Rent[[#This Row],[Real_estate_Item]],Houses[#All],7)</f>
        <v>385</v>
      </c>
      <c r="H2005" s="3">
        <f t="shared" si="62"/>
        <v>3850</v>
      </c>
      <c r="I2005" s="3">
        <f t="shared" si="63"/>
        <v>4620</v>
      </c>
      <c r="J2005" s="4">
        <f>Rent[[#This Row],[Actual_Rent]]/Rent[[#This Row],[Planned_rent]]</f>
        <v>0.83333333333333337</v>
      </c>
      <c r="K2005"/>
    </row>
    <row r="2006" spans="1:11" x14ac:dyDescent="0.25">
      <c r="A2006">
        <v>106</v>
      </c>
      <c r="B2006" s="1">
        <v>40544</v>
      </c>
      <c r="C2006">
        <v>9</v>
      </c>
      <c r="D2006" t="str">
        <f>VLOOKUP(Rent[[#This Row],[Real_estate_Item]],Houses[#All],2)</f>
        <v>Eindhoven-West</v>
      </c>
      <c r="E2006" t="str">
        <f>VLOOKUP(Rent[[#This Row],[Real_estate_Item]],Houses[#All],3)</f>
        <v>Hanevoet</v>
      </c>
      <c r="F2006" t="str">
        <f>VLOOKUP(Rent[[#This Row],[Real_estate_Item]],Houses[#All],6)</f>
        <v>Apartment</v>
      </c>
      <c r="G2006" s="3">
        <f>VLOOKUP(Rent[[#This Row],[Real_estate_Item]],Houses[#All],7)</f>
        <v>385</v>
      </c>
      <c r="H2006" s="3">
        <f t="shared" si="62"/>
        <v>3465</v>
      </c>
      <c r="I2006" s="3">
        <f t="shared" si="63"/>
        <v>4620</v>
      </c>
      <c r="J2006" s="4">
        <f>Rent[[#This Row],[Actual_Rent]]/Rent[[#This Row],[Planned_rent]]</f>
        <v>0.75</v>
      </c>
      <c r="K2006"/>
    </row>
    <row r="2007" spans="1:11" x14ac:dyDescent="0.25">
      <c r="A2007">
        <v>106</v>
      </c>
      <c r="B2007" s="1">
        <v>40909</v>
      </c>
      <c r="C2007">
        <v>7</v>
      </c>
      <c r="D2007" t="str">
        <f>VLOOKUP(Rent[[#This Row],[Real_estate_Item]],Houses[#All],2)</f>
        <v>Eindhoven-West</v>
      </c>
      <c r="E2007" t="str">
        <f>VLOOKUP(Rent[[#This Row],[Real_estate_Item]],Houses[#All],3)</f>
        <v>Hanevoet</v>
      </c>
      <c r="F2007" t="str">
        <f>VLOOKUP(Rent[[#This Row],[Real_estate_Item]],Houses[#All],6)</f>
        <v>Apartment</v>
      </c>
      <c r="G2007" s="3">
        <f>VLOOKUP(Rent[[#This Row],[Real_estate_Item]],Houses[#All],7)</f>
        <v>385</v>
      </c>
      <c r="H2007" s="3">
        <f t="shared" si="62"/>
        <v>2695</v>
      </c>
      <c r="I2007" s="3">
        <f t="shared" si="63"/>
        <v>4620</v>
      </c>
      <c r="J2007" s="4">
        <f>Rent[[#This Row],[Actual_Rent]]/Rent[[#This Row],[Planned_rent]]</f>
        <v>0.58333333333333337</v>
      </c>
      <c r="K2007"/>
    </row>
    <row r="2008" spans="1:11" x14ac:dyDescent="0.25">
      <c r="A2008">
        <v>106</v>
      </c>
      <c r="B2008" s="1">
        <v>41275</v>
      </c>
      <c r="C2008">
        <v>6</v>
      </c>
      <c r="D2008" t="str">
        <f>VLOOKUP(Rent[[#This Row],[Real_estate_Item]],Houses[#All],2)</f>
        <v>Eindhoven-West</v>
      </c>
      <c r="E2008" t="str">
        <f>VLOOKUP(Rent[[#This Row],[Real_estate_Item]],Houses[#All],3)</f>
        <v>Hanevoet</v>
      </c>
      <c r="F2008" t="str">
        <f>VLOOKUP(Rent[[#This Row],[Real_estate_Item]],Houses[#All],6)</f>
        <v>Apartment</v>
      </c>
      <c r="G2008" s="3">
        <f>VLOOKUP(Rent[[#This Row],[Real_estate_Item]],Houses[#All],7)</f>
        <v>385</v>
      </c>
      <c r="H2008" s="3">
        <f t="shared" si="62"/>
        <v>2310</v>
      </c>
      <c r="I2008" s="3">
        <f t="shared" si="63"/>
        <v>4620</v>
      </c>
      <c r="J2008" s="4">
        <f>Rent[[#This Row],[Actual_Rent]]/Rent[[#This Row],[Planned_rent]]</f>
        <v>0.5</v>
      </c>
      <c r="K2008"/>
    </row>
    <row r="2009" spans="1:11" x14ac:dyDescent="0.25">
      <c r="A2009">
        <v>106</v>
      </c>
      <c r="B2009" s="1">
        <v>41640</v>
      </c>
      <c r="C2009">
        <v>10</v>
      </c>
      <c r="D2009" t="str">
        <f>VLOOKUP(Rent[[#This Row],[Real_estate_Item]],Houses[#All],2)</f>
        <v>Eindhoven-West</v>
      </c>
      <c r="E2009" t="str">
        <f>VLOOKUP(Rent[[#This Row],[Real_estate_Item]],Houses[#All],3)</f>
        <v>Hanevoet</v>
      </c>
      <c r="F2009" t="str">
        <f>VLOOKUP(Rent[[#This Row],[Real_estate_Item]],Houses[#All],6)</f>
        <v>Apartment</v>
      </c>
      <c r="G2009" s="3">
        <f>VLOOKUP(Rent[[#This Row],[Real_estate_Item]],Houses[#All],7)</f>
        <v>385</v>
      </c>
      <c r="H2009" s="3">
        <f t="shared" si="62"/>
        <v>3850</v>
      </c>
      <c r="I2009" s="3">
        <f t="shared" si="63"/>
        <v>4620</v>
      </c>
      <c r="J2009" s="4">
        <f>Rent[[#This Row],[Actual_Rent]]/Rent[[#This Row],[Planned_rent]]</f>
        <v>0.83333333333333337</v>
      </c>
      <c r="K2009"/>
    </row>
    <row r="2010" spans="1:11" x14ac:dyDescent="0.25">
      <c r="A2010">
        <v>106</v>
      </c>
      <c r="B2010" s="1">
        <v>42005</v>
      </c>
      <c r="C2010">
        <v>7</v>
      </c>
      <c r="D2010" t="str">
        <f>VLOOKUP(Rent[[#This Row],[Real_estate_Item]],Houses[#All],2)</f>
        <v>Eindhoven-West</v>
      </c>
      <c r="E2010" t="str">
        <f>VLOOKUP(Rent[[#This Row],[Real_estate_Item]],Houses[#All],3)</f>
        <v>Hanevoet</v>
      </c>
      <c r="F2010" t="str">
        <f>VLOOKUP(Rent[[#This Row],[Real_estate_Item]],Houses[#All],6)</f>
        <v>Apartment</v>
      </c>
      <c r="G2010" s="3">
        <f>VLOOKUP(Rent[[#This Row],[Real_estate_Item]],Houses[#All],7)</f>
        <v>385</v>
      </c>
      <c r="H2010" s="3">
        <f t="shared" si="62"/>
        <v>2695</v>
      </c>
      <c r="I2010" s="3">
        <f t="shared" si="63"/>
        <v>4620</v>
      </c>
      <c r="J2010" s="4">
        <f>Rent[[#This Row],[Actual_Rent]]/Rent[[#This Row],[Planned_rent]]</f>
        <v>0.58333333333333337</v>
      </c>
      <c r="K2010"/>
    </row>
    <row r="2011" spans="1:11" x14ac:dyDescent="0.25">
      <c r="A2011">
        <v>106</v>
      </c>
      <c r="B2011" s="1">
        <v>42370</v>
      </c>
      <c r="C2011">
        <v>9</v>
      </c>
      <c r="D2011" t="str">
        <f>VLOOKUP(Rent[[#This Row],[Real_estate_Item]],Houses[#All],2)</f>
        <v>Eindhoven-West</v>
      </c>
      <c r="E2011" t="str">
        <f>VLOOKUP(Rent[[#This Row],[Real_estate_Item]],Houses[#All],3)</f>
        <v>Hanevoet</v>
      </c>
      <c r="F2011" t="str">
        <f>VLOOKUP(Rent[[#This Row],[Real_estate_Item]],Houses[#All],6)</f>
        <v>Apartment</v>
      </c>
      <c r="G2011" s="3">
        <f>VLOOKUP(Rent[[#This Row],[Real_estate_Item]],Houses[#All],7)</f>
        <v>385</v>
      </c>
      <c r="H2011" s="3">
        <f t="shared" si="62"/>
        <v>3465</v>
      </c>
      <c r="I2011" s="3">
        <f t="shared" si="63"/>
        <v>4620</v>
      </c>
      <c r="J2011" s="4">
        <f>Rent[[#This Row],[Actual_Rent]]/Rent[[#This Row],[Planned_rent]]</f>
        <v>0.75</v>
      </c>
      <c r="K2011"/>
    </row>
    <row r="2012" spans="1:11" x14ac:dyDescent="0.25">
      <c r="A2012">
        <v>106</v>
      </c>
      <c r="B2012" s="1">
        <v>42736</v>
      </c>
      <c r="C2012">
        <v>9</v>
      </c>
      <c r="D2012" t="str">
        <f>VLOOKUP(Rent[[#This Row],[Real_estate_Item]],Houses[#All],2)</f>
        <v>Eindhoven-West</v>
      </c>
      <c r="E2012" t="str">
        <f>VLOOKUP(Rent[[#This Row],[Real_estate_Item]],Houses[#All],3)</f>
        <v>Hanevoet</v>
      </c>
      <c r="F2012" t="str">
        <f>VLOOKUP(Rent[[#This Row],[Real_estate_Item]],Houses[#All],6)</f>
        <v>Apartment</v>
      </c>
      <c r="G2012" s="3">
        <f>VLOOKUP(Rent[[#This Row],[Real_estate_Item]],Houses[#All],7)</f>
        <v>385</v>
      </c>
      <c r="H2012" s="3">
        <f t="shared" si="62"/>
        <v>3465</v>
      </c>
      <c r="I2012" s="3">
        <f t="shared" si="63"/>
        <v>4620</v>
      </c>
      <c r="J2012" s="4">
        <f>Rent[[#This Row],[Actual_Rent]]/Rent[[#This Row],[Planned_rent]]</f>
        <v>0.75</v>
      </c>
      <c r="K2012"/>
    </row>
    <row r="2013" spans="1:11" x14ac:dyDescent="0.25">
      <c r="A2013">
        <v>106</v>
      </c>
      <c r="B2013" s="1">
        <v>43101</v>
      </c>
      <c r="C2013">
        <v>11</v>
      </c>
      <c r="D2013" t="str">
        <f>VLOOKUP(Rent[[#This Row],[Real_estate_Item]],Houses[#All],2)</f>
        <v>Eindhoven-West</v>
      </c>
      <c r="E2013" t="str">
        <f>VLOOKUP(Rent[[#This Row],[Real_estate_Item]],Houses[#All],3)</f>
        <v>Hanevoet</v>
      </c>
      <c r="F2013" t="str">
        <f>VLOOKUP(Rent[[#This Row],[Real_estate_Item]],Houses[#All],6)</f>
        <v>Apartment</v>
      </c>
      <c r="G2013" s="3">
        <f>VLOOKUP(Rent[[#This Row],[Real_estate_Item]],Houses[#All],7)</f>
        <v>385</v>
      </c>
      <c r="H2013" s="3">
        <f t="shared" si="62"/>
        <v>4235</v>
      </c>
      <c r="I2013" s="3">
        <f t="shared" si="63"/>
        <v>4620</v>
      </c>
      <c r="J2013" s="4">
        <f>Rent[[#This Row],[Actual_Rent]]/Rent[[#This Row],[Planned_rent]]</f>
        <v>0.91666666666666663</v>
      </c>
      <c r="K2013"/>
    </row>
    <row r="2014" spans="1:11" x14ac:dyDescent="0.25">
      <c r="A2014">
        <v>106</v>
      </c>
      <c r="B2014" s="1">
        <v>43466</v>
      </c>
      <c r="C2014">
        <v>10</v>
      </c>
      <c r="D2014" t="str">
        <f>VLOOKUP(Rent[[#This Row],[Real_estate_Item]],Houses[#All],2)</f>
        <v>Eindhoven-West</v>
      </c>
      <c r="E2014" t="str">
        <f>VLOOKUP(Rent[[#This Row],[Real_estate_Item]],Houses[#All],3)</f>
        <v>Hanevoet</v>
      </c>
      <c r="F2014" t="str">
        <f>VLOOKUP(Rent[[#This Row],[Real_estate_Item]],Houses[#All],6)</f>
        <v>Apartment</v>
      </c>
      <c r="G2014" s="3">
        <f>VLOOKUP(Rent[[#This Row],[Real_estate_Item]],Houses[#All],7)</f>
        <v>385</v>
      </c>
      <c r="H2014" s="3">
        <f t="shared" si="62"/>
        <v>3850</v>
      </c>
      <c r="I2014" s="3">
        <f t="shared" si="63"/>
        <v>4620</v>
      </c>
      <c r="J2014" s="4">
        <f>Rent[[#This Row],[Actual_Rent]]/Rent[[#This Row],[Planned_rent]]</f>
        <v>0.83333333333333337</v>
      </c>
      <c r="K2014"/>
    </row>
    <row r="2015" spans="1:11" x14ac:dyDescent="0.25">
      <c r="A2015">
        <v>107</v>
      </c>
      <c r="B2015" s="1">
        <v>36892</v>
      </c>
      <c r="C2015">
        <v>7</v>
      </c>
      <c r="D2015" t="str">
        <f>VLOOKUP(Rent[[#This Row],[Real_estate_Item]],Houses[#All],2)</f>
        <v>Eindhoven-West</v>
      </c>
      <c r="E2015" t="str">
        <f>VLOOKUP(Rent[[#This Row],[Real_estate_Item]],Houses[#All],3)</f>
        <v>Hanevoet</v>
      </c>
      <c r="F2015" t="str">
        <f>VLOOKUP(Rent[[#This Row],[Real_estate_Item]],Houses[#All],6)</f>
        <v>House</v>
      </c>
      <c r="G2015" s="3">
        <f>VLOOKUP(Rent[[#This Row],[Real_estate_Item]],Houses[#All],7)</f>
        <v>990</v>
      </c>
      <c r="H2015" s="3">
        <f t="shared" si="62"/>
        <v>6930</v>
      </c>
      <c r="I2015" s="3">
        <f t="shared" si="63"/>
        <v>11880</v>
      </c>
      <c r="J2015" s="4">
        <f>Rent[[#This Row],[Actual_Rent]]/Rent[[#This Row],[Planned_rent]]</f>
        <v>0.58333333333333337</v>
      </c>
      <c r="K2015"/>
    </row>
    <row r="2016" spans="1:11" x14ac:dyDescent="0.25">
      <c r="A2016">
        <v>107</v>
      </c>
      <c r="B2016" s="1">
        <v>37257</v>
      </c>
      <c r="C2016">
        <v>7</v>
      </c>
      <c r="D2016" t="str">
        <f>VLOOKUP(Rent[[#This Row],[Real_estate_Item]],Houses[#All],2)</f>
        <v>Eindhoven-West</v>
      </c>
      <c r="E2016" t="str">
        <f>VLOOKUP(Rent[[#This Row],[Real_estate_Item]],Houses[#All],3)</f>
        <v>Hanevoet</v>
      </c>
      <c r="F2016" t="str">
        <f>VLOOKUP(Rent[[#This Row],[Real_estate_Item]],Houses[#All],6)</f>
        <v>House</v>
      </c>
      <c r="G2016" s="3">
        <f>VLOOKUP(Rent[[#This Row],[Real_estate_Item]],Houses[#All],7)</f>
        <v>990</v>
      </c>
      <c r="H2016" s="3">
        <f t="shared" si="62"/>
        <v>6930</v>
      </c>
      <c r="I2016" s="3">
        <f t="shared" si="63"/>
        <v>11880</v>
      </c>
      <c r="J2016" s="4">
        <f>Rent[[#This Row],[Actual_Rent]]/Rent[[#This Row],[Planned_rent]]</f>
        <v>0.58333333333333337</v>
      </c>
      <c r="K2016"/>
    </row>
    <row r="2017" spans="1:11" x14ac:dyDescent="0.25">
      <c r="A2017">
        <v>107</v>
      </c>
      <c r="B2017" s="1">
        <v>37622</v>
      </c>
      <c r="C2017">
        <v>10</v>
      </c>
      <c r="D2017" t="str">
        <f>VLOOKUP(Rent[[#This Row],[Real_estate_Item]],Houses[#All],2)</f>
        <v>Eindhoven-West</v>
      </c>
      <c r="E2017" t="str">
        <f>VLOOKUP(Rent[[#This Row],[Real_estate_Item]],Houses[#All],3)</f>
        <v>Hanevoet</v>
      </c>
      <c r="F2017" t="str">
        <f>VLOOKUP(Rent[[#This Row],[Real_estate_Item]],Houses[#All],6)</f>
        <v>House</v>
      </c>
      <c r="G2017" s="3">
        <f>VLOOKUP(Rent[[#This Row],[Real_estate_Item]],Houses[#All],7)</f>
        <v>990</v>
      </c>
      <c r="H2017" s="3">
        <f t="shared" si="62"/>
        <v>9900</v>
      </c>
      <c r="I2017" s="3">
        <f t="shared" si="63"/>
        <v>11880</v>
      </c>
      <c r="J2017" s="4">
        <f>Rent[[#This Row],[Actual_Rent]]/Rent[[#This Row],[Planned_rent]]</f>
        <v>0.83333333333333337</v>
      </c>
      <c r="K2017"/>
    </row>
    <row r="2018" spans="1:11" x14ac:dyDescent="0.25">
      <c r="A2018">
        <v>107</v>
      </c>
      <c r="B2018" s="1">
        <v>37987</v>
      </c>
      <c r="C2018">
        <v>8</v>
      </c>
      <c r="D2018" t="str">
        <f>VLOOKUP(Rent[[#This Row],[Real_estate_Item]],Houses[#All],2)</f>
        <v>Eindhoven-West</v>
      </c>
      <c r="E2018" t="str">
        <f>VLOOKUP(Rent[[#This Row],[Real_estate_Item]],Houses[#All],3)</f>
        <v>Hanevoet</v>
      </c>
      <c r="F2018" t="str">
        <f>VLOOKUP(Rent[[#This Row],[Real_estate_Item]],Houses[#All],6)</f>
        <v>House</v>
      </c>
      <c r="G2018" s="3">
        <f>VLOOKUP(Rent[[#This Row],[Real_estate_Item]],Houses[#All],7)</f>
        <v>990</v>
      </c>
      <c r="H2018" s="3">
        <f t="shared" si="62"/>
        <v>7920</v>
      </c>
      <c r="I2018" s="3">
        <f t="shared" si="63"/>
        <v>11880</v>
      </c>
      <c r="J2018" s="4">
        <f>Rent[[#This Row],[Actual_Rent]]/Rent[[#This Row],[Planned_rent]]</f>
        <v>0.66666666666666663</v>
      </c>
      <c r="K2018"/>
    </row>
    <row r="2019" spans="1:11" x14ac:dyDescent="0.25">
      <c r="A2019">
        <v>107</v>
      </c>
      <c r="B2019" s="1">
        <v>38353</v>
      </c>
      <c r="C2019">
        <v>9</v>
      </c>
      <c r="D2019" t="str">
        <f>VLOOKUP(Rent[[#This Row],[Real_estate_Item]],Houses[#All],2)</f>
        <v>Eindhoven-West</v>
      </c>
      <c r="E2019" t="str">
        <f>VLOOKUP(Rent[[#This Row],[Real_estate_Item]],Houses[#All],3)</f>
        <v>Hanevoet</v>
      </c>
      <c r="F2019" t="str">
        <f>VLOOKUP(Rent[[#This Row],[Real_estate_Item]],Houses[#All],6)</f>
        <v>House</v>
      </c>
      <c r="G2019" s="3">
        <f>VLOOKUP(Rent[[#This Row],[Real_estate_Item]],Houses[#All],7)</f>
        <v>990</v>
      </c>
      <c r="H2019" s="3">
        <f t="shared" si="62"/>
        <v>8910</v>
      </c>
      <c r="I2019" s="3">
        <f t="shared" si="63"/>
        <v>11880</v>
      </c>
      <c r="J2019" s="4">
        <f>Rent[[#This Row],[Actual_Rent]]/Rent[[#This Row],[Planned_rent]]</f>
        <v>0.75</v>
      </c>
      <c r="K2019"/>
    </row>
    <row r="2020" spans="1:11" x14ac:dyDescent="0.25">
      <c r="A2020">
        <v>107</v>
      </c>
      <c r="B2020" s="1">
        <v>38718</v>
      </c>
      <c r="C2020">
        <v>7</v>
      </c>
      <c r="D2020" t="str">
        <f>VLOOKUP(Rent[[#This Row],[Real_estate_Item]],Houses[#All],2)</f>
        <v>Eindhoven-West</v>
      </c>
      <c r="E2020" t="str">
        <f>VLOOKUP(Rent[[#This Row],[Real_estate_Item]],Houses[#All],3)</f>
        <v>Hanevoet</v>
      </c>
      <c r="F2020" t="str">
        <f>VLOOKUP(Rent[[#This Row],[Real_estate_Item]],Houses[#All],6)</f>
        <v>House</v>
      </c>
      <c r="G2020" s="3">
        <f>VLOOKUP(Rent[[#This Row],[Real_estate_Item]],Houses[#All],7)</f>
        <v>990</v>
      </c>
      <c r="H2020" s="3">
        <f t="shared" si="62"/>
        <v>6930</v>
      </c>
      <c r="I2020" s="3">
        <f t="shared" si="63"/>
        <v>11880</v>
      </c>
      <c r="J2020" s="4">
        <f>Rent[[#This Row],[Actual_Rent]]/Rent[[#This Row],[Planned_rent]]</f>
        <v>0.58333333333333337</v>
      </c>
      <c r="K2020"/>
    </row>
    <row r="2021" spans="1:11" x14ac:dyDescent="0.25">
      <c r="A2021">
        <v>107</v>
      </c>
      <c r="B2021" s="1">
        <v>39083</v>
      </c>
      <c r="C2021">
        <v>6</v>
      </c>
      <c r="D2021" t="str">
        <f>VLOOKUP(Rent[[#This Row],[Real_estate_Item]],Houses[#All],2)</f>
        <v>Eindhoven-West</v>
      </c>
      <c r="E2021" t="str">
        <f>VLOOKUP(Rent[[#This Row],[Real_estate_Item]],Houses[#All],3)</f>
        <v>Hanevoet</v>
      </c>
      <c r="F2021" t="str">
        <f>VLOOKUP(Rent[[#This Row],[Real_estate_Item]],Houses[#All],6)</f>
        <v>House</v>
      </c>
      <c r="G2021" s="3">
        <f>VLOOKUP(Rent[[#This Row],[Real_estate_Item]],Houses[#All],7)</f>
        <v>990</v>
      </c>
      <c r="H2021" s="3">
        <f t="shared" si="62"/>
        <v>5940</v>
      </c>
      <c r="I2021" s="3">
        <f t="shared" si="63"/>
        <v>11880</v>
      </c>
      <c r="J2021" s="4">
        <f>Rent[[#This Row],[Actual_Rent]]/Rent[[#This Row],[Planned_rent]]</f>
        <v>0.5</v>
      </c>
      <c r="K2021"/>
    </row>
    <row r="2022" spans="1:11" x14ac:dyDescent="0.25">
      <c r="A2022">
        <v>107</v>
      </c>
      <c r="B2022" s="1">
        <v>39448</v>
      </c>
      <c r="C2022">
        <v>10</v>
      </c>
      <c r="D2022" t="str">
        <f>VLOOKUP(Rent[[#This Row],[Real_estate_Item]],Houses[#All],2)</f>
        <v>Eindhoven-West</v>
      </c>
      <c r="E2022" t="str">
        <f>VLOOKUP(Rent[[#This Row],[Real_estate_Item]],Houses[#All],3)</f>
        <v>Hanevoet</v>
      </c>
      <c r="F2022" t="str">
        <f>VLOOKUP(Rent[[#This Row],[Real_estate_Item]],Houses[#All],6)</f>
        <v>House</v>
      </c>
      <c r="G2022" s="3">
        <f>VLOOKUP(Rent[[#This Row],[Real_estate_Item]],Houses[#All],7)</f>
        <v>990</v>
      </c>
      <c r="H2022" s="3">
        <f t="shared" si="62"/>
        <v>9900</v>
      </c>
      <c r="I2022" s="3">
        <f t="shared" si="63"/>
        <v>11880</v>
      </c>
      <c r="J2022" s="4">
        <f>Rent[[#This Row],[Actual_Rent]]/Rent[[#This Row],[Planned_rent]]</f>
        <v>0.83333333333333337</v>
      </c>
      <c r="K2022"/>
    </row>
    <row r="2023" spans="1:11" x14ac:dyDescent="0.25">
      <c r="A2023">
        <v>107</v>
      </c>
      <c r="B2023" s="1">
        <v>39814</v>
      </c>
      <c r="C2023">
        <v>6</v>
      </c>
      <c r="D2023" t="str">
        <f>VLOOKUP(Rent[[#This Row],[Real_estate_Item]],Houses[#All],2)</f>
        <v>Eindhoven-West</v>
      </c>
      <c r="E2023" t="str">
        <f>VLOOKUP(Rent[[#This Row],[Real_estate_Item]],Houses[#All],3)</f>
        <v>Hanevoet</v>
      </c>
      <c r="F2023" t="str">
        <f>VLOOKUP(Rent[[#This Row],[Real_estate_Item]],Houses[#All],6)</f>
        <v>House</v>
      </c>
      <c r="G2023" s="3">
        <f>VLOOKUP(Rent[[#This Row],[Real_estate_Item]],Houses[#All],7)</f>
        <v>990</v>
      </c>
      <c r="H2023" s="3">
        <f t="shared" si="62"/>
        <v>5940</v>
      </c>
      <c r="I2023" s="3">
        <f t="shared" si="63"/>
        <v>11880</v>
      </c>
      <c r="J2023" s="4">
        <f>Rent[[#This Row],[Actual_Rent]]/Rent[[#This Row],[Planned_rent]]</f>
        <v>0.5</v>
      </c>
      <c r="K2023"/>
    </row>
    <row r="2024" spans="1:11" x14ac:dyDescent="0.25">
      <c r="A2024">
        <v>107</v>
      </c>
      <c r="B2024" s="1">
        <v>40179</v>
      </c>
      <c r="C2024">
        <v>8</v>
      </c>
      <c r="D2024" t="str">
        <f>VLOOKUP(Rent[[#This Row],[Real_estate_Item]],Houses[#All],2)</f>
        <v>Eindhoven-West</v>
      </c>
      <c r="E2024" t="str">
        <f>VLOOKUP(Rent[[#This Row],[Real_estate_Item]],Houses[#All],3)</f>
        <v>Hanevoet</v>
      </c>
      <c r="F2024" t="str">
        <f>VLOOKUP(Rent[[#This Row],[Real_estate_Item]],Houses[#All],6)</f>
        <v>House</v>
      </c>
      <c r="G2024" s="3">
        <f>VLOOKUP(Rent[[#This Row],[Real_estate_Item]],Houses[#All],7)</f>
        <v>990</v>
      </c>
      <c r="H2024" s="3">
        <f t="shared" si="62"/>
        <v>7920</v>
      </c>
      <c r="I2024" s="3">
        <f t="shared" si="63"/>
        <v>11880</v>
      </c>
      <c r="J2024" s="4">
        <f>Rent[[#This Row],[Actual_Rent]]/Rent[[#This Row],[Planned_rent]]</f>
        <v>0.66666666666666663</v>
      </c>
      <c r="K2024"/>
    </row>
    <row r="2025" spans="1:11" x14ac:dyDescent="0.25">
      <c r="A2025">
        <v>107</v>
      </c>
      <c r="B2025" s="1">
        <v>40544</v>
      </c>
      <c r="C2025">
        <v>6</v>
      </c>
      <c r="D2025" t="str">
        <f>VLOOKUP(Rent[[#This Row],[Real_estate_Item]],Houses[#All],2)</f>
        <v>Eindhoven-West</v>
      </c>
      <c r="E2025" t="str">
        <f>VLOOKUP(Rent[[#This Row],[Real_estate_Item]],Houses[#All],3)</f>
        <v>Hanevoet</v>
      </c>
      <c r="F2025" t="str">
        <f>VLOOKUP(Rent[[#This Row],[Real_estate_Item]],Houses[#All],6)</f>
        <v>House</v>
      </c>
      <c r="G2025" s="3">
        <f>VLOOKUP(Rent[[#This Row],[Real_estate_Item]],Houses[#All],7)</f>
        <v>990</v>
      </c>
      <c r="H2025" s="3">
        <f t="shared" si="62"/>
        <v>5940</v>
      </c>
      <c r="I2025" s="3">
        <f t="shared" si="63"/>
        <v>11880</v>
      </c>
      <c r="J2025" s="4">
        <f>Rent[[#This Row],[Actual_Rent]]/Rent[[#This Row],[Planned_rent]]</f>
        <v>0.5</v>
      </c>
      <c r="K2025"/>
    </row>
    <row r="2026" spans="1:11" x14ac:dyDescent="0.25">
      <c r="A2026">
        <v>107</v>
      </c>
      <c r="B2026" s="1">
        <v>40909</v>
      </c>
      <c r="C2026">
        <v>7</v>
      </c>
      <c r="D2026" t="str">
        <f>VLOOKUP(Rent[[#This Row],[Real_estate_Item]],Houses[#All],2)</f>
        <v>Eindhoven-West</v>
      </c>
      <c r="E2026" t="str">
        <f>VLOOKUP(Rent[[#This Row],[Real_estate_Item]],Houses[#All],3)</f>
        <v>Hanevoet</v>
      </c>
      <c r="F2026" t="str">
        <f>VLOOKUP(Rent[[#This Row],[Real_estate_Item]],Houses[#All],6)</f>
        <v>House</v>
      </c>
      <c r="G2026" s="3">
        <f>VLOOKUP(Rent[[#This Row],[Real_estate_Item]],Houses[#All],7)</f>
        <v>990</v>
      </c>
      <c r="H2026" s="3">
        <f t="shared" si="62"/>
        <v>6930</v>
      </c>
      <c r="I2026" s="3">
        <f t="shared" si="63"/>
        <v>11880</v>
      </c>
      <c r="J2026" s="4">
        <f>Rent[[#This Row],[Actual_Rent]]/Rent[[#This Row],[Planned_rent]]</f>
        <v>0.58333333333333337</v>
      </c>
      <c r="K2026"/>
    </row>
    <row r="2027" spans="1:11" x14ac:dyDescent="0.25">
      <c r="A2027">
        <v>107</v>
      </c>
      <c r="B2027" s="1">
        <v>41275</v>
      </c>
      <c r="C2027">
        <v>10</v>
      </c>
      <c r="D2027" t="str">
        <f>VLOOKUP(Rent[[#This Row],[Real_estate_Item]],Houses[#All],2)</f>
        <v>Eindhoven-West</v>
      </c>
      <c r="E2027" t="str">
        <f>VLOOKUP(Rent[[#This Row],[Real_estate_Item]],Houses[#All],3)</f>
        <v>Hanevoet</v>
      </c>
      <c r="F2027" t="str">
        <f>VLOOKUP(Rent[[#This Row],[Real_estate_Item]],Houses[#All],6)</f>
        <v>House</v>
      </c>
      <c r="G2027" s="3">
        <f>VLOOKUP(Rent[[#This Row],[Real_estate_Item]],Houses[#All],7)</f>
        <v>990</v>
      </c>
      <c r="H2027" s="3">
        <f t="shared" si="62"/>
        <v>9900</v>
      </c>
      <c r="I2027" s="3">
        <f t="shared" si="63"/>
        <v>11880</v>
      </c>
      <c r="J2027" s="4">
        <f>Rent[[#This Row],[Actual_Rent]]/Rent[[#This Row],[Planned_rent]]</f>
        <v>0.83333333333333337</v>
      </c>
      <c r="K2027"/>
    </row>
    <row r="2028" spans="1:11" x14ac:dyDescent="0.25">
      <c r="A2028">
        <v>107</v>
      </c>
      <c r="B2028" s="1">
        <v>41640</v>
      </c>
      <c r="C2028">
        <v>8</v>
      </c>
      <c r="D2028" t="str">
        <f>VLOOKUP(Rent[[#This Row],[Real_estate_Item]],Houses[#All],2)</f>
        <v>Eindhoven-West</v>
      </c>
      <c r="E2028" t="str">
        <f>VLOOKUP(Rent[[#This Row],[Real_estate_Item]],Houses[#All],3)</f>
        <v>Hanevoet</v>
      </c>
      <c r="F2028" t="str">
        <f>VLOOKUP(Rent[[#This Row],[Real_estate_Item]],Houses[#All],6)</f>
        <v>House</v>
      </c>
      <c r="G2028" s="3">
        <f>VLOOKUP(Rent[[#This Row],[Real_estate_Item]],Houses[#All],7)</f>
        <v>990</v>
      </c>
      <c r="H2028" s="3">
        <f t="shared" si="62"/>
        <v>7920</v>
      </c>
      <c r="I2028" s="3">
        <f t="shared" si="63"/>
        <v>11880</v>
      </c>
      <c r="J2028" s="4">
        <f>Rent[[#This Row],[Actual_Rent]]/Rent[[#This Row],[Planned_rent]]</f>
        <v>0.66666666666666663</v>
      </c>
      <c r="K2028"/>
    </row>
    <row r="2029" spans="1:11" x14ac:dyDescent="0.25">
      <c r="A2029">
        <v>107</v>
      </c>
      <c r="B2029" s="1">
        <v>42005</v>
      </c>
      <c r="C2029">
        <v>7</v>
      </c>
      <c r="D2029" t="str">
        <f>VLOOKUP(Rent[[#This Row],[Real_estate_Item]],Houses[#All],2)</f>
        <v>Eindhoven-West</v>
      </c>
      <c r="E2029" t="str">
        <f>VLOOKUP(Rent[[#This Row],[Real_estate_Item]],Houses[#All],3)</f>
        <v>Hanevoet</v>
      </c>
      <c r="F2029" t="str">
        <f>VLOOKUP(Rent[[#This Row],[Real_estate_Item]],Houses[#All],6)</f>
        <v>House</v>
      </c>
      <c r="G2029" s="3">
        <f>VLOOKUP(Rent[[#This Row],[Real_estate_Item]],Houses[#All],7)</f>
        <v>990</v>
      </c>
      <c r="H2029" s="3">
        <f t="shared" si="62"/>
        <v>6930</v>
      </c>
      <c r="I2029" s="3">
        <f t="shared" si="63"/>
        <v>11880</v>
      </c>
      <c r="J2029" s="4">
        <f>Rent[[#This Row],[Actual_Rent]]/Rent[[#This Row],[Planned_rent]]</f>
        <v>0.58333333333333337</v>
      </c>
      <c r="K2029"/>
    </row>
    <row r="2030" spans="1:11" x14ac:dyDescent="0.25">
      <c r="A2030">
        <v>107</v>
      </c>
      <c r="B2030" s="1">
        <v>42370</v>
      </c>
      <c r="C2030">
        <v>7</v>
      </c>
      <c r="D2030" t="str">
        <f>VLOOKUP(Rent[[#This Row],[Real_estate_Item]],Houses[#All],2)</f>
        <v>Eindhoven-West</v>
      </c>
      <c r="E2030" t="str">
        <f>VLOOKUP(Rent[[#This Row],[Real_estate_Item]],Houses[#All],3)</f>
        <v>Hanevoet</v>
      </c>
      <c r="F2030" t="str">
        <f>VLOOKUP(Rent[[#This Row],[Real_estate_Item]],Houses[#All],6)</f>
        <v>House</v>
      </c>
      <c r="G2030" s="3">
        <f>VLOOKUP(Rent[[#This Row],[Real_estate_Item]],Houses[#All],7)</f>
        <v>990</v>
      </c>
      <c r="H2030" s="3">
        <f t="shared" si="62"/>
        <v>6930</v>
      </c>
      <c r="I2030" s="3">
        <f t="shared" si="63"/>
        <v>11880</v>
      </c>
      <c r="J2030" s="4">
        <f>Rent[[#This Row],[Actual_Rent]]/Rent[[#This Row],[Planned_rent]]</f>
        <v>0.58333333333333337</v>
      </c>
      <c r="K2030"/>
    </row>
    <row r="2031" spans="1:11" x14ac:dyDescent="0.25">
      <c r="A2031">
        <v>107</v>
      </c>
      <c r="B2031" s="1">
        <v>42736</v>
      </c>
      <c r="C2031">
        <v>7</v>
      </c>
      <c r="D2031" t="str">
        <f>VLOOKUP(Rent[[#This Row],[Real_estate_Item]],Houses[#All],2)</f>
        <v>Eindhoven-West</v>
      </c>
      <c r="E2031" t="str">
        <f>VLOOKUP(Rent[[#This Row],[Real_estate_Item]],Houses[#All],3)</f>
        <v>Hanevoet</v>
      </c>
      <c r="F2031" t="str">
        <f>VLOOKUP(Rent[[#This Row],[Real_estate_Item]],Houses[#All],6)</f>
        <v>House</v>
      </c>
      <c r="G2031" s="3">
        <f>VLOOKUP(Rent[[#This Row],[Real_estate_Item]],Houses[#All],7)</f>
        <v>990</v>
      </c>
      <c r="H2031" s="3">
        <f t="shared" si="62"/>
        <v>6930</v>
      </c>
      <c r="I2031" s="3">
        <f t="shared" si="63"/>
        <v>11880</v>
      </c>
      <c r="J2031" s="4">
        <f>Rent[[#This Row],[Actual_Rent]]/Rent[[#This Row],[Planned_rent]]</f>
        <v>0.58333333333333337</v>
      </c>
      <c r="K2031"/>
    </row>
    <row r="2032" spans="1:11" x14ac:dyDescent="0.25">
      <c r="A2032">
        <v>107</v>
      </c>
      <c r="B2032" s="1">
        <v>43101</v>
      </c>
      <c r="C2032">
        <v>7</v>
      </c>
      <c r="D2032" t="str">
        <f>VLOOKUP(Rent[[#This Row],[Real_estate_Item]],Houses[#All],2)</f>
        <v>Eindhoven-West</v>
      </c>
      <c r="E2032" t="str">
        <f>VLOOKUP(Rent[[#This Row],[Real_estate_Item]],Houses[#All],3)</f>
        <v>Hanevoet</v>
      </c>
      <c r="F2032" t="str">
        <f>VLOOKUP(Rent[[#This Row],[Real_estate_Item]],Houses[#All],6)</f>
        <v>House</v>
      </c>
      <c r="G2032" s="3">
        <f>VLOOKUP(Rent[[#This Row],[Real_estate_Item]],Houses[#All],7)</f>
        <v>990</v>
      </c>
      <c r="H2032" s="3">
        <f t="shared" si="62"/>
        <v>6930</v>
      </c>
      <c r="I2032" s="3">
        <f t="shared" si="63"/>
        <v>11880</v>
      </c>
      <c r="J2032" s="4">
        <f>Rent[[#This Row],[Actual_Rent]]/Rent[[#This Row],[Planned_rent]]</f>
        <v>0.58333333333333337</v>
      </c>
      <c r="K2032"/>
    </row>
    <row r="2033" spans="1:11" x14ac:dyDescent="0.25">
      <c r="A2033">
        <v>107</v>
      </c>
      <c r="B2033" s="1">
        <v>43466</v>
      </c>
      <c r="C2033">
        <v>9</v>
      </c>
      <c r="D2033" t="str">
        <f>VLOOKUP(Rent[[#This Row],[Real_estate_Item]],Houses[#All],2)</f>
        <v>Eindhoven-West</v>
      </c>
      <c r="E2033" t="str">
        <f>VLOOKUP(Rent[[#This Row],[Real_estate_Item]],Houses[#All],3)</f>
        <v>Hanevoet</v>
      </c>
      <c r="F2033" t="str">
        <f>VLOOKUP(Rent[[#This Row],[Real_estate_Item]],Houses[#All],6)</f>
        <v>House</v>
      </c>
      <c r="G2033" s="3">
        <f>VLOOKUP(Rent[[#This Row],[Real_estate_Item]],Houses[#All],7)</f>
        <v>990</v>
      </c>
      <c r="H2033" s="3">
        <f t="shared" si="62"/>
        <v>8910</v>
      </c>
      <c r="I2033" s="3">
        <f t="shared" si="63"/>
        <v>11880</v>
      </c>
      <c r="J2033" s="4">
        <f>Rent[[#This Row],[Actual_Rent]]/Rent[[#This Row],[Planned_rent]]</f>
        <v>0.75</v>
      </c>
      <c r="K2033"/>
    </row>
    <row r="2034" spans="1:11" x14ac:dyDescent="0.25">
      <c r="A2034">
        <v>108</v>
      </c>
      <c r="B2034" s="1">
        <v>36892</v>
      </c>
      <c r="C2034">
        <v>7</v>
      </c>
      <c r="D2034" t="str">
        <f>VLOOKUP(Rent[[#This Row],[Real_estate_Item]],Houses[#All],2)</f>
        <v>Eindhoven-West</v>
      </c>
      <c r="E2034" t="str">
        <f>VLOOKUP(Rent[[#This Row],[Real_estate_Item]],Houses[#All],3)</f>
        <v>Hanevoet</v>
      </c>
      <c r="F2034" t="str">
        <f>VLOOKUP(Rent[[#This Row],[Real_estate_Item]],Houses[#All],6)</f>
        <v>Apartment</v>
      </c>
      <c r="G2034" s="3">
        <f>VLOOKUP(Rent[[#This Row],[Real_estate_Item]],Houses[#All],7)</f>
        <v>275</v>
      </c>
      <c r="H2034" s="3">
        <f t="shared" si="62"/>
        <v>1925</v>
      </c>
      <c r="I2034" s="3">
        <f t="shared" si="63"/>
        <v>3300</v>
      </c>
      <c r="J2034" s="4">
        <f>Rent[[#This Row],[Actual_Rent]]/Rent[[#This Row],[Planned_rent]]</f>
        <v>0.58333333333333337</v>
      </c>
      <c r="K2034"/>
    </row>
    <row r="2035" spans="1:11" x14ac:dyDescent="0.25">
      <c r="A2035">
        <v>108</v>
      </c>
      <c r="B2035" s="1">
        <v>37257</v>
      </c>
      <c r="C2035">
        <v>8</v>
      </c>
      <c r="D2035" t="str">
        <f>VLOOKUP(Rent[[#This Row],[Real_estate_Item]],Houses[#All],2)</f>
        <v>Eindhoven-West</v>
      </c>
      <c r="E2035" t="str">
        <f>VLOOKUP(Rent[[#This Row],[Real_estate_Item]],Houses[#All],3)</f>
        <v>Hanevoet</v>
      </c>
      <c r="F2035" t="str">
        <f>VLOOKUP(Rent[[#This Row],[Real_estate_Item]],Houses[#All],6)</f>
        <v>Apartment</v>
      </c>
      <c r="G2035" s="3">
        <f>VLOOKUP(Rent[[#This Row],[Real_estate_Item]],Houses[#All],7)</f>
        <v>275</v>
      </c>
      <c r="H2035" s="3">
        <f t="shared" si="62"/>
        <v>2200</v>
      </c>
      <c r="I2035" s="3">
        <f t="shared" si="63"/>
        <v>3300</v>
      </c>
      <c r="J2035" s="4">
        <f>Rent[[#This Row],[Actual_Rent]]/Rent[[#This Row],[Planned_rent]]</f>
        <v>0.66666666666666663</v>
      </c>
      <c r="K2035"/>
    </row>
    <row r="2036" spans="1:11" x14ac:dyDescent="0.25">
      <c r="A2036">
        <v>108</v>
      </c>
      <c r="B2036" s="1">
        <v>37622</v>
      </c>
      <c r="C2036">
        <v>8</v>
      </c>
      <c r="D2036" t="str">
        <f>VLOOKUP(Rent[[#This Row],[Real_estate_Item]],Houses[#All],2)</f>
        <v>Eindhoven-West</v>
      </c>
      <c r="E2036" t="str">
        <f>VLOOKUP(Rent[[#This Row],[Real_estate_Item]],Houses[#All],3)</f>
        <v>Hanevoet</v>
      </c>
      <c r="F2036" t="str">
        <f>VLOOKUP(Rent[[#This Row],[Real_estate_Item]],Houses[#All],6)</f>
        <v>Apartment</v>
      </c>
      <c r="G2036" s="3">
        <f>VLOOKUP(Rent[[#This Row],[Real_estate_Item]],Houses[#All],7)</f>
        <v>275</v>
      </c>
      <c r="H2036" s="3">
        <f t="shared" si="62"/>
        <v>2200</v>
      </c>
      <c r="I2036" s="3">
        <f t="shared" si="63"/>
        <v>3300</v>
      </c>
      <c r="J2036" s="4">
        <f>Rent[[#This Row],[Actual_Rent]]/Rent[[#This Row],[Planned_rent]]</f>
        <v>0.66666666666666663</v>
      </c>
      <c r="K2036"/>
    </row>
    <row r="2037" spans="1:11" x14ac:dyDescent="0.25">
      <c r="A2037">
        <v>108</v>
      </c>
      <c r="B2037" s="1">
        <v>37987</v>
      </c>
      <c r="C2037">
        <v>7</v>
      </c>
      <c r="D2037" t="str">
        <f>VLOOKUP(Rent[[#This Row],[Real_estate_Item]],Houses[#All],2)</f>
        <v>Eindhoven-West</v>
      </c>
      <c r="E2037" t="str">
        <f>VLOOKUP(Rent[[#This Row],[Real_estate_Item]],Houses[#All],3)</f>
        <v>Hanevoet</v>
      </c>
      <c r="F2037" t="str">
        <f>VLOOKUP(Rent[[#This Row],[Real_estate_Item]],Houses[#All],6)</f>
        <v>Apartment</v>
      </c>
      <c r="G2037" s="3">
        <f>VLOOKUP(Rent[[#This Row],[Real_estate_Item]],Houses[#All],7)</f>
        <v>275</v>
      </c>
      <c r="H2037" s="3">
        <f t="shared" si="62"/>
        <v>1925</v>
      </c>
      <c r="I2037" s="3">
        <f t="shared" si="63"/>
        <v>3300</v>
      </c>
      <c r="J2037" s="4">
        <f>Rent[[#This Row],[Actual_Rent]]/Rent[[#This Row],[Planned_rent]]</f>
        <v>0.58333333333333337</v>
      </c>
      <c r="K2037"/>
    </row>
    <row r="2038" spans="1:11" x14ac:dyDescent="0.25">
      <c r="A2038">
        <v>108</v>
      </c>
      <c r="B2038" s="1">
        <v>38353</v>
      </c>
      <c r="C2038">
        <v>9</v>
      </c>
      <c r="D2038" t="str">
        <f>VLOOKUP(Rent[[#This Row],[Real_estate_Item]],Houses[#All],2)</f>
        <v>Eindhoven-West</v>
      </c>
      <c r="E2038" t="str">
        <f>VLOOKUP(Rent[[#This Row],[Real_estate_Item]],Houses[#All],3)</f>
        <v>Hanevoet</v>
      </c>
      <c r="F2038" t="str">
        <f>VLOOKUP(Rent[[#This Row],[Real_estate_Item]],Houses[#All],6)</f>
        <v>Apartment</v>
      </c>
      <c r="G2038" s="3">
        <f>VLOOKUP(Rent[[#This Row],[Real_estate_Item]],Houses[#All],7)</f>
        <v>275</v>
      </c>
      <c r="H2038" s="3">
        <f t="shared" si="62"/>
        <v>2475</v>
      </c>
      <c r="I2038" s="3">
        <f t="shared" si="63"/>
        <v>3300</v>
      </c>
      <c r="J2038" s="4">
        <f>Rent[[#This Row],[Actual_Rent]]/Rent[[#This Row],[Planned_rent]]</f>
        <v>0.75</v>
      </c>
      <c r="K2038"/>
    </row>
    <row r="2039" spans="1:11" x14ac:dyDescent="0.25">
      <c r="A2039">
        <v>108</v>
      </c>
      <c r="B2039" s="1">
        <v>38718</v>
      </c>
      <c r="C2039">
        <v>7</v>
      </c>
      <c r="D2039" t="str">
        <f>VLOOKUP(Rent[[#This Row],[Real_estate_Item]],Houses[#All],2)</f>
        <v>Eindhoven-West</v>
      </c>
      <c r="E2039" t="str">
        <f>VLOOKUP(Rent[[#This Row],[Real_estate_Item]],Houses[#All],3)</f>
        <v>Hanevoet</v>
      </c>
      <c r="F2039" t="str">
        <f>VLOOKUP(Rent[[#This Row],[Real_estate_Item]],Houses[#All],6)</f>
        <v>Apartment</v>
      </c>
      <c r="G2039" s="3">
        <f>VLOOKUP(Rent[[#This Row],[Real_estate_Item]],Houses[#All],7)</f>
        <v>275</v>
      </c>
      <c r="H2039" s="3">
        <f t="shared" si="62"/>
        <v>1925</v>
      </c>
      <c r="I2039" s="3">
        <f t="shared" si="63"/>
        <v>3300</v>
      </c>
      <c r="J2039" s="4">
        <f>Rent[[#This Row],[Actual_Rent]]/Rent[[#This Row],[Planned_rent]]</f>
        <v>0.58333333333333337</v>
      </c>
      <c r="K2039"/>
    </row>
    <row r="2040" spans="1:11" x14ac:dyDescent="0.25">
      <c r="A2040">
        <v>108</v>
      </c>
      <c r="B2040" s="1">
        <v>39083</v>
      </c>
      <c r="C2040">
        <v>6</v>
      </c>
      <c r="D2040" t="str">
        <f>VLOOKUP(Rent[[#This Row],[Real_estate_Item]],Houses[#All],2)</f>
        <v>Eindhoven-West</v>
      </c>
      <c r="E2040" t="str">
        <f>VLOOKUP(Rent[[#This Row],[Real_estate_Item]],Houses[#All],3)</f>
        <v>Hanevoet</v>
      </c>
      <c r="F2040" t="str">
        <f>VLOOKUP(Rent[[#This Row],[Real_estate_Item]],Houses[#All],6)</f>
        <v>Apartment</v>
      </c>
      <c r="G2040" s="3">
        <f>VLOOKUP(Rent[[#This Row],[Real_estate_Item]],Houses[#All],7)</f>
        <v>275</v>
      </c>
      <c r="H2040" s="3">
        <f t="shared" si="62"/>
        <v>1650</v>
      </c>
      <c r="I2040" s="3">
        <f t="shared" si="63"/>
        <v>3300</v>
      </c>
      <c r="J2040" s="4">
        <f>Rent[[#This Row],[Actual_Rent]]/Rent[[#This Row],[Planned_rent]]</f>
        <v>0.5</v>
      </c>
      <c r="K2040"/>
    </row>
    <row r="2041" spans="1:11" x14ac:dyDescent="0.25">
      <c r="A2041">
        <v>108</v>
      </c>
      <c r="B2041" s="1">
        <v>39448</v>
      </c>
      <c r="C2041">
        <v>8</v>
      </c>
      <c r="D2041" t="str">
        <f>VLOOKUP(Rent[[#This Row],[Real_estate_Item]],Houses[#All],2)</f>
        <v>Eindhoven-West</v>
      </c>
      <c r="E2041" t="str">
        <f>VLOOKUP(Rent[[#This Row],[Real_estate_Item]],Houses[#All],3)</f>
        <v>Hanevoet</v>
      </c>
      <c r="F2041" t="str">
        <f>VLOOKUP(Rent[[#This Row],[Real_estate_Item]],Houses[#All],6)</f>
        <v>Apartment</v>
      </c>
      <c r="G2041" s="3">
        <f>VLOOKUP(Rent[[#This Row],[Real_estate_Item]],Houses[#All],7)</f>
        <v>275</v>
      </c>
      <c r="H2041" s="3">
        <f t="shared" si="62"/>
        <v>2200</v>
      </c>
      <c r="I2041" s="3">
        <f t="shared" si="63"/>
        <v>3300</v>
      </c>
      <c r="J2041" s="4">
        <f>Rent[[#This Row],[Actual_Rent]]/Rent[[#This Row],[Planned_rent]]</f>
        <v>0.66666666666666663</v>
      </c>
      <c r="K2041"/>
    </row>
    <row r="2042" spans="1:11" x14ac:dyDescent="0.25">
      <c r="A2042">
        <v>108</v>
      </c>
      <c r="B2042" s="1">
        <v>39814</v>
      </c>
      <c r="C2042">
        <v>9</v>
      </c>
      <c r="D2042" t="str">
        <f>VLOOKUP(Rent[[#This Row],[Real_estate_Item]],Houses[#All],2)</f>
        <v>Eindhoven-West</v>
      </c>
      <c r="E2042" t="str">
        <f>VLOOKUP(Rent[[#This Row],[Real_estate_Item]],Houses[#All],3)</f>
        <v>Hanevoet</v>
      </c>
      <c r="F2042" t="str">
        <f>VLOOKUP(Rent[[#This Row],[Real_estate_Item]],Houses[#All],6)</f>
        <v>Apartment</v>
      </c>
      <c r="G2042" s="3">
        <f>VLOOKUP(Rent[[#This Row],[Real_estate_Item]],Houses[#All],7)</f>
        <v>275</v>
      </c>
      <c r="H2042" s="3">
        <f t="shared" si="62"/>
        <v>2475</v>
      </c>
      <c r="I2042" s="3">
        <f t="shared" si="63"/>
        <v>3300</v>
      </c>
      <c r="J2042" s="4">
        <f>Rent[[#This Row],[Actual_Rent]]/Rent[[#This Row],[Planned_rent]]</f>
        <v>0.75</v>
      </c>
      <c r="K2042"/>
    </row>
    <row r="2043" spans="1:11" x14ac:dyDescent="0.25">
      <c r="A2043">
        <v>108</v>
      </c>
      <c r="B2043" s="1">
        <v>40179</v>
      </c>
      <c r="C2043">
        <v>10</v>
      </c>
      <c r="D2043" t="str">
        <f>VLOOKUP(Rent[[#This Row],[Real_estate_Item]],Houses[#All],2)</f>
        <v>Eindhoven-West</v>
      </c>
      <c r="E2043" t="str">
        <f>VLOOKUP(Rent[[#This Row],[Real_estate_Item]],Houses[#All],3)</f>
        <v>Hanevoet</v>
      </c>
      <c r="F2043" t="str">
        <f>VLOOKUP(Rent[[#This Row],[Real_estate_Item]],Houses[#All],6)</f>
        <v>Apartment</v>
      </c>
      <c r="G2043" s="3">
        <f>VLOOKUP(Rent[[#This Row],[Real_estate_Item]],Houses[#All],7)</f>
        <v>275</v>
      </c>
      <c r="H2043" s="3">
        <f t="shared" si="62"/>
        <v>2750</v>
      </c>
      <c r="I2043" s="3">
        <f t="shared" si="63"/>
        <v>3300</v>
      </c>
      <c r="J2043" s="4">
        <f>Rent[[#This Row],[Actual_Rent]]/Rent[[#This Row],[Planned_rent]]</f>
        <v>0.83333333333333337</v>
      </c>
      <c r="K2043"/>
    </row>
    <row r="2044" spans="1:11" x14ac:dyDescent="0.25">
      <c r="A2044">
        <v>108</v>
      </c>
      <c r="B2044" s="1">
        <v>40544</v>
      </c>
      <c r="C2044">
        <v>10</v>
      </c>
      <c r="D2044" t="str">
        <f>VLOOKUP(Rent[[#This Row],[Real_estate_Item]],Houses[#All],2)</f>
        <v>Eindhoven-West</v>
      </c>
      <c r="E2044" t="str">
        <f>VLOOKUP(Rent[[#This Row],[Real_estate_Item]],Houses[#All],3)</f>
        <v>Hanevoet</v>
      </c>
      <c r="F2044" t="str">
        <f>VLOOKUP(Rent[[#This Row],[Real_estate_Item]],Houses[#All],6)</f>
        <v>Apartment</v>
      </c>
      <c r="G2044" s="3">
        <f>VLOOKUP(Rent[[#This Row],[Real_estate_Item]],Houses[#All],7)</f>
        <v>275</v>
      </c>
      <c r="H2044" s="3">
        <f t="shared" si="62"/>
        <v>2750</v>
      </c>
      <c r="I2044" s="3">
        <f t="shared" si="63"/>
        <v>3300</v>
      </c>
      <c r="J2044" s="4">
        <f>Rent[[#This Row],[Actual_Rent]]/Rent[[#This Row],[Planned_rent]]</f>
        <v>0.83333333333333337</v>
      </c>
      <c r="K2044"/>
    </row>
    <row r="2045" spans="1:11" x14ac:dyDescent="0.25">
      <c r="A2045">
        <v>108</v>
      </c>
      <c r="B2045" s="1">
        <v>40909</v>
      </c>
      <c r="C2045">
        <v>6</v>
      </c>
      <c r="D2045" t="str">
        <f>VLOOKUP(Rent[[#This Row],[Real_estate_Item]],Houses[#All],2)</f>
        <v>Eindhoven-West</v>
      </c>
      <c r="E2045" t="str">
        <f>VLOOKUP(Rent[[#This Row],[Real_estate_Item]],Houses[#All],3)</f>
        <v>Hanevoet</v>
      </c>
      <c r="F2045" t="str">
        <f>VLOOKUP(Rent[[#This Row],[Real_estate_Item]],Houses[#All],6)</f>
        <v>Apartment</v>
      </c>
      <c r="G2045" s="3">
        <f>VLOOKUP(Rent[[#This Row],[Real_estate_Item]],Houses[#All],7)</f>
        <v>275</v>
      </c>
      <c r="H2045" s="3">
        <f t="shared" si="62"/>
        <v>1650</v>
      </c>
      <c r="I2045" s="3">
        <f t="shared" si="63"/>
        <v>3300</v>
      </c>
      <c r="J2045" s="4">
        <f>Rent[[#This Row],[Actual_Rent]]/Rent[[#This Row],[Planned_rent]]</f>
        <v>0.5</v>
      </c>
      <c r="K2045"/>
    </row>
    <row r="2046" spans="1:11" x14ac:dyDescent="0.25">
      <c r="A2046">
        <v>108</v>
      </c>
      <c r="B2046" s="1">
        <v>41275</v>
      </c>
      <c r="C2046">
        <v>6</v>
      </c>
      <c r="D2046" t="str">
        <f>VLOOKUP(Rent[[#This Row],[Real_estate_Item]],Houses[#All],2)</f>
        <v>Eindhoven-West</v>
      </c>
      <c r="E2046" t="str">
        <f>VLOOKUP(Rent[[#This Row],[Real_estate_Item]],Houses[#All],3)</f>
        <v>Hanevoet</v>
      </c>
      <c r="F2046" t="str">
        <f>VLOOKUP(Rent[[#This Row],[Real_estate_Item]],Houses[#All],6)</f>
        <v>Apartment</v>
      </c>
      <c r="G2046" s="3">
        <f>VLOOKUP(Rent[[#This Row],[Real_estate_Item]],Houses[#All],7)</f>
        <v>275</v>
      </c>
      <c r="H2046" s="3">
        <f t="shared" si="62"/>
        <v>1650</v>
      </c>
      <c r="I2046" s="3">
        <f t="shared" si="63"/>
        <v>3300</v>
      </c>
      <c r="J2046" s="4">
        <f>Rent[[#This Row],[Actual_Rent]]/Rent[[#This Row],[Planned_rent]]</f>
        <v>0.5</v>
      </c>
      <c r="K2046"/>
    </row>
    <row r="2047" spans="1:11" x14ac:dyDescent="0.25">
      <c r="A2047">
        <v>108</v>
      </c>
      <c r="B2047" s="1">
        <v>41640</v>
      </c>
      <c r="C2047">
        <v>6</v>
      </c>
      <c r="D2047" t="str">
        <f>VLOOKUP(Rent[[#This Row],[Real_estate_Item]],Houses[#All],2)</f>
        <v>Eindhoven-West</v>
      </c>
      <c r="E2047" t="str">
        <f>VLOOKUP(Rent[[#This Row],[Real_estate_Item]],Houses[#All],3)</f>
        <v>Hanevoet</v>
      </c>
      <c r="F2047" t="str">
        <f>VLOOKUP(Rent[[#This Row],[Real_estate_Item]],Houses[#All],6)</f>
        <v>Apartment</v>
      </c>
      <c r="G2047" s="3">
        <f>VLOOKUP(Rent[[#This Row],[Real_estate_Item]],Houses[#All],7)</f>
        <v>275</v>
      </c>
      <c r="H2047" s="3">
        <f t="shared" si="62"/>
        <v>1650</v>
      </c>
      <c r="I2047" s="3">
        <f t="shared" si="63"/>
        <v>3300</v>
      </c>
      <c r="J2047" s="4">
        <f>Rent[[#This Row],[Actual_Rent]]/Rent[[#This Row],[Planned_rent]]</f>
        <v>0.5</v>
      </c>
      <c r="K2047"/>
    </row>
    <row r="2048" spans="1:11" x14ac:dyDescent="0.25">
      <c r="A2048">
        <v>108</v>
      </c>
      <c r="B2048" s="1">
        <v>42005</v>
      </c>
      <c r="C2048">
        <v>8</v>
      </c>
      <c r="D2048" t="str">
        <f>VLOOKUP(Rent[[#This Row],[Real_estate_Item]],Houses[#All],2)</f>
        <v>Eindhoven-West</v>
      </c>
      <c r="E2048" t="str">
        <f>VLOOKUP(Rent[[#This Row],[Real_estate_Item]],Houses[#All],3)</f>
        <v>Hanevoet</v>
      </c>
      <c r="F2048" t="str">
        <f>VLOOKUP(Rent[[#This Row],[Real_estate_Item]],Houses[#All],6)</f>
        <v>Apartment</v>
      </c>
      <c r="G2048" s="3">
        <f>VLOOKUP(Rent[[#This Row],[Real_estate_Item]],Houses[#All],7)</f>
        <v>275</v>
      </c>
      <c r="H2048" s="3">
        <f t="shared" si="62"/>
        <v>2200</v>
      </c>
      <c r="I2048" s="3">
        <f t="shared" si="63"/>
        <v>3300</v>
      </c>
      <c r="J2048" s="4">
        <f>Rent[[#This Row],[Actual_Rent]]/Rent[[#This Row],[Planned_rent]]</f>
        <v>0.66666666666666663</v>
      </c>
      <c r="K2048"/>
    </row>
    <row r="2049" spans="1:11" x14ac:dyDescent="0.25">
      <c r="A2049">
        <v>108</v>
      </c>
      <c r="B2049" s="1">
        <v>42370</v>
      </c>
      <c r="C2049">
        <v>9</v>
      </c>
      <c r="D2049" t="str">
        <f>VLOOKUP(Rent[[#This Row],[Real_estate_Item]],Houses[#All],2)</f>
        <v>Eindhoven-West</v>
      </c>
      <c r="E2049" t="str">
        <f>VLOOKUP(Rent[[#This Row],[Real_estate_Item]],Houses[#All],3)</f>
        <v>Hanevoet</v>
      </c>
      <c r="F2049" t="str">
        <f>VLOOKUP(Rent[[#This Row],[Real_estate_Item]],Houses[#All],6)</f>
        <v>Apartment</v>
      </c>
      <c r="G2049" s="3">
        <f>VLOOKUP(Rent[[#This Row],[Real_estate_Item]],Houses[#All],7)</f>
        <v>275</v>
      </c>
      <c r="H2049" s="3">
        <f t="shared" si="62"/>
        <v>2475</v>
      </c>
      <c r="I2049" s="3">
        <f t="shared" si="63"/>
        <v>3300</v>
      </c>
      <c r="J2049" s="4">
        <f>Rent[[#This Row],[Actual_Rent]]/Rent[[#This Row],[Planned_rent]]</f>
        <v>0.75</v>
      </c>
      <c r="K2049"/>
    </row>
    <row r="2050" spans="1:11" x14ac:dyDescent="0.25">
      <c r="A2050">
        <v>108</v>
      </c>
      <c r="B2050" s="1">
        <v>42736</v>
      </c>
      <c r="C2050">
        <v>9</v>
      </c>
      <c r="D2050" t="str">
        <f>VLOOKUP(Rent[[#This Row],[Real_estate_Item]],Houses[#All],2)</f>
        <v>Eindhoven-West</v>
      </c>
      <c r="E2050" t="str">
        <f>VLOOKUP(Rent[[#This Row],[Real_estate_Item]],Houses[#All],3)</f>
        <v>Hanevoet</v>
      </c>
      <c r="F2050" t="str">
        <f>VLOOKUP(Rent[[#This Row],[Real_estate_Item]],Houses[#All],6)</f>
        <v>Apartment</v>
      </c>
      <c r="G2050" s="3">
        <f>VLOOKUP(Rent[[#This Row],[Real_estate_Item]],Houses[#All],7)</f>
        <v>275</v>
      </c>
      <c r="H2050" s="3">
        <f t="shared" ref="H2050:H2113" si="64">C2050*G2050</f>
        <v>2475</v>
      </c>
      <c r="I2050" s="3">
        <f t="shared" ref="I2050:I2113" si="65">$C$2*G2050</f>
        <v>3300</v>
      </c>
      <c r="J2050" s="4">
        <f>Rent[[#This Row],[Actual_Rent]]/Rent[[#This Row],[Planned_rent]]</f>
        <v>0.75</v>
      </c>
      <c r="K2050"/>
    </row>
    <row r="2051" spans="1:11" x14ac:dyDescent="0.25">
      <c r="A2051">
        <v>108</v>
      </c>
      <c r="B2051" s="1">
        <v>43101</v>
      </c>
      <c r="C2051">
        <v>11</v>
      </c>
      <c r="D2051" t="str">
        <f>VLOOKUP(Rent[[#This Row],[Real_estate_Item]],Houses[#All],2)</f>
        <v>Eindhoven-West</v>
      </c>
      <c r="E2051" t="str">
        <f>VLOOKUP(Rent[[#This Row],[Real_estate_Item]],Houses[#All],3)</f>
        <v>Hanevoet</v>
      </c>
      <c r="F2051" t="str">
        <f>VLOOKUP(Rent[[#This Row],[Real_estate_Item]],Houses[#All],6)</f>
        <v>Apartment</v>
      </c>
      <c r="G2051" s="3">
        <f>VLOOKUP(Rent[[#This Row],[Real_estate_Item]],Houses[#All],7)</f>
        <v>275</v>
      </c>
      <c r="H2051" s="3">
        <f t="shared" si="64"/>
        <v>3025</v>
      </c>
      <c r="I2051" s="3">
        <f t="shared" si="65"/>
        <v>3300</v>
      </c>
      <c r="J2051" s="4">
        <f>Rent[[#This Row],[Actual_Rent]]/Rent[[#This Row],[Planned_rent]]</f>
        <v>0.91666666666666663</v>
      </c>
      <c r="K2051"/>
    </row>
    <row r="2052" spans="1:11" x14ac:dyDescent="0.25">
      <c r="A2052">
        <v>108</v>
      </c>
      <c r="B2052" s="1">
        <v>43466</v>
      </c>
      <c r="C2052">
        <v>10</v>
      </c>
      <c r="D2052" t="str">
        <f>VLOOKUP(Rent[[#This Row],[Real_estate_Item]],Houses[#All],2)</f>
        <v>Eindhoven-West</v>
      </c>
      <c r="E2052" t="str">
        <f>VLOOKUP(Rent[[#This Row],[Real_estate_Item]],Houses[#All],3)</f>
        <v>Hanevoet</v>
      </c>
      <c r="F2052" t="str">
        <f>VLOOKUP(Rent[[#This Row],[Real_estate_Item]],Houses[#All],6)</f>
        <v>Apartment</v>
      </c>
      <c r="G2052" s="3">
        <f>VLOOKUP(Rent[[#This Row],[Real_estate_Item]],Houses[#All],7)</f>
        <v>275</v>
      </c>
      <c r="H2052" s="3">
        <f t="shared" si="64"/>
        <v>2750</v>
      </c>
      <c r="I2052" s="3">
        <f t="shared" si="65"/>
        <v>3300</v>
      </c>
      <c r="J2052" s="4">
        <f>Rent[[#This Row],[Actual_Rent]]/Rent[[#This Row],[Planned_rent]]</f>
        <v>0.83333333333333337</v>
      </c>
      <c r="K2052"/>
    </row>
    <row r="2053" spans="1:11" x14ac:dyDescent="0.25">
      <c r="A2053">
        <v>109</v>
      </c>
      <c r="B2053" s="1">
        <v>36892</v>
      </c>
      <c r="C2053">
        <v>9</v>
      </c>
      <c r="D2053" t="str">
        <f>VLOOKUP(Rent[[#This Row],[Real_estate_Item]],Houses[#All],2)</f>
        <v>Eindhoven-West</v>
      </c>
      <c r="E2053" t="str">
        <f>VLOOKUP(Rent[[#This Row],[Real_estate_Item]],Houses[#All],3)</f>
        <v>Hanevoet</v>
      </c>
      <c r="F2053" t="str">
        <f>VLOOKUP(Rent[[#This Row],[Real_estate_Item]],Houses[#All],6)</f>
        <v>Apartment</v>
      </c>
      <c r="G2053" s="3">
        <f>VLOOKUP(Rent[[#This Row],[Real_estate_Item]],Houses[#All],7)</f>
        <v>330</v>
      </c>
      <c r="H2053" s="3">
        <f t="shared" si="64"/>
        <v>2970</v>
      </c>
      <c r="I2053" s="3">
        <f t="shared" si="65"/>
        <v>3960</v>
      </c>
      <c r="J2053" s="4">
        <f>Rent[[#This Row],[Actual_Rent]]/Rent[[#This Row],[Planned_rent]]</f>
        <v>0.75</v>
      </c>
      <c r="K2053"/>
    </row>
    <row r="2054" spans="1:11" x14ac:dyDescent="0.25">
      <c r="A2054">
        <v>109</v>
      </c>
      <c r="B2054" s="1">
        <v>37257</v>
      </c>
      <c r="C2054">
        <v>10</v>
      </c>
      <c r="D2054" t="str">
        <f>VLOOKUP(Rent[[#This Row],[Real_estate_Item]],Houses[#All],2)</f>
        <v>Eindhoven-West</v>
      </c>
      <c r="E2054" t="str">
        <f>VLOOKUP(Rent[[#This Row],[Real_estate_Item]],Houses[#All],3)</f>
        <v>Hanevoet</v>
      </c>
      <c r="F2054" t="str">
        <f>VLOOKUP(Rent[[#This Row],[Real_estate_Item]],Houses[#All],6)</f>
        <v>Apartment</v>
      </c>
      <c r="G2054" s="3">
        <f>VLOOKUP(Rent[[#This Row],[Real_estate_Item]],Houses[#All],7)</f>
        <v>330</v>
      </c>
      <c r="H2054" s="3">
        <f t="shared" si="64"/>
        <v>3300</v>
      </c>
      <c r="I2054" s="3">
        <f t="shared" si="65"/>
        <v>3960</v>
      </c>
      <c r="J2054" s="4">
        <f>Rent[[#This Row],[Actual_Rent]]/Rent[[#This Row],[Planned_rent]]</f>
        <v>0.83333333333333337</v>
      </c>
      <c r="K2054"/>
    </row>
    <row r="2055" spans="1:11" x14ac:dyDescent="0.25">
      <c r="A2055">
        <v>109</v>
      </c>
      <c r="B2055" s="1">
        <v>37622</v>
      </c>
      <c r="C2055">
        <v>6</v>
      </c>
      <c r="D2055" t="str">
        <f>VLOOKUP(Rent[[#This Row],[Real_estate_Item]],Houses[#All],2)</f>
        <v>Eindhoven-West</v>
      </c>
      <c r="E2055" t="str">
        <f>VLOOKUP(Rent[[#This Row],[Real_estate_Item]],Houses[#All],3)</f>
        <v>Hanevoet</v>
      </c>
      <c r="F2055" t="str">
        <f>VLOOKUP(Rent[[#This Row],[Real_estate_Item]],Houses[#All],6)</f>
        <v>Apartment</v>
      </c>
      <c r="G2055" s="3">
        <f>VLOOKUP(Rent[[#This Row],[Real_estate_Item]],Houses[#All],7)</f>
        <v>330</v>
      </c>
      <c r="H2055" s="3">
        <f t="shared" si="64"/>
        <v>1980</v>
      </c>
      <c r="I2055" s="3">
        <f t="shared" si="65"/>
        <v>3960</v>
      </c>
      <c r="J2055" s="4">
        <f>Rent[[#This Row],[Actual_Rent]]/Rent[[#This Row],[Planned_rent]]</f>
        <v>0.5</v>
      </c>
      <c r="K2055"/>
    </row>
    <row r="2056" spans="1:11" x14ac:dyDescent="0.25">
      <c r="A2056">
        <v>109</v>
      </c>
      <c r="B2056" s="1">
        <v>37987</v>
      </c>
      <c r="C2056">
        <v>6</v>
      </c>
      <c r="D2056" t="str">
        <f>VLOOKUP(Rent[[#This Row],[Real_estate_Item]],Houses[#All],2)</f>
        <v>Eindhoven-West</v>
      </c>
      <c r="E2056" t="str">
        <f>VLOOKUP(Rent[[#This Row],[Real_estate_Item]],Houses[#All],3)</f>
        <v>Hanevoet</v>
      </c>
      <c r="F2056" t="str">
        <f>VLOOKUP(Rent[[#This Row],[Real_estate_Item]],Houses[#All],6)</f>
        <v>Apartment</v>
      </c>
      <c r="G2056" s="3">
        <f>VLOOKUP(Rent[[#This Row],[Real_estate_Item]],Houses[#All],7)</f>
        <v>330</v>
      </c>
      <c r="H2056" s="3">
        <f t="shared" si="64"/>
        <v>1980</v>
      </c>
      <c r="I2056" s="3">
        <f t="shared" si="65"/>
        <v>3960</v>
      </c>
      <c r="J2056" s="4">
        <f>Rent[[#This Row],[Actual_Rent]]/Rent[[#This Row],[Planned_rent]]</f>
        <v>0.5</v>
      </c>
      <c r="K2056"/>
    </row>
    <row r="2057" spans="1:11" x14ac:dyDescent="0.25">
      <c r="A2057">
        <v>109</v>
      </c>
      <c r="B2057" s="1">
        <v>38353</v>
      </c>
      <c r="C2057">
        <v>9</v>
      </c>
      <c r="D2057" t="str">
        <f>VLOOKUP(Rent[[#This Row],[Real_estate_Item]],Houses[#All],2)</f>
        <v>Eindhoven-West</v>
      </c>
      <c r="E2057" t="str">
        <f>VLOOKUP(Rent[[#This Row],[Real_estate_Item]],Houses[#All],3)</f>
        <v>Hanevoet</v>
      </c>
      <c r="F2057" t="str">
        <f>VLOOKUP(Rent[[#This Row],[Real_estate_Item]],Houses[#All],6)</f>
        <v>Apartment</v>
      </c>
      <c r="G2057" s="3">
        <f>VLOOKUP(Rent[[#This Row],[Real_estate_Item]],Houses[#All],7)</f>
        <v>330</v>
      </c>
      <c r="H2057" s="3">
        <f t="shared" si="64"/>
        <v>2970</v>
      </c>
      <c r="I2057" s="3">
        <f t="shared" si="65"/>
        <v>3960</v>
      </c>
      <c r="J2057" s="4">
        <f>Rent[[#This Row],[Actual_Rent]]/Rent[[#This Row],[Planned_rent]]</f>
        <v>0.75</v>
      </c>
      <c r="K2057"/>
    </row>
    <row r="2058" spans="1:11" x14ac:dyDescent="0.25">
      <c r="A2058">
        <v>109</v>
      </c>
      <c r="B2058" s="1">
        <v>38718</v>
      </c>
      <c r="C2058">
        <v>9</v>
      </c>
      <c r="D2058" t="str">
        <f>VLOOKUP(Rent[[#This Row],[Real_estate_Item]],Houses[#All],2)</f>
        <v>Eindhoven-West</v>
      </c>
      <c r="E2058" t="str">
        <f>VLOOKUP(Rent[[#This Row],[Real_estate_Item]],Houses[#All],3)</f>
        <v>Hanevoet</v>
      </c>
      <c r="F2058" t="str">
        <f>VLOOKUP(Rent[[#This Row],[Real_estate_Item]],Houses[#All],6)</f>
        <v>Apartment</v>
      </c>
      <c r="G2058" s="3">
        <f>VLOOKUP(Rent[[#This Row],[Real_estate_Item]],Houses[#All],7)</f>
        <v>330</v>
      </c>
      <c r="H2058" s="3">
        <f t="shared" si="64"/>
        <v>2970</v>
      </c>
      <c r="I2058" s="3">
        <f t="shared" si="65"/>
        <v>3960</v>
      </c>
      <c r="J2058" s="4">
        <f>Rent[[#This Row],[Actual_Rent]]/Rent[[#This Row],[Planned_rent]]</f>
        <v>0.75</v>
      </c>
      <c r="K2058"/>
    </row>
    <row r="2059" spans="1:11" x14ac:dyDescent="0.25">
      <c r="A2059">
        <v>109</v>
      </c>
      <c r="B2059" s="1">
        <v>39083</v>
      </c>
      <c r="C2059">
        <v>10</v>
      </c>
      <c r="D2059" t="str">
        <f>VLOOKUP(Rent[[#This Row],[Real_estate_Item]],Houses[#All],2)</f>
        <v>Eindhoven-West</v>
      </c>
      <c r="E2059" t="str">
        <f>VLOOKUP(Rent[[#This Row],[Real_estate_Item]],Houses[#All],3)</f>
        <v>Hanevoet</v>
      </c>
      <c r="F2059" t="str">
        <f>VLOOKUP(Rent[[#This Row],[Real_estate_Item]],Houses[#All],6)</f>
        <v>Apartment</v>
      </c>
      <c r="G2059" s="3">
        <f>VLOOKUP(Rent[[#This Row],[Real_estate_Item]],Houses[#All],7)</f>
        <v>330</v>
      </c>
      <c r="H2059" s="3">
        <f t="shared" si="64"/>
        <v>3300</v>
      </c>
      <c r="I2059" s="3">
        <f t="shared" si="65"/>
        <v>3960</v>
      </c>
      <c r="J2059" s="4">
        <f>Rent[[#This Row],[Actual_Rent]]/Rent[[#This Row],[Planned_rent]]</f>
        <v>0.83333333333333337</v>
      </c>
      <c r="K2059"/>
    </row>
    <row r="2060" spans="1:11" x14ac:dyDescent="0.25">
      <c r="A2060">
        <v>109</v>
      </c>
      <c r="B2060" s="1">
        <v>39448</v>
      </c>
      <c r="C2060">
        <v>7</v>
      </c>
      <c r="D2060" t="str">
        <f>VLOOKUP(Rent[[#This Row],[Real_estate_Item]],Houses[#All],2)</f>
        <v>Eindhoven-West</v>
      </c>
      <c r="E2060" t="str">
        <f>VLOOKUP(Rent[[#This Row],[Real_estate_Item]],Houses[#All],3)</f>
        <v>Hanevoet</v>
      </c>
      <c r="F2060" t="str">
        <f>VLOOKUP(Rent[[#This Row],[Real_estate_Item]],Houses[#All],6)</f>
        <v>Apartment</v>
      </c>
      <c r="G2060" s="3">
        <f>VLOOKUP(Rent[[#This Row],[Real_estate_Item]],Houses[#All],7)</f>
        <v>330</v>
      </c>
      <c r="H2060" s="3">
        <f t="shared" si="64"/>
        <v>2310</v>
      </c>
      <c r="I2060" s="3">
        <f t="shared" si="65"/>
        <v>3960</v>
      </c>
      <c r="J2060" s="4">
        <f>Rent[[#This Row],[Actual_Rent]]/Rent[[#This Row],[Planned_rent]]</f>
        <v>0.58333333333333337</v>
      </c>
      <c r="K2060"/>
    </row>
    <row r="2061" spans="1:11" x14ac:dyDescent="0.25">
      <c r="A2061">
        <v>109</v>
      </c>
      <c r="B2061" s="1">
        <v>39814</v>
      </c>
      <c r="C2061">
        <v>7</v>
      </c>
      <c r="D2061" t="str">
        <f>VLOOKUP(Rent[[#This Row],[Real_estate_Item]],Houses[#All],2)</f>
        <v>Eindhoven-West</v>
      </c>
      <c r="E2061" t="str">
        <f>VLOOKUP(Rent[[#This Row],[Real_estate_Item]],Houses[#All],3)</f>
        <v>Hanevoet</v>
      </c>
      <c r="F2061" t="str">
        <f>VLOOKUP(Rent[[#This Row],[Real_estate_Item]],Houses[#All],6)</f>
        <v>Apartment</v>
      </c>
      <c r="G2061" s="3">
        <f>VLOOKUP(Rent[[#This Row],[Real_estate_Item]],Houses[#All],7)</f>
        <v>330</v>
      </c>
      <c r="H2061" s="3">
        <f t="shared" si="64"/>
        <v>2310</v>
      </c>
      <c r="I2061" s="3">
        <f t="shared" si="65"/>
        <v>3960</v>
      </c>
      <c r="J2061" s="4">
        <f>Rent[[#This Row],[Actual_Rent]]/Rent[[#This Row],[Planned_rent]]</f>
        <v>0.58333333333333337</v>
      </c>
      <c r="K2061"/>
    </row>
    <row r="2062" spans="1:11" x14ac:dyDescent="0.25">
      <c r="A2062">
        <v>109</v>
      </c>
      <c r="B2062" s="1">
        <v>40179</v>
      </c>
      <c r="C2062">
        <v>8</v>
      </c>
      <c r="D2062" t="str">
        <f>VLOOKUP(Rent[[#This Row],[Real_estate_Item]],Houses[#All],2)</f>
        <v>Eindhoven-West</v>
      </c>
      <c r="E2062" t="str">
        <f>VLOOKUP(Rent[[#This Row],[Real_estate_Item]],Houses[#All],3)</f>
        <v>Hanevoet</v>
      </c>
      <c r="F2062" t="str">
        <f>VLOOKUP(Rent[[#This Row],[Real_estate_Item]],Houses[#All],6)</f>
        <v>Apartment</v>
      </c>
      <c r="G2062" s="3">
        <f>VLOOKUP(Rent[[#This Row],[Real_estate_Item]],Houses[#All],7)</f>
        <v>330</v>
      </c>
      <c r="H2062" s="3">
        <f t="shared" si="64"/>
        <v>2640</v>
      </c>
      <c r="I2062" s="3">
        <f t="shared" si="65"/>
        <v>3960</v>
      </c>
      <c r="J2062" s="4">
        <f>Rent[[#This Row],[Actual_Rent]]/Rent[[#This Row],[Planned_rent]]</f>
        <v>0.66666666666666663</v>
      </c>
      <c r="K2062"/>
    </row>
    <row r="2063" spans="1:11" x14ac:dyDescent="0.25">
      <c r="A2063">
        <v>109</v>
      </c>
      <c r="B2063" s="1">
        <v>40544</v>
      </c>
      <c r="C2063">
        <v>7</v>
      </c>
      <c r="D2063" t="str">
        <f>VLOOKUP(Rent[[#This Row],[Real_estate_Item]],Houses[#All],2)</f>
        <v>Eindhoven-West</v>
      </c>
      <c r="E2063" t="str">
        <f>VLOOKUP(Rent[[#This Row],[Real_estate_Item]],Houses[#All],3)</f>
        <v>Hanevoet</v>
      </c>
      <c r="F2063" t="str">
        <f>VLOOKUP(Rent[[#This Row],[Real_estate_Item]],Houses[#All],6)</f>
        <v>Apartment</v>
      </c>
      <c r="G2063" s="3">
        <f>VLOOKUP(Rent[[#This Row],[Real_estate_Item]],Houses[#All],7)</f>
        <v>330</v>
      </c>
      <c r="H2063" s="3">
        <f t="shared" si="64"/>
        <v>2310</v>
      </c>
      <c r="I2063" s="3">
        <f t="shared" si="65"/>
        <v>3960</v>
      </c>
      <c r="J2063" s="4">
        <f>Rent[[#This Row],[Actual_Rent]]/Rent[[#This Row],[Planned_rent]]</f>
        <v>0.58333333333333337</v>
      </c>
      <c r="K2063"/>
    </row>
    <row r="2064" spans="1:11" x14ac:dyDescent="0.25">
      <c r="A2064">
        <v>109</v>
      </c>
      <c r="B2064" s="1">
        <v>40909</v>
      </c>
      <c r="C2064">
        <v>9</v>
      </c>
      <c r="D2064" t="str">
        <f>VLOOKUP(Rent[[#This Row],[Real_estate_Item]],Houses[#All],2)</f>
        <v>Eindhoven-West</v>
      </c>
      <c r="E2064" t="str">
        <f>VLOOKUP(Rent[[#This Row],[Real_estate_Item]],Houses[#All],3)</f>
        <v>Hanevoet</v>
      </c>
      <c r="F2064" t="str">
        <f>VLOOKUP(Rent[[#This Row],[Real_estate_Item]],Houses[#All],6)</f>
        <v>Apartment</v>
      </c>
      <c r="G2064" s="3">
        <f>VLOOKUP(Rent[[#This Row],[Real_estate_Item]],Houses[#All],7)</f>
        <v>330</v>
      </c>
      <c r="H2064" s="3">
        <f t="shared" si="64"/>
        <v>2970</v>
      </c>
      <c r="I2064" s="3">
        <f t="shared" si="65"/>
        <v>3960</v>
      </c>
      <c r="J2064" s="4">
        <f>Rent[[#This Row],[Actual_Rent]]/Rent[[#This Row],[Planned_rent]]</f>
        <v>0.75</v>
      </c>
      <c r="K2064"/>
    </row>
    <row r="2065" spans="1:11" x14ac:dyDescent="0.25">
      <c r="A2065">
        <v>109</v>
      </c>
      <c r="B2065" s="1">
        <v>41275</v>
      </c>
      <c r="C2065">
        <v>8</v>
      </c>
      <c r="D2065" t="str">
        <f>VLOOKUP(Rent[[#This Row],[Real_estate_Item]],Houses[#All],2)</f>
        <v>Eindhoven-West</v>
      </c>
      <c r="E2065" t="str">
        <f>VLOOKUP(Rent[[#This Row],[Real_estate_Item]],Houses[#All],3)</f>
        <v>Hanevoet</v>
      </c>
      <c r="F2065" t="str">
        <f>VLOOKUP(Rent[[#This Row],[Real_estate_Item]],Houses[#All],6)</f>
        <v>Apartment</v>
      </c>
      <c r="G2065" s="3">
        <f>VLOOKUP(Rent[[#This Row],[Real_estate_Item]],Houses[#All],7)</f>
        <v>330</v>
      </c>
      <c r="H2065" s="3">
        <f t="shared" si="64"/>
        <v>2640</v>
      </c>
      <c r="I2065" s="3">
        <f t="shared" si="65"/>
        <v>3960</v>
      </c>
      <c r="J2065" s="4">
        <f>Rent[[#This Row],[Actual_Rent]]/Rent[[#This Row],[Planned_rent]]</f>
        <v>0.66666666666666663</v>
      </c>
      <c r="K2065"/>
    </row>
    <row r="2066" spans="1:11" x14ac:dyDescent="0.25">
      <c r="A2066">
        <v>109</v>
      </c>
      <c r="B2066" s="1">
        <v>41640</v>
      </c>
      <c r="C2066">
        <v>10</v>
      </c>
      <c r="D2066" t="str">
        <f>VLOOKUP(Rent[[#This Row],[Real_estate_Item]],Houses[#All],2)</f>
        <v>Eindhoven-West</v>
      </c>
      <c r="E2066" t="str">
        <f>VLOOKUP(Rent[[#This Row],[Real_estate_Item]],Houses[#All],3)</f>
        <v>Hanevoet</v>
      </c>
      <c r="F2066" t="str">
        <f>VLOOKUP(Rent[[#This Row],[Real_estate_Item]],Houses[#All],6)</f>
        <v>Apartment</v>
      </c>
      <c r="G2066" s="3">
        <f>VLOOKUP(Rent[[#This Row],[Real_estate_Item]],Houses[#All],7)</f>
        <v>330</v>
      </c>
      <c r="H2066" s="3">
        <f t="shared" si="64"/>
        <v>3300</v>
      </c>
      <c r="I2066" s="3">
        <f t="shared" si="65"/>
        <v>3960</v>
      </c>
      <c r="J2066" s="4">
        <f>Rent[[#This Row],[Actual_Rent]]/Rent[[#This Row],[Planned_rent]]</f>
        <v>0.83333333333333337</v>
      </c>
      <c r="K2066"/>
    </row>
    <row r="2067" spans="1:11" x14ac:dyDescent="0.25">
      <c r="A2067">
        <v>109</v>
      </c>
      <c r="B2067" s="1">
        <v>42005</v>
      </c>
      <c r="C2067">
        <v>6</v>
      </c>
      <c r="D2067" t="str">
        <f>VLOOKUP(Rent[[#This Row],[Real_estate_Item]],Houses[#All],2)</f>
        <v>Eindhoven-West</v>
      </c>
      <c r="E2067" t="str">
        <f>VLOOKUP(Rent[[#This Row],[Real_estate_Item]],Houses[#All],3)</f>
        <v>Hanevoet</v>
      </c>
      <c r="F2067" t="str">
        <f>VLOOKUP(Rent[[#This Row],[Real_estate_Item]],Houses[#All],6)</f>
        <v>Apartment</v>
      </c>
      <c r="G2067" s="3">
        <f>VLOOKUP(Rent[[#This Row],[Real_estate_Item]],Houses[#All],7)</f>
        <v>330</v>
      </c>
      <c r="H2067" s="3">
        <f t="shared" si="64"/>
        <v>1980</v>
      </c>
      <c r="I2067" s="3">
        <f t="shared" si="65"/>
        <v>3960</v>
      </c>
      <c r="J2067" s="4">
        <f>Rent[[#This Row],[Actual_Rent]]/Rent[[#This Row],[Planned_rent]]</f>
        <v>0.5</v>
      </c>
      <c r="K2067"/>
    </row>
    <row r="2068" spans="1:11" x14ac:dyDescent="0.25">
      <c r="A2068">
        <v>109</v>
      </c>
      <c r="B2068" s="1">
        <v>42370</v>
      </c>
      <c r="C2068">
        <v>6</v>
      </c>
      <c r="D2068" t="str">
        <f>VLOOKUP(Rent[[#This Row],[Real_estate_Item]],Houses[#All],2)</f>
        <v>Eindhoven-West</v>
      </c>
      <c r="E2068" t="str">
        <f>VLOOKUP(Rent[[#This Row],[Real_estate_Item]],Houses[#All],3)</f>
        <v>Hanevoet</v>
      </c>
      <c r="F2068" t="str">
        <f>VLOOKUP(Rent[[#This Row],[Real_estate_Item]],Houses[#All],6)</f>
        <v>Apartment</v>
      </c>
      <c r="G2068" s="3">
        <f>VLOOKUP(Rent[[#This Row],[Real_estate_Item]],Houses[#All],7)</f>
        <v>330</v>
      </c>
      <c r="H2068" s="3">
        <f t="shared" si="64"/>
        <v>1980</v>
      </c>
      <c r="I2068" s="3">
        <f t="shared" si="65"/>
        <v>3960</v>
      </c>
      <c r="J2068" s="4">
        <f>Rent[[#This Row],[Actual_Rent]]/Rent[[#This Row],[Planned_rent]]</f>
        <v>0.5</v>
      </c>
      <c r="K2068"/>
    </row>
    <row r="2069" spans="1:11" x14ac:dyDescent="0.25">
      <c r="A2069">
        <v>109</v>
      </c>
      <c r="B2069" s="1">
        <v>42736</v>
      </c>
      <c r="C2069">
        <v>6</v>
      </c>
      <c r="D2069" t="str">
        <f>VLOOKUP(Rent[[#This Row],[Real_estate_Item]],Houses[#All],2)</f>
        <v>Eindhoven-West</v>
      </c>
      <c r="E2069" t="str">
        <f>VLOOKUP(Rent[[#This Row],[Real_estate_Item]],Houses[#All],3)</f>
        <v>Hanevoet</v>
      </c>
      <c r="F2069" t="str">
        <f>VLOOKUP(Rent[[#This Row],[Real_estate_Item]],Houses[#All],6)</f>
        <v>Apartment</v>
      </c>
      <c r="G2069" s="3">
        <f>VLOOKUP(Rent[[#This Row],[Real_estate_Item]],Houses[#All],7)</f>
        <v>330</v>
      </c>
      <c r="H2069" s="3">
        <f t="shared" si="64"/>
        <v>1980</v>
      </c>
      <c r="I2069" s="3">
        <f t="shared" si="65"/>
        <v>3960</v>
      </c>
      <c r="J2069" s="4">
        <f>Rent[[#This Row],[Actual_Rent]]/Rent[[#This Row],[Planned_rent]]</f>
        <v>0.5</v>
      </c>
      <c r="K2069"/>
    </row>
    <row r="2070" spans="1:11" x14ac:dyDescent="0.25">
      <c r="A2070">
        <v>109</v>
      </c>
      <c r="B2070" s="1">
        <v>43101</v>
      </c>
      <c r="C2070">
        <v>11</v>
      </c>
      <c r="D2070" t="str">
        <f>VLOOKUP(Rent[[#This Row],[Real_estate_Item]],Houses[#All],2)</f>
        <v>Eindhoven-West</v>
      </c>
      <c r="E2070" t="str">
        <f>VLOOKUP(Rent[[#This Row],[Real_estate_Item]],Houses[#All],3)</f>
        <v>Hanevoet</v>
      </c>
      <c r="F2070" t="str">
        <f>VLOOKUP(Rent[[#This Row],[Real_estate_Item]],Houses[#All],6)</f>
        <v>Apartment</v>
      </c>
      <c r="G2070" s="3">
        <f>VLOOKUP(Rent[[#This Row],[Real_estate_Item]],Houses[#All],7)</f>
        <v>330</v>
      </c>
      <c r="H2070" s="3">
        <f t="shared" si="64"/>
        <v>3630</v>
      </c>
      <c r="I2070" s="3">
        <f t="shared" si="65"/>
        <v>3960</v>
      </c>
      <c r="J2070" s="4">
        <f>Rent[[#This Row],[Actual_Rent]]/Rent[[#This Row],[Planned_rent]]</f>
        <v>0.91666666666666663</v>
      </c>
      <c r="K2070"/>
    </row>
    <row r="2071" spans="1:11" x14ac:dyDescent="0.25">
      <c r="A2071">
        <v>109</v>
      </c>
      <c r="B2071" s="1">
        <v>43466</v>
      </c>
      <c r="C2071">
        <v>10</v>
      </c>
      <c r="D2071" t="str">
        <f>VLOOKUP(Rent[[#This Row],[Real_estate_Item]],Houses[#All],2)</f>
        <v>Eindhoven-West</v>
      </c>
      <c r="E2071" t="str">
        <f>VLOOKUP(Rent[[#This Row],[Real_estate_Item]],Houses[#All],3)</f>
        <v>Hanevoet</v>
      </c>
      <c r="F2071" t="str">
        <f>VLOOKUP(Rent[[#This Row],[Real_estate_Item]],Houses[#All],6)</f>
        <v>Apartment</v>
      </c>
      <c r="G2071" s="3">
        <f>VLOOKUP(Rent[[#This Row],[Real_estate_Item]],Houses[#All],7)</f>
        <v>330</v>
      </c>
      <c r="H2071" s="3">
        <f t="shared" si="64"/>
        <v>3300</v>
      </c>
      <c r="I2071" s="3">
        <f t="shared" si="65"/>
        <v>3960</v>
      </c>
      <c r="J2071" s="4">
        <f>Rent[[#This Row],[Actual_Rent]]/Rent[[#This Row],[Planned_rent]]</f>
        <v>0.83333333333333337</v>
      </c>
      <c r="K2071"/>
    </row>
    <row r="2072" spans="1:11" x14ac:dyDescent="0.25">
      <c r="A2072">
        <v>110</v>
      </c>
      <c r="B2072" s="1">
        <v>36892</v>
      </c>
      <c r="C2072">
        <v>8</v>
      </c>
      <c r="D2072" t="str">
        <f>VLOOKUP(Rent[[#This Row],[Real_estate_Item]],Houses[#All],2)</f>
        <v>Eindhoven-West</v>
      </c>
      <c r="E2072" t="str">
        <f>VLOOKUP(Rent[[#This Row],[Real_estate_Item]],Houses[#All],3)</f>
        <v>Hanevoet</v>
      </c>
      <c r="F2072" t="str">
        <f>VLOOKUP(Rent[[#This Row],[Real_estate_Item]],Houses[#All],6)</f>
        <v>House</v>
      </c>
      <c r="G2072" s="3">
        <f>VLOOKUP(Rent[[#This Row],[Real_estate_Item]],Houses[#All],7)</f>
        <v>550</v>
      </c>
      <c r="H2072" s="3">
        <f t="shared" si="64"/>
        <v>4400</v>
      </c>
      <c r="I2072" s="3">
        <f t="shared" si="65"/>
        <v>6600</v>
      </c>
      <c r="J2072" s="4">
        <f>Rent[[#This Row],[Actual_Rent]]/Rent[[#This Row],[Planned_rent]]</f>
        <v>0.66666666666666663</v>
      </c>
      <c r="K2072"/>
    </row>
    <row r="2073" spans="1:11" x14ac:dyDescent="0.25">
      <c r="A2073">
        <v>110</v>
      </c>
      <c r="B2073" s="1">
        <v>37257</v>
      </c>
      <c r="C2073">
        <v>10</v>
      </c>
      <c r="D2073" t="str">
        <f>VLOOKUP(Rent[[#This Row],[Real_estate_Item]],Houses[#All],2)</f>
        <v>Eindhoven-West</v>
      </c>
      <c r="E2073" t="str">
        <f>VLOOKUP(Rent[[#This Row],[Real_estate_Item]],Houses[#All],3)</f>
        <v>Hanevoet</v>
      </c>
      <c r="F2073" t="str">
        <f>VLOOKUP(Rent[[#This Row],[Real_estate_Item]],Houses[#All],6)</f>
        <v>House</v>
      </c>
      <c r="G2073" s="3">
        <f>VLOOKUP(Rent[[#This Row],[Real_estate_Item]],Houses[#All],7)</f>
        <v>550</v>
      </c>
      <c r="H2073" s="3">
        <f t="shared" si="64"/>
        <v>5500</v>
      </c>
      <c r="I2073" s="3">
        <f t="shared" si="65"/>
        <v>6600</v>
      </c>
      <c r="J2073" s="4">
        <f>Rent[[#This Row],[Actual_Rent]]/Rent[[#This Row],[Planned_rent]]</f>
        <v>0.83333333333333337</v>
      </c>
      <c r="K2073"/>
    </row>
    <row r="2074" spans="1:11" x14ac:dyDescent="0.25">
      <c r="A2074">
        <v>110</v>
      </c>
      <c r="B2074" s="1">
        <v>37622</v>
      </c>
      <c r="C2074">
        <v>10</v>
      </c>
      <c r="D2074" t="str">
        <f>VLOOKUP(Rent[[#This Row],[Real_estate_Item]],Houses[#All],2)</f>
        <v>Eindhoven-West</v>
      </c>
      <c r="E2074" t="str">
        <f>VLOOKUP(Rent[[#This Row],[Real_estate_Item]],Houses[#All],3)</f>
        <v>Hanevoet</v>
      </c>
      <c r="F2074" t="str">
        <f>VLOOKUP(Rent[[#This Row],[Real_estate_Item]],Houses[#All],6)</f>
        <v>House</v>
      </c>
      <c r="G2074" s="3">
        <f>VLOOKUP(Rent[[#This Row],[Real_estate_Item]],Houses[#All],7)</f>
        <v>550</v>
      </c>
      <c r="H2074" s="3">
        <f t="shared" si="64"/>
        <v>5500</v>
      </c>
      <c r="I2074" s="3">
        <f t="shared" si="65"/>
        <v>6600</v>
      </c>
      <c r="J2074" s="4">
        <f>Rent[[#This Row],[Actual_Rent]]/Rent[[#This Row],[Planned_rent]]</f>
        <v>0.83333333333333337</v>
      </c>
      <c r="K2074"/>
    </row>
    <row r="2075" spans="1:11" x14ac:dyDescent="0.25">
      <c r="A2075">
        <v>110</v>
      </c>
      <c r="B2075" s="1">
        <v>37987</v>
      </c>
      <c r="C2075">
        <v>6</v>
      </c>
      <c r="D2075" t="str">
        <f>VLOOKUP(Rent[[#This Row],[Real_estate_Item]],Houses[#All],2)</f>
        <v>Eindhoven-West</v>
      </c>
      <c r="E2075" t="str">
        <f>VLOOKUP(Rent[[#This Row],[Real_estate_Item]],Houses[#All],3)</f>
        <v>Hanevoet</v>
      </c>
      <c r="F2075" t="str">
        <f>VLOOKUP(Rent[[#This Row],[Real_estate_Item]],Houses[#All],6)</f>
        <v>House</v>
      </c>
      <c r="G2075" s="3">
        <f>VLOOKUP(Rent[[#This Row],[Real_estate_Item]],Houses[#All],7)</f>
        <v>550</v>
      </c>
      <c r="H2075" s="3">
        <f t="shared" si="64"/>
        <v>3300</v>
      </c>
      <c r="I2075" s="3">
        <f t="shared" si="65"/>
        <v>6600</v>
      </c>
      <c r="J2075" s="4">
        <f>Rent[[#This Row],[Actual_Rent]]/Rent[[#This Row],[Planned_rent]]</f>
        <v>0.5</v>
      </c>
      <c r="K2075"/>
    </row>
    <row r="2076" spans="1:11" x14ac:dyDescent="0.25">
      <c r="A2076">
        <v>110</v>
      </c>
      <c r="B2076" s="1">
        <v>38353</v>
      </c>
      <c r="C2076">
        <v>6</v>
      </c>
      <c r="D2076" t="str">
        <f>VLOOKUP(Rent[[#This Row],[Real_estate_Item]],Houses[#All],2)</f>
        <v>Eindhoven-West</v>
      </c>
      <c r="E2076" t="str">
        <f>VLOOKUP(Rent[[#This Row],[Real_estate_Item]],Houses[#All],3)</f>
        <v>Hanevoet</v>
      </c>
      <c r="F2076" t="str">
        <f>VLOOKUP(Rent[[#This Row],[Real_estate_Item]],Houses[#All],6)</f>
        <v>House</v>
      </c>
      <c r="G2076" s="3">
        <f>VLOOKUP(Rent[[#This Row],[Real_estate_Item]],Houses[#All],7)</f>
        <v>550</v>
      </c>
      <c r="H2076" s="3">
        <f t="shared" si="64"/>
        <v>3300</v>
      </c>
      <c r="I2076" s="3">
        <f t="shared" si="65"/>
        <v>6600</v>
      </c>
      <c r="J2076" s="4">
        <f>Rent[[#This Row],[Actual_Rent]]/Rent[[#This Row],[Planned_rent]]</f>
        <v>0.5</v>
      </c>
      <c r="K2076"/>
    </row>
    <row r="2077" spans="1:11" x14ac:dyDescent="0.25">
      <c r="A2077">
        <v>110</v>
      </c>
      <c r="B2077" s="1">
        <v>38718</v>
      </c>
      <c r="C2077">
        <v>8</v>
      </c>
      <c r="D2077" t="str">
        <f>VLOOKUP(Rent[[#This Row],[Real_estate_Item]],Houses[#All],2)</f>
        <v>Eindhoven-West</v>
      </c>
      <c r="E2077" t="str">
        <f>VLOOKUP(Rent[[#This Row],[Real_estate_Item]],Houses[#All],3)</f>
        <v>Hanevoet</v>
      </c>
      <c r="F2077" t="str">
        <f>VLOOKUP(Rent[[#This Row],[Real_estate_Item]],Houses[#All],6)</f>
        <v>House</v>
      </c>
      <c r="G2077" s="3">
        <f>VLOOKUP(Rent[[#This Row],[Real_estate_Item]],Houses[#All],7)</f>
        <v>550</v>
      </c>
      <c r="H2077" s="3">
        <f t="shared" si="64"/>
        <v>4400</v>
      </c>
      <c r="I2077" s="3">
        <f t="shared" si="65"/>
        <v>6600</v>
      </c>
      <c r="J2077" s="4">
        <f>Rent[[#This Row],[Actual_Rent]]/Rent[[#This Row],[Planned_rent]]</f>
        <v>0.66666666666666663</v>
      </c>
      <c r="K2077"/>
    </row>
    <row r="2078" spans="1:11" x14ac:dyDescent="0.25">
      <c r="A2078">
        <v>110</v>
      </c>
      <c r="B2078" s="1">
        <v>39083</v>
      </c>
      <c r="C2078">
        <v>8</v>
      </c>
      <c r="D2078" t="str">
        <f>VLOOKUP(Rent[[#This Row],[Real_estate_Item]],Houses[#All],2)</f>
        <v>Eindhoven-West</v>
      </c>
      <c r="E2078" t="str">
        <f>VLOOKUP(Rent[[#This Row],[Real_estate_Item]],Houses[#All],3)</f>
        <v>Hanevoet</v>
      </c>
      <c r="F2078" t="str">
        <f>VLOOKUP(Rent[[#This Row],[Real_estate_Item]],Houses[#All],6)</f>
        <v>House</v>
      </c>
      <c r="G2078" s="3">
        <f>VLOOKUP(Rent[[#This Row],[Real_estate_Item]],Houses[#All],7)</f>
        <v>550</v>
      </c>
      <c r="H2078" s="3">
        <f t="shared" si="64"/>
        <v>4400</v>
      </c>
      <c r="I2078" s="3">
        <f t="shared" si="65"/>
        <v>6600</v>
      </c>
      <c r="J2078" s="4">
        <f>Rent[[#This Row],[Actual_Rent]]/Rent[[#This Row],[Planned_rent]]</f>
        <v>0.66666666666666663</v>
      </c>
      <c r="K2078"/>
    </row>
    <row r="2079" spans="1:11" x14ac:dyDescent="0.25">
      <c r="A2079">
        <v>110</v>
      </c>
      <c r="B2079" s="1">
        <v>39448</v>
      </c>
      <c r="C2079">
        <v>10</v>
      </c>
      <c r="D2079" t="str">
        <f>VLOOKUP(Rent[[#This Row],[Real_estate_Item]],Houses[#All],2)</f>
        <v>Eindhoven-West</v>
      </c>
      <c r="E2079" t="str">
        <f>VLOOKUP(Rent[[#This Row],[Real_estate_Item]],Houses[#All],3)</f>
        <v>Hanevoet</v>
      </c>
      <c r="F2079" t="str">
        <f>VLOOKUP(Rent[[#This Row],[Real_estate_Item]],Houses[#All],6)</f>
        <v>House</v>
      </c>
      <c r="G2079" s="3">
        <f>VLOOKUP(Rent[[#This Row],[Real_estate_Item]],Houses[#All],7)</f>
        <v>550</v>
      </c>
      <c r="H2079" s="3">
        <f t="shared" si="64"/>
        <v>5500</v>
      </c>
      <c r="I2079" s="3">
        <f t="shared" si="65"/>
        <v>6600</v>
      </c>
      <c r="J2079" s="4">
        <f>Rent[[#This Row],[Actual_Rent]]/Rent[[#This Row],[Planned_rent]]</f>
        <v>0.83333333333333337</v>
      </c>
      <c r="K2079"/>
    </row>
    <row r="2080" spans="1:11" x14ac:dyDescent="0.25">
      <c r="A2080">
        <v>110</v>
      </c>
      <c r="B2080" s="1">
        <v>39814</v>
      </c>
      <c r="C2080">
        <v>9</v>
      </c>
      <c r="D2080" t="str">
        <f>VLOOKUP(Rent[[#This Row],[Real_estate_Item]],Houses[#All],2)</f>
        <v>Eindhoven-West</v>
      </c>
      <c r="E2080" t="str">
        <f>VLOOKUP(Rent[[#This Row],[Real_estate_Item]],Houses[#All],3)</f>
        <v>Hanevoet</v>
      </c>
      <c r="F2080" t="str">
        <f>VLOOKUP(Rent[[#This Row],[Real_estate_Item]],Houses[#All],6)</f>
        <v>House</v>
      </c>
      <c r="G2080" s="3">
        <f>VLOOKUP(Rent[[#This Row],[Real_estate_Item]],Houses[#All],7)</f>
        <v>550</v>
      </c>
      <c r="H2080" s="3">
        <f t="shared" si="64"/>
        <v>4950</v>
      </c>
      <c r="I2080" s="3">
        <f t="shared" si="65"/>
        <v>6600</v>
      </c>
      <c r="J2080" s="4">
        <f>Rent[[#This Row],[Actual_Rent]]/Rent[[#This Row],[Planned_rent]]</f>
        <v>0.75</v>
      </c>
      <c r="K2080"/>
    </row>
    <row r="2081" spans="1:11" x14ac:dyDescent="0.25">
      <c r="A2081">
        <v>110</v>
      </c>
      <c r="B2081" s="1">
        <v>40179</v>
      </c>
      <c r="C2081">
        <v>9</v>
      </c>
      <c r="D2081" t="str">
        <f>VLOOKUP(Rent[[#This Row],[Real_estate_Item]],Houses[#All],2)</f>
        <v>Eindhoven-West</v>
      </c>
      <c r="E2081" t="str">
        <f>VLOOKUP(Rent[[#This Row],[Real_estate_Item]],Houses[#All],3)</f>
        <v>Hanevoet</v>
      </c>
      <c r="F2081" t="str">
        <f>VLOOKUP(Rent[[#This Row],[Real_estate_Item]],Houses[#All],6)</f>
        <v>House</v>
      </c>
      <c r="G2081" s="3">
        <f>VLOOKUP(Rent[[#This Row],[Real_estate_Item]],Houses[#All],7)</f>
        <v>550</v>
      </c>
      <c r="H2081" s="3">
        <f t="shared" si="64"/>
        <v>4950</v>
      </c>
      <c r="I2081" s="3">
        <f t="shared" si="65"/>
        <v>6600</v>
      </c>
      <c r="J2081" s="4">
        <f>Rent[[#This Row],[Actual_Rent]]/Rent[[#This Row],[Planned_rent]]</f>
        <v>0.75</v>
      </c>
      <c r="K2081"/>
    </row>
    <row r="2082" spans="1:11" x14ac:dyDescent="0.25">
      <c r="A2082">
        <v>110</v>
      </c>
      <c r="B2082" s="1">
        <v>40544</v>
      </c>
      <c r="C2082">
        <v>6</v>
      </c>
      <c r="D2082" t="str">
        <f>VLOOKUP(Rent[[#This Row],[Real_estate_Item]],Houses[#All],2)</f>
        <v>Eindhoven-West</v>
      </c>
      <c r="E2082" t="str">
        <f>VLOOKUP(Rent[[#This Row],[Real_estate_Item]],Houses[#All],3)</f>
        <v>Hanevoet</v>
      </c>
      <c r="F2082" t="str">
        <f>VLOOKUP(Rent[[#This Row],[Real_estate_Item]],Houses[#All],6)</f>
        <v>House</v>
      </c>
      <c r="G2082" s="3">
        <f>VLOOKUP(Rent[[#This Row],[Real_estate_Item]],Houses[#All],7)</f>
        <v>550</v>
      </c>
      <c r="H2082" s="3">
        <f t="shared" si="64"/>
        <v>3300</v>
      </c>
      <c r="I2082" s="3">
        <f t="shared" si="65"/>
        <v>6600</v>
      </c>
      <c r="J2082" s="4">
        <f>Rent[[#This Row],[Actual_Rent]]/Rent[[#This Row],[Planned_rent]]</f>
        <v>0.5</v>
      </c>
      <c r="K2082"/>
    </row>
    <row r="2083" spans="1:11" x14ac:dyDescent="0.25">
      <c r="A2083">
        <v>110</v>
      </c>
      <c r="B2083" s="1">
        <v>40909</v>
      </c>
      <c r="C2083">
        <v>9</v>
      </c>
      <c r="D2083" t="str">
        <f>VLOOKUP(Rent[[#This Row],[Real_estate_Item]],Houses[#All],2)</f>
        <v>Eindhoven-West</v>
      </c>
      <c r="E2083" t="str">
        <f>VLOOKUP(Rent[[#This Row],[Real_estate_Item]],Houses[#All],3)</f>
        <v>Hanevoet</v>
      </c>
      <c r="F2083" t="str">
        <f>VLOOKUP(Rent[[#This Row],[Real_estate_Item]],Houses[#All],6)</f>
        <v>House</v>
      </c>
      <c r="G2083" s="3">
        <f>VLOOKUP(Rent[[#This Row],[Real_estate_Item]],Houses[#All],7)</f>
        <v>550</v>
      </c>
      <c r="H2083" s="3">
        <f t="shared" si="64"/>
        <v>4950</v>
      </c>
      <c r="I2083" s="3">
        <f t="shared" si="65"/>
        <v>6600</v>
      </c>
      <c r="J2083" s="4">
        <f>Rent[[#This Row],[Actual_Rent]]/Rent[[#This Row],[Planned_rent]]</f>
        <v>0.75</v>
      </c>
      <c r="K2083"/>
    </row>
    <row r="2084" spans="1:11" x14ac:dyDescent="0.25">
      <c r="A2084">
        <v>110</v>
      </c>
      <c r="B2084" s="1">
        <v>41275</v>
      </c>
      <c r="C2084">
        <v>8</v>
      </c>
      <c r="D2084" t="str">
        <f>VLOOKUP(Rent[[#This Row],[Real_estate_Item]],Houses[#All],2)</f>
        <v>Eindhoven-West</v>
      </c>
      <c r="E2084" t="str">
        <f>VLOOKUP(Rent[[#This Row],[Real_estate_Item]],Houses[#All],3)</f>
        <v>Hanevoet</v>
      </c>
      <c r="F2084" t="str">
        <f>VLOOKUP(Rent[[#This Row],[Real_estate_Item]],Houses[#All],6)</f>
        <v>House</v>
      </c>
      <c r="G2084" s="3">
        <f>VLOOKUP(Rent[[#This Row],[Real_estate_Item]],Houses[#All],7)</f>
        <v>550</v>
      </c>
      <c r="H2084" s="3">
        <f t="shared" si="64"/>
        <v>4400</v>
      </c>
      <c r="I2084" s="3">
        <f t="shared" si="65"/>
        <v>6600</v>
      </c>
      <c r="J2084" s="4">
        <f>Rent[[#This Row],[Actual_Rent]]/Rent[[#This Row],[Planned_rent]]</f>
        <v>0.66666666666666663</v>
      </c>
      <c r="K2084"/>
    </row>
    <row r="2085" spans="1:11" x14ac:dyDescent="0.25">
      <c r="A2085">
        <v>110</v>
      </c>
      <c r="B2085" s="1">
        <v>41640</v>
      </c>
      <c r="C2085">
        <v>8</v>
      </c>
      <c r="D2085" t="str">
        <f>VLOOKUP(Rent[[#This Row],[Real_estate_Item]],Houses[#All],2)</f>
        <v>Eindhoven-West</v>
      </c>
      <c r="E2085" t="str">
        <f>VLOOKUP(Rent[[#This Row],[Real_estate_Item]],Houses[#All],3)</f>
        <v>Hanevoet</v>
      </c>
      <c r="F2085" t="str">
        <f>VLOOKUP(Rent[[#This Row],[Real_estate_Item]],Houses[#All],6)</f>
        <v>House</v>
      </c>
      <c r="G2085" s="3">
        <f>VLOOKUP(Rent[[#This Row],[Real_estate_Item]],Houses[#All],7)</f>
        <v>550</v>
      </c>
      <c r="H2085" s="3">
        <f t="shared" si="64"/>
        <v>4400</v>
      </c>
      <c r="I2085" s="3">
        <f t="shared" si="65"/>
        <v>6600</v>
      </c>
      <c r="J2085" s="4">
        <f>Rent[[#This Row],[Actual_Rent]]/Rent[[#This Row],[Planned_rent]]</f>
        <v>0.66666666666666663</v>
      </c>
      <c r="K2085"/>
    </row>
    <row r="2086" spans="1:11" x14ac:dyDescent="0.25">
      <c r="A2086">
        <v>110</v>
      </c>
      <c r="B2086" s="1">
        <v>42005</v>
      </c>
      <c r="C2086">
        <v>9</v>
      </c>
      <c r="D2086" t="str">
        <f>VLOOKUP(Rent[[#This Row],[Real_estate_Item]],Houses[#All],2)</f>
        <v>Eindhoven-West</v>
      </c>
      <c r="E2086" t="str">
        <f>VLOOKUP(Rent[[#This Row],[Real_estate_Item]],Houses[#All],3)</f>
        <v>Hanevoet</v>
      </c>
      <c r="F2086" t="str">
        <f>VLOOKUP(Rent[[#This Row],[Real_estate_Item]],Houses[#All],6)</f>
        <v>House</v>
      </c>
      <c r="G2086" s="3">
        <f>VLOOKUP(Rent[[#This Row],[Real_estate_Item]],Houses[#All],7)</f>
        <v>550</v>
      </c>
      <c r="H2086" s="3">
        <f t="shared" si="64"/>
        <v>4950</v>
      </c>
      <c r="I2086" s="3">
        <f t="shared" si="65"/>
        <v>6600</v>
      </c>
      <c r="J2086" s="4">
        <f>Rent[[#This Row],[Actual_Rent]]/Rent[[#This Row],[Planned_rent]]</f>
        <v>0.75</v>
      </c>
      <c r="K2086"/>
    </row>
    <row r="2087" spans="1:11" x14ac:dyDescent="0.25">
      <c r="A2087">
        <v>110</v>
      </c>
      <c r="B2087" s="1">
        <v>42370</v>
      </c>
      <c r="C2087">
        <v>8</v>
      </c>
      <c r="D2087" t="str">
        <f>VLOOKUP(Rent[[#This Row],[Real_estate_Item]],Houses[#All],2)</f>
        <v>Eindhoven-West</v>
      </c>
      <c r="E2087" t="str">
        <f>VLOOKUP(Rent[[#This Row],[Real_estate_Item]],Houses[#All],3)</f>
        <v>Hanevoet</v>
      </c>
      <c r="F2087" t="str">
        <f>VLOOKUP(Rent[[#This Row],[Real_estate_Item]],Houses[#All],6)</f>
        <v>House</v>
      </c>
      <c r="G2087" s="3">
        <f>VLOOKUP(Rent[[#This Row],[Real_estate_Item]],Houses[#All],7)</f>
        <v>550</v>
      </c>
      <c r="H2087" s="3">
        <f t="shared" si="64"/>
        <v>4400</v>
      </c>
      <c r="I2087" s="3">
        <f t="shared" si="65"/>
        <v>6600</v>
      </c>
      <c r="J2087" s="4">
        <f>Rent[[#This Row],[Actual_Rent]]/Rent[[#This Row],[Planned_rent]]</f>
        <v>0.66666666666666663</v>
      </c>
      <c r="K2087"/>
    </row>
    <row r="2088" spans="1:11" x14ac:dyDescent="0.25">
      <c r="A2088">
        <v>110</v>
      </c>
      <c r="B2088" s="1">
        <v>42736</v>
      </c>
      <c r="C2088">
        <v>8</v>
      </c>
      <c r="D2088" t="str">
        <f>VLOOKUP(Rent[[#This Row],[Real_estate_Item]],Houses[#All],2)</f>
        <v>Eindhoven-West</v>
      </c>
      <c r="E2088" t="str">
        <f>VLOOKUP(Rent[[#This Row],[Real_estate_Item]],Houses[#All],3)</f>
        <v>Hanevoet</v>
      </c>
      <c r="F2088" t="str">
        <f>VLOOKUP(Rent[[#This Row],[Real_estate_Item]],Houses[#All],6)</f>
        <v>House</v>
      </c>
      <c r="G2088" s="3">
        <f>VLOOKUP(Rent[[#This Row],[Real_estate_Item]],Houses[#All],7)</f>
        <v>550</v>
      </c>
      <c r="H2088" s="3">
        <f t="shared" si="64"/>
        <v>4400</v>
      </c>
      <c r="I2088" s="3">
        <f t="shared" si="65"/>
        <v>6600</v>
      </c>
      <c r="J2088" s="4">
        <f>Rent[[#This Row],[Actual_Rent]]/Rent[[#This Row],[Planned_rent]]</f>
        <v>0.66666666666666663</v>
      </c>
      <c r="K2088"/>
    </row>
    <row r="2089" spans="1:11" x14ac:dyDescent="0.25">
      <c r="A2089">
        <v>110</v>
      </c>
      <c r="B2089" s="1">
        <v>43101</v>
      </c>
      <c r="C2089">
        <v>11</v>
      </c>
      <c r="D2089" t="str">
        <f>VLOOKUP(Rent[[#This Row],[Real_estate_Item]],Houses[#All],2)</f>
        <v>Eindhoven-West</v>
      </c>
      <c r="E2089" t="str">
        <f>VLOOKUP(Rent[[#This Row],[Real_estate_Item]],Houses[#All],3)</f>
        <v>Hanevoet</v>
      </c>
      <c r="F2089" t="str">
        <f>VLOOKUP(Rent[[#This Row],[Real_estate_Item]],Houses[#All],6)</f>
        <v>House</v>
      </c>
      <c r="G2089" s="3">
        <f>VLOOKUP(Rent[[#This Row],[Real_estate_Item]],Houses[#All],7)</f>
        <v>550</v>
      </c>
      <c r="H2089" s="3">
        <f t="shared" si="64"/>
        <v>6050</v>
      </c>
      <c r="I2089" s="3">
        <f t="shared" si="65"/>
        <v>6600</v>
      </c>
      <c r="J2089" s="4">
        <f>Rent[[#This Row],[Actual_Rent]]/Rent[[#This Row],[Planned_rent]]</f>
        <v>0.91666666666666663</v>
      </c>
      <c r="K2089"/>
    </row>
    <row r="2090" spans="1:11" x14ac:dyDescent="0.25">
      <c r="A2090">
        <v>110</v>
      </c>
      <c r="B2090" s="1">
        <v>43466</v>
      </c>
      <c r="C2090">
        <v>7</v>
      </c>
      <c r="D2090" t="str">
        <f>VLOOKUP(Rent[[#This Row],[Real_estate_Item]],Houses[#All],2)</f>
        <v>Eindhoven-West</v>
      </c>
      <c r="E2090" t="str">
        <f>VLOOKUP(Rent[[#This Row],[Real_estate_Item]],Houses[#All],3)</f>
        <v>Hanevoet</v>
      </c>
      <c r="F2090" t="str">
        <f>VLOOKUP(Rent[[#This Row],[Real_estate_Item]],Houses[#All],6)</f>
        <v>House</v>
      </c>
      <c r="G2090" s="3">
        <f>VLOOKUP(Rent[[#This Row],[Real_estate_Item]],Houses[#All],7)</f>
        <v>550</v>
      </c>
      <c r="H2090" s="3">
        <f t="shared" si="64"/>
        <v>3850</v>
      </c>
      <c r="I2090" s="3">
        <f t="shared" si="65"/>
        <v>6600</v>
      </c>
      <c r="J2090" s="4">
        <f>Rent[[#This Row],[Actual_Rent]]/Rent[[#This Row],[Planned_rent]]</f>
        <v>0.58333333333333337</v>
      </c>
      <c r="K2090"/>
    </row>
    <row r="2091" spans="1:11" x14ac:dyDescent="0.25">
      <c r="A2091">
        <v>111</v>
      </c>
      <c r="B2091" s="1">
        <v>36892</v>
      </c>
      <c r="C2091">
        <v>6</v>
      </c>
      <c r="D2091" t="str">
        <f>VLOOKUP(Rent[[#This Row],[Real_estate_Item]],Houses[#All],2)</f>
        <v>Eindhoven-West</v>
      </c>
      <c r="E2091" t="str">
        <f>VLOOKUP(Rent[[#This Row],[Real_estate_Item]],Houses[#All],3)</f>
        <v>Hanevoet</v>
      </c>
      <c r="F2091" t="str">
        <f>VLOOKUP(Rent[[#This Row],[Real_estate_Item]],Houses[#All],6)</f>
        <v>Small House</v>
      </c>
      <c r="G2091" s="3">
        <f>VLOOKUP(Rent[[#This Row],[Real_estate_Item]],Houses[#All],7)</f>
        <v>495</v>
      </c>
      <c r="H2091" s="3">
        <f t="shared" si="64"/>
        <v>2970</v>
      </c>
      <c r="I2091" s="3">
        <f t="shared" si="65"/>
        <v>5940</v>
      </c>
      <c r="J2091" s="4">
        <f>Rent[[#This Row],[Actual_Rent]]/Rent[[#This Row],[Planned_rent]]</f>
        <v>0.5</v>
      </c>
      <c r="K2091"/>
    </row>
    <row r="2092" spans="1:11" x14ac:dyDescent="0.25">
      <c r="A2092">
        <v>111</v>
      </c>
      <c r="B2092" s="1">
        <v>37257</v>
      </c>
      <c r="C2092">
        <v>7</v>
      </c>
      <c r="D2092" t="str">
        <f>VLOOKUP(Rent[[#This Row],[Real_estate_Item]],Houses[#All],2)</f>
        <v>Eindhoven-West</v>
      </c>
      <c r="E2092" t="str">
        <f>VLOOKUP(Rent[[#This Row],[Real_estate_Item]],Houses[#All],3)</f>
        <v>Hanevoet</v>
      </c>
      <c r="F2092" t="str">
        <f>VLOOKUP(Rent[[#This Row],[Real_estate_Item]],Houses[#All],6)</f>
        <v>Small House</v>
      </c>
      <c r="G2092" s="3">
        <f>VLOOKUP(Rent[[#This Row],[Real_estate_Item]],Houses[#All],7)</f>
        <v>495</v>
      </c>
      <c r="H2092" s="3">
        <f t="shared" si="64"/>
        <v>3465</v>
      </c>
      <c r="I2092" s="3">
        <f t="shared" si="65"/>
        <v>5940</v>
      </c>
      <c r="J2092" s="4">
        <f>Rent[[#This Row],[Actual_Rent]]/Rent[[#This Row],[Planned_rent]]</f>
        <v>0.58333333333333337</v>
      </c>
      <c r="K2092"/>
    </row>
    <row r="2093" spans="1:11" x14ac:dyDescent="0.25">
      <c r="A2093">
        <v>111</v>
      </c>
      <c r="B2093" s="1">
        <v>37622</v>
      </c>
      <c r="C2093">
        <v>10</v>
      </c>
      <c r="D2093" t="str">
        <f>VLOOKUP(Rent[[#This Row],[Real_estate_Item]],Houses[#All],2)</f>
        <v>Eindhoven-West</v>
      </c>
      <c r="E2093" t="str">
        <f>VLOOKUP(Rent[[#This Row],[Real_estate_Item]],Houses[#All],3)</f>
        <v>Hanevoet</v>
      </c>
      <c r="F2093" t="str">
        <f>VLOOKUP(Rent[[#This Row],[Real_estate_Item]],Houses[#All],6)</f>
        <v>Small House</v>
      </c>
      <c r="G2093" s="3">
        <f>VLOOKUP(Rent[[#This Row],[Real_estate_Item]],Houses[#All],7)</f>
        <v>495</v>
      </c>
      <c r="H2093" s="3">
        <f t="shared" si="64"/>
        <v>4950</v>
      </c>
      <c r="I2093" s="3">
        <f t="shared" si="65"/>
        <v>5940</v>
      </c>
      <c r="J2093" s="4">
        <f>Rent[[#This Row],[Actual_Rent]]/Rent[[#This Row],[Planned_rent]]</f>
        <v>0.83333333333333337</v>
      </c>
      <c r="K2093"/>
    </row>
    <row r="2094" spans="1:11" x14ac:dyDescent="0.25">
      <c r="A2094">
        <v>111</v>
      </c>
      <c r="B2094" s="1">
        <v>37987</v>
      </c>
      <c r="C2094">
        <v>8</v>
      </c>
      <c r="D2094" t="str">
        <f>VLOOKUP(Rent[[#This Row],[Real_estate_Item]],Houses[#All],2)</f>
        <v>Eindhoven-West</v>
      </c>
      <c r="E2094" t="str">
        <f>VLOOKUP(Rent[[#This Row],[Real_estate_Item]],Houses[#All],3)</f>
        <v>Hanevoet</v>
      </c>
      <c r="F2094" t="str">
        <f>VLOOKUP(Rent[[#This Row],[Real_estate_Item]],Houses[#All],6)</f>
        <v>Small House</v>
      </c>
      <c r="G2094" s="3">
        <f>VLOOKUP(Rent[[#This Row],[Real_estate_Item]],Houses[#All],7)</f>
        <v>495</v>
      </c>
      <c r="H2094" s="3">
        <f t="shared" si="64"/>
        <v>3960</v>
      </c>
      <c r="I2094" s="3">
        <f t="shared" si="65"/>
        <v>5940</v>
      </c>
      <c r="J2094" s="4">
        <f>Rent[[#This Row],[Actual_Rent]]/Rent[[#This Row],[Planned_rent]]</f>
        <v>0.66666666666666663</v>
      </c>
      <c r="K2094"/>
    </row>
    <row r="2095" spans="1:11" x14ac:dyDescent="0.25">
      <c r="A2095">
        <v>111</v>
      </c>
      <c r="B2095" s="1">
        <v>38353</v>
      </c>
      <c r="C2095">
        <v>6</v>
      </c>
      <c r="D2095" t="str">
        <f>VLOOKUP(Rent[[#This Row],[Real_estate_Item]],Houses[#All],2)</f>
        <v>Eindhoven-West</v>
      </c>
      <c r="E2095" t="str">
        <f>VLOOKUP(Rent[[#This Row],[Real_estate_Item]],Houses[#All],3)</f>
        <v>Hanevoet</v>
      </c>
      <c r="F2095" t="str">
        <f>VLOOKUP(Rent[[#This Row],[Real_estate_Item]],Houses[#All],6)</f>
        <v>Small House</v>
      </c>
      <c r="G2095" s="3">
        <f>VLOOKUP(Rent[[#This Row],[Real_estate_Item]],Houses[#All],7)</f>
        <v>495</v>
      </c>
      <c r="H2095" s="3">
        <f t="shared" si="64"/>
        <v>2970</v>
      </c>
      <c r="I2095" s="3">
        <f t="shared" si="65"/>
        <v>5940</v>
      </c>
      <c r="J2095" s="4">
        <f>Rent[[#This Row],[Actual_Rent]]/Rent[[#This Row],[Planned_rent]]</f>
        <v>0.5</v>
      </c>
      <c r="K2095"/>
    </row>
    <row r="2096" spans="1:11" x14ac:dyDescent="0.25">
      <c r="A2096">
        <v>111</v>
      </c>
      <c r="B2096" s="1">
        <v>38718</v>
      </c>
      <c r="C2096">
        <v>6</v>
      </c>
      <c r="D2096" t="str">
        <f>VLOOKUP(Rent[[#This Row],[Real_estate_Item]],Houses[#All],2)</f>
        <v>Eindhoven-West</v>
      </c>
      <c r="E2096" t="str">
        <f>VLOOKUP(Rent[[#This Row],[Real_estate_Item]],Houses[#All],3)</f>
        <v>Hanevoet</v>
      </c>
      <c r="F2096" t="str">
        <f>VLOOKUP(Rent[[#This Row],[Real_estate_Item]],Houses[#All],6)</f>
        <v>Small House</v>
      </c>
      <c r="G2096" s="3">
        <f>VLOOKUP(Rent[[#This Row],[Real_estate_Item]],Houses[#All],7)</f>
        <v>495</v>
      </c>
      <c r="H2096" s="3">
        <f t="shared" si="64"/>
        <v>2970</v>
      </c>
      <c r="I2096" s="3">
        <f t="shared" si="65"/>
        <v>5940</v>
      </c>
      <c r="J2096" s="4">
        <f>Rent[[#This Row],[Actual_Rent]]/Rent[[#This Row],[Planned_rent]]</f>
        <v>0.5</v>
      </c>
      <c r="K2096"/>
    </row>
    <row r="2097" spans="1:11" x14ac:dyDescent="0.25">
      <c r="A2097">
        <v>111</v>
      </c>
      <c r="B2097" s="1">
        <v>39083</v>
      </c>
      <c r="C2097">
        <v>10</v>
      </c>
      <c r="D2097" t="str">
        <f>VLOOKUP(Rent[[#This Row],[Real_estate_Item]],Houses[#All],2)</f>
        <v>Eindhoven-West</v>
      </c>
      <c r="E2097" t="str">
        <f>VLOOKUP(Rent[[#This Row],[Real_estate_Item]],Houses[#All],3)</f>
        <v>Hanevoet</v>
      </c>
      <c r="F2097" t="str">
        <f>VLOOKUP(Rent[[#This Row],[Real_estate_Item]],Houses[#All],6)</f>
        <v>Small House</v>
      </c>
      <c r="G2097" s="3">
        <f>VLOOKUP(Rent[[#This Row],[Real_estate_Item]],Houses[#All],7)</f>
        <v>495</v>
      </c>
      <c r="H2097" s="3">
        <f t="shared" si="64"/>
        <v>4950</v>
      </c>
      <c r="I2097" s="3">
        <f t="shared" si="65"/>
        <v>5940</v>
      </c>
      <c r="J2097" s="4">
        <f>Rent[[#This Row],[Actual_Rent]]/Rent[[#This Row],[Planned_rent]]</f>
        <v>0.83333333333333337</v>
      </c>
      <c r="K2097"/>
    </row>
    <row r="2098" spans="1:11" x14ac:dyDescent="0.25">
      <c r="A2098">
        <v>111</v>
      </c>
      <c r="B2098" s="1">
        <v>39448</v>
      </c>
      <c r="C2098">
        <v>7</v>
      </c>
      <c r="D2098" t="str">
        <f>VLOOKUP(Rent[[#This Row],[Real_estate_Item]],Houses[#All],2)</f>
        <v>Eindhoven-West</v>
      </c>
      <c r="E2098" t="str">
        <f>VLOOKUP(Rent[[#This Row],[Real_estate_Item]],Houses[#All],3)</f>
        <v>Hanevoet</v>
      </c>
      <c r="F2098" t="str">
        <f>VLOOKUP(Rent[[#This Row],[Real_estate_Item]],Houses[#All],6)</f>
        <v>Small House</v>
      </c>
      <c r="G2098" s="3">
        <f>VLOOKUP(Rent[[#This Row],[Real_estate_Item]],Houses[#All],7)</f>
        <v>495</v>
      </c>
      <c r="H2098" s="3">
        <f t="shared" si="64"/>
        <v>3465</v>
      </c>
      <c r="I2098" s="3">
        <f t="shared" si="65"/>
        <v>5940</v>
      </c>
      <c r="J2098" s="4">
        <f>Rent[[#This Row],[Actual_Rent]]/Rent[[#This Row],[Planned_rent]]</f>
        <v>0.58333333333333337</v>
      </c>
      <c r="K2098"/>
    </row>
    <row r="2099" spans="1:11" x14ac:dyDescent="0.25">
      <c r="A2099">
        <v>111</v>
      </c>
      <c r="B2099" s="1">
        <v>39814</v>
      </c>
      <c r="C2099">
        <v>10</v>
      </c>
      <c r="D2099" t="str">
        <f>VLOOKUP(Rent[[#This Row],[Real_estate_Item]],Houses[#All],2)</f>
        <v>Eindhoven-West</v>
      </c>
      <c r="E2099" t="str">
        <f>VLOOKUP(Rent[[#This Row],[Real_estate_Item]],Houses[#All],3)</f>
        <v>Hanevoet</v>
      </c>
      <c r="F2099" t="str">
        <f>VLOOKUP(Rent[[#This Row],[Real_estate_Item]],Houses[#All],6)</f>
        <v>Small House</v>
      </c>
      <c r="G2099" s="3">
        <f>VLOOKUP(Rent[[#This Row],[Real_estate_Item]],Houses[#All],7)</f>
        <v>495</v>
      </c>
      <c r="H2099" s="3">
        <f t="shared" si="64"/>
        <v>4950</v>
      </c>
      <c r="I2099" s="3">
        <f t="shared" si="65"/>
        <v>5940</v>
      </c>
      <c r="J2099" s="4">
        <f>Rent[[#This Row],[Actual_Rent]]/Rent[[#This Row],[Planned_rent]]</f>
        <v>0.83333333333333337</v>
      </c>
      <c r="K2099"/>
    </row>
    <row r="2100" spans="1:11" x14ac:dyDescent="0.25">
      <c r="A2100">
        <v>111</v>
      </c>
      <c r="B2100" s="1">
        <v>40179</v>
      </c>
      <c r="C2100">
        <v>10</v>
      </c>
      <c r="D2100" t="str">
        <f>VLOOKUP(Rent[[#This Row],[Real_estate_Item]],Houses[#All],2)</f>
        <v>Eindhoven-West</v>
      </c>
      <c r="E2100" t="str">
        <f>VLOOKUP(Rent[[#This Row],[Real_estate_Item]],Houses[#All],3)</f>
        <v>Hanevoet</v>
      </c>
      <c r="F2100" t="str">
        <f>VLOOKUP(Rent[[#This Row],[Real_estate_Item]],Houses[#All],6)</f>
        <v>Small House</v>
      </c>
      <c r="G2100" s="3">
        <f>VLOOKUP(Rent[[#This Row],[Real_estate_Item]],Houses[#All],7)</f>
        <v>495</v>
      </c>
      <c r="H2100" s="3">
        <f t="shared" si="64"/>
        <v>4950</v>
      </c>
      <c r="I2100" s="3">
        <f t="shared" si="65"/>
        <v>5940</v>
      </c>
      <c r="J2100" s="4">
        <f>Rent[[#This Row],[Actual_Rent]]/Rent[[#This Row],[Planned_rent]]</f>
        <v>0.83333333333333337</v>
      </c>
      <c r="K2100"/>
    </row>
    <row r="2101" spans="1:11" x14ac:dyDescent="0.25">
      <c r="A2101">
        <v>111</v>
      </c>
      <c r="B2101" s="1">
        <v>40544</v>
      </c>
      <c r="C2101">
        <v>8</v>
      </c>
      <c r="D2101" t="str">
        <f>VLOOKUP(Rent[[#This Row],[Real_estate_Item]],Houses[#All],2)</f>
        <v>Eindhoven-West</v>
      </c>
      <c r="E2101" t="str">
        <f>VLOOKUP(Rent[[#This Row],[Real_estate_Item]],Houses[#All],3)</f>
        <v>Hanevoet</v>
      </c>
      <c r="F2101" t="str">
        <f>VLOOKUP(Rent[[#This Row],[Real_estate_Item]],Houses[#All],6)</f>
        <v>Small House</v>
      </c>
      <c r="G2101" s="3">
        <f>VLOOKUP(Rent[[#This Row],[Real_estate_Item]],Houses[#All],7)</f>
        <v>495</v>
      </c>
      <c r="H2101" s="3">
        <f t="shared" si="64"/>
        <v>3960</v>
      </c>
      <c r="I2101" s="3">
        <f t="shared" si="65"/>
        <v>5940</v>
      </c>
      <c r="J2101" s="4">
        <f>Rent[[#This Row],[Actual_Rent]]/Rent[[#This Row],[Planned_rent]]</f>
        <v>0.66666666666666663</v>
      </c>
      <c r="K2101"/>
    </row>
    <row r="2102" spans="1:11" x14ac:dyDescent="0.25">
      <c r="A2102">
        <v>111</v>
      </c>
      <c r="B2102" s="1">
        <v>40909</v>
      </c>
      <c r="C2102">
        <v>8</v>
      </c>
      <c r="D2102" t="str">
        <f>VLOOKUP(Rent[[#This Row],[Real_estate_Item]],Houses[#All],2)</f>
        <v>Eindhoven-West</v>
      </c>
      <c r="E2102" t="str">
        <f>VLOOKUP(Rent[[#This Row],[Real_estate_Item]],Houses[#All],3)</f>
        <v>Hanevoet</v>
      </c>
      <c r="F2102" t="str">
        <f>VLOOKUP(Rent[[#This Row],[Real_estate_Item]],Houses[#All],6)</f>
        <v>Small House</v>
      </c>
      <c r="G2102" s="3">
        <f>VLOOKUP(Rent[[#This Row],[Real_estate_Item]],Houses[#All],7)</f>
        <v>495</v>
      </c>
      <c r="H2102" s="3">
        <f t="shared" si="64"/>
        <v>3960</v>
      </c>
      <c r="I2102" s="3">
        <f t="shared" si="65"/>
        <v>5940</v>
      </c>
      <c r="J2102" s="4">
        <f>Rent[[#This Row],[Actual_Rent]]/Rent[[#This Row],[Planned_rent]]</f>
        <v>0.66666666666666663</v>
      </c>
      <c r="K2102"/>
    </row>
    <row r="2103" spans="1:11" x14ac:dyDescent="0.25">
      <c r="A2103">
        <v>111</v>
      </c>
      <c r="B2103" s="1">
        <v>41275</v>
      </c>
      <c r="C2103">
        <v>7</v>
      </c>
      <c r="D2103" t="str">
        <f>VLOOKUP(Rent[[#This Row],[Real_estate_Item]],Houses[#All],2)</f>
        <v>Eindhoven-West</v>
      </c>
      <c r="E2103" t="str">
        <f>VLOOKUP(Rent[[#This Row],[Real_estate_Item]],Houses[#All],3)</f>
        <v>Hanevoet</v>
      </c>
      <c r="F2103" t="str">
        <f>VLOOKUP(Rent[[#This Row],[Real_estate_Item]],Houses[#All],6)</f>
        <v>Small House</v>
      </c>
      <c r="G2103" s="3">
        <f>VLOOKUP(Rent[[#This Row],[Real_estate_Item]],Houses[#All],7)</f>
        <v>495</v>
      </c>
      <c r="H2103" s="3">
        <f t="shared" si="64"/>
        <v>3465</v>
      </c>
      <c r="I2103" s="3">
        <f t="shared" si="65"/>
        <v>5940</v>
      </c>
      <c r="J2103" s="4">
        <f>Rent[[#This Row],[Actual_Rent]]/Rent[[#This Row],[Planned_rent]]</f>
        <v>0.58333333333333337</v>
      </c>
      <c r="K2103"/>
    </row>
    <row r="2104" spans="1:11" x14ac:dyDescent="0.25">
      <c r="A2104">
        <v>111</v>
      </c>
      <c r="B2104" s="1">
        <v>41640</v>
      </c>
      <c r="C2104">
        <v>9</v>
      </c>
      <c r="D2104" t="str">
        <f>VLOOKUP(Rent[[#This Row],[Real_estate_Item]],Houses[#All],2)</f>
        <v>Eindhoven-West</v>
      </c>
      <c r="E2104" t="str">
        <f>VLOOKUP(Rent[[#This Row],[Real_estate_Item]],Houses[#All],3)</f>
        <v>Hanevoet</v>
      </c>
      <c r="F2104" t="str">
        <f>VLOOKUP(Rent[[#This Row],[Real_estate_Item]],Houses[#All],6)</f>
        <v>Small House</v>
      </c>
      <c r="G2104" s="3">
        <f>VLOOKUP(Rent[[#This Row],[Real_estate_Item]],Houses[#All],7)</f>
        <v>495</v>
      </c>
      <c r="H2104" s="3">
        <f t="shared" si="64"/>
        <v>4455</v>
      </c>
      <c r="I2104" s="3">
        <f t="shared" si="65"/>
        <v>5940</v>
      </c>
      <c r="J2104" s="4">
        <f>Rent[[#This Row],[Actual_Rent]]/Rent[[#This Row],[Planned_rent]]</f>
        <v>0.75</v>
      </c>
      <c r="K2104"/>
    </row>
    <row r="2105" spans="1:11" x14ac:dyDescent="0.25">
      <c r="A2105">
        <v>111</v>
      </c>
      <c r="B2105" s="1">
        <v>42005</v>
      </c>
      <c r="C2105">
        <v>6</v>
      </c>
      <c r="D2105" t="str">
        <f>VLOOKUP(Rent[[#This Row],[Real_estate_Item]],Houses[#All],2)</f>
        <v>Eindhoven-West</v>
      </c>
      <c r="E2105" t="str">
        <f>VLOOKUP(Rent[[#This Row],[Real_estate_Item]],Houses[#All],3)</f>
        <v>Hanevoet</v>
      </c>
      <c r="F2105" t="str">
        <f>VLOOKUP(Rent[[#This Row],[Real_estate_Item]],Houses[#All],6)</f>
        <v>Small House</v>
      </c>
      <c r="G2105" s="3">
        <f>VLOOKUP(Rent[[#This Row],[Real_estate_Item]],Houses[#All],7)</f>
        <v>495</v>
      </c>
      <c r="H2105" s="3">
        <f t="shared" si="64"/>
        <v>2970</v>
      </c>
      <c r="I2105" s="3">
        <f t="shared" si="65"/>
        <v>5940</v>
      </c>
      <c r="J2105" s="4">
        <f>Rent[[#This Row],[Actual_Rent]]/Rent[[#This Row],[Planned_rent]]</f>
        <v>0.5</v>
      </c>
      <c r="K2105"/>
    </row>
    <row r="2106" spans="1:11" x14ac:dyDescent="0.25">
      <c r="A2106">
        <v>111</v>
      </c>
      <c r="B2106" s="1">
        <v>42370</v>
      </c>
      <c r="C2106">
        <v>6</v>
      </c>
      <c r="D2106" t="str">
        <f>VLOOKUP(Rent[[#This Row],[Real_estate_Item]],Houses[#All],2)</f>
        <v>Eindhoven-West</v>
      </c>
      <c r="E2106" t="str">
        <f>VLOOKUP(Rent[[#This Row],[Real_estate_Item]],Houses[#All],3)</f>
        <v>Hanevoet</v>
      </c>
      <c r="F2106" t="str">
        <f>VLOOKUP(Rent[[#This Row],[Real_estate_Item]],Houses[#All],6)</f>
        <v>Small House</v>
      </c>
      <c r="G2106" s="3">
        <f>VLOOKUP(Rent[[#This Row],[Real_estate_Item]],Houses[#All],7)</f>
        <v>495</v>
      </c>
      <c r="H2106" s="3">
        <f t="shared" si="64"/>
        <v>2970</v>
      </c>
      <c r="I2106" s="3">
        <f t="shared" si="65"/>
        <v>5940</v>
      </c>
      <c r="J2106" s="4">
        <f>Rent[[#This Row],[Actual_Rent]]/Rent[[#This Row],[Planned_rent]]</f>
        <v>0.5</v>
      </c>
      <c r="K2106"/>
    </row>
    <row r="2107" spans="1:11" x14ac:dyDescent="0.25">
      <c r="A2107">
        <v>111</v>
      </c>
      <c r="B2107" s="1">
        <v>42736</v>
      </c>
      <c r="C2107">
        <v>6</v>
      </c>
      <c r="D2107" t="str">
        <f>VLOOKUP(Rent[[#This Row],[Real_estate_Item]],Houses[#All],2)</f>
        <v>Eindhoven-West</v>
      </c>
      <c r="E2107" t="str">
        <f>VLOOKUP(Rent[[#This Row],[Real_estate_Item]],Houses[#All],3)</f>
        <v>Hanevoet</v>
      </c>
      <c r="F2107" t="str">
        <f>VLOOKUP(Rent[[#This Row],[Real_estate_Item]],Houses[#All],6)</f>
        <v>Small House</v>
      </c>
      <c r="G2107" s="3">
        <f>VLOOKUP(Rent[[#This Row],[Real_estate_Item]],Houses[#All],7)</f>
        <v>495</v>
      </c>
      <c r="H2107" s="3">
        <f t="shared" si="64"/>
        <v>2970</v>
      </c>
      <c r="I2107" s="3">
        <f t="shared" si="65"/>
        <v>5940</v>
      </c>
      <c r="J2107" s="4">
        <f>Rent[[#This Row],[Actual_Rent]]/Rent[[#This Row],[Planned_rent]]</f>
        <v>0.5</v>
      </c>
      <c r="K2107"/>
    </row>
    <row r="2108" spans="1:11" x14ac:dyDescent="0.25">
      <c r="A2108">
        <v>111</v>
      </c>
      <c r="B2108" s="1">
        <v>43101</v>
      </c>
      <c r="C2108">
        <v>9</v>
      </c>
      <c r="D2108" t="str">
        <f>VLOOKUP(Rent[[#This Row],[Real_estate_Item]],Houses[#All],2)</f>
        <v>Eindhoven-West</v>
      </c>
      <c r="E2108" t="str">
        <f>VLOOKUP(Rent[[#This Row],[Real_estate_Item]],Houses[#All],3)</f>
        <v>Hanevoet</v>
      </c>
      <c r="F2108" t="str">
        <f>VLOOKUP(Rent[[#This Row],[Real_estate_Item]],Houses[#All],6)</f>
        <v>Small House</v>
      </c>
      <c r="G2108" s="3">
        <f>VLOOKUP(Rent[[#This Row],[Real_estate_Item]],Houses[#All],7)</f>
        <v>495</v>
      </c>
      <c r="H2108" s="3">
        <f t="shared" si="64"/>
        <v>4455</v>
      </c>
      <c r="I2108" s="3">
        <f t="shared" si="65"/>
        <v>5940</v>
      </c>
      <c r="J2108" s="4">
        <f>Rent[[#This Row],[Actual_Rent]]/Rent[[#This Row],[Planned_rent]]</f>
        <v>0.75</v>
      </c>
      <c r="K2108"/>
    </row>
    <row r="2109" spans="1:11" x14ac:dyDescent="0.25">
      <c r="A2109">
        <v>111</v>
      </c>
      <c r="B2109" s="1">
        <v>43466</v>
      </c>
      <c r="C2109">
        <v>6</v>
      </c>
      <c r="D2109" t="str">
        <f>VLOOKUP(Rent[[#This Row],[Real_estate_Item]],Houses[#All],2)</f>
        <v>Eindhoven-West</v>
      </c>
      <c r="E2109" t="str">
        <f>VLOOKUP(Rent[[#This Row],[Real_estate_Item]],Houses[#All],3)</f>
        <v>Hanevoet</v>
      </c>
      <c r="F2109" t="str">
        <f>VLOOKUP(Rent[[#This Row],[Real_estate_Item]],Houses[#All],6)</f>
        <v>Small House</v>
      </c>
      <c r="G2109" s="3">
        <f>VLOOKUP(Rent[[#This Row],[Real_estate_Item]],Houses[#All],7)</f>
        <v>495</v>
      </c>
      <c r="H2109" s="3">
        <f t="shared" si="64"/>
        <v>2970</v>
      </c>
      <c r="I2109" s="3">
        <f t="shared" si="65"/>
        <v>5940</v>
      </c>
      <c r="J2109" s="4">
        <f>Rent[[#This Row],[Actual_Rent]]/Rent[[#This Row],[Planned_rent]]</f>
        <v>0.5</v>
      </c>
      <c r="K2109"/>
    </row>
    <row r="2110" spans="1:11" x14ac:dyDescent="0.25">
      <c r="A2110">
        <v>112</v>
      </c>
      <c r="B2110" s="1">
        <v>36892</v>
      </c>
      <c r="C2110">
        <v>6</v>
      </c>
      <c r="D2110" t="str">
        <f>VLOOKUP(Rent[[#This Row],[Real_estate_Item]],Houses[#All],2)</f>
        <v>Eindhoven-West</v>
      </c>
      <c r="E2110" t="str">
        <f>VLOOKUP(Rent[[#This Row],[Real_estate_Item]],Houses[#All],3)</f>
        <v>Hanevoet</v>
      </c>
      <c r="F2110" t="str">
        <f>VLOOKUP(Rent[[#This Row],[Real_estate_Item]],Houses[#All],6)</f>
        <v>Apartment</v>
      </c>
      <c r="G2110" s="3">
        <f>VLOOKUP(Rent[[#This Row],[Real_estate_Item]],Houses[#All],7)</f>
        <v>385</v>
      </c>
      <c r="H2110" s="3">
        <f t="shared" si="64"/>
        <v>2310</v>
      </c>
      <c r="I2110" s="3">
        <f t="shared" si="65"/>
        <v>4620</v>
      </c>
      <c r="J2110" s="4">
        <f>Rent[[#This Row],[Actual_Rent]]/Rent[[#This Row],[Planned_rent]]</f>
        <v>0.5</v>
      </c>
      <c r="K2110"/>
    </row>
    <row r="2111" spans="1:11" x14ac:dyDescent="0.25">
      <c r="A2111">
        <v>112</v>
      </c>
      <c r="B2111" s="1">
        <v>37257</v>
      </c>
      <c r="C2111">
        <v>6</v>
      </c>
      <c r="D2111" t="str">
        <f>VLOOKUP(Rent[[#This Row],[Real_estate_Item]],Houses[#All],2)</f>
        <v>Eindhoven-West</v>
      </c>
      <c r="E2111" t="str">
        <f>VLOOKUP(Rent[[#This Row],[Real_estate_Item]],Houses[#All],3)</f>
        <v>Hanevoet</v>
      </c>
      <c r="F2111" t="str">
        <f>VLOOKUP(Rent[[#This Row],[Real_estate_Item]],Houses[#All],6)</f>
        <v>Apartment</v>
      </c>
      <c r="G2111" s="3">
        <f>VLOOKUP(Rent[[#This Row],[Real_estate_Item]],Houses[#All],7)</f>
        <v>385</v>
      </c>
      <c r="H2111" s="3">
        <f t="shared" si="64"/>
        <v>2310</v>
      </c>
      <c r="I2111" s="3">
        <f t="shared" si="65"/>
        <v>4620</v>
      </c>
      <c r="J2111" s="4">
        <f>Rent[[#This Row],[Actual_Rent]]/Rent[[#This Row],[Planned_rent]]</f>
        <v>0.5</v>
      </c>
      <c r="K2111"/>
    </row>
    <row r="2112" spans="1:11" x14ac:dyDescent="0.25">
      <c r="A2112">
        <v>112</v>
      </c>
      <c r="B2112" s="1">
        <v>37622</v>
      </c>
      <c r="C2112">
        <v>8</v>
      </c>
      <c r="D2112" t="str">
        <f>VLOOKUP(Rent[[#This Row],[Real_estate_Item]],Houses[#All],2)</f>
        <v>Eindhoven-West</v>
      </c>
      <c r="E2112" t="str">
        <f>VLOOKUP(Rent[[#This Row],[Real_estate_Item]],Houses[#All],3)</f>
        <v>Hanevoet</v>
      </c>
      <c r="F2112" t="str">
        <f>VLOOKUP(Rent[[#This Row],[Real_estate_Item]],Houses[#All],6)</f>
        <v>Apartment</v>
      </c>
      <c r="G2112" s="3">
        <f>VLOOKUP(Rent[[#This Row],[Real_estate_Item]],Houses[#All],7)</f>
        <v>385</v>
      </c>
      <c r="H2112" s="3">
        <f t="shared" si="64"/>
        <v>3080</v>
      </c>
      <c r="I2112" s="3">
        <f t="shared" si="65"/>
        <v>4620</v>
      </c>
      <c r="J2112" s="4">
        <f>Rent[[#This Row],[Actual_Rent]]/Rent[[#This Row],[Planned_rent]]</f>
        <v>0.66666666666666663</v>
      </c>
      <c r="K2112"/>
    </row>
    <row r="2113" spans="1:11" x14ac:dyDescent="0.25">
      <c r="A2113">
        <v>112</v>
      </c>
      <c r="B2113" s="1">
        <v>37987</v>
      </c>
      <c r="C2113">
        <v>6</v>
      </c>
      <c r="D2113" t="str">
        <f>VLOOKUP(Rent[[#This Row],[Real_estate_Item]],Houses[#All],2)</f>
        <v>Eindhoven-West</v>
      </c>
      <c r="E2113" t="str">
        <f>VLOOKUP(Rent[[#This Row],[Real_estate_Item]],Houses[#All],3)</f>
        <v>Hanevoet</v>
      </c>
      <c r="F2113" t="str">
        <f>VLOOKUP(Rent[[#This Row],[Real_estate_Item]],Houses[#All],6)</f>
        <v>Apartment</v>
      </c>
      <c r="G2113" s="3">
        <f>VLOOKUP(Rent[[#This Row],[Real_estate_Item]],Houses[#All],7)</f>
        <v>385</v>
      </c>
      <c r="H2113" s="3">
        <f t="shared" si="64"/>
        <v>2310</v>
      </c>
      <c r="I2113" s="3">
        <f t="shared" si="65"/>
        <v>4620</v>
      </c>
      <c r="J2113" s="4">
        <f>Rent[[#This Row],[Actual_Rent]]/Rent[[#This Row],[Planned_rent]]</f>
        <v>0.5</v>
      </c>
      <c r="K2113"/>
    </row>
    <row r="2114" spans="1:11" x14ac:dyDescent="0.25">
      <c r="A2114">
        <v>112</v>
      </c>
      <c r="B2114" s="1">
        <v>38353</v>
      </c>
      <c r="C2114">
        <v>8</v>
      </c>
      <c r="D2114" t="str">
        <f>VLOOKUP(Rent[[#This Row],[Real_estate_Item]],Houses[#All],2)</f>
        <v>Eindhoven-West</v>
      </c>
      <c r="E2114" t="str">
        <f>VLOOKUP(Rent[[#This Row],[Real_estate_Item]],Houses[#All],3)</f>
        <v>Hanevoet</v>
      </c>
      <c r="F2114" t="str">
        <f>VLOOKUP(Rent[[#This Row],[Real_estate_Item]],Houses[#All],6)</f>
        <v>Apartment</v>
      </c>
      <c r="G2114" s="3">
        <f>VLOOKUP(Rent[[#This Row],[Real_estate_Item]],Houses[#All],7)</f>
        <v>385</v>
      </c>
      <c r="H2114" s="3">
        <f t="shared" ref="H2114:H2177" si="66">C2114*G2114</f>
        <v>3080</v>
      </c>
      <c r="I2114" s="3">
        <f t="shared" ref="I2114:I2177" si="67">$C$2*G2114</f>
        <v>4620</v>
      </c>
      <c r="J2114" s="4">
        <f>Rent[[#This Row],[Actual_Rent]]/Rent[[#This Row],[Planned_rent]]</f>
        <v>0.66666666666666663</v>
      </c>
      <c r="K2114"/>
    </row>
    <row r="2115" spans="1:11" x14ac:dyDescent="0.25">
      <c r="A2115">
        <v>112</v>
      </c>
      <c r="B2115" s="1">
        <v>38718</v>
      </c>
      <c r="C2115">
        <v>7</v>
      </c>
      <c r="D2115" t="str">
        <f>VLOOKUP(Rent[[#This Row],[Real_estate_Item]],Houses[#All],2)</f>
        <v>Eindhoven-West</v>
      </c>
      <c r="E2115" t="str">
        <f>VLOOKUP(Rent[[#This Row],[Real_estate_Item]],Houses[#All],3)</f>
        <v>Hanevoet</v>
      </c>
      <c r="F2115" t="str">
        <f>VLOOKUP(Rent[[#This Row],[Real_estate_Item]],Houses[#All],6)</f>
        <v>Apartment</v>
      </c>
      <c r="G2115" s="3">
        <f>VLOOKUP(Rent[[#This Row],[Real_estate_Item]],Houses[#All],7)</f>
        <v>385</v>
      </c>
      <c r="H2115" s="3">
        <f t="shared" si="66"/>
        <v>2695</v>
      </c>
      <c r="I2115" s="3">
        <f t="shared" si="67"/>
        <v>4620</v>
      </c>
      <c r="J2115" s="4">
        <f>Rent[[#This Row],[Actual_Rent]]/Rent[[#This Row],[Planned_rent]]</f>
        <v>0.58333333333333337</v>
      </c>
      <c r="K2115"/>
    </row>
    <row r="2116" spans="1:11" x14ac:dyDescent="0.25">
      <c r="A2116">
        <v>112</v>
      </c>
      <c r="B2116" s="1">
        <v>39083</v>
      </c>
      <c r="C2116">
        <v>10</v>
      </c>
      <c r="D2116" t="str">
        <f>VLOOKUP(Rent[[#This Row],[Real_estate_Item]],Houses[#All],2)</f>
        <v>Eindhoven-West</v>
      </c>
      <c r="E2116" t="str">
        <f>VLOOKUP(Rent[[#This Row],[Real_estate_Item]],Houses[#All],3)</f>
        <v>Hanevoet</v>
      </c>
      <c r="F2116" t="str">
        <f>VLOOKUP(Rent[[#This Row],[Real_estate_Item]],Houses[#All],6)</f>
        <v>Apartment</v>
      </c>
      <c r="G2116" s="3">
        <f>VLOOKUP(Rent[[#This Row],[Real_estate_Item]],Houses[#All],7)</f>
        <v>385</v>
      </c>
      <c r="H2116" s="3">
        <f t="shared" si="66"/>
        <v>3850</v>
      </c>
      <c r="I2116" s="3">
        <f t="shared" si="67"/>
        <v>4620</v>
      </c>
      <c r="J2116" s="4">
        <f>Rent[[#This Row],[Actual_Rent]]/Rent[[#This Row],[Planned_rent]]</f>
        <v>0.83333333333333337</v>
      </c>
      <c r="K2116"/>
    </row>
    <row r="2117" spans="1:11" x14ac:dyDescent="0.25">
      <c r="A2117">
        <v>112</v>
      </c>
      <c r="B2117" s="1">
        <v>39448</v>
      </c>
      <c r="C2117">
        <v>9</v>
      </c>
      <c r="D2117" t="str">
        <f>VLOOKUP(Rent[[#This Row],[Real_estate_Item]],Houses[#All],2)</f>
        <v>Eindhoven-West</v>
      </c>
      <c r="E2117" t="str">
        <f>VLOOKUP(Rent[[#This Row],[Real_estate_Item]],Houses[#All],3)</f>
        <v>Hanevoet</v>
      </c>
      <c r="F2117" t="str">
        <f>VLOOKUP(Rent[[#This Row],[Real_estate_Item]],Houses[#All],6)</f>
        <v>Apartment</v>
      </c>
      <c r="G2117" s="3">
        <f>VLOOKUP(Rent[[#This Row],[Real_estate_Item]],Houses[#All],7)</f>
        <v>385</v>
      </c>
      <c r="H2117" s="3">
        <f t="shared" si="66"/>
        <v>3465</v>
      </c>
      <c r="I2117" s="3">
        <f t="shared" si="67"/>
        <v>4620</v>
      </c>
      <c r="J2117" s="4">
        <f>Rent[[#This Row],[Actual_Rent]]/Rent[[#This Row],[Planned_rent]]</f>
        <v>0.75</v>
      </c>
      <c r="K2117"/>
    </row>
    <row r="2118" spans="1:11" x14ac:dyDescent="0.25">
      <c r="A2118">
        <v>112</v>
      </c>
      <c r="B2118" s="1">
        <v>39814</v>
      </c>
      <c r="C2118">
        <v>7</v>
      </c>
      <c r="D2118" t="str">
        <f>VLOOKUP(Rent[[#This Row],[Real_estate_Item]],Houses[#All],2)</f>
        <v>Eindhoven-West</v>
      </c>
      <c r="E2118" t="str">
        <f>VLOOKUP(Rent[[#This Row],[Real_estate_Item]],Houses[#All],3)</f>
        <v>Hanevoet</v>
      </c>
      <c r="F2118" t="str">
        <f>VLOOKUP(Rent[[#This Row],[Real_estate_Item]],Houses[#All],6)</f>
        <v>Apartment</v>
      </c>
      <c r="G2118" s="3">
        <f>VLOOKUP(Rent[[#This Row],[Real_estate_Item]],Houses[#All],7)</f>
        <v>385</v>
      </c>
      <c r="H2118" s="3">
        <f t="shared" si="66"/>
        <v>2695</v>
      </c>
      <c r="I2118" s="3">
        <f t="shared" si="67"/>
        <v>4620</v>
      </c>
      <c r="J2118" s="4">
        <f>Rent[[#This Row],[Actual_Rent]]/Rent[[#This Row],[Planned_rent]]</f>
        <v>0.58333333333333337</v>
      </c>
      <c r="K2118"/>
    </row>
    <row r="2119" spans="1:11" x14ac:dyDescent="0.25">
      <c r="A2119">
        <v>112</v>
      </c>
      <c r="B2119" s="1">
        <v>40179</v>
      </c>
      <c r="C2119">
        <v>7</v>
      </c>
      <c r="D2119" t="str">
        <f>VLOOKUP(Rent[[#This Row],[Real_estate_Item]],Houses[#All],2)</f>
        <v>Eindhoven-West</v>
      </c>
      <c r="E2119" t="str">
        <f>VLOOKUP(Rent[[#This Row],[Real_estate_Item]],Houses[#All],3)</f>
        <v>Hanevoet</v>
      </c>
      <c r="F2119" t="str">
        <f>VLOOKUP(Rent[[#This Row],[Real_estate_Item]],Houses[#All],6)</f>
        <v>Apartment</v>
      </c>
      <c r="G2119" s="3">
        <f>VLOOKUP(Rent[[#This Row],[Real_estate_Item]],Houses[#All],7)</f>
        <v>385</v>
      </c>
      <c r="H2119" s="3">
        <f t="shared" si="66"/>
        <v>2695</v>
      </c>
      <c r="I2119" s="3">
        <f t="shared" si="67"/>
        <v>4620</v>
      </c>
      <c r="J2119" s="4">
        <f>Rent[[#This Row],[Actual_Rent]]/Rent[[#This Row],[Planned_rent]]</f>
        <v>0.58333333333333337</v>
      </c>
      <c r="K2119"/>
    </row>
    <row r="2120" spans="1:11" x14ac:dyDescent="0.25">
      <c r="A2120">
        <v>112</v>
      </c>
      <c r="B2120" s="1">
        <v>40544</v>
      </c>
      <c r="C2120">
        <v>7</v>
      </c>
      <c r="D2120" t="str">
        <f>VLOOKUP(Rent[[#This Row],[Real_estate_Item]],Houses[#All],2)</f>
        <v>Eindhoven-West</v>
      </c>
      <c r="E2120" t="str">
        <f>VLOOKUP(Rent[[#This Row],[Real_estate_Item]],Houses[#All],3)</f>
        <v>Hanevoet</v>
      </c>
      <c r="F2120" t="str">
        <f>VLOOKUP(Rent[[#This Row],[Real_estate_Item]],Houses[#All],6)</f>
        <v>Apartment</v>
      </c>
      <c r="G2120" s="3">
        <f>VLOOKUP(Rent[[#This Row],[Real_estate_Item]],Houses[#All],7)</f>
        <v>385</v>
      </c>
      <c r="H2120" s="3">
        <f t="shared" si="66"/>
        <v>2695</v>
      </c>
      <c r="I2120" s="3">
        <f t="shared" si="67"/>
        <v>4620</v>
      </c>
      <c r="J2120" s="4">
        <f>Rent[[#This Row],[Actual_Rent]]/Rent[[#This Row],[Planned_rent]]</f>
        <v>0.58333333333333337</v>
      </c>
      <c r="K2120"/>
    </row>
    <row r="2121" spans="1:11" x14ac:dyDescent="0.25">
      <c r="A2121">
        <v>112</v>
      </c>
      <c r="B2121" s="1">
        <v>40909</v>
      </c>
      <c r="C2121">
        <v>6</v>
      </c>
      <c r="D2121" t="str">
        <f>VLOOKUP(Rent[[#This Row],[Real_estate_Item]],Houses[#All],2)</f>
        <v>Eindhoven-West</v>
      </c>
      <c r="E2121" t="str">
        <f>VLOOKUP(Rent[[#This Row],[Real_estate_Item]],Houses[#All],3)</f>
        <v>Hanevoet</v>
      </c>
      <c r="F2121" t="str">
        <f>VLOOKUP(Rent[[#This Row],[Real_estate_Item]],Houses[#All],6)</f>
        <v>Apartment</v>
      </c>
      <c r="G2121" s="3">
        <f>VLOOKUP(Rent[[#This Row],[Real_estate_Item]],Houses[#All],7)</f>
        <v>385</v>
      </c>
      <c r="H2121" s="3">
        <f t="shared" si="66"/>
        <v>2310</v>
      </c>
      <c r="I2121" s="3">
        <f t="shared" si="67"/>
        <v>4620</v>
      </c>
      <c r="J2121" s="4">
        <f>Rent[[#This Row],[Actual_Rent]]/Rent[[#This Row],[Planned_rent]]</f>
        <v>0.5</v>
      </c>
      <c r="K2121"/>
    </row>
    <row r="2122" spans="1:11" x14ac:dyDescent="0.25">
      <c r="A2122">
        <v>112</v>
      </c>
      <c r="B2122" s="1">
        <v>41275</v>
      </c>
      <c r="C2122">
        <v>6</v>
      </c>
      <c r="D2122" t="str">
        <f>VLOOKUP(Rent[[#This Row],[Real_estate_Item]],Houses[#All],2)</f>
        <v>Eindhoven-West</v>
      </c>
      <c r="E2122" t="str">
        <f>VLOOKUP(Rent[[#This Row],[Real_estate_Item]],Houses[#All],3)</f>
        <v>Hanevoet</v>
      </c>
      <c r="F2122" t="str">
        <f>VLOOKUP(Rent[[#This Row],[Real_estate_Item]],Houses[#All],6)</f>
        <v>Apartment</v>
      </c>
      <c r="G2122" s="3">
        <f>VLOOKUP(Rent[[#This Row],[Real_estate_Item]],Houses[#All],7)</f>
        <v>385</v>
      </c>
      <c r="H2122" s="3">
        <f t="shared" si="66"/>
        <v>2310</v>
      </c>
      <c r="I2122" s="3">
        <f t="shared" si="67"/>
        <v>4620</v>
      </c>
      <c r="J2122" s="4">
        <f>Rent[[#This Row],[Actual_Rent]]/Rent[[#This Row],[Planned_rent]]</f>
        <v>0.5</v>
      </c>
      <c r="K2122"/>
    </row>
    <row r="2123" spans="1:11" x14ac:dyDescent="0.25">
      <c r="A2123">
        <v>112</v>
      </c>
      <c r="B2123" s="1">
        <v>41640</v>
      </c>
      <c r="C2123">
        <v>8</v>
      </c>
      <c r="D2123" t="str">
        <f>VLOOKUP(Rent[[#This Row],[Real_estate_Item]],Houses[#All],2)</f>
        <v>Eindhoven-West</v>
      </c>
      <c r="E2123" t="str">
        <f>VLOOKUP(Rent[[#This Row],[Real_estate_Item]],Houses[#All],3)</f>
        <v>Hanevoet</v>
      </c>
      <c r="F2123" t="str">
        <f>VLOOKUP(Rent[[#This Row],[Real_estate_Item]],Houses[#All],6)</f>
        <v>Apartment</v>
      </c>
      <c r="G2123" s="3">
        <f>VLOOKUP(Rent[[#This Row],[Real_estate_Item]],Houses[#All],7)</f>
        <v>385</v>
      </c>
      <c r="H2123" s="3">
        <f t="shared" si="66"/>
        <v>3080</v>
      </c>
      <c r="I2123" s="3">
        <f t="shared" si="67"/>
        <v>4620</v>
      </c>
      <c r="J2123" s="4">
        <f>Rent[[#This Row],[Actual_Rent]]/Rent[[#This Row],[Planned_rent]]</f>
        <v>0.66666666666666663</v>
      </c>
      <c r="K2123"/>
    </row>
    <row r="2124" spans="1:11" x14ac:dyDescent="0.25">
      <c r="A2124">
        <v>112</v>
      </c>
      <c r="B2124" s="1">
        <v>42005</v>
      </c>
      <c r="C2124">
        <v>7</v>
      </c>
      <c r="D2124" t="str">
        <f>VLOOKUP(Rent[[#This Row],[Real_estate_Item]],Houses[#All],2)</f>
        <v>Eindhoven-West</v>
      </c>
      <c r="E2124" t="str">
        <f>VLOOKUP(Rent[[#This Row],[Real_estate_Item]],Houses[#All],3)</f>
        <v>Hanevoet</v>
      </c>
      <c r="F2124" t="str">
        <f>VLOOKUP(Rent[[#This Row],[Real_estate_Item]],Houses[#All],6)</f>
        <v>Apartment</v>
      </c>
      <c r="G2124" s="3">
        <f>VLOOKUP(Rent[[#This Row],[Real_estate_Item]],Houses[#All],7)</f>
        <v>385</v>
      </c>
      <c r="H2124" s="3">
        <f t="shared" si="66"/>
        <v>2695</v>
      </c>
      <c r="I2124" s="3">
        <f t="shared" si="67"/>
        <v>4620</v>
      </c>
      <c r="J2124" s="4">
        <f>Rent[[#This Row],[Actual_Rent]]/Rent[[#This Row],[Planned_rent]]</f>
        <v>0.58333333333333337</v>
      </c>
      <c r="K2124"/>
    </row>
    <row r="2125" spans="1:11" x14ac:dyDescent="0.25">
      <c r="A2125">
        <v>112</v>
      </c>
      <c r="B2125" s="1">
        <v>42370</v>
      </c>
      <c r="C2125">
        <v>9</v>
      </c>
      <c r="D2125" t="str">
        <f>VLOOKUP(Rent[[#This Row],[Real_estate_Item]],Houses[#All],2)</f>
        <v>Eindhoven-West</v>
      </c>
      <c r="E2125" t="str">
        <f>VLOOKUP(Rent[[#This Row],[Real_estate_Item]],Houses[#All],3)</f>
        <v>Hanevoet</v>
      </c>
      <c r="F2125" t="str">
        <f>VLOOKUP(Rent[[#This Row],[Real_estate_Item]],Houses[#All],6)</f>
        <v>Apartment</v>
      </c>
      <c r="G2125" s="3">
        <f>VLOOKUP(Rent[[#This Row],[Real_estate_Item]],Houses[#All],7)</f>
        <v>385</v>
      </c>
      <c r="H2125" s="3">
        <f t="shared" si="66"/>
        <v>3465</v>
      </c>
      <c r="I2125" s="3">
        <f t="shared" si="67"/>
        <v>4620</v>
      </c>
      <c r="J2125" s="4">
        <f>Rent[[#This Row],[Actual_Rent]]/Rent[[#This Row],[Planned_rent]]</f>
        <v>0.75</v>
      </c>
      <c r="K2125"/>
    </row>
    <row r="2126" spans="1:11" x14ac:dyDescent="0.25">
      <c r="A2126">
        <v>112</v>
      </c>
      <c r="B2126" s="1">
        <v>42736</v>
      </c>
      <c r="C2126">
        <v>9</v>
      </c>
      <c r="D2126" t="str">
        <f>VLOOKUP(Rent[[#This Row],[Real_estate_Item]],Houses[#All],2)</f>
        <v>Eindhoven-West</v>
      </c>
      <c r="E2126" t="str">
        <f>VLOOKUP(Rent[[#This Row],[Real_estate_Item]],Houses[#All],3)</f>
        <v>Hanevoet</v>
      </c>
      <c r="F2126" t="str">
        <f>VLOOKUP(Rent[[#This Row],[Real_estate_Item]],Houses[#All],6)</f>
        <v>Apartment</v>
      </c>
      <c r="G2126" s="3">
        <f>VLOOKUP(Rent[[#This Row],[Real_estate_Item]],Houses[#All],7)</f>
        <v>385</v>
      </c>
      <c r="H2126" s="3">
        <f t="shared" si="66"/>
        <v>3465</v>
      </c>
      <c r="I2126" s="3">
        <f t="shared" si="67"/>
        <v>4620</v>
      </c>
      <c r="J2126" s="4">
        <f>Rent[[#This Row],[Actual_Rent]]/Rent[[#This Row],[Planned_rent]]</f>
        <v>0.75</v>
      </c>
      <c r="K2126"/>
    </row>
    <row r="2127" spans="1:11" x14ac:dyDescent="0.25">
      <c r="A2127">
        <v>112</v>
      </c>
      <c r="B2127" s="1">
        <v>43101</v>
      </c>
      <c r="C2127">
        <v>10</v>
      </c>
      <c r="D2127" t="str">
        <f>VLOOKUP(Rent[[#This Row],[Real_estate_Item]],Houses[#All],2)</f>
        <v>Eindhoven-West</v>
      </c>
      <c r="E2127" t="str">
        <f>VLOOKUP(Rent[[#This Row],[Real_estate_Item]],Houses[#All],3)</f>
        <v>Hanevoet</v>
      </c>
      <c r="F2127" t="str">
        <f>VLOOKUP(Rent[[#This Row],[Real_estate_Item]],Houses[#All],6)</f>
        <v>Apartment</v>
      </c>
      <c r="G2127" s="3">
        <f>VLOOKUP(Rent[[#This Row],[Real_estate_Item]],Houses[#All],7)</f>
        <v>385</v>
      </c>
      <c r="H2127" s="3">
        <f t="shared" si="66"/>
        <v>3850</v>
      </c>
      <c r="I2127" s="3">
        <f t="shared" si="67"/>
        <v>4620</v>
      </c>
      <c r="J2127" s="4">
        <f>Rent[[#This Row],[Actual_Rent]]/Rent[[#This Row],[Planned_rent]]</f>
        <v>0.83333333333333337</v>
      </c>
      <c r="K2127"/>
    </row>
    <row r="2128" spans="1:11" x14ac:dyDescent="0.25">
      <c r="A2128">
        <v>112</v>
      </c>
      <c r="B2128" s="1">
        <v>43466</v>
      </c>
      <c r="C2128">
        <v>8</v>
      </c>
      <c r="D2128" t="str">
        <f>VLOOKUP(Rent[[#This Row],[Real_estate_Item]],Houses[#All],2)</f>
        <v>Eindhoven-West</v>
      </c>
      <c r="E2128" t="str">
        <f>VLOOKUP(Rent[[#This Row],[Real_estate_Item]],Houses[#All],3)</f>
        <v>Hanevoet</v>
      </c>
      <c r="F2128" t="str">
        <f>VLOOKUP(Rent[[#This Row],[Real_estate_Item]],Houses[#All],6)</f>
        <v>Apartment</v>
      </c>
      <c r="G2128" s="3">
        <f>VLOOKUP(Rent[[#This Row],[Real_estate_Item]],Houses[#All],7)</f>
        <v>385</v>
      </c>
      <c r="H2128" s="3">
        <f t="shared" si="66"/>
        <v>3080</v>
      </c>
      <c r="I2128" s="3">
        <f t="shared" si="67"/>
        <v>4620</v>
      </c>
      <c r="J2128" s="4">
        <f>Rent[[#This Row],[Actual_Rent]]/Rent[[#This Row],[Planned_rent]]</f>
        <v>0.66666666666666663</v>
      </c>
      <c r="K2128"/>
    </row>
    <row r="2129" spans="1:11" x14ac:dyDescent="0.25">
      <c r="A2129">
        <v>113</v>
      </c>
      <c r="B2129" s="1">
        <v>36892</v>
      </c>
      <c r="C2129">
        <v>9</v>
      </c>
      <c r="D2129" t="str">
        <f>VLOOKUP(Rent[[#This Row],[Real_estate_Item]],Houses[#All],2)</f>
        <v>Eindhoven-West</v>
      </c>
      <c r="E2129" t="str">
        <f>VLOOKUP(Rent[[#This Row],[Real_estate_Item]],Houses[#All],3)</f>
        <v>Hanevoet</v>
      </c>
      <c r="F2129" t="str">
        <f>VLOOKUP(Rent[[#This Row],[Real_estate_Item]],Houses[#All],6)</f>
        <v>Small House</v>
      </c>
      <c r="G2129" s="3">
        <f>VLOOKUP(Rent[[#This Row],[Real_estate_Item]],Houses[#All],7)</f>
        <v>990</v>
      </c>
      <c r="H2129" s="3">
        <f t="shared" si="66"/>
        <v>8910</v>
      </c>
      <c r="I2129" s="3">
        <f t="shared" si="67"/>
        <v>11880</v>
      </c>
      <c r="J2129" s="4">
        <f>Rent[[#This Row],[Actual_Rent]]/Rent[[#This Row],[Planned_rent]]</f>
        <v>0.75</v>
      </c>
      <c r="K2129"/>
    </row>
    <row r="2130" spans="1:11" x14ac:dyDescent="0.25">
      <c r="A2130">
        <v>113</v>
      </c>
      <c r="B2130" s="1">
        <v>37257</v>
      </c>
      <c r="C2130">
        <v>6</v>
      </c>
      <c r="D2130" t="str">
        <f>VLOOKUP(Rent[[#This Row],[Real_estate_Item]],Houses[#All],2)</f>
        <v>Eindhoven-West</v>
      </c>
      <c r="E2130" t="str">
        <f>VLOOKUP(Rent[[#This Row],[Real_estate_Item]],Houses[#All],3)</f>
        <v>Hanevoet</v>
      </c>
      <c r="F2130" t="str">
        <f>VLOOKUP(Rent[[#This Row],[Real_estate_Item]],Houses[#All],6)</f>
        <v>Small House</v>
      </c>
      <c r="G2130" s="3">
        <f>VLOOKUP(Rent[[#This Row],[Real_estate_Item]],Houses[#All],7)</f>
        <v>990</v>
      </c>
      <c r="H2130" s="3">
        <f t="shared" si="66"/>
        <v>5940</v>
      </c>
      <c r="I2130" s="3">
        <f t="shared" si="67"/>
        <v>11880</v>
      </c>
      <c r="J2130" s="4">
        <f>Rent[[#This Row],[Actual_Rent]]/Rent[[#This Row],[Planned_rent]]</f>
        <v>0.5</v>
      </c>
      <c r="K2130"/>
    </row>
    <row r="2131" spans="1:11" x14ac:dyDescent="0.25">
      <c r="A2131">
        <v>113</v>
      </c>
      <c r="B2131" s="1">
        <v>37622</v>
      </c>
      <c r="C2131">
        <v>9</v>
      </c>
      <c r="D2131" t="str">
        <f>VLOOKUP(Rent[[#This Row],[Real_estate_Item]],Houses[#All],2)</f>
        <v>Eindhoven-West</v>
      </c>
      <c r="E2131" t="str">
        <f>VLOOKUP(Rent[[#This Row],[Real_estate_Item]],Houses[#All],3)</f>
        <v>Hanevoet</v>
      </c>
      <c r="F2131" t="str">
        <f>VLOOKUP(Rent[[#This Row],[Real_estate_Item]],Houses[#All],6)</f>
        <v>Small House</v>
      </c>
      <c r="G2131" s="3">
        <f>VLOOKUP(Rent[[#This Row],[Real_estate_Item]],Houses[#All],7)</f>
        <v>990</v>
      </c>
      <c r="H2131" s="3">
        <f t="shared" si="66"/>
        <v>8910</v>
      </c>
      <c r="I2131" s="3">
        <f t="shared" si="67"/>
        <v>11880</v>
      </c>
      <c r="J2131" s="4">
        <f>Rent[[#This Row],[Actual_Rent]]/Rent[[#This Row],[Planned_rent]]</f>
        <v>0.75</v>
      </c>
      <c r="K2131"/>
    </row>
    <row r="2132" spans="1:11" x14ac:dyDescent="0.25">
      <c r="A2132">
        <v>113</v>
      </c>
      <c r="B2132" s="1">
        <v>37987</v>
      </c>
      <c r="C2132">
        <v>6</v>
      </c>
      <c r="D2132" t="str">
        <f>VLOOKUP(Rent[[#This Row],[Real_estate_Item]],Houses[#All],2)</f>
        <v>Eindhoven-West</v>
      </c>
      <c r="E2132" t="str">
        <f>VLOOKUP(Rent[[#This Row],[Real_estate_Item]],Houses[#All],3)</f>
        <v>Hanevoet</v>
      </c>
      <c r="F2132" t="str">
        <f>VLOOKUP(Rent[[#This Row],[Real_estate_Item]],Houses[#All],6)</f>
        <v>Small House</v>
      </c>
      <c r="G2132" s="3">
        <f>VLOOKUP(Rent[[#This Row],[Real_estate_Item]],Houses[#All],7)</f>
        <v>990</v>
      </c>
      <c r="H2132" s="3">
        <f t="shared" si="66"/>
        <v>5940</v>
      </c>
      <c r="I2132" s="3">
        <f t="shared" si="67"/>
        <v>11880</v>
      </c>
      <c r="J2132" s="4">
        <f>Rent[[#This Row],[Actual_Rent]]/Rent[[#This Row],[Planned_rent]]</f>
        <v>0.5</v>
      </c>
      <c r="K2132"/>
    </row>
    <row r="2133" spans="1:11" x14ac:dyDescent="0.25">
      <c r="A2133">
        <v>113</v>
      </c>
      <c r="B2133" s="1">
        <v>38353</v>
      </c>
      <c r="C2133">
        <v>9</v>
      </c>
      <c r="D2133" t="str">
        <f>VLOOKUP(Rent[[#This Row],[Real_estate_Item]],Houses[#All],2)</f>
        <v>Eindhoven-West</v>
      </c>
      <c r="E2133" t="str">
        <f>VLOOKUP(Rent[[#This Row],[Real_estate_Item]],Houses[#All],3)</f>
        <v>Hanevoet</v>
      </c>
      <c r="F2133" t="str">
        <f>VLOOKUP(Rent[[#This Row],[Real_estate_Item]],Houses[#All],6)</f>
        <v>Small House</v>
      </c>
      <c r="G2133" s="3">
        <f>VLOOKUP(Rent[[#This Row],[Real_estate_Item]],Houses[#All],7)</f>
        <v>990</v>
      </c>
      <c r="H2133" s="3">
        <f t="shared" si="66"/>
        <v>8910</v>
      </c>
      <c r="I2133" s="3">
        <f t="shared" si="67"/>
        <v>11880</v>
      </c>
      <c r="J2133" s="4">
        <f>Rent[[#This Row],[Actual_Rent]]/Rent[[#This Row],[Planned_rent]]</f>
        <v>0.75</v>
      </c>
      <c r="K2133"/>
    </row>
    <row r="2134" spans="1:11" x14ac:dyDescent="0.25">
      <c r="A2134">
        <v>113</v>
      </c>
      <c r="B2134" s="1">
        <v>38718</v>
      </c>
      <c r="C2134">
        <v>7</v>
      </c>
      <c r="D2134" t="str">
        <f>VLOOKUP(Rent[[#This Row],[Real_estate_Item]],Houses[#All],2)</f>
        <v>Eindhoven-West</v>
      </c>
      <c r="E2134" t="str">
        <f>VLOOKUP(Rent[[#This Row],[Real_estate_Item]],Houses[#All],3)</f>
        <v>Hanevoet</v>
      </c>
      <c r="F2134" t="str">
        <f>VLOOKUP(Rent[[#This Row],[Real_estate_Item]],Houses[#All],6)</f>
        <v>Small House</v>
      </c>
      <c r="G2134" s="3">
        <f>VLOOKUP(Rent[[#This Row],[Real_estate_Item]],Houses[#All],7)</f>
        <v>990</v>
      </c>
      <c r="H2134" s="3">
        <f t="shared" si="66"/>
        <v>6930</v>
      </c>
      <c r="I2134" s="3">
        <f t="shared" si="67"/>
        <v>11880</v>
      </c>
      <c r="J2134" s="4">
        <f>Rent[[#This Row],[Actual_Rent]]/Rent[[#This Row],[Planned_rent]]</f>
        <v>0.58333333333333337</v>
      </c>
      <c r="K2134"/>
    </row>
    <row r="2135" spans="1:11" x14ac:dyDescent="0.25">
      <c r="A2135">
        <v>113</v>
      </c>
      <c r="B2135" s="1">
        <v>39083</v>
      </c>
      <c r="C2135">
        <v>6</v>
      </c>
      <c r="D2135" t="str">
        <f>VLOOKUP(Rent[[#This Row],[Real_estate_Item]],Houses[#All],2)</f>
        <v>Eindhoven-West</v>
      </c>
      <c r="E2135" t="str">
        <f>VLOOKUP(Rent[[#This Row],[Real_estate_Item]],Houses[#All],3)</f>
        <v>Hanevoet</v>
      </c>
      <c r="F2135" t="str">
        <f>VLOOKUP(Rent[[#This Row],[Real_estate_Item]],Houses[#All],6)</f>
        <v>Small House</v>
      </c>
      <c r="G2135" s="3">
        <f>VLOOKUP(Rent[[#This Row],[Real_estate_Item]],Houses[#All],7)</f>
        <v>990</v>
      </c>
      <c r="H2135" s="3">
        <f t="shared" si="66"/>
        <v>5940</v>
      </c>
      <c r="I2135" s="3">
        <f t="shared" si="67"/>
        <v>11880</v>
      </c>
      <c r="J2135" s="4">
        <f>Rent[[#This Row],[Actual_Rent]]/Rent[[#This Row],[Planned_rent]]</f>
        <v>0.5</v>
      </c>
      <c r="K2135"/>
    </row>
    <row r="2136" spans="1:11" x14ac:dyDescent="0.25">
      <c r="A2136">
        <v>113</v>
      </c>
      <c r="B2136" s="1">
        <v>39448</v>
      </c>
      <c r="C2136">
        <v>7</v>
      </c>
      <c r="D2136" t="str">
        <f>VLOOKUP(Rent[[#This Row],[Real_estate_Item]],Houses[#All],2)</f>
        <v>Eindhoven-West</v>
      </c>
      <c r="E2136" t="str">
        <f>VLOOKUP(Rent[[#This Row],[Real_estate_Item]],Houses[#All],3)</f>
        <v>Hanevoet</v>
      </c>
      <c r="F2136" t="str">
        <f>VLOOKUP(Rent[[#This Row],[Real_estate_Item]],Houses[#All],6)</f>
        <v>Small House</v>
      </c>
      <c r="G2136" s="3">
        <f>VLOOKUP(Rent[[#This Row],[Real_estate_Item]],Houses[#All],7)</f>
        <v>990</v>
      </c>
      <c r="H2136" s="3">
        <f t="shared" si="66"/>
        <v>6930</v>
      </c>
      <c r="I2136" s="3">
        <f t="shared" si="67"/>
        <v>11880</v>
      </c>
      <c r="J2136" s="4">
        <f>Rent[[#This Row],[Actual_Rent]]/Rent[[#This Row],[Planned_rent]]</f>
        <v>0.58333333333333337</v>
      </c>
      <c r="K2136"/>
    </row>
    <row r="2137" spans="1:11" x14ac:dyDescent="0.25">
      <c r="A2137">
        <v>113</v>
      </c>
      <c r="B2137" s="1">
        <v>39814</v>
      </c>
      <c r="C2137">
        <v>9</v>
      </c>
      <c r="D2137" t="str">
        <f>VLOOKUP(Rent[[#This Row],[Real_estate_Item]],Houses[#All],2)</f>
        <v>Eindhoven-West</v>
      </c>
      <c r="E2137" t="str">
        <f>VLOOKUP(Rent[[#This Row],[Real_estate_Item]],Houses[#All],3)</f>
        <v>Hanevoet</v>
      </c>
      <c r="F2137" t="str">
        <f>VLOOKUP(Rent[[#This Row],[Real_estate_Item]],Houses[#All],6)</f>
        <v>Small House</v>
      </c>
      <c r="G2137" s="3">
        <f>VLOOKUP(Rent[[#This Row],[Real_estate_Item]],Houses[#All],7)</f>
        <v>990</v>
      </c>
      <c r="H2137" s="3">
        <f t="shared" si="66"/>
        <v>8910</v>
      </c>
      <c r="I2137" s="3">
        <f t="shared" si="67"/>
        <v>11880</v>
      </c>
      <c r="J2137" s="4">
        <f>Rent[[#This Row],[Actual_Rent]]/Rent[[#This Row],[Planned_rent]]</f>
        <v>0.75</v>
      </c>
      <c r="K2137"/>
    </row>
    <row r="2138" spans="1:11" x14ac:dyDescent="0.25">
      <c r="A2138">
        <v>113</v>
      </c>
      <c r="B2138" s="1">
        <v>40179</v>
      </c>
      <c r="C2138">
        <v>8</v>
      </c>
      <c r="D2138" t="str">
        <f>VLOOKUP(Rent[[#This Row],[Real_estate_Item]],Houses[#All],2)</f>
        <v>Eindhoven-West</v>
      </c>
      <c r="E2138" t="str">
        <f>VLOOKUP(Rent[[#This Row],[Real_estate_Item]],Houses[#All],3)</f>
        <v>Hanevoet</v>
      </c>
      <c r="F2138" t="str">
        <f>VLOOKUP(Rent[[#This Row],[Real_estate_Item]],Houses[#All],6)</f>
        <v>Small House</v>
      </c>
      <c r="G2138" s="3">
        <f>VLOOKUP(Rent[[#This Row],[Real_estate_Item]],Houses[#All],7)</f>
        <v>990</v>
      </c>
      <c r="H2138" s="3">
        <f t="shared" si="66"/>
        <v>7920</v>
      </c>
      <c r="I2138" s="3">
        <f t="shared" si="67"/>
        <v>11880</v>
      </c>
      <c r="J2138" s="4">
        <f>Rent[[#This Row],[Actual_Rent]]/Rent[[#This Row],[Planned_rent]]</f>
        <v>0.66666666666666663</v>
      </c>
      <c r="K2138"/>
    </row>
    <row r="2139" spans="1:11" x14ac:dyDescent="0.25">
      <c r="A2139">
        <v>113</v>
      </c>
      <c r="B2139" s="1">
        <v>40544</v>
      </c>
      <c r="C2139">
        <v>9</v>
      </c>
      <c r="D2139" t="str">
        <f>VLOOKUP(Rent[[#This Row],[Real_estate_Item]],Houses[#All],2)</f>
        <v>Eindhoven-West</v>
      </c>
      <c r="E2139" t="str">
        <f>VLOOKUP(Rent[[#This Row],[Real_estate_Item]],Houses[#All],3)</f>
        <v>Hanevoet</v>
      </c>
      <c r="F2139" t="str">
        <f>VLOOKUP(Rent[[#This Row],[Real_estate_Item]],Houses[#All],6)</f>
        <v>Small House</v>
      </c>
      <c r="G2139" s="3">
        <f>VLOOKUP(Rent[[#This Row],[Real_estate_Item]],Houses[#All],7)</f>
        <v>990</v>
      </c>
      <c r="H2139" s="3">
        <f t="shared" si="66"/>
        <v>8910</v>
      </c>
      <c r="I2139" s="3">
        <f t="shared" si="67"/>
        <v>11880</v>
      </c>
      <c r="J2139" s="4">
        <f>Rent[[#This Row],[Actual_Rent]]/Rent[[#This Row],[Planned_rent]]</f>
        <v>0.75</v>
      </c>
      <c r="K2139"/>
    </row>
    <row r="2140" spans="1:11" x14ac:dyDescent="0.25">
      <c r="A2140">
        <v>113</v>
      </c>
      <c r="B2140" s="1">
        <v>40909</v>
      </c>
      <c r="C2140">
        <v>6</v>
      </c>
      <c r="D2140" t="str">
        <f>VLOOKUP(Rent[[#This Row],[Real_estate_Item]],Houses[#All],2)</f>
        <v>Eindhoven-West</v>
      </c>
      <c r="E2140" t="str">
        <f>VLOOKUP(Rent[[#This Row],[Real_estate_Item]],Houses[#All],3)</f>
        <v>Hanevoet</v>
      </c>
      <c r="F2140" t="str">
        <f>VLOOKUP(Rent[[#This Row],[Real_estate_Item]],Houses[#All],6)</f>
        <v>Small House</v>
      </c>
      <c r="G2140" s="3">
        <f>VLOOKUP(Rent[[#This Row],[Real_estate_Item]],Houses[#All],7)</f>
        <v>990</v>
      </c>
      <c r="H2140" s="3">
        <f t="shared" si="66"/>
        <v>5940</v>
      </c>
      <c r="I2140" s="3">
        <f t="shared" si="67"/>
        <v>11880</v>
      </c>
      <c r="J2140" s="4">
        <f>Rent[[#This Row],[Actual_Rent]]/Rent[[#This Row],[Planned_rent]]</f>
        <v>0.5</v>
      </c>
      <c r="K2140"/>
    </row>
    <row r="2141" spans="1:11" x14ac:dyDescent="0.25">
      <c r="A2141">
        <v>113</v>
      </c>
      <c r="B2141" s="1">
        <v>41275</v>
      </c>
      <c r="C2141">
        <v>9</v>
      </c>
      <c r="D2141" t="str">
        <f>VLOOKUP(Rent[[#This Row],[Real_estate_Item]],Houses[#All],2)</f>
        <v>Eindhoven-West</v>
      </c>
      <c r="E2141" t="str">
        <f>VLOOKUP(Rent[[#This Row],[Real_estate_Item]],Houses[#All],3)</f>
        <v>Hanevoet</v>
      </c>
      <c r="F2141" t="str">
        <f>VLOOKUP(Rent[[#This Row],[Real_estate_Item]],Houses[#All],6)</f>
        <v>Small House</v>
      </c>
      <c r="G2141" s="3">
        <f>VLOOKUP(Rent[[#This Row],[Real_estate_Item]],Houses[#All],7)</f>
        <v>990</v>
      </c>
      <c r="H2141" s="3">
        <f t="shared" si="66"/>
        <v>8910</v>
      </c>
      <c r="I2141" s="3">
        <f t="shared" si="67"/>
        <v>11880</v>
      </c>
      <c r="J2141" s="4">
        <f>Rent[[#This Row],[Actual_Rent]]/Rent[[#This Row],[Planned_rent]]</f>
        <v>0.75</v>
      </c>
      <c r="K2141"/>
    </row>
    <row r="2142" spans="1:11" x14ac:dyDescent="0.25">
      <c r="A2142">
        <v>113</v>
      </c>
      <c r="B2142" s="1">
        <v>41640</v>
      </c>
      <c r="C2142">
        <v>6</v>
      </c>
      <c r="D2142" t="str">
        <f>VLOOKUP(Rent[[#This Row],[Real_estate_Item]],Houses[#All],2)</f>
        <v>Eindhoven-West</v>
      </c>
      <c r="E2142" t="str">
        <f>VLOOKUP(Rent[[#This Row],[Real_estate_Item]],Houses[#All],3)</f>
        <v>Hanevoet</v>
      </c>
      <c r="F2142" t="str">
        <f>VLOOKUP(Rent[[#This Row],[Real_estate_Item]],Houses[#All],6)</f>
        <v>Small House</v>
      </c>
      <c r="G2142" s="3">
        <f>VLOOKUP(Rent[[#This Row],[Real_estate_Item]],Houses[#All],7)</f>
        <v>990</v>
      </c>
      <c r="H2142" s="3">
        <f t="shared" si="66"/>
        <v>5940</v>
      </c>
      <c r="I2142" s="3">
        <f t="shared" si="67"/>
        <v>11880</v>
      </c>
      <c r="J2142" s="4">
        <f>Rent[[#This Row],[Actual_Rent]]/Rent[[#This Row],[Planned_rent]]</f>
        <v>0.5</v>
      </c>
      <c r="K2142"/>
    </row>
    <row r="2143" spans="1:11" x14ac:dyDescent="0.25">
      <c r="A2143">
        <v>113</v>
      </c>
      <c r="B2143" s="1">
        <v>42005</v>
      </c>
      <c r="C2143">
        <v>7</v>
      </c>
      <c r="D2143" t="str">
        <f>VLOOKUP(Rent[[#This Row],[Real_estate_Item]],Houses[#All],2)</f>
        <v>Eindhoven-West</v>
      </c>
      <c r="E2143" t="str">
        <f>VLOOKUP(Rent[[#This Row],[Real_estate_Item]],Houses[#All],3)</f>
        <v>Hanevoet</v>
      </c>
      <c r="F2143" t="str">
        <f>VLOOKUP(Rent[[#This Row],[Real_estate_Item]],Houses[#All],6)</f>
        <v>Small House</v>
      </c>
      <c r="G2143" s="3">
        <f>VLOOKUP(Rent[[#This Row],[Real_estate_Item]],Houses[#All],7)</f>
        <v>990</v>
      </c>
      <c r="H2143" s="3">
        <f t="shared" si="66"/>
        <v>6930</v>
      </c>
      <c r="I2143" s="3">
        <f t="shared" si="67"/>
        <v>11880</v>
      </c>
      <c r="J2143" s="4">
        <f>Rent[[#This Row],[Actual_Rent]]/Rent[[#This Row],[Planned_rent]]</f>
        <v>0.58333333333333337</v>
      </c>
      <c r="K2143"/>
    </row>
    <row r="2144" spans="1:11" x14ac:dyDescent="0.25">
      <c r="A2144">
        <v>113</v>
      </c>
      <c r="B2144" s="1">
        <v>42370</v>
      </c>
      <c r="C2144">
        <v>7</v>
      </c>
      <c r="D2144" t="str">
        <f>VLOOKUP(Rent[[#This Row],[Real_estate_Item]],Houses[#All],2)</f>
        <v>Eindhoven-West</v>
      </c>
      <c r="E2144" t="str">
        <f>VLOOKUP(Rent[[#This Row],[Real_estate_Item]],Houses[#All],3)</f>
        <v>Hanevoet</v>
      </c>
      <c r="F2144" t="str">
        <f>VLOOKUP(Rent[[#This Row],[Real_estate_Item]],Houses[#All],6)</f>
        <v>Small House</v>
      </c>
      <c r="G2144" s="3">
        <f>VLOOKUP(Rent[[#This Row],[Real_estate_Item]],Houses[#All],7)</f>
        <v>990</v>
      </c>
      <c r="H2144" s="3">
        <f t="shared" si="66"/>
        <v>6930</v>
      </c>
      <c r="I2144" s="3">
        <f t="shared" si="67"/>
        <v>11880</v>
      </c>
      <c r="J2144" s="4">
        <f>Rent[[#This Row],[Actual_Rent]]/Rent[[#This Row],[Planned_rent]]</f>
        <v>0.58333333333333337</v>
      </c>
      <c r="K2144"/>
    </row>
    <row r="2145" spans="1:11" x14ac:dyDescent="0.25">
      <c r="A2145">
        <v>113</v>
      </c>
      <c r="B2145" s="1">
        <v>42736</v>
      </c>
      <c r="C2145">
        <v>10</v>
      </c>
      <c r="D2145" t="str">
        <f>VLOOKUP(Rent[[#This Row],[Real_estate_Item]],Houses[#All],2)</f>
        <v>Eindhoven-West</v>
      </c>
      <c r="E2145" t="str">
        <f>VLOOKUP(Rent[[#This Row],[Real_estate_Item]],Houses[#All],3)</f>
        <v>Hanevoet</v>
      </c>
      <c r="F2145" t="str">
        <f>VLOOKUP(Rent[[#This Row],[Real_estate_Item]],Houses[#All],6)</f>
        <v>Small House</v>
      </c>
      <c r="G2145" s="3">
        <f>VLOOKUP(Rent[[#This Row],[Real_estate_Item]],Houses[#All],7)</f>
        <v>990</v>
      </c>
      <c r="H2145" s="3">
        <f t="shared" si="66"/>
        <v>9900</v>
      </c>
      <c r="I2145" s="3">
        <f t="shared" si="67"/>
        <v>11880</v>
      </c>
      <c r="J2145" s="4">
        <f>Rent[[#This Row],[Actual_Rent]]/Rent[[#This Row],[Planned_rent]]</f>
        <v>0.83333333333333337</v>
      </c>
      <c r="K2145"/>
    </row>
    <row r="2146" spans="1:11" x14ac:dyDescent="0.25">
      <c r="A2146">
        <v>113</v>
      </c>
      <c r="B2146" s="1">
        <v>43101</v>
      </c>
      <c r="C2146">
        <v>10</v>
      </c>
      <c r="D2146" t="str">
        <f>VLOOKUP(Rent[[#This Row],[Real_estate_Item]],Houses[#All],2)</f>
        <v>Eindhoven-West</v>
      </c>
      <c r="E2146" t="str">
        <f>VLOOKUP(Rent[[#This Row],[Real_estate_Item]],Houses[#All],3)</f>
        <v>Hanevoet</v>
      </c>
      <c r="F2146" t="str">
        <f>VLOOKUP(Rent[[#This Row],[Real_estate_Item]],Houses[#All],6)</f>
        <v>Small House</v>
      </c>
      <c r="G2146" s="3">
        <f>VLOOKUP(Rent[[#This Row],[Real_estate_Item]],Houses[#All],7)</f>
        <v>990</v>
      </c>
      <c r="H2146" s="3">
        <f t="shared" si="66"/>
        <v>9900</v>
      </c>
      <c r="I2146" s="3">
        <f t="shared" si="67"/>
        <v>11880</v>
      </c>
      <c r="J2146" s="4">
        <f>Rent[[#This Row],[Actual_Rent]]/Rent[[#This Row],[Planned_rent]]</f>
        <v>0.83333333333333337</v>
      </c>
      <c r="K2146"/>
    </row>
    <row r="2147" spans="1:11" x14ac:dyDescent="0.25">
      <c r="A2147">
        <v>113</v>
      </c>
      <c r="B2147" s="1">
        <v>43466</v>
      </c>
      <c r="C2147">
        <v>6</v>
      </c>
      <c r="D2147" t="str">
        <f>VLOOKUP(Rent[[#This Row],[Real_estate_Item]],Houses[#All],2)</f>
        <v>Eindhoven-West</v>
      </c>
      <c r="E2147" t="str">
        <f>VLOOKUP(Rent[[#This Row],[Real_estate_Item]],Houses[#All],3)</f>
        <v>Hanevoet</v>
      </c>
      <c r="F2147" t="str">
        <f>VLOOKUP(Rent[[#This Row],[Real_estate_Item]],Houses[#All],6)</f>
        <v>Small House</v>
      </c>
      <c r="G2147" s="3">
        <f>VLOOKUP(Rent[[#This Row],[Real_estate_Item]],Houses[#All],7)</f>
        <v>990</v>
      </c>
      <c r="H2147" s="3">
        <f t="shared" si="66"/>
        <v>5940</v>
      </c>
      <c r="I2147" s="3">
        <f t="shared" si="67"/>
        <v>11880</v>
      </c>
      <c r="J2147" s="4">
        <f>Rent[[#This Row],[Actual_Rent]]/Rent[[#This Row],[Planned_rent]]</f>
        <v>0.5</v>
      </c>
      <c r="K2147"/>
    </row>
    <row r="2148" spans="1:11" x14ac:dyDescent="0.25">
      <c r="A2148">
        <v>114</v>
      </c>
      <c r="B2148" s="1">
        <v>36892</v>
      </c>
      <c r="C2148">
        <v>7</v>
      </c>
      <c r="D2148" t="str">
        <f>VLOOKUP(Rent[[#This Row],[Real_estate_Item]],Houses[#All],2)</f>
        <v>Eindhoven-West</v>
      </c>
      <c r="E2148" t="str">
        <f>VLOOKUP(Rent[[#This Row],[Real_estate_Item]],Houses[#All],3)</f>
        <v>Hanevoet</v>
      </c>
      <c r="F2148" t="str">
        <f>VLOOKUP(Rent[[#This Row],[Real_estate_Item]],Houses[#All],6)</f>
        <v>Apartment</v>
      </c>
      <c r="G2148" s="3">
        <f>VLOOKUP(Rent[[#This Row],[Real_estate_Item]],Houses[#All],7)</f>
        <v>275</v>
      </c>
      <c r="H2148" s="3">
        <f t="shared" si="66"/>
        <v>1925</v>
      </c>
      <c r="I2148" s="3">
        <f t="shared" si="67"/>
        <v>3300</v>
      </c>
      <c r="J2148" s="4">
        <f>Rent[[#This Row],[Actual_Rent]]/Rent[[#This Row],[Planned_rent]]</f>
        <v>0.58333333333333337</v>
      </c>
      <c r="K2148"/>
    </row>
    <row r="2149" spans="1:11" x14ac:dyDescent="0.25">
      <c r="A2149">
        <v>114</v>
      </c>
      <c r="B2149" s="1">
        <v>37257</v>
      </c>
      <c r="C2149">
        <v>9</v>
      </c>
      <c r="D2149" t="str">
        <f>VLOOKUP(Rent[[#This Row],[Real_estate_Item]],Houses[#All],2)</f>
        <v>Eindhoven-West</v>
      </c>
      <c r="E2149" t="str">
        <f>VLOOKUP(Rent[[#This Row],[Real_estate_Item]],Houses[#All],3)</f>
        <v>Hanevoet</v>
      </c>
      <c r="F2149" t="str">
        <f>VLOOKUP(Rent[[#This Row],[Real_estate_Item]],Houses[#All],6)</f>
        <v>Apartment</v>
      </c>
      <c r="G2149" s="3">
        <f>VLOOKUP(Rent[[#This Row],[Real_estate_Item]],Houses[#All],7)</f>
        <v>275</v>
      </c>
      <c r="H2149" s="3">
        <f t="shared" si="66"/>
        <v>2475</v>
      </c>
      <c r="I2149" s="3">
        <f t="shared" si="67"/>
        <v>3300</v>
      </c>
      <c r="J2149" s="4">
        <f>Rent[[#This Row],[Actual_Rent]]/Rent[[#This Row],[Planned_rent]]</f>
        <v>0.75</v>
      </c>
      <c r="K2149"/>
    </row>
    <row r="2150" spans="1:11" x14ac:dyDescent="0.25">
      <c r="A2150">
        <v>114</v>
      </c>
      <c r="B2150" s="1">
        <v>37622</v>
      </c>
      <c r="C2150">
        <v>10</v>
      </c>
      <c r="D2150" t="str">
        <f>VLOOKUP(Rent[[#This Row],[Real_estate_Item]],Houses[#All],2)</f>
        <v>Eindhoven-West</v>
      </c>
      <c r="E2150" t="str">
        <f>VLOOKUP(Rent[[#This Row],[Real_estate_Item]],Houses[#All],3)</f>
        <v>Hanevoet</v>
      </c>
      <c r="F2150" t="str">
        <f>VLOOKUP(Rent[[#This Row],[Real_estate_Item]],Houses[#All],6)</f>
        <v>Apartment</v>
      </c>
      <c r="G2150" s="3">
        <f>VLOOKUP(Rent[[#This Row],[Real_estate_Item]],Houses[#All],7)</f>
        <v>275</v>
      </c>
      <c r="H2150" s="3">
        <f t="shared" si="66"/>
        <v>2750</v>
      </c>
      <c r="I2150" s="3">
        <f t="shared" si="67"/>
        <v>3300</v>
      </c>
      <c r="J2150" s="4">
        <f>Rent[[#This Row],[Actual_Rent]]/Rent[[#This Row],[Planned_rent]]</f>
        <v>0.83333333333333337</v>
      </c>
      <c r="K2150"/>
    </row>
    <row r="2151" spans="1:11" x14ac:dyDescent="0.25">
      <c r="A2151">
        <v>114</v>
      </c>
      <c r="B2151" s="1">
        <v>37987</v>
      </c>
      <c r="C2151">
        <v>10</v>
      </c>
      <c r="D2151" t="str">
        <f>VLOOKUP(Rent[[#This Row],[Real_estate_Item]],Houses[#All],2)</f>
        <v>Eindhoven-West</v>
      </c>
      <c r="E2151" t="str">
        <f>VLOOKUP(Rent[[#This Row],[Real_estate_Item]],Houses[#All],3)</f>
        <v>Hanevoet</v>
      </c>
      <c r="F2151" t="str">
        <f>VLOOKUP(Rent[[#This Row],[Real_estate_Item]],Houses[#All],6)</f>
        <v>Apartment</v>
      </c>
      <c r="G2151" s="3">
        <f>VLOOKUP(Rent[[#This Row],[Real_estate_Item]],Houses[#All],7)</f>
        <v>275</v>
      </c>
      <c r="H2151" s="3">
        <f t="shared" si="66"/>
        <v>2750</v>
      </c>
      <c r="I2151" s="3">
        <f t="shared" si="67"/>
        <v>3300</v>
      </c>
      <c r="J2151" s="4">
        <f>Rent[[#This Row],[Actual_Rent]]/Rent[[#This Row],[Planned_rent]]</f>
        <v>0.83333333333333337</v>
      </c>
      <c r="K2151"/>
    </row>
    <row r="2152" spans="1:11" x14ac:dyDescent="0.25">
      <c r="A2152">
        <v>114</v>
      </c>
      <c r="B2152" s="1">
        <v>38353</v>
      </c>
      <c r="C2152">
        <v>9</v>
      </c>
      <c r="D2152" t="str">
        <f>VLOOKUP(Rent[[#This Row],[Real_estate_Item]],Houses[#All],2)</f>
        <v>Eindhoven-West</v>
      </c>
      <c r="E2152" t="str">
        <f>VLOOKUP(Rent[[#This Row],[Real_estate_Item]],Houses[#All],3)</f>
        <v>Hanevoet</v>
      </c>
      <c r="F2152" t="str">
        <f>VLOOKUP(Rent[[#This Row],[Real_estate_Item]],Houses[#All],6)</f>
        <v>Apartment</v>
      </c>
      <c r="G2152" s="3">
        <f>VLOOKUP(Rent[[#This Row],[Real_estate_Item]],Houses[#All],7)</f>
        <v>275</v>
      </c>
      <c r="H2152" s="3">
        <f t="shared" si="66"/>
        <v>2475</v>
      </c>
      <c r="I2152" s="3">
        <f t="shared" si="67"/>
        <v>3300</v>
      </c>
      <c r="J2152" s="4">
        <f>Rent[[#This Row],[Actual_Rent]]/Rent[[#This Row],[Planned_rent]]</f>
        <v>0.75</v>
      </c>
      <c r="K2152"/>
    </row>
    <row r="2153" spans="1:11" x14ac:dyDescent="0.25">
      <c r="A2153">
        <v>114</v>
      </c>
      <c r="B2153" s="1">
        <v>38718</v>
      </c>
      <c r="C2153">
        <v>7</v>
      </c>
      <c r="D2153" t="str">
        <f>VLOOKUP(Rent[[#This Row],[Real_estate_Item]],Houses[#All],2)</f>
        <v>Eindhoven-West</v>
      </c>
      <c r="E2153" t="str">
        <f>VLOOKUP(Rent[[#This Row],[Real_estate_Item]],Houses[#All],3)</f>
        <v>Hanevoet</v>
      </c>
      <c r="F2153" t="str">
        <f>VLOOKUP(Rent[[#This Row],[Real_estate_Item]],Houses[#All],6)</f>
        <v>Apartment</v>
      </c>
      <c r="G2153" s="3">
        <f>VLOOKUP(Rent[[#This Row],[Real_estate_Item]],Houses[#All],7)</f>
        <v>275</v>
      </c>
      <c r="H2153" s="3">
        <f t="shared" si="66"/>
        <v>1925</v>
      </c>
      <c r="I2153" s="3">
        <f t="shared" si="67"/>
        <v>3300</v>
      </c>
      <c r="J2153" s="4">
        <f>Rent[[#This Row],[Actual_Rent]]/Rent[[#This Row],[Planned_rent]]</f>
        <v>0.58333333333333337</v>
      </c>
      <c r="K2153"/>
    </row>
    <row r="2154" spans="1:11" x14ac:dyDescent="0.25">
      <c r="A2154">
        <v>114</v>
      </c>
      <c r="B2154" s="1">
        <v>39083</v>
      </c>
      <c r="C2154">
        <v>6</v>
      </c>
      <c r="D2154" t="str">
        <f>VLOOKUP(Rent[[#This Row],[Real_estate_Item]],Houses[#All],2)</f>
        <v>Eindhoven-West</v>
      </c>
      <c r="E2154" t="str">
        <f>VLOOKUP(Rent[[#This Row],[Real_estate_Item]],Houses[#All],3)</f>
        <v>Hanevoet</v>
      </c>
      <c r="F2154" t="str">
        <f>VLOOKUP(Rent[[#This Row],[Real_estate_Item]],Houses[#All],6)</f>
        <v>Apartment</v>
      </c>
      <c r="G2154" s="3">
        <f>VLOOKUP(Rent[[#This Row],[Real_estate_Item]],Houses[#All],7)</f>
        <v>275</v>
      </c>
      <c r="H2154" s="3">
        <f t="shared" si="66"/>
        <v>1650</v>
      </c>
      <c r="I2154" s="3">
        <f t="shared" si="67"/>
        <v>3300</v>
      </c>
      <c r="J2154" s="4">
        <f>Rent[[#This Row],[Actual_Rent]]/Rent[[#This Row],[Planned_rent]]</f>
        <v>0.5</v>
      </c>
      <c r="K2154"/>
    </row>
    <row r="2155" spans="1:11" x14ac:dyDescent="0.25">
      <c r="A2155">
        <v>114</v>
      </c>
      <c r="B2155" s="1">
        <v>39448</v>
      </c>
      <c r="C2155">
        <v>7</v>
      </c>
      <c r="D2155" t="str">
        <f>VLOOKUP(Rent[[#This Row],[Real_estate_Item]],Houses[#All],2)</f>
        <v>Eindhoven-West</v>
      </c>
      <c r="E2155" t="str">
        <f>VLOOKUP(Rent[[#This Row],[Real_estate_Item]],Houses[#All],3)</f>
        <v>Hanevoet</v>
      </c>
      <c r="F2155" t="str">
        <f>VLOOKUP(Rent[[#This Row],[Real_estate_Item]],Houses[#All],6)</f>
        <v>Apartment</v>
      </c>
      <c r="G2155" s="3">
        <f>VLOOKUP(Rent[[#This Row],[Real_estate_Item]],Houses[#All],7)</f>
        <v>275</v>
      </c>
      <c r="H2155" s="3">
        <f t="shared" si="66"/>
        <v>1925</v>
      </c>
      <c r="I2155" s="3">
        <f t="shared" si="67"/>
        <v>3300</v>
      </c>
      <c r="J2155" s="4">
        <f>Rent[[#This Row],[Actual_Rent]]/Rent[[#This Row],[Planned_rent]]</f>
        <v>0.58333333333333337</v>
      </c>
      <c r="K2155"/>
    </row>
    <row r="2156" spans="1:11" x14ac:dyDescent="0.25">
      <c r="A2156">
        <v>114</v>
      </c>
      <c r="B2156" s="1">
        <v>39814</v>
      </c>
      <c r="C2156">
        <v>10</v>
      </c>
      <c r="D2156" t="str">
        <f>VLOOKUP(Rent[[#This Row],[Real_estate_Item]],Houses[#All],2)</f>
        <v>Eindhoven-West</v>
      </c>
      <c r="E2156" t="str">
        <f>VLOOKUP(Rent[[#This Row],[Real_estate_Item]],Houses[#All],3)</f>
        <v>Hanevoet</v>
      </c>
      <c r="F2156" t="str">
        <f>VLOOKUP(Rent[[#This Row],[Real_estate_Item]],Houses[#All],6)</f>
        <v>Apartment</v>
      </c>
      <c r="G2156" s="3">
        <f>VLOOKUP(Rent[[#This Row],[Real_estate_Item]],Houses[#All],7)</f>
        <v>275</v>
      </c>
      <c r="H2156" s="3">
        <f t="shared" si="66"/>
        <v>2750</v>
      </c>
      <c r="I2156" s="3">
        <f t="shared" si="67"/>
        <v>3300</v>
      </c>
      <c r="J2156" s="4">
        <f>Rent[[#This Row],[Actual_Rent]]/Rent[[#This Row],[Planned_rent]]</f>
        <v>0.83333333333333337</v>
      </c>
      <c r="K2156"/>
    </row>
    <row r="2157" spans="1:11" x14ac:dyDescent="0.25">
      <c r="A2157">
        <v>114</v>
      </c>
      <c r="B2157" s="1">
        <v>40179</v>
      </c>
      <c r="C2157">
        <v>8</v>
      </c>
      <c r="D2157" t="str">
        <f>VLOOKUP(Rent[[#This Row],[Real_estate_Item]],Houses[#All],2)</f>
        <v>Eindhoven-West</v>
      </c>
      <c r="E2157" t="str">
        <f>VLOOKUP(Rent[[#This Row],[Real_estate_Item]],Houses[#All],3)</f>
        <v>Hanevoet</v>
      </c>
      <c r="F2157" t="str">
        <f>VLOOKUP(Rent[[#This Row],[Real_estate_Item]],Houses[#All],6)</f>
        <v>Apartment</v>
      </c>
      <c r="G2157" s="3">
        <f>VLOOKUP(Rent[[#This Row],[Real_estate_Item]],Houses[#All],7)</f>
        <v>275</v>
      </c>
      <c r="H2157" s="3">
        <f t="shared" si="66"/>
        <v>2200</v>
      </c>
      <c r="I2157" s="3">
        <f t="shared" si="67"/>
        <v>3300</v>
      </c>
      <c r="J2157" s="4">
        <f>Rent[[#This Row],[Actual_Rent]]/Rent[[#This Row],[Planned_rent]]</f>
        <v>0.66666666666666663</v>
      </c>
      <c r="K2157"/>
    </row>
    <row r="2158" spans="1:11" x14ac:dyDescent="0.25">
      <c r="A2158">
        <v>114</v>
      </c>
      <c r="B2158" s="1">
        <v>40544</v>
      </c>
      <c r="C2158">
        <v>6</v>
      </c>
      <c r="D2158" t="str">
        <f>VLOOKUP(Rent[[#This Row],[Real_estate_Item]],Houses[#All],2)</f>
        <v>Eindhoven-West</v>
      </c>
      <c r="E2158" t="str">
        <f>VLOOKUP(Rent[[#This Row],[Real_estate_Item]],Houses[#All],3)</f>
        <v>Hanevoet</v>
      </c>
      <c r="F2158" t="str">
        <f>VLOOKUP(Rent[[#This Row],[Real_estate_Item]],Houses[#All],6)</f>
        <v>Apartment</v>
      </c>
      <c r="G2158" s="3">
        <f>VLOOKUP(Rent[[#This Row],[Real_estate_Item]],Houses[#All],7)</f>
        <v>275</v>
      </c>
      <c r="H2158" s="3">
        <f t="shared" si="66"/>
        <v>1650</v>
      </c>
      <c r="I2158" s="3">
        <f t="shared" si="67"/>
        <v>3300</v>
      </c>
      <c r="J2158" s="4">
        <f>Rent[[#This Row],[Actual_Rent]]/Rent[[#This Row],[Planned_rent]]</f>
        <v>0.5</v>
      </c>
      <c r="K2158"/>
    </row>
    <row r="2159" spans="1:11" x14ac:dyDescent="0.25">
      <c r="A2159">
        <v>114</v>
      </c>
      <c r="B2159" s="1">
        <v>40909</v>
      </c>
      <c r="C2159">
        <v>10</v>
      </c>
      <c r="D2159" t="str">
        <f>VLOOKUP(Rent[[#This Row],[Real_estate_Item]],Houses[#All],2)</f>
        <v>Eindhoven-West</v>
      </c>
      <c r="E2159" t="str">
        <f>VLOOKUP(Rent[[#This Row],[Real_estate_Item]],Houses[#All],3)</f>
        <v>Hanevoet</v>
      </c>
      <c r="F2159" t="str">
        <f>VLOOKUP(Rent[[#This Row],[Real_estate_Item]],Houses[#All],6)</f>
        <v>Apartment</v>
      </c>
      <c r="G2159" s="3">
        <f>VLOOKUP(Rent[[#This Row],[Real_estate_Item]],Houses[#All],7)</f>
        <v>275</v>
      </c>
      <c r="H2159" s="3">
        <f t="shared" si="66"/>
        <v>2750</v>
      </c>
      <c r="I2159" s="3">
        <f t="shared" si="67"/>
        <v>3300</v>
      </c>
      <c r="J2159" s="4">
        <f>Rent[[#This Row],[Actual_Rent]]/Rent[[#This Row],[Planned_rent]]</f>
        <v>0.83333333333333337</v>
      </c>
      <c r="K2159"/>
    </row>
    <row r="2160" spans="1:11" x14ac:dyDescent="0.25">
      <c r="A2160">
        <v>114</v>
      </c>
      <c r="B2160" s="1">
        <v>41275</v>
      </c>
      <c r="C2160">
        <v>10</v>
      </c>
      <c r="D2160" t="str">
        <f>VLOOKUP(Rent[[#This Row],[Real_estate_Item]],Houses[#All],2)</f>
        <v>Eindhoven-West</v>
      </c>
      <c r="E2160" t="str">
        <f>VLOOKUP(Rent[[#This Row],[Real_estate_Item]],Houses[#All],3)</f>
        <v>Hanevoet</v>
      </c>
      <c r="F2160" t="str">
        <f>VLOOKUP(Rent[[#This Row],[Real_estate_Item]],Houses[#All],6)</f>
        <v>Apartment</v>
      </c>
      <c r="G2160" s="3">
        <f>VLOOKUP(Rent[[#This Row],[Real_estate_Item]],Houses[#All],7)</f>
        <v>275</v>
      </c>
      <c r="H2160" s="3">
        <f t="shared" si="66"/>
        <v>2750</v>
      </c>
      <c r="I2160" s="3">
        <f t="shared" si="67"/>
        <v>3300</v>
      </c>
      <c r="J2160" s="4">
        <f>Rent[[#This Row],[Actual_Rent]]/Rent[[#This Row],[Planned_rent]]</f>
        <v>0.83333333333333337</v>
      </c>
      <c r="K2160"/>
    </row>
    <row r="2161" spans="1:11" x14ac:dyDescent="0.25">
      <c r="A2161">
        <v>114</v>
      </c>
      <c r="B2161" s="1">
        <v>41640</v>
      </c>
      <c r="C2161">
        <v>9</v>
      </c>
      <c r="D2161" t="str">
        <f>VLOOKUP(Rent[[#This Row],[Real_estate_Item]],Houses[#All],2)</f>
        <v>Eindhoven-West</v>
      </c>
      <c r="E2161" t="str">
        <f>VLOOKUP(Rent[[#This Row],[Real_estate_Item]],Houses[#All],3)</f>
        <v>Hanevoet</v>
      </c>
      <c r="F2161" t="str">
        <f>VLOOKUP(Rent[[#This Row],[Real_estate_Item]],Houses[#All],6)</f>
        <v>Apartment</v>
      </c>
      <c r="G2161" s="3">
        <f>VLOOKUP(Rent[[#This Row],[Real_estate_Item]],Houses[#All],7)</f>
        <v>275</v>
      </c>
      <c r="H2161" s="3">
        <f t="shared" si="66"/>
        <v>2475</v>
      </c>
      <c r="I2161" s="3">
        <f t="shared" si="67"/>
        <v>3300</v>
      </c>
      <c r="J2161" s="4">
        <f>Rent[[#This Row],[Actual_Rent]]/Rent[[#This Row],[Planned_rent]]</f>
        <v>0.75</v>
      </c>
      <c r="K2161"/>
    </row>
    <row r="2162" spans="1:11" x14ac:dyDescent="0.25">
      <c r="A2162">
        <v>114</v>
      </c>
      <c r="B2162" s="1">
        <v>42005</v>
      </c>
      <c r="C2162">
        <v>6</v>
      </c>
      <c r="D2162" t="str">
        <f>VLOOKUP(Rent[[#This Row],[Real_estate_Item]],Houses[#All],2)</f>
        <v>Eindhoven-West</v>
      </c>
      <c r="E2162" t="str">
        <f>VLOOKUP(Rent[[#This Row],[Real_estate_Item]],Houses[#All],3)</f>
        <v>Hanevoet</v>
      </c>
      <c r="F2162" t="str">
        <f>VLOOKUP(Rent[[#This Row],[Real_estate_Item]],Houses[#All],6)</f>
        <v>Apartment</v>
      </c>
      <c r="G2162" s="3">
        <f>VLOOKUP(Rent[[#This Row],[Real_estate_Item]],Houses[#All],7)</f>
        <v>275</v>
      </c>
      <c r="H2162" s="3">
        <f t="shared" si="66"/>
        <v>1650</v>
      </c>
      <c r="I2162" s="3">
        <f t="shared" si="67"/>
        <v>3300</v>
      </c>
      <c r="J2162" s="4">
        <f>Rent[[#This Row],[Actual_Rent]]/Rent[[#This Row],[Planned_rent]]</f>
        <v>0.5</v>
      </c>
      <c r="K2162"/>
    </row>
    <row r="2163" spans="1:11" x14ac:dyDescent="0.25">
      <c r="A2163">
        <v>114</v>
      </c>
      <c r="B2163" s="1">
        <v>42370</v>
      </c>
      <c r="C2163">
        <v>9</v>
      </c>
      <c r="D2163" t="str">
        <f>VLOOKUP(Rent[[#This Row],[Real_estate_Item]],Houses[#All],2)</f>
        <v>Eindhoven-West</v>
      </c>
      <c r="E2163" t="str">
        <f>VLOOKUP(Rent[[#This Row],[Real_estate_Item]],Houses[#All],3)</f>
        <v>Hanevoet</v>
      </c>
      <c r="F2163" t="str">
        <f>VLOOKUP(Rent[[#This Row],[Real_estate_Item]],Houses[#All],6)</f>
        <v>Apartment</v>
      </c>
      <c r="G2163" s="3">
        <f>VLOOKUP(Rent[[#This Row],[Real_estate_Item]],Houses[#All],7)</f>
        <v>275</v>
      </c>
      <c r="H2163" s="3">
        <f t="shared" si="66"/>
        <v>2475</v>
      </c>
      <c r="I2163" s="3">
        <f t="shared" si="67"/>
        <v>3300</v>
      </c>
      <c r="J2163" s="4">
        <f>Rent[[#This Row],[Actual_Rent]]/Rent[[#This Row],[Planned_rent]]</f>
        <v>0.75</v>
      </c>
      <c r="K2163"/>
    </row>
    <row r="2164" spans="1:11" x14ac:dyDescent="0.25">
      <c r="A2164">
        <v>114</v>
      </c>
      <c r="B2164" s="1">
        <v>42736</v>
      </c>
      <c r="C2164">
        <v>9</v>
      </c>
      <c r="D2164" t="str">
        <f>VLOOKUP(Rent[[#This Row],[Real_estate_Item]],Houses[#All],2)</f>
        <v>Eindhoven-West</v>
      </c>
      <c r="E2164" t="str">
        <f>VLOOKUP(Rent[[#This Row],[Real_estate_Item]],Houses[#All],3)</f>
        <v>Hanevoet</v>
      </c>
      <c r="F2164" t="str">
        <f>VLOOKUP(Rent[[#This Row],[Real_estate_Item]],Houses[#All],6)</f>
        <v>Apartment</v>
      </c>
      <c r="G2164" s="3">
        <f>VLOOKUP(Rent[[#This Row],[Real_estate_Item]],Houses[#All],7)</f>
        <v>275</v>
      </c>
      <c r="H2164" s="3">
        <f t="shared" si="66"/>
        <v>2475</v>
      </c>
      <c r="I2164" s="3">
        <f t="shared" si="67"/>
        <v>3300</v>
      </c>
      <c r="J2164" s="4">
        <f>Rent[[#This Row],[Actual_Rent]]/Rent[[#This Row],[Planned_rent]]</f>
        <v>0.75</v>
      </c>
      <c r="K2164"/>
    </row>
    <row r="2165" spans="1:11" x14ac:dyDescent="0.25">
      <c r="A2165">
        <v>114</v>
      </c>
      <c r="B2165" s="1">
        <v>43101</v>
      </c>
      <c r="C2165">
        <v>12</v>
      </c>
      <c r="D2165" t="str">
        <f>VLOOKUP(Rent[[#This Row],[Real_estate_Item]],Houses[#All],2)</f>
        <v>Eindhoven-West</v>
      </c>
      <c r="E2165" t="str">
        <f>VLOOKUP(Rent[[#This Row],[Real_estate_Item]],Houses[#All],3)</f>
        <v>Hanevoet</v>
      </c>
      <c r="F2165" t="str">
        <f>VLOOKUP(Rent[[#This Row],[Real_estate_Item]],Houses[#All],6)</f>
        <v>Apartment</v>
      </c>
      <c r="G2165" s="3">
        <f>VLOOKUP(Rent[[#This Row],[Real_estate_Item]],Houses[#All],7)</f>
        <v>275</v>
      </c>
      <c r="H2165" s="3">
        <f t="shared" si="66"/>
        <v>3300</v>
      </c>
      <c r="I2165" s="3">
        <f t="shared" si="67"/>
        <v>3300</v>
      </c>
      <c r="J2165" s="4">
        <f>Rent[[#This Row],[Actual_Rent]]/Rent[[#This Row],[Planned_rent]]</f>
        <v>1</v>
      </c>
      <c r="K2165"/>
    </row>
    <row r="2166" spans="1:11" x14ac:dyDescent="0.25">
      <c r="A2166">
        <v>114</v>
      </c>
      <c r="B2166" s="1">
        <v>43466</v>
      </c>
      <c r="C2166">
        <v>6</v>
      </c>
      <c r="D2166" t="str">
        <f>VLOOKUP(Rent[[#This Row],[Real_estate_Item]],Houses[#All],2)</f>
        <v>Eindhoven-West</v>
      </c>
      <c r="E2166" t="str">
        <f>VLOOKUP(Rent[[#This Row],[Real_estate_Item]],Houses[#All],3)</f>
        <v>Hanevoet</v>
      </c>
      <c r="F2166" t="str">
        <f>VLOOKUP(Rent[[#This Row],[Real_estate_Item]],Houses[#All],6)</f>
        <v>Apartment</v>
      </c>
      <c r="G2166" s="3">
        <f>VLOOKUP(Rent[[#This Row],[Real_estate_Item]],Houses[#All],7)</f>
        <v>275</v>
      </c>
      <c r="H2166" s="3">
        <f t="shared" si="66"/>
        <v>1650</v>
      </c>
      <c r="I2166" s="3">
        <f t="shared" si="67"/>
        <v>3300</v>
      </c>
      <c r="J2166" s="4">
        <f>Rent[[#This Row],[Actual_Rent]]/Rent[[#This Row],[Planned_rent]]</f>
        <v>0.5</v>
      </c>
      <c r="K2166"/>
    </row>
    <row r="2167" spans="1:11" x14ac:dyDescent="0.25">
      <c r="A2167">
        <v>115</v>
      </c>
      <c r="B2167" s="1">
        <v>36892</v>
      </c>
      <c r="C2167">
        <v>8</v>
      </c>
      <c r="D2167" t="str">
        <f>VLOOKUP(Rent[[#This Row],[Real_estate_Item]],Houses[#All],2)</f>
        <v>Eindhoven-West</v>
      </c>
      <c r="E2167" t="str">
        <f>VLOOKUP(Rent[[#This Row],[Real_estate_Item]],Houses[#All],3)</f>
        <v>Hanevoet</v>
      </c>
      <c r="F2167" t="str">
        <f>VLOOKUP(Rent[[#This Row],[Real_estate_Item]],Houses[#All],6)</f>
        <v>Apartment</v>
      </c>
      <c r="G2167" s="3">
        <f>VLOOKUP(Rent[[#This Row],[Real_estate_Item]],Houses[#All],7)</f>
        <v>330</v>
      </c>
      <c r="H2167" s="3">
        <f t="shared" si="66"/>
        <v>2640</v>
      </c>
      <c r="I2167" s="3">
        <f t="shared" si="67"/>
        <v>3960</v>
      </c>
      <c r="J2167" s="4">
        <f>Rent[[#This Row],[Actual_Rent]]/Rent[[#This Row],[Planned_rent]]</f>
        <v>0.66666666666666663</v>
      </c>
      <c r="K2167"/>
    </row>
    <row r="2168" spans="1:11" x14ac:dyDescent="0.25">
      <c r="A2168">
        <v>115</v>
      </c>
      <c r="B2168" s="1">
        <v>37257</v>
      </c>
      <c r="C2168">
        <v>9</v>
      </c>
      <c r="D2168" t="str">
        <f>VLOOKUP(Rent[[#This Row],[Real_estate_Item]],Houses[#All],2)</f>
        <v>Eindhoven-West</v>
      </c>
      <c r="E2168" t="str">
        <f>VLOOKUP(Rent[[#This Row],[Real_estate_Item]],Houses[#All],3)</f>
        <v>Hanevoet</v>
      </c>
      <c r="F2168" t="str">
        <f>VLOOKUP(Rent[[#This Row],[Real_estate_Item]],Houses[#All],6)</f>
        <v>Apartment</v>
      </c>
      <c r="G2168" s="3">
        <f>VLOOKUP(Rent[[#This Row],[Real_estate_Item]],Houses[#All],7)</f>
        <v>330</v>
      </c>
      <c r="H2168" s="3">
        <f t="shared" si="66"/>
        <v>2970</v>
      </c>
      <c r="I2168" s="3">
        <f t="shared" si="67"/>
        <v>3960</v>
      </c>
      <c r="J2168" s="4">
        <f>Rent[[#This Row],[Actual_Rent]]/Rent[[#This Row],[Planned_rent]]</f>
        <v>0.75</v>
      </c>
      <c r="K2168"/>
    </row>
    <row r="2169" spans="1:11" x14ac:dyDescent="0.25">
      <c r="A2169">
        <v>115</v>
      </c>
      <c r="B2169" s="1">
        <v>37622</v>
      </c>
      <c r="C2169">
        <v>8</v>
      </c>
      <c r="D2169" t="str">
        <f>VLOOKUP(Rent[[#This Row],[Real_estate_Item]],Houses[#All],2)</f>
        <v>Eindhoven-West</v>
      </c>
      <c r="E2169" t="str">
        <f>VLOOKUP(Rent[[#This Row],[Real_estate_Item]],Houses[#All],3)</f>
        <v>Hanevoet</v>
      </c>
      <c r="F2169" t="str">
        <f>VLOOKUP(Rent[[#This Row],[Real_estate_Item]],Houses[#All],6)</f>
        <v>Apartment</v>
      </c>
      <c r="G2169" s="3">
        <f>VLOOKUP(Rent[[#This Row],[Real_estate_Item]],Houses[#All],7)</f>
        <v>330</v>
      </c>
      <c r="H2169" s="3">
        <f t="shared" si="66"/>
        <v>2640</v>
      </c>
      <c r="I2169" s="3">
        <f t="shared" si="67"/>
        <v>3960</v>
      </c>
      <c r="J2169" s="4">
        <f>Rent[[#This Row],[Actual_Rent]]/Rent[[#This Row],[Planned_rent]]</f>
        <v>0.66666666666666663</v>
      </c>
      <c r="K2169"/>
    </row>
    <row r="2170" spans="1:11" x14ac:dyDescent="0.25">
      <c r="A2170">
        <v>115</v>
      </c>
      <c r="B2170" s="1">
        <v>37987</v>
      </c>
      <c r="C2170">
        <v>6</v>
      </c>
      <c r="D2170" t="str">
        <f>VLOOKUP(Rent[[#This Row],[Real_estate_Item]],Houses[#All],2)</f>
        <v>Eindhoven-West</v>
      </c>
      <c r="E2170" t="str">
        <f>VLOOKUP(Rent[[#This Row],[Real_estate_Item]],Houses[#All],3)</f>
        <v>Hanevoet</v>
      </c>
      <c r="F2170" t="str">
        <f>VLOOKUP(Rent[[#This Row],[Real_estate_Item]],Houses[#All],6)</f>
        <v>Apartment</v>
      </c>
      <c r="G2170" s="3">
        <f>VLOOKUP(Rent[[#This Row],[Real_estate_Item]],Houses[#All],7)</f>
        <v>330</v>
      </c>
      <c r="H2170" s="3">
        <f t="shared" si="66"/>
        <v>1980</v>
      </c>
      <c r="I2170" s="3">
        <f t="shared" si="67"/>
        <v>3960</v>
      </c>
      <c r="J2170" s="4">
        <f>Rent[[#This Row],[Actual_Rent]]/Rent[[#This Row],[Planned_rent]]</f>
        <v>0.5</v>
      </c>
      <c r="K2170"/>
    </row>
    <row r="2171" spans="1:11" x14ac:dyDescent="0.25">
      <c r="A2171">
        <v>115</v>
      </c>
      <c r="B2171" s="1">
        <v>38353</v>
      </c>
      <c r="C2171">
        <v>8</v>
      </c>
      <c r="D2171" t="str">
        <f>VLOOKUP(Rent[[#This Row],[Real_estate_Item]],Houses[#All],2)</f>
        <v>Eindhoven-West</v>
      </c>
      <c r="E2171" t="str">
        <f>VLOOKUP(Rent[[#This Row],[Real_estate_Item]],Houses[#All],3)</f>
        <v>Hanevoet</v>
      </c>
      <c r="F2171" t="str">
        <f>VLOOKUP(Rent[[#This Row],[Real_estate_Item]],Houses[#All],6)</f>
        <v>Apartment</v>
      </c>
      <c r="G2171" s="3">
        <f>VLOOKUP(Rent[[#This Row],[Real_estate_Item]],Houses[#All],7)</f>
        <v>330</v>
      </c>
      <c r="H2171" s="3">
        <f t="shared" si="66"/>
        <v>2640</v>
      </c>
      <c r="I2171" s="3">
        <f t="shared" si="67"/>
        <v>3960</v>
      </c>
      <c r="J2171" s="4">
        <f>Rent[[#This Row],[Actual_Rent]]/Rent[[#This Row],[Planned_rent]]</f>
        <v>0.66666666666666663</v>
      </c>
      <c r="K2171"/>
    </row>
    <row r="2172" spans="1:11" x14ac:dyDescent="0.25">
      <c r="A2172">
        <v>115</v>
      </c>
      <c r="B2172" s="1">
        <v>38718</v>
      </c>
      <c r="C2172">
        <v>9</v>
      </c>
      <c r="D2172" t="str">
        <f>VLOOKUP(Rent[[#This Row],[Real_estate_Item]],Houses[#All],2)</f>
        <v>Eindhoven-West</v>
      </c>
      <c r="E2172" t="str">
        <f>VLOOKUP(Rent[[#This Row],[Real_estate_Item]],Houses[#All],3)</f>
        <v>Hanevoet</v>
      </c>
      <c r="F2172" t="str">
        <f>VLOOKUP(Rent[[#This Row],[Real_estate_Item]],Houses[#All],6)</f>
        <v>Apartment</v>
      </c>
      <c r="G2172" s="3">
        <f>VLOOKUP(Rent[[#This Row],[Real_estate_Item]],Houses[#All],7)</f>
        <v>330</v>
      </c>
      <c r="H2172" s="3">
        <f t="shared" si="66"/>
        <v>2970</v>
      </c>
      <c r="I2172" s="3">
        <f t="shared" si="67"/>
        <v>3960</v>
      </c>
      <c r="J2172" s="4">
        <f>Rent[[#This Row],[Actual_Rent]]/Rent[[#This Row],[Planned_rent]]</f>
        <v>0.75</v>
      </c>
      <c r="K2172"/>
    </row>
    <row r="2173" spans="1:11" x14ac:dyDescent="0.25">
      <c r="A2173">
        <v>115</v>
      </c>
      <c r="B2173" s="1">
        <v>39083</v>
      </c>
      <c r="C2173">
        <v>9</v>
      </c>
      <c r="D2173" t="str">
        <f>VLOOKUP(Rent[[#This Row],[Real_estate_Item]],Houses[#All],2)</f>
        <v>Eindhoven-West</v>
      </c>
      <c r="E2173" t="str">
        <f>VLOOKUP(Rent[[#This Row],[Real_estate_Item]],Houses[#All],3)</f>
        <v>Hanevoet</v>
      </c>
      <c r="F2173" t="str">
        <f>VLOOKUP(Rent[[#This Row],[Real_estate_Item]],Houses[#All],6)</f>
        <v>Apartment</v>
      </c>
      <c r="G2173" s="3">
        <f>VLOOKUP(Rent[[#This Row],[Real_estate_Item]],Houses[#All],7)</f>
        <v>330</v>
      </c>
      <c r="H2173" s="3">
        <f t="shared" si="66"/>
        <v>2970</v>
      </c>
      <c r="I2173" s="3">
        <f t="shared" si="67"/>
        <v>3960</v>
      </c>
      <c r="J2173" s="4">
        <f>Rent[[#This Row],[Actual_Rent]]/Rent[[#This Row],[Planned_rent]]</f>
        <v>0.75</v>
      </c>
      <c r="K2173"/>
    </row>
    <row r="2174" spans="1:11" x14ac:dyDescent="0.25">
      <c r="A2174">
        <v>115</v>
      </c>
      <c r="B2174" s="1">
        <v>39448</v>
      </c>
      <c r="C2174">
        <v>8</v>
      </c>
      <c r="D2174" t="str">
        <f>VLOOKUP(Rent[[#This Row],[Real_estate_Item]],Houses[#All],2)</f>
        <v>Eindhoven-West</v>
      </c>
      <c r="E2174" t="str">
        <f>VLOOKUP(Rent[[#This Row],[Real_estate_Item]],Houses[#All],3)</f>
        <v>Hanevoet</v>
      </c>
      <c r="F2174" t="str">
        <f>VLOOKUP(Rent[[#This Row],[Real_estate_Item]],Houses[#All],6)</f>
        <v>Apartment</v>
      </c>
      <c r="G2174" s="3">
        <f>VLOOKUP(Rent[[#This Row],[Real_estate_Item]],Houses[#All],7)</f>
        <v>330</v>
      </c>
      <c r="H2174" s="3">
        <f t="shared" si="66"/>
        <v>2640</v>
      </c>
      <c r="I2174" s="3">
        <f t="shared" si="67"/>
        <v>3960</v>
      </c>
      <c r="J2174" s="4">
        <f>Rent[[#This Row],[Actual_Rent]]/Rent[[#This Row],[Planned_rent]]</f>
        <v>0.66666666666666663</v>
      </c>
      <c r="K2174"/>
    </row>
    <row r="2175" spans="1:11" x14ac:dyDescent="0.25">
      <c r="A2175">
        <v>115</v>
      </c>
      <c r="B2175" s="1">
        <v>39814</v>
      </c>
      <c r="C2175">
        <v>7</v>
      </c>
      <c r="D2175" t="str">
        <f>VLOOKUP(Rent[[#This Row],[Real_estate_Item]],Houses[#All],2)</f>
        <v>Eindhoven-West</v>
      </c>
      <c r="E2175" t="str">
        <f>VLOOKUP(Rent[[#This Row],[Real_estate_Item]],Houses[#All],3)</f>
        <v>Hanevoet</v>
      </c>
      <c r="F2175" t="str">
        <f>VLOOKUP(Rent[[#This Row],[Real_estate_Item]],Houses[#All],6)</f>
        <v>Apartment</v>
      </c>
      <c r="G2175" s="3">
        <f>VLOOKUP(Rent[[#This Row],[Real_estate_Item]],Houses[#All],7)</f>
        <v>330</v>
      </c>
      <c r="H2175" s="3">
        <f t="shared" si="66"/>
        <v>2310</v>
      </c>
      <c r="I2175" s="3">
        <f t="shared" si="67"/>
        <v>3960</v>
      </c>
      <c r="J2175" s="4">
        <f>Rent[[#This Row],[Actual_Rent]]/Rent[[#This Row],[Planned_rent]]</f>
        <v>0.58333333333333337</v>
      </c>
      <c r="K2175"/>
    </row>
    <row r="2176" spans="1:11" x14ac:dyDescent="0.25">
      <c r="A2176">
        <v>115</v>
      </c>
      <c r="B2176" s="1">
        <v>40179</v>
      </c>
      <c r="C2176">
        <v>10</v>
      </c>
      <c r="D2176" t="str">
        <f>VLOOKUP(Rent[[#This Row],[Real_estate_Item]],Houses[#All],2)</f>
        <v>Eindhoven-West</v>
      </c>
      <c r="E2176" t="str">
        <f>VLOOKUP(Rent[[#This Row],[Real_estate_Item]],Houses[#All],3)</f>
        <v>Hanevoet</v>
      </c>
      <c r="F2176" t="str">
        <f>VLOOKUP(Rent[[#This Row],[Real_estate_Item]],Houses[#All],6)</f>
        <v>Apartment</v>
      </c>
      <c r="G2176" s="3">
        <f>VLOOKUP(Rent[[#This Row],[Real_estate_Item]],Houses[#All],7)</f>
        <v>330</v>
      </c>
      <c r="H2176" s="3">
        <f t="shared" si="66"/>
        <v>3300</v>
      </c>
      <c r="I2176" s="3">
        <f t="shared" si="67"/>
        <v>3960</v>
      </c>
      <c r="J2176" s="4">
        <f>Rent[[#This Row],[Actual_Rent]]/Rent[[#This Row],[Planned_rent]]</f>
        <v>0.83333333333333337</v>
      </c>
      <c r="K2176"/>
    </row>
    <row r="2177" spans="1:11" x14ac:dyDescent="0.25">
      <c r="A2177">
        <v>115</v>
      </c>
      <c r="B2177" s="1">
        <v>40544</v>
      </c>
      <c r="C2177">
        <v>10</v>
      </c>
      <c r="D2177" t="str">
        <f>VLOOKUP(Rent[[#This Row],[Real_estate_Item]],Houses[#All],2)</f>
        <v>Eindhoven-West</v>
      </c>
      <c r="E2177" t="str">
        <f>VLOOKUP(Rent[[#This Row],[Real_estate_Item]],Houses[#All],3)</f>
        <v>Hanevoet</v>
      </c>
      <c r="F2177" t="str">
        <f>VLOOKUP(Rent[[#This Row],[Real_estate_Item]],Houses[#All],6)</f>
        <v>Apartment</v>
      </c>
      <c r="G2177" s="3">
        <f>VLOOKUP(Rent[[#This Row],[Real_estate_Item]],Houses[#All],7)</f>
        <v>330</v>
      </c>
      <c r="H2177" s="3">
        <f t="shared" si="66"/>
        <v>3300</v>
      </c>
      <c r="I2177" s="3">
        <f t="shared" si="67"/>
        <v>3960</v>
      </c>
      <c r="J2177" s="4">
        <f>Rent[[#This Row],[Actual_Rent]]/Rent[[#This Row],[Planned_rent]]</f>
        <v>0.83333333333333337</v>
      </c>
      <c r="K2177"/>
    </row>
    <row r="2178" spans="1:11" x14ac:dyDescent="0.25">
      <c r="A2178">
        <v>115</v>
      </c>
      <c r="B2178" s="1">
        <v>40909</v>
      </c>
      <c r="C2178">
        <v>7</v>
      </c>
      <c r="D2178" t="str">
        <f>VLOOKUP(Rent[[#This Row],[Real_estate_Item]],Houses[#All],2)</f>
        <v>Eindhoven-West</v>
      </c>
      <c r="E2178" t="str">
        <f>VLOOKUP(Rent[[#This Row],[Real_estate_Item]],Houses[#All],3)</f>
        <v>Hanevoet</v>
      </c>
      <c r="F2178" t="str">
        <f>VLOOKUP(Rent[[#This Row],[Real_estate_Item]],Houses[#All],6)</f>
        <v>Apartment</v>
      </c>
      <c r="G2178" s="3">
        <f>VLOOKUP(Rent[[#This Row],[Real_estate_Item]],Houses[#All],7)</f>
        <v>330</v>
      </c>
      <c r="H2178" s="3">
        <f t="shared" ref="H2178:H2241" si="68">C2178*G2178</f>
        <v>2310</v>
      </c>
      <c r="I2178" s="3">
        <f t="shared" ref="I2178:I2241" si="69">$C$2*G2178</f>
        <v>3960</v>
      </c>
      <c r="J2178" s="4">
        <f>Rent[[#This Row],[Actual_Rent]]/Rent[[#This Row],[Planned_rent]]</f>
        <v>0.58333333333333337</v>
      </c>
      <c r="K2178"/>
    </row>
    <row r="2179" spans="1:11" x14ac:dyDescent="0.25">
      <c r="A2179">
        <v>115</v>
      </c>
      <c r="B2179" s="1">
        <v>41275</v>
      </c>
      <c r="C2179">
        <v>7</v>
      </c>
      <c r="D2179" t="str">
        <f>VLOOKUP(Rent[[#This Row],[Real_estate_Item]],Houses[#All],2)</f>
        <v>Eindhoven-West</v>
      </c>
      <c r="E2179" t="str">
        <f>VLOOKUP(Rent[[#This Row],[Real_estate_Item]],Houses[#All],3)</f>
        <v>Hanevoet</v>
      </c>
      <c r="F2179" t="str">
        <f>VLOOKUP(Rent[[#This Row],[Real_estate_Item]],Houses[#All],6)</f>
        <v>Apartment</v>
      </c>
      <c r="G2179" s="3">
        <f>VLOOKUP(Rent[[#This Row],[Real_estate_Item]],Houses[#All],7)</f>
        <v>330</v>
      </c>
      <c r="H2179" s="3">
        <f t="shared" si="68"/>
        <v>2310</v>
      </c>
      <c r="I2179" s="3">
        <f t="shared" si="69"/>
        <v>3960</v>
      </c>
      <c r="J2179" s="4">
        <f>Rent[[#This Row],[Actual_Rent]]/Rent[[#This Row],[Planned_rent]]</f>
        <v>0.58333333333333337</v>
      </c>
      <c r="K2179"/>
    </row>
    <row r="2180" spans="1:11" x14ac:dyDescent="0.25">
      <c r="A2180">
        <v>115</v>
      </c>
      <c r="B2180" s="1">
        <v>41640</v>
      </c>
      <c r="C2180">
        <v>9</v>
      </c>
      <c r="D2180" t="str">
        <f>VLOOKUP(Rent[[#This Row],[Real_estate_Item]],Houses[#All],2)</f>
        <v>Eindhoven-West</v>
      </c>
      <c r="E2180" t="str">
        <f>VLOOKUP(Rent[[#This Row],[Real_estate_Item]],Houses[#All],3)</f>
        <v>Hanevoet</v>
      </c>
      <c r="F2180" t="str">
        <f>VLOOKUP(Rent[[#This Row],[Real_estate_Item]],Houses[#All],6)</f>
        <v>Apartment</v>
      </c>
      <c r="G2180" s="3">
        <f>VLOOKUP(Rent[[#This Row],[Real_estate_Item]],Houses[#All],7)</f>
        <v>330</v>
      </c>
      <c r="H2180" s="3">
        <f t="shared" si="68"/>
        <v>2970</v>
      </c>
      <c r="I2180" s="3">
        <f t="shared" si="69"/>
        <v>3960</v>
      </c>
      <c r="J2180" s="4">
        <f>Rent[[#This Row],[Actual_Rent]]/Rent[[#This Row],[Planned_rent]]</f>
        <v>0.75</v>
      </c>
      <c r="K2180"/>
    </row>
    <row r="2181" spans="1:11" x14ac:dyDescent="0.25">
      <c r="A2181">
        <v>115</v>
      </c>
      <c r="B2181" s="1">
        <v>42005</v>
      </c>
      <c r="C2181">
        <v>7</v>
      </c>
      <c r="D2181" t="str">
        <f>VLOOKUP(Rent[[#This Row],[Real_estate_Item]],Houses[#All],2)</f>
        <v>Eindhoven-West</v>
      </c>
      <c r="E2181" t="str">
        <f>VLOOKUP(Rent[[#This Row],[Real_estate_Item]],Houses[#All],3)</f>
        <v>Hanevoet</v>
      </c>
      <c r="F2181" t="str">
        <f>VLOOKUP(Rent[[#This Row],[Real_estate_Item]],Houses[#All],6)</f>
        <v>Apartment</v>
      </c>
      <c r="G2181" s="3">
        <f>VLOOKUP(Rent[[#This Row],[Real_estate_Item]],Houses[#All],7)</f>
        <v>330</v>
      </c>
      <c r="H2181" s="3">
        <f t="shared" si="68"/>
        <v>2310</v>
      </c>
      <c r="I2181" s="3">
        <f t="shared" si="69"/>
        <v>3960</v>
      </c>
      <c r="J2181" s="4">
        <f>Rent[[#This Row],[Actual_Rent]]/Rent[[#This Row],[Planned_rent]]</f>
        <v>0.58333333333333337</v>
      </c>
      <c r="K2181"/>
    </row>
    <row r="2182" spans="1:11" x14ac:dyDescent="0.25">
      <c r="A2182">
        <v>115</v>
      </c>
      <c r="B2182" s="1">
        <v>42370</v>
      </c>
      <c r="C2182">
        <v>8</v>
      </c>
      <c r="D2182" t="str">
        <f>VLOOKUP(Rent[[#This Row],[Real_estate_Item]],Houses[#All],2)</f>
        <v>Eindhoven-West</v>
      </c>
      <c r="E2182" t="str">
        <f>VLOOKUP(Rent[[#This Row],[Real_estate_Item]],Houses[#All],3)</f>
        <v>Hanevoet</v>
      </c>
      <c r="F2182" t="str">
        <f>VLOOKUP(Rent[[#This Row],[Real_estate_Item]],Houses[#All],6)</f>
        <v>Apartment</v>
      </c>
      <c r="G2182" s="3">
        <f>VLOOKUP(Rent[[#This Row],[Real_estate_Item]],Houses[#All],7)</f>
        <v>330</v>
      </c>
      <c r="H2182" s="3">
        <f t="shared" si="68"/>
        <v>2640</v>
      </c>
      <c r="I2182" s="3">
        <f t="shared" si="69"/>
        <v>3960</v>
      </c>
      <c r="J2182" s="4">
        <f>Rent[[#This Row],[Actual_Rent]]/Rent[[#This Row],[Planned_rent]]</f>
        <v>0.66666666666666663</v>
      </c>
      <c r="K2182"/>
    </row>
    <row r="2183" spans="1:11" x14ac:dyDescent="0.25">
      <c r="A2183">
        <v>115</v>
      </c>
      <c r="B2183" s="1">
        <v>42736</v>
      </c>
      <c r="C2183">
        <v>8</v>
      </c>
      <c r="D2183" t="str">
        <f>VLOOKUP(Rent[[#This Row],[Real_estate_Item]],Houses[#All],2)</f>
        <v>Eindhoven-West</v>
      </c>
      <c r="E2183" t="str">
        <f>VLOOKUP(Rent[[#This Row],[Real_estate_Item]],Houses[#All],3)</f>
        <v>Hanevoet</v>
      </c>
      <c r="F2183" t="str">
        <f>VLOOKUP(Rent[[#This Row],[Real_estate_Item]],Houses[#All],6)</f>
        <v>Apartment</v>
      </c>
      <c r="G2183" s="3">
        <f>VLOOKUP(Rent[[#This Row],[Real_estate_Item]],Houses[#All],7)</f>
        <v>330</v>
      </c>
      <c r="H2183" s="3">
        <f t="shared" si="68"/>
        <v>2640</v>
      </c>
      <c r="I2183" s="3">
        <f t="shared" si="69"/>
        <v>3960</v>
      </c>
      <c r="J2183" s="4">
        <f>Rent[[#This Row],[Actual_Rent]]/Rent[[#This Row],[Planned_rent]]</f>
        <v>0.66666666666666663</v>
      </c>
      <c r="K2183"/>
    </row>
    <row r="2184" spans="1:11" x14ac:dyDescent="0.25">
      <c r="A2184">
        <v>115</v>
      </c>
      <c r="B2184" s="1">
        <v>43101</v>
      </c>
      <c r="C2184">
        <v>9</v>
      </c>
      <c r="D2184" t="str">
        <f>VLOOKUP(Rent[[#This Row],[Real_estate_Item]],Houses[#All],2)</f>
        <v>Eindhoven-West</v>
      </c>
      <c r="E2184" t="str">
        <f>VLOOKUP(Rent[[#This Row],[Real_estate_Item]],Houses[#All],3)</f>
        <v>Hanevoet</v>
      </c>
      <c r="F2184" t="str">
        <f>VLOOKUP(Rent[[#This Row],[Real_estate_Item]],Houses[#All],6)</f>
        <v>Apartment</v>
      </c>
      <c r="G2184" s="3">
        <f>VLOOKUP(Rent[[#This Row],[Real_estate_Item]],Houses[#All],7)</f>
        <v>330</v>
      </c>
      <c r="H2184" s="3">
        <f t="shared" si="68"/>
        <v>2970</v>
      </c>
      <c r="I2184" s="3">
        <f t="shared" si="69"/>
        <v>3960</v>
      </c>
      <c r="J2184" s="4">
        <f>Rent[[#This Row],[Actual_Rent]]/Rent[[#This Row],[Planned_rent]]</f>
        <v>0.75</v>
      </c>
      <c r="K2184"/>
    </row>
    <row r="2185" spans="1:11" x14ac:dyDescent="0.25">
      <c r="A2185">
        <v>115</v>
      </c>
      <c r="B2185" s="1">
        <v>43466</v>
      </c>
      <c r="C2185">
        <v>8</v>
      </c>
      <c r="D2185" t="str">
        <f>VLOOKUP(Rent[[#This Row],[Real_estate_Item]],Houses[#All],2)</f>
        <v>Eindhoven-West</v>
      </c>
      <c r="E2185" t="str">
        <f>VLOOKUP(Rent[[#This Row],[Real_estate_Item]],Houses[#All],3)</f>
        <v>Hanevoet</v>
      </c>
      <c r="F2185" t="str">
        <f>VLOOKUP(Rent[[#This Row],[Real_estate_Item]],Houses[#All],6)</f>
        <v>Apartment</v>
      </c>
      <c r="G2185" s="3">
        <f>VLOOKUP(Rent[[#This Row],[Real_estate_Item]],Houses[#All],7)</f>
        <v>330</v>
      </c>
      <c r="H2185" s="3">
        <f t="shared" si="68"/>
        <v>2640</v>
      </c>
      <c r="I2185" s="3">
        <f t="shared" si="69"/>
        <v>3960</v>
      </c>
      <c r="J2185" s="4">
        <f>Rent[[#This Row],[Actual_Rent]]/Rent[[#This Row],[Planned_rent]]</f>
        <v>0.66666666666666663</v>
      </c>
      <c r="K2185"/>
    </row>
    <row r="2186" spans="1:11" x14ac:dyDescent="0.25">
      <c r="A2186">
        <v>116</v>
      </c>
      <c r="B2186" s="1">
        <v>36892</v>
      </c>
      <c r="C2186">
        <v>9</v>
      </c>
      <c r="D2186" t="str">
        <f>VLOOKUP(Rent[[#This Row],[Real_estate_Item]],Houses[#All],2)</f>
        <v>Eindhoven-West</v>
      </c>
      <c r="E2186" t="str">
        <f>VLOOKUP(Rent[[#This Row],[Real_estate_Item]],Houses[#All],3)</f>
        <v>Hanevoet</v>
      </c>
      <c r="F2186" t="str">
        <f>VLOOKUP(Rent[[#This Row],[Real_estate_Item]],Houses[#All],6)</f>
        <v>House</v>
      </c>
      <c r="G2186" s="3">
        <f>VLOOKUP(Rent[[#This Row],[Real_estate_Item]],Houses[#All],7)</f>
        <v>550</v>
      </c>
      <c r="H2186" s="3">
        <f t="shared" si="68"/>
        <v>4950</v>
      </c>
      <c r="I2186" s="3">
        <f t="shared" si="69"/>
        <v>6600</v>
      </c>
      <c r="J2186" s="4">
        <f>Rent[[#This Row],[Actual_Rent]]/Rent[[#This Row],[Planned_rent]]</f>
        <v>0.75</v>
      </c>
      <c r="K2186"/>
    </row>
    <row r="2187" spans="1:11" x14ac:dyDescent="0.25">
      <c r="A2187">
        <v>116</v>
      </c>
      <c r="B2187" s="1">
        <v>37257</v>
      </c>
      <c r="C2187">
        <v>10</v>
      </c>
      <c r="D2187" t="str">
        <f>VLOOKUP(Rent[[#This Row],[Real_estate_Item]],Houses[#All],2)</f>
        <v>Eindhoven-West</v>
      </c>
      <c r="E2187" t="str">
        <f>VLOOKUP(Rent[[#This Row],[Real_estate_Item]],Houses[#All],3)</f>
        <v>Hanevoet</v>
      </c>
      <c r="F2187" t="str">
        <f>VLOOKUP(Rent[[#This Row],[Real_estate_Item]],Houses[#All],6)</f>
        <v>House</v>
      </c>
      <c r="G2187" s="3">
        <f>VLOOKUP(Rent[[#This Row],[Real_estate_Item]],Houses[#All],7)</f>
        <v>550</v>
      </c>
      <c r="H2187" s="3">
        <f t="shared" si="68"/>
        <v>5500</v>
      </c>
      <c r="I2187" s="3">
        <f t="shared" si="69"/>
        <v>6600</v>
      </c>
      <c r="J2187" s="4">
        <f>Rent[[#This Row],[Actual_Rent]]/Rent[[#This Row],[Planned_rent]]</f>
        <v>0.83333333333333337</v>
      </c>
      <c r="K2187"/>
    </row>
    <row r="2188" spans="1:11" x14ac:dyDescent="0.25">
      <c r="A2188">
        <v>116</v>
      </c>
      <c r="B2188" s="1">
        <v>37622</v>
      </c>
      <c r="C2188">
        <v>9</v>
      </c>
      <c r="D2188" t="str">
        <f>VLOOKUP(Rent[[#This Row],[Real_estate_Item]],Houses[#All],2)</f>
        <v>Eindhoven-West</v>
      </c>
      <c r="E2188" t="str">
        <f>VLOOKUP(Rent[[#This Row],[Real_estate_Item]],Houses[#All],3)</f>
        <v>Hanevoet</v>
      </c>
      <c r="F2188" t="str">
        <f>VLOOKUP(Rent[[#This Row],[Real_estate_Item]],Houses[#All],6)</f>
        <v>House</v>
      </c>
      <c r="G2188" s="3">
        <f>VLOOKUP(Rent[[#This Row],[Real_estate_Item]],Houses[#All],7)</f>
        <v>550</v>
      </c>
      <c r="H2188" s="3">
        <f t="shared" si="68"/>
        <v>4950</v>
      </c>
      <c r="I2188" s="3">
        <f t="shared" si="69"/>
        <v>6600</v>
      </c>
      <c r="J2188" s="4">
        <f>Rent[[#This Row],[Actual_Rent]]/Rent[[#This Row],[Planned_rent]]</f>
        <v>0.75</v>
      </c>
      <c r="K2188"/>
    </row>
    <row r="2189" spans="1:11" x14ac:dyDescent="0.25">
      <c r="A2189">
        <v>116</v>
      </c>
      <c r="B2189" s="1">
        <v>37987</v>
      </c>
      <c r="C2189">
        <v>10</v>
      </c>
      <c r="D2189" t="str">
        <f>VLOOKUP(Rent[[#This Row],[Real_estate_Item]],Houses[#All],2)</f>
        <v>Eindhoven-West</v>
      </c>
      <c r="E2189" t="str">
        <f>VLOOKUP(Rent[[#This Row],[Real_estate_Item]],Houses[#All],3)</f>
        <v>Hanevoet</v>
      </c>
      <c r="F2189" t="str">
        <f>VLOOKUP(Rent[[#This Row],[Real_estate_Item]],Houses[#All],6)</f>
        <v>House</v>
      </c>
      <c r="G2189" s="3">
        <f>VLOOKUP(Rent[[#This Row],[Real_estate_Item]],Houses[#All],7)</f>
        <v>550</v>
      </c>
      <c r="H2189" s="3">
        <f t="shared" si="68"/>
        <v>5500</v>
      </c>
      <c r="I2189" s="3">
        <f t="shared" si="69"/>
        <v>6600</v>
      </c>
      <c r="J2189" s="4">
        <f>Rent[[#This Row],[Actual_Rent]]/Rent[[#This Row],[Planned_rent]]</f>
        <v>0.83333333333333337</v>
      </c>
      <c r="K2189"/>
    </row>
    <row r="2190" spans="1:11" x14ac:dyDescent="0.25">
      <c r="A2190">
        <v>116</v>
      </c>
      <c r="B2190" s="1">
        <v>38353</v>
      </c>
      <c r="C2190">
        <v>8</v>
      </c>
      <c r="D2190" t="str">
        <f>VLOOKUP(Rent[[#This Row],[Real_estate_Item]],Houses[#All],2)</f>
        <v>Eindhoven-West</v>
      </c>
      <c r="E2190" t="str">
        <f>VLOOKUP(Rent[[#This Row],[Real_estate_Item]],Houses[#All],3)</f>
        <v>Hanevoet</v>
      </c>
      <c r="F2190" t="str">
        <f>VLOOKUP(Rent[[#This Row],[Real_estate_Item]],Houses[#All],6)</f>
        <v>House</v>
      </c>
      <c r="G2190" s="3">
        <f>VLOOKUP(Rent[[#This Row],[Real_estate_Item]],Houses[#All],7)</f>
        <v>550</v>
      </c>
      <c r="H2190" s="3">
        <f t="shared" si="68"/>
        <v>4400</v>
      </c>
      <c r="I2190" s="3">
        <f t="shared" si="69"/>
        <v>6600</v>
      </c>
      <c r="J2190" s="4">
        <f>Rent[[#This Row],[Actual_Rent]]/Rent[[#This Row],[Planned_rent]]</f>
        <v>0.66666666666666663</v>
      </c>
      <c r="K2190"/>
    </row>
    <row r="2191" spans="1:11" x14ac:dyDescent="0.25">
      <c r="A2191">
        <v>116</v>
      </c>
      <c r="B2191" s="1">
        <v>38718</v>
      </c>
      <c r="C2191">
        <v>10</v>
      </c>
      <c r="D2191" t="str">
        <f>VLOOKUP(Rent[[#This Row],[Real_estate_Item]],Houses[#All],2)</f>
        <v>Eindhoven-West</v>
      </c>
      <c r="E2191" t="str">
        <f>VLOOKUP(Rent[[#This Row],[Real_estate_Item]],Houses[#All],3)</f>
        <v>Hanevoet</v>
      </c>
      <c r="F2191" t="str">
        <f>VLOOKUP(Rent[[#This Row],[Real_estate_Item]],Houses[#All],6)</f>
        <v>House</v>
      </c>
      <c r="G2191" s="3">
        <f>VLOOKUP(Rent[[#This Row],[Real_estate_Item]],Houses[#All],7)</f>
        <v>550</v>
      </c>
      <c r="H2191" s="3">
        <f t="shared" si="68"/>
        <v>5500</v>
      </c>
      <c r="I2191" s="3">
        <f t="shared" si="69"/>
        <v>6600</v>
      </c>
      <c r="J2191" s="4">
        <f>Rent[[#This Row],[Actual_Rent]]/Rent[[#This Row],[Planned_rent]]</f>
        <v>0.83333333333333337</v>
      </c>
      <c r="K2191"/>
    </row>
    <row r="2192" spans="1:11" x14ac:dyDescent="0.25">
      <c r="A2192">
        <v>116</v>
      </c>
      <c r="B2192" s="1">
        <v>39083</v>
      </c>
      <c r="C2192">
        <v>8</v>
      </c>
      <c r="D2192" t="str">
        <f>VLOOKUP(Rent[[#This Row],[Real_estate_Item]],Houses[#All],2)</f>
        <v>Eindhoven-West</v>
      </c>
      <c r="E2192" t="str">
        <f>VLOOKUP(Rent[[#This Row],[Real_estate_Item]],Houses[#All],3)</f>
        <v>Hanevoet</v>
      </c>
      <c r="F2192" t="str">
        <f>VLOOKUP(Rent[[#This Row],[Real_estate_Item]],Houses[#All],6)</f>
        <v>House</v>
      </c>
      <c r="G2192" s="3">
        <f>VLOOKUP(Rent[[#This Row],[Real_estate_Item]],Houses[#All],7)</f>
        <v>550</v>
      </c>
      <c r="H2192" s="3">
        <f t="shared" si="68"/>
        <v>4400</v>
      </c>
      <c r="I2192" s="3">
        <f t="shared" si="69"/>
        <v>6600</v>
      </c>
      <c r="J2192" s="4">
        <f>Rent[[#This Row],[Actual_Rent]]/Rent[[#This Row],[Planned_rent]]</f>
        <v>0.66666666666666663</v>
      </c>
      <c r="K2192"/>
    </row>
    <row r="2193" spans="1:11" x14ac:dyDescent="0.25">
      <c r="A2193">
        <v>116</v>
      </c>
      <c r="B2193" s="1">
        <v>39448</v>
      </c>
      <c r="C2193">
        <v>10</v>
      </c>
      <c r="D2193" t="str">
        <f>VLOOKUP(Rent[[#This Row],[Real_estate_Item]],Houses[#All],2)</f>
        <v>Eindhoven-West</v>
      </c>
      <c r="E2193" t="str">
        <f>VLOOKUP(Rent[[#This Row],[Real_estate_Item]],Houses[#All],3)</f>
        <v>Hanevoet</v>
      </c>
      <c r="F2193" t="str">
        <f>VLOOKUP(Rent[[#This Row],[Real_estate_Item]],Houses[#All],6)</f>
        <v>House</v>
      </c>
      <c r="G2193" s="3">
        <f>VLOOKUP(Rent[[#This Row],[Real_estate_Item]],Houses[#All],7)</f>
        <v>550</v>
      </c>
      <c r="H2193" s="3">
        <f t="shared" si="68"/>
        <v>5500</v>
      </c>
      <c r="I2193" s="3">
        <f t="shared" si="69"/>
        <v>6600</v>
      </c>
      <c r="J2193" s="4">
        <f>Rent[[#This Row],[Actual_Rent]]/Rent[[#This Row],[Planned_rent]]</f>
        <v>0.83333333333333337</v>
      </c>
      <c r="K2193"/>
    </row>
    <row r="2194" spans="1:11" x14ac:dyDescent="0.25">
      <c r="A2194">
        <v>116</v>
      </c>
      <c r="B2194" s="1">
        <v>39814</v>
      </c>
      <c r="C2194">
        <v>6</v>
      </c>
      <c r="D2194" t="str">
        <f>VLOOKUP(Rent[[#This Row],[Real_estate_Item]],Houses[#All],2)</f>
        <v>Eindhoven-West</v>
      </c>
      <c r="E2194" t="str">
        <f>VLOOKUP(Rent[[#This Row],[Real_estate_Item]],Houses[#All],3)</f>
        <v>Hanevoet</v>
      </c>
      <c r="F2194" t="str">
        <f>VLOOKUP(Rent[[#This Row],[Real_estate_Item]],Houses[#All],6)</f>
        <v>House</v>
      </c>
      <c r="G2194" s="3">
        <f>VLOOKUP(Rent[[#This Row],[Real_estate_Item]],Houses[#All],7)</f>
        <v>550</v>
      </c>
      <c r="H2194" s="3">
        <f t="shared" si="68"/>
        <v>3300</v>
      </c>
      <c r="I2194" s="3">
        <f t="shared" si="69"/>
        <v>6600</v>
      </c>
      <c r="J2194" s="4">
        <f>Rent[[#This Row],[Actual_Rent]]/Rent[[#This Row],[Planned_rent]]</f>
        <v>0.5</v>
      </c>
      <c r="K2194"/>
    </row>
    <row r="2195" spans="1:11" x14ac:dyDescent="0.25">
      <c r="A2195">
        <v>116</v>
      </c>
      <c r="B2195" s="1">
        <v>40179</v>
      </c>
      <c r="C2195">
        <v>9</v>
      </c>
      <c r="D2195" t="str">
        <f>VLOOKUP(Rent[[#This Row],[Real_estate_Item]],Houses[#All],2)</f>
        <v>Eindhoven-West</v>
      </c>
      <c r="E2195" t="str">
        <f>VLOOKUP(Rent[[#This Row],[Real_estate_Item]],Houses[#All],3)</f>
        <v>Hanevoet</v>
      </c>
      <c r="F2195" t="str">
        <f>VLOOKUP(Rent[[#This Row],[Real_estate_Item]],Houses[#All],6)</f>
        <v>House</v>
      </c>
      <c r="G2195" s="3">
        <f>VLOOKUP(Rent[[#This Row],[Real_estate_Item]],Houses[#All],7)</f>
        <v>550</v>
      </c>
      <c r="H2195" s="3">
        <f t="shared" si="68"/>
        <v>4950</v>
      </c>
      <c r="I2195" s="3">
        <f t="shared" si="69"/>
        <v>6600</v>
      </c>
      <c r="J2195" s="4">
        <f>Rent[[#This Row],[Actual_Rent]]/Rent[[#This Row],[Planned_rent]]</f>
        <v>0.75</v>
      </c>
      <c r="K2195"/>
    </row>
    <row r="2196" spans="1:11" x14ac:dyDescent="0.25">
      <c r="A2196">
        <v>116</v>
      </c>
      <c r="B2196" s="1">
        <v>40544</v>
      </c>
      <c r="C2196">
        <v>7</v>
      </c>
      <c r="D2196" t="str">
        <f>VLOOKUP(Rent[[#This Row],[Real_estate_Item]],Houses[#All],2)</f>
        <v>Eindhoven-West</v>
      </c>
      <c r="E2196" t="str">
        <f>VLOOKUP(Rent[[#This Row],[Real_estate_Item]],Houses[#All],3)</f>
        <v>Hanevoet</v>
      </c>
      <c r="F2196" t="str">
        <f>VLOOKUP(Rent[[#This Row],[Real_estate_Item]],Houses[#All],6)</f>
        <v>House</v>
      </c>
      <c r="G2196" s="3">
        <f>VLOOKUP(Rent[[#This Row],[Real_estate_Item]],Houses[#All],7)</f>
        <v>550</v>
      </c>
      <c r="H2196" s="3">
        <f t="shared" si="68"/>
        <v>3850</v>
      </c>
      <c r="I2196" s="3">
        <f t="shared" si="69"/>
        <v>6600</v>
      </c>
      <c r="J2196" s="4">
        <f>Rent[[#This Row],[Actual_Rent]]/Rent[[#This Row],[Planned_rent]]</f>
        <v>0.58333333333333337</v>
      </c>
      <c r="K2196"/>
    </row>
    <row r="2197" spans="1:11" x14ac:dyDescent="0.25">
      <c r="A2197">
        <v>116</v>
      </c>
      <c r="B2197" s="1">
        <v>40909</v>
      </c>
      <c r="C2197">
        <v>9</v>
      </c>
      <c r="D2197" t="str">
        <f>VLOOKUP(Rent[[#This Row],[Real_estate_Item]],Houses[#All],2)</f>
        <v>Eindhoven-West</v>
      </c>
      <c r="E2197" t="str">
        <f>VLOOKUP(Rent[[#This Row],[Real_estate_Item]],Houses[#All],3)</f>
        <v>Hanevoet</v>
      </c>
      <c r="F2197" t="str">
        <f>VLOOKUP(Rent[[#This Row],[Real_estate_Item]],Houses[#All],6)</f>
        <v>House</v>
      </c>
      <c r="G2197" s="3">
        <f>VLOOKUP(Rent[[#This Row],[Real_estate_Item]],Houses[#All],7)</f>
        <v>550</v>
      </c>
      <c r="H2197" s="3">
        <f t="shared" si="68"/>
        <v>4950</v>
      </c>
      <c r="I2197" s="3">
        <f t="shared" si="69"/>
        <v>6600</v>
      </c>
      <c r="J2197" s="4">
        <f>Rent[[#This Row],[Actual_Rent]]/Rent[[#This Row],[Planned_rent]]</f>
        <v>0.75</v>
      </c>
      <c r="K2197"/>
    </row>
    <row r="2198" spans="1:11" x14ac:dyDescent="0.25">
      <c r="A2198">
        <v>116</v>
      </c>
      <c r="B2198" s="1">
        <v>41275</v>
      </c>
      <c r="C2198">
        <v>8</v>
      </c>
      <c r="D2198" t="str">
        <f>VLOOKUP(Rent[[#This Row],[Real_estate_Item]],Houses[#All],2)</f>
        <v>Eindhoven-West</v>
      </c>
      <c r="E2198" t="str">
        <f>VLOOKUP(Rent[[#This Row],[Real_estate_Item]],Houses[#All],3)</f>
        <v>Hanevoet</v>
      </c>
      <c r="F2198" t="str">
        <f>VLOOKUP(Rent[[#This Row],[Real_estate_Item]],Houses[#All],6)</f>
        <v>House</v>
      </c>
      <c r="G2198" s="3">
        <f>VLOOKUP(Rent[[#This Row],[Real_estate_Item]],Houses[#All],7)</f>
        <v>550</v>
      </c>
      <c r="H2198" s="3">
        <f t="shared" si="68"/>
        <v>4400</v>
      </c>
      <c r="I2198" s="3">
        <f t="shared" si="69"/>
        <v>6600</v>
      </c>
      <c r="J2198" s="4">
        <f>Rent[[#This Row],[Actual_Rent]]/Rent[[#This Row],[Planned_rent]]</f>
        <v>0.66666666666666663</v>
      </c>
      <c r="K2198"/>
    </row>
    <row r="2199" spans="1:11" x14ac:dyDescent="0.25">
      <c r="A2199">
        <v>116</v>
      </c>
      <c r="B2199" s="1">
        <v>41640</v>
      </c>
      <c r="C2199">
        <v>9</v>
      </c>
      <c r="D2199" t="str">
        <f>VLOOKUP(Rent[[#This Row],[Real_estate_Item]],Houses[#All],2)</f>
        <v>Eindhoven-West</v>
      </c>
      <c r="E2199" t="str">
        <f>VLOOKUP(Rent[[#This Row],[Real_estate_Item]],Houses[#All],3)</f>
        <v>Hanevoet</v>
      </c>
      <c r="F2199" t="str">
        <f>VLOOKUP(Rent[[#This Row],[Real_estate_Item]],Houses[#All],6)</f>
        <v>House</v>
      </c>
      <c r="G2199" s="3">
        <f>VLOOKUP(Rent[[#This Row],[Real_estate_Item]],Houses[#All],7)</f>
        <v>550</v>
      </c>
      <c r="H2199" s="3">
        <f t="shared" si="68"/>
        <v>4950</v>
      </c>
      <c r="I2199" s="3">
        <f t="shared" si="69"/>
        <v>6600</v>
      </c>
      <c r="J2199" s="4">
        <f>Rent[[#This Row],[Actual_Rent]]/Rent[[#This Row],[Planned_rent]]</f>
        <v>0.75</v>
      </c>
      <c r="K2199"/>
    </row>
    <row r="2200" spans="1:11" x14ac:dyDescent="0.25">
      <c r="A2200">
        <v>116</v>
      </c>
      <c r="B2200" s="1">
        <v>42005</v>
      </c>
      <c r="C2200">
        <v>6</v>
      </c>
      <c r="D2200" t="str">
        <f>VLOOKUP(Rent[[#This Row],[Real_estate_Item]],Houses[#All],2)</f>
        <v>Eindhoven-West</v>
      </c>
      <c r="E2200" t="str">
        <f>VLOOKUP(Rent[[#This Row],[Real_estate_Item]],Houses[#All],3)</f>
        <v>Hanevoet</v>
      </c>
      <c r="F2200" t="str">
        <f>VLOOKUP(Rent[[#This Row],[Real_estate_Item]],Houses[#All],6)</f>
        <v>House</v>
      </c>
      <c r="G2200" s="3">
        <f>VLOOKUP(Rent[[#This Row],[Real_estate_Item]],Houses[#All],7)</f>
        <v>550</v>
      </c>
      <c r="H2200" s="3">
        <f t="shared" si="68"/>
        <v>3300</v>
      </c>
      <c r="I2200" s="3">
        <f t="shared" si="69"/>
        <v>6600</v>
      </c>
      <c r="J2200" s="4">
        <f>Rent[[#This Row],[Actual_Rent]]/Rent[[#This Row],[Planned_rent]]</f>
        <v>0.5</v>
      </c>
      <c r="K2200"/>
    </row>
    <row r="2201" spans="1:11" x14ac:dyDescent="0.25">
      <c r="A2201">
        <v>116</v>
      </c>
      <c r="B2201" s="1">
        <v>42370</v>
      </c>
      <c r="C2201">
        <v>8</v>
      </c>
      <c r="D2201" t="str">
        <f>VLOOKUP(Rent[[#This Row],[Real_estate_Item]],Houses[#All],2)</f>
        <v>Eindhoven-West</v>
      </c>
      <c r="E2201" t="str">
        <f>VLOOKUP(Rent[[#This Row],[Real_estate_Item]],Houses[#All],3)</f>
        <v>Hanevoet</v>
      </c>
      <c r="F2201" t="str">
        <f>VLOOKUP(Rent[[#This Row],[Real_estate_Item]],Houses[#All],6)</f>
        <v>House</v>
      </c>
      <c r="G2201" s="3">
        <f>VLOOKUP(Rent[[#This Row],[Real_estate_Item]],Houses[#All],7)</f>
        <v>550</v>
      </c>
      <c r="H2201" s="3">
        <f t="shared" si="68"/>
        <v>4400</v>
      </c>
      <c r="I2201" s="3">
        <f t="shared" si="69"/>
        <v>6600</v>
      </c>
      <c r="J2201" s="4">
        <f>Rent[[#This Row],[Actual_Rent]]/Rent[[#This Row],[Planned_rent]]</f>
        <v>0.66666666666666663</v>
      </c>
      <c r="K2201"/>
    </row>
    <row r="2202" spans="1:11" x14ac:dyDescent="0.25">
      <c r="A2202">
        <v>116</v>
      </c>
      <c r="B2202" s="1">
        <v>42736</v>
      </c>
      <c r="C2202">
        <v>8</v>
      </c>
      <c r="D2202" t="str">
        <f>VLOOKUP(Rent[[#This Row],[Real_estate_Item]],Houses[#All],2)</f>
        <v>Eindhoven-West</v>
      </c>
      <c r="E2202" t="str">
        <f>VLOOKUP(Rent[[#This Row],[Real_estate_Item]],Houses[#All],3)</f>
        <v>Hanevoet</v>
      </c>
      <c r="F2202" t="str">
        <f>VLOOKUP(Rent[[#This Row],[Real_estate_Item]],Houses[#All],6)</f>
        <v>House</v>
      </c>
      <c r="G2202" s="3">
        <f>VLOOKUP(Rent[[#This Row],[Real_estate_Item]],Houses[#All],7)</f>
        <v>550</v>
      </c>
      <c r="H2202" s="3">
        <f t="shared" si="68"/>
        <v>4400</v>
      </c>
      <c r="I2202" s="3">
        <f t="shared" si="69"/>
        <v>6600</v>
      </c>
      <c r="J2202" s="4">
        <f>Rent[[#This Row],[Actual_Rent]]/Rent[[#This Row],[Planned_rent]]</f>
        <v>0.66666666666666663</v>
      </c>
      <c r="K2202"/>
    </row>
    <row r="2203" spans="1:11" x14ac:dyDescent="0.25">
      <c r="A2203">
        <v>116</v>
      </c>
      <c r="B2203" s="1">
        <v>43101</v>
      </c>
      <c r="C2203">
        <v>9</v>
      </c>
      <c r="D2203" t="str">
        <f>VLOOKUP(Rent[[#This Row],[Real_estate_Item]],Houses[#All],2)</f>
        <v>Eindhoven-West</v>
      </c>
      <c r="E2203" t="str">
        <f>VLOOKUP(Rent[[#This Row],[Real_estate_Item]],Houses[#All],3)</f>
        <v>Hanevoet</v>
      </c>
      <c r="F2203" t="str">
        <f>VLOOKUP(Rent[[#This Row],[Real_estate_Item]],Houses[#All],6)</f>
        <v>House</v>
      </c>
      <c r="G2203" s="3">
        <f>VLOOKUP(Rent[[#This Row],[Real_estate_Item]],Houses[#All],7)</f>
        <v>550</v>
      </c>
      <c r="H2203" s="3">
        <f t="shared" si="68"/>
        <v>4950</v>
      </c>
      <c r="I2203" s="3">
        <f t="shared" si="69"/>
        <v>6600</v>
      </c>
      <c r="J2203" s="4">
        <f>Rent[[#This Row],[Actual_Rent]]/Rent[[#This Row],[Planned_rent]]</f>
        <v>0.75</v>
      </c>
      <c r="K2203"/>
    </row>
    <row r="2204" spans="1:11" x14ac:dyDescent="0.25">
      <c r="A2204">
        <v>116</v>
      </c>
      <c r="B2204" s="1">
        <v>43466</v>
      </c>
      <c r="C2204">
        <v>8</v>
      </c>
      <c r="D2204" t="str">
        <f>VLOOKUP(Rent[[#This Row],[Real_estate_Item]],Houses[#All],2)</f>
        <v>Eindhoven-West</v>
      </c>
      <c r="E2204" t="str">
        <f>VLOOKUP(Rent[[#This Row],[Real_estate_Item]],Houses[#All],3)</f>
        <v>Hanevoet</v>
      </c>
      <c r="F2204" t="str">
        <f>VLOOKUP(Rent[[#This Row],[Real_estate_Item]],Houses[#All],6)</f>
        <v>House</v>
      </c>
      <c r="G2204" s="3">
        <f>VLOOKUP(Rent[[#This Row],[Real_estate_Item]],Houses[#All],7)</f>
        <v>550</v>
      </c>
      <c r="H2204" s="3">
        <f t="shared" si="68"/>
        <v>4400</v>
      </c>
      <c r="I2204" s="3">
        <f t="shared" si="69"/>
        <v>6600</v>
      </c>
      <c r="J2204" s="4">
        <f>Rent[[#This Row],[Actual_Rent]]/Rent[[#This Row],[Planned_rent]]</f>
        <v>0.66666666666666663</v>
      </c>
      <c r="K2204"/>
    </row>
    <row r="2205" spans="1:11" x14ac:dyDescent="0.25">
      <c r="A2205">
        <v>117</v>
      </c>
      <c r="B2205" s="1">
        <v>36892</v>
      </c>
      <c r="C2205">
        <v>6</v>
      </c>
      <c r="D2205" t="str">
        <f>VLOOKUP(Rent[[#This Row],[Real_estate_Item]],Houses[#All],2)</f>
        <v>Eindhoven-West</v>
      </c>
      <c r="E2205" t="str">
        <f>VLOOKUP(Rent[[#This Row],[Real_estate_Item]],Houses[#All],3)</f>
        <v>Hanevoet</v>
      </c>
      <c r="F2205" t="str">
        <f>VLOOKUP(Rent[[#This Row],[Real_estate_Item]],Houses[#All],6)</f>
        <v>Small House</v>
      </c>
      <c r="G2205" s="3">
        <f>VLOOKUP(Rent[[#This Row],[Real_estate_Item]],Houses[#All],7)</f>
        <v>495</v>
      </c>
      <c r="H2205" s="3">
        <f t="shared" si="68"/>
        <v>2970</v>
      </c>
      <c r="I2205" s="3">
        <f t="shared" si="69"/>
        <v>5940</v>
      </c>
      <c r="J2205" s="4">
        <f>Rent[[#This Row],[Actual_Rent]]/Rent[[#This Row],[Planned_rent]]</f>
        <v>0.5</v>
      </c>
      <c r="K2205"/>
    </row>
    <row r="2206" spans="1:11" x14ac:dyDescent="0.25">
      <c r="A2206">
        <v>117</v>
      </c>
      <c r="B2206" s="1">
        <v>37257</v>
      </c>
      <c r="C2206">
        <v>7</v>
      </c>
      <c r="D2206" t="str">
        <f>VLOOKUP(Rent[[#This Row],[Real_estate_Item]],Houses[#All],2)</f>
        <v>Eindhoven-West</v>
      </c>
      <c r="E2206" t="str">
        <f>VLOOKUP(Rent[[#This Row],[Real_estate_Item]],Houses[#All],3)</f>
        <v>Hanevoet</v>
      </c>
      <c r="F2206" t="str">
        <f>VLOOKUP(Rent[[#This Row],[Real_estate_Item]],Houses[#All],6)</f>
        <v>Small House</v>
      </c>
      <c r="G2206" s="3">
        <f>VLOOKUP(Rent[[#This Row],[Real_estate_Item]],Houses[#All],7)</f>
        <v>495</v>
      </c>
      <c r="H2206" s="3">
        <f t="shared" si="68"/>
        <v>3465</v>
      </c>
      <c r="I2206" s="3">
        <f t="shared" si="69"/>
        <v>5940</v>
      </c>
      <c r="J2206" s="4">
        <f>Rent[[#This Row],[Actual_Rent]]/Rent[[#This Row],[Planned_rent]]</f>
        <v>0.58333333333333337</v>
      </c>
      <c r="K2206"/>
    </row>
    <row r="2207" spans="1:11" x14ac:dyDescent="0.25">
      <c r="A2207">
        <v>117</v>
      </c>
      <c r="B2207" s="1">
        <v>37622</v>
      </c>
      <c r="C2207">
        <v>10</v>
      </c>
      <c r="D2207" t="str">
        <f>VLOOKUP(Rent[[#This Row],[Real_estate_Item]],Houses[#All],2)</f>
        <v>Eindhoven-West</v>
      </c>
      <c r="E2207" t="str">
        <f>VLOOKUP(Rent[[#This Row],[Real_estate_Item]],Houses[#All],3)</f>
        <v>Hanevoet</v>
      </c>
      <c r="F2207" t="str">
        <f>VLOOKUP(Rent[[#This Row],[Real_estate_Item]],Houses[#All],6)</f>
        <v>Small House</v>
      </c>
      <c r="G2207" s="3">
        <f>VLOOKUP(Rent[[#This Row],[Real_estate_Item]],Houses[#All],7)</f>
        <v>495</v>
      </c>
      <c r="H2207" s="3">
        <f t="shared" si="68"/>
        <v>4950</v>
      </c>
      <c r="I2207" s="3">
        <f t="shared" si="69"/>
        <v>5940</v>
      </c>
      <c r="J2207" s="4">
        <f>Rent[[#This Row],[Actual_Rent]]/Rent[[#This Row],[Planned_rent]]</f>
        <v>0.83333333333333337</v>
      </c>
      <c r="K2207"/>
    </row>
    <row r="2208" spans="1:11" x14ac:dyDescent="0.25">
      <c r="A2208">
        <v>117</v>
      </c>
      <c r="B2208" s="1">
        <v>37987</v>
      </c>
      <c r="C2208">
        <v>10</v>
      </c>
      <c r="D2208" t="str">
        <f>VLOOKUP(Rent[[#This Row],[Real_estate_Item]],Houses[#All],2)</f>
        <v>Eindhoven-West</v>
      </c>
      <c r="E2208" t="str">
        <f>VLOOKUP(Rent[[#This Row],[Real_estate_Item]],Houses[#All],3)</f>
        <v>Hanevoet</v>
      </c>
      <c r="F2208" t="str">
        <f>VLOOKUP(Rent[[#This Row],[Real_estate_Item]],Houses[#All],6)</f>
        <v>Small House</v>
      </c>
      <c r="G2208" s="3">
        <f>VLOOKUP(Rent[[#This Row],[Real_estate_Item]],Houses[#All],7)</f>
        <v>495</v>
      </c>
      <c r="H2208" s="3">
        <f t="shared" si="68"/>
        <v>4950</v>
      </c>
      <c r="I2208" s="3">
        <f t="shared" si="69"/>
        <v>5940</v>
      </c>
      <c r="J2208" s="4">
        <f>Rent[[#This Row],[Actual_Rent]]/Rent[[#This Row],[Planned_rent]]</f>
        <v>0.83333333333333337</v>
      </c>
      <c r="K2208"/>
    </row>
    <row r="2209" spans="1:11" x14ac:dyDescent="0.25">
      <c r="A2209">
        <v>117</v>
      </c>
      <c r="B2209" s="1">
        <v>38353</v>
      </c>
      <c r="C2209">
        <v>9</v>
      </c>
      <c r="D2209" t="str">
        <f>VLOOKUP(Rent[[#This Row],[Real_estate_Item]],Houses[#All],2)</f>
        <v>Eindhoven-West</v>
      </c>
      <c r="E2209" t="str">
        <f>VLOOKUP(Rent[[#This Row],[Real_estate_Item]],Houses[#All],3)</f>
        <v>Hanevoet</v>
      </c>
      <c r="F2209" t="str">
        <f>VLOOKUP(Rent[[#This Row],[Real_estate_Item]],Houses[#All],6)</f>
        <v>Small House</v>
      </c>
      <c r="G2209" s="3">
        <f>VLOOKUP(Rent[[#This Row],[Real_estate_Item]],Houses[#All],7)</f>
        <v>495</v>
      </c>
      <c r="H2209" s="3">
        <f t="shared" si="68"/>
        <v>4455</v>
      </c>
      <c r="I2209" s="3">
        <f t="shared" si="69"/>
        <v>5940</v>
      </c>
      <c r="J2209" s="4">
        <f>Rent[[#This Row],[Actual_Rent]]/Rent[[#This Row],[Planned_rent]]</f>
        <v>0.75</v>
      </c>
      <c r="K2209"/>
    </row>
    <row r="2210" spans="1:11" x14ac:dyDescent="0.25">
      <c r="A2210">
        <v>117</v>
      </c>
      <c r="B2210" s="1">
        <v>38718</v>
      </c>
      <c r="C2210">
        <v>9</v>
      </c>
      <c r="D2210" t="str">
        <f>VLOOKUP(Rent[[#This Row],[Real_estate_Item]],Houses[#All],2)</f>
        <v>Eindhoven-West</v>
      </c>
      <c r="E2210" t="str">
        <f>VLOOKUP(Rent[[#This Row],[Real_estate_Item]],Houses[#All],3)</f>
        <v>Hanevoet</v>
      </c>
      <c r="F2210" t="str">
        <f>VLOOKUP(Rent[[#This Row],[Real_estate_Item]],Houses[#All],6)</f>
        <v>Small House</v>
      </c>
      <c r="G2210" s="3">
        <f>VLOOKUP(Rent[[#This Row],[Real_estate_Item]],Houses[#All],7)</f>
        <v>495</v>
      </c>
      <c r="H2210" s="3">
        <f t="shared" si="68"/>
        <v>4455</v>
      </c>
      <c r="I2210" s="3">
        <f t="shared" si="69"/>
        <v>5940</v>
      </c>
      <c r="J2210" s="4">
        <f>Rent[[#This Row],[Actual_Rent]]/Rent[[#This Row],[Planned_rent]]</f>
        <v>0.75</v>
      </c>
      <c r="K2210"/>
    </row>
    <row r="2211" spans="1:11" x14ac:dyDescent="0.25">
      <c r="A2211">
        <v>117</v>
      </c>
      <c r="B2211" s="1">
        <v>39083</v>
      </c>
      <c r="C2211">
        <v>7</v>
      </c>
      <c r="D2211" t="str">
        <f>VLOOKUP(Rent[[#This Row],[Real_estate_Item]],Houses[#All],2)</f>
        <v>Eindhoven-West</v>
      </c>
      <c r="E2211" t="str">
        <f>VLOOKUP(Rent[[#This Row],[Real_estate_Item]],Houses[#All],3)</f>
        <v>Hanevoet</v>
      </c>
      <c r="F2211" t="str">
        <f>VLOOKUP(Rent[[#This Row],[Real_estate_Item]],Houses[#All],6)</f>
        <v>Small House</v>
      </c>
      <c r="G2211" s="3">
        <f>VLOOKUP(Rent[[#This Row],[Real_estate_Item]],Houses[#All],7)</f>
        <v>495</v>
      </c>
      <c r="H2211" s="3">
        <f t="shared" si="68"/>
        <v>3465</v>
      </c>
      <c r="I2211" s="3">
        <f t="shared" si="69"/>
        <v>5940</v>
      </c>
      <c r="J2211" s="4">
        <f>Rent[[#This Row],[Actual_Rent]]/Rent[[#This Row],[Planned_rent]]</f>
        <v>0.58333333333333337</v>
      </c>
      <c r="K2211"/>
    </row>
    <row r="2212" spans="1:11" x14ac:dyDescent="0.25">
      <c r="A2212">
        <v>117</v>
      </c>
      <c r="B2212" s="1">
        <v>39448</v>
      </c>
      <c r="C2212">
        <v>10</v>
      </c>
      <c r="D2212" t="str">
        <f>VLOOKUP(Rent[[#This Row],[Real_estate_Item]],Houses[#All],2)</f>
        <v>Eindhoven-West</v>
      </c>
      <c r="E2212" t="str">
        <f>VLOOKUP(Rent[[#This Row],[Real_estate_Item]],Houses[#All],3)</f>
        <v>Hanevoet</v>
      </c>
      <c r="F2212" t="str">
        <f>VLOOKUP(Rent[[#This Row],[Real_estate_Item]],Houses[#All],6)</f>
        <v>Small House</v>
      </c>
      <c r="G2212" s="3">
        <f>VLOOKUP(Rent[[#This Row],[Real_estate_Item]],Houses[#All],7)</f>
        <v>495</v>
      </c>
      <c r="H2212" s="3">
        <f t="shared" si="68"/>
        <v>4950</v>
      </c>
      <c r="I2212" s="3">
        <f t="shared" si="69"/>
        <v>5940</v>
      </c>
      <c r="J2212" s="4">
        <f>Rent[[#This Row],[Actual_Rent]]/Rent[[#This Row],[Planned_rent]]</f>
        <v>0.83333333333333337</v>
      </c>
      <c r="K2212"/>
    </row>
    <row r="2213" spans="1:11" x14ac:dyDescent="0.25">
      <c r="A2213">
        <v>117</v>
      </c>
      <c r="B2213" s="1">
        <v>39814</v>
      </c>
      <c r="C2213">
        <v>6</v>
      </c>
      <c r="D2213" t="str">
        <f>VLOOKUP(Rent[[#This Row],[Real_estate_Item]],Houses[#All],2)</f>
        <v>Eindhoven-West</v>
      </c>
      <c r="E2213" t="str">
        <f>VLOOKUP(Rent[[#This Row],[Real_estate_Item]],Houses[#All],3)</f>
        <v>Hanevoet</v>
      </c>
      <c r="F2213" t="str">
        <f>VLOOKUP(Rent[[#This Row],[Real_estate_Item]],Houses[#All],6)</f>
        <v>Small House</v>
      </c>
      <c r="G2213" s="3">
        <f>VLOOKUP(Rent[[#This Row],[Real_estate_Item]],Houses[#All],7)</f>
        <v>495</v>
      </c>
      <c r="H2213" s="3">
        <f t="shared" si="68"/>
        <v>2970</v>
      </c>
      <c r="I2213" s="3">
        <f t="shared" si="69"/>
        <v>5940</v>
      </c>
      <c r="J2213" s="4">
        <f>Rent[[#This Row],[Actual_Rent]]/Rent[[#This Row],[Planned_rent]]</f>
        <v>0.5</v>
      </c>
      <c r="K2213"/>
    </row>
    <row r="2214" spans="1:11" x14ac:dyDescent="0.25">
      <c r="A2214">
        <v>117</v>
      </c>
      <c r="B2214" s="1">
        <v>40179</v>
      </c>
      <c r="C2214">
        <v>8</v>
      </c>
      <c r="D2214" t="str">
        <f>VLOOKUP(Rent[[#This Row],[Real_estate_Item]],Houses[#All],2)</f>
        <v>Eindhoven-West</v>
      </c>
      <c r="E2214" t="str">
        <f>VLOOKUP(Rent[[#This Row],[Real_estate_Item]],Houses[#All],3)</f>
        <v>Hanevoet</v>
      </c>
      <c r="F2214" t="str">
        <f>VLOOKUP(Rent[[#This Row],[Real_estate_Item]],Houses[#All],6)</f>
        <v>Small House</v>
      </c>
      <c r="G2214" s="3">
        <f>VLOOKUP(Rent[[#This Row],[Real_estate_Item]],Houses[#All],7)</f>
        <v>495</v>
      </c>
      <c r="H2214" s="3">
        <f t="shared" si="68"/>
        <v>3960</v>
      </c>
      <c r="I2214" s="3">
        <f t="shared" si="69"/>
        <v>5940</v>
      </c>
      <c r="J2214" s="4">
        <f>Rent[[#This Row],[Actual_Rent]]/Rent[[#This Row],[Planned_rent]]</f>
        <v>0.66666666666666663</v>
      </c>
      <c r="K2214"/>
    </row>
    <row r="2215" spans="1:11" x14ac:dyDescent="0.25">
      <c r="A2215">
        <v>117</v>
      </c>
      <c r="B2215" s="1">
        <v>40544</v>
      </c>
      <c r="C2215">
        <v>6</v>
      </c>
      <c r="D2215" t="str">
        <f>VLOOKUP(Rent[[#This Row],[Real_estate_Item]],Houses[#All],2)</f>
        <v>Eindhoven-West</v>
      </c>
      <c r="E2215" t="str">
        <f>VLOOKUP(Rent[[#This Row],[Real_estate_Item]],Houses[#All],3)</f>
        <v>Hanevoet</v>
      </c>
      <c r="F2215" t="str">
        <f>VLOOKUP(Rent[[#This Row],[Real_estate_Item]],Houses[#All],6)</f>
        <v>Small House</v>
      </c>
      <c r="G2215" s="3">
        <f>VLOOKUP(Rent[[#This Row],[Real_estate_Item]],Houses[#All],7)</f>
        <v>495</v>
      </c>
      <c r="H2215" s="3">
        <f t="shared" si="68"/>
        <v>2970</v>
      </c>
      <c r="I2215" s="3">
        <f t="shared" si="69"/>
        <v>5940</v>
      </c>
      <c r="J2215" s="4">
        <f>Rent[[#This Row],[Actual_Rent]]/Rent[[#This Row],[Planned_rent]]</f>
        <v>0.5</v>
      </c>
      <c r="K2215"/>
    </row>
    <row r="2216" spans="1:11" x14ac:dyDescent="0.25">
      <c r="A2216">
        <v>117</v>
      </c>
      <c r="B2216" s="1">
        <v>40909</v>
      </c>
      <c r="C2216">
        <v>8</v>
      </c>
      <c r="D2216" t="str">
        <f>VLOOKUP(Rent[[#This Row],[Real_estate_Item]],Houses[#All],2)</f>
        <v>Eindhoven-West</v>
      </c>
      <c r="E2216" t="str">
        <f>VLOOKUP(Rent[[#This Row],[Real_estate_Item]],Houses[#All],3)</f>
        <v>Hanevoet</v>
      </c>
      <c r="F2216" t="str">
        <f>VLOOKUP(Rent[[#This Row],[Real_estate_Item]],Houses[#All],6)</f>
        <v>Small House</v>
      </c>
      <c r="G2216" s="3">
        <f>VLOOKUP(Rent[[#This Row],[Real_estate_Item]],Houses[#All],7)</f>
        <v>495</v>
      </c>
      <c r="H2216" s="3">
        <f t="shared" si="68"/>
        <v>3960</v>
      </c>
      <c r="I2216" s="3">
        <f t="shared" si="69"/>
        <v>5940</v>
      </c>
      <c r="J2216" s="4">
        <f>Rent[[#This Row],[Actual_Rent]]/Rent[[#This Row],[Planned_rent]]</f>
        <v>0.66666666666666663</v>
      </c>
      <c r="K2216"/>
    </row>
    <row r="2217" spans="1:11" x14ac:dyDescent="0.25">
      <c r="A2217">
        <v>117</v>
      </c>
      <c r="B2217" s="1">
        <v>41275</v>
      </c>
      <c r="C2217">
        <v>9</v>
      </c>
      <c r="D2217" t="str">
        <f>VLOOKUP(Rent[[#This Row],[Real_estate_Item]],Houses[#All],2)</f>
        <v>Eindhoven-West</v>
      </c>
      <c r="E2217" t="str">
        <f>VLOOKUP(Rent[[#This Row],[Real_estate_Item]],Houses[#All],3)</f>
        <v>Hanevoet</v>
      </c>
      <c r="F2217" t="str">
        <f>VLOOKUP(Rent[[#This Row],[Real_estate_Item]],Houses[#All],6)</f>
        <v>Small House</v>
      </c>
      <c r="G2217" s="3">
        <f>VLOOKUP(Rent[[#This Row],[Real_estate_Item]],Houses[#All],7)</f>
        <v>495</v>
      </c>
      <c r="H2217" s="3">
        <f t="shared" si="68"/>
        <v>4455</v>
      </c>
      <c r="I2217" s="3">
        <f t="shared" si="69"/>
        <v>5940</v>
      </c>
      <c r="J2217" s="4">
        <f>Rent[[#This Row],[Actual_Rent]]/Rent[[#This Row],[Planned_rent]]</f>
        <v>0.75</v>
      </c>
      <c r="K2217"/>
    </row>
    <row r="2218" spans="1:11" x14ac:dyDescent="0.25">
      <c r="A2218">
        <v>117</v>
      </c>
      <c r="B2218" s="1">
        <v>41640</v>
      </c>
      <c r="C2218">
        <v>7</v>
      </c>
      <c r="D2218" t="str">
        <f>VLOOKUP(Rent[[#This Row],[Real_estate_Item]],Houses[#All],2)</f>
        <v>Eindhoven-West</v>
      </c>
      <c r="E2218" t="str">
        <f>VLOOKUP(Rent[[#This Row],[Real_estate_Item]],Houses[#All],3)</f>
        <v>Hanevoet</v>
      </c>
      <c r="F2218" t="str">
        <f>VLOOKUP(Rent[[#This Row],[Real_estate_Item]],Houses[#All],6)</f>
        <v>Small House</v>
      </c>
      <c r="G2218" s="3">
        <f>VLOOKUP(Rent[[#This Row],[Real_estate_Item]],Houses[#All],7)</f>
        <v>495</v>
      </c>
      <c r="H2218" s="3">
        <f t="shared" si="68"/>
        <v>3465</v>
      </c>
      <c r="I2218" s="3">
        <f t="shared" si="69"/>
        <v>5940</v>
      </c>
      <c r="J2218" s="4">
        <f>Rent[[#This Row],[Actual_Rent]]/Rent[[#This Row],[Planned_rent]]</f>
        <v>0.58333333333333337</v>
      </c>
      <c r="K2218"/>
    </row>
    <row r="2219" spans="1:11" x14ac:dyDescent="0.25">
      <c r="A2219">
        <v>117</v>
      </c>
      <c r="B2219" s="1">
        <v>42005</v>
      </c>
      <c r="C2219">
        <v>8</v>
      </c>
      <c r="D2219" t="str">
        <f>VLOOKUP(Rent[[#This Row],[Real_estate_Item]],Houses[#All],2)</f>
        <v>Eindhoven-West</v>
      </c>
      <c r="E2219" t="str">
        <f>VLOOKUP(Rent[[#This Row],[Real_estate_Item]],Houses[#All],3)</f>
        <v>Hanevoet</v>
      </c>
      <c r="F2219" t="str">
        <f>VLOOKUP(Rent[[#This Row],[Real_estate_Item]],Houses[#All],6)</f>
        <v>Small House</v>
      </c>
      <c r="G2219" s="3">
        <f>VLOOKUP(Rent[[#This Row],[Real_estate_Item]],Houses[#All],7)</f>
        <v>495</v>
      </c>
      <c r="H2219" s="3">
        <f t="shared" si="68"/>
        <v>3960</v>
      </c>
      <c r="I2219" s="3">
        <f t="shared" si="69"/>
        <v>5940</v>
      </c>
      <c r="J2219" s="4">
        <f>Rent[[#This Row],[Actual_Rent]]/Rent[[#This Row],[Planned_rent]]</f>
        <v>0.66666666666666663</v>
      </c>
      <c r="K2219"/>
    </row>
    <row r="2220" spans="1:11" x14ac:dyDescent="0.25">
      <c r="A2220">
        <v>117</v>
      </c>
      <c r="B2220" s="1">
        <v>42370</v>
      </c>
      <c r="C2220">
        <v>10</v>
      </c>
      <c r="D2220" t="str">
        <f>VLOOKUP(Rent[[#This Row],[Real_estate_Item]],Houses[#All],2)</f>
        <v>Eindhoven-West</v>
      </c>
      <c r="E2220" t="str">
        <f>VLOOKUP(Rent[[#This Row],[Real_estate_Item]],Houses[#All],3)</f>
        <v>Hanevoet</v>
      </c>
      <c r="F2220" t="str">
        <f>VLOOKUP(Rent[[#This Row],[Real_estate_Item]],Houses[#All],6)</f>
        <v>Small House</v>
      </c>
      <c r="G2220" s="3">
        <f>VLOOKUP(Rent[[#This Row],[Real_estate_Item]],Houses[#All],7)</f>
        <v>495</v>
      </c>
      <c r="H2220" s="3">
        <f t="shared" si="68"/>
        <v>4950</v>
      </c>
      <c r="I2220" s="3">
        <f t="shared" si="69"/>
        <v>5940</v>
      </c>
      <c r="J2220" s="4">
        <f>Rent[[#This Row],[Actual_Rent]]/Rent[[#This Row],[Planned_rent]]</f>
        <v>0.83333333333333337</v>
      </c>
      <c r="K2220"/>
    </row>
    <row r="2221" spans="1:11" x14ac:dyDescent="0.25">
      <c r="A2221">
        <v>117</v>
      </c>
      <c r="B2221" s="1">
        <v>42736</v>
      </c>
      <c r="C2221">
        <v>10</v>
      </c>
      <c r="D2221" t="str">
        <f>VLOOKUP(Rent[[#This Row],[Real_estate_Item]],Houses[#All],2)</f>
        <v>Eindhoven-West</v>
      </c>
      <c r="E2221" t="str">
        <f>VLOOKUP(Rent[[#This Row],[Real_estate_Item]],Houses[#All],3)</f>
        <v>Hanevoet</v>
      </c>
      <c r="F2221" t="str">
        <f>VLOOKUP(Rent[[#This Row],[Real_estate_Item]],Houses[#All],6)</f>
        <v>Small House</v>
      </c>
      <c r="G2221" s="3">
        <f>VLOOKUP(Rent[[#This Row],[Real_estate_Item]],Houses[#All],7)</f>
        <v>495</v>
      </c>
      <c r="H2221" s="3">
        <f t="shared" si="68"/>
        <v>4950</v>
      </c>
      <c r="I2221" s="3">
        <f t="shared" si="69"/>
        <v>5940</v>
      </c>
      <c r="J2221" s="4">
        <f>Rent[[#This Row],[Actual_Rent]]/Rent[[#This Row],[Planned_rent]]</f>
        <v>0.83333333333333337</v>
      </c>
      <c r="K2221"/>
    </row>
    <row r="2222" spans="1:11" x14ac:dyDescent="0.25">
      <c r="A2222">
        <v>117</v>
      </c>
      <c r="B2222" s="1">
        <v>43101</v>
      </c>
      <c r="C2222">
        <v>10</v>
      </c>
      <c r="D2222" t="str">
        <f>VLOOKUP(Rent[[#This Row],[Real_estate_Item]],Houses[#All],2)</f>
        <v>Eindhoven-West</v>
      </c>
      <c r="E2222" t="str">
        <f>VLOOKUP(Rent[[#This Row],[Real_estate_Item]],Houses[#All],3)</f>
        <v>Hanevoet</v>
      </c>
      <c r="F2222" t="str">
        <f>VLOOKUP(Rent[[#This Row],[Real_estate_Item]],Houses[#All],6)</f>
        <v>Small House</v>
      </c>
      <c r="G2222" s="3">
        <f>VLOOKUP(Rent[[#This Row],[Real_estate_Item]],Houses[#All],7)</f>
        <v>495</v>
      </c>
      <c r="H2222" s="3">
        <f t="shared" si="68"/>
        <v>4950</v>
      </c>
      <c r="I2222" s="3">
        <f t="shared" si="69"/>
        <v>5940</v>
      </c>
      <c r="J2222" s="4">
        <f>Rent[[#This Row],[Actual_Rent]]/Rent[[#This Row],[Planned_rent]]</f>
        <v>0.83333333333333337</v>
      </c>
      <c r="K2222"/>
    </row>
    <row r="2223" spans="1:11" x14ac:dyDescent="0.25">
      <c r="A2223">
        <v>117</v>
      </c>
      <c r="B2223" s="1">
        <v>43466</v>
      </c>
      <c r="C2223">
        <v>8</v>
      </c>
      <c r="D2223" t="str">
        <f>VLOOKUP(Rent[[#This Row],[Real_estate_Item]],Houses[#All],2)</f>
        <v>Eindhoven-West</v>
      </c>
      <c r="E2223" t="str">
        <f>VLOOKUP(Rent[[#This Row],[Real_estate_Item]],Houses[#All],3)</f>
        <v>Hanevoet</v>
      </c>
      <c r="F2223" t="str">
        <f>VLOOKUP(Rent[[#This Row],[Real_estate_Item]],Houses[#All],6)</f>
        <v>Small House</v>
      </c>
      <c r="G2223" s="3">
        <f>VLOOKUP(Rent[[#This Row],[Real_estate_Item]],Houses[#All],7)</f>
        <v>495</v>
      </c>
      <c r="H2223" s="3">
        <f t="shared" si="68"/>
        <v>3960</v>
      </c>
      <c r="I2223" s="3">
        <f t="shared" si="69"/>
        <v>5940</v>
      </c>
      <c r="J2223" s="4">
        <f>Rent[[#This Row],[Actual_Rent]]/Rent[[#This Row],[Planned_rent]]</f>
        <v>0.66666666666666663</v>
      </c>
      <c r="K2223"/>
    </row>
    <row r="2224" spans="1:11" x14ac:dyDescent="0.25">
      <c r="A2224">
        <v>118</v>
      </c>
      <c r="B2224" s="1">
        <v>36892</v>
      </c>
      <c r="C2224">
        <v>8</v>
      </c>
      <c r="D2224" t="str">
        <f>VLOOKUP(Rent[[#This Row],[Real_estate_Item]],Houses[#All],2)</f>
        <v>Eindhoven-West</v>
      </c>
      <c r="E2224" t="str">
        <f>VLOOKUP(Rent[[#This Row],[Real_estate_Item]],Houses[#All],3)</f>
        <v>Hanevoet</v>
      </c>
      <c r="F2224" t="str">
        <f>VLOOKUP(Rent[[#This Row],[Real_estate_Item]],Houses[#All],6)</f>
        <v>Apartment</v>
      </c>
      <c r="G2224" s="3">
        <f>VLOOKUP(Rent[[#This Row],[Real_estate_Item]],Houses[#All],7)</f>
        <v>385</v>
      </c>
      <c r="H2224" s="3">
        <f t="shared" si="68"/>
        <v>3080</v>
      </c>
      <c r="I2224" s="3">
        <f t="shared" si="69"/>
        <v>4620</v>
      </c>
      <c r="J2224" s="4">
        <f>Rent[[#This Row],[Actual_Rent]]/Rent[[#This Row],[Planned_rent]]</f>
        <v>0.66666666666666663</v>
      </c>
      <c r="K2224"/>
    </row>
    <row r="2225" spans="1:11" x14ac:dyDescent="0.25">
      <c r="A2225">
        <v>118</v>
      </c>
      <c r="B2225" s="1">
        <v>37257</v>
      </c>
      <c r="C2225">
        <v>9</v>
      </c>
      <c r="D2225" t="str">
        <f>VLOOKUP(Rent[[#This Row],[Real_estate_Item]],Houses[#All],2)</f>
        <v>Eindhoven-West</v>
      </c>
      <c r="E2225" t="str">
        <f>VLOOKUP(Rent[[#This Row],[Real_estate_Item]],Houses[#All],3)</f>
        <v>Hanevoet</v>
      </c>
      <c r="F2225" t="str">
        <f>VLOOKUP(Rent[[#This Row],[Real_estate_Item]],Houses[#All],6)</f>
        <v>Apartment</v>
      </c>
      <c r="G2225" s="3">
        <f>VLOOKUP(Rent[[#This Row],[Real_estate_Item]],Houses[#All],7)</f>
        <v>385</v>
      </c>
      <c r="H2225" s="3">
        <f t="shared" si="68"/>
        <v>3465</v>
      </c>
      <c r="I2225" s="3">
        <f t="shared" si="69"/>
        <v>4620</v>
      </c>
      <c r="J2225" s="4">
        <f>Rent[[#This Row],[Actual_Rent]]/Rent[[#This Row],[Planned_rent]]</f>
        <v>0.75</v>
      </c>
      <c r="K2225"/>
    </row>
    <row r="2226" spans="1:11" x14ac:dyDescent="0.25">
      <c r="A2226">
        <v>118</v>
      </c>
      <c r="B2226" s="1">
        <v>37622</v>
      </c>
      <c r="C2226">
        <v>10</v>
      </c>
      <c r="D2226" t="str">
        <f>VLOOKUP(Rent[[#This Row],[Real_estate_Item]],Houses[#All],2)</f>
        <v>Eindhoven-West</v>
      </c>
      <c r="E2226" t="str">
        <f>VLOOKUP(Rent[[#This Row],[Real_estate_Item]],Houses[#All],3)</f>
        <v>Hanevoet</v>
      </c>
      <c r="F2226" t="str">
        <f>VLOOKUP(Rent[[#This Row],[Real_estate_Item]],Houses[#All],6)</f>
        <v>Apartment</v>
      </c>
      <c r="G2226" s="3">
        <f>VLOOKUP(Rent[[#This Row],[Real_estate_Item]],Houses[#All],7)</f>
        <v>385</v>
      </c>
      <c r="H2226" s="3">
        <f t="shared" si="68"/>
        <v>3850</v>
      </c>
      <c r="I2226" s="3">
        <f t="shared" si="69"/>
        <v>4620</v>
      </c>
      <c r="J2226" s="4">
        <f>Rent[[#This Row],[Actual_Rent]]/Rent[[#This Row],[Planned_rent]]</f>
        <v>0.83333333333333337</v>
      </c>
      <c r="K2226"/>
    </row>
    <row r="2227" spans="1:11" x14ac:dyDescent="0.25">
      <c r="A2227">
        <v>118</v>
      </c>
      <c r="B2227" s="1">
        <v>37987</v>
      </c>
      <c r="C2227">
        <v>7</v>
      </c>
      <c r="D2227" t="str">
        <f>VLOOKUP(Rent[[#This Row],[Real_estate_Item]],Houses[#All],2)</f>
        <v>Eindhoven-West</v>
      </c>
      <c r="E2227" t="str">
        <f>VLOOKUP(Rent[[#This Row],[Real_estate_Item]],Houses[#All],3)</f>
        <v>Hanevoet</v>
      </c>
      <c r="F2227" t="str">
        <f>VLOOKUP(Rent[[#This Row],[Real_estate_Item]],Houses[#All],6)</f>
        <v>Apartment</v>
      </c>
      <c r="G2227" s="3">
        <f>VLOOKUP(Rent[[#This Row],[Real_estate_Item]],Houses[#All],7)</f>
        <v>385</v>
      </c>
      <c r="H2227" s="3">
        <f t="shared" si="68"/>
        <v>2695</v>
      </c>
      <c r="I2227" s="3">
        <f t="shared" si="69"/>
        <v>4620</v>
      </c>
      <c r="J2227" s="4">
        <f>Rent[[#This Row],[Actual_Rent]]/Rent[[#This Row],[Planned_rent]]</f>
        <v>0.58333333333333337</v>
      </c>
      <c r="K2227"/>
    </row>
    <row r="2228" spans="1:11" x14ac:dyDescent="0.25">
      <c r="A2228">
        <v>118</v>
      </c>
      <c r="B2228" s="1">
        <v>38353</v>
      </c>
      <c r="C2228">
        <v>6</v>
      </c>
      <c r="D2228" t="str">
        <f>VLOOKUP(Rent[[#This Row],[Real_estate_Item]],Houses[#All],2)</f>
        <v>Eindhoven-West</v>
      </c>
      <c r="E2228" t="str">
        <f>VLOOKUP(Rent[[#This Row],[Real_estate_Item]],Houses[#All],3)</f>
        <v>Hanevoet</v>
      </c>
      <c r="F2228" t="str">
        <f>VLOOKUP(Rent[[#This Row],[Real_estate_Item]],Houses[#All],6)</f>
        <v>Apartment</v>
      </c>
      <c r="G2228" s="3">
        <f>VLOOKUP(Rent[[#This Row],[Real_estate_Item]],Houses[#All],7)</f>
        <v>385</v>
      </c>
      <c r="H2228" s="3">
        <f t="shared" si="68"/>
        <v>2310</v>
      </c>
      <c r="I2228" s="3">
        <f t="shared" si="69"/>
        <v>4620</v>
      </c>
      <c r="J2228" s="4">
        <f>Rent[[#This Row],[Actual_Rent]]/Rent[[#This Row],[Planned_rent]]</f>
        <v>0.5</v>
      </c>
      <c r="K2228"/>
    </row>
    <row r="2229" spans="1:11" x14ac:dyDescent="0.25">
      <c r="A2229">
        <v>118</v>
      </c>
      <c r="B2229" s="1">
        <v>38718</v>
      </c>
      <c r="C2229">
        <v>9</v>
      </c>
      <c r="D2229" t="str">
        <f>VLOOKUP(Rent[[#This Row],[Real_estate_Item]],Houses[#All],2)</f>
        <v>Eindhoven-West</v>
      </c>
      <c r="E2229" t="str">
        <f>VLOOKUP(Rent[[#This Row],[Real_estate_Item]],Houses[#All],3)</f>
        <v>Hanevoet</v>
      </c>
      <c r="F2229" t="str">
        <f>VLOOKUP(Rent[[#This Row],[Real_estate_Item]],Houses[#All],6)</f>
        <v>Apartment</v>
      </c>
      <c r="G2229" s="3">
        <f>VLOOKUP(Rent[[#This Row],[Real_estate_Item]],Houses[#All],7)</f>
        <v>385</v>
      </c>
      <c r="H2229" s="3">
        <f t="shared" si="68"/>
        <v>3465</v>
      </c>
      <c r="I2229" s="3">
        <f t="shared" si="69"/>
        <v>4620</v>
      </c>
      <c r="J2229" s="4">
        <f>Rent[[#This Row],[Actual_Rent]]/Rent[[#This Row],[Planned_rent]]</f>
        <v>0.75</v>
      </c>
      <c r="K2229"/>
    </row>
    <row r="2230" spans="1:11" x14ac:dyDescent="0.25">
      <c r="A2230">
        <v>118</v>
      </c>
      <c r="B2230" s="1">
        <v>39083</v>
      </c>
      <c r="C2230">
        <v>6</v>
      </c>
      <c r="D2230" t="str">
        <f>VLOOKUP(Rent[[#This Row],[Real_estate_Item]],Houses[#All],2)</f>
        <v>Eindhoven-West</v>
      </c>
      <c r="E2230" t="str">
        <f>VLOOKUP(Rent[[#This Row],[Real_estate_Item]],Houses[#All],3)</f>
        <v>Hanevoet</v>
      </c>
      <c r="F2230" t="str">
        <f>VLOOKUP(Rent[[#This Row],[Real_estate_Item]],Houses[#All],6)</f>
        <v>Apartment</v>
      </c>
      <c r="G2230" s="3">
        <f>VLOOKUP(Rent[[#This Row],[Real_estate_Item]],Houses[#All],7)</f>
        <v>385</v>
      </c>
      <c r="H2230" s="3">
        <f t="shared" si="68"/>
        <v>2310</v>
      </c>
      <c r="I2230" s="3">
        <f t="shared" si="69"/>
        <v>4620</v>
      </c>
      <c r="J2230" s="4">
        <f>Rent[[#This Row],[Actual_Rent]]/Rent[[#This Row],[Planned_rent]]</f>
        <v>0.5</v>
      </c>
      <c r="K2230"/>
    </row>
    <row r="2231" spans="1:11" x14ac:dyDescent="0.25">
      <c r="A2231">
        <v>118</v>
      </c>
      <c r="B2231" s="1">
        <v>39448</v>
      </c>
      <c r="C2231">
        <v>6</v>
      </c>
      <c r="D2231" t="str">
        <f>VLOOKUP(Rent[[#This Row],[Real_estate_Item]],Houses[#All],2)</f>
        <v>Eindhoven-West</v>
      </c>
      <c r="E2231" t="str">
        <f>VLOOKUP(Rent[[#This Row],[Real_estate_Item]],Houses[#All],3)</f>
        <v>Hanevoet</v>
      </c>
      <c r="F2231" t="str">
        <f>VLOOKUP(Rent[[#This Row],[Real_estate_Item]],Houses[#All],6)</f>
        <v>Apartment</v>
      </c>
      <c r="G2231" s="3">
        <f>VLOOKUP(Rent[[#This Row],[Real_estate_Item]],Houses[#All],7)</f>
        <v>385</v>
      </c>
      <c r="H2231" s="3">
        <f t="shared" si="68"/>
        <v>2310</v>
      </c>
      <c r="I2231" s="3">
        <f t="shared" si="69"/>
        <v>4620</v>
      </c>
      <c r="J2231" s="4">
        <f>Rent[[#This Row],[Actual_Rent]]/Rent[[#This Row],[Planned_rent]]</f>
        <v>0.5</v>
      </c>
      <c r="K2231"/>
    </row>
    <row r="2232" spans="1:11" x14ac:dyDescent="0.25">
      <c r="A2232">
        <v>118</v>
      </c>
      <c r="B2232" s="1">
        <v>39814</v>
      </c>
      <c r="C2232">
        <v>9</v>
      </c>
      <c r="D2232" t="str">
        <f>VLOOKUP(Rent[[#This Row],[Real_estate_Item]],Houses[#All],2)</f>
        <v>Eindhoven-West</v>
      </c>
      <c r="E2232" t="str">
        <f>VLOOKUP(Rent[[#This Row],[Real_estate_Item]],Houses[#All],3)</f>
        <v>Hanevoet</v>
      </c>
      <c r="F2232" t="str">
        <f>VLOOKUP(Rent[[#This Row],[Real_estate_Item]],Houses[#All],6)</f>
        <v>Apartment</v>
      </c>
      <c r="G2232" s="3">
        <f>VLOOKUP(Rent[[#This Row],[Real_estate_Item]],Houses[#All],7)</f>
        <v>385</v>
      </c>
      <c r="H2232" s="3">
        <f t="shared" si="68"/>
        <v>3465</v>
      </c>
      <c r="I2232" s="3">
        <f t="shared" si="69"/>
        <v>4620</v>
      </c>
      <c r="J2232" s="4">
        <f>Rent[[#This Row],[Actual_Rent]]/Rent[[#This Row],[Planned_rent]]</f>
        <v>0.75</v>
      </c>
      <c r="K2232"/>
    </row>
    <row r="2233" spans="1:11" x14ac:dyDescent="0.25">
      <c r="A2233">
        <v>118</v>
      </c>
      <c r="B2233" s="1">
        <v>40179</v>
      </c>
      <c r="C2233">
        <v>9</v>
      </c>
      <c r="D2233" t="str">
        <f>VLOOKUP(Rent[[#This Row],[Real_estate_Item]],Houses[#All],2)</f>
        <v>Eindhoven-West</v>
      </c>
      <c r="E2233" t="str">
        <f>VLOOKUP(Rent[[#This Row],[Real_estate_Item]],Houses[#All],3)</f>
        <v>Hanevoet</v>
      </c>
      <c r="F2233" t="str">
        <f>VLOOKUP(Rent[[#This Row],[Real_estate_Item]],Houses[#All],6)</f>
        <v>Apartment</v>
      </c>
      <c r="G2233" s="3">
        <f>VLOOKUP(Rent[[#This Row],[Real_estate_Item]],Houses[#All],7)</f>
        <v>385</v>
      </c>
      <c r="H2233" s="3">
        <f t="shared" si="68"/>
        <v>3465</v>
      </c>
      <c r="I2233" s="3">
        <f t="shared" si="69"/>
        <v>4620</v>
      </c>
      <c r="J2233" s="4">
        <f>Rent[[#This Row],[Actual_Rent]]/Rent[[#This Row],[Planned_rent]]</f>
        <v>0.75</v>
      </c>
      <c r="K2233"/>
    </row>
    <row r="2234" spans="1:11" x14ac:dyDescent="0.25">
      <c r="A2234">
        <v>118</v>
      </c>
      <c r="B2234" s="1">
        <v>40544</v>
      </c>
      <c r="C2234">
        <v>7</v>
      </c>
      <c r="D2234" t="str">
        <f>VLOOKUP(Rent[[#This Row],[Real_estate_Item]],Houses[#All],2)</f>
        <v>Eindhoven-West</v>
      </c>
      <c r="E2234" t="str">
        <f>VLOOKUP(Rent[[#This Row],[Real_estate_Item]],Houses[#All],3)</f>
        <v>Hanevoet</v>
      </c>
      <c r="F2234" t="str">
        <f>VLOOKUP(Rent[[#This Row],[Real_estate_Item]],Houses[#All],6)</f>
        <v>Apartment</v>
      </c>
      <c r="G2234" s="3">
        <f>VLOOKUP(Rent[[#This Row],[Real_estate_Item]],Houses[#All],7)</f>
        <v>385</v>
      </c>
      <c r="H2234" s="3">
        <f t="shared" si="68"/>
        <v>2695</v>
      </c>
      <c r="I2234" s="3">
        <f t="shared" si="69"/>
        <v>4620</v>
      </c>
      <c r="J2234" s="4">
        <f>Rent[[#This Row],[Actual_Rent]]/Rent[[#This Row],[Planned_rent]]</f>
        <v>0.58333333333333337</v>
      </c>
      <c r="K2234"/>
    </row>
    <row r="2235" spans="1:11" x14ac:dyDescent="0.25">
      <c r="A2235">
        <v>118</v>
      </c>
      <c r="B2235" s="1">
        <v>40909</v>
      </c>
      <c r="C2235">
        <v>8</v>
      </c>
      <c r="D2235" t="str">
        <f>VLOOKUP(Rent[[#This Row],[Real_estate_Item]],Houses[#All],2)</f>
        <v>Eindhoven-West</v>
      </c>
      <c r="E2235" t="str">
        <f>VLOOKUP(Rent[[#This Row],[Real_estate_Item]],Houses[#All],3)</f>
        <v>Hanevoet</v>
      </c>
      <c r="F2235" t="str">
        <f>VLOOKUP(Rent[[#This Row],[Real_estate_Item]],Houses[#All],6)</f>
        <v>Apartment</v>
      </c>
      <c r="G2235" s="3">
        <f>VLOOKUP(Rent[[#This Row],[Real_estate_Item]],Houses[#All],7)</f>
        <v>385</v>
      </c>
      <c r="H2235" s="3">
        <f t="shared" si="68"/>
        <v>3080</v>
      </c>
      <c r="I2235" s="3">
        <f t="shared" si="69"/>
        <v>4620</v>
      </c>
      <c r="J2235" s="4">
        <f>Rent[[#This Row],[Actual_Rent]]/Rent[[#This Row],[Planned_rent]]</f>
        <v>0.66666666666666663</v>
      </c>
      <c r="K2235"/>
    </row>
    <row r="2236" spans="1:11" x14ac:dyDescent="0.25">
      <c r="A2236">
        <v>118</v>
      </c>
      <c r="B2236" s="1">
        <v>41275</v>
      </c>
      <c r="C2236">
        <v>6</v>
      </c>
      <c r="D2236" t="str">
        <f>VLOOKUP(Rent[[#This Row],[Real_estate_Item]],Houses[#All],2)</f>
        <v>Eindhoven-West</v>
      </c>
      <c r="E2236" t="str">
        <f>VLOOKUP(Rent[[#This Row],[Real_estate_Item]],Houses[#All],3)</f>
        <v>Hanevoet</v>
      </c>
      <c r="F2236" t="str">
        <f>VLOOKUP(Rent[[#This Row],[Real_estate_Item]],Houses[#All],6)</f>
        <v>Apartment</v>
      </c>
      <c r="G2236" s="3">
        <f>VLOOKUP(Rent[[#This Row],[Real_estate_Item]],Houses[#All],7)</f>
        <v>385</v>
      </c>
      <c r="H2236" s="3">
        <f t="shared" si="68"/>
        <v>2310</v>
      </c>
      <c r="I2236" s="3">
        <f t="shared" si="69"/>
        <v>4620</v>
      </c>
      <c r="J2236" s="4">
        <f>Rent[[#This Row],[Actual_Rent]]/Rent[[#This Row],[Planned_rent]]</f>
        <v>0.5</v>
      </c>
      <c r="K2236"/>
    </row>
    <row r="2237" spans="1:11" x14ac:dyDescent="0.25">
      <c r="A2237">
        <v>118</v>
      </c>
      <c r="B2237" s="1">
        <v>41640</v>
      </c>
      <c r="C2237">
        <v>6</v>
      </c>
      <c r="D2237" t="str">
        <f>VLOOKUP(Rent[[#This Row],[Real_estate_Item]],Houses[#All],2)</f>
        <v>Eindhoven-West</v>
      </c>
      <c r="E2237" t="str">
        <f>VLOOKUP(Rent[[#This Row],[Real_estate_Item]],Houses[#All],3)</f>
        <v>Hanevoet</v>
      </c>
      <c r="F2237" t="str">
        <f>VLOOKUP(Rent[[#This Row],[Real_estate_Item]],Houses[#All],6)</f>
        <v>Apartment</v>
      </c>
      <c r="G2237" s="3">
        <f>VLOOKUP(Rent[[#This Row],[Real_estate_Item]],Houses[#All],7)</f>
        <v>385</v>
      </c>
      <c r="H2237" s="3">
        <f t="shared" si="68"/>
        <v>2310</v>
      </c>
      <c r="I2237" s="3">
        <f t="shared" si="69"/>
        <v>4620</v>
      </c>
      <c r="J2237" s="4">
        <f>Rent[[#This Row],[Actual_Rent]]/Rent[[#This Row],[Planned_rent]]</f>
        <v>0.5</v>
      </c>
      <c r="K2237"/>
    </row>
    <row r="2238" spans="1:11" x14ac:dyDescent="0.25">
      <c r="A2238">
        <v>118</v>
      </c>
      <c r="B2238" s="1">
        <v>42005</v>
      </c>
      <c r="C2238">
        <v>6</v>
      </c>
      <c r="D2238" t="str">
        <f>VLOOKUP(Rent[[#This Row],[Real_estate_Item]],Houses[#All],2)</f>
        <v>Eindhoven-West</v>
      </c>
      <c r="E2238" t="str">
        <f>VLOOKUP(Rent[[#This Row],[Real_estate_Item]],Houses[#All],3)</f>
        <v>Hanevoet</v>
      </c>
      <c r="F2238" t="str">
        <f>VLOOKUP(Rent[[#This Row],[Real_estate_Item]],Houses[#All],6)</f>
        <v>Apartment</v>
      </c>
      <c r="G2238" s="3">
        <f>VLOOKUP(Rent[[#This Row],[Real_estate_Item]],Houses[#All],7)</f>
        <v>385</v>
      </c>
      <c r="H2238" s="3">
        <f t="shared" si="68"/>
        <v>2310</v>
      </c>
      <c r="I2238" s="3">
        <f t="shared" si="69"/>
        <v>4620</v>
      </c>
      <c r="J2238" s="4">
        <f>Rent[[#This Row],[Actual_Rent]]/Rent[[#This Row],[Planned_rent]]</f>
        <v>0.5</v>
      </c>
      <c r="K2238"/>
    </row>
    <row r="2239" spans="1:11" x14ac:dyDescent="0.25">
      <c r="A2239">
        <v>118</v>
      </c>
      <c r="B2239" s="1">
        <v>42370</v>
      </c>
      <c r="C2239">
        <v>6</v>
      </c>
      <c r="D2239" t="str">
        <f>VLOOKUP(Rent[[#This Row],[Real_estate_Item]],Houses[#All],2)</f>
        <v>Eindhoven-West</v>
      </c>
      <c r="E2239" t="str">
        <f>VLOOKUP(Rent[[#This Row],[Real_estate_Item]],Houses[#All],3)</f>
        <v>Hanevoet</v>
      </c>
      <c r="F2239" t="str">
        <f>VLOOKUP(Rent[[#This Row],[Real_estate_Item]],Houses[#All],6)</f>
        <v>Apartment</v>
      </c>
      <c r="G2239" s="3">
        <f>VLOOKUP(Rent[[#This Row],[Real_estate_Item]],Houses[#All],7)</f>
        <v>385</v>
      </c>
      <c r="H2239" s="3">
        <f t="shared" si="68"/>
        <v>2310</v>
      </c>
      <c r="I2239" s="3">
        <f t="shared" si="69"/>
        <v>4620</v>
      </c>
      <c r="J2239" s="4">
        <f>Rent[[#This Row],[Actual_Rent]]/Rent[[#This Row],[Planned_rent]]</f>
        <v>0.5</v>
      </c>
      <c r="K2239"/>
    </row>
    <row r="2240" spans="1:11" x14ac:dyDescent="0.25">
      <c r="A2240">
        <v>118</v>
      </c>
      <c r="B2240" s="1">
        <v>42736</v>
      </c>
      <c r="C2240">
        <v>6</v>
      </c>
      <c r="D2240" t="str">
        <f>VLOOKUP(Rent[[#This Row],[Real_estate_Item]],Houses[#All],2)</f>
        <v>Eindhoven-West</v>
      </c>
      <c r="E2240" t="str">
        <f>VLOOKUP(Rent[[#This Row],[Real_estate_Item]],Houses[#All],3)</f>
        <v>Hanevoet</v>
      </c>
      <c r="F2240" t="str">
        <f>VLOOKUP(Rent[[#This Row],[Real_estate_Item]],Houses[#All],6)</f>
        <v>Apartment</v>
      </c>
      <c r="G2240" s="3">
        <f>VLOOKUP(Rent[[#This Row],[Real_estate_Item]],Houses[#All],7)</f>
        <v>385</v>
      </c>
      <c r="H2240" s="3">
        <f t="shared" si="68"/>
        <v>2310</v>
      </c>
      <c r="I2240" s="3">
        <f t="shared" si="69"/>
        <v>4620</v>
      </c>
      <c r="J2240" s="4">
        <f>Rent[[#This Row],[Actual_Rent]]/Rent[[#This Row],[Planned_rent]]</f>
        <v>0.5</v>
      </c>
      <c r="K2240"/>
    </row>
    <row r="2241" spans="1:11" x14ac:dyDescent="0.25">
      <c r="A2241">
        <v>118</v>
      </c>
      <c r="B2241" s="1">
        <v>43101</v>
      </c>
      <c r="C2241">
        <v>9</v>
      </c>
      <c r="D2241" t="str">
        <f>VLOOKUP(Rent[[#This Row],[Real_estate_Item]],Houses[#All],2)</f>
        <v>Eindhoven-West</v>
      </c>
      <c r="E2241" t="str">
        <f>VLOOKUP(Rent[[#This Row],[Real_estate_Item]],Houses[#All],3)</f>
        <v>Hanevoet</v>
      </c>
      <c r="F2241" t="str">
        <f>VLOOKUP(Rent[[#This Row],[Real_estate_Item]],Houses[#All],6)</f>
        <v>Apartment</v>
      </c>
      <c r="G2241" s="3">
        <f>VLOOKUP(Rent[[#This Row],[Real_estate_Item]],Houses[#All],7)</f>
        <v>385</v>
      </c>
      <c r="H2241" s="3">
        <f t="shared" si="68"/>
        <v>3465</v>
      </c>
      <c r="I2241" s="3">
        <f t="shared" si="69"/>
        <v>4620</v>
      </c>
      <c r="J2241" s="4">
        <f>Rent[[#This Row],[Actual_Rent]]/Rent[[#This Row],[Planned_rent]]</f>
        <v>0.75</v>
      </c>
      <c r="K2241"/>
    </row>
    <row r="2242" spans="1:11" x14ac:dyDescent="0.25">
      <c r="A2242">
        <v>118</v>
      </c>
      <c r="B2242" s="1">
        <v>43466</v>
      </c>
      <c r="C2242">
        <v>6</v>
      </c>
      <c r="D2242" t="str">
        <f>VLOOKUP(Rent[[#This Row],[Real_estate_Item]],Houses[#All],2)</f>
        <v>Eindhoven-West</v>
      </c>
      <c r="E2242" t="str">
        <f>VLOOKUP(Rent[[#This Row],[Real_estate_Item]],Houses[#All],3)</f>
        <v>Hanevoet</v>
      </c>
      <c r="F2242" t="str">
        <f>VLOOKUP(Rent[[#This Row],[Real_estate_Item]],Houses[#All],6)</f>
        <v>Apartment</v>
      </c>
      <c r="G2242" s="3">
        <f>VLOOKUP(Rent[[#This Row],[Real_estate_Item]],Houses[#All],7)</f>
        <v>385</v>
      </c>
      <c r="H2242" s="3">
        <f t="shared" ref="H2242:H2305" si="70">C2242*G2242</f>
        <v>2310</v>
      </c>
      <c r="I2242" s="3">
        <f t="shared" ref="I2242:I2305" si="71">$C$2*G2242</f>
        <v>4620</v>
      </c>
      <c r="J2242" s="4">
        <f>Rent[[#This Row],[Actual_Rent]]/Rent[[#This Row],[Planned_rent]]</f>
        <v>0.5</v>
      </c>
      <c r="K2242"/>
    </row>
    <row r="2243" spans="1:11" x14ac:dyDescent="0.25">
      <c r="A2243">
        <v>119</v>
      </c>
      <c r="B2243" s="1">
        <v>36892</v>
      </c>
      <c r="C2243">
        <v>7</v>
      </c>
      <c r="D2243" t="str">
        <f>VLOOKUP(Rent[[#This Row],[Real_estate_Item]],Houses[#All],2)</f>
        <v>Eindhoven-West</v>
      </c>
      <c r="E2243" t="str">
        <f>VLOOKUP(Rent[[#This Row],[Real_estate_Item]],Houses[#All],3)</f>
        <v>Hanevoet</v>
      </c>
      <c r="F2243" t="str">
        <f>VLOOKUP(Rent[[#This Row],[Real_estate_Item]],Houses[#All],6)</f>
        <v>House</v>
      </c>
      <c r="G2243" s="3">
        <f>VLOOKUP(Rent[[#This Row],[Real_estate_Item]],Houses[#All],7)</f>
        <v>990</v>
      </c>
      <c r="H2243" s="3">
        <f t="shared" si="70"/>
        <v>6930</v>
      </c>
      <c r="I2243" s="3">
        <f t="shared" si="71"/>
        <v>11880</v>
      </c>
      <c r="J2243" s="4">
        <f>Rent[[#This Row],[Actual_Rent]]/Rent[[#This Row],[Planned_rent]]</f>
        <v>0.58333333333333337</v>
      </c>
      <c r="K2243"/>
    </row>
    <row r="2244" spans="1:11" x14ac:dyDescent="0.25">
      <c r="A2244">
        <v>119</v>
      </c>
      <c r="B2244" s="1">
        <v>37257</v>
      </c>
      <c r="C2244">
        <v>9</v>
      </c>
      <c r="D2244" t="str">
        <f>VLOOKUP(Rent[[#This Row],[Real_estate_Item]],Houses[#All],2)</f>
        <v>Eindhoven-West</v>
      </c>
      <c r="E2244" t="str">
        <f>VLOOKUP(Rent[[#This Row],[Real_estate_Item]],Houses[#All],3)</f>
        <v>Hanevoet</v>
      </c>
      <c r="F2244" t="str">
        <f>VLOOKUP(Rent[[#This Row],[Real_estate_Item]],Houses[#All],6)</f>
        <v>House</v>
      </c>
      <c r="G2244" s="3">
        <f>VLOOKUP(Rent[[#This Row],[Real_estate_Item]],Houses[#All],7)</f>
        <v>990</v>
      </c>
      <c r="H2244" s="3">
        <f t="shared" si="70"/>
        <v>8910</v>
      </c>
      <c r="I2244" s="3">
        <f t="shared" si="71"/>
        <v>11880</v>
      </c>
      <c r="J2244" s="4">
        <f>Rent[[#This Row],[Actual_Rent]]/Rent[[#This Row],[Planned_rent]]</f>
        <v>0.75</v>
      </c>
      <c r="K2244"/>
    </row>
    <row r="2245" spans="1:11" x14ac:dyDescent="0.25">
      <c r="A2245">
        <v>119</v>
      </c>
      <c r="B2245" s="1">
        <v>37622</v>
      </c>
      <c r="C2245">
        <v>10</v>
      </c>
      <c r="D2245" t="str">
        <f>VLOOKUP(Rent[[#This Row],[Real_estate_Item]],Houses[#All],2)</f>
        <v>Eindhoven-West</v>
      </c>
      <c r="E2245" t="str">
        <f>VLOOKUP(Rent[[#This Row],[Real_estate_Item]],Houses[#All],3)</f>
        <v>Hanevoet</v>
      </c>
      <c r="F2245" t="str">
        <f>VLOOKUP(Rent[[#This Row],[Real_estate_Item]],Houses[#All],6)</f>
        <v>House</v>
      </c>
      <c r="G2245" s="3">
        <f>VLOOKUP(Rent[[#This Row],[Real_estate_Item]],Houses[#All],7)</f>
        <v>990</v>
      </c>
      <c r="H2245" s="3">
        <f t="shared" si="70"/>
        <v>9900</v>
      </c>
      <c r="I2245" s="3">
        <f t="shared" si="71"/>
        <v>11880</v>
      </c>
      <c r="J2245" s="4">
        <f>Rent[[#This Row],[Actual_Rent]]/Rent[[#This Row],[Planned_rent]]</f>
        <v>0.83333333333333337</v>
      </c>
      <c r="K2245"/>
    </row>
    <row r="2246" spans="1:11" x14ac:dyDescent="0.25">
      <c r="A2246">
        <v>119</v>
      </c>
      <c r="B2246" s="1">
        <v>37987</v>
      </c>
      <c r="C2246">
        <v>10</v>
      </c>
      <c r="D2246" t="str">
        <f>VLOOKUP(Rent[[#This Row],[Real_estate_Item]],Houses[#All],2)</f>
        <v>Eindhoven-West</v>
      </c>
      <c r="E2246" t="str">
        <f>VLOOKUP(Rent[[#This Row],[Real_estate_Item]],Houses[#All],3)</f>
        <v>Hanevoet</v>
      </c>
      <c r="F2246" t="str">
        <f>VLOOKUP(Rent[[#This Row],[Real_estate_Item]],Houses[#All],6)</f>
        <v>House</v>
      </c>
      <c r="G2246" s="3">
        <f>VLOOKUP(Rent[[#This Row],[Real_estate_Item]],Houses[#All],7)</f>
        <v>990</v>
      </c>
      <c r="H2246" s="3">
        <f t="shared" si="70"/>
        <v>9900</v>
      </c>
      <c r="I2246" s="3">
        <f t="shared" si="71"/>
        <v>11880</v>
      </c>
      <c r="J2246" s="4">
        <f>Rent[[#This Row],[Actual_Rent]]/Rent[[#This Row],[Planned_rent]]</f>
        <v>0.83333333333333337</v>
      </c>
      <c r="K2246"/>
    </row>
    <row r="2247" spans="1:11" x14ac:dyDescent="0.25">
      <c r="A2247">
        <v>119</v>
      </c>
      <c r="B2247" s="1">
        <v>38353</v>
      </c>
      <c r="C2247">
        <v>6</v>
      </c>
      <c r="D2247" t="str">
        <f>VLOOKUP(Rent[[#This Row],[Real_estate_Item]],Houses[#All],2)</f>
        <v>Eindhoven-West</v>
      </c>
      <c r="E2247" t="str">
        <f>VLOOKUP(Rent[[#This Row],[Real_estate_Item]],Houses[#All],3)</f>
        <v>Hanevoet</v>
      </c>
      <c r="F2247" t="str">
        <f>VLOOKUP(Rent[[#This Row],[Real_estate_Item]],Houses[#All],6)</f>
        <v>House</v>
      </c>
      <c r="G2247" s="3">
        <f>VLOOKUP(Rent[[#This Row],[Real_estate_Item]],Houses[#All],7)</f>
        <v>990</v>
      </c>
      <c r="H2247" s="3">
        <f t="shared" si="70"/>
        <v>5940</v>
      </c>
      <c r="I2247" s="3">
        <f t="shared" si="71"/>
        <v>11880</v>
      </c>
      <c r="J2247" s="4">
        <f>Rent[[#This Row],[Actual_Rent]]/Rent[[#This Row],[Planned_rent]]</f>
        <v>0.5</v>
      </c>
      <c r="K2247"/>
    </row>
    <row r="2248" spans="1:11" x14ac:dyDescent="0.25">
      <c r="A2248">
        <v>119</v>
      </c>
      <c r="B2248" s="1">
        <v>38718</v>
      </c>
      <c r="C2248">
        <v>7</v>
      </c>
      <c r="D2248" t="str">
        <f>VLOOKUP(Rent[[#This Row],[Real_estate_Item]],Houses[#All],2)</f>
        <v>Eindhoven-West</v>
      </c>
      <c r="E2248" t="str">
        <f>VLOOKUP(Rent[[#This Row],[Real_estate_Item]],Houses[#All],3)</f>
        <v>Hanevoet</v>
      </c>
      <c r="F2248" t="str">
        <f>VLOOKUP(Rent[[#This Row],[Real_estate_Item]],Houses[#All],6)</f>
        <v>House</v>
      </c>
      <c r="G2248" s="3">
        <f>VLOOKUP(Rent[[#This Row],[Real_estate_Item]],Houses[#All],7)</f>
        <v>990</v>
      </c>
      <c r="H2248" s="3">
        <f t="shared" si="70"/>
        <v>6930</v>
      </c>
      <c r="I2248" s="3">
        <f t="shared" si="71"/>
        <v>11880</v>
      </c>
      <c r="J2248" s="4">
        <f>Rent[[#This Row],[Actual_Rent]]/Rent[[#This Row],[Planned_rent]]</f>
        <v>0.58333333333333337</v>
      </c>
      <c r="K2248"/>
    </row>
    <row r="2249" spans="1:11" x14ac:dyDescent="0.25">
      <c r="A2249">
        <v>119</v>
      </c>
      <c r="B2249" s="1">
        <v>39083</v>
      </c>
      <c r="C2249">
        <v>7</v>
      </c>
      <c r="D2249" t="str">
        <f>VLOOKUP(Rent[[#This Row],[Real_estate_Item]],Houses[#All],2)</f>
        <v>Eindhoven-West</v>
      </c>
      <c r="E2249" t="str">
        <f>VLOOKUP(Rent[[#This Row],[Real_estate_Item]],Houses[#All],3)</f>
        <v>Hanevoet</v>
      </c>
      <c r="F2249" t="str">
        <f>VLOOKUP(Rent[[#This Row],[Real_estate_Item]],Houses[#All],6)</f>
        <v>House</v>
      </c>
      <c r="G2249" s="3">
        <f>VLOOKUP(Rent[[#This Row],[Real_estate_Item]],Houses[#All],7)</f>
        <v>990</v>
      </c>
      <c r="H2249" s="3">
        <f t="shared" si="70"/>
        <v>6930</v>
      </c>
      <c r="I2249" s="3">
        <f t="shared" si="71"/>
        <v>11880</v>
      </c>
      <c r="J2249" s="4">
        <f>Rent[[#This Row],[Actual_Rent]]/Rent[[#This Row],[Planned_rent]]</f>
        <v>0.58333333333333337</v>
      </c>
      <c r="K2249"/>
    </row>
    <row r="2250" spans="1:11" x14ac:dyDescent="0.25">
      <c r="A2250">
        <v>119</v>
      </c>
      <c r="B2250" s="1">
        <v>39448</v>
      </c>
      <c r="C2250">
        <v>9</v>
      </c>
      <c r="D2250" t="str">
        <f>VLOOKUP(Rent[[#This Row],[Real_estate_Item]],Houses[#All],2)</f>
        <v>Eindhoven-West</v>
      </c>
      <c r="E2250" t="str">
        <f>VLOOKUP(Rent[[#This Row],[Real_estate_Item]],Houses[#All],3)</f>
        <v>Hanevoet</v>
      </c>
      <c r="F2250" t="str">
        <f>VLOOKUP(Rent[[#This Row],[Real_estate_Item]],Houses[#All],6)</f>
        <v>House</v>
      </c>
      <c r="G2250" s="3">
        <f>VLOOKUP(Rent[[#This Row],[Real_estate_Item]],Houses[#All],7)</f>
        <v>990</v>
      </c>
      <c r="H2250" s="3">
        <f t="shared" si="70"/>
        <v>8910</v>
      </c>
      <c r="I2250" s="3">
        <f t="shared" si="71"/>
        <v>11880</v>
      </c>
      <c r="J2250" s="4">
        <f>Rent[[#This Row],[Actual_Rent]]/Rent[[#This Row],[Planned_rent]]</f>
        <v>0.75</v>
      </c>
      <c r="K2250"/>
    </row>
    <row r="2251" spans="1:11" x14ac:dyDescent="0.25">
      <c r="A2251">
        <v>119</v>
      </c>
      <c r="B2251" s="1">
        <v>39814</v>
      </c>
      <c r="C2251">
        <v>7</v>
      </c>
      <c r="D2251" t="str">
        <f>VLOOKUP(Rent[[#This Row],[Real_estate_Item]],Houses[#All],2)</f>
        <v>Eindhoven-West</v>
      </c>
      <c r="E2251" t="str">
        <f>VLOOKUP(Rent[[#This Row],[Real_estate_Item]],Houses[#All],3)</f>
        <v>Hanevoet</v>
      </c>
      <c r="F2251" t="str">
        <f>VLOOKUP(Rent[[#This Row],[Real_estate_Item]],Houses[#All],6)</f>
        <v>House</v>
      </c>
      <c r="G2251" s="3">
        <f>VLOOKUP(Rent[[#This Row],[Real_estate_Item]],Houses[#All],7)</f>
        <v>990</v>
      </c>
      <c r="H2251" s="3">
        <f t="shared" si="70"/>
        <v>6930</v>
      </c>
      <c r="I2251" s="3">
        <f t="shared" si="71"/>
        <v>11880</v>
      </c>
      <c r="J2251" s="4">
        <f>Rent[[#This Row],[Actual_Rent]]/Rent[[#This Row],[Planned_rent]]</f>
        <v>0.58333333333333337</v>
      </c>
      <c r="K2251"/>
    </row>
    <row r="2252" spans="1:11" x14ac:dyDescent="0.25">
      <c r="A2252">
        <v>119</v>
      </c>
      <c r="B2252" s="1">
        <v>40179</v>
      </c>
      <c r="C2252">
        <v>7</v>
      </c>
      <c r="D2252" t="str">
        <f>VLOOKUP(Rent[[#This Row],[Real_estate_Item]],Houses[#All],2)</f>
        <v>Eindhoven-West</v>
      </c>
      <c r="E2252" t="str">
        <f>VLOOKUP(Rent[[#This Row],[Real_estate_Item]],Houses[#All],3)</f>
        <v>Hanevoet</v>
      </c>
      <c r="F2252" t="str">
        <f>VLOOKUP(Rent[[#This Row],[Real_estate_Item]],Houses[#All],6)</f>
        <v>House</v>
      </c>
      <c r="G2252" s="3">
        <f>VLOOKUP(Rent[[#This Row],[Real_estate_Item]],Houses[#All],7)</f>
        <v>990</v>
      </c>
      <c r="H2252" s="3">
        <f t="shared" si="70"/>
        <v>6930</v>
      </c>
      <c r="I2252" s="3">
        <f t="shared" si="71"/>
        <v>11880</v>
      </c>
      <c r="J2252" s="4">
        <f>Rent[[#This Row],[Actual_Rent]]/Rent[[#This Row],[Planned_rent]]</f>
        <v>0.58333333333333337</v>
      </c>
      <c r="K2252"/>
    </row>
    <row r="2253" spans="1:11" x14ac:dyDescent="0.25">
      <c r="A2253">
        <v>119</v>
      </c>
      <c r="B2253" s="1">
        <v>40544</v>
      </c>
      <c r="C2253">
        <v>10</v>
      </c>
      <c r="D2253" t="str">
        <f>VLOOKUP(Rent[[#This Row],[Real_estate_Item]],Houses[#All],2)</f>
        <v>Eindhoven-West</v>
      </c>
      <c r="E2253" t="str">
        <f>VLOOKUP(Rent[[#This Row],[Real_estate_Item]],Houses[#All],3)</f>
        <v>Hanevoet</v>
      </c>
      <c r="F2253" t="str">
        <f>VLOOKUP(Rent[[#This Row],[Real_estate_Item]],Houses[#All],6)</f>
        <v>House</v>
      </c>
      <c r="G2253" s="3">
        <f>VLOOKUP(Rent[[#This Row],[Real_estate_Item]],Houses[#All],7)</f>
        <v>990</v>
      </c>
      <c r="H2253" s="3">
        <f t="shared" si="70"/>
        <v>9900</v>
      </c>
      <c r="I2253" s="3">
        <f t="shared" si="71"/>
        <v>11880</v>
      </c>
      <c r="J2253" s="4">
        <f>Rent[[#This Row],[Actual_Rent]]/Rent[[#This Row],[Planned_rent]]</f>
        <v>0.83333333333333337</v>
      </c>
      <c r="K2253"/>
    </row>
    <row r="2254" spans="1:11" x14ac:dyDescent="0.25">
      <c r="A2254">
        <v>119</v>
      </c>
      <c r="B2254" s="1">
        <v>40909</v>
      </c>
      <c r="C2254">
        <v>9</v>
      </c>
      <c r="D2254" t="str">
        <f>VLOOKUP(Rent[[#This Row],[Real_estate_Item]],Houses[#All],2)</f>
        <v>Eindhoven-West</v>
      </c>
      <c r="E2254" t="str">
        <f>VLOOKUP(Rent[[#This Row],[Real_estate_Item]],Houses[#All],3)</f>
        <v>Hanevoet</v>
      </c>
      <c r="F2254" t="str">
        <f>VLOOKUP(Rent[[#This Row],[Real_estate_Item]],Houses[#All],6)</f>
        <v>House</v>
      </c>
      <c r="G2254" s="3">
        <f>VLOOKUP(Rent[[#This Row],[Real_estate_Item]],Houses[#All],7)</f>
        <v>990</v>
      </c>
      <c r="H2254" s="3">
        <f t="shared" si="70"/>
        <v>8910</v>
      </c>
      <c r="I2254" s="3">
        <f t="shared" si="71"/>
        <v>11880</v>
      </c>
      <c r="J2254" s="4">
        <f>Rent[[#This Row],[Actual_Rent]]/Rent[[#This Row],[Planned_rent]]</f>
        <v>0.75</v>
      </c>
      <c r="K2254"/>
    </row>
    <row r="2255" spans="1:11" x14ac:dyDescent="0.25">
      <c r="A2255">
        <v>119</v>
      </c>
      <c r="B2255" s="1">
        <v>41275</v>
      </c>
      <c r="C2255">
        <v>6</v>
      </c>
      <c r="D2255" t="str">
        <f>VLOOKUP(Rent[[#This Row],[Real_estate_Item]],Houses[#All],2)</f>
        <v>Eindhoven-West</v>
      </c>
      <c r="E2255" t="str">
        <f>VLOOKUP(Rent[[#This Row],[Real_estate_Item]],Houses[#All],3)</f>
        <v>Hanevoet</v>
      </c>
      <c r="F2255" t="str">
        <f>VLOOKUP(Rent[[#This Row],[Real_estate_Item]],Houses[#All],6)</f>
        <v>House</v>
      </c>
      <c r="G2255" s="3">
        <f>VLOOKUP(Rent[[#This Row],[Real_estate_Item]],Houses[#All],7)</f>
        <v>990</v>
      </c>
      <c r="H2255" s="3">
        <f t="shared" si="70"/>
        <v>5940</v>
      </c>
      <c r="I2255" s="3">
        <f t="shared" si="71"/>
        <v>11880</v>
      </c>
      <c r="J2255" s="4">
        <f>Rent[[#This Row],[Actual_Rent]]/Rent[[#This Row],[Planned_rent]]</f>
        <v>0.5</v>
      </c>
      <c r="K2255"/>
    </row>
    <row r="2256" spans="1:11" x14ac:dyDescent="0.25">
      <c r="A2256">
        <v>119</v>
      </c>
      <c r="B2256" s="1">
        <v>41640</v>
      </c>
      <c r="C2256">
        <v>6</v>
      </c>
      <c r="D2256" t="str">
        <f>VLOOKUP(Rent[[#This Row],[Real_estate_Item]],Houses[#All],2)</f>
        <v>Eindhoven-West</v>
      </c>
      <c r="E2256" t="str">
        <f>VLOOKUP(Rent[[#This Row],[Real_estate_Item]],Houses[#All],3)</f>
        <v>Hanevoet</v>
      </c>
      <c r="F2256" t="str">
        <f>VLOOKUP(Rent[[#This Row],[Real_estate_Item]],Houses[#All],6)</f>
        <v>House</v>
      </c>
      <c r="G2256" s="3">
        <f>VLOOKUP(Rent[[#This Row],[Real_estate_Item]],Houses[#All],7)</f>
        <v>990</v>
      </c>
      <c r="H2256" s="3">
        <f t="shared" si="70"/>
        <v>5940</v>
      </c>
      <c r="I2256" s="3">
        <f t="shared" si="71"/>
        <v>11880</v>
      </c>
      <c r="J2256" s="4">
        <f>Rent[[#This Row],[Actual_Rent]]/Rent[[#This Row],[Planned_rent]]</f>
        <v>0.5</v>
      </c>
      <c r="K2256"/>
    </row>
    <row r="2257" spans="1:11" x14ac:dyDescent="0.25">
      <c r="A2257">
        <v>119</v>
      </c>
      <c r="B2257" s="1">
        <v>42005</v>
      </c>
      <c r="C2257">
        <v>8</v>
      </c>
      <c r="D2257" t="str">
        <f>VLOOKUP(Rent[[#This Row],[Real_estate_Item]],Houses[#All],2)</f>
        <v>Eindhoven-West</v>
      </c>
      <c r="E2257" t="str">
        <f>VLOOKUP(Rent[[#This Row],[Real_estate_Item]],Houses[#All],3)</f>
        <v>Hanevoet</v>
      </c>
      <c r="F2257" t="str">
        <f>VLOOKUP(Rent[[#This Row],[Real_estate_Item]],Houses[#All],6)</f>
        <v>House</v>
      </c>
      <c r="G2257" s="3">
        <f>VLOOKUP(Rent[[#This Row],[Real_estate_Item]],Houses[#All],7)</f>
        <v>990</v>
      </c>
      <c r="H2257" s="3">
        <f t="shared" si="70"/>
        <v>7920</v>
      </c>
      <c r="I2257" s="3">
        <f t="shared" si="71"/>
        <v>11880</v>
      </c>
      <c r="J2257" s="4">
        <f>Rent[[#This Row],[Actual_Rent]]/Rent[[#This Row],[Planned_rent]]</f>
        <v>0.66666666666666663</v>
      </c>
      <c r="K2257"/>
    </row>
    <row r="2258" spans="1:11" x14ac:dyDescent="0.25">
      <c r="A2258">
        <v>119</v>
      </c>
      <c r="B2258" s="1">
        <v>42370</v>
      </c>
      <c r="C2258">
        <v>10</v>
      </c>
      <c r="D2258" t="str">
        <f>VLOOKUP(Rent[[#This Row],[Real_estate_Item]],Houses[#All],2)</f>
        <v>Eindhoven-West</v>
      </c>
      <c r="E2258" t="str">
        <f>VLOOKUP(Rent[[#This Row],[Real_estate_Item]],Houses[#All],3)</f>
        <v>Hanevoet</v>
      </c>
      <c r="F2258" t="str">
        <f>VLOOKUP(Rent[[#This Row],[Real_estate_Item]],Houses[#All],6)</f>
        <v>House</v>
      </c>
      <c r="G2258" s="3">
        <f>VLOOKUP(Rent[[#This Row],[Real_estate_Item]],Houses[#All],7)</f>
        <v>990</v>
      </c>
      <c r="H2258" s="3">
        <f t="shared" si="70"/>
        <v>9900</v>
      </c>
      <c r="I2258" s="3">
        <f t="shared" si="71"/>
        <v>11880</v>
      </c>
      <c r="J2258" s="4">
        <f>Rent[[#This Row],[Actual_Rent]]/Rent[[#This Row],[Planned_rent]]</f>
        <v>0.83333333333333337</v>
      </c>
      <c r="K2258"/>
    </row>
    <row r="2259" spans="1:11" x14ac:dyDescent="0.25">
      <c r="A2259">
        <v>119</v>
      </c>
      <c r="B2259" s="1">
        <v>42736</v>
      </c>
      <c r="C2259">
        <v>10</v>
      </c>
      <c r="D2259" t="str">
        <f>VLOOKUP(Rent[[#This Row],[Real_estate_Item]],Houses[#All],2)</f>
        <v>Eindhoven-West</v>
      </c>
      <c r="E2259" t="str">
        <f>VLOOKUP(Rent[[#This Row],[Real_estate_Item]],Houses[#All],3)</f>
        <v>Hanevoet</v>
      </c>
      <c r="F2259" t="str">
        <f>VLOOKUP(Rent[[#This Row],[Real_estate_Item]],Houses[#All],6)</f>
        <v>House</v>
      </c>
      <c r="G2259" s="3">
        <f>VLOOKUP(Rent[[#This Row],[Real_estate_Item]],Houses[#All],7)</f>
        <v>990</v>
      </c>
      <c r="H2259" s="3">
        <f t="shared" si="70"/>
        <v>9900</v>
      </c>
      <c r="I2259" s="3">
        <f t="shared" si="71"/>
        <v>11880</v>
      </c>
      <c r="J2259" s="4">
        <f>Rent[[#This Row],[Actual_Rent]]/Rent[[#This Row],[Planned_rent]]</f>
        <v>0.83333333333333337</v>
      </c>
      <c r="K2259"/>
    </row>
    <row r="2260" spans="1:11" x14ac:dyDescent="0.25">
      <c r="A2260">
        <v>119</v>
      </c>
      <c r="B2260" s="1">
        <v>43101</v>
      </c>
      <c r="C2260">
        <v>10</v>
      </c>
      <c r="D2260" t="str">
        <f>VLOOKUP(Rent[[#This Row],[Real_estate_Item]],Houses[#All],2)</f>
        <v>Eindhoven-West</v>
      </c>
      <c r="E2260" t="str">
        <f>VLOOKUP(Rent[[#This Row],[Real_estate_Item]],Houses[#All],3)</f>
        <v>Hanevoet</v>
      </c>
      <c r="F2260" t="str">
        <f>VLOOKUP(Rent[[#This Row],[Real_estate_Item]],Houses[#All],6)</f>
        <v>House</v>
      </c>
      <c r="G2260" s="3">
        <f>VLOOKUP(Rent[[#This Row],[Real_estate_Item]],Houses[#All],7)</f>
        <v>990</v>
      </c>
      <c r="H2260" s="3">
        <f t="shared" si="70"/>
        <v>9900</v>
      </c>
      <c r="I2260" s="3">
        <f t="shared" si="71"/>
        <v>11880</v>
      </c>
      <c r="J2260" s="4">
        <f>Rent[[#This Row],[Actual_Rent]]/Rent[[#This Row],[Planned_rent]]</f>
        <v>0.83333333333333337</v>
      </c>
      <c r="K2260"/>
    </row>
    <row r="2261" spans="1:11" x14ac:dyDescent="0.25">
      <c r="A2261">
        <v>119</v>
      </c>
      <c r="B2261" s="1">
        <v>43466</v>
      </c>
      <c r="C2261">
        <v>9</v>
      </c>
      <c r="D2261" t="str">
        <f>VLOOKUP(Rent[[#This Row],[Real_estate_Item]],Houses[#All],2)</f>
        <v>Eindhoven-West</v>
      </c>
      <c r="E2261" t="str">
        <f>VLOOKUP(Rent[[#This Row],[Real_estate_Item]],Houses[#All],3)</f>
        <v>Hanevoet</v>
      </c>
      <c r="F2261" t="str">
        <f>VLOOKUP(Rent[[#This Row],[Real_estate_Item]],Houses[#All],6)</f>
        <v>House</v>
      </c>
      <c r="G2261" s="3">
        <f>VLOOKUP(Rent[[#This Row],[Real_estate_Item]],Houses[#All],7)</f>
        <v>990</v>
      </c>
      <c r="H2261" s="3">
        <f t="shared" si="70"/>
        <v>8910</v>
      </c>
      <c r="I2261" s="3">
        <f t="shared" si="71"/>
        <v>11880</v>
      </c>
      <c r="J2261" s="4">
        <f>Rent[[#This Row],[Actual_Rent]]/Rent[[#This Row],[Planned_rent]]</f>
        <v>0.75</v>
      </c>
      <c r="K2261"/>
    </row>
    <row r="2262" spans="1:11" x14ac:dyDescent="0.25">
      <c r="A2262">
        <v>120</v>
      </c>
      <c r="B2262" s="1">
        <v>36892</v>
      </c>
      <c r="C2262">
        <v>10</v>
      </c>
      <c r="D2262" t="str">
        <f>VLOOKUP(Rent[[#This Row],[Real_estate_Item]],Houses[#All],2)</f>
        <v>Eindhoven-West</v>
      </c>
      <c r="E2262" t="str">
        <f>VLOOKUP(Rent[[#This Row],[Real_estate_Item]],Houses[#All],3)</f>
        <v>Hanevoet</v>
      </c>
      <c r="F2262" t="str">
        <f>VLOOKUP(Rent[[#This Row],[Real_estate_Item]],Houses[#All],6)</f>
        <v>Apartment</v>
      </c>
      <c r="G2262" s="3">
        <f>VLOOKUP(Rent[[#This Row],[Real_estate_Item]],Houses[#All],7)</f>
        <v>275</v>
      </c>
      <c r="H2262" s="3">
        <f t="shared" si="70"/>
        <v>2750</v>
      </c>
      <c r="I2262" s="3">
        <f t="shared" si="71"/>
        <v>3300</v>
      </c>
      <c r="J2262" s="4">
        <f>Rent[[#This Row],[Actual_Rent]]/Rent[[#This Row],[Planned_rent]]</f>
        <v>0.83333333333333337</v>
      </c>
      <c r="K2262"/>
    </row>
    <row r="2263" spans="1:11" x14ac:dyDescent="0.25">
      <c r="A2263">
        <v>120</v>
      </c>
      <c r="B2263" s="1">
        <v>37257</v>
      </c>
      <c r="C2263">
        <v>9</v>
      </c>
      <c r="D2263" t="str">
        <f>VLOOKUP(Rent[[#This Row],[Real_estate_Item]],Houses[#All],2)</f>
        <v>Eindhoven-West</v>
      </c>
      <c r="E2263" t="str">
        <f>VLOOKUP(Rent[[#This Row],[Real_estate_Item]],Houses[#All],3)</f>
        <v>Hanevoet</v>
      </c>
      <c r="F2263" t="str">
        <f>VLOOKUP(Rent[[#This Row],[Real_estate_Item]],Houses[#All],6)</f>
        <v>Apartment</v>
      </c>
      <c r="G2263" s="3">
        <f>VLOOKUP(Rent[[#This Row],[Real_estate_Item]],Houses[#All],7)</f>
        <v>275</v>
      </c>
      <c r="H2263" s="3">
        <f t="shared" si="70"/>
        <v>2475</v>
      </c>
      <c r="I2263" s="3">
        <f t="shared" si="71"/>
        <v>3300</v>
      </c>
      <c r="J2263" s="4">
        <f>Rent[[#This Row],[Actual_Rent]]/Rent[[#This Row],[Planned_rent]]</f>
        <v>0.75</v>
      </c>
      <c r="K2263"/>
    </row>
    <row r="2264" spans="1:11" x14ac:dyDescent="0.25">
      <c r="A2264">
        <v>120</v>
      </c>
      <c r="B2264" s="1">
        <v>37622</v>
      </c>
      <c r="C2264">
        <v>10</v>
      </c>
      <c r="D2264" t="str">
        <f>VLOOKUP(Rent[[#This Row],[Real_estate_Item]],Houses[#All],2)</f>
        <v>Eindhoven-West</v>
      </c>
      <c r="E2264" t="str">
        <f>VLOOKUP(Rent[[#This Row],[Real_estate_Item]],Houses[#All],3)</f>
        <v>Hanevoet</v>
      </c>
      <c r="F2264" t="str">
        <f>VLOOKUP(Rent[[#This Row],[Real_estate_Item]],Houses[#All],6)</f>
        <v>Apartment</v>
      </c>
      <c r="G2264" s="3">
        <f>VLOOKUP(Rent[[#This Row],[Real_estate_Item]],Houses[#All],7)</f>
        <v>275</v>
      </c>
      <c r="H2264" s="3">
        <f t="shared" si="70"/>
        <v>2750</v>
      </c>
      <c r="I2264" s="3">
        <f t="shared" si="71"/>
        <v>3300</v>
      </c>
      <c r="J2264" s="4">
        <f>Rent[[#This Row],[Actual_Rent]]/Rent[[#This Row],[Planned_rent]]</f>
        <v>0.83333333333333337</v>
      </c>
      <c r="K2264"/>
    </row>
    <row r="2265" spans="1:11" x14ac:dyDescent="0.25">
      <c r="A2265">
        <v>120</v>
      </c>
      <c r="B2265" s="1">
        <v>37987</v>
      </c>
      <c r="C2265">
        <v>8</v>
      </c>
      <c r="D2265" t="str">
        <f>VLOOKUP(Rent[[#This Row],[Real_estate_Item]],Houses[#All],2)</f>
        <v>Eindhoven-West</v>
      </c>
      <c r="E2265" t="str">
        <f>VLOOKUP(Rent[[#This Row],[Real_estate_Item]],Houses[#All],3)</f>
        <v>Hanevoet</v>
      </c>
      <c r="F2265" t="str">
        <f>VLOOKUP(Rent[[#This Row],[Real_estate_Item]],Houses[#All],6)</f>
        <v>Apartment</v>
      </c>
      <c r="G2265" s="3">
        <f>VLOOKUP(Rent[[#This Row],[Real_estate_Item]],Houses[#All],7)</f>
        <v>275</v>
      </c>
      <c r="H2265" s="3">
        <f t="shared" si="70"/>
        <v>2200</v>
      </c>
      <c r="I2265" s="3">
        <f t="shared" si="71"/>
        <v>3300</v>
      </c>
      <c r="J2265" s="4">
        <f>Rent[[#This Row],[Actual_Rent]]/Rent[[#This Row],[Planned_rent]]</f>
        <v>0.66666666666666663</v>
      </c>
      <c r="K2265"/>
    </row>
    <row r="2266" spans="1:11" x14ac:dyDescent="0.25">
      <c r="A2266">
        <v>120</v>
      </c>
      <c r="B2266" s="1">
        <v>38353</v>
      </c>
      <c r="C2266">
        <v>7</v>
      </c>
      <c r="D2266" t="str">
        <f>VLOOKUP(Rent[[#This Row],[Real_estate_Item]],Houses[#All],2)</f>
        <v>Eindhoven-West</v>
      </c>
      <c r="E2266" t="str">
        <f>VLOOKUP(Rent[[#This Row],[Real_estate_Item]],Houses[#All],3)</f>
        <v>Hanevoet</v>
      </c>
      <c r="F2266" t="str">
        <f>VLOOKUP(Rent[[#This Row],[Real_estate_Item]],Houses[#All],6)</f>
        <v>Apartment</v>
      </c>
      <c r="G2266" s="3">
        <f>VLOOKUP(Rent[[#This Row],[Real_estate_Item]],Houses[#All],7)</f>
        <v>275</v>
      </c>
      <c r="H2266" s="3">
        <f t="shared" si="70"/>
        <v>1925</v>
      </c>
      <c r="I2266" s="3">
        <f t="shared" si="71"/>
        <v>3300</v>
      </c>
      <c r="J2266" s="4">
        <f>Rent[[#This Row],[Actual_Rent]]/Rent[[#This Row],[Planned_rent]]</f>
        <v>0.58333333333333337</v>
      </c>
      <c r="K2266"/>
    </row>
    <row r="2267" spans="1:11" x14ac:dyDescent="0.25">
      <c r="A2267">
        <v>120</v>
      </c>
      <c r="B2267" s="1">
        <v>38718</v>
      </c>
      <c r="C2267">
        <v>8</v>
      </c>
      <c r="D2267" t="str">
        <f>VLOOKUP(Rent[[#This Row],[Real_estate_Item]],Houses[#All],2)</f>
        <v>Eindhoven-West</v>
      </c>
      <c r="E2267" t="str">
        <f>VLOOKUP(Rent[[#This Row],[Real_estate_Item]],Houses[#All],3)</f>
        <v>Hanevoet</v>
      </c>
      <c r="F2267" t="str">
        <f>VLOOKUP(Rent[[#This Row],[Real_estate_Item]],Houses[#All],6)</f>
        <v>Apartment</v>
      </c>
      <c r="G2267" s="3">
        <f>VLOOKUP(Rent[[#This Row],[Real_estate_Item]],Houses[#All],7)</f>
        <v>275</v>
      </c>
      <c r="H2267" s="3">
        <f t="shared" si="70"/>
        <v>2200</v>
      </c>
      <c r="I2267" s="3">
        <f t="shared" si="71"/>
        <v>3300</v>
      </c>
      <c r="J2267" s="4">
        <f>Rent[[#This Row],[Actual_Rent]]/Rent[[#This Row],[Planned_rent]]</f>
        <v>0.66666666666666663</v>
      </c>
      <c r="K2267"/>
    </row>
    <row r="2268" spans="1:11" x14ac:dyDescent="0.25">
      <c r="A2268">
        <v>120</v>
      </c>
      <c r="B2268" s="1">
        <v>39083</v>
      </c>
      <c r="C2268">
        <v>7</v>
      </c>
      <c r="D2268" t="str">
        <f>VLOOKUP(Rent[[#This Row],[Real_estate_Item]],Houses[#All],2)</f>
        <v>Eindhoven-West</v>
      </c>
      <c r="E2268" t="str">
        <f>VLOOKUP(Rent[[#This Row],[Real_estate_Item]],Houses[#All],3)</f>
        <v>Hanevoet</v>
      </c>
      <c r="F2268" t="str">
        <f>VLOOKUP(Rent[[#This Row],[Real_estate_Item]],Houses[#All],6)</f>
        <v>Apartment</v>
      </c>
      <c r="G2268" s="3">
        <f>VLOOKUP(Rent[[#This Row],[Real_estate_Item]],Houses[#All],7)</f>
        <v>275</v>
      </c>
      <c r="H2268" s="3">
        <f t="shared" si="70"/>
        <v>1925</v>
      </c>
      <c r="I2268" s="3">
        <f t="shared" si="71"/>
        <v>3300</v>
      </c>
      <c r="J2268" s="4">
        <f>Rent[[#This Row],[Actual_Rent]]/Rent[[#This Row],[Planned_rent]]</f>
        <v>0.58333333333333337</v>
      </c>
      <c r="K2268"/>
    </row>
    <row r="2269" spans="1:11" x14ac:dyDescent="0.25">
      <c r="A2269">
        <v>120</v>
      </c>
      <c r="B2269" s="1">
        <v>39448</v>
      </c>
      <c r="C2269">
        <v>9</v>
      </c>
      <c r="D2269" t="str">
        <f>VLOOKUP(Rent[[#This Row],[Real_estate_Item]],Houses[#All],2)</f>
        <v>Eindhoven-West</v>
      </c>
      <c r="E2269" t="str">
        <f>VLOOKUP(Rent[[#This Row],[Real_estate_Item]],Houses[#All],3)</f>
        <v>Hanevoet</v>
      </c>
      <c r="F2269" t="str">
        <f>VLOOKUP(Rent[[#This Row],[Real_estate_Item]],Houses[#All],6)</f>
        <v>Apartment</v>
      </c>
      <c r="G2269" s="3">
        <f>VLOOKUP(Rent[[#This Row],[Real_estate_Item]],Houses[#All],7)</f>
        <v>275</v>
      </c>
      <c r="H2269" s="3">
        <f t="shared" si="70"/>
        <v>2475</v>
      </c>
      <c r="I2269" s="3">
        <f t="shared" si="71"/>
        <v>3300</v>
      </c>
      <c r="J2269" s="4">
        <f>Rent[[#This Row],[Actual_Rent]]/Rent[[#This Row],[Planned_rent]]</f>
        <v>0.75</v>
      </c>
      <c r="K2269"/>
    </row>
    <row r="2270" spans="1:11" x14ac:dyDescent="0.25">
      <c r="A2270">
        <v>120</v>
      </c>
      <c r="B2270" s="1">
        <v>39814</v>
      </c>
      <c r="C2270">
        <v>8</v>
      </c>
      <c r="D2270" t="str">
        <f>VLOOKUP(Rent[[#This Row],[Real_estate_Item]],Houses[#All],2)</f>
        <v>Eindhoven-West</v>
      </c>
      <c r="E2270" t="str">
        <f>VLOOKUP(Rent[[#This Row],[Real_estate_Item]],Houses[#All],3)</f>
        <v>Hanevoet</v>
      </c>
      <c r="F2270" t="str">
        <f>VLOOKUP(Rent[[#This Row],[Real_estate_Item]],Houses[#All],6)</f>
        <v>Apartment</v>
      </c>
      <c r="G2270" s="3">
        <f>VLOOKUP(Rent[[#This Row],[Real_estate_Item]],Houses[#All],7)</f>
        <v>275</v>
      </c>
      <c r="H2270" s="3">
        <f t="shared" si="70"/>
        <v>2200</v>
      </c>
      <c r="I2270" s="3">
        <f t="shared" si="71"/>
        <v>3300</v>
      </c>
      <c r="J2270" s="4">
        <f>Rent[[#This Row],[Actual_Rent]]/Rent[[#This Row],[Planned_rent]]</f>
        <v>0.66666666666666663</v>
      </c>
      <c r="K2270"/>
    </row>
    <row r="2271" spans="1:11" x14ac:dyDescent="0.25">
      <c r="A2271">
        <v>120</v>
      </c>
      <c r="B2271" s="1">
        <v>40179</v>
      </c>
      <c r="C2271">
        <v>9</v>
      </c>
      <c r="D2271" t="str">
        <f>VLOOKUP(Rent[[#This Row],[Real_estate_Item]],Houses[#All],2)</f>
        <v>Eindhoven-West</v>
      </c>
      <c r="E2271" t="str">
        <f>VLOOKUP(Rent[[#This Row],[Real_estate_Item]],Houses[#All],3)</f>
        <v>Hanevoet</v>
      </c>
      <c r="F2271" t="str">
        <f>VLOOKUP(Rent[[#This Row],[Real_estate_Item]],Houses[#All],6)</f>
        <v>Apartment</v>
      </c>
      <c r="G2271" s="3">
        <f>VLOOKUP(Rent[[#This Row],[Real_estate_Item]],Houses[#All],7)</f>
        <v>275</v>
      </c>
      <c r="H2271" s="3">
        <f t="shared" si="70"/>
        <v>2475</v>
      </c>
      <c r="I2271" s="3">
        <f t="shared" si="71"/>
        <v>3300</v>
      </c>
      <c r="J2271" s="4">
        <f>Rent[[#This Row],[Actual_Rent]]/Rent[[#This Row],[Planned_rent]]</f>
        <v>0.75</v>
      </c>
      <c r="K2271"/>
    </row>
    <row r="2272" spans="1:11" x14ac:dyDescent="0.25">
      <c r="A2272">
        <v>120</v>
      </c>
      <c r="B2272" s="1">
        <v>40544</v>
      </c>
      <c r="C2272">
        <v>7</v>
      </c>
      <c r="D2272" t="str">
        <f>VLOOKUP(Rent[[#This Row],[Real_estate_Item]],Houses[#All],2)</f>
        <v>Eindhoven-West</v>
      </c>
      <c r="E2272" t="str">
        <f>VLOOKUP(Rent[[#This Row],[Real_estate_Item]],Houses[#All],3)</f>
        <v>Hanevoet</v>
      </c>
      <c r="F2272" t="str">
        <f>VLOOKUP(Rent[[#This Row],[Real_estate_Item]],Houses[#All],6)</f>
        <v>Apartment</v>
      </c>
      <c r="G2272" s="3">
        <f>VLOOKUP(Rent[[#This Row],[Real_estate_Item]],Houses[#All],7)</f>
        <v>275</v>
      </c>
      <c r="H2272" s="3">
        <f t="shared" si="70"/>
        <v>1925</v>
      </c>
      <c r="I2272" s="3">
        <f t="shared" si="71"/>
        <v>3300</v>
      </c>
      <c r="J2272" s="4">
        <f>Rent[[#This Row],[Actual_Rent]]/Rent[[#This Row],[Planned_rent]]</f>
        <v>0.58333333333333337</v>
      </c>
      <c r="K2272"/>
    </row>
    <row r="2273" spans="1:11" x14ac:dyDescent="0.25">
      <c r="A2273">
        <v>120</v>
      </c>
      <c r="B2273" s="1">
        <v>40909</v>
      </c>
      <c r="C2273">
        <v>8</v>
      </c>
      <c r="D2273" t="str">
        <f>VLOOKUP(Rent[[#This Row],[Real_estate_Item]],Houses[#All],2)</f>
        <v>Eindhoven-West</v>
      </c>
      <c r="E2273" t="str">
        <f>VLOOKUP(Rent[[#This Row],[Real_estate_Item]],Houses[#All],3)</f>
        <v>Hanevoet</v>
      </c>
      <c r="F2273" t="str">
        <f>VLOOKUP(Rent[[#This Row],[Real_estate_Item]],Houses[#All],6)</f>
        <v>Apartment</v>
      </c>
      <c r="G2273" s="3">
        <f>VLOOKUP(Rent[[#This Row],[Real_estate_Item]],Houses[#All],7)</f>
        <v>275</v>
      </c>
      <c r="H2273" s="3">
        <f t="shared" si="70"/>
        <v>2200</v>
      </c>
      <c r="I2273" s="3">
        <f t="shared" si="71"/>
        <v>3300</v>
      </c>
      <c r="J2273" s="4">
        <f>Rent[[#This Row],[Actual_Rent]]/Rent[[#This Row],[Planned_rent]]</f>
        <v>0.66666666666666663</v>
      </c>
      <c r="K2273"/>
    </row>
    <row r="2274" spans="1:11" x14ac:dyDescent="0.25">
      <c r="A2274">
        <v>120</v>
      </c>
      <c r="B2274" s="1">
        <v>41275</v>
      </c>
      <c r="C2274">
        <v>8</v>
      </c>
      <c r="D2274" t="str">
        <f>VLOOKUP(Rent[[#This Row],[Real_estate_Item]],Houses[#All],2)</f>
        <v>Eindhoven-West</v>
      </c>
      <c r="E2274" t="str">
        <f>VLOOKUP(Rent[[#This Row],[Real_estate_Item]],Houses[#All],3)</f>
        <v>Hanevoet</v>
      </c>
      <c r="F2274" t="str">
        <f>VLOOKUP(Rent[[#This Row],[Real_estate_Item]],Houses[#All],6)</f>
        <v>Apartment</v>
      </c>
      <c r="G2274" s="3">
        <f>VLOOKUP(Rent[[#This Row],[Real_estate_Item]],Houses[#All],7)</f>
        <v>275</v>
      </c>
      <c r="H2274" s="3">
        <f t="shared" si="70"/>
        <v>2200</v>
      </c>
      <c r="I2274" s="3">
        <f t="shared" si="71"/>
        <v>3300</v>
      </c>
      <c r="J2274" s="4">
        <f>Rent[[#This Row],[Actual_Rent]]/Rent[[#This Row],[Planned_rent]]</f>
        <v>0.66666666666666663</v>
      </c>
      <c r="K2274"/>
    </row>
    <row r="2275" spans="1:11" x14ac:dyDescent="0.25">
      <c r="A2275">
        <v>120</v>
      </c>
      <c r="B2275" s="1">
        <v>41640</v>
      </c>
      <c r="C2275">
        <v>10</v>
      </c>
      <c r="D2275" t="str">
        <f>VLOOKUP(Rent[[#This Row],[Real_estate_Item]],Houses[#All],2)</f>
        <v>Eindhoven-West</v>
      </c>
      <c r="E2275" t="str">
        <f>VLOOKUP(Rent[[#This Row],[Real_estate_Item]],Houses[#All],3)</f>
        <v>Hanevoet</v>
      </c>
      <c r="F2275" t="str">
        <f>VLOOKUP(Rent[[#This Row],[Real_estate_Item]],Houses[#All],6)</f>
        <v>Apartment</v>
      </c>
      <c r="G2275" s="3">
        <f>VLOOKUP(Rent[[#This Row],[Real_estate_Item]],Houses[#All],7)</f>
        <v>275</v>
      </c>
      <c r="H2275" s="3">
        <f t="shared" si="70"/>
        <v>2750</v>
      </c>
      <c r="I2275" s="3">
        <f t="shared" si="71"/>
        <v>3300</v>
      </c>
      <c r="J2275" s="4">
        <f>Rent[[#This Row],[Actual_Rent]]/Rent[[#This Row],[Planned_rent]]</f>
        <v>0.83333333333333337</v>
      </c>
      <c r="K2275"/>
    </row>
    <row r="2276" spans="1:11" x14ac:dyDescent="0.25">
      <c r="A2276">
        <v>120</v>
      </c>
      <c r="B2276" s="1">
        <v>42005</v>
      </c>
      <c r="C2276">
        <v>8</v>
      </c>
      <c r="D2276" t="str">
        <f>VLOOKUP(Rent[[#This Row],[Real_estate_Item]],Houses[#All],2)</f>
        <v>Eindhoven-West</v>
      </c>
      <c r="E2276" t="str">
        <f>VLOOKUP(Rent[[#This Row],[Real_estate_Item]],Houses[#All],3)</f>
        <v>Hanevoet</v>
      </c>
      <c r="F2276" t="str">
        <f>VLOOKUP(Rent[[#This Row],[Real_estate_Item]],Houses[#All],6)</f>
        <v>Apartment</v>
      </c>
      <c r="G2276" s="3">
        <f>VLOOKUP(Rent[[#This Row],[Real_estate_Item]],Houses[#All],7)</f>
        <v>275</v>
      </c>
      <c r="H2276" s="3">
        <f t="shared" si="70"/>
        <v>2200</v>
      </c>
      <c r="I2276" s="3">
        <f t="shared" si="71"/>
        <v>3300</v>
      </c>
      <c r="J2276" s="4">
        <f>Rent[[#This Row],[Actual_Rent]]/Rent[[#This Row],[Planned_rent]]</f>
        <v>0.66666666666666663</v>
      </c>
      <c r="K2276"/>
    </row>
    <row r="2277" spans="1:11" x14ac:dyDescent="0.25">
      <c r="A2277">
        <v>120</v>
      </c>
      <c r="B2277" s="1">
        <v>42370</v>
      </c>
      <c r="C2277">
        <v>7</v>
      </c>
      <c r="D2277" t="str">
        <f>VLOOKUP(Rent[[#This Row],[Real_estate_Item]],Houses[#All],2)</f>
        <v>Eindhoven-West</v>
      </c>
      <c r="E2277" t="str">
        <f>VLOOKUP(Rent[[#This Row],[Real_estate_Item]],Houses[#All],3)</f>
        <v>Hanevoet</v>
      </c>
      <c r="F2277" t="str">
        <f>VLOOKUP(Rent[[#This Row],[Real_estate_Item]],Houses[#All],6)</f>
        <v>Apartment</v>
      </c>
      <c r="G2277" s="3">
        <f>VLOOKUP(Rent[[#This Row],[Real_estate_Item]],Houses[#All],7)</f>
        <v>275</v>
      </c>
      <c r="H2277" s="3">
        <f t="shared" si="70"/>
        <v>1925</v>
      </c>
      <c r="I2277" s="3">
        <f t="shared" si="71"/>
        <v>3300</v>
      </c>
      <c r="J2277" s="4">
        <f>Rent[[#This Row],[Actual_Rent]]/Rent[[#This Row],[Planned_rent]]</f>
        <v>0.58333333333333337</v>
      </c>
      <c r="K2277"/>
    </row>
    <row r="2278" spans="1:11" x14ac:dyDescent="0.25">
      <c r="A2278">
        <v>120</v>
      </c>
      <c r="B2278" s="1">
        <v>42736</v>
      </c>
      <c r="C2278">
        <v>7</v>
      </c>
      <c r="D2278" t="str">
        <f>VLOOKUP(Rent[[#This Row],[Real_estate_Item]],Houses[#All],2)</f>
        <v>Eindhoven-West</v>
      </c>
      <c r="E2278" t="str">
        <f>VLOOKUP(Rent[[#This Row],[Real_estate_Item]],Houses[#All],3)</f>
        <v>Hanevoet</v>
      </c>
      <c r="F2278" t="str">
        <f>VLOOKUP(Rent[[#This Row],[Real_estate_Item]],Houses[#All],6)</f>
        <v>Apartment</v>
      </c>
      <c r="G2278" s="3">
        <f>VLOOKUP(Rent[[#This Row],[Real_estate_Item]],Houses[#All],7)</f>
        <v>275</v>
      </c>
      <c r="H2278" s="3">
        <f t="shared" si="70"/>
        <v>1925</v>
      </c>
      <c r="I2278" s="3">
        <f t="shared" si="71"/>
        <v>3300</v>
      </c>
      <c r="J2278" s="4">
        <f>Rent[[#This Row],[Actual_Rent]]/Rent[[#This Row],[Planned_rent]]</f>
        <v>0.58333333333333337</v>
      </c>
      <c r="K2278"/>
    </row>
    <row r="2279" spans="1:11" x14ac:dyDescent="0.25">
      <c r="A2279">
        <v>120</v>
      </c>
      <c r="B2279" s="1">
        <v>43101</v>
      </c>
      <c r="C2279">
        <v>7</v>
      </c>
      <c r="D2279" t="str">
        <f>VLOOKUP(Rent[[#This Row],[Real_estate_Item]],Houses[#All],2)</f>
        <v>Eindhoven-West</v>
      </c>
      <c r="E2279" t="str">
        <f>VLOOKUP(Rent[[#This Row],[Real_estate_Item]],Houses[#All],3)</f>
        <v>Hanevoet</v>
      </c>
      <c r="F2279" t="str">
        <f>VLOOKUP(Rent[[#This Row],[Real_estate_Item]],Houses[#All],6)</f>
        <v>Apartment</v>
      </c>
      <c r="G2279" s="3">
        <f>VLOOKUP(Rent[[#This Row],[Real_estate_Item]],Houses[#All],7)</f>
        <v>275</v>
      </c>
      <c r="H2279" s="3">
        <f t="shared" si="70"/>
        <v>1925</v>
      </c>
      <c r="I2279" s="3">
        <f t="shared" si="71"/>
        <v>3300</v>
      </c>
      <c r="J2279" s="4">
        <f>Rent[[#This Row],[Actual_Rent]]/Rent[[#This Row],[Planned_rent]]</f>
        <v>0.58333333333333337</v>
      </c>
      <c r="K2279"/>
    </row>
    <row r="2280" spans="1:11" x14ac:dyDescent="0.25">
      <c r="A2280">
        <v>120</v>
      </c>
      <c r="B2280" s="1">
        <v>43466</v>
      </c>
      <c r="C2280">
        <v>8</v>
      </c>
      <c r="D2280" t="str">
        <f>VLOOKUP(Rent[[#This Row],[Real_estate_Item]],Houses[#All],2)</f>
        <v>Eindhoven-West</v>
      </c>
      <c r="E2280" t="str">
        <f>VLOOKUP(Rent[[#This Row],[Real_estate_Item]],Houses[#All],3)</f>
        <v>Hanevoet</v>
      </c>
      <c r="F2280" t="str">
        <f>VLOOKUP(Rent[[#This Row],[Real_estate_Item]],Houses[#All],6)</f>
        <v>Apartment</v>
      </c>
      <c r="G2280" s="3">
        <f>VLOOKUP(Rent[[#This Row],[Real_estate_Item]],Houses[#All],7)</f>
        <v>275</v>
      </c>
      <c r="H2280" s="3">
        <f t="shared" si="70"/>
        <v>2200</v>
      </c>
      <c r="I2280" s="3">
        <f t="shared" si="71"/>
        <v>3300</v>
      </c>
      <c r="J2280" s="4">
        <f>Rent[[#This Row],[Actual_Rent]]/Rent[[#This Row],[Planned_rent]]</f>
        <v>0.66666666666666663</v>
      </c>
      <c r="K2280"/>
    </row>
    <row r="2281" spans="1:11" x14ac:dyDescent="0.25">
      <c r="A2281">
        <v>121</v>
      </c>
      <c r="B2281" s="1">
        <v>36892</v>
      </c>
      <c r="C2281">
        <v>10</v>
      </c>
      <c r="D2281" t="str">
        <f>VLOOKUP(Rent[[#This Row],[Real_estate_Item]],Houses[#All],2)</f>
        <v>Eindhoven-West</v>
      </c>
      <c r="E2281" t="str">
        <f>VLOOKUP(Rent[[#This Row],[Real_estate_Item]],Houses[#All],3)</f>
        <v>Hanevoet</v>
      </c>
      <c r="F2281" t="str">
        <f>VLOOKUP(Rent[[#This Row],[Real_estate_Item]],Houses[#All],6)</f>
        <v>Apartment</v>
      </c>
      <c r="G2281" s="3">
        <f>VLOOKUP(Rent[[#This Row],[Real_estate_Item]],Houses[#All],7)</f>
        <v>330</v>
      </c>
      <c r="H2281" s="3">
        <f t="shared" si="70"/>
        <v>3300</v>
      </c>
      <c r="I2281" s="3">
        <f t="shared" si="71"/>
        <v>3960</v>
      </c>
      <c r="J2281" s="4">
        <f>Rent[[#This Row],[Actual_Rent]]/Rent[[#This Row],[Planned_rent]]</f>
        <v>0.83333333333333337</v>
      </c>
      <c r="K2281"/>
    </row>
    <row r="2282" spans="1:11" x14ac:dyDescent="0.25">
      <c r="A2282">
        <v>121</v>
      </c>
      <c r="B2282" s="1">
        <v>37257</v>
      </c>
      <c r="C2282">
        <v>8</v>
      </c>
      <c r="D2282" t="str">
        <f>VLOOKUP(Rent[[#This Row],[Real_estate_Item]],Houses[#All],2)</f>
        <v>Eindhoven-West</v>
      </c>
      <c r="E2282" t="str">
        <f>VLOOKUP(Rent[[#This Row],[Real_estate_Item]],Houses[#All],3)</f>
        <v>Hanevoet</v>
      </c>
      <c r="F2282" t="str">
        <f>VLOOKUP(Rent[[#This Row],[Real_estate_Item]],Houses[#All],6)</f>
        <v>Apartment</v>
      </c>
      <c r="G2282" s="3">
        <f>VLOOKUP(Rent[[#This Row],[Real_estate_Item]],Houses[#All],7)</f>
        <v>330</v>
      </c>
      <c r="H2282" s="3">
        <f t="shared" si="70"/>
        <v>2640</v>
      </c>
      <c r="I2282" s="3">
        <f t="shared" si="71"/>
        <v>3960</v>
      </c>
      <c r="J2282" s="4">
        <f>Rent[[#This Row],[Actual_Rent]]/Rent[[#This Row],[Planned_rent]]</f>
        <v>0.66666666666666663</v>
      </c>
      <c r="K2282"/>
    </row>
    <row r="2283" spans="1:11" x14ac:dyDescent="0.25">
      <c r="A2283">
        <v>121</v>
      </c>
      <c r="B2283" s="1">
        <v>37622</v>
      </c>
      <c r="C2283">
        <v>8</v>
      </c>
      <c r="D2283" t="str">
        <f>VLOOKUP(Rent[[#This Row],[Real_estate_Item]],Houses[#All],2)</f>
        <v>Eindhoven-West</v>
      </c>
      <c r="E2283" t="str">
        <f>VLOOKUP(Rent[[#This Row],[Real_estate_Item]],Houses[#All],3)</f>
        <v>Hanevoet</v>
      </c>
      <c r="F2283" t="str">
        <f>VLOOKUP(Rent[[#This Row],[Real_estate_Item]],Houses[#All],6)</f>
        <v>Apartment</v>
      </c>
      <c r="G2283" s="3">
        <f>VLOOKUP(Rent[[#This Row],[Real_estate_Item]],Houses[#All],7)</f>
        <v>330</v>
      </c>
      <c r="H2283" s="3">
        <f t="shared" si="70"/>
        <v>2640</v>
      </c>
      <c r="I2283" s="3">
        <f t="shared" si="71"/>
        <v>3960</v>
      </c>
      <c r="J2283" s="4">
        <f>Rent[[#This Row],[Actual_Rent]]/Rent[[#This Row],[Planned_rent]]</f>
        <v>0.66666666666666663</v>
      </c>
      <c r="K2283"/>
    </row>
    <row r="2284" spans="1:11" x14ac:dyDescent="0.25">
      <c r="A2284">
        <v>121</v>
      </c>
      <c r="B2284" s="1">
        <v>37987</v>
      </c>
      <c r="C2284">
        <v>10</v>
      </c>
      <c r="D2284" t="str">
        <f>VLOOKUP(Rent[[#This Row],[Real_estate_Item]],Houses[#All],2)</f>
        <v>Eindhoven-West</v>
      </c>
      <c r="E2284" t="str">
        <f>VLOOKUP(Rent[[#This Row],[Real_estate_Item]],Houses[#All],3)</f>
        <v>Hanevoet</v>
      </c>
      <c r="F2284" t="str">
        <f>VLOOKUP(Rent[[#This Row],[Real_estate_Item]],Houses[#All],6)</f>
        <v>Apartment</v>
      </c>
      <c r="G2284" s="3">
        <f>VLOOKUP(Rent[[#This Row],[Real_estate_Item]],Houses[#All],7)</f>
        <v>330</v>
      </c>
      <c r="H2284" s="3">
        <f t="shared" si="70"/>
        <v>3300</v>
      </c>
      <c r="I2284" s="3">
        <f t="shared" si="71"/>
        <v>3960</v>
      </c>
      <c r="J2284" s="4">
        <f>Rent[[#This Row],[Actual_Rent]]/Rent[[#This Row],[Planned_rent]]</f>
        <v>0.83333333333333337</v>
      </c>
      <c r="K2284"/>
    </row>
    <row r="2285" spans="1:11" x14ac:dyDescent="0.25">
      <c r="A2285">
        <v>121</v>
      </c>
      <c r="B2285" s="1">
        <v>38353</v>
      </c>
      <c r="C2285">
        <v>7</v>
      </c>
      <c r="D2285" t="str">
        <f>VLOOKUP(Rent[[#This Row],[Real_estate_Item]],Houses[#All],2)</f>
        <v>Eindhoven-West</v>
      </c>
      <c r="E2285" t="str">
        <f>VLOOKUP(Rent[[#This Row],[Real_estate_Item]],Houses[#All],3)</f>
        <v>Hanevoet</v>
      </c>
      <c r="F2285" t="str">
        <f>VLOOKUP(Rent[[#This Row],[Real_estate_Item]],Houses[#All],6)</f>
        <v>Apartment</v>
      </c>
      <c r="G2285" s="3">
        <f>VLOOKUP(Rent[[#This Row],[Real_estate_Item]],Houses[#All],7)</f>
        <v>330</v>
      </c>
      <c r="H2285" s="3">
        <f t="shared" si="70"/>
        <v>2310</v>
      </c>
      <c r="I2285" s="3">
        <f t="shared" si="71"/>
        <v>3960</v>
      </c>
      <c r="J2285" s="4">
        <f>Rent[[#This Row],[Actual_Rent]]/Rent[[#This Row],[Planned_rent]]</f>
        <v>0.58333333333333337</v>
      </c>
      <c r="K2285"/>
    </row>
    <row r="2286" spans="1:11" x14ac:dyDescent="0.25">
      <c r="A2286">
        <v>121</v>
      </c>
      <c r="B2286" s="1">
        <v>38718</v>
      </c>
      <c r="C2286">
        <v>7</v>
      </c>
      <c r="D2286" t="str">
        <f>VLOOKUP(Rent[[#This Row],[Real_estate_Item]],Houses[#All],2)</f>
        <v>Eindhoven-West</v>
      </c>
      <c r="E2286" t="str">
        <f>VLOOKUP(Rent[[#This Row],[Real_estate_Item]],Houses[#All],3)</f>
        <v>Hanevoet</v>
      </c>
      <c r="F2286" t="str">
        <f>VLOOKUP(Rent[[#This Row],[Real_estate_Item]],Houses[#All],6)</f>
        <v>Apartment</v>
      </c>
      <c r="G2286" s="3">
        <f>VLOOKUP(Rent[[#This Row],[Real_estate_Item]],Houses[#All],7)</f>
        <v>330</v>
      </c>
      <c r="H2286" s="3">
        <f t="shared" si="70"/>
        <v>2310</v>
      </c>
      <c r="I2286" s="3">
        <f t="shared" si="71"/>
        <v>3960</v>
      </c>
      <c r="J2286" s="4">
        <f>Rent[[#This Row],[Actual_Rent]]/Rent[[#This Row],[Planned_rent]]</f>
        <v>0.58333333333333337</v>
      </c>
      <c r="K2286"/>
    </row>
    <row r="2287" spans="1:11" x14ac:dyDescent="0.25">
      <c r="A2287">
        <v>121</v>
      </c>
      <c r="B2287" s="1">
        <v>39083</v>
      </c>
      <c r="C2287">
        <v>8</v>
      </c>
      <c r="D2287" t="str">
        <f>VLOOKUP(Rent[[#This Row],[Real_estate_Item]],Houses[#All],2)</f>
        <v>Eindhoven-West</v>
      </c>
      <c r="E2287" t="str">
        <f>VLOOKUP(Rent[[#This Row],[Real_estate_Item]],Houses[#All],3)</f>
        <v>Hanevoet</v>
      </c>
      <c r="F2287" t="str">
        <f>VLOOKUP(Rent[[#This Row],[Real_estate_Item]],Houses[#All],6)</f>
        <v>Apartment</v>
      </c>
      <c r="G2287" s="3">
        <f>VLOOKUP(Rent[[#This Row],[Real_estate_Item]],Houses[#All],7)</f>
        <v>330</v>
      </c>
      <c r="H2287" s="3">
        <f t="shared" si="70"/>
        <v>2640</v>
      </c>
      <c r="I2287" s="3">
        <f t="shared" si="71"/>
        <v>3960</v>
      </c>
      <c r="J2287" s="4">
        <f>Rent[[#This Row],[Actual_Rent]]/Rent[[#This Row],[Planned_rent]]</f>
        <v>0.66666666666666663</v>
      </c>
      <c r="K2287"/>
    </row>
    <row r="2288" spans="1:11" x14ac:dyDescent="0.25">
      <c r="A2288">
        <v>121</v>
      </c>
      <c r="B2288" s="1">
        <v>39448</v>
      </c>
      <c r="C2288">
        <v>9</v>
      </c>
      <c r="D2288" t="str">
        <f>VLOOKUP(Rent[[#This Row],[Real_estate_Item]],Houses[#All],2)</f>
        <v>Eindhoven-West</v>
      </c>
      <c r="E2288" t="str">
        <f>VLOOKUP(Rent[[#This Row],[Real_estate_Item]],Houses[#All],3)</f>
        <v>Hanevoet</v>
      </c>
      <c r="F2288" t="str">
        <f>VLOOKUP(Rent[[#This Row],[Real_estate_Item]],Houses[#All],6)</f>
        <v>Apartment</v>
      </c>
      <c r="G2288" s="3">
        <f>VLOOKUP(Rent[[#This Row],[Real_estate_Item]],Houses[#All],7)</f>
        <v>330</v>
      </c>
      <c r="H2288" s="3">
        <f t="shared" si="70"/>
        <v>2970</v>
      </c>
      <c r="I2288" s="3">
        <f t="shared" si="71"/>
        <v>3960</v>
      </c>
      <c r="J2288" s="4">
        <f>Rent[[#This Row],[Actual_Rent]]/Rent[[#This Row],[Planned_rent]]</f>
        <v>0.75</v>
      </c>
      <c r="K2288"/>
    </row>
    <row r="2289" spans="1:11" x14ac:dyDescent="0.25">
      <c r="A2289">
        <v>121</v>
      </c>
      <c r="B2289" s="1">
        <v>39814</v>
      </c>
      <c r="C2289">
        <v>6</v>
      </c>
      <c r="D2289" t="str">
        <f>VLOOKUP(Rent[[#This Row],[Real_estate_Item]],Houses[#All],2)</f>
        <v>Eindhoven-West</v>
      </c>
      <c r="E2289" t="str">
        <f>VLOOKUP(Rent[[#This Row],[Real_estate_Item]],Houses[#All],3)</f>
        <v>Hanevoet</v>
      </c>
      <c r="F2289" t="str">
        <f>VLOOKUP(Rent[[#This Row],[Real_estate_Item]],Houses[#All],6)</f>
        <v>Apartment</v>
      </c>
      <c r="G2289" s="3">
        <f>VLOOKUP(Rent[[#This Row],[Real_estate_Item]],Houses[#All],7)</f>
        <v>330</v>
      </c>
      <c r="H2289" s="3">
        <f t="shared" si="70"/>
        <v>1980</v>
      </c>
      <c r="I2289" s="3">
        <f t="shared" si="71"/>
        <v>3960</v>
      </c>
      <c r="J2289" s="4">
        <f>Rent[[#This Row],[Actual_Rent]]/Rent[[#This Row],[Planned_rent]]</f>
        <v>0.5</v>
      </c>
      <c r="K2289"/>
    </row>
    <row r="2290" spans="1:11" x14ac:dyDescent="0.25">
      <c r="A2290">
        <v>121</v>
      </c>
      <c r="B2290" s="1">
        <v>40179</v>
      </c>
      <c r="C2290">
        <v>10</v>
      </c>
      <c r="D2290" t="str">
        <f>VLOOKUP(Rent[[#This Row],[Real_estate_Item]],Houses[#All],2)</f>
        <v>Eindhoven-West</v>
      </c>
      <c r="E2290" t="str">
        <f>VLOOKUP(Rent[[#This Row],[Real_estate_Item]],Houses[#All],3)</f>
        <v>Hanevoet</v>
      </c>
      <c r="F2290" t="str">
        <f>VLOOKUP(Rent[[#This Row],[Real_estate_Item]],Houses[#All],6)</f>
        <v>Apartment</v>
      </c>
      <c r="G2290" s="3">
        <f>VLOOKUP(Rent[[#This Row],[Real_estate_Item]],Houses[#All],7)</f>
        <v>330</v>
      </c>
      <c r="H2290" s="3">
        <f t="shared" si="70"/>
        <v>3300</v>
      </c>
      <c r="I2290" s="3">
        <f t="shared" si="71"/>
        <v>3960</v>
      </c>
      <c r="J2290" s="4">
        <f>Rent[[#This Row],[Actual_Rent]]/Rent[[#This Row],[Planned_rent]]</f>
        <v>0.83333333333333337</v>
      </c>
      <c r="K2290"/>
    </row>
    <row r="2291" spans="1:11" x14ac:dyDescent="0.25">
      <c r="A2291">
        <v>121</v>
      </c>
      <c r="B2291" s="1">
        <v>40544</v>
      </c>
      <c r="C2291">
        <v>6</v>
      </c>
      <c r="D2291" t="str">
        <f>VLOOKUP(Rent[[#This Row],[Real_estate_Item]],Houses[#All],2)</f>
        <v>Eindhoven-West</v>
      </c>
      <c r="E2291" t="str">
        <f>VLOOKUP(Rent[[#This Row],[Real_estate_Item]],Houses[#All],3)</f>
        <v>Hanevoet</v>
      </c>
      <c r="F2291" t="str">
        <f>VLOOKUP(Rent[[#This Row],[Real_estate_Item]],Houses[#All],6)</f>
        <v>Apartment</v>
      </c>
      <c r="G2291" s="3">
        <f>VLOOKUP(Rent[[#This Row],[Real_estate_Item]],Houses[#All],7)</f>
        <v>330</v>
      </c>
      <c r="H2291" s="3">
        <f t="shared" si="70"/>
        <v>1980</v>
      </c>
      <c r="I2291" s="3">
        <f t="shared" si="71"/>
        <v>3960</v>
      </c>
      <c r="J2291" s="4">
        <f>Rent[[#This Row],[Actual_Rent]]/Rent[[#This Row],[Planned_rent]]</f>
        <v>0.5</v>
      </c>
      <c r="K2291"/>
    </row>
    <row r="2292" spans="1:11" x14ac:dyDescent="0.25">
      <c r="A2292">
        <v>121</v>
      </c>
      <c r="B2292" s="1">
        <v>40909</v>
      </c>
      <c r="C2292">
        <v>6</v>
      </c>
      <c r="D2292" t="str">
        <f>VLOOKUP(Rent[[#This Row],[Real_estate_Item]],Houses[#All],2)</f>
        <v>Eindhoven-West</v>
      </c>
      <c r="E2292" t="str">
        <f>VLOOKUP(Rent[[#This Row],[Real_estate_Item]],Houses[#All],3)</f>
        <v>Hanevoet</v>
      </c>
      <c r="F2292" t="str">
        <f>VLOOKUP(Rent[[#This Row],[Real_estate_Item]],Houses[#All],6)</f>
        <v>Apartment</v>
      </c>
      <c r="G2292" s="3">
        <f>VLOOKUP(Rent[[#This Row],[Real_estate_Item]],Houses[#All],7)</f>
        <v>330</v>
      </c>
      <c r="H2292" s="3">
        <f t="shared" si="70"/>
        <v>1980</v>
      </c>
      <c r="I2292" s="3">
        <f t="shared" si="71"/>
        <v>3960</v>
      </c>
      <c r="J2292" s="4">
        <f>Rent[[#This Row],[Actual_Rent]]/Rent[[#This Row],[Planned_rent]]</f>
        <v>0.5</v>
      </c>
      <c r="K2292"/>
    </row>
    <row r="2293" spans="1:11" x14ac:dyDescent="0.25">
      <c r="A2293">
        <v>121</v>
      </c>
      <c r="B2293" s="1">
        <v>41275</v>
      </c>
      <c r="C2293">
        <v>7</v>
      </c>
      <c r="D2293" t="str">
        <f>VLOOKUP(Rent[[#This Row],[Real_estate_Item]],Houses[#All],2)</f>
        <v>Eindhoven-West</v>
      </c>
      <c r="E2293" t="str">
        <f>VLOOKUP(Rent[[#This Row],[Real_estate_Item]],Houses[#All],3)</f>
        <v>Hanevoet</v>
      </c>
      <c r="F2293" t="str">
        <f>VLOOKUP(Rent[[#This Row],[Real_estate_Item]],Houses[#All],6)</f>
        <v>Apartment</v>
      </c>
      <c r="G2293" s="3">
        <f>VLOOKUP(Rent[[#This Row],[Real_estate_Item]],Houses[#All],7)</f>
        <v>330</v>
      </c>
      <c r="H2293" s="3">
        <f t="shared" si="70"/>
        <v>2310</v>
      </c>
      <c r="I2293" s="3">
        <f t="shared" si="71"/>
        <v>3960</v>
      </c>
      <c r="J2293" s="4">
        <f>Rent[[#This Row],[Actual_Rent]]/Rent[[#This Row],[Planned_rent]]</f>
        <v>0.58333333333333337</v>
      </c>
      <c r="K2293"/>
    </row>
    <row r="2294" spans="1:11" x14ac:dyDescent="0.25">
      <c r="A2294">
        <v>121</v>
      </c>
      <c r="B2294" s="1">
        <v>41640</v>
      </c>
      <c r="C2294">
        <v>8</v>
      </c>
      <c r="D2294" t="str">
        <f>VLOOKUP(Rent[[#This Row],[Real_estate_Item]],Houses[#All],2)</f>
        <v>Eindhoven-West</v>
      </c>
      <c r="E2294" t="str">
        <f>VLOOKUP(Rent[[#This Row],[Real_estate_Item]],Houses[#All],3)</f>
        <v>Hanevoet</v>
      </c>
      <c r="F2294" t="str">
        <f>VLOOKUP(Rent[[#This Row],[Real_estate_Item]],Houses[#All],6)</f>
        <v>Apartment</v>
      </c>
      <c r="G2294" s="3">
        <f>VLOOKUP(Rent[[#This Row],[Real_estate_Item]],Houses[#All],7)</f>
        <v>330</v>
      </c>
      <c r="H2294" s="3">
        <f t="shared" si="70"/>
        <v>2640</v>
      </c>
      <c r="I2294" s="3">
        <f t="shared" si="71"/>
        <v>3960</v>
      </c>
      <c r="J2294" s="4">
        <f>Rent[[#This Row],[Actual_Rent]]/Rent[[#This Row],[Planned_rent]]</f>
        <v>0.66666666666666663</v>
      </c>
      <c r="K2294"/>
    </row>
    <row r="2295" spans="1:11" x14ac:dyDescent="0.25">
      <c r="A2295">
        <v>121</v>
      </c>
      <c r="B2295" s="1">
        <v>42005</v>
      </c>
      <c r="C2295">
        <v>10</v>
      </c>
      <c r="D2295" t="str">
        <f>VLOOKUP(Rent[[#This Row],[Real_estate_Item]],Houses[#All],2)</f>
        <v>Eindhoven-West</v>
      </c>
      <c r="E2295" t="str">
        <f>VLOOKUP(Rent[[#This Row],[Real_estate_Item]],Houses[#All],3)</f>
        <v>Hanevoet</v>
      </c>
      <c r="F2295" t="str">
        <f>VLOOKUP(Rent[[#This Row],[Real_estate_Item]],Houses[#All],6)</f>
        <v>Apartment</v>
      </c>
      <c r="G2295" s="3">
        <f>VLOOKUP(Rent[[#This Row],[Real_estate_Item]],Houses[#All],7)</f>
        <v>330</v>
      </c>
      <c r="H2295" s="3">
        <f t="shared" si="70"/>
        <v>3300</v>
      </c>
      <c r="I2295" s="3">
        <f t="shared" si="71"/>
        <v>3960</v>
      </c>
      <c r="J2295" s="4">
        <f>Rent[[#This Row],[Actual_Rent]]/Rent[[#This Row],[Planned_rent]]</f>
        <v>0.83333333333333337</v>
      </c>
      <c r="K2295"/>
    </row>
    <row r="2296" spans="1:11" x14ac:dyDescent="0.25">
      <c r="A2296">
        <v>121</v>
      </c>
      <c r="B2296" s="1">
        <v>42370</v>
      </c>
      <c r="C2296">
        <v>8</v>
      </c>
      <c r="D2296" t="str">
        <f>VLOOKUP(Rent[[#This Row],[Real_estate_Item]],Houses[#All],2)</f>
        <v>Eindhoven-West</v>
      </c>
      <c r="E2296" t="str">
        <f>VLOOKUP(Rent[[#This Row],[Real_estate_Item]],Houses[#All],3)</f>
        <v>Hanevoet</v>
      </c>
      <c r="F2296" t="str">
        <f>VLOOKUP(Rent[[#This Row],[Real_estate_Item]],Houses[#All],6)</f>
        <v>Apartment</v>
      </c>
      <c r="G2296" s="3">
        <f>VLOOKUP(Rent[[#This Row],[Real_estate_Item]],Houses[#All],7)</f>
        <v>330</v>
      </c>
      <c r="H2296" s="3">
        <f t="shared" si="70"/>
        <v>2640</v>
      </c>
      <c r="I2296" s="3">
        <f t="shared" si="71"/>
        <v>3960</v>
      </c>
      <c r="J2296" s="4">
        <f>Rent[[#This Row],[Actual_Rent]]/Rent[[#This Row],[Planned_rent]]</f>
        <v>0.66666666666666663</v>
      </c>
      <c r="K2296"/>
    </row>
    <row r="2297" spans="1:11" x14ac:dyDescent="0.25">
      <c r="A2297">
        <v>121</v>
      </c>
      <c r="B2297" s="1">
        <v>42736</v>
      </c>
      <c r="C2297">
        <v>8</v>
      </c>
      <c r="D2297" t="str">
        <f>VLOOKUP(Rent[[#This Row],[Real_estate_Item]],Houses[#All],2)</f>
        <v>Eindhoven-West</v>
      </c>
      <c r="E2297" t="str">
        <f>VLOOKUP(Rent[[#This Row],[Real_estate_Item]],Houses[#All],3)</f>
        <v>Hanevoet</v>
      </c>
      <c r="F2297" t="str">
        <f>VLOOKUP(Rent[[#This Row],[Real_estate_Item]],Houses[#All],6)</f>
        <v>Apartment</v>
      </c>
      <c r="G2297" s="3">
        <f>VLOOKUP(Rent[[#This Row],[Real_estate_Item]],Houses[#All],7)</f>
        <v>330</v>
      </c>
      <c r="H2297" s="3">
        <f t="shared" si="70"/>
        <v>2640</v>
      </c>
      <c r="I2297" s="3">
        <f t="shared" si="71"/>
        <v>3960</v>
      </c>
      <c r="J2297" s="4">
        <f>Rent[[#This Row],[Actual_Rent]]/Rent[[#This Row],[Planned_rent]]</f>
        <v>0.66666666666666663</v>
      </c>
      <c r="K2297"/>
    </row>
    <row r="2298" spans="1:11" x14ac:dyDescent="0.25">
      <c r="A2298">
        <v>121</v>
      </c>
      <c r="B2298" s="1">
        <v>43101</v>
      </c>
      <c r="C2298">
        <v>11</v>
      </c>
      <c r="D2298" t="str">
        <f>VLOOKUP(Rent[[#This Row],[Real_estate_Item]],Houses[#All],2)</f>
        <v>Eindhoven-West</v>
      </c>
      <c r="E2298" t="str">
        <f>VLOOKUP(Rent[[#This Row],[Real_estate_Item]],Houses[#All],3)</f>
        <v>Hanevoet</v>
      </c>
      <c r="F2298" t="str">
        <f>VLOOKUP(Rent[[#This Row],[Real_estate_Item]],Houses[#All],6)</f>
        <v>Apartment</v>
      </c>
      <c r="G2298" s="3">
        <f>VLOOKUP(Rent[[#This Row],[Real_estate_Item]],Houses[#All],7)</f>
        <v>330</v>
      </c>
      <c r="H2298" s="3">
        <f t="shared" si="70"/>
        <v>3630</v>
      </c>
      <c r="I2298" s="3">
        <f t="shared" si="71"/>
        <v>3960</v>
      </c>
      <c r="J2298" s="4">
        <f>Rent[[#This Row],[Actual_Rent]]/Rent[[#This Row],[Planned_rent]]</f>
        <v>0.91666666666666663</v>
      </c>
      <c r="K2298"/>
    </row>
    <row r="2299" spans="1:11" x14ac:dyDescent="0.25">
      <c r="A2299">
        <v>121</v>
      </c>
      <c r="B2299" s="1">
        <v>43466</v>
      </c>
      <c r="C2299">
        <v>8</v>
      </c>
      <c r="D2299" t="str">
        <f>VLOOKUP(Rent[[#This Row],[Real_estate_Item]],Houses[#All],2)</f>
        <v>Eindhoven-West</v>
      </c>
      <c r="E2299" t="str">
        <f>VLOOKUP(Rent[[#This Row],[Real_estate_Item]],Houses[#All],3)</f>
        <v>Hanevoet</v>
      </c>
      <c r="F2299" t="str">
        <f>VLOOKUP(Rent[[#This Row],[Real_estate_Item]],Houses[#All],6)</f>
        <v>Apartment</v>
      </c>
      <c r="G2299" s="3">
        <f>VLOOKUP(Rent[[#This Row],[Real_estate_Item]],Houses[#All],7)</f>
        <v>330</v>
      </c>
      <c r="H2299" s="3">
        <f t="shared" si="70"/>
        <v>2640</v>
      </c>
      <c r="I2299" s="3">
        <f t="shared" si="71"/>
        <v>3960</v>
      </c>
      <c r="J2299" s="4">
        <f>Rent[[#This Row],[Actual_Rent]]/Rent[[#This Row],[Planned_rent]]</f>
        <v>0.66666666666666663</v>
      </c>
      <c r="K2299"/>
    </row>
    <row r="2300" spans="1:11" x14ac:dyDescent="0.25">
      <c r="A2300">
        <v>122</v>
      </c>
      <c r="B2300" s="1">
        <v>36892</v>
      </c>
      <c r="C2300">
        <v>8</v>
      </c>
      <c r="D2300" t="str">
        <f>VLOOKUP(Rent[[#This Row],[Real_estate_Item]],Houses[#All],2)</f>
        <v>Eindhoven-West</v>
      </c>
      <c r="E2300" t="str">
        <f>VLOOKUP(Rent[[#This Row],[Real_estate_Item]],Houses[#All],3)</f>
        <v>Hanevoet</v>
      </c>
      <c r="F2300" t="str">
        <f>VLOOKUP(Rent[[#This Row],[Real_estate_Item]],Houses[#All],6)</f>
        <v>House</v>
      </c>
      <c r="G2300" s="3">
        <f>VLOOKUP(Rent[[#This Row],[Real_estate_Item]],Houses[#All],7)</f>
        <v>550</v>
      </c>
      <c r="H2300" s="3">
        <f t="shared" si="70"/>
        <v>4400</v>
      </c>
      <c r="I2300" s="3">
        <f t="shared" si="71"/>
        <v>6600</v>
      </c>
      <c r="J2300" s="4">
        <f>Rent[[#This Row],[Actual_Rent]]/Rent[[#This Row],[Planned_rent]]</f>
        <v>0.66666666666666663</v>
      </c>
      <c r="K2300"/>
    </row>
    <row r="2301" spans="1:11" x14ac:dyDescent="0.25">
      <c r="A2301">
        <v>122</v>
      </c>
      <c r="B2301" s="1">
        <v>37257</v>
      </c>
      <c r="C2301">
        <v>9</v>
      </c>
      <c r="D2301" t="str">
        <f>VLOOKUP(Rent[[#This Row],[Real_estate_Item]],Houses[#All],2)</f>
        <v>Eindhoven-West</v>
      </c>
      <c r="E2301" t="str">
        <f>VLOOKUP(Rent[[#This Row],[Real_estate_Item]],Houses[#All],3)</f>
        <v>Hanevoet</v>
      </c>
      <c r="F2301" t="str">
        <f>VLOOKUP(Rent[[#This Row],[Real_estate_Item]],Houses[#All],6)</f>
        <v>House</v>
      </c>
      <c r="G2301" s="3">
        <f>VLOOKUP(Rent[[#This Row],[Real_estate_Item]],Houses[#All],7)</f>
        <v>550</v>
      </c>
      <c r="H2301" s="3">
        <f t="shared" si="70"/>
        <v>4950</v>
      </c>
      <c r="I2301" s="3">
        <f t="shared" si="71"/>
        <v>6600</v>
      </c>
      <c r="J2301" s="4">
        <f>Rent[[#This Row],[Actual_Rent]]/Rent[[#This Row],[Planned_rent]]</f>
        <v>0.75</v>
      </c>
      <c r="K2301"/>
    </row>
    <row r="2302" spans="1:11" x14ac:dyDescent="0.25">
      <c r="A2302">
        <v>122</v>
      </c>
      <c r="B2302" s="1">
        <v>37622</v>
      </c>
      <c r="C2302">
        <v>10</v>
      </c>
      <c r="D2302" t="str">
        <f>VLOOKUP(Rent[[#This Row],[Real_estate_Item]],Houses[#All],2)</f>
        <v>Eindhoven-West</v>
      </c>
      <c r="E2302" t="str">
        <f>VLOOKUP(Rent[[#This Row],[Real_estate_Item]],Houses[#All],3)</f>
        <v>Hanevoet</v>
      </c>
      <c r="F2302" t="str">
        <f>VLOOKUP(Rent[[#This Row],[Real_estate_Item]],Houses[#All],6)</f>
        <v>House</v>
      </c>
      <c r="G2302" s="3">
        <f>VLOOKUP(Rent[[#This Row],[Real_estate_Item]],Houses[#All],7)</f>
        <v>550</v>
      </c>
      <c r="H2302" s="3">
        <f t="shared" si="70"/>
        <v>5500</v>
      </c>
      <c r="I2302" s="3">
        <f t="shared" si="71"/>
        <v>6600</v>
      </c>
      <c r="J2302" s="4">
        <f>Rent[[#This Row],[Actual_Rent]]/Rent[[#This Row],[Planned_rent]]</f>
        <v>0.83333333333333337</v>
      </c>
      <c r="K2302"/>
    </row>
    <row r="2303" spans="1:11" x14ac:dyDescent="0.25">
      <c r="A2303">
        <v>122</v>
      </c>
      <c r="B2303" s="1">
        <v>37987</v>
      </c>
      <c r="C2303">
        <v>6</v>
      </c>
      <c r="D2303" t="str">
        <f>VLOOKUP(Rent[[#This Row],[Real_estate_Item]],Houses[#All],2)</f>
        <v>Eindhoven-West</v>
      </c>
      <c r="E2303" t="str">
        <f>VLOOKUP(Rent[[#This Row],[Real_estate_Item]],Houses[#All],3)</f>
        <v>Hanevoet</v>
      </c>
      <c r="F2303" t="str">
        <f>VLOOKUP(Rent[[#This Row],[Real_estate_Item]],Houses[#All],6)</f>
        <v>House</v>
      </c>
      <c r="G2303" s="3">
        <f>VLOOKUP(Rent[[#This Row],[Real_estate_Item]],Houses[#All],7)</f>
        <v>550</v>
      </c>
      <c r="H2303" s="3">
        <f t="shared" si="70"/>
        <v>3300</v>
      </c>
      <c r="I2303" s="3">
        <f t="shared" si="71"/>
        <v>6600</v>
      </c>
      <c r="J2303" s="4">
        <f>Rent[[#This Row],[Actual_Rent]]/Rent[[#This Row],[Planned_rent]]</f>
        <v>0.5</v>
      </c>
      <c r="K2303"/>
    </row>
    <row r="2304" spans="1:11" x14ac:dyDescent="0.25">
      <c r="A2304">
        <v>122</v>
      </c>
      <c r="B2304" s="1">
        <v>38353</v>
      </c>
      <c r="C2304">
        <v>9</v>
      </c>
      <c r="D2304" t="str">
        <f>VLOOKUP(Rent[[#This Row],[Real_estate_Item]],Houses[#All],2)</f>
        <v>Eindhoven-West</v>
      </c>
      <c r="E2304" t="str">
        <f>VLOOKUP(Rent[[#This Row],[Real_estate_Item]],Houses[#All],3)</f>
        <v>Hanevoet</v>
      </c>
      <c r="F2304" t="str">
        <f>VLOOKUP(Rent[[#This Row],[Real_estate_Item]],Houses[#All],6)</f>
        <v>House</v>
      </c>
      <c r="G2304" s="3">
        <f>VLOOKUP(Rent[[#This Row],[Real_estate_Item]],Houses[#All],7)</f>
        <v>550</v>
      </c>
      <c r="H2304" s="3">
        <f t="shared" si="70"/>
        <v>4950</v>
      </c>
      <c r="I2304" s="3">
        <f t="shared" si="71"/>
        <v>6600</v>
      </c>
      <c r="J2304" s="4">
        <f>Rent[[#This Row],[Actual_Rent]]/Rent[[#This Row],[Planned_rent]]</f>
        <v>0.75</v>
      </c>
      <c r="K2304"/>
    </row>
    <row r="2305" spans="1:11" x14ac:dyDescent="0.25">
      <c r="A2305">
        <v>122</v>
      </c>
      <c r="B2305" s="1">
        <v>38718</v>
      </c>
      <c r="C2305">
        <v>10</v>
      </c>
      <c r="D2305" t="str">
        <f>VLOOKUP(Rent[[#This Row],[Real_estate_Item]],Houses[#All],2)</f>
        <v>Eindhoven-West</v>
      </c>
      <c r="E2305" t="str">
        <f>VLOOKUP(Rent[[#This Row],[Real_estate_Item]],Houses[#All],3)</f>
        <v>Hanevoet</v>
      </c>
      <c r="F2305" t="str">
        <f>VLOOKUP(Rent[[#This Row],[Real_estate_Item]],Houses[#All],6)</f>
        <v>House</v>
      </c>
      <c r="G2305" s="3">
        <f>VLOOKUP(Rent[[#This Row],[Real_estate_Item]],Houses[#All],7)</f>
        <v>550</v>
      </c>
      <c r="H2305" s="3">
        <f t="shared" si="70"/>
        <v>5500</v>
      </c>
      <c r="I2305" s="3">
        <f t="shared" si="71"/>
        <v>6600</v>
      </c>
      <c r="J2305" s="4">
        <f>Rent[[#This Row],[Actual_Rent]]/Rent[[#This Row],[Planned_rent]]</f>
        <v>0.83333333333333337</v>
      </c>
      <c r="K2305"/>
    </row>
    <row r="2306" spans="1:11" x14ac:dyDescent="0.25">
      <c r="A2306">
        <v>122</v>
      </c>
      <c r="B2306" s="1">
        <v>39083</v>
      </c>
      <c r="C2306">
        <v>6</v>
      </c>
      <c r="D2306" t="str">
        <f>VLOOKUP(Rent[[#This Row],[Real_estate_Item]],Houses[#All],2)</f>
        <v>Eindhoven-West</v>
      </c>
      <c r="E2306" t="str">
        <f>VLOOKUP(Rent[[#This Row],[Real_estate_Item]],Houses[#All],3)</f>
        <v>Hanevoet</v>
      </c>
      <c r="F2306" t="str">
        <f>VLOOKUP(Rent[[#This Row],[Real_estate_Item]],Houses[#All],6)</f>
        <v>House</v>
      </c>
      <c r="G2306" s="3">
        <f>VLOOKUP(Rent[[#This Row],[Real_estate_Item]],Houses[#All],7)</f>
        <v>550</v>
      </c>
      <c r="H2306" s="3">
        <f t="shared" ref="H2306:H2369" si="72">C2306*G2306</f>
        <v>3300</v>
      </c>
      <c r="I2306" s="3">
        <f t="shared" ref="I2306:I2369" si="73">$C$2*G2306</f>
        <v>6600</v>
      </c>
      <c r="J2306" s="4">
        <f>Rent[[#This Row],[Actual_Rent]]/Rent[[#This Row],[Planned_rent]]</f>
        <v>0.5</v>
      </c>
      <c r="K2306"/>
    </row>
    <row r="2307" spans="1:11" x14ac:dyDescent="0.25">
      <c r="A2307">
        <v>122</v>
      </c>
      <c r="B2307" s="1">
        <v>39448</v>
      </c>
      <c r="C2307">
        <v>10</v>
      </c>
      <c r="D2307" t="str">
        <f>VLOOKUP(Rent[[#This Row],[Real_estate_Item]],Houses[#All],2)</f>
        <v>Eindhoven-West</v>
      </c>
      <c r="E2307" t="str">
        <f>VLOOKUP(Rent[[#This Row],[Real_estate_Item]],Houses[#All],3)</f>
        <v>Hanevoet</v>
      </c>
      <c r="F2307" t="str">
        <f>VLOOKUP(Rent[[#This Row],[Real_estate_Item]],Houses[#All],6)</f>
        <v>House</v>
      </c>
      <c r="G2307" s="3">
        <f>VLOOKUP(Rent[[#This Row],[Real_estate_Item]],Houses[#All],7)</f>
        <v>550</v>
      </c>
      <c r="H2307" s="3">
        <f t="shared" si="72"/>
        <v>5500</v>
      </c>
      <c r="I2307" s="3">
        <f t="shared" si="73"/>
        <v>6600</v>
      </c>
      <c r="J2307" s="4">
        <f>Rent[[#This Row],[Actual_Rent]]/Rent[[#This Row],[Planned_rent]]</f>
        <v>0.83333333333333337</v>
      </c>
      <c r="K2307"/>
    </row>
    <row r="2308" spans="1:11" x14ac:dyDescent="0.25">
      <c r="A2308">
        <v>122</v>
      </c>
      <c r="B2308" s="1">
        <v>39814</v>
      </c>
      <c r="C2308">
        <v>9</v>
      </c>
      <c r="D2308" t="str">
        <f>VLOOKUP(Rent[[#This Row],[Real_estate_Item]],Houses[#All],2)</f>
        <v>Eindhoven-West</v>
      </c>
      <c r="E2308" t="str">
        <f>VLOOKUP(Rent[[#This Row],[Real_estate_Item]],Houses[#All],3)</f>
        <v>Hanevoet</v>
      </c>
      <c r="F2308" t="str">
        <f>VLOOKUP(Rent[[#This Row],[Real_estate_Item]],Houses[#All],6)</f>
        <v>House</v>
      </c>
      <c r="G2308" s="3">
        <f>VLOOKUP(Rent[[#This Row],[Real_estate_Item]],Houses[#All],7)</f>
        <v>550</v>
      </c>
      <c r="H2308" s="3">
        <f t="shared" si="72"/>
        <v>4950</v>
      </c>
      <c r="I2308" s="3">
        <f t="shared" si="73"/>
        <v>6600</v>
      </c>
      <c r="J2308" s="4">
        <f>Rent[[#This Row],[Actual_Rent]]/Rent[[#This Row],[Planned_rent]]</f>
        <v>0.75</v>
      </c>
      <c r="K2308"/>
    </row>
    <row r="2309" spans="1:11" x14ac:dyDescent="0.25">
      <c r="A2309">
        <v>122</v>
      </c>
      <c r="B2309" s="1">
        <v>40179</v>
      </c>
      <c r="C2309">
        <v>8</v>
      </c>
      <c r="D2309" t="str">
        <f>VLOOKUP(Rent[[#This Row],[Real_estate_Item]],Houses[#All],2)</f>
        <v>Eindhoven-West</v>
      </c>
      <c r="E2309" t="str">
        <f>VLOOKUP(Rent[[#This Row],[Real_estate_Item]],Houses[#All],3)</f>
        <v>Hanevoet</v>
      </c>
      <c r="F2309" t="str">
        <f>VLOOKUP(Rent[[#This Row],[Real_estate_Item]],Houses[#All],6)</f>
        <v>House</v>
      </c>
      <c r="G2309" s="3">
        <f>VLOOKUP(Rent[[#This Row],[Real_estate_Item]],Houses[#All],7)</f>
        <v>550</v>
      </c>
      <c r="H2309" s="3">
        <f t="shared" si="72"/>
        <v>4400</v>
      </c>
      <c r="I2309" s="3">
        <f t="shared" si="73"/>
        <v>6600</v>
      </c>
      <c r="J2309" s="4">
        <f>Rent[[#This Row],[Actual_Rent]]/Rent[[#This Row],[Planned_rent]]</f>
        <v>0.66666666666666663</v>
      </c>
      <c r="K2309"/>
    </row>
    <row r="2310" spans="1:11" x14ac:dyDescent="0.25">
      <c r="A2310">
        <v>122</v>
      </c>
      <c r="B2310" s="1">
        <v>40544</v>
      </c>
      <c r="C2310">
        <v>8</v>
      </c>
      <c r="D2310" t="str">
        <f>VLOOKUP(Rent[[#This Row],[Real_estate_Item]],Houses[#All],2)</f>
        <v>Eindhoven-West</v>
      </c>
      <c r="E2310" t="str">
        <f>VLOOKUP(Rent[[#This Row],[Real_estate_Item]],Houses[#All],3)</f>
        <v>Hanevoet</v>
      </c>
      <c r="F2310" t="str">
        <f>VLOOKUP(Rent[[#This Row],[Real_estate_Item]],Houses[#All],6)</f>
        <v>House</v>
      </c>
      <c r="G2310" s="3">
        <f>VLOOKUP(Rent[[#This Row],[Real_estate_Item]],Houses[#All],7)</f>
        <v>550</v>
      </c>
      <c r="H2310" s="3">
        <f t="shared" si="72"/>
        <v>4400</v>
      </c>
      <c r="I2310" s="3">
        <f t="shared" si="73"/>
        <v>6600</v>
      </c>
      <c r="J2310" s="4">
        <f>Rent[[#This Row],[Actual_Rent]]/Rent[[#This Row],[Planned_rent]]</f>
        <v>0.66666666666666663</v>
      </c>
      <c r="K2310"/>
    </row>
    <row r="2311" spans="1:11" x14ac:dyDescent="0.25">
      <c r="A2311">
        <v>122</v>
      </c>
      <c r="B2311" s="1">
        <v>40909</v>
      </c>
      <c r="C2311">
        <v>8</v>
      </c>
      <c r="D2311" t="str">
        <f>VLOOKUP(Rent[[#This Row],[Real_estate_Item]],Houses[#All],2)</f>
        <v>Eindhoven-West</v>
      </c>
      <c r="E2311" t="str">
        <f>VLOOKUP(Rent[[#This Row],[Real_estate_Item]],Houses[#All],3)</f>
        <v>Hanevoet</v>
      </c>
      <c r="F2311" t="str">
        <f>VLOOKUP(Rent[[#This Row],[Real_estate_Item]],Houses[#All],6)</f>
        <v>House</v>
      </c>
      <c r="G2311" s="3">
        <f>VLOOKUP(Rent[[#This Row],[Real_estate_Item]],Houses[#All],7)</f>
        <v>550</v>
      </c>
      <c r="H2311" s="3">
        <f t="shared" si="72"/>
        <v>4400</v>
      </c>
      <c r="I2311" s="3">
        <f t="shared" si="73"/>
        <v>6600</v>
      </c>
      <c r="J2311" s="4">
        <f>Rent[[#This Row],[Actual_Rent]]/Rent[[#This Row],[Planned_rent]]</f>
        <v>0.66666666666666663</v>
      </c>
      <c r="K2311"/>
    </row>
    <row r="2312" spans="1:11" x14ac:dyDescent="0.25">
      <c r="A2312">
        <v>122</v>
      </c>
      <c r="B2312" s="1">
        <v>41275</v>
      </c>
      <c r="C2312">
        <v>10</v>
      </c>
      <c r="D2312" t="str">
        <f>VLOOKUP(Rent[[#This Row],[Real_estate_Item]],Houses[#All],2)</f>
        <v>Eindhoven-West</v>
      </c>
      <c r="E2312" t="str">
        <f>VLOOKUP(Rent[[#This Row],[Real_estate_Item]],Houses[#All],3)</f>
        <v>Hanevoet</v>
      </c>
      <c r="F2312" t="str">
        <f>VLOOKUP(Rent[[#This Row],[Real_estate_Item]],Houses[#All],6)</f>
        <v>House</v>
      </c>
      <c r="G2312" s="3">
        <f>VLOOKUP(Rent[[#This Row],[Real_estate_Item]],Houses[#All],7)</f>
        <v>550</v>
      </c>
      <c r="H2312" s="3">
        <f t="shared" si="72"/>
        <v>5500</v>
      </c>
      <c r="I2312" s="3">
        <f t="shared" si="73"/>
        <v>6600</v>
      </c>
      <c r="J2312" s="4">
        <f>Rent[[#This Row],[Actual_Rent]]/Rent[[#This Row],[Planned_rent]]</f>
        <v>0.83333333333333337</v>
      </c>
      <c r="K2312"/>
    </row>
    <row r="2313" spans="1:11" x14ac:dyDescent="0.25">
      <c r="A2313">
        <v>122</v>
      </c>
      <c r="B2313" s="1">
        <v>41640</v>
      </c>
      <c r="C2313">
        <v>8</v>
      </c>
      <c r="D2313" t="str">
        <f>VLOOKUP(Rent[[#This Row],[Real_estate_Item]],Houses[#All],2)</f>
        <v>Eindhoven-West</v>
      </c>
      <c r="E2313" t="str">
        <f>VLOOKUP(Rent[[#This Row],[Real_estate_Item]],Houses[#All],3)</f>
        <v>Hanevoet</v>
      </c>
      <c r="F2313" t="str">
        <f>VLOOKUP(Rent[[#This Row],[Real_estate_Item]],Houses[#All],6)</f>
        <v>House</v>
      </c>
      <c r="G2313" s="3">
        <f>VLOOKUP(Rent[[#This Row],[Real_estate_Item]],Houses[#All],7)</f>
        <v>550</v>
      </c>
      <c r="H2313" s="3">
        <f t="shared" si="72"/>
        <v>4400</v>
      </c>
      <c r="I2313" s="3">
        <f t="shared" si="73"/>
        <v>6600</v>
      </c>
      <c r="J2313" s="4">
        <f>Rent[[#This Row],[Actual_Rent]]/Rent[[#This Row],[Planned_rent]]</f>
        <v>0.66666666666666663</v>
      </c>
      <c r="K2313"/>
    </row>
    <row r="2314" spans="1:11" x14ac:dyDescent="0.25">
      <c r="A2314">
        <v>122</v>
      </c>
      <c r="B2314" s="1">
        <v>42005</v>
      </c>
      <c r="C2314">
        <v>7</v>
      </c>
      <c r="D2314" t="str">
        <f>VLOOKUP(Rent[[#This Row],[Real_estate_Item]],Houses[#All],2)</f>
        <v>Eindhoven-West</v>
      </c>
      <c r="E2314" t="str">
        <f>VLOOKUP(Rent[[#This Row],[Real_estate_Item]],Houses[#All],3)</f>
        <v>Hanevoet</v>
      </c>
      <c r="F2314" t="str">
        <f>VLOOKUP(Rent[[#This Row],[Real_estate_Item]],Houses[#All],6)</f>
        <v>House</v>
      </c>
      <c r="G2314" s="3">
        <f>VLOOKUP(Rent[[#This Row],[Real_estate_Item]],Houses[#All],7)</f>
        <v>550</v>
      </c>
      <c r="H2314" s="3">
        <f t="shared" si="72"/>
        <v>3850</v>
      </c>
      <c r="I2314" s="3">
        <f t="shared" si="73"/>
        <v>6600</v>
      </c>
      <c r="J2314" s="4">
        <f>Rent[[#This Row],[Actual_Rent]]/Rent[[#This Row],[Planned_rent]]</f>
        <v>0.58333333333333337</v>
      </c>
      <c r="K2314"/>
    </row>
    <row r="2315" spans="1:11" x14ac:dyDescent="0.25">
      <c r="A2315">
        <v>122</v>
      </c>
      <c r="B2315" s="1">
        <v>42370</v>
      </c>
      <c r="C2315">
        <v>6</v>
      </c>
      <c r="D2315" t="str">
        <f>VLOOKUP(Rent[[#This Row],[Real_estate_Item]],Houses[#All],2)</f>
        <v>Eindhoven-West</v>
      </c>
      <c r="E2315" t="str">
        <f>VLOOKUP(Rent[[#This Row],[Real_estate_Item]],Houses[#All],3)</f>
        <v>Hanevoet</v>
      </c>
      <c r="F2315" t="str">
        <f>VLOOKUP(Rent[[#This Row],[Real_estate_Item]],Houses[#All],6)</f>
        <v>House</v>
      </c>
      <c r="G2315" s="3">
        <f>VLOOKUP(Rent[[#This Row],[Real_estate_Item]],Houses[#All],7)</f>
        <v>550</v>
      </c>
      <c r="H2315" s="3">
        <f t="shared" si="72"/>
        <v>3300</v>
      </c>
      <c r="I2315" s="3">
        <f t="shared" si="73"/>
        <v>6600</v>
      </c>
      <c r="J2315" s="4">
        <f>Rent[[#This Row],[Actual_Rent]]/Rent[[#This Row],[Planned_rent]]</f>
        <v>0.5</v>
      </c>
      <c r="K2315"/>
    </row>
    <row r="2316" spans="1:11" x14ac:dyDescent="0.25">
      <c r="A2316">
        <v>122</v>
      </c>
      <c r="B2316" s="1">
        <v>42736</v>
      </c>
      <c r="C2316">
        <v>6</v>
      </c>
      <c r="D2316" t="str">
        <f>VLOOKUP(Rent[[#This Row],[Real_estate_Item]],Houses[#All],2)</f>
        <v>Eindhoven-West</v>
      </c>
      <c r="E2316" t="str">
        <f>VLOOKUP(Rent[[#This Row],[Real_estate_Item]],Houses[#All],3)</f>
        <v>Hanevoet</v>
      </c>
      <c r="F2316" t="str">
        <f>VLOOKUP(Rent[[#This Row],[Real_estate_Item]],Houses[#All],6)</f>
        <v>House</v>
      </c>
      <c r="G2316" s="3">
        <f>VLOOKUP(Rent[[#This Row],[Real_estate_Item]],Houses[#All],7)</f>
        <v>550</v>
      </c>
      <c r="H2316" s="3">
        <f t="shared" si="72"/>
        <v>3300</v>
      </c>
      <c r="I2316" s="3">
        <f t="shared" si="73"/>
        <v>6600</v>
      </c>
      <c r="J2316" s="4">
        <f>Rent[[#This Row],[Actual_Rent]]/Rent[[#This Row],[Planned_rent]]</f>
        <v>0.5</v>
      </c>
      <c r="K2316"/>
    </row>
    <row r="2317" spans="1:11" x14ac:dyDescent="0.25">
      <c r="A2317">
        <v>122</v>
      </c>
      <c r="B2317" s="1">
        <v>43101</v>
      </c>
      <c r="C2317">
        <v>11</v>
      </c>
      <c r="D2317" t="str">
        <f>VLOOKUP(Rent[[#This Row],[Real_estate_Item]],Houses[#All],2)</f>
        <v>Eindhoven-West</v>
      </c>
      <c r="E2317" t="str">
        <f>VLOOKUP(Rent[[#This Row],[Real_estate_Item]],Houses[#All],3)</f>
        <v>Hanevoet</v>
      </c>
      <c r="F2317" t="str">
        <f>VLOOKUP(Rent[[#This Row],[Real_estate_Item]],Houses[#All],6)</f>
        <v>House</v>
      </c>
      <c r="G2317" s="3">
        <f>VLOOKUP(Rent[[#This Row],[Real_estate_Item]],Houses[#All],7)</f>
        <v>550</v>
      </c>
      <c r="H2317" s="3">
        <f t="shared" si="72"/>
        <v>6050</v>
      </c>
      <c r="I2317" s="3">
        <f t="shared" si="73"/>
        <v>6600</v>
      </c>
      <c r="J2317" s="4">
        <f>Rent[[#This Row],[Actual_Rent]]/Rent[[#This Row],[Planned_rent]]</f>
        <v>0.91666666666666663</v>
      </c>
      <c r="K2317"/>
    </row>
    <row r="2318" spans="1:11" x14ac:dyDescent="0.25">
      <c r="A2318">
        <v>122</v>
      </c>
      <c r="B2318" s="1">
        <v>43466</v>
      </c>
      <c r="C2318">
        <v>10</v>
      </c>
      <c r="D2318" t="str">
        <f>VLOOKUP(Rent[[#This Row],[Real_estate_Item]],Houses[#All],2)</f>
        <v>Eindhoven-West</v>
      </c>
      <c r="E2318" t="str">
        <f>VLOOKUP(Rent[[#This Row],[Real_estate_Item]],Houses[#All],3)</f>
        <v>Hanevoet</v>
      </c>
      <c r="F2318" t="str">
        <f>VLOOKUP(Rent[[#This Row],[Real_estate_Item]],Houses[#All],6)</f>
        <v>House</v>
      </c>
      <c r="G2318" s="3">
        <f>VLOOKUP(Rent[[#This Row],[Real_estate_Item]],Houses[#All],7)</f>
        <v>550</v>
      </c>
      <c r="H2318" s="3">
        <f t="shared" si="72"/>
        <v>5500</v>
      </c>
      <c r="I2318" s="3">
        <f t="shared" si="73"/>
        <v>6600</v>
      </c>
      <c r="J2318" s="4">
        <f>Rent[[#This Row],[Actual_Rent]]/Rent[[#This Row],[Planned_rent]]</f>
        <v>0.83333333333333337</v>
      </c>
      <c r="K2318"/>
    </row>
    <row r="2319" spans="1:11" x14ac:dyDescent="0.25">
      <c r="A2319">
        <v>123</v>
      </c>
      <c r="B2319" s="1">
        <v>36892</v>
      </c>
      <c r="C2319">
        <v>6</v>
      </c>
      <c r="D2319" t="str">
        <f>VLOOKUP(Rent[[#This Row],[Real_estate_Item]],Houses[#All],2)</f>
        <v>Eindhoven-West</v>
      </c>
      <c r="E2319" t="str">
        <f>VLOOKUP(Rent[[#This Row],[Real_estate_Item]],Houses[#All],3)</f>
        <v>Hanevoet</v>
      </c>
      <c r="F2319" t="str">
        <f>VLOOKUP(Rent[[#This Row],[Real_estate_Item]],Houses[#All],6)</f>
        <v>Small House</v>
      </c>
      <c r="G2319" s="3">
        <f>VLOOKUP(Rent[[#This Row],[Real_estate_Item]],Houses[#All],7)</f>
        <v>495</v>
      </c>
      <c r="H2319" s="3">
        <f t="shared" si="72"/>
        <v>2970</v>
      </c>
      <c r="I2319" s="3">
        <f t="shared" si="73"/>
        <v>5940</v>
      </c>
      <c r="J2319" s="4">
        <f>Rent[[#This Row],[Actual_Rent]]/Rent[[#This Row],[Planned_rent]]</f>
        <v>0.5</v>
      </c>
      <c r="K2319"/>
    </row>
    <row r="2320" spans="1:11" x14ac:dyDescent="0.25">
      <c r="A2320">
        <v>123</v>
      </c>
      <c r="B2320" s="1">
        <v>37257</v>
      </c>
      <c r="C2320">
        <v>9</v>
      </c>
      <c r="D2320" t="str">
        <f>VLOOKUP(Rent[[#This Row],[Real_estate_Item]],Houses[#All],2)</f>
        <v>Eindhoven-West</v>
      </c>
      <c r="E2320" t="str">
        <f>VLOOKUP(Rent[[#This Row],[Real_estate_Item]],Houses[#All],3)</f>
        <v>Hanevoet</v>
      </c>
      <c r="F2320" t="str">
        <f>VLOOKUP(Rent[[#This Row],[Real_estate_Item]],Houses[#All],6)</f>
        <v>Small House</v>
      </c>
      <c r="G2320" s="3">
        <f>VLOOKUP(Rent[[#This Row],[Real_estate_Item]],Houses[#All],7)</f>
        <v>495</v>
      </c>
      <c r="H2320" s="3">
        <f t="shared" si="72"/>
        <v>4455</v>
      </c>
      <c r="I2320" s="3">
        <f t="shared" si="73"/>
        <v>5940</v>
      </c>
      <c r="J2320" s="4">
        <f>Rent[[#This Row],[Actual_Rent]]/Rent[[#This Row],[Planned_rent]]</f>
        <v>0.75</v>
      </c>
      <c r="K2320"/>
    </row>
    <row r="2321" spans="1:11" x14ac:dyDescent="0.25">
      <c r="A2321">
        <v>123</v>
      </c>
      <c r="B2321" s="1">
        <v>37622</v>
      </c>
      <c r="C2321">
        <v>7</v>
      </c>
      <c r="D2321" t="str">
        <f>VLOOKUP(Rent[[#This Row],[Real_estate_Item]],Houses[#All],2)</f>
        <v>Eindhoven-West</v>
      </c>
      <c r="E2321" t="str">
        <f>VLOOKUP(Rent[[#This Row],[Real_estate_Item]],Houses[#All],3)</f>
        <v>Hanevoet</v>
      </c>
      <c r="F2321" t="str">
        <f>VLOOKUP(Rent[[#This Row],[Real_estate_Item]],Houses[#All],6)</f>
        <v>Small House</v>
      </c>
      <c r="G2321" s="3">
        <f>VLOOKUP(Rent[[#This Row],[Real_estate_Item]],Houses[#All],7)</f>
        <v>495</v>
      </c>
      <c r="H2321" s="3">
        <f t="shared" si="72"/>
        <v>3465</v>
      </c>
      <c r="I2321" s="3">
        <f t="shared" si="73"/>
        <v>5940</v>
      </c>
      <c r="J2321" s="4">
        <f>Rent[[#This Row],[Actual_Rent]]/Rent[[#This Row],[Planned_rent]]</f>
        <v>0.58333333333333337</v>
      </c>
      <c r="K2321"/>
    </row>
    <row r="2322" spans="1:11" x14ac:dyDescent="0.25">
      <c r="A2322">
        <v>123</v>
      </c>
      <c r="B2322" s="1">
        <v>37987</v>
      </c>
      <c r="C2322">
        <v>9</v>
      </c>
      <c r="D2322" t="str">
        <f>VLOOKUP(Rent[[#This Row],[Real_estate_Item]],Houses[#All],2)</f>
        <v>Eindhoven-West</v>
      </c>
      <c r="E2322" t="str">
        <f>VLOOKUP(Rent[[#This Row],[Real_estate_Item]],Houses[#All],3)</f>
        <v>Hanevoet</v>
      </c>
      <c r="F2322" t="str">
        <f>VLOOKUP(Rent[[#This Row],[Real_estate_Item]],Houses[#All],6)</f>
        <v>Small House</v>
      </c>
      <c r="G2322" s="3">
        <f>VLOOKUP(Rent[[#This Row],[Real_estate_Item]],Houses[#All],7)</f>
        <v>495</v>
      </c>
      <c r="H2322" s="3">
        <f t="shared" si="72"/>
        <v>4455</v>
      </c>
      <c r="I2322" s="3">
        <f t="shared" si="73"/>
        <v>5940</v>
      </c>
      <c r="J2322" s="4">
        <f>Rent[[#This Row],[Actual_Rent]]/Rent[[#This Row],[Planned_rent]]</f>
        <v>0.75</v>
      </c>
      <c r="K2322"/>
    </row>
    <row r="2323" spans="1:11" x14ac:dyDescent="0.25">
      <c r="A2323">
        <v>123</v>
      </c>
      <c r="B2323" s="1">
        <v>38353</v>
      </c>
      <c r="C2323">
        <v>7</v>
      </c>
      <c r="D2323" t="str">
        <f>VLOOKUP(Rent[[#This Row],[Real_estate_Item]],Houses[#All],2)</f>
        <v>Eindhoven-West</v>
      </c>
      <c r="E2323" t="str">
        <f>VLOOKUP(Rent[[#This Row],[Real_estate_Item]],Houses[#All],3)</f>
        <v>Hanevoet</v>
      </c>
      <c r="F2323" t="str">
        <f>VLOOKUP(Rent[[#This Row],[Real_estate_Item]],Houses[#All],6)</f>
        <v>Small House</v>
      </c>
      <c r="G2323" s="3">
        <f>VLOOKUP(Rent[[#This Row],[Real_estate_Item]],Houses[#All],7)</f>
        <v>495</v>
      </c>
      <c r="H2323" s="3">
        <f t="shared" si="72"/>
        <v>3465</v>
      </c>
      <c r="I2323" s="3">
        <f t="shared" si="73"/>
        <v>5940</v>
      </c>
      <c r="J2323" s="4">
        <f>Rent[[#This Row],[Actual_Rent]]/Rent[[#This Row],[Planned_rent]]</f>
        <v>0.58333333333333337</v>
      </c>
      <c r="K2323"/>
    </row>
    <row r="2324" spans="1:11" x14ac:dyDescent="0.25">
      <c r="A2324">
        <v>123</v>
      </c>
      <c r="B2324" s="1">
        <v>38718</v>
      </c>
      <c r="C2324">
        <v>8</v>
      </c>
      <c r="D2324" t="str">
        <f>VLOOKUP(Rent[[#This Row],[Real_estate_Item]],Houses[#All],2)</f>
        <v>Eindhoven-West</v>
      </c>
      <c r="E2324" t="str">
        <f>VLOOKUP(Rent[[#This Row],[Real_estate_Item]],Houses[#All],3)</f>
        <v>Hanevoet</v>
      </c>
      <c r="F2324" t="str">
        <f>VLOOKUP(Rent[[#This Row],[Real_estate_Item]],Houses[#All],6)</f>
        <v>Small House</v>
      </c>
      <c r="G2324" s="3">
        <f>VLOOKUP(Rent[[#This Row],[Real_estate_Item]],Houses[#All],7)</f>
        <v>495</v>
      </c>
      <c r="H2324" s="3">
        <f t="shared" si="72"/>
        <v>3960</v>
      </c>
      <c r="I2324" s="3">
        <f t="shared" si="73"/>
        <v>5940</v>
      </c>
      <c r="J2324" s="4">
        <f>Rent[[#This Row],[Actual_Rent]]/Rent[[#This Row],[Planned_rent]]</f>
        <v>0.66666666666666663</v>
      </c>
      <c r="K2324"/>
    </row>
    <row r="2325" spans="1:11" x14ac:dyDescent="0.25">
      <c r="A2325">
        <v>123</v>
      </c>
      <c r="B2325" s="1">
        <v>39083</v>
      </c>
      <c r="C2325">
        <v>9</v>
      </c>
      <c r="D2325" t="str">
        <f>VLOOKUP(Rent[[#This Row],[Real_estate_Item]],Houses[#All],2)</f>
        <v>Eindhoven-West</v>
      </c>
      <c r="E2325" t="str">
        <f>VLOOKUP(Rent[[#This Row],[Real_estate_Item]],Houses[#All],3)</f>
        <v>Hanevoet</v>
      </c>
      <c r="F2325" t="str">
        <f>VLOOKUP(Rent[[#This Row],[Real_estate_Item]],Houses[#All],6)</f>
        <v>Small House</v>
      </c>
      <c r="G2325" s="3">
        <f>VLOOKUP(Rent[[#This Row],[Real_estate_Item]],Houses[#All],7)</f>
        <v>495</v>
      </c>
      <c r="H2325" s="3">
        <f t="shared" si="72"/>
        <v>4455</v>
      </c>
      <c r="I2325" s="3">
        <f t="shared" si="73"/>
        <v>5940</v>
      </c>
      <c r="J2325" s="4">
        <f>Rent[[#This Row],[Actual_Rent]]/Rent[[#This Row],[Planned_rent]]</f>
        <v>0.75</v>
      </c>
      <c r="K2325"/>
    </row>
    <row r="2326" spans="1:11" x14ac:dyDescent="0.25">
      <c r="A2326">
        <v>123</v>
      </c>
      <c r="B2326" s="1">
        <v>39448</v>
      </c>
      <c r="C2326">
        <v>10</v>
      </c>
      <c r="D2326" t="str">
        <f>VLOOKUP(Rent[[#This Row],[Real_estate_Item]],Houses[#All],2)</f>
        <v>Eindhoven-West</v>
      </c>
      <c r="E2326" t="str">
        <f>VLOOKUP(Rent[[#This Row],[Real_estate_Item]],Houses[#All],3)</f>
        <v>Hanevoet</v>
      </c>
      <c r="F2326" t="str">
        <f>VLOOKUP(Rent[[#This Row],[Real_estate_Item]],Houses[#All],6)</f>
        <v>Small House</v>
      </c>
      <c r="G2326" s="3">
        <f>VLOOKUP(Rent[[#This Row],[Real_estate_Item]],Houses[#All],7)</f>
        <v>495</v>
      </c>
      <c r="H2326" s="3">
        <f t="shared" si="72"/>
        <v>4950</v>
      </c>
      <c r="I2326" s="3">
        <f t="shared" si="73"/>
        <v>5940</v>
      </c>
      <c r="J2326" s="4">
        <f>Rent[[#This Row],[Actual_Rent]]/Rent[[#This Row],[Planned_rent]]</f>
        <v>0.83333333333333337</v>
      </c>
      <c r="K2326"/>
    </row>
    <row r="2327" spans="1:11" x14ac:dyDescent="0.25">
      <c r="A2327">
        <v>123</v>
      </c>
      <c r="B2327" s="1">
        <v>39814</v>
      </c>
      <c r="C2327">
        <v>7</v>
      </c>
      <c r="D2327" t="str">
        <f>VLOOKUP(Rent[[#This Row],[Real_estate_Item]],Houses[#All],2)</f>
        <v>Eindhoven-West</v>
      </c>
      <c r="E2327" t="str">
        <f>VLOOKUP(Rent[[#This Row],[Real_estate_Item]],Houses[#All],3)</f>
        <v>Hanevoet</v>
      </c>
      <c r="F2327" t="str">
        <f>VLOOKUP(Rent[[#This Row],[Real_estate_Item]],Houses[#All],6)</f>
        <v>Small House</v>
      </c>
      <c r="G2327" s="3">
        <f>VLOOKUP(Rent[[#This Row],[Real_estate_Item]],Houses[#All],7)</f>
        <v>495</v>
      </c>
      <c r="H2327" s="3">
        <f t="shared" si="72"/>
        <v>3465</v>
      </c>
      <c r="I2327" s="3">
        <f t="shared" si="73"/>
        <v>5940</v>
      </c>
      <c r="J2327" s="4">
        <f>Rent[[#This Row],[Actual_Rent]]/Rent[[#This Row],[Planned_rent]]</f>
        <v>0.58333333333333337</v>
      </c>
      <c r="K2327"/>
    </row>
    <row r="2328" spans="1:11" x14ac:dyDescent="0.25">
      <c r="A2328">
        <v>123</v>
      </c>
      <c r="B2328" s="1">
        <v>40179</v>
      </c>
      <c r="C2328">
        <v>9</v>
      </c>
      <c r="D2328" t="str">
        <f>VLOOKUP(Rent[[#This Row],[Real_estate_Item]],Houses[#All],2)</f>
        <v>Eindhoven-West</v>
      </c>
      <c r="E2328" t="str">
        <f>VLOOKUP(Rent[[#This Row],[Real_estate_Item]],Houses[#All],3)</f>
        <v>Hanevoet</v>
      </c>
      <c r="F2328" t="str">
        <f>VLOOKUP(Rent[[#This Row],[Real_estate_Item]],Houses[#All],6)</f>
        <v>Small House</v>
      </c>
      <c r="G2328" s="3">
        <f>VLOOKUP(Rent[[#This Row],[Real_estate_Item]],Houses[#All],7)</f>
        <v>495</v>
      </c>
      <c r="H2328" s="3">
        <f t="shared" si="72"/>
        <v>4455</v>
      </c>
      <c r="I2328" s="3">
        <f t="shared" si="73"/>
        <v>5940</v>
      </c>
      <c r="J2328" s="4">
        <f>Rent[[#This Row],[Actual_Rent]]/Rent[[#This Row],[Planned_rent]]</f>
        <v>0.75</v>
      </c>
      <c r="K2328"/>
    </row>
    <row r="2329" spans="1:11" x14ac:dyDescent="0.25">
      <c r="A2329">
        <v>123</v>
      </c>
      <c r="B2329" s="1">
        <v>40544</v>
      </c>
      <c r="C2329">
        <v>9</v>
      </c>
      <c r="D2329" t="str">
        <f>VLOOKUP(Rent[[#This Row],[Real_estate_Item]],Houses[#All],2)</f>
        <v>Eindhoven-West</v>
      </c>
      <c r="E2329" t="str">
        <f>VLOOKUP(Rent[[#This Row],[Real_estate_Item]],Houses[#All],3)</f>
        <v>Hanevoet</v>
      </c>
      <c r="F2329" t="str">
        <f>VLOOKUP(Rent[[#This Row],[Real_estate_Item]],Houses[#All],6)</f>
        <v>Small House</v>
      </c>
      <c r="G2329" s="3">
        <f>VLOOKUP(Rent[[#This Row],[Real_estate_Item]],Houses[#All],7)</f>
        <v>495</v>
      </c>
      <c r="H2329" s="3">
        <f t="shared" si="72"/>
        <v>4455</v>
      </c>
      <c r="I2329" s="3">
        <f t="shared" si="73"/>
        <v>5940</v>
      </c>
      <c r="J2329" s="4">
        <f>Rent[[#This Row],[Actual_Rent]]/Rent[[#This Row],[Planned_rent]]</f>
        <v>0.75</v>
      </c>
      <c r="K2329"/>
    </row>
    <row r="2330" spans="1:11" x14ac:dyDescent="0.25">
      <c r="A2330">
        <v>123</v>
      </c>
      <c r="B2330" s="1">
        <v>40909</v>
      </c>
      <c r="C2330">
        <v>8</v>
      </c>
      <c r="D2330" t="str">
        <f>VLOOKUP(Rent[[#This Row],[Real_estate_Item]],Houses[#All],2)</f>
        <v>Eindhoven-West</v>
      </c>
      <c r="E2330" t="str">
        <f>VLOOKUP(Rent[[#This Row],[Real_estate_Item]],Houses[#All],3)</f>
        <v>Hanevoet</v>
      </c>
      <c r="F2330" t="str">
        <f>VLOOKUP(Rent[[#This Row],[Real_estate_Item]],Houses[#All],6)</f>
        <v>Small House</v>
      </c>
      <c r="G2330" s="3">
        <f>VLOOKUP(Rent[[#This Row],[Real_estate_Item]],Houses[#All],7)</f>
        <v>495</v>
      </c>
      <c r="H2330" s="3">
        <f t="shared" si="72"/>
        <v>3960</v>
      </c>
      <c r="I2330" s="3">
        <f t="shared" si="73"/>
        <v>5940</v>
      </c>
      <c r="J2330" s="4">
        <f>Rent[[#This Row],[Actual_Rent]]/Rent[[#This Row],[Planned_rent]]</f>
        <v>0.66666666666666663</v>
      </c>
      <c r="K2330"/>
    </row>
    <row r="2331" spans="1:11" x14ac:dyDescent="0.25">
      <c r="A2331">
        <v>123</v>
      </c>
      <c r="B2331" s="1">
        <v>41275</v>
      </c>
      <c r="C2331">
        <v>8</v>
      </c>
      <c r="D2331" t="str">
        <f>VLOOKUP(Rent[[#This Row],[Real_estate_Item]],Houses[#All],2)</f>
        <v>Eindhoven-West</v>
      </c>
      <c r="E2331" t="str">
        <f>VLOOKUP(Rent[[#This Row],[Real_estate_Item]],Houses[#All],3)</f>
        <v>Hanevoet</v>
      </c>
      <c r="F2331" t="str">
        <f>VLOOKUP(Rent[[#This Row],[Real_estate_Item]],Houses[#All],6)</f>
        <v>Small House</v>
      </c>
      <c r="G2331" s="3">
        <f>VLOOKUP(Rent[[#This Row],[Real_estate_Item]],Houses[#All],7)</f>
        <v>495</v>
      </c>
      <c r="H2331" s="3">
        <f t="shared" si="72"/>
        <v>3960</v>
      </c>
      <c r="I2331" s="3">
        <f t="shared" si="73"/>
        <v>5940</v>
      </c>
      <c r="J2331" s="4">
        <f>Rent[[#This Row],[Actual_Rent]]/Rent[[#This Row],[Planned_rent]]</f>
        <v>0.66666666666666663</v>
      </c>
      <c r="K2331"/>
    </row>
    <row r="2332" spans="1:11" x14ac:dyDescent="0.25">
      <c r="A2332">
        <v>123</v>
      </c>
      <c r="B2332" s="1">
        <v>41640</v>
      </c>
      <c r="C2332">
        <v>9</v>
      </c>
      <c r="D2332" t="str">
        <f>VLOOKUP(Rent[[#This Row],[Real_estate_Item]],Houses[#All],2)</f>
        <v>Eindhoven-West</v>
      </c>
      <c r="E2332" t="str">
        <f>VLOOKUP(Rent[[#This Row],[Real_estate_Item]],Houses[#All],3)</f>
        <v>Hanevoet</v>
      </c>
      <c r="F2332" t="str">
        <f>VLOOKUP(Rent[[#This Row],[Real_estate_Item]],Houses[#All],6)</f>
        <v>Small House</v>
      </c>
      <c r="G2332" s="3">
        <f>VLOOKUP(Rent[[#This Row],[Real_estate_Item]],Houses[#All],7)</f>
        <v>495</v>
      </c>
      <c r="H2332" s="3">
        <f t="shared" si="72"/>
        <v>4455</v>
      </c>
      <c r="I2332" s="3">
        <f t="shared" si="73"/>
        <v>5940</v>
      </c>
      <c r="J2332" s="4">
        <f>Rent[[#This Row],[Actual_Rent]]/Rent[[#This Row],[Planned_rent]]</f>
        <v>0.75</v>
      </c>
      <c r="K2332"/>
    </row>
    <row r="2333" spans="1:11" x14ac:dyDescent="0.25">
      <c r="A2333">
        <v>123</v>
      </c>
      <c r="B2333" s="1">
        <v>42005</v>
      </c>
      <c r="C2333">
        <v>6</v>
      </c>
      <c r="D2333" t="str">
        <f>VLOOKUP(Rent[[#This Row],[Real_estate_Item]],Houses[#All],2)</f>
        <v>Eindhoven-West</v>
      </c>
      <c r="E2333" t="str">
        <f>VLOOKUP(Rent[[#This Row],[Real_estate_Item]],Houses[#All],3)</f>
        <v>Hanevoet</v>
      </c>
      <c r="F2333" t="str">
        <f>VLOOKUP(Rent[[#This Row],[Real_estate_Item]],Houses[#All],6)</f>
        <v>Small House</v>
      </c>
      <c r="G2333" s="3">
        <f>VLOOKUP(Rent[[#This Row],[Real_estate_Item]],Houses[#All],7)</f>
        <v>495</v>
      </c>
      <c r="H2333" s="3">
        <f t="shared" si="72"/>
        <v>2970</v>
      </c>
      <c r="I2333" s="3">
        <f t="shared" si="73"/>
        <v>5940</v>
      </c>
      <c r="J2333" s="4">
        <f>Rent[[#This Row],[Actual_Rent]]/Rent[[#This Row],[Planned_rent]]</f>
        <v>0.5</v>
      </c>
      <c r="K2333"/>
    </row>
    <row r="2334" spans="1:11" x14ac:dyDescent="0.25">
      <c r="A2334">
        <v>123</v>
      </c>
      <c r="B2334" s="1">
        <v>42370</v>
      </c>
      <c r="C2334">
        <v>7</v>
      </c>
      <c r="D2334" t="str">
        <f>VLOOKUP(Rent[[#This Row],[Real_estate_Item]],Houses[#All],2)</f>
        <v>Eindhoven-West</v>
      </c>
      <c r="E2334" t="str">
        <f>VLOOKUP(Rent[[#This Row],[Real_estate_Item]],Houses[#All],3)</f>
        <v>Hanevoet</v>
      </c>
      <c r="F2334" t="str">
        <f>VLOOKUP(Rent[[#This Row],[Real_estate_Item]],Houses[#All],6)</f>
        <v>Small House</v>
      </c>
      <c r="G2334" s="3">
        <f>VLOOKUP(Rent[[#This Row],[Real_estate_Item]],Houses[#All],7)</f>
        <v>495</v>
      </c>
      <c r="H2334" s="3">
        <f t="shared" si="72"/>
        <v>3465</v>
      </c>
      <c r="I2334" s="3">
        <f t="shared" si="73"/>
        <v>5940</v>
      </c>
      <c r="J2334" s="4">
        <f>Rent[[#This Row],[Actual_Rent]]/Rent[[#This Row],[Planned_rent]]</f>
        <v>0.58333333333333337</v>
      </c>
      <c r="K2334"/>
    </row>
    <row r="2335" spans="1:11" x14ac:dyDescent="0.25">
      <c r="A2335">
        <v>123</v>
      </c>
      <c r="B2335" s="1">
        <v>42736</v>
      </c>
      <c r="C2335">
        <v>7</v>
      </c>
      <c r="D2335" t="str">
        <f>VLOOKUP(Rent[[#This Row],[Real_estate_Item]],Houses[#All],2)</f>
        <v>Eindhoven-West</v>
      </c>
      <c r="E2335" t="str">
        <f>VLOOKUP(Rent[[#This Row],[Real_estate_Item]],Houses[#All],3)</f>
        <v>Hanevoet</v>
      </c>
      <c r="F2335" t="str">
        <f>VLOOKUP(Rent[[#This Row],[Real_estate_Item]],Houses[#All],6)</f>
        <v>Small House</v>
      </c>
      <c r="G2335" s="3">
        <f>VLOOKUP(Rent[[#This Row],[Real_estate_Item]],Houses[#All],7)</f>
        <v>495</v>
      </c>
      <c r="H2335" s="3">
        <f t="shared" si="72"/>
        <v>3465</v>
      </c>
      <c r="I2335" s="3">
        <f t="shared" si="73"/>
        <v>5940</v>
      </c>
      <c r="J2335" s="4">
        <f>Rent[[#This Row],[Actual_Rent]]/Rent[[#This Row],[Planned_rent]]</f>
        <v>0.58333333333333337</v>
      </c>
      <c r="K2335"/>
    </row>
    <row r="2336" spans="1:11" x14ac:dyDescent="0.25">
      <c r="A2336">
        <v>123</v>
      </c>
      <c r="B2336" s="1">
        <v>43101</v>
      </c>
      <c r="C2336">
        <v>9</v>
      </c>
      <c r="D2336" t="str">
        <f>VLOOKUP(Rent[[#This Row],[Real_estate_Item]],Houses[#All],2)</f>
        <v>Eindhoven-West</v>
      </c>
      <c r="E2336" t="str">
        <f>VLOOKUP(Rent[[#This Row],[Real_estate_Item]],Houses[#All],3)</f>
        <v>Hanevoet</v>
      </c>
      <c r="F2336" t="str">
        <f>VLOOKUP(Rent[[#This Row],[Real_estate_Item]],Houses[#All],6)</f>
        <v>Small House</v>
      </c>
      <c r="G2336" s="3">
        <f>VLOOKUP(Rent[[#This Row],[Real_estate_Item]],Houses[#All],7)</f>
        <v>495</v>
      </c>
      <c r="H2336" s="3">
        <f t="shared" si="72"/>
        <v>4455</v>
      </c>
      <c r="I2336" s="3">
        <f t="shared" si="73"/>
        <v>5940</v>
      </c>
      <c r="J2336" s="4">
        <f>Rent[[#This Row],[Actual_Rent]]/Rent[[#This Row],[Planned_rent]]</f>
        <v>0.75</v>
      </c>
      <c r="K2336"/>
    </row>
    <row r="2337" spans="1:11" x14ac:dyDescent="0.25">
      <c r="A2337">
        <v>123</v>
      </c>
      <c r="B2337" s="1">
        <v>43466</v>
      </c>
      <c r="C2337">
        <v>10</v>
      </c>
      <c r="D2337" t="str">
        <f>VLOOKUP(Rent[[#This Row],[Real_estate_Item]],Houses[#All],2)</f>
        <v>Eindhoven-West</v>
      </c>
      <c r="E2337" t="str">
        <f>VLOOKUP(Rent[[#This Row],[Real_estate_Item]],Houses[#All],3)</f>
        <v>Hanevoet</v>
      </c>
      <c r="F2337" t="str">
        <f>VLOOKUP(Rent[[#This Row],[Real_estate_Item]],Houses[#All],6)</f>
        <v>Small House</v>
      </c>
      <c r="G2337" s="3">
        <f>VLOOKUP(Rent[[#This Row],[Real_estate_Item]],Houses[#All],7)</f>
        <v>495</v>
      </c>
      <c r="H2337" s="3">
        <f t="shared" si="72"/>
        <v>4950</v>
      </c>
      <c r="I2337" s="3">
        <f t="shared" si="73"/>
        <v>5940</v>
      </c>
      <c r="J2337" s="4">
        <f>Rent[[#This Row],[Actual_Rent]]/Rent[[#This Row],[Planned_rent]]</f>
        <v>0.83333333333333337</v>
      </c>
      <c r="K2337"/>
    </row>
    <row r="2338" spans="1:11" x14ac:dyDescent="0.25">
      <c r="A2338">
        <v>124</v>
      </c>
      <c r="B2338" s="1">
        <v>36892</v>
      </c>
      <c r="C2338">
        <v>6</v>
      </c>
      <c r="D2338" t="str">
        <f>VLOOKUP(Rent[[#This Row],[Real_estate_Item]],Houses[#All],2)</f>
        <v>Eindhoven-West</v>
      </c>
      <c r="E2338" t="str">
        <f>VLOOKUP(Rent[[#This Row],[Real_estate_Item]],Houses[#All],3)</f>
        <v>Hanevoet</v>
      </c>
      <c r="F2338" t="str">
        <f>VLOOKUP(Rent[[#This Row],[Real_estate_Item]],Houses[#All],6)</f>
        <v>Apartment</v>
      </c>
      <c r="G2338" s="3">
        <f>VLOOKUP(Rent[[#This Row],[Real_estate_Item]],Houses[#All],7)</f>
        <v>385</v>
      </c>
      <c r="H2338" s="3">
        <f t="shared" si="72"/>
        <v>2310</v>
      </c>
      <c r="I2338" s="3">
        <f t="shared" si="73"/>
        <v>4620</v>
      </c>
      <c r="J2338" s="4">
        <f>Rent[[#This Row],[Actual_Rent]]/Rent[[#This Row],[Planned_rent]]</f>
        <v>0.5</v>
      </c>
      <c r="K2338"/>
    </row>
    <row r="2339" spans="1:11" x14ac:dyDescent="0.25">
      <c r="A2339">
        <v>124</v>
      </c>
      <c r="B2339" s="1">
        <v>37257</v>
      </c>
      <c r="C2339">
        <v>8</v>
      </c>
      <c r="D2339" t="str">
        <f>VLOOKUP(Rent[[#This Row],[Real_estate_Item]],Houses[#All],2)</f>
        <v>Eindhoven-West</v>
      </c>
      <c r="E2339" t="str">
        <f>VLOOKUP(Rent[[#This Row],[Real_estate_Item]],Houses[#All],3)</f>
        <v>Hanevoet</v>
      </c>
      <c r="F2339" t="str">
        <f>VLOOKUP(Rent[[#This Row],[Real_estate_Item]],Houses[#All],6)</f>
        <v>Apartment</v>
      </c>
      <c r="G2339" s="3">
        <f>VLOOKUP(Rent[[#This Row],[Real_estate_Item]],Houses[#All],7)</f>
        <v>385</v>
      </c>
      <c r="H2339" s="3">
        <f t="shared" si="72"/>
        <v>3080</v>
      </c>
      <c r="I2339" s="3">
        <f t="shared" si="73"/>
        <v>4620</v>
      </c>
      <c r="J2339" s="4">
        <f>Rent[[#This Row],[Actual_Rent]]/Rent[[#This Row],[Planned_rent]]</f>
        <v>0.66666666666666663</v>
      </c>
      <c r="K2339"/>
    </row>
    <row r="2340" spans="1:11" x14ac:dyDescent="0.25">
      <c r="A2340">
        <v>124</v>
      </c>
      <c r="B2340" s="1">
        <v>37622</v>
      </c>
      <c r="C2340">
        <v>9</v>
      </c>
      <c r="D2340" t="str">
        <f>VLOOKUP(Rent[[#This Row],[Real_estate_Item]],Houses[#All],2)</f>
        <v>Eindhoven-West</v>
      </c>
      <c r="E2340" t="str">
        <f>VLOOKUP(Rent[[#This Row],[Real_estate_Item]],Houses[#All],3)</f>
        <v>Hanevoet</v>
      </c>
      <c r="F2340" t="str">
        <f>VLOOKUP(Rent[[#This Row],[Real_estate_Item]],Houses[#All],6)</f>
        <v>Apartment</v>
      </c>
      <c r="G2340" s="3">
        <f>VLOOKUP(Rent[[#This Row],[Real_estate_Item]],Houses[#All],7)</f>
        <v>385</v>
      </c>
      <c r="H2340" s="3">
        <f t="shared" si="72"/>
        <v>3465</v>
      </c>
      <c r="I2340" s="3">
        <f t="shared" si="73"/>
        <v>4620</v>
      </c>
      <c r="J2340" s="4">
        <f>Rent[[#This Row],[Actual_Rent]]/Rent[[#This Row],[Planned_rent]]</f>
        <v>0.75</v>
      </c>
      <c r="K2340"/>
    </row>
    <row r="2341" spans="1:11" x14ac:dyDescent="0.25">
      <c r="A2341">
        <v>124</v>
      </c>
      <c r="B2341" s="1">
        <v>37987</v>
      </c>
      <c r="C2341">
        <v>8</v>
      </c>
      <c r="D2341" t="str">
        <f>VLOOKUP(Rent[[#This Row],[Real_estate_Item]],Houses[#All],2)</f>
        <v>Eindhoven-West</v>
      </c>
      <c r="E2341" t="str">
        <f>VLOOKUP(Rent[[#This Row],[Real_estate_Item]],Houses[#All],3)</f>
        <v>Hanevoet</v>
      </c>
      <c r="F2341" t="str">
        <f>VLOOKUP(Rent[[#This Row],[Real_estate_Item]],Houses[#All],6)</f>
        <v>Apartment</v>
      </c>
      <c r="G2341" s="3">
        <f>VLOOKUP(Rent[[#This Row],[Real_estate_Item]],Houses[#All],7)</f>
        <v>385</v>
      </c>
      <c r="H2341" s="3">
        <f t="shared" si="72"/>
        <v>3080</v>
      </c>
      <c r="I2341" s="3">
        <f t="shared" si="73"/>
        <v>4620</v>
      </c>
      <c r="J2341" s="4">
        <f>Rent[[#This Row],[Actual_Rent]]/Rent[[#This Row],[Planned_rent]]</f>
        <v>0.66666666666666663</v>
      </c>
      <c r="K2341"/>
    </row>
    <row r="2342" spans="1:11" x14ac:dyDescent="0.25">
      <c r="A2342">
        <v>124</v>
      </c>
      <c r="B2342" s="1">
        <v>38353</v>
      </c>
      <c r="C2342">
        <v>9</v>
      </c>
      <c r="D2342" t="str">
        <f>VLOOKUP(Rent[[#This Row],[Real_estate_Item]],Houses[#All],2)</f>
        <v>Eindhoven-West</v>
      </c>
      <c r="E2342" t="str">
        <f>VLOOKUP(Rent[[#This Row],[Real_estate_Item]],Houses[#All],3)</f>
        <v>Hanevoet</v>
      </c>
      <c r="F2342" t="str">
        <f>VLOOKUP(Rent[[#This Row],[Real_estate_Item]],Houses[#All],6)</f>
        <v>Apartment</v>
      </c>
      <c r="G2342" s="3">
        <f>VLOOKUP(Rent[[#This Row],[Real_estate_Item]],Houses[#All],7)</f>
        <v>385</v>
      </c>
      <c r="H2342" s="3">
        <f t="shared" si="72"/>
        <v>3465</v>
      </c>
      <c r="I2342" s="3">
        <f t="shared" si="73"/>
        <v>4620</v>
      </c>
      <c r="J2342" s="4">
        <f>Rent[[#This Row],[Actual_Rent]]/Rent[[#This Row],[Planned_rent]]</f>
        <v>0.75</v>
      </c>
      <c r="K2342"/>
    </row>
    <row r="2343" spans="1:11" x14ac:dyDescent="0.25">
      <c r="A2343">
        <v>124</v>
      </c>
      <c r="B2343" s="1">
        <v>38718</v>
      </c>
      <c r="C2343">
        <v>6</v>
      </c>
      <c r="D2343" t="str">
        <f>VLOOKUP(Rent[[#This Row],[Real_estate_Item]],Houses[#All],2)</f>
        <v>Eindhoven-West</v>
      </c>
      <c r="E2343" t="str">
        <f>VLOOKUP(Rent[[#This Row],[Real_estate_Item]],Houses[#All],3)</f>
        <v>Hanevoet</v>
      </c>
      <c r="F2343" t="str">
        <f>VLOOKUP(Rent[[#This Row],[Real_estate_Item]],Houses[#All],6)</f>
        <v>Apartment</v>
      </c>
      <c r="G2343" s="3">
        <f>VLOOKUP(Rent[[#This Row],[Real_estate_Item]],Houses[#All],7)</f>
        <v>385</v>
      </c>
      <c r="H2343" s="3">
        <f t="shared" si="72"/>
        <v>2310</v>
      </c>
      <c r="I2343" s="3">
        <f t="shared" si="73"/>
        <v>4620</v>
      </c>
      <c r="J2343" s="4">
        <f>Rent[[#This Row],[Actual_Rent]]/Rent[[#This Row],[Planned_rent]]</f>
        <v>0.5</v>
      </c>
      <c r="K2343"/>
    </row>
    <row r="2344" spans="1:11" x14ac:dyDescent="0.25">
      <c r="A2344">
        <v>124</v>
      </c>
      <c r="B2344" s="1">
        <v>39083</v>
      </c>
      <c r="C2344">
        <v>7</v>
      </c>
      <c r="D2344" t="str">
        <f>VLOOKUP(Rent[[#This Row],[Real_estate_Item]],Houses[#All],2)</f>
        <v>Eindhoven-West</v>
      </c>
      <c r="E2344" t="str">
        <f>VLOOKUP(Rent[[#This Row],[Real_estate_Item]],Houses[#All],3)</f>
        <v>Hanevoet</v>
      </c>
      <c r="F2344" t="str">
        <f>VLOOKUP(Rent[[#This Row],[Real_estate_Item]],Houses[#All],6)</f>
        <v>Apartment</v>
      </c>
      <c r="G2344" s="3">
        <f>VLOOKUP(Rent[[#This Row],[Real_estate_Item]],Houses[#All],7)</f>
        <v>385</v>
      </c>
      <c r="H2344" s="3">
        <f t="shared" si="72"/>
        <v>2695</v>
      </c>
      <c r="I2344" s="3">
        <f t="shared" si="73"/>
        <v>4620</v>
      </c>
      <c r="J2344" s="4">
        <f>Rent[[#This Row],[Actual_Rent]]/Rent[[#This Row],[Planned_rent]]</f>
        <v>0.58333333333333337</v>
      </c>
      <c r="K2344"/>
    </row>
    <row r="2345" spans="1:11" x14ac:dyDescent="0.25">
      <c r="A2345">
        <v>124</v>
      </c>
      <c r="B2345" s="1">
        <v>39448</v>
      </c>
      <c r="C2345">
        <v>6</v>
      </c>
      <c r="D2345" t="str">
        <f>VLOOKUP(Rent[[#This Row],[Real_estate_Item]],Houses[#All],2)</f>
        <v>Eindhoven-West</v>
      </c>
      <c r="E2345" t="str">
        <f>VLOOKUP(Rent[[#This Row],[Real_estate_Item]],Houses[#All],3)</f>
        <v>Hanevoet</v>
      </c>
      <c r="F2345" t="str">
        <f>VLOOKUP(Rent[[#This Row],[Real_estate_Item]],Houses[#All],6)</f>
        <v>Apartment</v>
      </c>
      <c r="G2345" s="3">
        <f>VLOOKUP(Rent[[#This Row],[Real_estate_Item]],Houses[#All],7)</f>
        <v>385</v>
      </c>
      <c r="H2345" s="3">
        <f t="shared" si="72"/>
        <v>2310</v>
      </c>
      <c r="I2345" s="3">
        <f t="shared" si="73"/>
        <v>4620</v>
      </c>
      <c r="J2345" s="4">
        <f>Rent[[#This Row],[Actual_Rent]]/Rent[[#This Row],[Planned_rent]]</f>
        <v>0.5</v>
      </c>
      <c r="K2345"/>
    </row>
    <row r="2346" spans="1:11" x14ac:dyDescent="0.25">
      <c r="A2346">
        <v>124</v>
      </c>
      <c r="B2346" s="1">
        <v>39814</v>
      </c>
      <c r="C2346">
        <v>10</v>
      </c>
      <c r="D2346" t="str">
        <f>VLOOKUP(Rent[[#This Row],[Real_estate_Item]],Houses[#All],2)</f>
        <v>Eindhoven-West</v>
      </c>
      <c r="E2346" t="str">
        <f>VLOOKUP(Rent[[#This Row],[Real_estate_Item]],Houses[#All],3)</f>
        <v>Hanevoet</v>
      </c>
      <c r="F2346" t="str">
        <f>VLOOKUP(Rent[[#This Row],[Real_estate_Item]],Houses[#All],6)</f>
        <v>Apartment</v>
      </c>
      <c r="G2346" s="3">
        <f>VLOOKUP(Rent[[#This Row],[Real_estate_Item]],Houses[#All],7)</f>
        <v>385</v>
      </c>
      <c r="H2346" s="3">
        <f t="shared" si="72"/>
        <v>3850</v>
      </c>
      <c r="I2346" s="3">
        <f t="shared" si="73"/>
        <v>4620</v>
      </c>
      <c r="J2346" s="4">
        <f>Rent[[#This Row],[Actual_Rent]]/Rent[[#This Row],[Planned_rent]]</f>
        <v>0.83333333333333337</v>
      </c>
      <c r="K2346"/>
    </row>
    <row r="2347" spans="1:11" x14ac:dyDescent="0.25">
      <c r="A2347">
        <v>124</v>
      </c>
      <c r="B2347" s="1">
        <v>40179</v>
      </c>
      <c r="C2347">
        <v>6</v>
      </c>
      <c r="D2347" t="str">
        <f>VLOOKUP(Rent[[#This Row],[Real_estate_Item]],Houses[#All],2)</f>
        <v>Eindhoven-West</v>
      </c>
      <c r="E2347" t="str">
        <f>VLOOKUP(Rent[[#This Row],[Real_estate_Item]],Houses[#All],3)</f>
        <v>Hanevoet</v>
      </c>
      <c r="F2347" t="str">
        <f>VLOOKUP(Rent[[#This Row],[Real_estate_Item]],Houses[#All],6)</f>
        <v>Apartment</v>
      </c>
      <c r="G2347" s="3">
        <f>VLOOKUP(Rent[[#This Row],[Real_estate_Item]],Houses[#All],7)</f>
        <v>385</v>
      </c>
      <c r="H2347" s="3">
        <f t="shared" si="72"/>
        <v>2310</v>
      </c>
      <c r="I2347" s="3">
        <f t="shared" si="73"/>
        <v>4620</v>
      </c>
      <c r="J2347" s="4">
        <f>Rent[[#This Row],[Actual_Rent]]/Rent[[#This Row],[Planned_rent]]</f>
        <v>0.5</v>
      </c>
      <c r="K2347"/>
    </row>
    <row r="2348" spans="1:11" x14ac:dyDescent="0.25">
      <c r="A2348">
        <v>124</v>
      </c>
      <c r="B2348" s="1">
        <v>40544</v>
      </c>
      <c r="C2348">
        <v>7</v>
      </c>
      <c r="D2348" t="str">
        <f>VLOOKUP(Rent[[#This Row],[Real_estate_Item]],Houses[#All],2)</f>
        <v>Eindhoven-West</v>
      </c>
      <c r="E2348" t="str">
        <f>VLOOKUP(Rent[[#This Row],[Real_estate_Item]],Houses[#All],3)</f>
        <v>Hanevoet</v>
      </c>
      <c r="F2348" t="str">
        <f>VLOOKUP(Rent[[#This Row],[Real_estate_Item]],Houses[#All],6)</f>
        <v>Apartment</v>
      </c>
      <c r="G2348" s="3">
        <f>VLOOKUP(Rent[[#This Row],[Real_estate_Item]],Houses[#All],7)</f>
        <v>385</v>
      </c>
      <c r="H2348" s="3">
        <f t="shared" si="72"/>
        <v>2695</v>
      </c>
      <c r="I2348" s="3">
        <f t="shared" si="73"/>
        <v>4620</v>
      </c>
      <c r="J2348" s="4">
        <f>Rent[[#This Row],[Actual_Rent]]/Rent[[#This Row],[Planned_rent]]</f>
        <v>0.58333333333333337</v>
      </c>
      <c r="K2348"/>
    </row>
    <row r="2349" spans="1:11" x14ac:dyDescent="0.25">
      <c r="A2349">
        <v>124</v>
      </c>
      <c r="B2349" s="1">
        <v>40909</v>
      </c>
      <c r="C2349">
        <v>10</v>
      </c>
      <c r="D2349" t="str">
        <f>VLOOKUP(Rent[[#This Row],[Real_estate_Item]],Houses[#All],2)</f>
        <v>Eindhoven-West</v>
      </c>
      <c r="E2349" t="str">
        <f>VLOOKUP(Rent[[#This Row],[Real_estate_Item]],Houses[#All],3)</f>
        <v>Hanevoet</v>
      </c>
      <c r="F2349" t="str">
        <f>VLOOKUP(Rent[[#This Row],[Real_estate_Item]],Houses[#All],6)</f>
        <v>Apartment</v>
      </c>
      <c r="G2349" s="3">
        <f>VLOOKUP(Rent[[#This Row],[Real_estate_Item]],Houses[#All],7)</f>
        <v>385</v>
      </c>
      <c r="H2349" s="3">
        <f t="shared" si="72"/>
        <v>3850</v>
      </c>
      <c r="I2349" s="3">
        <f t="shared" si="73"/>
        <v>4620</v>
      </c>
      <c r="J2349" s="4">
        <f>Rent[[#This Row],[Actual_Rent]]/Rent[[#This Row],[Planned_rent]]</f>
        <v>0.83333333333333337</v>
      </c>
      <c r="K2349"/>
    </row>
    <row r="2350" spans="1:11" x14ac:dyDescent="0.25">
      <c r="A2350">
        <v>124</v>
      </c>
      <c r="B2350" s="1">
        <v>41275</v>
      </c>
      <c r="C2350">
        <v>10</v>
      </c>
      <c r="D2350" t="str">
        <f>VLOOKUP(Rent[[#This Row],[Real_estate_Item]],Houses[#All],2)</f>
        <v>Eindhoven-West</v>
      </c>
      <c r="E2350" t="str">
        <f>VLOOKUP(Rent[[#This Row],[Real_estate_Item]],Houses[#All],3)</f>
        <v>Hanevoet</v>
      </c>
      <c r="F2350" t="str">
        <f>VLOOKUP(Rent[[#This Row],[Real_estate_Item]],Houses[#All],6)</f>
        <v>Apartment</v>
      </c>
      <c r="G2350" s="3">
        <f>VLOOKUP(Rent[[#This Row],[Real_estate_Item]],Houses[#All],7)</f>
        <v>385</v>
      </c>
      <c r="H2350" s="3">
        <f t="shared" si="72"/>
        <v>3850</v>
      </c>
      <c r="I2350" s="3">
        <f t="shared" si="73"/>
        <v>4620</v>
      </c>
      <c r="J2350" s="4">
        <f>Rent[[#This Row],[Actual_Rent]]/Rent[[#This Row],[Planned_rent]]</f>
        <v>0.83333333333333337</v>
      </c>
      <c r="K2350"/>
    </row>
    <row r="2351" spans="1:11" x14ac:dyDescent="0.25">
      <c r="A2351">
        <v>124</v>
      </c>
      <c r="B2351" s="1">
        <v>41640</v>
      </c>
      <c r="C2351">
        <v>8</v>
      </c>
      <c r="D2351" t="str">
        <f>VLOOKUP(Rent[[#This Row],[Real_estate_Item]],Houses[#All],2)</f>
        <v>Eindhoven-West</v>
      </c>
      <c r="E2351" t="str">
        <f>VLOOKUP(Rent[[#This Row],[Real_estate_Item]],Houses[#All],3)</f>
        <v>Hanevoet</v>
      </c>
      <c r="F2351" t="str">
        <f>VLOOKUP(Rent[[#This Row],[Real_estate_Item]],Houses[#All],6)</f>
        <v>Apartment</v>
      </c>
      <c r="G2351" s="3">
        <f>VLOOKUP(Rent[[#This Row],[Real_estate_Item]],Houses[#All],7)</f>
        <v>385</v>
      </c>
      <c r="H2351" s="3">
        <f t="shared" si="72"/>
        <v>3080</v>
      </c>
      <c r="I2351" s="3">
        <f t="shared" si="73"/>
        <v>4620</v>
      </c>
      <c r="J2351" s="4">
        <f>Rent[[#This Row],[Actual_Rent]]/Rent[[#This Row],[Planned_rent]]</f>
        <v>0.66666666666666663</v>
      </c>
      <c r="K2351"/>
    </row>
    <row r="2352" spans="1:11" x14ac:dyDescent="0.25">
      <c r="A2352">
        <v>124</v>
      </c>
      <c r="B2352" s="1">
        <v>42005</v>
      </c>
      <c r="C2352">
        <v>6</v>
      </c>
      <c r="D2352" t="str">
        <f>VLOOKUP(Rent[[#This Row],[Real_estate_Item]],Houses[#All],2)</f>
        <v>Eindhoven-West</v>
      </c>
      <c r="E2352" t="str">
        <f>VLOOKUP(Rent[[#This Row],[Real_estate_Item]],Houses[#All],3)</f>
        <v>Hanevoet</v>
      </c>
      <c r="F2352" t="str">
        <f>VLOOKUP(Rent[[#This Row],[Real_estate_Item]],Houses[#All],6)</f>
        <v>Apartment</v>
      </c>
      <c r="G2352" s="3">
        <f>VLOOKUP(Rent[[#This Row],[Real_estate_Item]],Houses[#All],7)</f>
        <v>385</v>
      </c>
      <c r="H2352" s="3">
        <f t="shared" si="72"/>
        <v>2310</v>
      </c>
      <c r="I2352" s="3">
        <f t="shared" si="73"/>
        <v>4620</v>
      </c>
      <c r="J2352" s="4">
        <f>Rent[[#This Row],[Actual_Rent]]/Rent[[#This Row],[Planned_rent]]</f>
        <v>0.5</v>
      </c>
      <c r="K2352"/>
    </row>
    <row r="2353" spans="1:11" x14ac:dyDescent="0.25">
      <c r="A2353">
        <v>124</v>
      </c>
      <c r="B2353" s="1">
        <v>42370</v>
      </c>
      <c r="C2353">
        <v>10</v>
      </c>
      <c r="D2353" t="str">
        <f>VLOOKUP(Rent[[#This Row],[Real_estate_Item]],Houses[#All],2)</f>
        <v>Eindhoven-West</v>
      </c>
      <c r="E2353" t="str">
        <f>VLOOKUP(Rent[[#This Row],[Real_estate_Item]],Houses[#All],3)</f>
        <v>Hanevoet</v>
      </c>
      <c r="F2353" t="str">
        <f>VLOOKUP(Rent[[#This Row],[Real_estate_Item]],Houses[#All],6)</f>
        <v>Apartment</v>
      </c>
      <c r="G2353" s="3">
        <f>VLOOKUP(Rent[[#This Row],[Real_estate_Item]],Houses[#All],7)</f>
        <v>385</v>
      </c>
      <c r="H2353" s="3">
        <f t="shared" si="72"/>
        <v>3850</v>
      </c>
      <c r="I2353" s="3">
        <f t="shared" si="73"/>
        <v>4620</v>
      </c>
      <c r="J2353" s="4">
        <f>Rent[[#This Row],[Actual_Rent]]/Rent[[#This Row],[Planned_rent]]</f>
        <v>0.83333333333333337</v>
      </c>
      <c r="K2353"/>
    </row>
    <row r="2354" spans="1:11" x14ac:dyDescent="0.25">
      <c r="A2354">
        <v>124</v>
      </c>
      <c r="B2354" s="1">
        <v>42736</v>
      </c>
      <c r="C2354">
        <v>10</v>
      </c>
      <c r="D2354" t="str">
        <f>VLOOKUP(Rent[[#This Row],[Real_estate_Item]],Houses[#All],2)</f>
        <v>Eindhoven-West</v>
      </c>
      <c r="E2354" t="str">
        <f>VLOOKUP(Rent[[#This Row],[Real_estate_Item]],Houses[#All],3)</f>
        <v>Hanevoet</v>
      </c>
      <c r="F2354" t="str">
        <f>VLOOKUP(Rent[[#This Row],[Real_estate_Item]],Houses[#All],6)</f>
        <v>Apartment</v>
      </c>
      <c r="G2354" s="3">
        <f>VLOOKUP(Rent[[#This Row],[Real_estate_Item]],Houses[#All],7)</f>
        <v>385</v>
      </c>
      <c r="H2354" s="3">
        <f t="shared" si="72"/>
        <v>3850</v>
      </c>
      <c r="I2354" s="3">
        <f t="shared" si="73"/>
        <v>4620</v>
      </c>
      <c r="J2354" s="4">
        <f>Rent[[#This Row],[Actual_Rent]]/Rent[[#This Row],[Planned_rent]]</f>
        <v>0.83333333333333337</v>
      </c>
      <c r="K2354"/>
    </row>
    <row r="2355" spans="1:11" x14ac:dyDescent="0.25">
      <c r="A2355">
        <v>124</v>
      </c>
      <c r="B2355" s="1">
        <v>43101</v>
      </c>
      <c r="C2355">
        <v>11</v>
      </c>
      <c r="D2355" t="str">
        <f>VLOOKUP(Rent[[#This Row],[Real_estate_Item]],Houses[#All],2)</f>
        <v>Eindhoven-West</v>
      </c>
      <c r="E2355" t="str">
        <f>VLOOKUP(Rent[[#This Row],[Real_estate_Item]],Houses[#All],3)</f>
        <v>Hanevoet</v>
      </c>
      <c r="F2355" t="str">
        <f>VLOOKUP(Rent[[#This Row],[Real_estate_Item]],Houses[#All],6)</f>
        <v>Apartment</v>
      </c>
      <c r="G2355" s="3">
        <f>VLOOKUP(Rent[[#This Row],[Real_estate_Item]],Houses[#All],7)</f>
        <v>385</v>
      </c>
      <c r="H2355" s="3">
        <f t="shared" si="72"/>
        <v>4235</v>
      </c>
      <c r="I2355" s="3">
        <f t="shared" si="73"/>
        <v>4620</v>
      </c>
      <c r="J2355" s="4">
        <f>Rent[[#This Row],[Actual_Rent]]/Rent[[#This Row],[Planned_rent]]</f>
        <v>0.91666666666666663</v>
      </c>
      <c r="K2355"/>
    </row>
    <row r="2356" spans="1:11" x14ac:dyDescent="0.25">
      <c r="A2356">
        <v>124</v>
      </c>
      <c r="B2356" s="1">
        <v>43466</v>
      </c>
      <c r="C2356">
        <v>12</v>
      </c>
      <c r="D2356" t="str">
        <f>VLOOKUP(Rent[[#This Row],[Real_estate_Item]],Houses[#All],2)</f>
        <v>Eindhoven-West</v>
      </c>
      <c r="E2356" t="str">
        <f>VLOOKUP(Rent[[#This Row],[Real_estate_Item]],Houses[#All],3)</f>
        <v>Hanevoet</v>
      </c>
      <c r="F2356" t="str">
        <f>VLOOKUP(Rent[[#This Row],[Real_estate_Item]],Houses[#All],6)</f>
        <v>Apartment</v>
      </c>
      <c r="G2356" s="3">
        <f>VLOOKUP(Rent[[#This Row],[Real_estate_Item]],Houses[#All],7)</f>
        <v>385</v>
      </c>
      <c r="H2356" s="3">
        <f t="shared" si="72"/>
        <v>4620</v>
      </c>
      <c r="I2356" s="3">
        <f t="shared" si="73"/>
        <v>4620</v>
      </c>
      <c r="J2356" s="4">
        <f>Rent[[#This Row],[Actual_Rent]]/Rent[[#This Row],[Planned_rent]]</f>
        <v>1</v>
      </c>
      <c r="K2356"/>
    </row>
    <row r="2357" spans="1:11" x14ac:dyDescent="0.25">
      <c r="A2357">
        <v>125</v>
      </c>
      <c r="B2357" s="1">
        <v>36892</v>
      </c>
      <c r="C2357">
        <v>9</v>
      </c>
      <c r="D2357" t="str">
        <f>VLOOKUP(Rent[[#This Row],[Real_estate_Item]],Houses[#All],2)</f>
        <v>Eindhoven-West</v>
      </c>
      <c r="E2357" t="str">
        <f>VLOOKUP(Rent[[#This Row],[Real_estate_Item]],Houses[#All],3)</f>
        <v>Hanevoet</v>
      </c>
      <c r="F2357" t="str">
        <f>VLOOKUP(Rent[[#This Row],[Real_estate_Item]],Houses[#All],6)</f>
        <v>Villa</v>
      </c>
      <c r="G2357" s="3">
        <f>VLOOKUP(Rent[[#This Row],[Real_estate_Item]],Houses[#All],7)</f>
        <v>990</v>
      </c>
      <c r="H2357" s="3">
        <f t="shared" si="72"/>
        <v>8910</v>
      </c>
      <c r="I2357" s="3">
        <f t="shared" si="73"/>
        <v>11880</v>
      </c>
      <c r="J2357" s="4">
        <f>Rent[[#This Row],[Actual_Rent]]/Rent[[#This Row],[Planned_rent]]</f>
        <v>0.75</v>
      </c>
      <c r="K2357"/>
    </row>
    <row r="2358" spans="1:11" x14ac:dyDescent="0.25">
      <c r="A2358">
        <v>125</v>
      </c>
      <c r="B2358" s="1">
        <v>37257</v>
      </c>
      <c r="C2358">
        <v>7</v>
      </c>
      <c r="D2358" t="str">
        <f>VLOOKUP(Rent[[#This Row],[Real_estate_Item]],Houses[#All],2)</f>
        <v>Eindhoven-West</v>
      </c>
      <c r="E2358" t="str">
        <f>VLOOKUP(Rent[[#This Row],[Real_estate_Item]],Houses[#All],3)</f>
        <v>Hanevoet</v>
      </c>
      <c r="F2358" t="str">
        <f>VLOOKUP(Rent[[#This Row],[Real_estate_Item]],Houses[#All],6)</f>
        <v>Villa</v>
      </c>
      <c r="G2358" s="3">
        <f>VLOOKUP(Rent[[#This Row],[Real_estate_Item]],Houses[#All],7)</f>
        <v>990</v>
      </c>
      <c r="H2358" s="3">
        <f t="shared" si="72"/>
        <v>6930</v>
      </c>
      <c r="I2358" s="3">
        <f t="shared" si="73"/>
        <v>11880</v>
      </c>
      <c r="J2358" s="4">
        <f>Rent[[#This Row],[Actual_Rent]]/Rent[[#This Row],[Planned_rent]]</f>
        <v>0.58333333333333337</v>
      </c>
      <c r="K2358"/>
    </row>
    <row r="2359" spans="1:11" x14ac:dyDescent="0.25">
      <c r="A2359">
        <v>125</v>
      </c>
      <c r="B2359" s="1">
        <v>37622</v>
      </c>
      <c r="C2359">
        <v>7</v>
      </c>
      <c r="D2359" t="str">
        <f>VLOOKUP(Rent[[#This Row],[Real_estate_Item]],Houses[#All],2)</f>
        <v>Eindhoven-West</v>
      </c>
      <c r="E2359" t="str">
        <f>VLOOKUP(Rent[[#This Row],[Real_estate_Item]],Houses[#All],3)</f>
        <v>Hanevoet</v>
      </c>
      <c r="F2359" t="str">
        <f>VLOOKUP(Rent[[#This Row],[Real_estate_Item]],Houses[#All],6)</f>
        <v>Villa</v>
      </c>
      <c r="G2359" s="3">
        <f>VLOOKUP(Rent[[#This Row],[Real_estate_Item]],Houses[#All],7)</f>
        <v>990</v>
      </c>
      <c r="H2359" s="3">
        <f t="shared" si="72"/>
        <v>6930</v>
      </c>
      <c r="I2359" s="3">
        <f t="shared" si="73"/>
        <v>11880</v>
      </c>
      <c r="J2359" s="4">
        <f>Rent[[#This Row],[Actual_Rent]]/Rent[[#This Row],[Planned_rent]]</f>
        <v>0.58333333333333337</v>
      </c>
      <c r="K2359"/>
    </row>
    <row r="2360" spans="1:11" x14ac:dyDescent="0.25">
      <c r="A2360">
        <v>125</v>
      </c>
      <c r="B2360" s="1">
        <v>37987</v>
      </c>
      <c r="C2360">
        <v>8</v>
      </c>
      <c r="D2360" t="str">
        <f>VLOOKUP(Rent[[#This Row],[Real_estate_Item]],Houses[#All],2)</f>
        <v>Eindhoven-West</v>
      </c>
      <c r="E2360" t="str">
        <f>VLOOKUP(Rent[[#This Row],[Real_estate_Item]],Houses[#All],3)</f>
        <v>Hanevoet</v>
      </c>
      <c r="F2360" t="str">
        <f>VLOOKUP(Rent[[#This Row],[Real_estate_Item]],Houses[#All],6)</f>
        <v>Villa</v>
      </c>
      <c r="G2360" s="3">
        <f>VLOOKUP(Rent[[#This Row],[Real_estate_Item]],Houses[#All],7)</f>
        <v>990</v>
      </c>
      <c r="H2360" s="3">
        <f t="shared" si="72"/>
        <v>7920</v>
      </c>
      <c r="I2360" s="3">
        <f t="shared" si="73"/>
        <v>11880</v>
      </c>
      <c r="J2360" s="4">
        <f>Rent[[#This Row],[Actual_Rent]]/Rent[[#This Row],[Planned_rent]]</f>
        <v>0.66666666666666663</v>
      </c>
      <c r="K2360"/>
    </row>
    <row r="2361" spans="1:11" x14ac:dyDescent="0.25">
      <c r="A2361">
        <v>125</v>
      </c>
      <c r="B2361" s="1">
        <v>38353</v>
      </c>
      <c r="C2361">
        <v>9</v>
      </c>
      <c r="D2361" t="str">
        <f>VLOOKUP(Rent[[#This Row],[Real_estate_Item]],Houses[#All],2)</f>
        <v>Eindhoven-West</v>
      </c>
      <c r="E2361" t="str">
        <f>VLOOKUP(Rent[[#This Row],[Real_estate_Item]],Houses[#All],3)</f>
        <v>Hanevoet</v>
      </c>
      <c r="F2361" t="str">
        <f>VLOOKUP(Rent[[#This Row],[Real_estate_Item]],Houses[#All],6)</f>
        <v>Villa</v>
      </c>
      <c r="G2361" s="3">
        <f>VLOOKUP(Rent[[#This Row],[Real_estate_Item]],Houses[#All],7)</f>
        <v>990</v>
      </c>
      <c r="H2361" s="3">
        <f t="shared" si="72"/>
        <v>8910</v>
      </c>
      <c r="I2361" s="3">
        <f t="shared" si="73"/>
        <v>11880</v>
      </c>
      <c r="J2361" s="4">
        <f>Rent[[#This Row],[Actual_Rent]]/Rent[[#This Row],[Planned_rent]]</f>
        <v>0.75</v>
      </c>
      <c r="K2361"/>
    </row>
    <row r="2362" spans="1:11" x14ac:dyDescent="0.25">
      <c r="A2362">
        <v>125</v>
      </c>
      <c r="B2362" s="1">
        <v>38718</v>
      </c>
      <c r="C2362">
        <v>6</v>
      </c>
      <c r="D2362" t="str">
        <f>VLOOKUP(Rent[[#This Row],[Real_estate_Item]],Houses[#All],2)</f>
        <v>Eindhoven-West</v>
      </c>
      <c r="E2362" t="str">
        <f>VLOOKUP(Rent[[#This Row],[Real_estate_Item]],Houses[#All],3)</f>
        <v>Hanevoet</v>
      </c>
      <c r="F2362" t="str">
        <f>VLOOKUP(Rent[[#This Row],[Real_estate_Item]],Houses[#All],6)</f>
        <v>Villa</v>
      </c>
      <c r="G2362" s="3">
        <f>VLOOKUP(Rent[[#This Row],[Real_estate_Item]],Houses[#All],7)</f>
        <v>990</v>
      </c>
      <c r="H2362" s="3">
        <f t="shared" si="72"/>
        <v>5940</v>
      </c>
      <c r="I2362" s="3">
        <f t="shared" si="73"/>
        <v>11880</v>
      </c>
      <c r="J2362" s="4">
        <f>Rent[[#This Row],[Actual_Rent]]/Rent[[#This Row],[Planned_rent]]</f>
        <v>0.5</v>
      </c>
      <c r="K2362"/>
    </row>
    <row r="2363" spans="1:11" x14ac:dyDescent="0.25">
      <c r="A2363">
        <v>125</v>
      </c>
      <c r="B2363" s="1">
        <v>39083</v>
      </c>
      <c r="C2363">
        <v>10</v>
      </c>
      <c r="D2363" t="str">
        <f>VLOOKUP(Rent[[#This Row],[Real_estate_Item]],Houses[#All],2)</f>
        <v>Eindhoven-West</v>
      </c>
      <c r="E2363" t="str">
        <f>VLOOKUP(Rent[[#This Row],[Real_estate_Item]],Houses[#All],3)</f>
        <v>Hanevoet</v>
      </c>
      <c r="F2363" t="str">
        <f>VLOOKUP(Rent[[#This Row],[Real_estate_Item]],Houses[#All],6)</f>
        <v>Villa</v>
      </c>
      <c r="G2363" s="3">
        <f>VLOOKUP(Rent[[#This Row],[Real_estate_Item]],Houses[#All],7)</f>
        <v>990</v>
      </c>
      <c r="H2363" s="3">
        <f t="shared" si="72"/>
        <v>9900</v>
      </c>
      <c r="I2363" s="3">
        <f t="shared" si="73"/>
        <v>11880</v>
      </c>
      <c r="J2363" s="4">
        <f>Rent[[#This Row],[Actual_Rent]]/Rent[[#This Row],[Planned_rent]]</f>
        <v>0.83333333333333337</v>
      </c>
      <c r="K2363"/>
    </row>
    <row r="2364" spans="1:11" x14ac:dyDescent="0.25">
      <c r="A2364">
        <v>125</v>
      </c>
      <c r="B2364" s="1">
        <v>39448</v>
      </c>
      <c r="C2364">
        <v>9</v>
      </c>
      <c r="D2364" t="str">
        <f>VLOOKUP(Rent[[#This Row],[Real_estate_Item]],Houses[#All],2)</f>
        <v>Eindhoven-West</v>
      </c>
      <c r="E2364" t="str">
        <f>VLOOKUP(Rent[[#This Row],[Real_estate_Item]],Houses[#All],3)</f>
        <v>Hanevoet</v>
      </c>
      <c r="F2364" t="str">
        <f>VLOOKUP(Rent[[#This Row],[Real_estate_Item]],Houses[#All],6)</f>
        <v>Villa</v>
      </c>
      <c r="G2364" s="3">
        <f>VLOOKUP(Rent[[#This Row],[Real_estate_Item]],Houses[#All],7)</f>
        <v>990</v>
      </c>
      <c r="H2364" s="3">
        <f t="shared" si="72"/>
        <v>8910</v>
      </c>
      <c r="I2364" s="3">
        <f t="shared" si="73"/>
        <v>11880</v>
      </c>
      <c r="J2364" s="4">
        <f>Rent[[#This Row],[Actual_Rent]]/Rent[[#This Row],[Planned_rent]]</f>
        <v>0.75</v>
      </c>
      <c r="K2364"/>
    </row>
    <row r="2365" spans="1:11" x14ac:dyDescent="0.25">
      <c r="A2365">
        <v>125</v>
      </c>
      <c r="B2365" s="1">
        <v>39814</v>
      </c>
      <c r="C2365">
        <v>8</v>
      </c>
      <c r="D2365" t="str">
        <f>VLOOKUP(Rent[[#This Row],[Real_estate_Item]],Houses[#All],2)</f>
        <v>Eindhoven-West</v>
      </c>
      <c r="E2365" t="str">
        <f>VLOOKUP(Rent[[#This Row],[Real_estate_Item]],Houses[#All],3)</f>
        <v>Hanevoet</v>
      </c>
      <c r="F2365" t="str">
        <f>VLOOKUP(Rent[[#This Row],[Real_estate_Item]],Houses[#All],6)</f>
        <v>Villa</v>
      </c>
      <c r="G2365" s="3">
        <f>VLOOKUP(Rent[[#This Row],[Real_estate_Item]],Houses[#All],7)</f>
        <v>990</v>
      </c>
      <c r="H2365" s="3">
        <f t="shared" si="72"/>
        <v>7920</v>
      </c>
      <c r="I2365" s="3">
        <f t="shared" si="73"/>
        <v>11880</v>
      </c>
      <c r="J2365" s="4">
        <f>Rent[[#This Row],[Actual_Rent]]/Rent[[#This Row],[Planned_rent]]</f>
        <v>0.66666666666666663</v>
      </c>
      <c r="K2365"/>
    </row>
    <row r="2366" spans="1:11" x14ac:dyDescent="0.25">
      <c r="A2366">
        <v>125</v>
      </c>
      <c r="B2366" s="1">
        <v>40179</v>
      </c>
      <c r="C2366">
        <v>6</v>
      </c>
      <c r="D2366" t="str">
        <f>VLOOKUP(Rent[[#This Row],[Real_estate_Item]],Houses[#All],2)</f>
        <v>Eindhoven-West</v>
      </c>
      <c r="E2366" t="str">
        <f>VLOOKUP(Rent[[#This Row],[Real_estate_Item]],Houses[#All],3)</f>
        <v>Hanevoet</v>
      </c>
      <c r="F2366" t="str">
        <f>VLOOKUP(Rent[[#This Row],[Real_estate_Item]],Houses[#All],6)</f>
        <v>Villa</v>
      </c>
      <c r="G2366" s="3">
        <f>VLOOKUP(Rent[[#This Row],[Real_estate_Item]],Houses[#All],7)</f>
        <v>990</v>
      </c>
      <c r="H2366" s="3">
        <f t="shared" si="72"/>
        <v>5940</v>
      </c>
      <c r="I2366" s="3">
        <f t="shared" si="73"/>
        <v>11880</v>
      </c>
      <c r="J2366" s="4">
        <f>Rent[[#This Row],[Actual_Rent]]/Rent[[#This Row],[Planned_rent]]</f>
        <v>0.5</v>
      </c>
      <c r="K2366"/>
    </row>
    <row r="2367" spans="1:11" x14ac:dyDescent="0.25">
      <c r="A2367">
        <v>125</v>
      </c>
      <c r="B2367" s="1">
        <v>40544</v>
      </c>
      <c r="C2367">
        <v>10</v>
      </c>
      <c r="D2367" t="str">
        <f>VLOOKUP(Rent[[#This Row],[Real_estate_Item]],Houses[#All],2)</f>
        <v>Eindhoven-West</v>
      </c>
      <c r="E2367" t="str">
        <f>VLOOKUP(Rent[[#This Row],[Real_estate_Item]],Houses[#All],3)</f>
        <v>Hanevoet</v>
      </c>
      <c r="F2367" t="str">
        <f>VLOOKUP(Rent[[#This Row],[Real_estate_Item]],Houses[#All],6)</f>
        <v>Villa</v>
      </c>
      <c r="G2367" s="3">
        <f>VLOOKUP(Rent[[#This Row],[Real_estate_Item]],Houses[#All],7)</f>
        <v>990</v>
      </c>
      <c r="H2367" s="3">
        <f t="shared" si="72"/>
        <v>9900</v>
      </c>
      <c r="I2367" s="3">
        <f t="shared" si="73"/>
        <v>11880</v>
      </c>
      <c r="J2367" s="4">
        <f>Rent[[#This Row],[Actual_Rent]]/Rent[[#This Row],[Planned_rent]]</f>
        <v>0.83333333333333337</v>
      </c>
      <c r="K2367"/>
    </row>
    <row r="2368" spans="1:11" x14ac:dyDescent="0.25">
      <c r="A2368">
        <v>125</v>
      </c>
      <c r="B2368" s="1">
        <v>40909</v>
      </c>
      <c r="C2368">
        <v>6</v>
      </c>
      <c r="D2368" t="str">
        <f>VLOOKUP(Rent[[#This Row],[Real_estate_Item]],Houses[#All],2)</f>
        <v>Eindhoven-West</v>
      </c>
      <c r="E2368" t="str">
        <f>VLOOKUP(Rent[[#This Row],[Real_estate_Item]],Houses[#All],3)</f>
        <v>Hanevoet</v>
      </c>
      <c r="F2368" t="str">
        <f>VLOOKUP(Rent[[#This Row],[Real_estate_Item]],Houses[#All],6)</f>
        <v>Villa</v>
      </c>
      <c r="G2368" s="3">
        <f>VLOOKUP(Rent[[#This Row],[Real_estate_Item]],Houses[#All],7)</f>
        <v>990</v>
      </c>
      <c r="H2368" s="3">
        <f t="shared" si="72"/>
        <v>5940</v>
      </c>
      <c r="I2368" s="3">
        <f t="shared" si="73"/>
        <v>11880</v>
      </c>
      <c r="J2368" s="4">
        <f>Rent[[#This Row],[Actual_Rent]]/Rent[[#This Row],[Planned_rent]]</f>
        <v>0.5</v>
      </c>
      <c r="K2368"/>
    </row>
    <row r="2369" spans="1:11" x14ac:dyDescent="0.25">
      <c r="A2369">
        <v>125</v>
      </c>
      <c r="B2369" s="1">
        <v>41275</v>
      </c>
      <c r="C2369">
        <v>8</v>
      </c>
      <c r="D2369" t="str">
        <f>VLOOKUP(Rent[[#This Row],[Real_estate_Item]],Houses[#All],2)</f>
        <v>Eindhoven-West</v>
      </c>
      <c r="E2369" t="str">
        <f>VLOOKUP(Rent[[#This Row],[Real_estate_Item]],Houses[#All],3)</f>
        <v>Hanevoet</v>
      </c>
      <c r="F2369" t="str">
        <f>VLOOKUP(Rent[[#This Row],[Real_estate_Item]],Houses[#All],6)</f>
        <v>Villa</v>
      </c>
      <c r="G2369" s="3">
        <f>VLOOKUP(Rent[[#This Row],[Real_estate_Item]],Houses[#All],7)</f>
        <v>990</v>
      </c>
      <c r="H2369" s="3">
        <f t="shared" si="72"/>
        <v>7920</v>
      </c>
      <c r="I2369" s="3">
        <f t="shared" si="73"/>
        <v>11880</v>
      </c>
      <c r="J2369" s="4">
        <f>Rent[[#This Row],[Actual_Rent]]/Rent[[#This Row],[Planned_rent]]</f>
        <v>0.66666666666666663</v>
      </c>
      <c r="K2369"/>
    </row>
    <row r="2370" spans="1:11" x14ac:dyDescent="0.25">
      <c r="A2370">
        <v>125</v>
      </c>
      <c r="B2370" s="1">
        <v>41640</v>
      </c>
      <c r="C2370">
        <v>8</v>
      </c>
      <c r="D2370" t="str">
        <f>VLOOKUP(Rent[[#This Row],[Real_estate_Item]],Houses[#All],2)</f>
        <v>Eindhoven-West</v>
      </c>
      <c r="E2370" t="str">
        <f>VLOOKUP(Rent[[#This Row],[Real_estate_Item]],Houses[#All],3)</f>
        <v>Hanevoet</v>
      </c>
      <c r="F2370" t="str">
        <f>VLOOKUP(Rent[[#This Row],[Real_estate_Item]],Houses[#All],6)</f>
        <v>Villa</v>
      </c>
      <c r="G2370" s="3">
        <f>VLOOKUP(Rent[[#This Row],[Real_estate_Item]],Houses[#All],7)</f>
        <v>990</v>
      </c>
      <c r="H2370" s="3">
        <f t="shared" ref="H2370:H2433" si="74">C2370*G2370</f>
        <v>7920</v>
      </c>
      <c r="I2370" s="3">
        <f t="shared" ref="I2370:I2433" si="75">$C$2*G2370</f>
        <v>11880</v>
      </c>
      <c r="J2370" s="4">
        <f>Rent[[#This Row],[Actual_Rent]]/Rent[[#This Row],[Planned_rent]]</f>
        <v>0.66666666666666663</v>
      </c>
      <c r="K2370"/>
    </row>
    <row r="2371" spans="1:11" x14ac:dyDescent="0.25">
      <c r="A2371">
        <v>125</v>
      </c>
      <c r="B2371" s="1">
        <v>42005</v>
      </c>
      <c r="C2371">
        <v>10</v>
      </c>
      <c r="D2371" t="str">
        <f>VLOOKUP(Rent[[#This Row],[Real_estate_Item]],Houses[#All],2)</f>
        <v>Eindhoven-West</v>
      </c>
      <c r="E2371" t="str">
        <f>VLOOKUP(Rent[[#This Row],[Real_estate_Item]],Houses[#All],3)</f>
        <v>Hanevoet</v>
      </c>
      <c r="F2371" t="str">
        <f>VLOOKUP(Rent[[#This Row],[Real_estate_Item]],Houses[#All],6)</f>
        <v>Villa</v>
      </c>
      <c r="G2371" s="3">
        <f>VLOOKUP(Rent[[#This Row],[Real_estate_Item]],Houses[#All],7)</f>
        <v>990</v>
      </c>
      <c r="H2371" s="3">
        <f t="shared" si="74"/>
        <v>9900</v>
      </c>
      <c r="I2371" s="3">
        <f t="shared" si="75"/>
        <v>11880</v>
      </c>
      <c r="J2371" s="4">
        <f>Rent[[#This Row],[Actual_Rent]]/Rent[[#This Row],[Planned_rent]]</f>
        <v>0.83333333333333337</v>
      </c>
      <c r="K2371"/>
    </row>
    <row r="2372" spans="1:11" x14ac:dyDescent="0.25">
      <c r="A2372">
        <v>125</v>
      </c>
      <c r="B2372" s="1">
        <v>42370</v>
      </c>
      <c r="C2372">
        <v>9</v>
      </c>
      <c r="D2372" t="str">
        <f>VLOOKUP(Rent[[#This Row],[Real_estate_Item]],Houses[#All],2)</f>
        <v>Eindhoven-West</v>
      </c>
      <c r="E2372" t="str">
        <f>VLOOKUP(Rent[[#This Row],[Real_estate_Item]],Houses[#All],3)</f>
        <v>Hanevoet</v>
      </c>
      <c r="F2372" t="str">
        <f>VLOOKUP(Rent[[#This Row],[Real_estate_Item]],Houses[#All],6)</f>
        <v>Villa</v>
      </c>
      <c r="G2372" s="3">
        <f>VLOOKUP(Rent[[#This Row],[Real_estate_Item]],Houses[#All],7)</f>
        <v>990</v>
      </c>
      <c r="H2372" s="3">
        <f t="shared" si="74"/>
        <v>8910</v>
      </c>
      <c r="I2372" s="3">
        <f t="shared" si="75"/>
        <v>11880</v>
      </c>
      <c r="J2372" s="4">
        <f>Rent[[#This Row],[Actual_Rent]]/Rent[[#This Row],[Planned_rent]]</f>
        <v>0.75</v>
      </c>
      <c r="K2372"/>
    </row>
    <row r="2373" spans="1:11" x14ac:dyDescent="0.25">
      <c r="A2373">
        <v>125</v>
      </c>
      <c r="B2373" s="1">
        <v>42736</v>
      </c>
      <c r="C2373">
        <v>9</v>
      </c>
      <c r="D2373" t="str">
        <f>VLOOKUP(Rent[[#This Row],[Real_estate_Item]],Houses[#All],2)</f>
        <v>Eindhoven-West</v>
      </c>
      <c r="E2373" t="str">
        <f>VLOOKUP(Rent[[#This Row],[Real_estate_Item]],Houses[#All],3)</f>
        <v>Hanevoet</v>
      </c>
      <c r="F2373" t="str">
        <f>VLOOKUP(Rent[[#This Row],[Real_estate_Item]],Houses[#All],6)</f>
        <v>Villa</v>
      </c>
      <c r="G2373" s="3">
        <f>VLOOKUP(Rent[[#This Row],[Real_estate_Item]],Houses[#All],7)</f>
        <v>990</v>
      </c>
      <c r="H2373" s="3">
        <f t="shared" si="74"/>
        <v>8910</v>
      </c>
      <c r="I2373" s="3">
        <f t="shared" si="75"/>
        <v>11880</v>
      </c>
      <c r="J2373" s="4">
        <f>Rent[[#This Row],[Actual_Rent]]/Rent[[#This Row],[Planned_rent]]</f>
        <v>0.75</v>
      </c>
      <c r="K2373"/>
    </row>
    <row r="2374" spans="1:11" x14ac:dyDescent="0.25">
      <c r="A2374">
        <v>125</v>
      </c>
      <c r="B2374" s="1">
        <v>43101</v>
      </c>
      <c r="C2374">
        <v>11</v>
      </c>
      <c r="D2374" t="str">
        <f>VLOOKUP(Rent[[#This Row],[Real_estate_Item]],Houses[#All],2)</f>
        <v>Eindhoven-West</v>
      </c>
      <c r="E2374" t="str">
        <f>VLOOKUP(Rent[[#This Row],[Real_estate_Item]],Houses[#All],3)</f>
        <v>Hanevoet</v>
      </c>
      <c r="F2374" t="str">
        <f>VLOOKUP(Rent[[#This Row],[Real_estate_Item]],Houses[#All],6)</f>
        <v>Villa</v>
      </c>
      <c r="G2374" s="3">
        <f>VLOOKUP(Rent[[#This Row],[Real_estate_Item]],Houses[#All],7)</f>
        <v>990</v>
      </c>
      <c r="H2374" s="3">
        <f t="shared" si="74"/>
        <v>10890</v>
      </c>
      <c r="I2374" s="3">
        <f t="shared" si="75"/>
        <v>11880</v>
      </c>
      <c r="J2374" s="4">
        <f>Rent[[#This Row],[Actual_Rent]]/Rent[[#This Row],[Planned_rent]]</f>
        <v>0.91666666666666663</v>
      </c>
      <c r="K2374"/>
    </row>
    <row r="2375" spans="1:11" x14ac:dyDescent="0.25">
      <c r="A2375">
        <v>125</v>
      </c>
      <c r="B2375" s="1">
        <v>43466</v>
      </c>
      <c r="C2375">
        <v>7</v>
      </c>
      <c r="D2375" t="str">
        <f>VLOOKUP(Rent[[#This Row],[Real_estate_Item]],Houses[#All],2)</f>
        <v>Eindhoven-West</v>
      </c>
      <c r="E2375" t="str">
        <f>VLOOKUP(Rent[[#This Row],[Real_estate_Item]],Houses[#All],3)</f>
        <v>Hanevoet</v>
      </c>
      <c r="F2375" t="str">
        <f>VLOOKUP(Rent[[#This Row],[Real_estate_Item]],Houses[#All],6)</f>
        <v>Villa</v>
      </c>
      <c r="G2375" s="3">
        <f>VLOOKUP(Rent[[#This Row],[Real_estate_Item]],Houses[#All],7)</f>
        <v>990</v>
      </c>
      <c r="H2375" s="3">
        <f t="shared" si="74"/>
        <v>6930</v>
      </c>
      <c r="I2375" s="3">
        <f t="shared" si="75"/>
        <v>11880</v>
      </c>
      <c r="J2375" s="4">
        <f>Rent[[#This Row],[Actual_Rent]]/Rent[[#This Row],[Planned_rent]]</f>
        <v>0.58333333333333337</v>
      </c>
      <c r="K2375"/>
    </row>
    <row r="2376" spans="1:11" x14ac:dyDescent="0.25">
      <c r="A2376">
        <v>126</v>
      </c>
      <c r="B2376" s="1">
        <v>36892</v>
      </c>
      <c r="C2376">
        <v>10</v>
      </c>
      <c r="D2376" t="str">
        <f>VLOOKUP(Rent[[#This Row],[Real_estate_Item]],Houses[#All],2)</f>
        <v>Eindhoven-West</v>
      </c>
      <c r="E2376" t="str">
        <f>VLOOKUP(Rent[[#This Row],[Real_estate_Item]],Houses[#All],3)</f>
        <v>Genderbeemd</v>
      </c>
      <c r="F2376" t="str">
        <f>VLOOKUP(Rent[[#This Row],[Real_estate_Item]],Houses[#All],6)</f>
        <v>Condo</v>
      </c>
      <c r="G2376" s="3">
        <f>VLOOKUP(Rent[[#This Row],[Real_estate_Item]],Houses[#All],7)</f>
        <v>300</v>
      </c>
      <c r="H2376" s="3">
        <f t="shared" si="74"/>
        <v>3000</v>
      </c>
      <c r="I2376" s="3">
        <f t="shared" si="75"/>
        <v>3600</v>
      </c>
      <c r="J2376" s="4">
        <f>Rent[[#This Row],[Actual_Rent]]/Rent[[#This Row],[Planned_rent]]</f>
        <v>0.83333333333333337</v>
      </c>
      <c r="K2376"/>
    </row>
    <row r="2377" spans="1:11" x14ac:dyDescent="0.25">
      <c r="A2377">
        <v>126</v>
      </c>
      <c r="B2377" s="1">
        <v>37257</v>
      </c>
      <c r="C2377">
        <v>10</v>
      </c>
      <c r="D2377" t="str">
        <f>VLOOKUP(Rent[[#This Row],[Real_estate_Item]],Houses[#All],2)</f>
        <v>Eindhoven-West</v>
      </c>
      <c r="E2377" t="str">
        <f>VLOOKUP(Rent[[#This Row],[Real_estate_Item]],Houses[#All],3)</f>
        <v>Genderbeemd</v>
      </c>
      <c r="F2377" t="str">
        <f>VLOOKUP(Rent[[#This Row],[Real_estate_Item]],Houses[#All],6)</f>
        <v>Condo</v>
      </c>
      <c r="G2377" s="3">
        <f>VLOOKUP(Rent[[#This Row],[Real_estate_Item]],Houses[#All],7)</f>
        <v>300</v>
      </c>
      <c r="H2377" s="3">
        <f t="shared" si="74"/>
        <v>3000</v>
      </c>
      <c r="I2377" s="3">
        <f t="shared" si="75"/>
        <v>3600</v>
      </c>
      <c r="J2377" s="4">
        <f>Rent[[#This Row],[Actual_Rent]]/Rent[[#This Row],[Planned_rent]]</f>
        <v>0.83333333333333337</v>
      </c>
      <c r="K2377"/>
    </row>
    <row r="2378" spans="1:11" x14ac:dyDescent="0.25">
      <c r="A2378">
        <v>126</v>
      </c>
      <c r="B2378" s="1">
        <v>37622</v>
      </c>
      <c r="C2378">
        <v>8</v>
      </c>
      <c r="D2378" t="str">
        <f>VLOOKUP(Rent[[#This Row],[Real_estate_Item]],Houses[#All],2)</f>
        <v>Eindhoven-West</v>
      </c>
      <c r="E2378" t="str">
        <f>VLOOKUP(Rent[[#This Row],[Real_estate_Item]],Houses[#All],3)</f>
        <v>Genderbeemd</v>
      </c>
      <c r="F2378" t="str">
        <f>VLOOKUP(Rent[[#This Row],[Real_estate_Item]],Houses[#All],6)</f>
        <v>Condo</v>
      </c>
      <c r="G2378" s="3">
        <f>VLOOKUP(Rent[[#This Row],[Real_estate_Item]],Houses[#All],7)</f>
        <v>300</v>
      </c>
      <c r="H2378" s="3">
        <f t="shared" si="74"/>
        <v>2400</v>
      </c>
      <c r="I2378" s="3">
        <f t="shared" si="75"/>
        <v>3600</v>
      </c>
      <c r="J2378" s="4">
        <f>Rent[[#This Row],[Actual_Rent]]/Rent[[#This Row],[Planned_rent]]</f>
        <v>0.66666666666666663</v>
      </c>
      <c r="K2378"/>
    </row>
    <row r="2379" spans="1:11" x14ac:dyDescent="0.25">
      <c r="A2379">
        <v>126</v>
      </c>
      <c r="B2379" s="1">
        <v>37987</v>
      </c>
      <c r="C2379">
        <v>9</v>
      </c>
      <c r="D2379" t="str">
        <f>VLOOKUP(Rent[[#This Row],[Real_estate_Item]],Houses[#All],2)</f>
        <v>Eindhoven-West</v>
      </c>
      <c r="E2379" t="str">
        <f>VLOOKUP(Rent[[#This Row],[Real_estate_Item]],Houses[#All],3)</f>
        <v>Genderbeemd</v>
      </c>
      <c r="F2379" t="str">
        <f>VLOOKUP(Rent[[#This Row],[Real_estate_Item]],Houses[#All],6)</f>
        <v>Condo</v>
      </c>
      <c r="G2379" s="3">
        <f>VLOOKUP(Rent[[#This Row],[Real_estate_Item]],Houses[#All],7)</f>
        <v>300</v>
      </c>
      <c r="H2379" s="3">
        <f t="shared" si="74"/>
        <v>2700</v>
      </c>
      <c r="I2379" s="3">
        <f t="shared" si="75"/>
        <v>3600</v>
      </c>
      <c r="J2379" s="4">
        <f>Rent[[#This Row],[Actual_Rent]]/Rent[[#This Row],[Planned_rent]]</f>
        <v>0.75</v>
      </c>
      <c r="K2379"/>
    </row>
    <row r="2380" spans="1:11" x14ac:dyDescent="0.25">
      <c r="A2380">
        <v>126</v>
      </c>
      <c r="B2380" s="1">
        <v>38353</v>
      </c>
      <c r="C2380">
        <v>11</v>
      </c>
      <c r="D2380" t="str">
        <f>VLOOKUP(Rent[[#This Row],[Real_estate_Item]],Houses[#All],2)</f>
        <v>Eindhoven-West</v>
      </c>
      <c r="E2380" t="str">
        <f>VLOOKUP(Rent[[#This Row],[Real_estate_Item]],Houses[#All],3)</f>
        <v>Genderbeemd</v>
      </c>
      <c r="F2380" t="str">
        <f>VLOOKUP(Rent[[#This Row],[Real_estate_Item]],Houses[#All],6)</f>
        <v>Condo</v>
      </c>
      <c r="G2380" s="3">
        <f>VLOOKUP(Rent[[#This Row],[Real_estate_Item]],Houses[#All],7)</f>
        <v>300</v>
      </c>
      <c r="H2380" s="3">
        <f t="shared" si="74"/>
        <v>3300</v>
      </c>
      <c r="I2380" s="3">
        <f t="shared" si="75"/>
        <v>3600</v>
      </c>
      <c r="J2380" s="4">
        <f>Rent[[#This Row],[Actual_Rent]]/Rent[[#This Row],[Planned_rent]]</f>
        <v>0.91666666666666663</v>
      </c>
      <c r="K2380"/>
    </row>
    <row r="2381" spans="1:11" x14ac:dyDescent="0.25">
      <c r="A2381">
        <v>126</v>
      </c>
      <c r="B2381" s="1">
        <v>38718</v>
      </c>
      <c r="C2381">
        <v>11</v>
      </c>
      <c r="D2381" t="str">
        <f>VLOOKUP(Rent[[#This Row],[Real_estate_Item]],Houses[#All],2)</f>
        <v>Eindhoven-West</v>
      </c>
      <c r="E2381" t="str">
        <f>VLOOKUP(Rent[[#This Row],[Real_estate_Item]],Houses[#All],3)</f>
        <v>Genderbeemd</v>
      </c>
      <c r="F2381" t="str">
        <f>VLOOKUP(Rent[[#This Row],[Real_estate_Item]],Houses[#All],6)</f>
        <v>Condo</v>
      </c>
      <c r="G2381" s="3">
        <f>VLOOKUP(Rent[[#This Row],[Real_estate_Item]],Houses[#All],7)</f>
        <v>300</v>
      </c>
      <c r="H2381" s="3">
        <f t="shared" si="74"/>
        <v>3300</v>
      </c>
      <c r="I2381" s="3">
        <f t="shared" si="75"/>
        <v>3600</v>
      </c>
      <c r="J2381" s="4">
        <f>Rent[[#This Row],[Actual_Rent]]/Rent[[#This Row],[Planned_rent]]</f>
        <v>0.91666666666666663</v>
      </c>
      <c r="K2381"/>
    </row>
    <row r="2382" spans="1:11" x14ac:dyDescent="0.25">
      <c r="A2382">
        <v>126</v>
      </c>
      <c r="B2382" s="1">
        <v>39083</v>
      </c>
      <c r="C2382">
        <v>9</v>
      </c>
      <c r="D2382" t="str">
        <f>VLOOKUP(Rent[[#This Row],[Real_estate_Item]],Houses[#All],2)</f>
        <v>Eindhoven-West</v>
      </c>
      <c r="E2382" t="str">
        <f>VLOOKUP(Rent[[#This Row],[Real_estate_Item]],Houses[#All],3)</f>
        <v>Genderbeemd</v>
      </c>
      <c r="F2382" t="str">
        <f>VLOOKUP(Rent[[#This Row],[Real_estate_Item]],Houses[#All],6)</f>
        <v>Condo</v>
      </c>
      <c r="G2382" s="3">
        <f>VLOOKUP(Rent[[#This Row],[Real_estate_Item]],Houses[#All],7)</f>
        <v>300</v>
      </c>
      <c r="H2382" s="3">
        <f t="shared" si="74"/>
        <v>2700</v>
      </c>
      <c r="I2382" s="3">
        <f t="shared" si="75"/>
        <v>3600</v>
      </c>
      <c r="J2382" s="4">
        <f>Rent[[#This Row],[Actual_Rent]]/Rent[[#This Row],[Planned_rent]]</f>
        <v>0.75</v>
      </c>
      <c r="K2382"/>
    </row>
    <row r="2383" spans="1:11" x14ac:dyDescent="0.25">
      <c r="A2383">
        <v>126</v>
      </c>
      <c r="B2383" s="1">
        <v>39448</v>
      </c>
      <c r="C2383">
        <v>10</v>
      </c>
      <c r="D2383" t="str">
        <f>VLOOKUP(Rent[[#This Row],[Real_estate_Item]],Houses[#All],2)</f>
        <v>Eindhoven-West</v>
      </c>
      <c r="E2383" t="str">
        <f>VLOOKUP(Rent[[#This Row],[Real_estate_Item]],Houses[#All],3)</f>
        <v>Genderbeemd</v>
      </c>
      <c r="F2383" t="str">
        <f>VLOOKUP(Rent[[#This Row],[Real_estate_Item]],Houses[#All],6)</f>
        <v>Condo</v>
      </c>
      <c r="G2383" s="3">
        <f>VLOOKUP(Rent[[#This Row],[Real_estate_Item]],Houses[#All],7)</f>
        <v>300</v>
      </c>
      <c r="H2383" s="3">
        <f t="shared" si="74"/>
        <v>3000</v>
      </c>
      <c r="I2383" s="3">
        <f t="shared" si="75"/>
        <v>3600</v>
      </c>
      <c r="J2383" s="4">
        <f>Rent[[#This Row],[Actual_Rent]]/Rent[[#This Row],[Planned_rent]]</f>
        <v>0.83333333333333337</v>
      </c>
      <c r="K2383"/>
    </row>
    <row r="2384" spans="1:11" x14ac:dyDescent="0.25">
      <c r="A2384">
        <v>126</v>
      </c>
      <c r="B2384" s="1">
        <v>39814</v>
      </c>
      <c r="C2384">
        <v>9</v>
      </c>
      <c r="D2384" t="str">
        <f>VLOOKUP(Rent[[#This Row],[Real_estate_Item]],Houses[#All],2)</f>
        <v>Eindhoven-West</v>
      </c>
      <c r="E2384" t="str">
        <f>VLOOKUP(Rent[[#This Row],[Real_estate_Item]],Houses[#All],3)</f>
        <v>Genderbeemd</v>
      </c>
      <c r="F2384" t="str">
        <f>VLOOKUP(Rent[[#This Row],[Real_estate_Item]],Houses[#All],6)</f>
        <v>Condo</v>
      </c>
      <c r="G2384" s="3">
        <f>VLOOKUP(Rent[[#This Row],[Real_estate_Item]],Houses[#All],7)</f>
        <v>300</v>
      </c>
      <c r="H2384" s="3">
        <f t="shared" si="74"/>
        <v>2700</v>
      </c>
      <c r="I2384" s="3">
        <f t="shared" si="75"/>
        <v>3600</v>
      </c>
      <c r="J2384" s="4">
        <f>Rent[[#This Row],[Actual_Rent]]/Rent[[#This Row],[Planned_rent]]</f>
        <v>0.75</v>
      </c>
      <c r="K2384"/>
    </row>
    <row r="2385" spans="1:11" x14ac:dyDescent="0.25">
      <c r="A2385">
        <v>126</v>
      </c>
      <c r="B2385" s="1">
        <v>40179</v>
      </c>
      <c r="C2385">
        <v>10</v>
      </c>
      <c r="D2385" t="str">
        <f>VLOOKUP(Rent[[#This Row],[Real_estate_Item]],Houses[#All],2)</f>
        <v>Eindhoven-West</v>
      </c>
      <c r="E2385" t="str">
        <f>VLOOKUP(Rent[[#This Row],[Real_estate_Item]],Houses[#All],3)</f>
        <v>Genderbeemd</v>
      </c>
      <c r="F2385" t="str">
        <f>VLOOKUP(Rent[[#This Row],[Real_estate_Item]],Houses[#All],6)</f>
        <v>Condo</v>
      </c>
      <c r="G2385" s="3">
        <f>VLOOKUP(Rent[[#This Row],[Real_estate_Item]],Houses[#All],7)</f>
        <v>300</v>
      </c>
      <c r="H2385" s="3">
        <f t="shared" si="74"/>
        <v>3000</v>
      </c>
      <c r="I2385" s="3">
        <f t="shared" si="75"/>
        <v>3600</v>
      </c>
      <c r="J2385" s="4">
        <f>Rent[[#This Row],[Actual_Rent]]/Rent[[#This Row],[Planned_rent]]</f>
        <v>0.83333333333333337</v>
      </c>
      <c r="K2385"/>
    </row>
    <row r="2386" spans="1:11" x14ac:dyDescent="0.25">
      <c r="A2386">
        <v>126</v>
      </c>
      <c r="B2386" s="1">
        <v>40544</v>
      </c>
      <c r="C2386">
        <v>11</v>
      </c>
      <c r="D2386" t="str">
        <f>VLOOKUP(Rent[[#This Row],[Real_estate_Item]],Houses[#All],2)</f>
        <v>Eindhoven-West</v>
      </c>
      <c r="E2386" t="str">
        <f>VLOOKUP(Rent[[#This Row],[Real_estate_Item]],Houses[#All],3)</f>
        <v>Genderbeemd</v>
      </c>
      <c r="F2386" t="str">
        <f>VLOOKUP(Rent[[#This Row],[Real_estate_Item]],Houses[#All],6)</f>
        <v>Condo</v>
      </c>
      <c r="G2386" s="3">
        <f>VLOOKUP(Rent[[#This Row],[Real_estate_Item]],Houses[#All],7)</f>
        <v>300</v>
      </c>
      <c r="H2386" s="3">
        <f t="shared" si="74"/>
        <v>3300</v>
      </c>
      <c r="I2386" s="3">
        <f t="shared" si="75"/>
        <v>3600</v>
      </c>
      <c r="J2386" s="4">
        <f>Rent[[#This Row],[Actual_Rent]]/Rent[[#This Row],[Planned_rent]]</f>
        <v>0.91666666666666663</v>
      </c>
      <c r="K2386"/>
    </row>
    <row r="2387" spans="1:11" x14ac:dyDescent="0.25">
      <c r="A2387">
        <v>126</v>
      </c>
      <c r="B2387" s="1">
        <v>40909</v>
      </c>
      <c r="C2387">
        <v>8</v>
      </c>
      <c r="D2387" t="str">
        <f>VLOOKUP(Rent[[#This Row],[Real_estate_Item]],Houses[#All],2)</f>
        <v>Eindhoven-West</v>
      </c>
      <c r="E2387" t="str">
        <f>VLOOKUP(Rent[[#This Row],[Real_estate_Item]],Houses[#All],3)</f>
        <v>Genderbeemd</v>
      </c>
      <c r="F2387" t="str">
        <f>VLOOKUP(Rent[[#This Row],[Real_estate_Item]],Houses[#All],6)</f>
        <v>Condo</v>
      </c>
      <c r="G2387" s="3">
        <f>VLOOKUP(Rent[[#This Row],[Real_estate_Item]],Houses[#All],7)</f>
        <v>300</v>
      </c>
      <c r="H2387" s="3">
        <f t="shared" si="74"/>
        <v>2400</v>
      </c>
      <c r="I2387" s="3">
        <f t="shared" si="75"/>
        <v>3600</v>
      </c>
      <c r="J2387" s="4">
        <f>Rent[[#This Row],[Actual_Rent]]/Rent[[#This Row],[Planned_rent]]</f>
        <v>0.66666666666666663</v>
      </c>
      <c r="K2387"/>
    </row>
    <row r="2388" spans="1:11" x14ac:dyDescent="0.25">
      <c r="A2388">
        <v>126</v>
      </c>
      <c r="B2388" s="1">
        <v>41275</v>
      </c>
      <c r="C2388">
        <v>8</v>
      </c>
      <c r="D2388" t="str">
        <f>VLOOKUP(Rent[[#This Row],[Real_estate_Item]],Houses[#All],2)</f>
        <v>Eindhoven-West</v>
      </c>
      <c r="E2388" t="str">
        <f>VLOOKUP(Rent[[#This Row],[Real_estate_Item]],Houses[#All],3)</f>
        <v>Genderbeemd</v>
      </c>
      <c r="F2388" t="str">
        <f>VLOOKUP(Rent[[#This Row],[Real_estate_Item]],Houses[#All],6)</f>
        <v>Condo</v>
      </c>
      <c r="G2388" s="3">
        <f>VLOOKUP(Rent[[#This Row],[Real_estate_Item]],Houses[#All],7)</f>
        <v>300</v>
      </c>
      <c r="H2388" s="3">
        <f t="shared" si="74"/>
        <v>2400</v>
      </c>
      <c r="I2388" s="3">
        <f t="shared" si="75"/>
        <v>3600</v>
      </c>
      <c r="J2388" s="4">
        <f>Rent[[#This Row],[Actual_Rent]]/Rent[[#This Row],[Planned_rent]]</f>
        <v>0.66666666666666663</v>
      </c>
      <c r="K2388"/>
    </row>
    <row r="2389" spans="1:11" x14ac:dyDescent="0.25">
      <c r="A2389">
        <v>126</v>
      </c>
      <c r="B2389" s="1">
        <v>41640</v>
      </c>
      <c r="C2389">
        <v>9</v>
      </c>
      <c r="D2389" t="str">
        <f>VLOOKUP(Rent[[#This Row],[Real_estate_Item]],Houses[#All],2)</f>
        <v>Eindhoven-West</v>
      </c>
      <c r="E2389" t="str">
        <f>VLOOKUP(Rent[[#This Row],[Real_estate_Item]],Houses[#All],3)</f>
        <v>Genderbeemd</v>
      </c>
      <c r="F2389" t="str">
        <f>VLOOKUP(Rent[[#This Row],[Real_estate_Item]],Houses[#All],6)</f>
        <v>Condo</v>
      </c>
      <c r="G2389" s="3">
        <f>VLOOKUP(Rent[[#This Row],[Real_estate_Item]],Houses[#All],7)</f>
        <v>300</v>
      </c>
      <c r="H2389" s="3">
        <f t="shared" si="74"/>
        <v>2700</v>
      </c>
      <c r="I2389" s="3">
        <f t="shared" si="75"/>
        <v>3600</v>
      </c>
      <c r="J2389" s="4">
        <f>Rent[[#This Row],[Actual_Rent]]/Rent[[#This Row],[Planned_rent]]</f>
        <v>0.75</v>
      </c>
      <c r="K2389"/>
    </row>
    <row r="2390" spans="1:11" x14ac:dyDescent="0.25">
      <c r="A2390">
        <v>126</v>
      </c>
      <c r="B2390" s="1">
        <v>42005</v>
      </c>
      <c r="C2390">
        <v>10</v>
      </c>
      <c r="D2390" t="str">
        <f>VLOOKUP(Rent[[#This Row],[Real_estate_Item]],Houses[#All],2)</f>
        <v>Eindhoven-West</v>
      </c>
      <c r="E2390" t="str">
        <f>VLOOKUP(Rent[[#This Row],[Real_estate_Item]],Houses[#All],3)</f>
        <v>Genderbeemd</v>
      </c>
      <c r="F2390" t="str">
        <f>VLOOKUP(Rent[[#This Row],[Real_estate_Item]],Houses[#All],6)</f>
        <v>Condo</v>
      </c>
      <c r="G2390" s="3">
        <f>VLOOKUP(Rent[[#This Row],[Real_estate_Item]],Houses[#All],7)</f>
        <v>300</v>
      </c>
      <c r="H2390" s="3">
        <f t="shared" si="74"/>
        <v>3000</v>
      </c>
      <c r="I2390" s="3">
        <f t="shared" si="75"/>
        <v>3600</v>
      </c>
      <c r="J2390" s="4">
        <f>Rent[[#This Row],[Actual_Rent]]/Rent[[#This Row],[Planned_rent]]</f>
        <v>0.83333333333333337</v>
      </c>
      <c r="K2390"/>
    </row>
    <row r="2391" spans="1:11" x14ac:dyDescent="0.25">
      <c r="A2391">
        <v>126</v>
      </c>
      <c r="B2391" s="1">
        <v>42370</v>
      </c>
      <c r="C2391">
        <v>10</v>
      </c>
      <c r="D2391" t="str">
        <f>VLOOKUP(Rent[[#This Row],[Real_estate_Item]],Houses[#All],2)</f>
        <v>Eindhoven-West</v>
      </c>
      <c r="E2391" t="str">
        <f>VLOOKUP(Rent[[#This Row],[Real_estate_Item]],Houses[#All],3)</f>
        <v>Genderbeemd</v>
      </c>
      <c r="F2391" t="str">
        <f>VLOOKUP(Rent[[#This Row],[Real_estate_Item]],Houses[#All],6)</f>
        <v>Condo</v>
      </c>
      <c r="G2391" s="3">
        <f>VLOOKUP(Rent[[#This Row],[Real_estate_Item]],Houses[#All],7)</f>
        <v>300</v>
      </c>
      <c r="H2391" s="3">
        <f t="shared" si="74"/>
        <v>3000</v>
      </c>
      <c r="I2391" s="3">
        <f t="shared" si="75"/>
        <v>3600</v>
      </c>
      <c r="J2391" s="4">
        <f>Rent[[#This Row],[Actual_Rent]]/Rent[[#This Row],[Planned_rent]]</f>
        <v>0.83333333333333337</v>
      </c>
      <c r="K2391"/>
    </row>
    <row r="2392" spans="1:11" x14ac:dyDescent="0.25">
      <c r="A2392">
        <v>126</v>
      </c>
      <c r="B2392" s="1">
        <v>42736</v>
      </c>
      <c r="C2392">
        <v>10</v>
      </c>
      <c r="D2392" t="str">
        <f>VLOOKUP(Rent[[#This Row],[Real_estate_Item]],Houses[#All],2)</f>
        <v>Eindhoven-West</v>
      </c>
      <c r="E2392" t="str">
        <f>VLOOKUP(Rent[[#This Row],[Real_estate_Item]],Houses[#All],3)</f>
        <v>Genderbeemd</v>
      </c>
      <c r="F2392" t="str">
        <f>VLOOKUP(Rent[[#This Row],[Real_estate_Item]],Houses[#All],6)</f>
        <v>Condo</v>
      </c>
      <c r="G2392" s="3">
        <f>VLOOKUP(Rent[[#This Row],[Real_estate_Item]],Houses[#All],7)</f>
        <v>300</v>
      </c>
      <c r="H2392" s="3">
        <f t="shared" si="74"/>
        <v>3000</v>
      </c>
      <c r="I2392" s="3">
        <f t="shared" si="75"/>
        <v>3600</v>
      </c>
      <c r="J2392" s="4">
        <f>Rent[[#This Row],[Actual_Rent]]/Rent[[#This Row],[Planned_rent]]</f>
        <v>0.83333333333333337</v>
      </c>
      <c r="K2392"/>
    </row>
    <row r="2393" spans="1:11" x14ac:dyDescent="0.25">
      <c r="A2393">
        <v>126</v>
      </c>
      <c r="B2393" s="1">
        <v>43101</v>
      </c>
      <c r="C2393">
        <v>11</v>
      </c>
      <c r="D2393" t="str">
        <f>VLOOKUP(Rent[[#This Row],[Real_estate_Item]],Houses[#All],2)</f>
        <v>Eindhoven-West</v>
      </c>
      <c r="E2393" t="str">
        <f>VLOOKUP(Rent[[#This Row],[Real_estate_Item]],Houses[#All],3)</f>
        <v>Genderbeemd</v>
      </c>
      <c r="F2393" t="str">
        <f>VLOOKUP(Rent[[#This Row],[Real_estate_Item]],Houses[#All],6)</f>
        <v>Condo</v>
      </c>
      <c r="G2393" s="3">
        <f>VLOOKUP(Rent[[#This Row],[Real_estate_Item]],Houses[#All],7)</f>
        <v>300</v>
      </c>
      <c r="H2393" s="3">
        <f t="shared" si="74"/>
        <v>3300</v>
      </c>
      <c r="I2393" s="3">
        <f t="shared" si="75"/>
        <v>3600</v>
      </c>
      <c r="J2393" s="4">
        <f>Rent[[#This Row],[Actual_Rent]]/Rent[[#This Row],[Planned_rent]]</f>
        <v>0.91666666666666663</v>
      </c>
      <c r="K2393"/>
    </row>
    <row r="2394" spans="1:11" x14ac:dyDescent="0.25">
      <c r="A2394">
        <v>126</v>
      </c>
      <c r="B2394" s="1">
        <v>43466</v>
      </c>
      <c r="C2394">
        <v>12</v>
      </c>
      <c r="D2394" t="str">
        <f>VLOOKUP(Rent[[#This Row],[Real_estate_Item]],Houses[#All],2)</f>
        <v>Eindhoven-West</v>
      </c>
      <c r="E2394" t="str">
        <f>VLOOKUP(Rent[[#This Row],[Real_estate_Item]],Houses[#All],3)</f>
        <v>Genderbeemd</v>
      </c>
      <c r="F2394" t="str">
        <f>VLOOKUP(Rent[[#This Row],[Real_estate_Item]],Houses[#All],6)</f>
        <v>Condo</v>
      </c>
      <c r="G2394" s="3">
        <f>VLOOKUP(Rent[[#This Row],[Real_estate_Item]],Houses[#All],7)</f>
        <v>300</v>
      </c>
      <c r="H2394" s="3">
        <f t="shared" si="74"/>
        <v>3600</v>
      </c>
      <c r="I2394" s="3">
        <f t="shared" si="75"/>
        <v>3600</v>
      </c>
      <c r="J2394" s="4">
        <f>Rent[[#This Row],[Actual_Rent]]/Rent[[#This Row],[Planned_rent]]</f>
        <v>1</v>
      </c>
      <c r="K2394"/>
    </row>
    <row r="2395" spans="1:11" x14ac:dyDescent="0.25">
      <c r="A2395">
        <v>127</v>
      </c>
      <c r="B2395" s="1">
        <v>36892</v>
      </c>
      <c r="C2395">
        <v>8</v>
      </c>
      <c r="D2395" t="str">
        <f>VLOOKUP(Rent[[#This Row],[Real_estate_Item]],Houses[#All],2)</f>
        <v>Eindhoven-West</v>
      </c>
      <c r="E2395" t="str">
        <f>VLOOKUP(Rent[[#This Row],[Real_estate_Item]],Houses[#All],3)</f>
        <v>Genderbeemd</v>
      </c>
      <c r="F2395" t="str">
        <f>VLOOKUP(Rent[[#This Row],[Real_estate_Item]],Houses[#All],6)</f>
        <v>Apartment</v>
      </c>
      <c r="G2395" s="3">
        <f>VLOOKUP(Rent[[#This Row],[Real_estate_Item]],Houses[#All],7)</f>
        <v>360</v>
      </c>
      <c r="H2395" s="3">
        <f t="shared" si="74"/>
        <v>2880</v>
      </c>
      <c r="I2395" s="3">
        <f t="shared" si="75"/>
        <v>4320</v>
      </c>
      <c r="J2395" s="4">
        <f>Rent[[#This Row],[Actual_Rent]]/Rent[[#This Row],[Planned_rent]]</f>
        <v>0.66666666666666663</v>
      </c>
      <c r="K2395"/>
    </row>
    <row r="2396" spans="1:11" x14ac:dyDescent="0.25">
      <c r="A2396">
        <v>127</v>
      </c>
      <c r="B2396" s="1">
        <v>37257</v>
      </c>
      <c r="C2396">
        <v>7</v>
      </c>
      <c r="D2396" t="str">
        <f>VLOOKUP(Rent[[#This Row],[Real_estate_Item]],Houses[#All],2)</f>
        <v>Eindhoven-West</v>
      </c>
      <c r="E2396" t="str">
        <f>VLOOKUP(Rent[[#This Row],[Real_estate_Item]],Houses[#All],3)</f>
        <v>Genderbeemd</v>
      </c>
      <c r="F2396" t="str">
        <f>VLOOKUP(Rent[[#This Row],[Real_estate_Item]],Houses[#All],6)</f>
        <v>Apartment</v>
      </c>
      <c r="G2396" s="3">
        <f>VLOOKUP(Rent[[#This Row],[Real_estate_Item]],Houses[#All],7)</f>
        <v>360</v>
      </c>
      <c r="H2396" s="3">
        <f t="shared" si="74"/>
        <v>2520</v>
      </c>
      <c r="I2396" s="3">
        <f t="shared" si="75"/>
        <v>4320</v>
      </c>
      <c r="J2396" s="4">
        <f>Rent[[#This Row],[Actual_Rent]]/Rent[[#This Row],[Planned_rent]]</f>
        <v>0.58333333333333337</v>
      </c>
      <c r="K2396"/>
    </row>
    <row r="2397" spans="1:11" x14ac:dyDescent="0.25">
      <c r="A2397">
        <v>127</v>
      </c>
      <c r="B2397" s="1">
        <v>37622</v>
      </c>
      <c r="C2397">
        <v>11</v>
      </c>
      <c r="D2397" t="str">
        <f>VLOOKUP(Rent[[#This Row],[Real_estate_Item]],Houses[#All],2)</f>
        <v>Eindhoven-West</v>
      </c>
      <c r="E2397" t="str">
        <f>VLOOKUP(Rent[[#This Row],[Real_estate_Item]],Houses[#All],3)</f>
        <v>Genderbeemd</v>
      </c>
      <c r="F2397" t="str">
        <f>VLOOKUP(Rent[[#This Row],[Real_estate_Item]],Houses[#All],6)</f>
        <v>Apartment</v>
      </c>
      <c r="G2397" s="3">
        <f>VLOOKUP(Rent[[#This Row],[Real_estate_Item]],Houses[#All],7)</f>
        <v>360</v>
      </c>
      <c r="H2397" s="3">
        <f t="shared" si="74"/>
        <v>3960</v>
      </c>
      <c r="I2397" s="3">
        <f t="shared" si="75"/>
        <v>4320</v>
      </c>
      <c r="J2397" s="4">
        <f>Rent[[#This Row],[Actual_Rent]]/Rent[[#This Row],[Planned_rent]]</f>
        <v>0.91666666666666663</v>
      </c>
      <c r="K2397"/>
    </row>
    <row r="2398" spans="1:11" x14ac:dyDescent="0.25">
      <c r="A2398">
        <v>127</v>
      </c>
      <c r="B2398" s="1">
        <v>37987</v>
      </c>
      <c r="C2398">
        <v>10</v>
      </c>
      <c r="D2398" t="str">
        <f>VLOOKUP(Rent[[#This Row],[Real_estate_Item]],Houses[#All],2)</f>
        <v>Eindhoven-West</v>
      </c>
      <c r="E2398" t="str">
        <f>VLOOKUP(Rent[[#This Row],[Real_estate_Item]],Houses[#All],3)</f>
        <v>Genderbeemd</v>
      </c>
      <c r="F2398" t="str">
        <f>VLOOKUP(Rent[[#This Row],[Real_estate_Item]],Houses[#All],6)</f>
        <v>Apartment</v>
      </c>
      <c r="G2398" s="3">
        <f>VLOOKUP(Rent[[#This Row],[Real_estate_Item]],Houses[#All],7)</f>
        <v>360</v>
      </c>
      <c r="H2398" s="3">
        <f t="shared" si="74"/>
        <v>3600</v>
      </c>
      <c r="I2398" s="3">
        <f t="shared" si="75"/>
        <v>4320</v>
      </c>
      <c r="J2398" s="4">
        <f>Rent[[#This Row],[Actual_Rent]]/Rent[[#This Row],[Planned_rent]]</f>
        <v>0.83333333333333337</v>
      </c>
      <c r="K2398"/>
    </row>
    <row r="2399" spans="1:11" x14ac:dyDescent="0.25">
      <c r="A2399">
        <v>127</v>
      </c>
      <c r="B2399" s="1">
        <v>38353</v>
      </c>
      <c r="C2399">
        <v>8</v>
      </c>
      <c r="D2399" t="str">
        <f>VLOOKUP(Rent[[#This Row],[Real_estate_Item]],Houses[#All],2)</f>
        <v>Eindhoven-West</v>
      </c>
      <c r="E2399" t="str">
        <f>VLOOKUP(Rent[[#This Row],[Real_estate_Item]],Houses[#All],3)</f>
        <v>Genderbeemd</v>
      </c>
      <c r="F2399" t="str">
        <f>VLOOKUP(Rent[[#This Row],[Real_estate_Item]],Houses[#All],6)</f>
        <v>Apartment</v>
      </c>
      <c r="G2399" s="3">
        <f>VLOOKUP(Rent[[#This Row],[Real_estate_Item]],Houses[#All],7)</f>
        <v>360</v>
      </c>
      <c r="H2399" s="3">
        <f t="shared" si="74"/>
        <v>2880</v>
      </c>
      <c r="I2399" s="3">
        <f t="shared" si="75"/>
        <v>4320</v>
      </c>
      <c r="J2399" s="4">
        <f>Rent[[#This Row],[Actual_Rent]]/Rent[[#This Row],[Planned_rent]]</f>
        <v>0.66666666666666663</v>
      </c>
      <c r="K2399"/>
    </row>
    <row r="2400" spans="1:11" x14ac:dyDescent="0.25">
      <c r="A2400">
        <v>127</v>
      </c>
      <c r="B2400" s="1">
        <v>38718</v>
      </c>
      <c r="C2400">
        <v>10</v>
      </c>
      <c r="D2400" t="str">
        <f>VLOOKUP(Rent[[#This Row],[Real_estate_Item]],Houses[#All],2)</f>
        <v>Eindhoven-West</v>
      </c>
      <c r="E2400" t="str">
        <f>VLOOKUP(Rent[[#This Row],[Real_estate_Item]],Houses[#All],3)</f>
        <v>Genderbeemd</v>
      </c>
      <c r="F2400" t="str">
        <f>VLOOKUP(Rent[[#This Row],[Real_estate_Item]],Houses[#All],6)</f>
        <v>Apartment</v>
      </c>
      <c r="G2400" s="3">
        <f>VLOOKUP(Rent[[#This Row],[Real_estate_Item]],Houses[#All],7)</f>
        <v>360</v>
      </c>
      <c r="H2400" s="3">
        <f t="shared" si="74"/>
        <v>3600</v>
      </c>
      <c r="I2400" s="3">
        <f t="shared" si="75"/>
        <v>4320</v>
      </c>
      <c r="J2400" s="4">
        <f>Rent[[#This Row],[Actual_Rent]]/Rent[[#This Row],[Planned_rent]]</f>
        <v>0.83333333333333337</v>
      </c>
      <c r="K2400"/>
    </row>
    <row r="2401" spans="1:11" x14ac:dyDescent="0.25">
      <c r="A2401">
        <v>127</v>
      </c>
      <c r="B2401" s="1">
        <v>39083</v>
      </c>
      <c r="C2401">
        <v>8</v>
      </c>
      <c r="D2401" t="str">
        <f>VLOOKUP(Rent[[#This Row],[Real_estate_Item]],Houses[#All],2)</f>
        <v>Eindhoven-West</v>
      </c>
      <c r="E2401" t="str">
        <f>VLOOKUP(Rent[[#This Row],[Real_estate_Item]],Houses[#All],3)</f>
        <v>Genderbeemd</v>
      </c>
      <c r="F2401" t="str">
        <f>VLOOKUP(Rent[[#This Row],[Real_estate_Item]],Houses[#All],6)</f>
        <v>Apartment</v>
      </c>
      <c r="G2401" s="3">
        <f>VLOOKUP(Rent[[#This Row],[Real_estate_Item]],Houses[#All],7)</f>
        <v>360</v>
      </c>
      <c r="H2401" s="3">
        <f t="shared" si="74"/>
        <v>2880</v>
      </c>
      <c r="I2401" s="3">
        <f t="shared" si="75"/>
        <v>4320</v>
      </c>
      <c r="J2401" s="4">
        <f>Rent[[#This Row],[Actual_Rent]]/Rent[[#This Row],[Planned_rent]]</f>
        <v>0.66666666666666663</v>
      </c>
      <c r="K2401"/>
    </row>
    <row r="2402" spans="1:11" x14ac:dyDescent="0.25">
      <c r="A2402">
        <v>127</v>
      </c>
      <c r="B2402" s="1">
        <v>39448</v>
      </c>
      <c r="C2402">
        <v>10</v>
      </c>
      <c r="D2402" t="str">
        <f>VLOOKUP(Rent[[#This Row],[Real_estate_Item]],Houses[#All],2)</f>
        <v>Eindhoven-West</v>
      </c>
      <c r="E2402" t="str">
        <f>VLOOKUP(Rent[[#This Row],[Real_estate_Item]],Houses[#All],3)</f>
        <v>Genderbeemd</v>
      </c>
      <c r="F2402" t="str">
        <f>VLOOKUP(Rent[[#This Row],[Real_estate_Item]],Houses[#All],6)</f>
        <v>Apartment</v>
      </c>
      <c r="G2402" s="3">
        <f>VLOOKUP(Rent[[#This Row],[Real_estate_Item]],Houses[#All],7)</f>
        <v>360</v>
      </c>
      <c r="H2402" s="3">
        <f t="shared" si="74"/>
        <v>3600</v>
      </c>
      <c r="I2402" s="3">
        <f t="shared" si="75"/>
        <v>4320</v>
      </c>
      <c r="J2402" s="4">
        <f>Rent[[#This Row],[Actual_Rent]]/Rent[[#This Row],[Planned_rent]]</f>
        <v>0.83333333333333337</v>
      </c>
      <c r="K2402"/>
    </row>
    <row r="2403" spans="1:11" x14ac:dyDescent="0.25">
      <c r="A2403">
        <v>127</v>
      </c>
      <c r="B2403" s="1">
        <v>39814</v>
      </c>
      <c r="C2403">
        <v>8</v>
      </c>
      <c r="D2403" t="str">
        <f>VLOOKUP(Rent[[#This Row],[Real_estate_Item]],Houses[#All],2)</f>
        <v>Eindhoven-West</v>
      </c>
      <c r="E2403" t="str">
        <f>VLOOKUP(Rent[[#This Row],[Real_estate_Item]],Houses[#All],3)</f>
        <v>Genderbeemd</v>
      </c>
      <c r="F2403" t="str">
        <f>VLOOKUP(Rent[[#This Row],[Real_estate_Item]],Houses[#All],6)</f>
        <v>Apartment</v>
      </c>
      <c r="G2403" s="3">
        <f>VLOOKUP(Rent[[#This Row],[Real_estate_Item]],Houses[#All],7)</f>
        <v>360</v>
      </c>
      <c r="H2403" s="3">
        <f t="shared" si="74"/>
        <v>2880</v>
      </c>
      <c r="I2403" s="3">
        <f t="shared" si="75"/>
        <v>4320</v>
      </c>
      <c r="J2403" s="4">
        <f>Rent[[#This Row],[Actual_Rent]]/Rent[[#This Row],[Planned_rent]]</f>
        <v>0.66666666666666663</v>
      </c>
      <c r="K2403"/>
    </row>
    <row r="2404" spans="1:11" x14ac:dyDescent="0.25">
      <c r="A2404">
        <v>127</v>
      </c>
      <c r="B2404" s="1">
        <v>40179</v>
      </c>
      <c r="C2404">
        <v>7</v>
      </c>
      <c r="D2404" t="str">
        <f>VLOOKUP(Rent[[#This Row],[Real_estate_Item]],Houses[#All],2)</f>
        <v>Eindhoven-West</v>
      </c>
      <c r="E2404" t="str">
        <f>VLOOKUP(Rent[[#This Row],[Real_estate_Item]],Houses[#All],3)</f>
        <v>Genderbeemd</v>
      </c>
      <c r="F2404" t="str">
        <f>VLOOKUP(Rent[[#This Row],[Real_estate_Item]],Houses[#All],6)</f>
        <v>Apartment</v>
      </c>
      <c r="G2404" s="3">
        <f>VLOOKUP(Rent[[#This Row],[Real_estate_Item]],Houses[#All],7)</f>
        <v>360</v>
      </c>
      <c r="H2404" s="3">
        <f t="shared" si="74"/>
        <v>2520</v>
      </c>
      <c r="I2404" s="3">
        <f t="shared" si="75"/>
        <v>4320</v>
      </c>
      <c r="J2404" s="4">
        <f>Rent[[#This Row],[Actual_Rent]]/Rent[[#This Row],[Planned_rent]]</f>
        <v>0.58333333333333337</v>
      </c>
      <c r="K2404"/>
    </row>
    <row r="2405" spans="1:11" x14ac:dyDescent="0.25">
      <c r="A2405">
        <v>127</v>
      </c>
      <c r="B2405" s="1">
        <v>40544</v>
      </c>
      <c r="C2405">
        <v>11</v>
      </c>
      <c r="D2405" t="str">
        <f>VLOOKUP(Rent[[#This Row],[Real_estate_Item]],Houses[#All],2)</f>
        <v>Eindhoven-West</v>
      </c>
      <c r="E2405" t="str">
        <f>VLOOKUP(Rent[[#This Row],[Real_estate_Item]],Houses[#All],3)</f>
        <v>Genderbeemd</v>
      </c>
      <c r="F2405" t="str">
        <f>VLOOKUP(Rent[[#This Row],[Real_estate_Item]],Houses[#All],6)</f>
        <v>Apartment</v>
      </c>
      <c r="G2405" s="3">
        <f>VLOOKUP(Rent[[#This Row],[Real_estate_Item]],Houses[#All],7)</f>
        <v>360</v>
      </c>
      <c r="H2405" s="3">
        <f t="shared" si="74"/>
        <v>3960</v>
      </c>
      <c r="I2405" s="3">
        <f t="shared" si="75"/>
        <v>4320</v>
      </c>
      <c r="J2405" s="4">
        <f>Rent[[#This Row],[Actual_Rent]]/Rent[[#This Row],[Planned_rent]]</f>
        <v>0.91666666666666663</v>
      </c>
      <c r="K2405"/>
    </row>
    <row r="2406" spans="1:11" x14ac:dyDescent="0.25">
      <c r="A2406">
        <v>127</v>
      </c>
      <c r="B2406" s="1">
        <v>40909</v>
      </c>
      <c r="C2406">
        <v>8</v>
      </c>
      <c r="D2406" t="str">
        <f>VLOOKUP(Rent[[#This Row],[Real_estate_Item]],Houses[#All],2)</f>
        <v>Eindhoven-West</v>
      </c>
      <c r="E2406" t="str">
        <f>VLOOKUP(Rent[[#This Row],[Real_estate_Item]],Houses[#All],3)</f>
        <v>Genderbeemd</v>
      </c>
      <c r="F2406" t="str">
        <f>VLOOKUP(Rent[[#This Row],[Real_estate_Item]],Houses[#All],6)</f>
        <v>Apartment</v>
      </c>
      <c r="G2406" s="3">
        <f>VLOOKUP(Rent[[#This Row],[Real_estate_Item]],Houses[#All],7)</f>
        <v>360</v>
      </c>
      <c r="H2406" s="3">
        <f t="shared" si="74"/>
        <v>2880</v>
      </c>
      <c r="I2406" s="3">
        <f t="shared" si="75"/>
        <v>4320</v>
      </c>
      <c r="J2406" s="4">
        <f>Rent[[#This Row],[Actual_Rent]]/Rent[[#This Row],[Planned_rent]]</f>
        <v>0.66666666666666663</v>
      </c>
      <c r="K2406"/>
    </row>
    <row r="2407" spans="1:11" x14ac:dyDescent="0.25">
      <c r="A2407">
        <v>127</v>
      </c>
      <c r="B2407" s="1">
        <v>41275</v>
      </c>
      <c r="C2407">
        <v>11</v>
      </c>
      <c r="D2407" t="str">
        <f>VLOOKUP(Rent[[#This Row],[Real_estate_Item]],Houses[#All],2)</f>
        <v>Eindhoven-West</v>
      </c>
      <c r="E2407" t="str">
        <f>VLOOKUP(Rent[[#This Row],[Real_estate_Item]],Houses[#All],3)</f>
        <v>Genderbeemd</v>
      </c>
      <c r="F2407" t="str">
        <f>VLOOKUP(Rent[[#This Row],[Real_estate_Item]],Houses[#All],6)</f>
        <v>Apartment</v>
      </c>
      <c r="G2407" s="3">
        <f>VLOOKUP(Rent[[#This Row],[Real_estate_Item]],Houses[#All],7)</f>
        <v>360</v>
      </c>
      <c r="H2407" s="3">
        <f t="shared" si="74"/>
        <v>3960</v>
      </c>
      <c r="I2407" s="3">
        <f t="shared" si="75"/>
        <v>4320</v>
      </c>
      <c r="J2407" s="4">
        <f>Rent[[#This Row],[Actual_Rent]]/Rent[[#This Row],[Planned_rent]]</f>
        <v>0.91666666666666663</v>
      </c>
      <c r="K2407"/>
    </row>
    <row r="2408" spans="1:11" x14ac:dyDescent="0.25">
      <c r="A2408">
        <v>127</v>
      </c>
      <c r="B2408" s="1">
        <v>41640</v>
      </c>
      <c r="C2408">
        <v>9</v>
      </c>
      <c r="D2408" t="str">
        <f>VLOOKUP(Rent[[#This Row],[Real_estate_Item]],Houses[#All],2)</f>
        <v>Eindhoven-West</v>
      </c>
      <c r="E2408" t="str">
        <f>VLOOKUP(Rent[[#This Row],[Real_estate_Item]],Houses[#All],3)</f>
        <v>Genderbeemd</v>
      </c>
      <c r="F2408" t="str">
        <f>VLOOKUP(Rent[[#This Row],[Real_estate_Item]],Houses[#All],6)</f>
        <v>Apartment</v>
      </c>
      <c r="G2408" s="3">
        <f>VLOOKUP(Rent[[#This Row],[Real_estate_Item]],Houses[#All],7)</f>
        <v>360</v>
      </c>
      <c r="H2408" s="3">
        <f t="shared" si="74"/>
        <v>3240</v>
      </c>
      <c r="I2408" s="3">
        <f t="shared" si="75"/>
        <v>4320</v>
      </c>
      <c r="J2408" s="4">
        <f>Rent[[#This Row],[Actual_Rent]]/Rent[[#This Row],[Planned_rent]]</f>
        <v>0.75</v>
      </c>
      <c r="K2408"/>
    </row>
    <row r="2409" spans="1:11" x14ac:dyDescent="0.25">
      <c r="A2409">
        <v>127</v>
      </c>
      <c r="B2409" s="1">
        <v>42005</v>
      </c>
      <c r="C2409">
        <v>10</v>
      </c>
      <c r="D2409" t="str">
        <f>VLOOKUP(Rent[[#This Row],[Real_estate_Item]],Houses[#All],2)</f>
        <v>Eindhoven-West</v>
      </c>
      <c r="E2409" t="str">
        <f>VLOOKUP(Rent[[#This Row],[Real_estate_Item]],Houses[#All],3)</f>
        <v>Genderbeemd</v>
      </c>
      <c r="F2409" t="str">
        <f>VLOOKUP(Rent[[#This Row],[Real_estate_Item]],Houses[#All],6)</f>
        <v>Apartment</v>
      </c>
      <c r="G2409" s="3">
        <f>VLOOKUP(Rent[[#This Row],[Real_estate_Item]],Houses[#All],7)</f>
        <v>360</v>
      </c>
      <c r="H2409" s="3">
        <f t="shared" si="74"/>
        <v>3600</v>
      </c>
      <c r="I2409" s="3">
        <f t="shared" si="75"/>
        <v>4320</v>
      </c>
      <c r="J2409" s="4">
        <f>Rent[[#This Row],[Actual_Rent]]/Rent[[#This Row],[Planned_rent]]</f>
        <v>0.83333333333333337</v>
      </c>
      <c r="K2409"/>
    </row>
    <row r="2410" spans="1:11" x14ac:dyDescent="0.25">
      <c r="A2410">
        <v>127</v>
      </c>
      <c r="B2410" s="1">
        <v>42370</v>
      </c>
      <c r="C2410">
        <v>7</v>
      </c>
      <c r="D2410" t="str">
        <f>VLOOKUP(Rent[[#This Row],[Real_estate_Item]],Houses[#All],2)</f>
        <v>Eindhoven-West</v>
      </c>
      <c r="E2410" t="str">
        <f>VLOOKUP(Rent[[#This Row],[Real_estate_Item]],Houses[#All],3)</f>
        <v>Genderbeemd</v>
      </c>
      <c r="F2410" t="str">
        <f>VLOOKUP(Rent[[#This Row],[Real_estate_Item]],Houses[#All],6)</f>
        <v>Apartment</v>
      </c>
      <c r="G2410" s="3">
        <f>VLOOKUP(Rent[[#This Row],[Real_estate_Item]],Houses[#All],7)</f>
        <v>360</v>
      </c>
      <c r="H2410" s="3">
        <f t="shared" si="74"/>
        <v>2520</v>
      </c>
      <c r="I2410" s="3">
        <f t="shared" si="75"/>
        <v>4320</v>
      </c>
      <c r="J2410" s="4">
        <f>Rent[[#This Row],[Actual_Rent]]/Rent[[#This Row],[Planned_rent]]</f>
        <v>0.58333333333333337</v>
      </c>
      <c r="K2410"/>
    </row>
    <row r="2411" spans="1:11" x14ac:dyDescent="0.25">
      <c r="A2411">
        <v>127</v>
      </c>
      <c r="B2411" s="1">
        <v>42736</v>
      </c>
      <c r="C2411">
        <v>7</v>
      </c>
      <c r="D2411" t="str">
        <f>VLOOKUP(Rent[[#This Row],[Real_estate_Item]],Houses[#All],2)</f>
        <v>Eindhoven-West</v>
      </c>
      <c r="E2411" t="str">
        <f>VLOOKUP(Rent[[#This Row],[Real_estate_Item]],Houses[#All],3)</f>
        <v>Genderbeemd</v>
      </c>
      <c r="F2411" t="str">
        <f>VLOOKUP(Rent[[#This Row],[Real_estate_Item]],Houses[#All],6)</f>
        <v>Apartment</v>
      </c>
      <c r="G2411" s="3">
        <f>VLOOKUP(Rent[[#This Row],[Real_estate_Item]],Houses[#All],7)</f>
        <v>360</v>
      </c>
      <c r="H2411" s="3">
        <f t="shared" si="74"/>
        <v>2520</v>
      </c>
      <c r="I2411" s="3">
        <f t="shared" si="75"/>
        <v>4320</v>
      </c>
      <c r="J2411" s="4">
        <f>Rent[[#This Row],[Actual_Rent]]/Rent[[#This Row],[Planned_rent]]</f>
        <v>0.58333333333333337</v>
      </c>
      <c r="K2411"/>
    </row>
    <row r="2412" spans="1:11" x14ac:dyDescent="0.25">
      <c r="A2412">
        <v>127</v>
      </c>
      <c r="B2412" s="1">
        <v>43101</v>
      </c>
      <c r="C2412">
        <v>9</v>
      </c>
      <c r="D2412" t="str">
        <f>VLOOKUP(Rent[[#This Row],[Real_estate_Item]],Houses[#All],2)</f>
        <v>Eindhoven-West</v>
      </c>
      <c r="E2412" t="str">
        <f>VLOOKUP(Rent[[#This Row],[Real_estate_Item]],Houses[#All],3)</f>
        <v>Genderbeemd</v>
      </c>
      <c r="F2412" t="str">
        <f>VLOOKUP(Rent[[#This Row],[Real_estate_Item]],Houses[#All],6)</f>
        <v>Apartment</v>
      </c>
      <c r="G2412" s="3">
        <f>VLOOKUP(Rent[[#This Row],[Real_estate_Item]],Houses[#All],7)</f>
        <v>360</v>
      </c>
      <c r="H2412" s="3">
        <f t="shared" si="74"/>
        <v>3240</v>
      </c>
      <c r="I2412" s="3">
        <f t="shared" si="75"/>
        <v>4320</v>
      </c>
      <c r="J2412" s="4">
        <f>Rent[[#This Row],[Actual_Rent]]/Rent[[#This Row],[Planned_rent]]</f>
        <v>0.75</v>
      </c>
      <c r="K2412"/>
    </row>
    <row r="2413" spans="1:11" x14ac:dyDescent="0.25">
      <c r="A2413">
        <v>127</v>
      </c>
      <c r="B2413" s="1">
        <v>43466</v>
      </c>
      <c r="C2413">
        <v>8</v>
      </c>
      <c r="D2413" t="str">
        <f>VLOOKUP(Rent[[#This Row],[Real_estate_Item]],Houses[#All],2)</f>
        <v>Eindhoven-West</v>
      </c>
      <c r="E2413" t="str">
        <f>VLOOKUP(Rent[[#This Row],[Real_estate_Item]],Houses[#All],3)</f>
        <v>Genderbeemd</v>
      </c>
      <c r="F2413" t="str">
        <f>VLOOKUP(Rent[[#This Row],[Real_estate_Item]],Houses[#All],6)</f>
        <v>Apartment</v>
      </c>
      <c r="G2413" s="3">
        <f>VLOOKUP(Rent[[#This Row],[Real_estate_Item]],Houses[#All],7)</f>
        <v>360</v>
      </c>
      <c r="H2413" s="3">
        <f t="shared" si="74"/>
        <v>2880</v>
      </c>
      <c r="I2413" s="3">
        <f t="shared" si="75"/>
        <v>4320</v>
      </c>
      <c r="J2413" s="4">
        <f>Rent[[#This Row],[Actual_Rent]]/Rent[[#This Row],[Planned_rent]]</f>
        <v>0.66666666666666663</v>
      </c>
      <c r="K2413"/>
    </row>
    <row r="2414" spans="1:11" x14ac:dyDescent="0.25">
      <c r="A2414">
        <v>128</v>
      </c>
      <c r="B2414" s="1">
        <v>36892</v>
      </c>
      <c r="C2414">
        <v>10</v>
      </c>
      <c r="D2414" t="str">
        <f>VLOOKUP(Rent[[#This Row],[Real_estate_Item]],Houses[#All],2)</f>
        <v>Eindhoven-West</v>
      </c>
      <c r="E2414" t="str">
        <f>VLOOKUP(Rent[[#This Row],[Real_estate_Item]],Houses[#All],3)</f>
        <v>Genderbeemd</v>
      </c>
      <c r="F2414" t="str">
        <f>VLOOKUP(Rent[[#This Row],[Real_estate_Item]],Houses[#All],6)</f>
        <v>House</v>
      </c>
      <c r="G2414" s="3">
        <f>VLOOKUP(Rent[[#This Row],[Real_estate_Item]],Houses[#All],7)</f>
        <v>600</v>
      </c>
      <c r="H2414" s="3">
        <f t="shared" si="74"/>
        <v>6000</v>
      </c>
      <c r="I2414" s="3">
        <f t="shared" si="75"/>
        <v>7200</v>
      </c>
      <c r="J2414" s="4">
        <f>Rent[[#This Row],[Actual_Rent]]/Rent[[#This Row],[Planned_rent]]</f>
        <v>0.83333333333333337</v>
      </c>
      <c r="K2414"/>
    </row>
    <row r="2415" spans="1:11" x14ac:dyDescent="0.25">
      <c r="A2415">
        <v>128</v>
      </c>
      <c r="B2415" s="1">
        <v>37257</v>
      </c>
      <c r="C2415">
        <v>8</v>
      </c>
      <c r="D2415" t="str">
        <f>VLOOKUP(Rent[[#This Row],[Real_estate_Item]],Houses[#All],2)</f>
        <v>Eindhoven-West</v>
      </c>
      <c r="E2415" t="str">
        <f>VLOOKUP(Rent[[#This Row],[Real_estate_Item]],Houses[#All],3)</f>
        <v>Genderbeemd</v>
      </c>
      <c r="F2415" t="str">
        <f>VLOOKUP(Rent[[#This Row],[Real_estate_Item]],Houses[#All],6)</f>
        <v>House</v>
      </c>
      <c r="G2415" s="3">
        <f>VLOOKUP(Rent[[#This Row],[Real_estate_Item]],Houses[#All],7)</f>
        <v>600</v>
      </c>
      <c r="H2415" s="3">
        <f t="shared" si="74"/>
        <v>4800</v>
      </c>
      <c r="I2415" s="3">
        <f t="shared" si="75"/>
        <v>7200</v>
      </c>
      <c r="J2415" s="4">
        <f>Rent[[#This Row],[Actual_Rent]]/Rent[[#This Row],[Planned_rent]]</f>
        <v>0.66666666666666663</v>
      </c>
      <c r="K2415"/>
    </row>
    <row r="2416" spans="1:11" x14ac:dyDescent="0.25">
      <c r="A2416">
        <v>128</v>
      </c>
      <c r="B2416" s="1">
        <v>37622</v>
      </c>
      <c r="C2416">
        <v>10</v>
      </c>
      <c r="D2416" t="str">
        <f>VLOOKUP(Rent[[#This Row],[Real_estate_Item]],Houses[#All],2)</f>
        <v>Eindhoven-West</v>
      </c>
      <c r="E2416" t="str">
        <f>VLOOKUP(Rent[[#This Row],[Real_estate_Item]],Houses[#All],3)</f>
        <v>Genderbeemd</v>
      </c>
      <c r="F2416" t="str">
        <f>VLOOKUP(Rent[[#This Row],[Real_estate_Item]],Houses[#All],6)</f>
        <v>House</v>
      </c>
      <c r="G2416" s="3">
        <f>VLOOKUP(Rent[[#This Row],[Real_estate_Item]],Houses[#All],7)</f>
        <v>600</v>
      </c>
      <c r="H2416" s="3">
        <f t="shared" si="74"/>
        <v>6000</v>
      </c>
      <c r="I2416" s="3">
        <f t="shared" si="75"/>
        <v>7200</v>
      </c>
      <c r="J2416" s="4">
        <f>Rent[[#This Row],[Actual_Rent]]/Rent[[#This Row],[Planned_rent]]</f>
        <v>0.83333333333333337</v>
      </c>
      <c r="K2416"/>
    </row>
    <row r="2417" spans="1:11" x14ac:dyDescent="0.25">
      <c r="A2417">
        <v>128</v>
      </c>
      <c r="B2417" s="1">
        <v>37987</v>
      </c>
      <c r="C2417">
        <v>10</v>
      </c>
      <c r="D2417" t="str">
        <f>VLOOKUP(Rent[[#This Row],[Real_estate_Item]],Houses[#All],2)</f>
        <v>Eindhoven-West</v>
      </c>
      <c r="E2417" t="str">
        <f>VLOOKUP(Rent[[#This Row],[Real_estate_Item]],Houses[#All],3)</f>
        <v>Genderbeemd</v>
      </c>
      <c r="F2417" t="str">
        <f>VLOOKUP(Rent[[#This Row],[Real_estate_Item]],Houses[#All],6)</f>
        <v>House</v>
      </c>
      <c r="G2417" s="3">
        <f>VLOOKUP(Rent[[#This Row],[Real_estate_Item]],Houses[#All],7)</f>
        <v>600</v>
      </c>
      <c r="H2417" s="3">
        <f t="shared" si="74"/>
        <v>6000</v>
      </c>
      <c r="I2417" s="3">
        <f t="shared" si="75"/>
        <v>7200</v>
      </c>
      <c r="J2417" s="4">
        <f>Rent[[#This Row],[Actual_Rent]]/Rent[[#This Row],[Planned_rent]]</f>
        <v>0.83333333333333337</v>
      </c>
      <c r="K2417"/>
    </row>
    <row r="2418" spans="1:11" x14ac:dyDescent="0.25">
      <c r="A2418">
        <v>128</v>
      </c>
      <c r="B2418" s="1">
        <v>38353</v>
      </c>
      <c r="C2418">
        <v>11</v>
      </c>
      <c r="D2418" t="str">
        <f>VLOOKUP(Rent[[#This Row],[Real_estate_Item]],Houses[#All],2)</f>
        <v>Eindhoven-West</v>
      </c>
      <c r="E2418" t="str">
        <f>VLOOKUP(Rent[[#This Row],[Real_estate_Item]],Houses[#All],3)</f>
        <v>Genderbeemd</v>
      </c>
      <c r="F2418" t="str">
        <f>VLOOKUP(Rent[[#This Row],[Real_estate_Item]],Houses[#All],6)</f>
        <v>House</v>
      </c>
      <c r="G2418" s="3">
        <f>VLOOKUP(Rent[[#This Row],[Real_estate_Item]],Houses[#All],7)</f>
        <v>600</v>
      </c>
      <c r="H2418" s="3">
        <f t="shared" si="74"/>
        <v>6600</v>
      </c>
      <c r="I2418" s="3">
        <f t="shared" si="75"/>
        <v>7200</v>
      </c>
      <c r="J2418" s="4">
        <f>Rent[[#This Row],[Actual_Rent]]/Rent[[#This Row],[Planned_rent]]</f>
        <v>0.91666666666666663</v>
      </c>
      <c r="K2418"/>
    </row>
    <row r="2419" spans="1:11" x14ac:dyDescent="0.25">
      <c r="A2419">
        <v>128</v>
      </c>
      <c r="B2419" s="1">
        <v>38718</v>
      </c>
      <c r="C2419">
        <v>10</v>
      </c>
      <c r="D2419" t="str">
        <f>VLOOKUP(Rent[[#This Row],[Real_estate_Item]],Houses[#All],2)</f>
        <v>Eindhoven-West</v>
      </c>
      <c r="E2419" t="str">
        <f>VLOOKUP(Rent[[#This Row],[Real_estate_Item]],Houses[#All],3)</f>
        <v>Genderbeemd</v>
      </c>
      <c r="F2419" t="str">
        <f>VLOOKUP(Rent[[#This Row],[Real_estate_Item]],Houses[#All],6)</f>
        <v>House</v>
      </c>
      <c r="G2419" s="3">
        <f>VLOOKUP(Rent[[#This Row],[Real_estate_Item]],Houses[#All],7)</f>
        <v>600</v>
      </c>
      <c r="H2419" s="3">
        <f t="shared" si="74"/>
        <v>6000</v>
      </c>
      <c r="I2419" s="3">
        <f t="shared" si="75"/>
        <v>7200</v>
      </c>
      <c r="J2419" s="4">
        <f>Rent[[#This Row],[Actual_Rent]]/Rent[[#This Row],[Planned_rent]]</f>
        <v>0.83333333333333337</v>
      </c>
      <c r="K2419"/>
    </row>
    <row r="2420" spans="1:11" x14ac:dyDescent="0.25">
      <c r="A2420">
        <v>128</v>
      </c>
      <c r="B2420" s="1">
        <v>39083</v>
      </c>
      <c r="C2420">
        <v>11</v>
      </c>
      <c r="D2420" t="str">
        <f>VLOOKUP(Rent[[#This Row],[Real_estate_Item]],Houses[#All],2)</f>
        <v>Eindhoven-West</v>
      </c>
      <c r="E2420" t="str">
        <f>VLOOKUP(Rent[[#This Row],[Real_estate_Item]],Houses[#All],3)</f>
        <v>Genderbeemd</v>
      </c>
      <c r="F2420" t="str">
        <f>VLOOKUP(Rent[[#This Row],[Real_estate_Item]],Houses[#All],6)</f>
        <v>House</v>
      </c>
      <c r="G2420" s="3">
        <f>VLOOKUP(Rent[[#This Row],[Real_estate_Item]],Houses[#All],7)</f>
        <v>600</v>
      </c>
      <c r="H2420" s="3">
        <f t="shared" si="74"/>
        <v>6600</v>
      </c>
      <c r="I2420" s="3">
        <f t="shared" si="75"/>
        <v>7200</v>
      </c>
      <c r="J2420" s="4">
        <f>Rent[[#This Row],[Actual_Rent]]/Rent[[#This Row],[Planned_rent]]</f>
        <v>0.91666666666666663</v>
      </c>
      <c r="K2420"/>
    </row>
    <row r="2421" spans="1:11" x14ac:dyDescent="0.25">
      <c r="A2421">
        <v>128</v>
      </c>
      <c r="B2421" s="1">
        <v>39448</v>
      </c>
      <c r="C2421">
        <v>11</v>
      </c>
      <c r="D2421" t="str">
        <f>VLOOKUP(Rent[[#This Row],[Real_estate_Item]],Houses[#All],2)</f>
        <v>Eindhoven-West</v>
      </c>
      <c r="E2421" t="str">
        <f>VLOOKUP(Rent[[#This Row],[Real_estate_Item]],Houses[#All],3)</f>
        <v>Genderbeemd</v>
      </c>
      <c r="F2421" t="str">
        <f>VLOOKUP(Rent[[#This Row],[Real_estate_Item]],Houses[#All],6)</f>
        <v>House</v>
      </c>
      <c r="G2421" s="3">
        <f>VLOOKUP(Rent[[#This Row],[Real_estate_Item]],Houses[#All],7)</f>
        <v>600</v>
      </c>
      <c r="H2421" s="3">
        <f t="shared" si="74"/>
        <v>6600</v>
      </c>
      <c r="I2421" s="3">
        <f t="shared" si="75"/>
        <v>7200</v>
      </c>
      <c r="J2421" s="4">
        <f>Rent[[#This Row],[Actual_Rent]]/Rent[[#This Row],[Planned_rent]]</f>
        <v>0.91666666666666663</v>
      </c>
      <c r="K2421"/>
    </row>
    <row r="2422" spans="1:11" x14ac:dyDescent="0.25">
      <c r="A2422">
        <v>128</v>
      </c>
      <c r="B2422" s="1">
        <v>39814</v>
      </c>
      <c r="C2422">
        <v>9</v>
      </c>
      <c r="D2422" t="str">
        <f>VLOOKUP(Rent[[#This Row],[Real_estate_Item]],Houses[#All],2)</f>
        <v>Eindhoven-West</v>
      </c>
      <c r="E2422" t="str">
        <f>VLOOKUP(Rent[[#This Row],[Real_estate_Item]],Houses[#All],3)</f>
        <v>Genderbeemd</v>
      </c>
      <c r="F2422" t="str">
        <f>VLOOKUP(Rent[[#This Row],[Real_estate_Item]],Houses[#All],6)</f>
        <v>House</v>
      </c>
      <c r="G2422" s="3">
        <f>VLOOKUP(Rent[[#This Row],[Real_estate_Item]],Houses[#All],7)</f>
        <v>600</v>
      </c>
      <c r="H2422" s="3">
        <f t="shared" si="74"/>
        <v>5400</v>
      </c>
      <c r="I2422" s="3">
        <f t="shared" si="75"/>
        <v>7200</v>
      </c>
      <c r="J2422" s="4">
        <f>Rent[[#This Row],[Actual_Rent]]/Rent[[#This Row],[Planned_rent]]</f>
        <v>0.75</v>
      </c>
      <c r="K2422"/>
    </row>
    <row r="2423" spans="1:11" x14ac:dyDescent="0.25">
      <c r="A2423">
        <v>128</v>
      </c>
      <c r="B2423" s="1">
        <v>40179</v>
      </c>
      <c r="C2423">
        <v>8</v>
      </c>
      <c r="D2423" t="str">
        <f>VLOOKUP(Rent[[#This Row],[Real_estate_Item]],Houses[#All],2)</f>
        <v>Eindhoven-West</v>
      </c>
      <c r="E2423" t="str">
        <f>VLOOKUP(Rent[[#This Row],[Real_estate_Item]],Houses[#All],3)</f>
        <v>Genderbeemd</v>
      </c>
      <c r="F2423" t="str">
        <f>VLOOKUP(Rent[[#This Row],[Real_estate_Item]],Houses[#All],6)</f>
        <v>House</v>
      </c>
      <c r="G2423" s="3">
        <f>VLOOKUP(Rent[[#This Row],[Real_estate_Item]],Houses[#All],7)</f>
        <v>600</v>
      </c>
      <c r="H2423" s="3">
        <f t="shared" si="74"/>
        <v>4800</v>
      </c>
      <c r="I2423" s="3">
        <f t="shared" si="75"/>
        <v>7200</v>
      </c>
      <c r="J2423" s="4">
        <f>Rent[[#This Row],[Actual_Rent]]/Rent[[#This Row],[Planned_rent]]</f>
        <v>0.66666666666666663</v>
      </c>
      <c r="K2423"/>
    </row>
    <row r="2424" spans="1:11" x14ac:dyDescent="0.25">
      <c r="A2424">
        <v>128</v>
      </c>
      <c r="B2424" s="1">
        <v>40544</v>
      </c>
      <c r="C2424">
        <v>10</v>
      </c>
      <c r="D2424" t="str">
        <f>VLOOKUP(Rent[[#This Row],[Real_estate_Item]],Houses[#All],2)</f>
        <v>Eindhoven-West</v>
      </c>
      <c r="E2424" t="str">
        <f>VLOOKUP(Rent[[#This Row],[Real_estate_Item]],Houses[#All],3)</f>
        <v>Genderbeemd</v>
      </c>
      <c r="F2424" t="str">
        <f>VLOOKUP(Rent[[#This Row],[Real_estate_Item]],Houses[#All],6)</f>
        <v>House</v>
      </c>
      <c r="G2424" s="3">
        <f>VLOOKUP(Rent[[#This Row],[Real_estate_Item]],Houses[#All],7)</f>
        <v>600</v>
      </c>
      <c r="H2424" s="3">
        <f t="shared" si="74"/>
        <v>6000</v>
      </c>
      <c r="I2424" s="3">
        <f t="shared" si="75"/>
        <v>7200</v>
      </c>
      <c r="J2424" s="4">
        <f>Rent[[#This Row],[Actual_Rent]]/Rent[[#This Row],[Planned_rent]]</f>
        <v>0.83333333333333337</v>
      </c>
      <c r="K2424"/>
    </row>
    <row r="2425" spans="1:11" x14ac:dyDescent="0.25">
      <c r="A2425">
        <v>128</v>
      </c>
      <c r="B2425" s="1">
        <v>40909</v>
      </c>
      <c r="C2425">
        <v>7</v>
      </c>
      <c r="D2425" t="str">
        <f>VLOOKUP(Rent[[#This Row],[Real_estate_Item]],Houses[#All],2)</f>
        <v>Eindhoven-West</v>
      </c>
      <c r="E2425" t="str">
        <f>VLOOKUP(Rent[[#This Row],[Real_estate_Item]],Houses[#All],3)</f>
        <v>Genderbeemd</v>
      </c>
      <c r="F2425" t="str">
        <f>VLOOKUP(Rent[[#This Row],[Real_estate_Item]],Houses[#All],6)</f>
        <v>House</v>
      </c>
      <c r="G2425" s="3">
        <f>VLOOKUP(Rent[[#This Row],[Real_estate_Item]],Houses[#All],7)</f>
        <v>600</v>
      </c>
      <c r="H2425" s="3">
        <f t="shared" si="74"/>
        <v>4200</v>
      </c>
      <c r="I2425" s="3">
        <f t="shared" si="75"/>
        <v>7200</v>
      </c>
      <c r="J2425" s="4">
        <f>Rent[[#This Row],[Actual_Rent]]/Rent[[#This Row],[Planned_rent]]</f>
        <v>0.58333333333333337</v>
      </c>
      <c r="K2425"/>
    </row>
    <row r="2426" spans="1:11" x14ac:dyDescent="0.25">
      <c r="A2426">
        <v>128</v>
      </c>
      <c r="B2426" s="1">
        <v>41275</v>
      </c>
      <c r="C2426">
        <v>8</v>
      </c>
      <c r="D2426" t="str">
        <f>VLOOKUP(Rent[[#This Row],[Real_estate_Item]],Houses[#All],2)</f>
        <v>Eindhoven-West</v>
      </c>
      <c r="E2426" t="str">
        <f>VLOOKUP(Rent[[#This Row],[Real_estate_Item]],Houses[#All],3)</f>
        <v>Genderbeemd</v>
      </c>
      <c r="F2426" t="str">
        <f>VLOOKUP(Rent[[#This Row],[Real_estate_Item]],Houses[#All],6)</f>
        <v>House</v>
      </c>
      <c r="G2426" s="3">
        <f>VLOOKUP(Rent[[#This Row],[Real_estate_Item]],Houses[#All],7)</f>
        <v>600</v>
      </c>
      <c r="H2426" s="3">
        <f t="shared" si="74"/>
        <v>4800</v>
      </c>
      <c r="I2426" s="3">
        <f t="shared" si="75"/>
        <v>7200</v>
      </c>
      <c r="J2426" s="4">
        <f>Rent[[#This Row],[Actual_Rent]]/Rent[[#This Row],[Planned_rent]]</f>
        <v>0.66666666666666663</v>
      </c>
      <c r="K2426"/>
    </row>
    <row r="2427" spans="1:11" x14ac:dyDescent="0.25">
      <c r="A2427">
        <v>128</v>
      </c>
      <c r="B2427" s="1">
        <v>41640</v>
      </c>
      <c r="C2427">
        <v>11</v>
      </c>
      <c r="D2427" t="str">
        <f>VLOOKUP(Rent[[#This Row],[Real_estate_Item]],Houses[#All],2)</f>
        <v>Eindhoven-West</v>
      </c>
      <c r="E2427" t="str">
        <f>VLOOKUP(Rent[[#This Row],[Real_estate_Item]],Houses[#All],3)</f>
        <v>Genderbeemd</v>
      </c>
      <c r="F2427" t="str">
        <f>VLOOKUP(Rent[[#This Row],[Real_estate_Item]],Houses[#All],6)</f>
        <v>House</v>
      </c>
      <c r="G2427" s="3">
        <f>VLOOKUP(Rent[[#This Row],[Real_estate_Item]],Houses[#All],7)</f>
        <v>600</v>
      </c>
      <c r="H2427" s="3">
        <f t="shared" si="74"/>
        <v>6600</v>
      </c>
      <c r="I2427" s="3">
        <f t="shared" si="75"/>
        <v>7200</v>
      </c>
      <c r="J2427" s="4">
        <f>Rent[[#This Row],[Actual_Rent]]/Rent[[#This Row],[Planned_rent]]</f>
        <v>0.91666666666666663</v>
      </c>
      <c r="K2427"/>
    </row>
    <row r="2428" spans="1:11" x14ac:dyDescent="0.25">
      <c r="A2428">
        <v>128</v>
      </c>
      <c r="B2428" s="1">
        <v>42005</v>
      </c>
      <c r="C2428">
        <v>9</v>
      </c>
      <c r="D2428" t="str">
        <f>VLOOKUP(Rent[[#This Row],[Real_estate_Item]],Houses[#All],2)</f>
        <v>Eindhoven-West</v>
      </c>
      <c r="E2428" t="str">
        <f>VLOOKUP(Rent[[#This Row],[Real_estate_Item]],Houses[#All],3)</f>
        <v>Genderbeemd</v>
      </c>
      <c r="F2428" t="str">
        <f>VLOOKUP(Rent[[#This Row],[Real_estate_Item]],Houses[#All],6)</f>
        <v>House</v>
      </c>
      <c r="G2428" s="3">
        <f>VLOOKUP(Rent[[#This Row],[Real_estate_Item]],Houses[#All],7)</f>
        <v>600</v>
      </c>
      <c r="H2428" s="3">
        <f t="shared" si="74"/>
        <v>5400</v>
      </c>
      <c r="I2428" s="3">
        <f t="shared" si="75"/>
        <v>7200</v>
      </c>
      <c r="J2428" s="4">
        <f>Rent[[#This Row],[Actual_Rent]]/Rent[[#This Row],[Planned_rent]]</f>
        <v>0.75</v>
      </c>
      <c r="K2428"/>
    </row>
    <row r="2429" spans="1:11" x14ac:dyDescent="0.25">
      <c r="A2429">
        <v>128</v>
      </c>
      <c r="B2429" s="1">
        <v>42370</v>
      </c>
      <c r="C2429">
        <v>9</v>
      </c>
      <c r="D2429" t="str">
        <f>VLOOKUP(Rent[[#This Row],[Real_estate_Item]],Houses[#All],2)</f>
        <v>Eindhoven-West</v>
      </c>
      <c r="E2429" t="str">
        <f>VLOOKUP(Rent[[#This Row],[Real_estate_Item]],Houses[#All],3)</f>
        <v>Genderbeemd</v>
      </c>
      <c r="F2429" t="str">
        <f>VLOOKUP(Rent[[#This Row],[Real_estate_Item]],Houses[#All],6)</f>
        <v>House</v>
      </c>
      <c r="G2429" s="3">
        <f>VLOOKUP(Rent[[#This Row],[Real_estate_Item]],Houses[#All],7)</f>
        <v>600</v>
      </c>
      <c r="H2429" s="3">
        <f t="shared" si="74"/>
        <v>5400</v>
      </c>
      <c r="I2429" s="3">
        <f t="shared" si="75"/>
        <v>7200</v>
      </c>
      <c r="J2429" s="4">
        <f>Rent[[#This Row],[Actual_Rent]]/Rent[[#This Row],[Planned_rent]]</f>
        <v>0.75</v>
      </c>
      <c r="K2429"/>
    </row>
    <row r="2430" spans="1:11" x14ac:dyDescent="0.25">
      <c r="A2430">
        <v>128</v>
      </c>
      <c r="B2430" s="1">
        <v>42736</v>
      </c>
      <c r="C2430">
        <v>12</v>
      </c>
      <c r="D2430" t="str">
        <f>VLOOKUP(Rent[[#This Row],[Real_estate_Item]],Houses[#All],2)</f>
        <v>Eindhoven-West</v>
      </c>
      <c r="E2430" t="str">
        <f>VLOOKUP(Rent[[#This Row],[Real_estate_Item]],Houses[#All],3)</f>
        <v>Genderbeemd</v>
      </c>
      <c r="F2430" t="str">
        <f>VLOOKUP(Rent[[#This Row],[Real_estate_Item]],Houses[#All],6)</f>
        <v>House</v>
      </c>
      <c r="G2430" s="3">
        <f>VLOOKUP(Rent[[#This Row],[Real_estate_Item]],Houses[#All],7)</f>
        <v>600</v>
      </c>
      <c r="H2430" s="3">
        <f t="shared" si="74"/>
        <v>7200</v>
      </c>
      <c r="I2430" s="3">
        <f t="shared" si="75"/>
        <v>7200</v>
      </c>
      <c r="J2430" s="4">
        <f>Rent[[#This Row],[Actual_Rent]]/Rent[[#This Row],[Planned_rent]]</f>
        <v>1</v>
      </c>
      <c r="K2430"/>
    </row>
    <row r="2431" spans="1:11" x14ac:dyDescent="0.25">
      <c r="A2431">
        <v>128</v>
      </c>
      <c r="B2431" s="1">
        <v>43101</v>
      </c>
      <c r="C2431">
        <v>12</v>
      </c>
      <c r="D2431" t="str">
        <f>VLOOKUP(Rent[[#This Row],[Real_estate_Item]],Houses[#All],2)</f>
        <v>Eindhoven-West</v>
      </c>
      <c r="E2431" t="str">
        <f>VLOOKUP(Rent[[#This Row],[Real_estate_Item]],Houses[#All],3)</f>
        <v>Genderbeemd</v>
      </c>
      <c r="F2431" t="str">
        <f>VLOOKUP(Rent[[#This Row],[Real_estate_Item]],Houses[#All],6)</f>
        <v>House</v>
      </c>
      <c r="G2431" s="3">
        <f>VLOOKUP(Rent[[#This Row],[Real_estate_Item]],Houses[#All],7)</f>
        <v>600</v>
      </c>
      <c r="H2431" s="3">
        <f t="shared" si="74"/>
        <v>7200</v>
      </c>
      <c r="I2431" s="3">
        <f t="shared" si="75"/>
        <v>7200</v>
      </c>
      <c r="J2431" s="4">
        <f>Rent[[#This Row],[Actual_Rent]]/Rent[[#This Row],[Planned_rent]]</f>
        <v>1</v>
      </c>
      <c r="K2431"/>
    </row>
    <row r="2432" spans="1:11" x14ac:dyDescent="0.25">
      <c r="A2432">
        <v>128</v>
      </c>
      <c r="B2432" s="1">
        <v>43466</v>
      </c>
      <c r="C2432">
        <v>11</v>
      </c>
      <c r="D2432" t="str">
        <f>VLOOKUP(Rent[[#This Row],[Real_estate_Item]],Houses[#All],2)</f>
        <v>Eindhoven-West</v>
      </c>
      <c r="E2432" t="str">
        <f>VLOOKUP(Rent[[#This Row],[Real_estate_Item]],Houses[#All],3)</f>
        <v>Genderbeemd</v>
      </c>
      <c r="F2432" t="str">
        <f>VLOOKUP(Rent[[#This Row],[Real_estate_Item]],Houses[#All],6)</f>
        <v>House</v>
      </c>
      <c r="G2432" s="3">
        <f>VLOOKUP(Rent[[#This Row],[Real_estate_Item]],Houses[#All],7)</f>
        <v>600</v>
      </c>
      <c r="H2432" s="3">
        <f t="shared" si="74"/>
        <v>6600</v>
      </c>
      <c r="I2432" s="3">
        <f t="shared" si="75"/>
        <v>7200</v>
      </c>
      <c r="J2432" s="4">
        <f>Rent[[#This Row],[Actual_Rent]]/Rent[[#This Row],[Planned_rent]]</f>
        <v>0.91666666666666663</v>
      </c>
      <c r="K2432"/>
    </row>
    <row r="2433" spans="1:11" x14ac:dyDescent="0.25">
      <c r="A2433">
        <v>129</v>
      </c>
      <c r="B2433" s="1">
        <v>36892</v>
      </c>
      <c r="C2433">
        <v>7</v>
      </c>
      <c r="D2433" t="str">
        <f>VLOOKUP(Rent[[#This Row],[Real_estate_Item]],Houses[#All],2)</f>
        <v>Eindhoven-West</v>
      </c>
      <c r="E2433" t="str">
        <f>VLOOKUP(Rent[[#This Row],[Real_estate_Item]],Houses[#All],3)</f>
        <v>Genderbeemd</v>
      </c>
      <c r="F2433" t="str">
        <f>VLOOKUP(Rent[[#This Row],[Real_estate_Item]],Houses[#All],6)</f>
        <v>Small House</v>
      </c>
      <c r="G2433" s="3">
        <f>VLOOKUP(Rent[[#This Row],[Real_estate_Item]],Houses[#All],7)</f>
        <v>540</v>
      </c>
      <c r="H2433" s="3">
        <f t="shared" si="74"/>
        <v>3780</v>
      </c>
      <c r="I2433" s="3">
        <f t="shared" si="75"/>
        <v>6480</v>
      </c>
      <c r="J2433" s="4">
        <f>Rent[[#This Row],[Actual_Rent]]/Rent[[#This Row],[Planned_rent]]</f>
        <v>0.58333333333333337</v>
      </c>
      <c r="K2433"/>
    </row>
    <row r="2434" spans="1:11" x14ac:dyDescent="0.25">
      <c r="A2434">
        <v>129</v>
      </c>
      <c r="B2434" s="1">
        <v>37257</v>
      </c>
      <c r="C2434">
        <v>7</v>
      </c>
      <c r="D2434" t="str">
        <f>VLOOKUP(Rent[[#This Row],[Real_estate_Item]],Houses[#All],2)</f>
        <v>Eindhoven-West</v>
      </c>
      <c r="E2434" t="str">
        <f>VLOOKUP(Rent[[#This Row],[Real_estate_Item]],Houses[#All],3)</f>
        <v>Genderbeemd</v>
      </c>
      <c r="F2434" t="str">
        <f>VLOOKUP(Rent[[#This Row],[Real_estate_Item]],Houses[#All],6)</f>
        <v>Small House</v>
      </c>
      <c r="G2434" s="3">
        <f>VLOOKUP(Rent[[#This Row],[Real_estate_Item]],Houses[#All],7)</f>
        <v>540</v>
      </c>
      <c r="H2434" s="3">
        <f t="shared" ref="H2434:H2497" si="76">C2434*G2434</f>
        <v>3780</v>
      </c>
      <c r="I2434" s="3">
        <f t="shared" ref="I2434:I2497" si="77">$C$2*G2434</f>
        <v>6480</v>
      </c>
      <c r="J2434" s="4">
        <f>Rent[[#This Row],[Actual_Rent]]/Rent[[#This Row],[Planned_rent]]</f>
        <v>0.58333333333333337</v>
      </c>
      <c r="K2434"/>
    </row>
    <row r="2435" spans="1:11" x14ac:dyDescent="0.25">
      <c r="A2435">
        <v>129</v>
      </c>
      <c r="B2435" s="1">
        <v>37622</v>
      </c>
      <c r="C2435">
        <v>11</v>
      </c>
      <c r="D2435" t="str">
        <f>VLOOKUP(Rent[[#This Row],[Real_estate_Item]],Houses[#All],2)</f>
        <v>Eindhoven-West</v>
      </c>
      <c r="E2435" t="str">
        <f>VLOOKUP(Rent[[#This Row],[Real_estate_Item]],Houses[#All],3)</f>
        <v>Genderbeemd</v>
      </c>
      <c r="F2435" t="str">
        <f>VLOOKUP(Rent[[#This Row],[Real_estate_Item]],Houses[#All],6)</f>
        <v>Small House</v>
      </c>
      <c r="G2435" s="3">
        <f>VLOOKUP(Rent[[#This Row],[Real_estate_Item]],Houses[#All],7)</f>
        <v>540</v>
      </c>
      <c r="H2435" s="3">
        <f t="shared" si="76"/>
        <v>5940</v>
      </c>
      <c r="I2435" s="3">
        <f t="shared" si="77"/>
        <v>6480</v>
      </c>
      <c r="J2435" s="4">
        <f>Rent[[#This Row],[Actual_Rent]]/Rent[[#This Row],[Planned_rent]]</f>
        <v>0.91666666666666663</v>
      </c>
      <c r="K2435"/>
    </row>
    <row r="2436" spans="1:11" x14ac:dyDescent="0.25">
      <c r="A2436">
        <v>129</v>
      </c>
      <c r="B2436" s="1">
        <v>37987</v>
      </c>
      <c r="C2436">
        <v>7</v>
      </c>
      <c r="D2436" t="str">
        <f>VLOOKUP(Rent[[#This Row],[Real_estate_Item]],Houses[#All],2)</f>
        <v>Eindhoven-West</v>
      </c>
      <c r="E2436" t="str">
        <f>VLOOKUP(Rent[[#This Row],[Real_estate_Item]],Houses[#All],3)</f>
        <v>Genderbeemd</v>
      </c>
      <c r="F2436" t="str">
        <f>VLOOKUP(Rent[[#This Row],[Real_estate_Item]],Houses[#All],6)</f>
        <v>Small House</v>
      </c>
      <c r="G2436" s="3">
        <f>VLOOKUP(Rent[[#This Row],[Real_estate_Item]],Houses[#All],7)</f>
        <v>540</v>
      </c>
      <c r="H2436" s="3">
        <f t="shared" si="76"/>
        <v>3780</v>
      </c>
      <c r="I2436" s="3">
        <f t="shared" si="77"/>
        <v>6480</v>
      </c>
      <c r="J2436" s="4">
        <f>Rent[[#This Row],[Actual_Rent]]/Rent[[#This Row],[Planned_rent]]</f>
        <v>0.58333333333333337</v>
      </c>
      <c r="K2436"/>
    </row>
    <row r="2437" spans="1:11" x14ac:dyDescent="0.25">
      <c r="A2437">
        <v>129</v>
      </c>
      <c r="B2437" s="1">
        <v>38353</v>
      </c>
      <c r="C2437">
        <v>7</v>
      </c>
      <c r="D2437" t="str">
        <f>VLOOKUP(Rent[[#This Row],[Real_estate_Item]],Houses[#All],2)</f>
        <v>Eindhoven-West</v>
      </c>
      <c r="E2437" t="str">
        <f>VLOOKUP(Rent[[#This Row],[Real_estate_Item]],Houses[#All],3)</f>
        <v>Genderbeemd</v>
      </c>
      <c r="F2437" t="str">
        <f>VLOOKUP(Rent[[#This Row],[Real_estate_Item]],Houses[#All],6)</f>
        <v>Small House</v>
      </c>
      <c r="G2437" s="3">
        <f>VLOOKUP(Rent[[#This Row],[Real_estate_Item]],Houses[#All],7)</f>
        <v>540</v>
      </c>
      <c r="H2437" s="3">
        <f t="shared" si="76"/>
        <v>3780</v>
      </c>
      <c r="I2437" s="3">
        <f t="shared" si="77"/>
        <v>6480</v>
      </c>
      <c r="J2437" s="4">
        <f>Rent[[#This Row],[Actual_Rent]]/Rent[[#This Row],[Planned_rent]]</f>
        <v>0.58333333333333337</v>
      </c>
      <c r="K2437"/>
    </row>
    <row r="2438" spans="1:11" x14ac:dyDescent="0.25">
      <c r="A2438">
        <v>129</v>
      </c>
      <c r="B2438" s="1">
        <v>38718</v>
      </c>
      <c r="C2438">
        <v>7</v>
      </c>
      <c r="D2438" t="str">
        <f>VLOOKUP(Rent[[#This Row],[Real_estate_Item]],Houses[#All],2)</f>
        <v>Eindhoven-West</v>
      </c>
      <c r="E2438" t="str">
        <f>VLOOKUP(Rent[[#This Row],[Real_estate_Item]],Houses[#All],3)</f>
        <v>Genderbeemd</v>
      </c>
      <c r="F2438" t="str">
        <f>VLOOKUP(Rent[[#This Row],[Real_estate_Item]],Houses[#All],6)</f>
        <v>Small House</v>
      </c>
      <c r="G2438" s="3">
        <f>VLOOKUP(Rent[[#This Row],[Real_estate_Item]],Houses[#All],7)</f>
        <v>540</v>
      </c>
      <c r="H2438" s="3">
        <f t="shared" si="76"/>
        <v>3780</v>
      </c>
      <c r="I2438" s="3">
        <f t="shared" si="77"/>
        <v>6480</v>
      </c>
      <c r="J2438" s="4">
        <f>Rent[[#This Row],[Actual_Rent]]/Rent[[#This Row],[Planned_rent]]</f>
        <v>0.58333333333333337</v>
      </c>
      <c r="K2438"/>
    </row>
    <row r="2439" spans="1:11" x14ac:dyDescent="0.25">
      <c r="A2439">
        <v>129</v>
      </c>
      <c r="B2439" s="1">
        <v>39083</v>
      </c>
      <c r="C2439">
        <v>11</v>
      </c>
      <c r="D2439" t="str">
        <f>VLOOKUP(Rent[[#This Row],[Real_estate_Item]],Houses[#All],2)</f>
        <v>Eindhoven-West</v>
      </c>
      <c r="E2439" t="str">
        <f>VLOOKUP(Rent[[#This Row],[Real_estate_Item]],Houses[#All],3)</f>
        <v>Genderbeemd</v>
      </c>
      <c r="F2439" t="str">
        <f>VLOOKUP(Rent[[#This Row],[Real_estate_Item]],Houses[#All],6)</f>
        <v>Small House</v>
      </c>
      <c r="G2439" s="3">
        <f>VLOOKUP(Rent[[#This Row],[Real_estate_Item]],Houses[#All],7)</f>
        <v>540</v>
      </c>
      <c r="H2439" s="3">
        <f t="shared" si="76"/>
        <v>5940</v>
      </c>
      <c r="I2439" s="3">
        <f t="shared" si="77"/>
        <v>6480</v>
      </c>
      <c r="J2439" s="4">
        <f>Rent[[#This Row],[Actual_Rent]]/Rent[[#This Row],[Planned_rent]]</f>
        <v>0.91666666666666663</v>
      </c>
      <c r="K2439"/>
    </row>
    <row r="2440" spans="1:11" x14ac:dyDescent="0.25">
      <c r="A2440">
        <v>129</v>
      </c>
      <c r="B2440" s="1">
        <v>39448</v>
      </c>
      <c r="C2440">
        <v>11</v>
      </c>
      <c r="D2440" t="str">
        <f>VLOOKUP(Rent[[#This Row],[Real_estate_Item]],Houses[#All],2)</f>
        <v>Eindhoven-West</v>
      </c>
      <c r="E2440" t="str">
        <f>VLOOKUP(Rent[[#This Row],[Real_estate_Item]],Houses[#All],3)</f>
        <v>Genderbeemd</v>
      </c>
      <c r="F2440" t="str">
        <f>VLOOKUP(Rent[[#This Row],[Real_estate_Item]],Houses[#All],6)</f>
        <v>Small House</v>
      </c>
      <c r="G2440" s="3">
        <f>VLOOKUP(Rent[[#This Row],[Real_estate_Item]],Houses[#All],7)</f>
        <v>540</v>
      </c>
      <c r="H2440" s="3">
        <f t="shared" si="76"/>
        <v>5940</v>
      </c>
      <c r="I2440" s="3">
        <f t="shared" si="77"/>
        <v>6480</v>
      </c>
      <c r="J2440" s="4">
        <f>Rent[[#This Row],[Actual_Rent]]/Rent[[#This Row],[Planned_rent]]</f>
        <v>0.91666666666666663</v>
      </c>
      <c r="K2440"/>
    </row>
    <row r="2441" spans="1:11" x14ac:dyDescent="0.25">
      <c r="A2441">
        <v>129</v>
      </c>
      <c r="B2441" s="1">
        <v>39814</v>
      </c>
      <c r="C2441">
        <v>10</v>
      </c>
      <c r="D2441" t="str">
        <f>VLOOKUP(Rent[[#This Row],[Real_estate_Item]],Houses[#All],2)</f>
        <v>Eindhoven-West</v>
      </c>
      <c r="E2441" t="str">
        <f>VLOOKUP(Rent[[#This Row],[Real_estate_Item]],Houses[#All],3)</f>
        <v>Genderbeemd</v>
      </c>
      <c r="F2441" t="str">
        <f>VLOOKUP(Rent[[#This Row],[Real_estate_Item]],Houses[#All],6)</f>
        <v>Small House</v>
      </c>
      <c r="G2441" s="3">
        <f>VLOOKUP(Rent[[#This Row],[Real_estate_Item]],Houses[#All],7)</f>
        <v>540</v>
      </c>
      <c r="H2441" s="3">
        <f t="shared" si="76"/>
        <v>5400</v>
      </c>
      <c r="I2441" s="3">
        <f t="shared" si="77"/>
        <v>6480</v>
      </c>
      <c r="J2441" s="4">
        <f>Rent[[#This Row],[Actual_Rent]]/Rent[[#This Row],[Planned_rent]]</f>
        <v>0.83333333333333337</v>
      </c>
      <c r="K2441"/>
    </row>
    <row r="2442" spans="1:11" x14ac:dyDescent="0.25">
      <c r="A2442">
        <v>129</v>
      </c>
      <c r="B2442" s="1">
        <v>40179</v>
      </c>
      <c r="C2442">
        <v>8</v>
      </c>
      <c r="D2442" t="str">
        <f>VLOOKUP(Rent[[#This Row],[Real_estate_Item]],Houses[#All],2)</f>
        <v>Eindhoven-West</v>
      </c>
      <c r="E2442" t="str">
        <f>VLOOKUP(Rent[[#This Row],[Real_estate_Item]],Houses[#All],3)</f>
        <v>Genderbeemd</v>
      </c>
      <c r="F2442" t="str">
        <f>VLOOKUP(Rent[[#This Row],[Real_estate_Item]],Houses[#All],6)</f>
        <v>Small House</v>
      </c>
      <c r="G2442" s="3">
        <f>VLOOKUP(Rent[[#This Row],[Real_estate_Item]],Houses[#All],7)</f>
        <v>540</v>
      </c>
      <c r="H2442" s="3">
        <f t="shared" si="76"/>
        <v>4320</v>
      </c>
      <c r="I2442" s="3">
        <f t="shared" si="77"/>
        <v>6480</v>
      </c>
      <c r="J2442" s="4">
        <f>Rent[[#This Row],[Actual_Rent]]/Rent[[#This Row],[Planned_rent]]</f>
        <v>0.66666666666666663</v>
      </c>
      <c r="K2442"/>
    </row>
    <row r="2443" spans="1:11" x14ac:dyDescent="0.25">
      <c r="A2443">
        <v>129</v>
      </c>
      <c r="B2443" s="1">
        <v>40544</v>
      </c>
      <c r="C2443">
        <v>9</v>
      </c>
      <c r="D2443" t="str">
        <f>VLOOKUP(Rent[[#This Row],[Real_estate_Item]],Houses[#All],2)</f>
        <v>Eindhoven-West</v>
      </c>
      <c r="E2443" t="str">
        <f>VLOOKUP(Rent[[#This Row],[Real_estate_Item]],Houses[#All],3)</f>
        <v>Genderbeemd</v>
      </c>
      <c r="F2443" t="str">
        <f>VLOOKUP(Rent[[#This Row],[Real_estate_Item]],Houses[#All],6)</f>
        <v>Small House</v>
      </c>
      <c r="G2443" s="3">
        <f>VLOOKUP(Rent[[#This Row],[Real_estate_Item]],Houses[#All],7)</f>
        <v>540</v>
      </c>
      <c r="H2443" s="3">
        <f t="shared" si="76"/>
        <v>4860</v>
      </c>
      <c r="I2443" s="3">
        <f t="shared" si="77"/>
        <v>6480</v>
      </c>
      <c r="J2443" s="4">
        <f>Rent[[#This Row],[Actual_Rent]]/Rent[[#This Row],[Planned_rent]]</f>
        <v>0.75</v>
      </c>
      <c r="K2443"/>
    </row>
    <row r="2444" spans="1:11" x14ac:dyDescent="0.25">
      <c r="A2444">
        <v>129</v>
      </c>
      <c r="B2444" s="1">
        <v>40909</v>
      </c>
      <c r="C2444">
        <v>7</v>
      </c>
      <c r="D2444" t="str">
        <f>VLOOKUP(Rent[[#This Row],[Real_estate_Item]],Houses[#All],2)</f>
        <v>Eindhoven-West</v>
      </c>
      <c r="E2444" t="str">
        <f>VLOOKUP(Rent[[#This Row],[Real_estate_Item]],Houses[#All],3)</f>
        <v>Genderbeemd</v>
      </c>
      <c r="F2444" t="str">
        <f>VLOOKUP(Rent[[#This Row],[Real_estate_Item]],Houses[#All],6)</f>
        <v>Small House</v>
      </c>
      <c r="G2444" s="3">
        <f>VLOOKUP(Rent[[#This Row],[Real_estate_Item]],Houses[#All],7)</f>
        <v>540</v>
      </c>
      <c r="H2444" s="3">
        <f t="shared" si="76"/>
        <v>3780</v>
      </c>
      <c r="I2444" s="3">
        <f t="shared" si="77"/>
        <v>6480</v>
      </c>
      <c r="J2444" s="4">
        <f>Rent[[#This Row],[Actual_Rent]]/Rent[[#This Row],[Planned_rent]]</f>
        <v>0.58333333333333337</v>
      </c>
      <c r="K2444"/>
    </row>
    <row r="2445" spans="1:11" x14ac:dyDescent="0.25">
      <c r="A2445">
        <v>129</v>
      </c>
      <c r="B2445" s="1">
        <v>41275</v>
      </c>
      <c r="C2445">
        <v>7</v>
      </c>
      <c r="D2445" t="str">
        <f>VLOOKUP(Rent[[#This Row],[Real_estate_Item]],Houses[#All],2)</f>
        <v>Eindhoven-West</v>
      </c>
      <c r="E2445" t="str">
        <f>VLOOKUP(Rent[[#This Row],[Real_estate_Item]],Houses[#All],3)</f>
        <v>Genderbeemd</v>
      </c>
      <c r="F2445" t="str">
        <f>VLOOKUP(Rent[[#This Row],[Real_estate_Item]],Houses[#All],6)</f>
        <v>Small House</v>
      </c>
      <c r="G2445" s="3">
        <f>VLOOKUP(Rent[[#This Row],[Real_estate_Item]],Houses[#All],7)</f>
        <v>540</v>
      </c>
      <c r="H2445" s="3">
        <f t="shared" si="76"/>
        <v>3780</v>
      </c>
      <c r="I2445" s="3">
        <f t="shared" si="77"/>
        <v>6480</v>
      </c>
      <c r="J2445" s="4">
        <f>Rent[[#This Row],[Actual_Rent]]/Rent[[#This Row],[Planned_rent]]</f>
        <v>0.58333333333333337</v>
      </c>
      <c r="K2445"/>
    </row>
    <row r="2446" spans="1:11" x14ac:dyDescent="0.25">
      <c r="A2446">
        <v>129</v>
      </c>
      <c r="B2446" s="1">
        <v>41640</v>
      </c>
      <c r="C2446">
        <v>11</v>
      </c>
      <c r="D2446" t="str">
        <f>VLOOKUP(Rent[[#This Row],[Real_estate_Item]],Houses[#All],2)</f>
        <v>Eindhoven-West</v>
      </c>
      <c r="E2446" t="str">
        <f>VLOOKUP(Rent[[#This Row],[Real_estate_Item]],Houses[#All],3)</f>
        <v>Genderbeemd</v>
      </c>
      <c r="F2446" t="str">
        <f>VLOOKUP(Rent[[#This Row],[Real_estate_Item]],Houses[#All],6)</f>
        <v>Small House</v>
      </c>
      <c r="G2446" s="3">
        <f>VLOOKUP(Rent[[#This Row],[Real_estate_Item]],Houses[#All],7)</f>
        <v>540</v>
      </c>
      <c r="H2446" s="3">
        <f t="shared" si="76"/>
        <v>5940</v>
      </c>
      <c r="I2446" s="3">
        <f t="shared" si="77"/>
        <v>6480</v>
      </c>
      <c r="J2446" s="4">
        <f>Rent[[#This Row],[Actual_Rent]]/Rent[[#This Row],[Planned_rent]]</f>
        <v>0.91666666666666663</v>
      </c>
      <c r="K2446"/>
    </row>
    <row r="2447" spans="1:11" x14ac:dyDescent="0.25">
      <c r="A2447">
        <v>129</v>
      </c>
      <c r="B2447" s="1">
        <v>42005</v>
      </c>
      <c r="C2447">
        <v>10</v>
      </c>
      <c r="D2447" t="str">
        <f>VLOOKUP(Rent[[#This Row],[Real_estate_Item]],Houses[#All],2)</f>
        <v>Eindhoven-West</v>
      </c>
      <c r="E2447" t="str">
        <f>VLOOKUP(Rent[[#This Row],[Real_estate_Item]],Houses[#All],3)</f>
        <v>Genderbeemd</v>
      </c>
      <c r="F2447" t="str">
        <f>VLOOKUP(Rent[[#This Row],[Real_estate_Item]],Houses[#All],6)</f>
        <v>Small House</v>
      </c>
      <c r="G2447" s="3">
        <f>VLOOKUP(Rent[[#This Row],[Real_estate_Item]],Houses[#All],7)</f>
        <v>540</v>
      </c>
      <c r="H2447" s="3">
        <f t="shared" si="76"/>
        <v>5400</v>
      </c>
      <c r="I2447" s="3">
        <f t="shared" si="77"/>
        <v>6480</v>
      </c>
      <c r="J2447" s="4">
        <f>Rent[[#This Row],[Actual_Rent]]/Rent[[#This Row],[Planned_rent]]</f>
        <v>0.83333333333333337</v>
      </c>
      <c r="K2447"/>
    </row>
    <row r="2448" spans="1:11" x14ac:dyDescent="0.25">
      <c r="A2448">
        <v>129</v>
      </c>
      <c r="B2448" s="1">
        <v>42370</v>
      </c>
      <c r="C2448">
        <v>7</v>
      </c>
      <c r="D2448" t="str">
        <f>VLOOKUP(Rent[[#This Row],[Real_estate_Item]],Houses[#All],2)</f>
        <v>Eindhoven-West</v>
      </c>
      <c r="E2448" t="str">
        <f>VLOOKUP(Rent[[#This Row],[Real_estate_Item]],Houses[#All],3)</f>
        <v>Genderbeemd</v>
      </c>
      <c r="F2448" t="str">
        <f>VLOOKUP(Rent[[#This Row],[Real_estate_Item]],Houses[#All],6)</f>
        <v>Small House</v>
      </c>
      <c r="G2448" s="3">
        <f>VLOOKUP(Rent[[#This Row],[Real_estate_Item]],Houses[#All],7)</f>
        <v>540</v>
      </c>
      <c r="H2448" s="3">
        <f t="shared" si="76"/>
        <v>3780</v>
      </c>
      <c r="I2448" s="3">
        <f t="shared" si="77"/>
        <v>6480</v>
      </c>
      <c r="J2448" s="4">
        <f>Rent[[#This Row],[Actual_Rent]]/Rent[[#This Row],[Planned_rent]]</f>
        <v>0.58333333333333337</v>
      </c>
      <c r="K2448"/>
    </row>
    <row r="2449" spans="1:11" x14ac:dyDescent="0.25">
      <c r="A2449">
        <v>129</v>
      </c>
      <c r="B2449" s="1">
        <v>42736</v>
      </c>
      <c r="C2449">
        <v>12</v>
      </c>
      <c r="D2449" t="str">
        <f>VLOOKUP(Rent[[#This Row],[Real_estate_Item]],Houses[#All],2)</f>
        <v>Eindhoven-West</v>
      </c>
      <c r="E2449" t="str">
        <f>VLOOKUP(Rent[[#This Row],[Real_estate_Item]],Houses[#All],3)</f>
        <v>Genderbeemd</v>
      </c>
      <c r="F2449" t="str">
        <f>VLOOKUP(Rent[[#This Row],[Real_estate_Item]],Houses[#All],6)</f>
        <v>Small House</v>
      </c>
      <c r="G2449" s="3">
        <f>VLOOKUP(Rent[[#This Row],[Real_estate_Item]],Houses[#All],7)</f>
        <v>540</v>
      </c>
      <c r="H2449" s="3">
        <f t="shared" si="76"/>
        <v>6480</v>
      </c>
      <c r="I2449" s="3">
        <f t="shared" si="77"/>
        <v>6480</v>
      </c>
      <c r="J2449" s="4">
        <f>Rent[[#This Row],[Actual_Rent]]/Rent[[#This Row],[Planned_rent]]</f>
        <v>1</v>
      </c>
      <c r="K2449"/>
    </row>
    <row r="2450" spans="1:11" x14ac:dyDescent="0.25">
      <c r="A2450">
        <v>129</v>
      </c>
      <c r="B2450" s="1">
        <v>43101</v>
      </c>
      <c r="C2450">
        <v>12</v>
      </c>
      <c r="D2450" t="str">
        <f>VLOOKUP(Rent[[#This Row],[Real_estate_Item]],Houses[#All],2)</f>
        <v>Eindhoven-West</v>
      </c>
      <c r="E2450" t="str">
        <f>VLOOKUP(Rent[[#This Row],[Real_estate_Item]],Houses[#All],3)</f>
        <v>Genderbeemd</v>
      </c>
      <c r="F2450" t="str">
        <f>VLOOKUP(Rent[[#This Row],[Real_estate_Item]],Houses[#All],6)</f>
        <v>Small House</v>
      </c>
      <c r="G2450" s="3">
        <f>VLOOKUP(Rent[[#This Row],[Real_estate_Item]],Houses[#All],7)</f>
        <v>540</v>
      </c>
      <c r="H2450" s="3">
        <f t="shared" si="76"/>
        <v>6480</v>
      </c>
      <c r="I2450" s="3">
        <f t="shared" si="77"/>
        <v>6480</v>
      </c>
      <c r="J2450" s="4">
        <f>Rent[[#This Row],[Actual_Rent]]/Rent[[#This Row],[Planned_rent]]</f>
        <v>1</v>
      </c>
      <c r="K2450"/>
    </row>
    <row r="2451" spans="1:11" x14ac:dyDescent="0.25">
      <c r="A2451">
        <v>129</v>
      </c>
      <c r="B2451" s="1">
        <v>43466</v>
      </c>
      <c r="C2451">
        <v>10</v>
      </c>
      <c r="D2451" t="str">
        <f>VLOOKUP(Rent[[#This Row],[Real_estate_Item]],Houses[#All],2)</f>
        <v>Eindhoven-West</v>
      </c>
      <c r="E2451" t="str">
        <f>VLOOKUP(Rent[[#This Row],[Real_estate_Item]],Houses[#All],3)</f>
        <v>Genderbeemd</v>
      </c>
      <c r="F2451" t="str">
        <f>VLOOKUP(Rent[[#This Row],[Real_estate_Item]],Houses[#All],6)</f>
        <v>Small House</v>
      </c>
      <c r="G2451" s="3">
        <f>VLOOKUP(Rent[[#This Row],[Real_estate_Item]],Houses[#All],7)</f>
        <v>540</v>
      </c>
      <c r="H2451" s="3">
        <f t="shared" si="76"/>
        <v>5400</v>
      </c>
      <c r="I2451" s="3">
        <f t="shared" si="77"/>
        <v>6480</v>
      </c>
      <c r="J2451" s="4">
        <f>Rent[[#This Row],[Actual_Rent]]/Rent[[#This Row],[Planned_rent]]</f>
        <v>0.83333333333333337</v>
      </c>
      <c r="K2451"/>
    </row>
    <row r="2452" spans="1:11" x14ac:dyDescent="0.25">
      <c r="A2452">
        <v>130</v>
      </c>
      <c r="B2452" s="1">
        <v>36892</v>
      </c>
      <c r="C2452">
        <v>10</v>
      </c>
      <c r="D2452" t="str">
        <f>VLOOKUP(Rent[[#This Row],[Real_estate_Item]],Houses[#All],2)</f>
        <v>Eindhoven-West</v>
      </c>
      <c r="E2452" t="str">
        <f>VLOOKUP(Rent[[#This Row],[Real_estate_Item]],Houses[#All],3)</f>
        <v>Genderbeemd</v>
      </c>
      <c r="F2452" t="str">
        <f>VLOOKUP(Rent[[#This Row],[Real_estate_Item]],Houses[#All],6)</f>
        <v>Apartment</v>
      </c>
      <c r="G2452" s="3">
        <f>VLOOKUP(Rent[[#This Row],[Real_estate_Item]],Houses[#All],7)</f>
        <v>420</v>
      </c>
      <c r="H2452" s="3">
        <f t="shared" si="76"/>
        <v>4200</v>
      </c>
      <c r="I2452" s="3">
        <f t="shared" si="77"/>
        <v>5040</v>
      </c>
      <c r="J2452" s="4">
        <f>Rent[[#This Row],[Actual_Rent]]/Rent[[#This Row],[Planned_rent]]</f>
        <v>0.83333333333333337</v>
      </c>
      <c r="K2452"/>
    </row>
    <row r="2453" spans="1:11" x14ac:dyDescent="0.25">
      <c r="A2453">
        <v>130</v>
      </c>
      <c r="B2453" s="1">
        <v>37257</v>
      </c>
      <c r="C2453">
        <v>10</v>
      </c>
      <c r="D2453" t="str">
        <f>VLOOKUP(Rent[[#This Row],[Real_estate_Item]],Houses[#All],2)</f>
        <v>Eindhoven-West</v>
      </c>
      <c r="E2453" t="str">
        <f>VLOOKUP(Rent[[#This Row],[Real_estate_Item]],Houses[#All],3)</f>
        <v>Genderbeemd</v>
      </c>
      <c r="F2453" t="str">
        <f>VLOOKUP(Rent[[#This Row],[Real_estate_Item]],Houses[#All],6)</f>
        <v>Apartment</v>
      </c>
      <c r="G2453" s="3">
        <f>VLOOKUP(Rent[[#This Row],[Real_estate_Item]],Houses[#All],7)</f>
        <v>420</v>
      </c>
      <c r="H2453" s="3">
        <f t="shared" si="76"/>
        <v>4200</v>
      </c>
      <c r="I2453" s="3">
        <f t="shared" si="77"/>
        <v>5040</v>
      </c>
      <c r="J2453" s="4">
        <f>Rent[[#This Row],[Actual_Rent]]/Rent[[#This Row],[Planned_rent]]</f>
        <v>0.83333333333333337</v>
      </c>
      <c r="K2453"/>
    </row>
    <row r="2454" spans="1:11" x14ac:dyDescent="0.25">
      <c r="A2454">
        <v>130</v>
      </c>
      <c r="B2454" s="1">
        <v>37622</v>
      </c>
      <c r="C2454">
        <v>7</v>
      </c>
      <c r="D2454" t="str">
        <f>VLOOKUP(Rent[[#This Row],[Real_estate_Item]],Houses[#All],2)</f>
        <v>Eindhoven-West</v>
      </c>
      <c r="E2454" t="str">
        <f>VLOOKUP(Rent[[#This Row],[Real_estate_Item]],Houses[#All],3)</f>
        <v>Genderbeemd</v>
      </c>
      <c r="F2454" t="str">
        <f>VLOOKUP(Rent[[#This Row],[Real_estate_Item]],Houses[#All],6)</f>
        <v>Apartment</v>
      </c>
      <c r="G2454" s="3">
        <f>VLOOKUP(Rent[[#This Row],[Real_estate_Item]],Houses[#All],7)</f>
        <v>420</v>
      </c>
      <c r="H2454" s="3">
        <f t="shared" si="76"/>
        <v>2940</v>
      </c>
      <c r="I2454" s="3">
        <f t="shared" si="77"/>
        <v>5040</v>
      </c>
      <c r="J2454" s="4">
        <f>Rent[[#This Row],[Actual_Rent]]/Rent[[#This Row],[Planned_rent]]</f>
        <v>0.58333333333333337</v>
      </c>
      <c r="K2454"/>
    </row>
    <row r="2455" spans="1:11" x14ac:dyDescent="0.25">
      <c r="A2455">
        <v>130</v>
      </c>
      <c r="B2455" s="1">
        <v>37987</v>
      </c>
      <c r="C2455">
        <v>7</v>
      </c>
      <c r="D2455" t="str">
        <f>VLOOKUP(Rent[[#This Row],[Real_estate_Item]],Houses[#All],2)</f>
        <v>Eindhoven-West</v>
      </c>
      <c r="E2455" t="str">
        <f>VLOOKUP(Rent[[#This Row],[Real_estate_Item]],Houses[#All],3)</f>
        <v>Genderbeemd</v>
      </c>
      <c r="F2455" t="str">
        <f>VLOOKUP(Rent[[#This Row],[Real_estate_Item]],Houses[#All],6)</f>
        <v>Apartment</v>
      </c>
      <c r="G2455" s="3">
        <f>VLOOKUP(Rent[[#This Row],[Real_estate_Item]],Houses[#All],7)</f>
        <v>420</v>
      </c>
      <c r="H2455" s="3">
        <f t="shared" si="76"/>
        <v>2940</v>
      </c>
      <c r="I2455" s="3">
        <f t="shared" si="77"/>
        <v>5040</v>
      </c>
      <c r="J2455" s="4">
        <f>Rent[[#This Row],[Actual_Rent]]/Rent[[#This Row],[Planned_rent]]</f>
        <v>0.58333333333333337</v>
      </c>
      <c r="K2455"/>
    </row>
    <row r="2456" spans="1:11" x14ac:dyDescent="0.25">
      <c r="A2456">
        <v>130</v>
      </c>
      <c r="B2456" s="1">
        <v>38353</v>
      </c>
      <c r="C2456">
        <v>9</v>
      </c>
      <c r="D2456" t="str">
        <f>VLOOKUP(Rent[[#This Row],[Real_estate_Item]],Houses[#All],2)</f>
        <v>Eindhoven-West</v>
      </c>
      <c r="E2456" t="str">
        <f>VLOOKUP(Rent[[#This Row],[Real_estate_Item]],Houses[#All],3)</f>
        <v>Genderbeemd</v>
      </c>
      <c r="F2456" t="str">
        <f>VLOOKUP(Rent[[#This Row],[Real_estate_Item]],Houses[#All],6)</f>
        <v>Apartment</v>
      </c>
      <c r="G2456" s="3">
        <f>VLOOKUP(Rent[[#This Row],[Real_estate_Item]],Houses[#All],7)</f>
        <v>420</v>
      </c>
      <c r="H2456" s="3">
        <f t="shared" si="76"/>
        <v>3780</v>
      </c>
      <c r="I2456" s="3">
        <f t="shared" si="77"/>
        <v>5040</v>
      </c>
      <c r="J2456" s="4">
        <f>Rent[[#This Row],[Actual_Rent]]/Rent[[#This Row],[Planned_rent]]</f>
        <v>0.75</v>
      </c>
      <c r="K2456"/>
    </row>
    <row r="2457" spans="1:11" x14ac:dyDescent="0.25">
      <c r="A2457">
        <v>130</v>
      </c>
      <c r="B2457" s="1">
        <v>38718</v>
      </c>
      <c r="C2457">
        <v>10</v>
      </c>
      <c r="D2457" t="str">
        <f>VLOOKUP(Rent[[#This Row],[Real_estate_Item]],Houses[#All],2)</f>
        <v>Eindhoven-West</v>
      </c>
      <c r="E2457" t="str">
        <f>VLOOKUP(Rent[[#This Row],[Real_estate_Item]],Houses[#All],3)</f>
        <v>Genderbeemd</v>
      </c>
      <c r="F2457" t="str">
        <f>VLOOKUP(Rent[[#This Row],[Real_estate_Item]],Houses[#All],6)</f>
        <v>Apartment</v>
      </c>
      <c r="G2457" s="3">
        <f>VLOOKUP(Rent[[#This Row],[Real_estate_Item]],Houses[#All],7)</f>
        <v>420</v>
      </c>
      <c r="H2457" s="3">
        <f t="shared" si="76"/>
        <v>4200</v>
      </c>
      <c r="I2457" s="3">
        <f t="shared" si="77"/>
        <v>5040</v>
      </c>
      <c r="J2457" s="4">
        <f>Rent[[#This Row],[Actual_Rent]]/Rent[[#This Row],[Planned_rent]]</f>
        <v>0.83333333333333337</v>
      </c>
      <c r="K2457"/>
    </row>
    <row r="2458" spans="1:11" x14ac:dyDescent="0.25">
      <c r="A2458">
        <v>130</v>
      </c>
      <c r="B2458" s="1">
        <v>39083</v>
      </c>
      <c r="C2458">
        <v>9</v>
      </c>
      <c r="D2458" t="str">
        <f>VLOOKUP(Rent[[#This Row],[Real_estate_Item]],Houses[#All],2)</f>
        <v>Eindhoven-West</v>
      </c>
      <c r="E2458" t="str">
        <f>VLOOKUP(Rent[[#This Row],[Real_estate_Item]],Houses[#All],3)</f>
        <v>Genderbeemd</v>
      </c>
      <c r="F2458" t="str">
        <f>VLOOKUP(Rent[[#This Row],[Real_estate_Item]],Houses[#All],6)</f>
        <v>Apartment</v>
      </c>
      <c r="G2458" s="3">
        <f>VLOOKUP(Rent[[#This Row],[Real_estate_Item]],Houses[#All],7)</f>
        <v>420</v>
      </c>
      <c r="H2458" s="3">
        <f t="shared" si="76"/>
        <v>3780</v>
      </c>
      <c r="I2458" s="3">
        <f t="shared" si="77"/>
        <v>5040</v>
      </c>
      <c r="J2458" s="4">
        <f>Rent[[#This Row],[Actual_Rent]]/Rent[[#This Row],[Planned_rent]]</f>
        <v>0.75</v>
      </c>
      <c r="K2458"/>
    </row>
    <row r="2459" spans="1:11" x14ac:dyDescent="0.25">
      <c r="A2459">
        <v>130</v>
      </c>
      <c r="B2459" s="1">
        <v>39448</v>
      </c>
      <c r="C2459">
        <v>10</v>
      </c>
      <c r="D2459" t="str">
        <f>VLOOKUP(Rent[[#This Row],[Real_estate_Item]],Houses[#All],2)</f>
        <v>Eindhoven-West</v>
      </c>
      <c r="E2459" t="str">
        <f>VLOOKUP(Rent[[#This Row],[Real_estate_Item]],Houses[#All],3)</f>
        <v>Genderbeemd</v>
      </c>
      <c r="F2459" t="str">
        <f>VLOOKUP(Rent[[#This Row],[Real_estate_Item]],Houses[#All],6)</f>
        <v>Apartment</v>
      </c>
      <c r="G2459" s="3">
        <f>VLOOKUP(Rent[[#This Row],[Real_estate_Item]],Houses[#All],7)</f>
        <v>420</v>
      </c>
      <c r="H2459" s="3">
        <f t="shared" si="76"/>
        <v>4200</v>
      </c>
      <c r="I2459" s="3">
        <f t="shared" si="77"/>
        <v>5040</v>
      </c>
      <c r="J2459" s="4">
        <f>Rent[[#This Row],[Actual_Rent]]/Rent[[#This Row],[Planned_rent]]</f>
        <v>0.83333333333333337</v>
      </c>
      <c r="K2459"/>
    </row>
    <row r="2460" spans="1:11" x14ac:dyDescent="0.25">
      <c r="A2460">
        <v>130</v>
      </c>
      <c r="B2460" s="1">
        <v>39814</v>
      </c>
      <c r="C2460">
        <v>10</v>
      </c>
      <c r="D2460" t="str">
        <f>VLOOKUP(Rent[[#This Row],[Real_estate_Item]],Houses[#All],2)</f>
        <v>Eindhoven-West</v>
      </c>
      <c r="E2460" t="str">
        <f>VLOOKUP(Rent[[#This Row],[Real_estate_Item]],Houses[#All],3)</f>
        <v>Genderbeemd</v>
      </c>
      <c r="F2460" t="str">
        <f>VLOOKUP(Rent[[#This Row],[Real_estate_Item]],Houses[#All],6)</f>
        <v>Apartment</v>
      </c>
      <c r="G2460" s="3">
        <f>VLOOKUP(Rent[[#This Row],[Real_estate_Item]],Houses[#All],7)</f>
        <v>420</v>
      </c>
      <c r="H2460" s="3">
        <f t="shared" si="76"/>
        <v>4200</v>
      </c>
      <c r="I2460" s="3">
        <f t="shared" si="77"/>
        <v>5040</v>
      </c>
      <c r="J2460" s="4">
        <f>Rent[[#This Row],[Actual_Rent]]/Rent[[#This Row],[Planned_rent]]</f>
        <v>0.83333333333333337</v>
      </c>
      <c r="K2460"/>
    </row>
    <row r="2461" spans="1:11" x14ac:dyDescent="0.25">
      <c r="A2461">
        <v>130</v>
      </c>
      <c r="B2461" s="1">
        <v>40179</v>
      </c>
      <c r="C2461">
        <v>9</v>
      </c>
      <c r="D2461" t="str">
        <f>VLOOKUP(Rent[[#This Row],[Real_estate_Item]],Houses[#All],2)</f>
        <v>Eindhoven-West</v>
      </c>
      <c r="E2461" t="str">
        <f>VLOOKUP(Rent[[#This Row],[Real_estate_Item]],Houses[#All],3)</f>
        <v>Genderbeemd</v>
      </c>
      <c r="F2461" t="str">
        <f>VLOOKUP(Rent[[#This Row],[Real_estate_Item]],Houses[#All],6)</f>
        <v>Apartment</v>
      </c>
      <c r="G2461" s="3">
        <f>VLOOKUP(Rent[[#This Row],[Real_estate_Item]],Houses[#All],7)</f>
        <v>420</v>
      </c>
      <c r="H2461" s="3">
        <f t="shared" si="76"/>
        <v>3780</v>
      </c>
      <c r="I2461" s="3">
        <f t="shared" si="77"/>
        <v>5040</v>
      </c>
      <c r="J2461" s="4">
        <f>Rent[[#This Row],[Actual_Rent]]/Rent[[#This Row],[Planned_rent]]</f>
        <v>0.75</v>
      </c>
      <c r="K2461"/>
    </row>
    <row r="2462" spans="1:11" x14ac:dyDescent="0.25">
      <c r="A2462">
        <v>130</v>
      </c>
      <c r="B2462" s="1">
        <v>40544</v>
      </c>
      <c r="C2462">
        <v>9</v>
      </c>
      <c r="D2462" t="str">
        <f>VLOOKUP(Rent[[#This Row],[Real_estate_Item]],Houses[#All],2)</f>
        <v>Eindhoven-West</v>
      </c>
      <c r="E2462" t="str">
        <f>VLOOKUP(Rent[[#This Row],[Real_estate_Item]],Houses[#All],3)</f>
        <v>Genderbeemd</v>
      </c>
      <c r="F2462" t="str">
        <f>VLOOKUP(Rent[[#This Row],[Real_estate_Item]],Houses[#All],6)</f>
        <v>Apartment</v>
      </c>
      <c r="G2462" s="3">
        <f>VLOOKUP(Rent[[#This Row],[Real_estate_Item]],Houses[#All],7)</f>
        <v>420</v>
      </c>
      <c r="H2462" s="3">
        <f t="shared" si="76"/>
        <v>3780</v>
      </c>
      <c r="I2462" s="3">
        <f t="shared" si="77"/>
        <v>5040</v>
      </c>
      <c r="J2462" s="4">
        <f>Rent[[#This Row],[Actual_Rent]]/Rent[[#This Row],[Planned_rent]]</f>
        <v>0.75</v>
      </c>
      <c r="K2462"/>
    </row>
    <row r="2463" spans="1:11" x14ac:dyDescent="0.25">
      <c r="A2463">
        <v>130</v>
      </c>
      <c r="B2463" s="1">
        <v>40909</v>
      </c>
      <c r="C2463">
        <v>7</v>
      </c>
      <c r="D2463" t="str">
        <f>VLOOKUP(Rent[[#This Row],[Real_estate_Item]],Houses[#All],2)</f>
        <v>Eindhoven-West</v>
      </c>
      <c r="E2463" t="str">
        <f>VLOOKUP(Rent[[#This Row],[Real_estate_Item]],Houses[#All],3)</f>
        <v>Genderbeemd</v>
      </c>
      <c r="F2463" t="str">
        <f>VLOOKUP(Rent[[#This Row],[Real_estate_Item]],Houses[#All],6)</f>
        <v>Apartment</v>
      </c>
      <c r="G2463" s="3">
        <f>VLOOKUP(Rent[[#This Row],[Real_estate_Item]],Houses[#All],7)</f>
        <v>420</v>
      </c>
      <c r="H2463" s="3">
        <f t="shared" si="76"/>
        <v>2940</v>
      </c>
      <c r="I2463" s="3">
        <f t="shared" si="77"/>
        <v>5040</v>
      </c>
      <c r="J2463" s="4">
        <f>Rent[[#This Row],[Actual_Rent]]/Rent[[#This Row],[Planned_rent]]</f>
        <v>0.58333333333333337</v>
      </c>
      <c r="K2463"/>
    </row>
    <row r="2464" spans="1:11" x14ac:dyDescent="0.25">
      <c r="A2464">
        <v>130</v>
      </c>
      <c r="B2464" s="1">
        <v>41275</v>
      </c>
      <c r="C2464">
        <v>9</v>
      </c>
      <c r="D2464" t="str">
        <f>VLOOKUP(Rent[[#This Row],[Real_estate_Item]],Houses[#All],2)</f>
        <v>Eindhoven-West</v>
      </c>
      <c r="E2464" t="str">
        <f>VLOOKUP(Rent[[#This Row],[Real_estate_Item]],Houses[#All],3)</f>
        <v>Genderbeemd</v>
      </c>
      <c r="F2464" t="str">
        <f>VLOOKUP(Rent[[#This Row],[Real_estate_Item]],Houses[#All],6)</f>
        <v>Apartment</v>
      </c>
      <c r="G2464" s="3">
        <f>VLOOKUP(Rent[[#This Row],[Real_estate_Item]],Houses[#All],7)</f>
        <v>420</v>
      </c>
      <c r="H2464" s="3">
        <f t="shared" si="76"/>
        <v>3780</v>
      </c>
      <c r="I2464" s="3">
        <f t="shared" si="77"/>
        <v>5040</v>
      </c>
      <c r="J2464" s="4">
        <f>Rent[[#This Row],[Actual_Rent]]/Rent[[#This Row],[Planned_rent]]</f>
        <v>0.75</v>
      </c>
      <c r="K2464"/>
    </row>
    <row r="2465" spans="1:11" x14ac:dyDescent="0.25">
      <c r="A2465">
        <v>130</v>
      </c>
      <c r="B2465" s="1">
        <v>41640</v>
      </c>
      <c r="C2465">
        <v>8</v>
      </c>
      <c r="D2465" t="str">
        <f>VLOOKUP(Rent[[#This Row],[Real_estate_Item]],Houses[#All],2)</f>
        <v>Eindhoven-West</v>
      </c>
      <c r="E2465" t="str">
        <f>VLOOKUP(Rent[[#This Row],[Real_estate_Item]],Houses[#All],3)</f>
        <v>Genderbeemd</v>
      </c>
      <c r="F2465" t="str">
        <f>VLOOKUP(Rent[[#This Row],[Real_estate_Item]],Houses[#All],6)</f>
        <v>Apartment</v>
      </c>
      <c r="G2465" s="3">
        <f>VLOOKUP(Rent[[#This Row],[Real_estate_Item]],Houses[#All],7)</f>
        <v>420</v>
      </c>
      <c r="H2465" s="3">
        <f t="shared" si="76"/>
        <v>3360</v>
      </c>
      <c r="I2465" s="3">
        <f t="shared" si="77"/>
        <v>5040</v>
      </c>
      <c r="J2465" s="4">
        <f>Rent[[#This Row],[Actual_Rent]]/Rent[[#This Row],[Planned_rent]]</f>
        <v>0.66666666666666663</v>
      </c>
      <c r="K2465"/>
    </row>
    <row r="2466" spans="1:11" x14ac:dyDescent="0.25">
      <c r="A2466">
        <v>130</v>
      </c>
      <c r="B2466" s="1">
        <v>42005</v>
      </c>
      <c r="C2466">
        <v>9</v>
      </c>
      <c r="D2466" t="str">
        <f>VLOOKUP(Rent[[#This Row],[Real_estate_Item]],Houses[#All],2)</f>
        <v>Eindhoven-West</v>
      </c>
      <c r="E2466" t="str">
        <f>VLOOKUP(Rent[[#This Row],[Real_estate_Item]],Houses[#All],3)</f>
        <v>Genderbeemd</v>
      </c>
      <c r="F2466" t="str">
        <f>VLOOKUP(Rent[[#This Row],[Real_estate_Item]],Houses[#All],6)</f>
        <v>Apartment</v>
      </c>
      <c r="G2466" s="3">
        <f>VLOOKUP(Rent[[#This Row],[Real_estate_Item]],Houses[#All],7)</f>
        <v>420</v>
      </c>
      <c r="H2466" s="3">
        <f t="shared" si="76"/>
        <v>3780</v>
      </c>
      <c r="I2466" s="3">
        <f t="shared" si="77"/>
        <v>5040</v>
      </c>
      <c r="J2466" s="4">
        <f>Rent[[#This Row],[Actual_Rent]]/Rent[[#This Row],[Planned_rent]]</f>
        <v>0.75</v>
      </c>
      <c r="K2466"/>
    </row>
    <row r="2467" spans="1:11" x14ac:dyDescent="0.25">
      <c r="A2467">
        <v>130</v>
      </c>
      <c r="B2467" s="1">
        <v>42370</v>
      </c>
      <c r="C2467">
        <v>7</v>
      </c>
      <c r="D2467" t="str">
        <f>VLOOKUP(Rent[[#This Row],[Real_estate_Item]],Houses[#All],2)</f>
        <v>Eindhoven-West</v>
      </c>
      <c r="E2467" t="str">
        <f>VLOOKUP(Rent[[#This Row],[Real_estate_Item]],Houses[#All],3)</f>
        <v>Genderbeemd</v>
      </c>
      <c r="F2467" t="str">
        <f>VLOOKUP(Rent[[#This Row],[Real_estate_Item]],Houses[#All],6)</f>
        <v>Apartment</v>
      </c>
      <c r="G2467" s="3">
        <f>VLOOKUP(Rent[[#This Row],[Real_estate_Item]],Houses[#All],7)</f>
        <v>420</v>
      </c>
      <c r="H2467" s="3">
        <f t="shared" si="76"/>
        <v>2940</v>
      </c>
      <c r="I2467" s="3">
        <f t="shared" si="77"/>
        <v>5040</v>
      </c>
      <c r="J2467" s="4">
        <f>Rent[[#This Row],[Actual_Rent]]/Rent[[#This Row],[Planned_rent]]</f>
        <v>0.58333333333333337</v>
      </c>
      <c r="K2467"/>
    </row>
    <row r="2468" spans="1:11" x14ac:dyDescent="0.25">
      <c r="A2468">
        <v>130</v>
      </c>
      <c r="B2468" s="1">
        <v>42736</v>
      </c>
      <c r="C2468">
        <v>7</v>
      </c>
      <c r="D2468" t="str">
        <f>VLOOKUP(Rent[[#This Row],[Real_estate_Item]],Houses[#All],2)</f>
        <v>Eindhoven-West</v>
      </c>
      <c r="E2468" t="str">
        <f>VLOOKUP(Rent[[#This Row],[Real_estate_Item]],Houses[#All],3)</f>
        <v>Genderbeemd</v>
      </c>
      <c r="F2468" t="str">
        <f>VLOOKUP(Rent[[#This Row],[Real_estate_Item]],Houses[#All],6)</f>
        <v>Apartment</v>
      </c>
      <c r="G2468" s="3">
        <f>VLOOKUP(Rent[[#This Row],[Real_estate_Item]],Houses[#All],7)</f>
        <v>420</v>
      </c>
      <c r="H2468" s="3">
        <f t="shared" si="76"/>
        <v>2940</v>
      </c>
      <c r="I2468" s="3">
        <f t="shared" si="77"/>
        <v>5040</v>
      </c>
      <c r="J2468" s="4">
        <f>Rent[[#This Row],[Actual_Rent]]/Rent[[#This Row],[Planned_rent]]</f>
        <v>0.58333333333333337</v>
      </c>
      <c r="K2468"/>
    </row>
    <row r="2469" spans="1:11" x14ac:dyDescent="0.25">
      <c r="A2469">
        <v>130</v>
      </c>
      <c r="B2469" s="1">
        <v>43101</v>
      </c>
      <c r="C2469">
        <v>11</v>
      </c>
      <c r="D2469" t="str">
        <f>VLOOKUP(Rent[[#This Row],[Real_estate_Item]],Houses[#All],2)</f>
        <v>Eindhoven-West</v>
      </c>
      <c r="E2469" t="str">
        <f>VLOOKUP(Rent[[#This Row],[Real_estate_Item]],Houses[#All],3)</f>
        <v>Genderbeemd</v>
      </c>
      <c r="F2469" t="str">
        <f>VLOOKUP(Rent[[#This Row],[Real_estate_Item]],Houses[#All],6)</f>
        <v>Apartment</v>
      </c>
      <c r="G2469" s="3">
        <f>VLOOKUP(Rent[[#This Row],[Real_estate_Item]],Houses[#All],7)</f>
        <v>420</v>
      </c>
      <c r="H2469" s="3">
        <f t="shared" si="76"/>
        <v>4620</v>
      </c>
      <c r="I2469" s="3">
        <f t="shared" si="77"/>
        <v>5040</v>
      </c>
      <c r="J2469" s="4">
        <f>Rent[[#This Row],[Actual_Rent]]/Rent[[#This Row],[Planned_rent]]</f>
        <v>0.91666666666666663</v>
      </c>
      <c r="K2469"/>
    </row>
    <row r="2470" spans="1:11" x14ac:dyDescent="0.25">
      <c r="A2470">
        <v>130</v>
      </c>
      <c r="B2470" s="1">
        <v>43466</v>
      </c>
      <c r="C2470">
        <v>10</v>
      </c>
      <c r="D2470" t="str">
        <f>VLOOKUP(Rent[[#This Row],[Real_estate_Item]],Houses[#All],2)</f>
        <v>Eindhoven-West</v>
      </c>
      <c r="E2470" t="str">
        <f>VLOOKUP(Rent[[#This Row],[Real_estate_Item]],Houses[#All],3)</f>
        <v>Genderbeemd</v>
      </c>
      <c r="F2470" t="str">
        <f>VLOOKUP(Rent[[#This Row],[Real_estate_Item]],Houses[#All],6)</f>
        <v>Apartment</v>
      </c>
      <c r="G2470" s="3">
        <f>VLOOKUP(Rent[[#This Row],[Real_estate_Item]],Houses[#All],7)</f>
        <v>420</v>
      </c>
      <c r="H2470" s="3">
        <f t="shared" si="76"/>
        <v>4200</v>
      </c>
      <c r="I2470" s="3">
        <f t="shared" si="77"/>
        <v>5040</v>
      </c>
      <c r="J2470" s="4">
        <f>Rent[[#This Row],[Actual_Rent]]/Rent[[#This Row],[Planned_rent]]</f>
        <v>0.83333333333333337</v>
      </c>
      <c r="K2470"/>
    </row>
    <row r="2471" spans="1:11" x14ac:dyDescent="0.25">
      <c r="A2471">
        <v>131</v>
      </c>
      <c r="B2471" s="1">
        <v>36892</v>
      </c>
      <c r="C2471">
        <v>8</v>
      </c>
      <c r="D2471" t="str">
        <f>VLOOKUP(Rent[[#This Row],[Real_estate_Item]],Houses[#All],2)</f>
        <v>Eindhoven-West</v>
      </c>
      <c r="E2471" t="str">
        <f>VLOOKUP(Rent[[#This Row],[Real_estate_Item]],Houses[#All],3)</f>
        <v>Genderbeemd</v>
      </c>
      <c r="F2471" t="str">
        <f>VLOOKUP(Rent[[#This Row],[Real_estate_Item]],Houses[#All],6)</f>
        <v>Villa</v>
      </c>
      <c r="G2471" s="3">
        <f>VLOOKUP(Rent[[#This Row],[Real_estate_Item]],Houses[#All],7)</f>
        <v>1080</v>
      </c>
      <c r="H2471" s="3">
        <f t="shared" si="76"/>
        <v>8640</v>
      </c>
      <c r="I2471" s="3">
        <f t="shared" si="77"/>
        <v>12960</v>
      </c>
      <c r="J2471" s="4">
        <f>Rent[[#This Row],[Actual_Rent]]/Rent[[#This Row],[Planned_rent]]</f>
        <v>0.66666666666666663</v>
      </c>
      <c r="K2471"/>
    </row>
    <row r="2472" spans="1:11" x14ac:dyDescent="0.25">
      <c r="A2472">
        <v>131</v>
      </c>
      <c r="B2472" s="1">
        <v>37257</v>
      </c>
      <c r="C2472">
        <v>11</v>
      </c>
      <c r="D2472" t="str">
        <f>VLOOKUP(Rent[[#This Row],[Real_estate_Item]],Houses[#All],2)</f>
        <v>Eindhoven-West</v>
      </c>
      <c r="E2472" t="str">
        <f>VLOOKUP(Rent[[#This Row],[Real_estate_Item]],Houses[#All],3)</f>
        <v>Genderbeemd</v>
      </c>
      <c r="F2472" t="str">
        <f>VLOOKUP(Rent[[#This Row],[Real_estate_Item]],Houses[#All],6)</f>
        <v>Villa</v>
      </c>
      <c r="G2472" s="3">
        <f>VLOOKUP(Rent[[#This Row],[Real_estate_Item]],Houses[#All],7)</f>
        <v>1080</v>
      </c>
      <c r="H2472" s="3">
        <f t="shared" si="76"/>
        <v>11880</v>
      </c>
      <c r="I2472" s="3">
        <f t="shared" si="77"/>
        <v>12960</v>
      </c>
      <c r="J2472" s="4">
        <f>Rent[[#This Row],[Actual_Rent]]/Rent[[#This Row],[Planned_rent]]</f>
        <v>0.91666666666666663</v>
      </c>
      <c r="K2472"/>
    </row>
    <row r="2473" spans="1:11" x14ac:dyDescent="0.25">
      <c r="A2473">
        <v>131</v>
      </c>
      <c r="B2473" s="1">
        <v>37622</v>
      </c>
      <c r="C2473">
        <v>11</v>
      </c>
      <c r="D2473" t="str">
        <f>VLOOKUP(Rent[[#This Row],[Real_estate_Item]],Houses[#All],2)</f>
        <v>Eindhoven-West</v>
      </c>
      <c r="E2473" t="str">
        <f>VLOOKUP(Rent[[#This Row],[Real_estate_Item]],Houses[#All],3)</f>
        <v>Genderbeemd</v>
      </c>
      <c r="F2473" t="str">
        <f>VLOOKUP(Rent[[#This Row],[Real_estate_Item]],Houses[#All],6)</f>
        <v>Villa</v>
      </c>
      <c r="G2473" s="3">
        <f>VLOOKUP(Rent[[#This Row],[Real_estate_Item]],Houses[#All],7)</f>
        <v>1080</v>
      </c>
      <c r="H2473" s="3">
        <f t="shared" si="76"/>
        <v>11880</v>
      </c>
      <c r="I2473" s="3">
        <f t="shared" si="77"/>
        <v>12960</v>
      </c>
      <c r="J2473" s="4">
        <f>Rent[[#This Row],[Actual_Rent]]/Rent[[#This Row],[Planned_rent]]</f>
        <v>0.91666666666666663</v>
      </c>
      <c r="K2473"/>
    </row>
    <row r="2474" spans="1:11" x14ac:dyDescent="0.25">
      <c r="A2474">
        <v>131</v>
      </c>
      <c r="B2474" s="1">
        <v>37987</v>
      </c>
      <c r="C2474">
        <v>11</v>
      </c>
      <c r="D2474" t="str">
        <f>VLOOKUP(Rent[[#This Row],[Real_estate_Item]],Houses[#All],2)</f>
        <v>Eindhoven-West</v>
      </c>
      <c r="E2474" t="str">
        <f>VLOOKUP(Rent[[#This Row],[Real_estate_Item]],Houses[#All],3)</f>
        <v>Genderbeemd</v>
      </c>
      <c r="F2474" t="str">
        <f>VLOOKUP(Rent[[#This Row],[Real_estate_Item]],Houses[#All],6)</f>
        <v>Villa</v>
      </c>
      <c r="G2474" s="3">
        <f>VLOOKUP(Rent[[#This Row],[Real_estate_Item]],Houses[#All],7)</f>
        <v>1080</v>
      </c>
      <c r="H2474" s="3">
        <f t="shared" si="76"/>
        <v>11880</v>
      </c>
      <c r="I2474" s="3">
        <f t="shared" si="77"/>
        <v>12960</v>
      </c>
      <c r="J2474" s="4">
        <f>Rent[[#This Row],[Actual_Rent]]/Rent[[#This Row],[Planned_rent]]</f>
        <v>0.91666666666666663</v>
      </c>
      <c r="K2474"/>
    </row>
    <row r="2475" spans="1:11" x14ac:dyDescent="0.25">
      <c r="A2475">
        <v>131</v>
      </c>
      <c r="B2475" s="1">
        <v>38353</v>
      </c>
      <c r="C2475">
        <v>11</v>
      </c>
      <c r="D2475" t="str">
        <f>VLOOKUP(Rent[[#This Row],[Real_estate_Item]],Houses[#All],2)</f>
        <v>Eindhoven-West</v>
      </c>
      <c r="E2475" t="str">
        <f>VLOOKUP(Rent[[#This Row],[Real_estate_Item]],Houses[#All],3)</f>
        <v>Genderbeemd</v>
      </c>
      <c r="F2475" t="str">
        <f>VLOOKUP(Rent[[#This Row],[Real_estate_Item]],Houses[#All],6)</f>
        <v>Villa</v>
      </c>
      <c r="G2475" s="3">
        <f>VLOOKUP(Rent[[#This Row],[Real_estate_Item]],Houses[#All],7)</f>
        <v>1080</v>
      </c>
      <c r="H2475" s="3">
        <f t="shared" si="76"/>
        <v>11880</v>
      </c>
      <c r="I2475" s="3">
        <f t="shared" si="77"/>
        <v>12960</v>
      </c>
      <c r="J2475" s="4">
        <f>Rent[[#This Row],[Actual_Rent]]/Rent[[#This Row],[Planned_rent]]</f>
        <v>0.91666666666666663</v>
      </c>
      <c r="K2475"/>
    </row>
    <row r="2476" spans="1:11" x14ac:dyDescent="0.25">
      <c r="A2476">
        <v>131</v>
      </c>
      <c r="B2476" s="1">
        <v>38718</v>
      </c>
      <c r="C2476">
        <v>11</v>
      </c>
      <c r="D2476" t="str">
        <f>VLOOKUP(Rent[[#This Row],[Real_estate_Item]],Houses[#All],2)</f>
        <v>Eindhoven-West</v>
      </c>
      <c r="E2476" t="str">
        <f>VLOOKUP(Rent[[#This Row],[Real_estate_Item]],Houses[#All],3)</f>
        <v>Genderbeemd</v>
      </c>
      <c r="F2476" t="str">
        <f>VLOOKUP(Rent[[#This Row],[Real_estate_Item]],Houses[#All],6)</f>
        <v>Villa</v>
      </c>
      <c r="G2476" s="3">
        <f>VLOOKUP(Rent[[#This Row],[Real_estate_Item]],Houses[#All],7)</f>
        <v>1080</v>
      </c>
      <c r="H2476" s="3">
        <f t="shared" si="76"/>
        <v>11880</v>
      </c>
      <c r="I2476" s="3">
        <f t="shared" si="77"/>
        <v>12960</v>
      </c>
      <c r="J2476" s="4">
        <f>Rent[[#This Row],[Actual_Rent]]/Rent[[#This Row],[Planned_rent]]</f>
        <v>0.91666666666666663</v>
      </c>
      <c r="K2476"/>
    </row>
    <row r="2477" spans="1:11" x14ac:dyDescent="0.25">
      <c r="A2477">
        <v>131</v>
      </c>
      <c r="B2477" s="1">
        <v>39083</v>
      </c>
      <c r="C2477">
        <v>7</v>
      </c>
      <c r="D2477" t="str">
        <f>VLOOKUP(Rent[[#This Row],[Real_estate_Item]],Houses[#All],2)</f>
        <v>Eindhoven-West</v>
      </c>
      <c r="E2477" t="str">
        <f>VLOOKUP(Rent[[#This Row],[Real_estate_Item]],Houses[#All],3)</f>
        <v>Genderbeemd</v>
      </c>
      <c r="F2477" t="str">
        <f>VLOOKUP(Rent[[#This Row],[Real_estate_Item]],Houses[#All],6)</f>
        <v>Villa</v>
      </c>
      <c r="G2477" s="3">
        <f>VLOOKUP(Rent[[#This Row],[Real_estate_Item]],Houses[#All],7)</f>
        <v>1080</v>
      </c>
      <c r="H2477" s="3">
        <f t="shared" si="76"/>
        <v>7560</v>
      </c>
      <c r="I2477" s="3">
        <f t="shared" si="77"/>
        <v>12960</v>
      </c>
      <c r="J2477" s="4">
        <f>Rent[[#This Row],[Actual_Rent]]/Rent[[#This Row],[Planned_rent]]</f>
        <v>0.58333333333333337</v>
      </c>
      <c r="K2477"/>
    </row>
    <row r="2478" spans="1:11" x14ac:dyDescent="0.25">
      <c r="A2478">
        <v>131</v>
      </c>
      <c r="B2478" s="1">
        <v>39448</v>
      </c>
      <c r="C2478">
        <v>9</v>
      </c>
      <c r="D2478" t="str">
        <f>VLOOKUP(Rent[[#This Row],[Real_estate_Item]],Houses[#All],2)</f>
        <v>Eindhoven-West</v>
      </c>
      <c r="E2478" t="str">
        <f>VLOOKUP(Rent[[#This Row],[Real_estate_Item]],Houses[#All],3)</f>
        <v>Genderbeemd</v>
      </c>
      <c r="F2478" t="str">
        <f>VLOOKUP(Rent[[#This Row],[Real_estate_Item]],Houses[#All],6)</f>
        <v>Villa</v>
      </c>
      <c r="G2478" s="3">
        <f>VLOOKUP(Rent[[#This Row],[Real_estate_Item]],Houses[#All],7)</f>
        <v>1080</v>
      </c>
      <c r="H2478" s="3">
        <f t="shared" si="76"/>
        <v>9720</v>
      </c>
      <c r="I2478" s="3">
        <f t="shared" si="77"/>
        <v>12960</v>
      </c>
      <c r="J2478" s="4">
        <f>Rent[[#This Row],[Actual_Rent]]/Rent[[#This Row],[Planned_rent]]</f>
        <v>0.75</v>
      </c>
      <c r="K2478"/>
    </row>
    <row r="2479" spans="1:11" x14ac:dyDescent="0.25">
      <c r="A2479">
        <v>131</v>
      </c>
      <c r="B2479" s="1">
        <v>39814</v>
      </c>
      <c r="C2479">
        <v>9</v>
      </c>
      <c r="D2479" t="str">
        <f>VLOOKUP(Rent[[#This Row],[Real_estate_Item]],Houses[#All],2)</f>
        <v>Eindhoven-West</v>
      </c>
      <c r="E2479" t="str">
        <f>VLOOKUP(Rent[[#This Row],[Real_estate_Item]],Houses[#All],3)</f>
        <v>Genderbeemd</v>
      </c>
      <c r="F2479" t="str">
        <f>VLOOKUP(Rent[[#This Row],[Real_estate_Item]],Houses[#All],6)</f>
        <v>Villa</v>
      </c>
      <c r="G2479" s="3">
        <f>VLOOKUP(Rent[[#This Row],[Real_estate_Item]],Houses[#All],7)</f>
        <v>1080</v>
      </c>
      <c r="H2479" s="3">
        <f t="shared" si="76"/>
        <v>9720</v>
      </c>
      <c r="I2479" s="3">
        <f t="shared" si="77"/>
        <v>12960</v>
      </c>
      <c r="J2479" s="4">
        <f>Rent[[#This Row],[Actual_Rent]]/Rent[[#This Row],[Planned_rent]]</f>
        <v>0.75</v>
      </c>
      <c r="K2479"/>
    </row>
    <row r="2480" spans="1:11" x14ac:dyDescent="0.25">
      <c r="A2480">
        <v>131</v>
      </c>
      <c r="B2480" s="1">
        <v>40179</v>
      </c>
      <c r="C2480">
        <v>8</v>
      </c>
      <c r="D2480" t="str">
        <f>VLOOKUP(Rent[[#This Row],[Real_estate_Item]],Houses[#All],2)</f>
        <v>Eindhoven-West</v>
      </c>
      <c r="E2480" t="str">
        <f>VLOOKUP(Rent[[#This Row],[Real_estate_Item]],Houses[#All],3)</f>
        <v>Genderbeemd</v>
      </c>
      <c r="F2480" t="str">
        <f>VLOOKUP(Rent[[#This Row],[Real_estate_Item]],Houses[#All],6)</f>
        <v>Villa</v>
      </c>
      <c r="G2480" s="3">
        <f>VLOOKUP(Rent[[#This Row],[Real_estate_Item]],Houses[#All],7)</f>
        <v>1080</v>
      </c>
      <c r="H2480" s="3">
        <f t="shared" si="76"/>
        <v>8640</v>
      </c>
      <c r="I2480" s="3">
        <f t="shared" si="77"/>
        <v>12960</v>
      </c>
      <c r="J2480" s="4">
        <f>Rent[[#This Row],[Actual_Rent]]/Rent[[#This Row],[Planned_rent]]</f>
        <v>0.66666666666666663</v>
      </c>
      <c r="K2480"/>
    </row>
    <row r="2481" spans="1:11" x14ac:dyDescent="0.25">
      <c r="A2481">
        <v>131</v>
      </c>
      <c r="B2481" s="1">
        <v>40544</v>
      </c>
      <c r="C2481">
        <v>7</v>
      </c>
      <c r="D2481" t="str">
        <f>VLOOKUP(Rent[[#This Row],[Real_estate_Item]],Houses[#All],2)</f>
        <v>Eindhoven-West</v>
      </c>
      <c r="E2481" t="str">
        <f>VLOOKUP(Rent[[#This Row],[Real_estate_Item]],Houses[#All],3)</f>
        <v>Genderbeemd</v>
      </c>
      <c r="F2481" t="str">
        <f>VLOOKUP(Rent[[#This Row],[Real_estate_Item]],Houses[#All],6)</f>
        <v>Villa</v>
      </c>
      <c r="G2481" s="3">
        <f>VLOOKUP(Rent[[#This Row],[Real_estate_Item]],Houses[#All],7)</f>
        <v>1080</v>
      </c>
      <c r="H2481" s="3">
        <f t="shared" si="76"/>
        <v>7560</v>
      </c>
      <c r="I2481" s="3">
        <f t="shared" si="77"/>
        <v>12960</v>
      </c>
      <c r="J2481" s="4">
        <f>Rent[[#This Row],[Actual_Rent]]/Rent[[#This Row],[Planned_rent]]</f>
        <v>0.58333333333333337</v>
      </c>
      <c r="K2481"/>
    </row>
    <row r="2482" spans="1:11" x14ac:dyDescent="0.25">
      <c r="A2482">
        <v>131</v>
      </c>
      <c r="B2482" s="1">
        <v>40909</v>
      </c>
      <c r="C2482">
        <v>10</v>
      </c>
      <c r="D2482" t="str">
        <f>VLOOKUP(Rent[[#This Row],[Real_estate_Item]],Houses[#All],2)</f>
        <v>Eindhoven-West</v>
      </c>
      <c r="E2482" t="str">
        <f>VLOOKUP(Rent[[#This Row],[Real_estate_Item]],Houses[#All],3)</f>
        <v>Genderbeemd</v>
      </c>
      <c r="F2482" t="str">
        <f>VLOOKUP(Rent[[#This Row],[Real_estate_Item]],Houses[#All],6)</f>
        <v>Villa</v>
      </c>
      <c r="G2482" s="3">
        <f>VLOOKUP(Rent[[#This Row],[Real_estate_Item]],Houses[#All],7)</f>
        <v>1080</v>
      </c>
      <c r="H2482" s="3">
        <f t="shared" si="76"/>
        <v>10800</v>
      </c>
      <c r="I2482" s="3">
        <f t="shared" si="77"/>
        <v>12960</v>
      </c>
      <c r="J2482" s="4">
        <f>Rent[[#This Row],[Actual_Rent]]/Rent[[#This Row],[Planned_rent]]</f>
        <v>0.83333333333333337</v>
      </c>
      <c r="K2482"/>
    </row>
    <row r="2483" spans="1:11" x14ac:dyDescent="0.25">
      <c r="A2483">
        <v>131</v>
      </c>
      <c r="B2483" s="1">
        <v>41275</v>
      </c>
      <c r="C2483">
        <v>7</v>
      </c>
      <c r="D2483" t="str">
        <f>VLOOKUP(Rent[[#This Row],[Real_estate_Item]],Houses[#All],2)</f>
        <v>Eindhoven-West</v>
      </c>
      <c r="E2483" t="str">
        <f>VLOOKUP(Rent[[#This Row],[Real_estate_Item]],Houses[#All],3)</f>
        <v>Genderbeemd</v>
      </c>
      <c r="F2483" t="str">
        <f>VLOOKUP(Rent[[#This Row],[Real_estate_Item]],Houses[#All],6)</f>
        <v>Villa</v>
      </c>
      <c r="G2483" s="3">
        <f>VLOOKUP(Rent[[#This Row],[Real_estate_Item]],Houses[#All],7)</f>
        <v>1080</v>
      </c>
      <c r="H2483" s="3">
        <f t="shared" si="76"/>
        <v>7560</v>
      </c>
      <c r="I2483" s="3">
        <f t="shared" si="77"/>
        <v>12960</v>
      </c>
      <c r="J2483" s="4">
        <f>Rent[[#This Row],[Actual_Rent]]/Rent[[#This Row],[Planned_rent]]</f>
        <v>0.58333333333333337</v>
      </c>
      <c r="K2483"/>
    </row>
    <row r="2484" spans="1:11" x14ac:dyDescent="0.25">
      <c r="A2484">
        <v>131</v>
      </c>
      <c r="B2484" s="1">
        <v>41640</v>
      </c>
      <c r="C2484">
        <v>7</v>
      </c>
      <c r="D2484" t="str">
        <f>VLOOKUP(Rent[[#This Row],[Real_estate_Item]],Houses[#All],2)</f>
        <v>Eindhoven-West</v>
      </c>
      <c r="E2484" t="str">
        <f>VLOOKUP(Rent[[#This Row],[Real_estate_Item]],Houses[#All],3)</f>
        <v>Genderbeemd</v>
      </c>
      <c r="F2484" t="str">
        <f>VLOOKUP(Rent[[#This Row],[Real_estate_Item]],Houses[#All],6)</f>
        <v>Villa</v>
      </c>
      <c r="G2484" s="3">
        <f>VLOOKUP(Rent[[#This Row],[Real_estate_Item]],Houses[#All],7)</f>
        <v>1080</v>
      </c>
      <c r="H2484" s="3">
        <f t="shared" si="76"/>
        <v>7560</v>
      </c>
      <c r="I2484" s="3">
        <f t="shared" si="77"/>
        <v>12960</v>
      </c>
      <c r="J2484" s="4">
        <f>Rent[[#This Row],[Actual_Rent]]/Rent[[#This Row],[Planned_rent]]</f>
        <v>0.58333333333333337</v>
      </c>
      <c r="K2484"/>
    </row>
    <row r="2485" spans="1:11" x14ac:dyDescent="0.25">
      <c r="A2485">
        <v>131</v>
      </c>
      <c r="B2485" s="1">
        <v>42005</v>
      </c>
      <c r="C2485">
        <v>11</v>
      </c>
      <c r="D2485" t="str">
        <f>VLOOKUP(Rent[[#This Row],[Real_estate_Item]],Houses[#All],2)</f>
        <v>Eindhoven-West</v>
      </c>
      <c r="E2485" t="str">
        <f>VLOOKUP(Rent[[#This Row],[Real_estate_Item]],Houses[#All],3)</f>
        <v>Genderbeemd</v>
      </c>
      <c r="F2485" t="str">
        <f>VLOOKUP(Rent[[#This Row],[Real_estate_Item]],Houses[#All],6)</f>
        <v>Villa</v>
      </c>
      <c r="G2485" s="3">
        <f>VLOOKUP(Rent[[#This Row],[Real_estate_Item]],Houses[#All],7)</f>
        <v>1080</v>
      </c>
      <c r="H2485" s="3">
        <f t="shared" si="76"/>
        <v>11880</v>
      </c>
      <c r="I2485" s="3">
        <f t="shared" si="77"/>
        <v>12960</v>
      </c>
      <c r="J2485" s="4">
        <f>Rent[[#This Row],[Actual_Rent]]/Rent[[#This Row],[Planned_rent]]</f>
        <v>0.91666666666666663</v>
      </c>
      <c r="K2485"/>
    </row>
    <row r="2486" spans="1:11" x14ac:dyDescent="0.25">
      <c r="A2486">
        <v>131</v>
      </c>
      <c r="B2486" s="1">
        <v>42370</v>
      </c>
      <c r="C2486">
        <v>9</v>
      </c>
      <c r="D2486" t="str">
        <f>VLOOKUP(Rent[[#This Row],[Real_estate_Item]],Houses[#All],2)</f>
        <v>Eindhoven-West</v>
      </c>
      <c r="E2486" t="str">
        <f>VLOOKUP(Rent[[#This Row],[Real_estate_Item]],Houses[#All],3)</f>
        <v>Genderbeemd</v>
      </c>
      <c r="F2486" t="str">
        <f>VLOOKUP(Rent[[#This Row],[Real_estate_Item]],Houses[#All],6)</f>
        <v>Villa</v>
      </c>
      <c r="G2486" s="3">
        <f>VLOOKUP(Rent[[#This Row],[Real_estate_Item]],Houses[#All],7)</f>
        <v>1080</v>
      </c>
      <c r="H2486" s="3">
        <f t="shared" si="76"/>
        <v>9720</v>
      </c>
      <c r="I2486" s="3">
        <f t="shared" si="77"/>
        <v>12960</v>
      </c>
      <c r="J2486" s="4">
        <f>Rent[[#This Row],[Actual_Rent]]/Rent[[#This Row],[Planned_rent]]</f>
        <v>0.75</v>
      </c>
      <c r="K2486"/>
    </row>
    <row r="2487" spans="1:11" x14ac:dyDescent="0.25">
      <c r="A2487">
        <v>131</v>
      </c>
      <c r="B2487" s="1">
        <v>42736</v>
      </c>
      <c r="C2487">
        <v>9</v>
      </c>
      <c r="D2487" t="str">
        <f>VLOOKUP(Rent[[#This Row],[Real_estate_Item]],Houses[#All],2)</f>
        <v>Eindhoven-West</v>
      </c>
      <c r="E2487" t="str">
        <f>VLOOKUP(Rent[[#This Row],[Real_estate_Item]],Houses[#All],3)</f>
        <v>Genderbeemd</v>
      </c>
      <c r="F2487" t="str">
        <f>VLOOKUP(Rent[[#This Row],[Real_estate_Item]],Houses[#All],6)</f>
        <v>Villa</v>
      </c>
      <c r="G2487" s="3">
        <f>VLOOKUP(Rent[[#This Row],[Real_estate_Item]],Houses[#All],7)</f>
        <v>1080</v>
      </c>
      <c r="H2487" s="3">
        <f t="shared" si="76"/>
        <v>9720</v>
      </c>
      <c r="I2487" s="3">
        <f t="shared" si="77"/>
        <v>12960</v>
      </c>
      <c r="J2487" s="4">
        <f>Rent[[#This Row],[Actual_Rent]]/Rent[[#This Row],[Planned_rent]]</f>
        <v>0.75</v>
      </c>
      <c r="K2487"/>
    </row>
    <row r="2488" spans="1:11" x14ac:dyDescent="0.25">
      <c r="A2488">
        <v>131</v>
      </c>
      <c r="B2488" s="1">
        <v>43101</v>
      </c>
      <c r="C2488">
        <v>12</v>
      </c>
      <c r="D2488" t="str">
        <f>VLOOKUP(Rent[[#This Row],[Real_estate_Item]],Houses[#All],2)</f>
        <v>Eindhoven-West</v>
      </c>
      <c r="E2488" t="str">
        <f>VLOOKUP(Rent[[#This Row],[Real_estate_Item]],Houses[#All],3)</f>
        <v>Genderbeemd</v>
      </c>
      <c r="F2488" t="str">
        <f>VLOOKUP(Rent[[#This Row],[Real_estate_Item]],Houses[#All],6)</f>
        <v>Villa</v>
      </c>
      <c r="G2488" s="3">
        <f>VLOOKUP(Rent[[#This Row],[Real_estate_Item]],Houses[#All],7)</f>
        <v>1080</v>
      </c>
      <c r="H2488" s="3">
        <f t="shared" si="76"/>
        <v>12960</v>
      </c>
      <c r="I2488" s="3">
        <f t="shared" si="77"/>
        <v>12960</v>
      </c>
      <c r="J2488" s="4">
        <f>Rent[[#This Row],[Actual_Rent]]/Rent[[#This Row],[Planned_rent]]</f>
        <v>1</v>
      </c>
      <c r="K2488"/>
    </row>
    <row r="2489" spans="1:11" x14ac:dyDescent="0.25">
      <c r="A2489">
        <v>131</v>
      </c>
      <c r="B2489" s="1">
        <v>43466</v>
      </c>
      <c r="C2489">
        <v>11</v>
      </c>
      <c r="D2489" t="str">
        <f>VLOOKUP(Rent[[#This Row],[Real_estate_Item]],Houses[#All],2)</f>
        <v>Eindhoven-West</v>
      </c>
      <c r="E2489" t="str">
        <f>VLOOKUP(Rent[[#This Row],[Real_estate_Item]],Houses[#All],3)</f>
        <v>Genderbeemd</v>
      </c>
      <c r="F2489" t="str">
        <f>VLOOKUP(Rent[[#This Row],[Real_estate_Item]],Houses[#All],6)</f>
        <v>Villa</v>
      </c>
      <c r="G2489" s="3">
        <f>VLOOKUP(Rent[[#This Row],[Real_estate_Item]],Houses[#All],7)</f>
        <v>1080</v>
      </c>
      <c r="H2489" s="3">
        <f t="shared" si="76"/>
        <v>11880</v>
      </c>
      <c r="I2489" s="3">
        <f t="shared" si="77"/>
        <v>12960</v>
      </c>
      <c r="J2489" s="4">
        <f>Rent[[#This Row],[Actual_Rent]]/Rent[[#This Row],[Planned_rent]]</f>
        <v>0.91666666666666663</v>
      </c>
      <c r="K2489"/>
    </row>
    <row r="2490" spans="1:11" x14ac:dyDescent="0.25">
      <c r="A2490">
        <v>132</v>
      </c>
      <c r="B2490" s="1">
        <v>36892</v>
      </c>
      <c r="C2490">
        <v>10</v>
      </c>
      <c r="D2490" t="str">
        <f>VLOOKUP(Rent[[#This Row],[Real_estate_Item]],Houses[#All],2)</f>
        <v>Eindhoven-West</v>
      </c>
      <c r="E2490" t="str">
        <f>VLOOKUP(Rent[[#This Row],[Real_estate_Item]],Houses[#All],3)</f>
        <v>Genderbeemd</v>
      </c>
      <c r="F2490" t="str">
        <f>VLOOKUP(Rent[[#This Row],[Real_estate_Item]],Houses[#All],6)</f>
        <v>Condo</v>
      </c>
      <c r="G2490" s="3">
        <f>VLOOKUP(Rent[[#This Row],[Real_estate_Item]],Houses[#All],7)</f>
        <v>300</v>
      </c>
      <c r="H2490" s="3">
        <f t="shared" si="76"/>
        <v>3000</v>
      </c>
      <c r="I2490" s="3">
        <f t="shared" si="77"/>
        <v>3600</v>
      </c>
      <c r="J2490" s="4">
        <f>Rent[[#This Row],[Actual_Rent]]/Rent[[#This Row],[Planned_rent]]</f>
        <v>0.83333333333333337</v>
      </c>
      <c r="K2490"/>
    </row>
    <row r="2491" spans="1:11" x14ac:dyDescent="0.25">
      <c r="A2491">
        <v>132</v>
      </c>
      <c r="B2491" s="1">
        <v>37257</v>
      </c>
      <c r="C2491">
        <v>9</v>
      </c>
      <c r="D2491" t="str">
        <f>VLOOKUP(Rent[[#This Row],[Real_estate_Item]],Houses[#All],2)</f>
        <v>Eindhoven-West</v>
      </c>
      <c r="E2491" t="str">
        <f>VLOOKUP(Rent[[#This Row],[Real_estate_Item]],Houses[#All],3)</f>
        <v>Genderbeemd</v>
      </c>
      <c r="F2491" t="str">
        <f>VLOOKUP(Rent[[#This Row],[Real_estate_Item]],Houses[#All],6)</f>
        <v>Condo</v>
      </c>
      <c r="G2491" s="3">
        <f>VLOOKUP(Rent[[#This Row],[Real_estate_Item]],Houses[#All],7)</f>
        <v>300</v>
      </c>
      <c r="H2491" s="3">
        <f t="shared" si="76"/>
        <v>2700</v>
      </c>
      <c r="I2491" s="3">
        <f t="shared" si="77"/>
        <v>3600</v>
      </c>
      <c r="J2491" s="4">
        <f>Rent[[#This Row],[Actual_Rent]]/Rent[[#This Row],[Planned_rent]]</f>
        <v>0.75</v>
      </c>
      <c r="K2491"/>
    </row>
    <row r="2492" spans="1:11" x14ac:dyDescent="0.25">
      <c r="A2492">
        <v>132</v>
      </c>
      <c r="B2492" s="1">
        <v>37622</v>
      </c>
      <c r="C2492">
        <v>9</v>
      </c>
      <c r="D2492" t="str">
        <f>VLOOKUP(Rent[[#This Row],[Real_estate_Item]],Houses[#All],2)</f>
        <v>Eindhoven-West</v>
      </c>
      <c r="E2492" t="str">
        <f>VLOOKUP(Rent[[#This Row],[Real_estate_Item]],Houses[#All],3)</f>
        <v>Genderbeemd</v>
      </c>
      <c r="F2492" t="str">
        <f>VLOOKUP(Rent[[#This Row],[Real_estate_Item]],Houses[#All],6)</f>
        <v>Condo</v>
      </c>
      <c r="G2492" s="3">
        <f>VLOOKUP(Rent[[#This Row],[Real_estate_Item]],Houses[#All],7)</f>
        <v>300</v>
      </c>
      <c r="H2492" s="3">
        <f t="shared" si="76"/>
        <v>2700</v>
      </c>
      <c r="I2492" s="3">
        <f t="shared" si="77"/>
        <v>3600</v>
      </c>
      <c r="J2492" s="4">
        <f>Rent[[#This Row],[Actual_Rent]]/Rent[[#This Row],[Planned_rent]]</f>
        <v>0.75</v>
      </c>
      <c r="K2492"/>
    </row>
    <row r="2493" spans="1:11" x14ac:dyDescent="0.25">
      <c r="A2493">
        <v>132</v>
      </c>
      <c r="B2493" s="1">
        <v>37987</v>
      </c>
      <c r="C2493">
        <v>11</v>
      </c>
      <c r="D2493" t="str">
        <f>VLOOKUP(Rent[[#This Row],[Real_estate_Item]],Houses[#All],2)</f>
        <v>Eindhoven-West</v>
      </c>
      <c r="E2493" t="str">
        <f>VLOOKUP(Rent[[#This Row],[Real_estate_Item]],Houses[#All],3)</f>
        <v>Genderbeemd</v>
      </c>
      <c r="F2493" t="str">
        <f>VLOOKUP(Rent[[#This Row],[Real_estate_Item]],Houses[#All],6)</f>
        <v>Condo</v>
      </c>
      <c r="G2493" s="3">
        <f>VLOOKUP(Rent[[#This Row],[Real_estate_Item]],Houses[#All],7)</f>
        <v>300</v>
      </c>
      <c r="H2493" s="3">
        <f t="shared" si="76"/>
        <v>3300</v>
      </c>
      <c r="I2493" s="3">
        <f t="shared" si="77"/>
        <v>3600</v>
      </c>
      <c r="J2493" s="4">
        <f>Rent[[#This Row],[Actual_Rent]]/Rent[[#This Row],[Planned_rent]]</f>
        <v>0.91666666666666663</v>
      </c>
      <c r="K2493"/>
    </row>
    <row r="2494" spans="1:11" x14ac:dyDescent="0.25">
      <c r="A2494">
        <v>132</v>
      </c>
      <c r="B2494" s="1">
        <v>38353</v>
      </c>
      <c r="C2494">
        <v>11</v>
      </c>
      <c r="D2494" t="str">
        <f>VLOOKUP(Rent[[#This Row],[Real_estate_Item]],Houses[#All],2)</f>
        <v>Eindhoven-West</v>
      </c>
      <c r="E2494" t="str">
        <f>VLOOKUP(Rent[[#This Row],[Real_estate_Item]],Houses[#All],3)</f>
        <v>Genderbeemd</v>
      </c>
      <c r="F2494" t="str">
        <f>VLOOKUP(Rent[[#This Row],[Real_estate_Item]],Houses[#All],6)</f>
        <v>Condo</v>
      </c>
      <c r="G2494" s="3">
        <f>VLOOKUP(Rent[[#This Row],[Real_estate_Item]],Houses[#All],7)</f>
        <v>300</v>
      </c>
      <c r="H2494" s="3">
        <f t="shared" si="76"/>
        <v>3300</v>
      </c>
      <c r="I2494" s="3">
        <f t="shared" si="77"/>
        <v>3600</v>
      </c>
      <c r="J2494" s="4">
        <f>Rent[[#This Row],[Actual_Rent]]/Rent[[#This Row],[Planned_rent]]</f>
        <v>0.91666666666666663</v>
      </c>
      <c r="K2494"/>
    </row>
    <row r="2495" spans="1:11" x14ac:dyDescent="0.25">
      <c r="A2495">
        <v>132</v>
      </c>
      <c r="B2495" s="1">
        <v>38718</v>
      </c>
      <c r="C2495">
        <v>8</v>
      </c>
      <c r="D2495" t="str">
        <f>VLOOKUP(Rent[[#This Row],[Real_estate_Item]],Houses[#All],2)</f>
        <v>Eindhoven-West</v>
      </c>
      <c r="E2495" t="str">
        <f>VLOOKUP(Rent[[#This Row],[Real_estate_Item]],Houses[#All],3)</f>
        <v>Genderbeemd</v>
      </c>
      <c r="F2495" t="str">
        <f>VLOOKUP(Rent[[#This Row],[Real_estate_Item]],Houses[#All],6)</f>
        <v>Condo</v>
      </c>
      <c r="G2495" s="3">
        <f>VLOOKUP(Rent[[#This Row],[Real_estate_Item]],Houses[#All],7)</f>
        <v>300</v>
      </c>
      <c r="H2495" s="3">
        <f t="shared" si="76"/>
        <v>2400</v>
      </c>
      <c r="I2495" s="3">
        <f t="shared" si="77"/>
        <v>3600</v>
      </c>
      <c r="J2495" s="4">
        <f>Rent[[#This Row],[Actual_Rent]]/Rent[[#This Row],[Planned_rent]]</f>
        <v>0.66666666666666663</v>
      </c>
      <c r="K2495"/>
    </row>
    <row r="2496" spans="1:11" x14ac:dyDescent="0.25">
      <c r="A2496">
        <v>132</v>
      </c>
      <c r="B2496" s="1">
        <v>39083</v>
      </c>
      <c r="C2496">
        <v>11</v>
      </c>
      <c r="D2496" t="str">
        <f>VLOOKUP(Rent[[#This Row],[Real_estate_Item]],Houses[#All],2)</f>
        <v>Eindhoven-West</v>
      </c>
      <c r="E2496" t="str">
        <f>VLOOKUP(Rent[[#This Row],[Real_estate_Item]],Houses[#All],3)</f>
        <v>Genderbeemd</v>
      </c>
      <c r="F2496" t="str">
        <f>VLOOKUP(Rent[[#This Row],[Real_estate_Item]],Houses[#All],6)</f>
        <v>Condo</v>
      </c>
      <c r="G2496" s="3">
        <f>VLOOKUP(Rent[[#This Row],[Real_estate_Item]],Houses[#All],7)</f>
        <v>300</v>
      </c>
      <c r="H2496" s="3">
        <f t="shared" si="76"/>
        <v>3300</v>
      </c>
      <c r="I2496" s="3">
        <f t="shared" si="77"/>
        <v>3600</v>
      </c>
      <c r="J2496" s="4">
        <f>Rent[[#This Row],[Actual_Rent]]/Rent[[#This Row],[Planned_rent]]</f>
        <v>0.91666666666666663</v>
      </c>
      <c r="K2496"/>
    </row>
    <row r="2497" spans="1:11" x14ac:dyDescent="0.25">
      <c r="A2497">
        <v>132</v>
      </c>
      <c r="B2497" s="1">
        <v>39448</v>
      </c>
      <c r="C2497">
        <v>9</v>
      </c>
      <c r="D2497" t="str">
        <f>VLOOKUP(Rent[[#This Row],[Real_estate_Item]],Houses[#All],2)</f>
        <v>Eindhoven-West</v>
      </c>
      <c r="E2497" t="str">
        <f>VLOOKUP(Rent[[#This Row],[Real_estate_Item]],Houses[#All],3)</f>
        <v>Genderbeemd</v>
      </c>
      <c r="F2497" t="str">
        <f>VLOOKUP(Rent[[#This Row],[Real_estate_Item]],Houses[#All],6)</f>
        <v>Condo</v>
      </c>
      <c r="G2497" s="3">
        <f>VLOOKUP(Rent[[#This Row],[Real_estate_Item]],Houses[#All],7)</f>
        <v>300</v>
      </c>
      <c r="H2497" s="3">
        <f t="shared" si="76"/>
        <v>2700</v>
      </c>
      <c r="I2497" s="3">
        <f t="shared" si="77"/>
        <v>3600</v>
      </c>
      <c r="J2497" s="4">
        <f>Rent[[#This Row],[Actual_Rent]]/Rent[[#This Row],[Planned_rent]]</f>
        <v>0.75</v>
      </c>
      <c r="K2497"/>
    </row>
    <row r="2498" spans="1:11" x14ac:dyDescent="0.25">
      <c r="A2498">
        <v>132</v>
      </c>
      <c r="B2498" s="1">
        <v>39814</v>
      </c>
      <c r="C2498">
        <v>10</v>
      </c>
      <c r="D2498" t="str">
        <f>VLOOKUP(Rent[[#This Row],[Real_estate_Item]],Houses[#All],2)</f>
        <v>Eindhoven-West</v>
      </c>
      <c r="E2498" t="str">
        <f>VLOOKUP(Rent[[#This Row],[Real_estate_Item]],Houses[#All],3)</f>
        <v>Genderbeemd</v>
      </c>
      <c r="F2498" t="str">
        <f>VLOOKUP(Rent[[#This Row],[Real_estate_Item]],Houses[#All],6)</f>
        <v>Condo</v>
      </c>
      <c r="G2498" s="3">
        <f>VLOOKUP(Rent[[#This Row],[Real_estate_Item]],Houses[#All],7)</f>
        <v>300</v>
      </c>
      <c r="H2498" s="3">
        <f t="shared" ref="H2498:H2561" si="78">C2498*G2498</f>
        <v>3000</v>
      </c>
      <c r="I2498" s="3">
        <f t="shared" ref="I2498:I2561" si="79">$C$2*G2498</f>
        <v>3600</v>
      </c>
      <c r="J2498" s="4">
        <f>Rent[[#This Row],[Actual_Rent]]/Rent[[#This Row],[Planned_rent]]</f>
        <v>0.83333333333333337</v>
      </c>
      <c r="K2498"/>
    </row>
    <row r="2499" spans="1:11" x14ac:dyDescent="0.25">
      <c r="A2499">
        <v>132</v>
      </c>
      <c r="B2499" s="1">
        <v>40179</v>
      </c>
      <c r="C2499">
        <v>9</v>
      </c>
      <c r="D2499" t="str">
        <f>VLOOKUP(Rent[[#This Row],[Real_estate_Item]],Houses[#All],2)</f>
        <v>Eindhoven-West</v>
      </c>
      <c r="E2499" t="str">
        <f>VLOOKUP(Rent[[#This Row],[Real_estate_Item]],Houses[#All],3)</f>
        <v>Genderbeemd</v>
      </c>
      <c r="F2499" t="str">
        <f>VLOOKUP(Rent[[#This Row],[Real_estate_Item]],Houses[#All],6)</f>
        <v>Condo</v>
      </c>
      <c r="G2499" s="3">
        <f>VLOOKUP(Rent[[#This Row],[Real_estate_Item]],Houses[#All],7)</f>
        <v>300</v>
      </c>
      <c r="H2499" s="3">
        <f t="shared" si="78"/>
        <v>2700</v>
      </c>
      <c r="I2499" s="3">
        <f t="shared" si="79"/>
        <v>3600</v>
      </c>
      <c r="J2499" s="4">
        <f>Rent[[#This Row],[Actual_Rent]]/Rent[[#This Row],[Planned_rent]]</f>
        <v>0.75</v>
      </c>
      <c r="K2499"/>
    </row>
    <row r="2500" spans="1:11" x14ac:dyDescent="0.25">
      <c r="A2500">
        <v>132</v>
      </c>
      <c r="B2500" s="1">
        <v>40544</v>
      </c>
      <c r="C2500">
        <v>11</v>
      </c>
      <c r="D2500" t="str">
        <f>VLOOKUP(Rent[[#This Row],[Real_estate_Item]],Houses[#All],2)</f>
        <v>Eindhoven-West</v>
      </c>
      <c r="E2500" t="str">
        <f>VLOOKUP(Rent[[#This Row],[Real_estate_Item]],Houses[#All],3)</f>
        <v>Genderbeemd</v>
      </c>
      <c r="F2500" t="str">
        <f>VLOOKUP(Rent[[#This Row],[Real_estate_Item]],Houses[#All],6)</f>
        <v>Condo</v>
      </c>
      <c r="G2500" s="3">
        <f>VLOOKUP(Rent[[#This Row],[Real_estate_Item]],Houses[#All],7)</f>
        <v>300</v>
      </c>
      <c r="H2500" s="3">
        <f t="shared" si="78"/>
        <v>3300</v>
      </c>
      <c r="I2500" s="3">
        <f t="shared" si="79"/>
        <v>3600</v>
      </c>
      <c r="J2500" s="4">
        <f>Rent[[#This Row],[Actual_Rent]]/Rent[[#This Row],[Planned_rent]]</f>
        <v>0.91666666666666663</v>
      </c>
      <c r="K2500"/>
    </row>
    <row r="2501" spans="1:11" x14ac:dyDescent="0.25">
      <c r="A2501">
        <v>132</v>
      </c>
      <c r="B2501" s="1">
        <v>40909</v>
      </c>
      <c r="C2501">
        <v>9</v>
      </c>
      <c r="D2501" t="str">
        <f>VLOOKUP(Rent[[#This Row],[Real_estate_Item]],Houses[#All],2)</f>
        <v>Eindhoven-West</v>
      </c>
      <c r="E2501" t="str">
        <f>VLOOKUP(Rent[[#This Row],[Real_estate_Item]],Houses[#All],3)</f>
        <v>Genderbeemd</v>
      </c>
      <c r="F2501" t="str">
        <f>VLOOKUP(Rent[[#This Row],[Real_estate_Item]],Houses[#All],6)</f>
        <v>Condo</v>
      </c>
      <c r="G2501" s="3">
        <f>VLOOKUP(Rent[[#This Row],[Real_estate_Item]],Houses[#All],7)</f>
        <v>300</v>
      </c>
      <c r="H2501" s="3">
        <f t="shared" si="78"/>
        <v>2700</v>
      </c>
      <c r="I2501" s="3">
        <f t="shared" si="79"/>
        <v>3600</v>
      </c>
      <c r="J2501" s="4">
        <f>Rent[[#This Row],[Actual_Rent]]/Rent[[#This Row],[Planned_rent]]</f>
        <v>0.75</v>
      </c>
      <c r="K2501"/>
    </row>
    <row r="2502" spans="1:11" x14ac:dyDescent="0.25">
      <c r="A2502">
        <v>132</v>
      </c>
      <c r="B2502" s="1">
        <v>41275</v>
      </c>
      <c r="C2502">
        <v>8</v>
      </c>
      <c r="D2502" t="str">
        <f>VLOOKUP(Rent[[#This Row],[Real_estate_Item]],Houses[#All],2)</f>
        <v>Eindhoven-West</v>
      </c>
      <c r="E2502" t="str">
        <f>VLOOKUP(Rent[[#This Row],[Real_estate_Item]],Houses[#All],3)</f>
        <v>Genderbeemd</v>
      </c>
      <c r="F2502" t="str">
        <f>VLOOKUP(Rent[[#This Row],[Real_estate_Item]],Houses[#All],6)</f>
        <v>Condo</v>
      </c>
      <c r="G2502" s="3">
        <f>VLOOKUP(Rent[[#This Row],[Real_estate_Item]],Houses[#All],7)</f>
        <v>300</v>
      </c>
      <c r="H2502" s="3">
        <f t="shared" si="78"/>
        <v>2400</v>
      </c>
      <c r="I2502" s="3">
        <f t="shared" si="79"/>
        <v>3600</v>
      </c>
      <c r="J2502" s="4">
        <f>Rent[[#This Row],[Actual_Rent]]/Rent[[#This Row],[Planned_rent]]</f>
        <v>0.66666666666666663</v>
      </c>
      <c r="K2502"/>
    </row>
    <row r="2503" spans="1:11" x14ac:dyDescent="0.25">
      <c r="A2503">
        <v>132</v>
      </c>
      <c r="B2503" s="1">
        <v>41640</v>
      </c>
      <c r="C2503">
        <v>11</v>
      </c>
      <c r="D2503" t="str">
        <f>VLOOKUP(Rent[[#This Row],[Real_estate_Item]],Houses[#All],2)</f>
        <v>Eindhoven-West</v>
      </c>
      <c r="E2503" t="str">
        <f>VLOOKUP(Rent[[#This Row],[Real_estate_Item]],Houses[#All],3)</f>
        <v>Genderbeemd</v>
      </c>
      <c r="F2503" t="str">
        <f>VLOOKUP(Rent[[#This Row],[Real_estate_Item]],Houses[#All],6)</f>
        <v>Condo</v>
      </c>
      <c r="G2503" s="3">
        <f>VLOOKUP(Rent[[#This Row],[Real_estate_Item]],Houses[#All],7)</f>
        <v>300</v>
      </c>
      <c r="H2503" s="3">
        <f t="shared" si="78"/>
        <v>3300</v>
      </c>
      <c r="I2503" s="3">
        <f t="shared" si="79"/>
        <v>3600</v>
      </c>
      <c r="J2503" s="4">
        <f>Rent[[#This Row],[Actual_Rent]]/Rent[[#This Row],[Planned_rent]]</f>
        <v>0.91666666666666663</v>
      </c>
      <c r="K2503"/>
    </row>
    <row r="2504" spans="1:11" x14ac:dyDescent="0.25">
      <c r="A2504">
        <v>132</v>
      </c>
      <c r="B2504" s="1">
        <v>42005</v>
      </c>
      <c r="C2504">
        <v>11</v>
      </c>
      <c r="D2504" t="str">
        <f>VLOOKUP(Rent[[#This Row],[Real_estate_Item]],Houses[#All],2)</f>
        <v>Eindhoven-West</v>
      </c>
      <c r="E2504" t="str">
        <f>VLOOKUP(Rent[[#This Row],[Real_estate_Item]],Houses[#All],3)</f>
        <v>Genderbeemd</v>
      </c>
      <c r="F2504" t="str">
        <f>VLOOKUP(Rent[[#This Row],[Real_estate_Item]],Houses[#All],6)</f>
        <v>Condo</v>
      </c>
      <c r="G2504" s="3">
        <f>VLOOKUP(Rent[[#This Row],[Real_estate_Item]],Houses[#All],7)</f>
        <v>300</v>
      </c>
      <c r="H2504" s="3">
        <f t="shared" si="78"/>
        <v>3300</v>
      </c>
      <c r="I2504" s="3">
        <f t="shared" si="79"/>
        <v>3600</v>
      </c>
      <c r="J2504" s="4">
        <f>Rent[[#This Row],[Actual_Rent]]/Rent[[#This Row],[Planned_rent]]</f>
        <v>0.91666666666666663</v>
      </c>
      <c r="K2504"/>
    </row>
    <row r="2505" spans="1:11" x14ac:dyDescent="0.25">
      <c r="A2505">
        <v>132</v>
      </c>
      <c r="B2505" s="1">
        <v>42370</v>
      </c>
      <c r="C2505">
        <v>9</v>
      </c>
      <c r="D2505" t="str">
        <f>VLOOKUP(Rent[[#This Row],[Real_estate_Item]],Houses[#All],2)</f>
        <v>Eindhoven-West</v>
      </c>
      <c r="E2505" t="str">
        <f>VLOOKUP(Rent[[#This Row],[Real_estate_Item]],Houses[#All],3)</f>
        <v>Genderbeemd</v>
      </c>
      <c r="F2505" t="str">
        <f>VLOOKUP(Rent[[#This Row],[Real_estate_Item]],Houses[#All],6)</f>
        <v>Condo</v>
      </c>
      <c r="G2505" s="3">
        <f>VLOOKUP(Rent[[#This Row],[Real_estate_Item]],Houses[#All],7)</f>
        <v>300</v>
      </c>
      <c r="H2505" s="3">
        <f t="shared" si="78"/>
        <v>2700</v>
      </c>
      <c r="I2505" s="3">
        <f t="shared" si="79"/>
        <v>3600</v>
      </c>
      <c r="J2505" s="4">
        <f>Rent[[#This Row],[Actual_Rent]]/Rent[[#This Row],[Planned_rent]]</f>
        <v>0.75</v>
      </c>
      <c r="K2505"/>
    </row>
    <row r="2506" spans="1:11" x14ac:dyDescent="0.25">
      <c r="A2506">
        <v>132</v>
      </c>
      <c r="B2506" s="1">
        <v>42736</v>
      </c>
      <c r="C2506">
        <v>9</v>
      </c>
      <c r="D2506" t="str">
        <f>VLOOKUP(Rent[[#This Row],[Real_estate_Item]],Houses[#All],2)</f>
        <v>Eindhoven-West</v>
      </c>
      <c r="E2506" t="str">
        <f>VLOOKUP(Rent[[#This Row],[Real_estate_Item]],Houses[#All],3)</f>
        <v>Genderbeemd</v>
      </c>
      <c r="F2506" t="str">
        <f>VLOOKUP(Rent[[#This Row],[Real_estate_Item]],Houses[#All],6)</f>
        <v>Condo</v>
      </c>
      <c r="G2506" s="3">
        <f>VLOOKUP(Rent[[#This Row],[Real_estate_Item]],Houses[#All],7)</f>
        <v>300</v>
      </c>
      <c r="H2506" s="3">
        <f t="shared" si="78"/>
        <v>2700</v>
      </c>
      <c r="I2506" s="3">
        <f t="shared" si="79"/>
        <v>3600</v>
      </c>
      <c r="J2506" s="4">
        <f>Rent[[#This Row],[Actual_Rent]]/Rent[[#This Row],[Planned_rent]]</f>
        <v>0.75</v>
      </c>
      <c r="K2506"/>
    </row>
    <row r="2507" spans="1:11" x14ac:dyDescent="0.25">
      <c r="A2507">
        <v>132</v>
      </c>
      <c r="B2507" s="1">
        <v>43101</v>
      </c>
      <c r="C2507">
        <v>10</v>
      </c>
      <c r="D2507" t="str">
        <f>VLOOKUP(Rent[[#This Row],[Real_estate_Item]],Houses[#All],2)</f>
        <v>Eindhoven-West</v>
      </c>
      <c r="E2507" t="str">
        <f>VLOOKUP(Rent[[#This Row],[Real_estate_Item]],Houses[#All],3)</f>
        <v>Genderbeemd</v>
      </c>
      <c r="F2507" t="str">
        <f>VLOOKUP(Rent[[#This Row],[Real_estate_Item]],Houses[#All],6)</f>
        <v>Condo</v>
      </c>
      <c r="G2507" s="3">
        <f>VLOOKUP(Rent[[#This Row],[Real_estate_Item]],Houses[#All],7)</f>
        <v>300</v>
      </c>
      <c r="H2507" s="3">
        <f t="shared" si="78"/>
        <v>3000</v>
      </c>
      <c r="I2507" s="3">
        <f t="shared" si="79"/>
        <v>3600</v>
      </c>
      <c r="J2507" s="4">
        <f>Rent[[#This Row],[Actual_Rent]]/Rent[[#This Row],[Planned_rent]]</f>
        <v>0.83333333333333337</v>
      </c>
      <c r="K2507"/>
    </row>
    <row r="2508" spans="1:11" x14ac:dyDescent="0.25">
      <c r="A2508">
        <v>132</v>
      </c>
      <c r="B2508" s="1">
        <v>43466</v>
      </c>
      <c r="C2508">
        <v>10</v>
      </c>
      <c r="D2508" t="str">
        <f>VLOOKUP(Rent[[#This Row],[Real_estate_Item]],Houses[#All],2)</f>
        <v>Eindhoven-West</v>
      </c>
      <c r="E2508" t="str">
        <f>VLOOKUP(Rent[[#This Row],[Real_estate_Item]],Houses[#All],3)</f>
        <v>Genderbeemd</v>
      </c>
      <c r="F2508" t="str">
        <f>VLOOKUP(Rent[[#This Row],[Real_estate_Item]],Houses[#All],6)</f>
        <v>Condo</v>
      </c>
      <c r="G2508" s="3">
        <f>VLOOKUP(Rent[[#This Row],[Real_estate_Item]],Houses[#All],7)</f>
        <v>300</v>
      </c>
      <c r="H2508" s="3">
        <f t="shared" si="78"/>
        <v>3000</v>
      </c>
      <c r="I2508" s="3">
        <f t="shared" si="79"/>
        <v>3600</v>
      </c>
      <c r="J2508" s="4">
        <f>Rent[[#This Row],[Actual_Rent]]/Rent[[#This Row],[Planned_rent]]</f>
        <v>0.83333333333333337</v>
      </c>
      <c r="K2508"/>
    </row>
    <row r="2509" spans="1:11" x14ac:dyDescent="0.25">
      <c r="A2509">
        <v>133</v>
      </c>
      <c r="B2509" s="1">
        <v>36892</v>
      </c>
      <c r="C2509">
        <v>8</v>
      </c>
      <c r="D2509" t="str">
        <f>VLOOKUP(Rent[[#This Row],[Real_estate_Item]],Houses[#All],2)</f>
        <v>Eindhoven-West</v>
      </c>
      <c r="E2509" t="str">
        <f>VLOOKUP(Rent[[#This Row],[Real_estate_Item]],Houses[#All],3)</f>
        <v>Genderbeemd</v>
      </c>
      <c r="F2509" t="str">
        <f>VLOOKUP(Rent[[#This Row],[Real_estate_Item]],Houses[#All],6)</f>
        <v>Apartment</v>
      </c>
      <c r="G2509" s="3">
        <f>VLOOKUP(Rent[[#This Row],[Real_estate_Item]],Houses[#All],7)</f>
        <v>360</v>
      </c>
      <c r="H2509" s="3">
        <f t="shared" si="78"/>
        <v>2880</v>
      </c>
      <c r="I2509" s="3">
        <f t="shared" si="79"/>
        <v>4320</v>
      </c>
      <c r="J2509" s="4">
        <f>Rent[[#This Row],[Actual_Rent]]/Rent[[#This Row],[Planned_rent]]</f>
        <v>0.66666666666666663</v>
      </c>
      <c r="K2509"/>
    </row>
    <row r="2510" spans="1:11" x14ac:dyDescent="0.25">
      <c r="A2510">
        <v>133</v>
      </c>
      <c r="B2510" s="1">
        <v>37257</v>
      </c>
      <c r="C2510">
        <v>8</v>
      </c>
      <c r="D2510" t="str">
        <f>VLOOKUP(Rent[[#This Row],[Real_estate_Item]],Houses[#All],2)</f>
        <v>Eindhoven-West</v>
      </c>
      <c r="E2510" t="str">
        <f>VLOOKUP(Rent[[#This Row],[Real_estate_Item]],Houses[#All],3)</f>
        <v>Genderbeemd</v>
      </c>
      <c r="F2510" t="str">
        <f>VLOOKUP(Rent[[#This Row],[Real_estate_Item]],Houses[#All],6)</f>
        <v>Apartment</v>
      </c>
      <c r="G2510" s="3">
        <f>VLOOKUP(Rent[[#This Row],[Real_estate_Item]],Houses[#All],7)</f>
        <v>360</v>
      </c>
      <c r="H2510" s="3">
        <f t="shared" si="78"/>
        <v>2880</v>
      </c>
      <c r="I2510" s="3">
        <f t="shared" si="79"/>
        <v>4320</v>
      </c>
      <c r="J2510" s="4">
        <f>Rent[[#This Row],[Actual_Rent]]/Rent[[#This Row],[Planned_rent]]</f>
        <v>0.66666666666666663</v>
      </c>
      <c r="K2510"/>
    </row>
    <row r="2511" spans="1:11" x14ac:dyDescent="0.25">
      <c r="A2511">
        <v>133</v>
      </c>
      <c r="B2511" s="1">
        <v>37622</v>
      </c>
      <c r="C2511">
        <v>10</v>
      </c>
      <c r="D2511" t="str">
        <f>VLOOKUP(Rent[[#This Row],[Real_estate_Item]],Houses[#All],2)</f>
        <v>Eindhoven-West</v>
      </c>
      <c r="E2511" t="str">
        <f>VLOOKUP(Rent[[#This Row],[Real_estate_Item]],Houses[#All],3)</f>
        <v>Genderbeemd</v>
      </c>
      <c r="F2511" t="str">
        <f>VLOOKUP(Rent[[#This Row],[Real_estate_Item]],Houses[#All],6)</f>
        <v>Apartment</v>
      </c>
      <c r="G2511" s="3">
        <f>VLOOKUP(Rent[[#This Row],[Real_estate_Item]],Houses[#All],7)</f>
        <v>360</v>
      </c>
      <c r="H2511" s="3">
        <f t="shared" si="78"/>
        <v>3600</v>
      </c>
      <c r="I2511" s="3">
        <f t="shared" si="79"/>
        <v>4320</v>
      </c>
      <c r="J2511" s="4">
        <f>Rent[[#This Row],[Actual_Rent]]/Rent[[#This Row],[Planned_rent]]</f>
        <v>0.83333333333333337</v>
      </c>
      <c r="K2511"/>
    </row>
    <row r="2512" spans="1:11" x14ac:dyDescent="0.25">
      <c r="A2512">
        <v>133</v>
      </c>
      <c r="B2512" s="1">
        <v>37987</v>
      </c>
      <c r="C2512">
        <v>11</v>
      </c>
      <c r="D2512" t="str">
        <f>VLOOKUP(Rent[[#This Row],[Real_estate_Item]],Houses[#All],2)</f>
        <v>Eindhoven-West</v>
      </c>
      <c r="E2512" t="str">
        <f>VLOOKUP(Rent[[#This Row],[Real_estate_Item]],Houses[#All],3)</f>
        <v>Genderbeemd</v>
      </c>
      <c r="F2512" t="str">
        <f>VLOOKUP(Rent[[#This Row],[Real_estate_Item]],Houses[#All],6)</f>
        <v>Apartment</v>
      </c>
      <c r="G2512" s="3">
        <f>VLOOKUP(Rent[[#This Row],[Real_estate_Item]],Houses[#All],7)</f>
        <v>360</v>
      </c>
      <c r="H2512" s="3">
        <f t="shared" si="78"/>
        <v>3960</v>
      </c>
      <c r="I2512" s="3">
        <f t="shared" si="79"/>
        <v>4320</v>
      </c>
      <c r="J2512" s="4">
        <f>Rent[[#This Row],[Actual_Rent]]/Rent[[#This Row],[Planned_rent]]</f>
        <v>0.91666666666666663</v>
      </c>
      <c r="K2512"/>
    </row>
    <row r="2513" spans="1:11" x14ac:dyDescent="0.25">
      <c r="A2513">
        <v>133</v>
      </c>
      <c r="B2513" s="1">
        <v>38353</v>
      </c>
      <c r="C2513">
        <v>9</v>
      </c>
      <c r="D2513" t="str">
        <f>VLOOKUP(Rent[[#This Row],[Real_estate_Item]],Houses[#All],2)</f>
        <v>Eindhoven-West</v>
      </c>
      <c r="E2513" t="str">
        <f>VLOOKUP(Rent[[#This Row],[Real_estate_Item]],Houses[#All],3)</f>
        <v>Genderbeemd</v>
      </c>
      <c r="F2513" t="str">
        <f>VLOOKUP(Rent[[#This Row],[Real_estate_Item]],Houses[#All],6)</f>
        <v>Apartment</v>
      </c>
      <c r="G2513" s="3">
        <f>VLOOKUP(Rent[[#This Row],[Real_estate_Item]],Houses[#All],7)</f>
        <v>360</v>
      </c>
      <c r="H2513" s="3">
        <f t="shared" si="78"/>
        <v>3240</v>
      </c>
      <c r="I2513" s="3">
        <f t="shared" si="79"/>
        <v>4320</v>
      </c>
      <c r="J2513" s="4">
        <f>Rent[[#This Row],[Actual_Rent]]/Rent[[#This Row],[Planned_rent]]</f>
        <v>0.75</v>
      </c>
      <c r="K2513"/>
    </row>
    <row r="2514" spans="1:11" x14ac:dyDescent="0.25">
      <c r="A2514">
        <v>133</v>
      </c>
      <c r="B2514" s="1">
        <v>38718</v>
      </c>
      <c r="C2514">
        <v>7</v>
      </c>
      <c r="D2514" t="str">
        <f>VLOOKUP(Rent[[#This Row],[Real_estate_Item]],Houses[#All],2)</f>
        <v>Eindhoven-West</v>
      </c>
      <c r="E2514" t="str">
        <f>VLOOKUP(Rent[[#This Row],[Real_estate_Item]],Houses[#All],3)</f>
        <v>Genderbeemd</v>
      </c>
      <c r="F2514" t="str">
        <f>VLOOKUP(Rent[[#This Row],[Real_estate_Item]],Houses[#All],6)</f>
        <v>Apartment</v>
      </c>
      <c r="G2514" s="3">
        <f>VLOOKUP(Rent[[#This Row],[Real_estate_Item]],Houses[#All],7)</f>
        <v>360</v>
      </c>
      <c r="H2514" s="3">
        <f t="shared" si="78"/>
        <v>2520</v>
      </c>
      <c r="I2514" s="3">
        <f t="shared" si="79"/>
        <v>4320</v>
      </c>
      <c r="J2514" s="4">
        <f>Rent[[#This Row],[Actual_Rent]]/Rent[[#This Row],[Planned_rent]]</f>
        <v>0.58333333333333337</v>
      </c>
      <c r="K2514"/>
    </row>
    <row r="2515" spans="1:11" x14ac:dyDescent="0.25">
      <c r="A2515">
        <v>133</v>
      </c>
      <c r="B2515" s="1">
        <v>39083</v>
      </c>
      <c r="C2515">
        <v>9</v>
      </c>
      <c r="D2515" t="str">
        <f>VLOOKUP(Rent[[#This Row],[Real_estate_Item]],Houses[#All],2)</f>
        <v>Eindhoven-West</v>
      </c>
      <c r="E2515" t="str">
        <f>VLOOKUP(Rent[[#This Row],[Real_estate_Item]],Houses[#All],3)</f>
        <v>Genderbeemd</v>
      </c>
      <c r="F2515" t="str">
        <f>VLOOKUP(Rent[[#This Row],[Real_estate_Item]],Houses[#All],6)</f>
        <v>Apartment</v>
      </c>
      <c r="G2515" s="3">
        <f>VLOOKUP(Rent[[#This Row],[Real_estate_Item]],Houses[#All],7)</f>
        <v>360</v>
      </c>
      <c r="H2515" s="3">
        <f t="shared" si="78"/>
        <v>3240</v>
      </c>
      <c r="I2515" s="3">
        <f t="shared" si="79"/>
        <v>4320</v>
      </c>
      <c r="J2515" s="4">
        <f>Rent[[#This Row],[Actual_Rent]]/Rent[[#This Row],[Planned_rent]]</f>
        <v>0.75</v>
      </c>
      <c r="K2515"/>
    </row>
    <row r="2516" spans="1:11" x14ac:dyDescent="0.25">
      <c r="A2516">
        <v>133</v>
      </c>
      <c r="B2516" s="1">
        <v>39448</v>
      </c>
      <c r="C2516">
        <v>9</v>
      </c>
      <c r="D2516" t="str">
        <f>VLOOKUP(Rent[[#This Row],[Real_estate_Item]],Houses[#All],2)</f>
        <v>Eindhoven-West</v>
      </c>
      <c r="E2516" t="str">
        <f>VLOOKUP(Rent[[#This Row],[Real_estate_Item]],Houses[#All],3)</f>
        <v>Genderbeemd</v>
      </c>
      <c r="F2516" t="str">
        <f>VLOOKUP(Rent[[#This Row],[Real_estate_Item]],Houses[#All],6)</f>
        <v>Apartment</v>
      </c>
      <c r="G2516" s="3">
        <f>VLOOKUP(Rent[[#This Row],[Real_estate_Item]],Houses[#All],7)</f>
        <v>360</v>
      </c>
      <c r="H2516" s="3">
        <f t="shared" si="78"/>
        <v>3240</v>
      </c>
      <c r="I2516" s="3">
        <f t="shared" si="79"/>
        <v>4320</v>
      </c>
      <c r="J2516" s="4">
        <f>Rent[[#This Row],[Actual_Rent]]/Rent[[#This Row],[Planned_rent]]</f>
        <v>0.75</v>
      </c>
      <c r="K2516"/>
    </row>
    <row r="2517" spans="1:11" x14ac:dyDescent="0.25">
      <c r="A2517">
        <v>133</v>
      </c>
      <c r="B2517" s="1">
        <v>39814</v>
      </c>
      <c r="C2517">
        <v>8</v>
      </c>
      <c r="D2517" t="str">
        <f>VLOOKUP(Rent[[#This Row],[Real_estate_Item]],Houses[#All],2)</f>
        <v>Eindhoven-West</v>
      </c>
      <c r="E2517" t="str">
        <f>VLOOKUP(Rent[[#This Row],[Real_estate_Item]],Houses[#All],3)</f>
        <v>Genderbeemd</v>
      </c>
      <c r="F2517" t="str">
        <f>VLOOKUP(Rent[[#This Row],[Real_estate_Item]],Houses[#All],6)</f>
        <v>Apartment</v>
      </c>
      <c r="G2517" s="3">
        <f>VLOOKUP(Rent[[#This Row],[Real_estate_Item]],Houses[#All],7)</f>
        <v>360</v>
      </c>
      <c r="H2517" s="3">
        <f t="shared" si="78"/>
        <v>2880</v>
      </c>
      <c r="I2517" s="3">
        <f t="shared" si="79"/>
        <v>4320</v>
      </c>
      <c r="J2517" s="4">
        <f>Rent[[#This Row],[Actual_Rent]]/Rent[[#This Row],[Planned_rent]]</f>
        <v>0.66666666666666663</v>
      </c>
      <c r="K2517"/>
    </row>
    <row r="2518" spans="1:11" x14ac:dyDescent="0.25">
      <c r="A2518">
        <v>133</v>
      </c>
      <c r="B2518" s="1">
        <v>40179</v>
      </c>
      <c r="C2518">
        <v>10</v>
      </c>
      <c r="D2518" t="str">
        <f>VLOOKUP(Rent[[#This Row],[Real_estate_Item]],Houses[#All],2)</f>
        <v>Eindhoven-West</v>
      </c>
      <c r="E2518" t="str">
        <f>VLOOKUP(Rent[[#This Row],[Real_estate_Item]],Houses[#All],3)</f>
        <v>Genderbeemd</v>
      </c>
      <c r="F2518" t="str">
        <f>VLOOKUP(Rent[[#This Row],[Real_estate_Item]],Houses[#All],6)</f>
        <v>Apartment</v>
      </c>
      <c r="G2518" s="3">
        <f>VLOOKUP(Rent[[#This Row],[Real_estate_Item]],Houses[#All],7)</f>
        <v>360</v>
      </c>
      <c r="H2518" s="3">
        <f t="shared" si="78"/>
        <v>3600</v>
      </c>
      <c r="I2518" s="3">
        <f t="shared" si="79"/>
        <v>4320</v>
      </c>
      <c r="J2518" s="4">
        <f>Rent[[#This Row],[Actual_Rent]]/Rent[[#This Row],[Planned_rent]]</f>
        <v>0.83333333333333337</v>
      </c>
      <c r="K2518"/>
    </row>
    <row r="2519" spans="1:11" x14ac:dyDescent="0.25">
      <c r="A2519">
        <v>133</v>
      </c>
      <c r="B2519" s="1">
        <v>40544</v>
      </c>
      <c r="C2519">
        <v>8</v>
      </c>
      <c r="D2519" t="str">
        <f>VLOOKUP(Rent[[#This Row],[Real_estate_Item]],Houses[#All],2)</f>
        <v>Eindhoven-West</v>
      </c>
      <c r="E2519" t="str">
        <f>VLOOKUP(Rent[[#This Row],[Real_estate_Item]],Houses[#All],3)</f>
        <v>Genderbeemd</v>
      </c>
      <c r="F2519" t="str">
        <f>VLOOKUP(Rent[[#This Row],[Real_estate_Item]],Houses[#All],6)</f>
        <v>Apartment</v>
      </c>
      <c r="G2519" s="3">
        <f>VLOOKUP(Rent[[#This Row],[Real_estate_Item]],Houses[#All],7)</f>
        <v>360</v>
      </c>
      <c r="H2519" s="3">
        <f t="shared" si="78"/>
        <v>2880</v>
      </c>
      <c r="I2519" s="3">
        <f t="shared" si="79"/>
        <v>4320</v>
      </c>
      <c r="J2519" s="4">
        <f>Rent[[#This Row],[Actual_Rent]]/Rent[[#This Row],[Planned_rent]]</f>
        <v>0.66666666666666663</v>
      </c>
      <c r="K2519"/>
    </row>
    <row r="2520" spans="1:11" x14ac:dyDescent="0.25">
      <c r="A2520">
        <v>133</v>
      </c>
      <c r="B2520" s="1">
        <v>40909</v>
      </c>
      <c r="C2520">
        <v>11</v>
      </c>
      <c r="D2520" t="str">
        <f>VLOOKUP(Rent[[#This Row],[Real_estate_Item]],Houses[#All],2)</f>
        <v>Eindhoven-West</v>
      </c>
      <c r="E2520" t="str">
        <f>VLOOKUP(Rent[[#This Row],[Real_estate_Item]],Houses[#All],3)</f>
        <v>Genderbeemd</v>
      </c>
      <c r="F2520" t="str">
        <f>VLOOKUP(Rent[[#This Row],[Real_estate_Item]],Houses[#All],6)</f>
        <v>Apartment</v>
      </c>
      <c r="G2520" s="3">
        <f>VLOOKUP(Rent[[#This Row],[Real_estate_Item]],Houses[#All],7)</f>
        <v>360</v>
      </c>
      <c r="H2520" s="3">
        <f t="shared" si="78"/>
        <v>3960</v>
      </c>
      <c r="I2520" s="3">
        <f t="shared" si="79"/>
        <v>4320</v>
      </c>
      <c r="J2520" s="4">
        <f>Rent[[#This Row],[Actual_Rent]]/Rent[[#This Row],[Planned_rent]]</f>
        <v>0.91666666666666663</v>
      </c>
      <c r="K2520"/>
    </row>
    <row r="2521" spans="1:11" x14ac:dyDescent="0.25">
      <c r="A2521">
        <v>133</v>
      </c>
      <c r="B2521" s="1">
        <v>41275</v>
      </c>
      <c r="C2521">
        <v>9</v>
      </c>
      <c r="D2521" t="str">
        <f>VLOOKUP(Rent[[#This Row],[Real_estate_Item]],Houses[#All],2)</f>
        <v>Eindhoven-West</v>
      </c>
      <c r="E2521" t="str">
        <f>VLOOKUP(Rent[[#This Row],[Real_estate_Item]],Houses[#All],3)</f>
        <v>Genderbeemd</v>
      </c>
      <c r="F2521" t="str">
        <f>VLOOKUP(Rent[[#This Row],[Real_estate_Item]],Houses[#All],6)</f>
        <v>Apartment</v>
      </c>
      <c r="G2521" s="3">
        <f>VLOOKUP(Rent[[#This Row],[Real_estate_Item]],Houses[#All],7)</f>
        <v>360</v>
      </c>
      <c r="H2521" s="3">
        <f t="shared" si="78"/>
        <v>3240</v>
      </c>
      <c r="I2521" s="3">
        <f t="shared" si="79"/>
        <v>4320</v>
      </c>
      <c r="J2521" s="4">
        <f>Rent[[#This Row],[Actual_Rent]]/Rent[[#This Row],[Planned_rent]]</f>
        <v>0.75</v>
      </c>
      <c r="K2521"/>
    </row>
    <row r="2522" spans="1:11" x14ac:dyDescent="0.25">
      <c r="A2522">
        <v>133</v>
      </c>
      <c r="B2522" s="1">
        <v>41640</v>
      </c>
      <c r="C2522">
        <v>11</v>
      </c>
      <c r="D2522" t="str">
        <f>VLOOKUP(Rent[[#This Row],[Real_estate_Item]],Houses[#All],2)</f>
        <v>Eindhoven-West</v>
      </c>
      <c r="E2522" t="str">
        <f>VLOOKUP(Rent[[#This Row],[Real_estate_Item]],Houses[#All],3)</f>
        <v>Genderbeemd</v>
      </c>
      <c r="F2522" t="str">
        <f>VLOOKUP(Rent[[#This Row],[Real_estate_Item]],Houses[#All],6)</f>
        <v>Apartment</v>
      </c>
      <c r="G2522" s="3">
        <f>VLOOKUP(Rent[[#This Row],[Real_estate_Item]],Houses[#All],7)</f>
        <v>360</v>
      </c>
      <c r="H2522" s="3">
        <f t="shared" si="78"/>
        <v>3960</v>
      </c>
      <c r="I2522" s="3">
        <f t="shared" si="79"/>
        <v>4320</v>
      </c>
      <c r="J2522" s="4">
        <f>Rent[[#This Row],[Actual_Rent]]/Rent[[#This Row],[Planned_rent]]</f>
        <v>0.91666666666666663</v>
      </c>
      <c r="K2522"/>
    </row>
    <row r="2523" spans="1:11" x14ac:dyDescent="0.25">
      <c r="A2523">
        <v>133</v>
      </c>
      <c r="B2523" s="1">
        <v>42005</v>
      </c>
      <c r="C2523">
        <v>7</v>
      </c>
      <c r="D2523" t="str">
        <f>VLOOKUP(Rent[[#This Row],[Real_estate_Item]],Houses[#All],2)</f>
        <v>Eindhoven-West</v>
      </c>
      <c r="E2523" t="str">
        <f>VLOOKUP(Rent[[#This Row],[Real_estate_Item]],Houses[#All],3)</f>
        <v>Genderbeemd</v>
      </c>
      <c r="F2523" t="str">
        <f>VLOOKUP(Rent[[#This Row],[Real_estate_Item]],Houses[#All],6)</f>
        <v>Apartment</v>
      </c>
      <c r="G2523" s="3">
        <f>VLOOKUP(Rent[[#This Row],[Real_estate_Item]],Houses[#All],7)</f>
        <v>360</v>
      </c>
      <c r="H2523" s="3">
        <f t="shared" si="78"/>
        <v>2520</v>
      </c>
      <c r="I2523" s="3">
        <f t="shared" si="79"/>
        <v>4320</v>
      </c>
      <c r="J2523" s="4">
        <f>Rent[[#This Row],[Actual_Rent]]/Rent[[#This Row],[Planned_rent]]</f>
        <v>0.58333333333333337</v>
      </c>
      <c r="K2523"/>
    </row>
    <row r="2524" spans="1:11" x14ac:dyDescent="0.25">
      <c r="A2524">
        <v>133</v>
      </c>
      <c r="B2524" s="1">
        <v>42370</v>
      </c>
      <c r="C2524">
        <v>11</v>
      </c>
      <c r="D2524" t="str">
        <f>VLOOKUP(Rent[[#This Row],[Real_estate_Item]],Houses[#All],2)</f>
        <v>Eindhoven-West</v>
      </c>
      <c r="E2524" t="str">
        <f>VLOOKUP(Rent[[#This Row],[Real_estate_Item]],Houses[#All],3)</f>
        <v>Genderbeemd</v>
      </c>
      <c r="F2524" t="str">
        <f>VLOOKUP(Rent[[#This Row],[Real_estate_Item]],Houses[#All],6)</f>
        <v>Apartment</v>
      </c>
      <c r="G2524" s="3">
        <f>VLOOKUP(Rent[[#This Row],[Real_estate_Item]],Houses[#All],7)</f>
        <v>360</v>
      </c>
      <c r="H2524" s="3">
        <f t="shared" si="78"/>
        <v>3960</v>
      </c>
      <c r="I2524" s="3">
        <f t="shared" si="79"/>
        <v>4320</v>
      </c>
      <c r="J2524" s="4">
        <f>Rent[[#This Row],[Actual_Rent]]/Rent[[#This Row],[Planned_rent]]</f>
        <v>0.91666666666666663</v>
      </c>
      <c r="K2524"/>
    </row>
    <row r="2525" spans="1:11" x14ac:dyDescent="0.25">
      <c r="A2525">
        <v>133</v>
      </c>
      <c r="B2525" s="1">
        <v>42736</v>
      </c>
      <c r="C2525">
        <v>11</v>
      </c>
      <c r="D2525" t="str">
        <f>VLOOKUP(Rent[[#This Row],[Real_estate_Item]],Houses[#All],2)</f>
        <v>Eindhoven-West</v>
      </c>
      <c r="E2525" t="str">
        <f>VLOOKUP(Rent[[#This Row],[Real_estate_Item]],Houses[#All],3)</f>
        <v>Genderbeemd</v>
      </c>
      <c r="F2525" t="str">
        <f>VLOOKUP(Rent[[#This Row],[Real_estate_Item]],Houses[#All],6)</f>
        <v>Apartment</v>
      </c>
      <c r="G2525" s="3">
        <f>VLOOKUP(Rent[[#This Row],[Real_estate_Item]],Houses[#All],7)</f>
        <v>360</v>
      </c>
      <c r="H2525" s="3">
        <f t="shared" si="78"/>
        <v>3960</v>
      </c>
      <c r="I2525" s="3">
        <f t="shared" si="79"/>
        <v>4320</v>
      </c>
      <c r="J2525" s="4">
        <f>Rent[[#This Row],[Actual_Rent]]/Rent[[#This Row],[Planned_rent]]</f>
        <v>0.91666666666666663</v>
      </c>
      <c r="K2525"/>
    </row>
    <row r="2526" spans="1:11" x14ac:dyDescent="0.25">
      <c r="A2526">
        <v>133</v>
      </c>
      <c r="B2526" s="1">
        <v>43101</v>
      </c>
      <c r="C2526">
        <v>12</v>
      </c>
      <c r="D2526" t="str">
        <f>VLOOKUP(Rent[[#This Row],[Real_estate_Item]],Houses[#All],2)</f>
        <v>Eindhoven-West</v>
      </c>
      <c r="E2526" t="str">
        <f>VLOOKUP(Rent[[#This Row],[Real_estate_Item]],Houses[#All],3)</f>
        <v>Genderbeemd</v>
      </c>
      <c r="F2526" t="str">
        <f>VLOOKUP(Rent[[#This Row],[Real_estate_Item]],Houses[#All],6)</f>
        <v>Apartment</v>
      </c>
      <c r="G2526" s="3">
        <f>VLOOKUP(Rent[[#This Row],[Real_estate_Item]],Houses[#All],7)</f>
        <v>360</v>
      </c>
      <c r="H2526" s="3">
        <f t="shared" si="78"/>
        <v>4320</v>
      </c>
      <c r="I2526" s="3">
        <f t="shared" si="79"/>
        <v>4320</v>
      </c>
      <c r="J2526" s="4">
        <f>Rent[[#This Row],[Actual_Rent]]/Rent[[#This Row],[Planned_rent]]</f>
        <v>1</v>
      </c>
      <c r="K2526"/>
    </row>
    <row r="2527" spans="1:11" x14ac:dyDescent="0.25">
      <c r="A2527">
        <v>133</v>
      </c>
      <c r="B2527" s="1">
        <v>43466</v>
      </c>
      <c r="C2527">
        <v>12</v>
      </c>
      <c r="D2527" t="str">
        <f>VLOOKUP(Rent[[#This Row],[Real_estate_Item]],Houses[#All],2)</f>
        <v>Eindhoven-West</v>
      </c>
      <c r="E2527" t="str">
        <f>VLOOKUP(Rent[[#This Row],[Real_estate_Item]],Houses[#All],3)</f>
        <v>Genderbeemd</v>
      </c>
      <c r="F2527" t="str">
        <f>VLOOKUP(Rent[[#This Row],[Real_estate_Item]],Houses[#All],6)</f>
        <v>Apartment</v>
      </c>
      <c r="G2527" s="3">
        <f>VLOOKUP(Rent[[#This Row],[Real_estate_Item]],Houses[#All],7)</f>
        <v>360</v>
      </c>
      <c r="H2527" s="3">
        <f t="shared" si="78"/>
        <v>4320</v>
      </c>
      <c r="I2527" s="3">
        <f t="shared" si="79"/>
        <v>4320</v>
      </c>
      <c r="J2527" s="4">
        <f>Rent[[#This Row],[Actual_Rent]]/Rent[[#This Row],[Planned_rent]]</f>
        <v>1</v>
      </c>
      <c r="K2527"/>
    </row>
    <row r="2528" spans="1:11" x14ac:dyDescent="0.25">
      <c r="A2528">
        <v>134</v>
      </c>
      <c r="B2528" s="1">
        <v>36892</v>
      </c>
      <c r="C2528">
        <v>9</v>
      </c>
      <c r="D2528" t="str">
        <f>VLOOKUP(Rent[[#This Row],[Real_estate_Item]],Houses[#All],2)</f>
        <v>Eindhoven-West</v>
      </c>
      <c r="E2528" t="str">
        <f>VLOOKUP(Rent[[#This Row],[Real_estate_Item]],Houses[#All],3)</f>
        <v>Genderbeemd</v>
      </c>
      <c r="F2528" t="str">
        <f>VLOOKUP(Rent[[#This Row],[Real_estate_Item]],Houses[#All],6)</f>
        <v>House</v>
      </c>
      <c r="G2528" s="3">
        <f>VLOOKUP(Rent[[#This Row],[Real_estate_Item]],Houses[#All],7)</f>
        <v>600</v>
      </c>
      <c r="H2528" s="3">
        <f t="shared" si="78"/>
        <v>5400</v>
      </c>
      <c r="I2528" s="3">
        <f t="shared" si="79"/>
        <v>7200</v>
      </c>
      <c r="J2528" s="4">
        <f>Rent[[#This Row],[Actual_Rent]]/Rent[[#This Row],[Planned_rent]]</f>
        <v>0.75</v>
      </c>
      <c r="K2528"/>
    </row>
    <row r="2529" spans="1:11" x14ac:dyDescent="0.25">
      <c r="A2529">
        <v>134</v>
      </c>
      <c r="B2529" s="1">
        <v>37257</v>
      </c>
      <c r="C2529">
        <v>10</v>
      </c>
      <c r="D2529" t="str">
        <f>VLOOKUP(Rent[[#This Row],[Real_estate_Item]],Houses[#All],2)</f>
        <v>Eindhoven-West</v>
      </c>
      <c r="E2529" t="str">
        <f>VLOOKUP(Rent[[#This Row],[Real_estate_Item]],Houses[#All],3)</f>
        <v>Genderbeemd</v>
      </c>
      <c r="F2529" t="str">
        <f>VLOOKUP(Rent[[#This Row],[Real_estate_Item]],Houses[#All],6)</f>
        <v>House</v>
      </c>
      <c r="G2529" s="3">
        <f>VLOOKUP(Rent[[#This Row],[Real_estate_Item]],Houses[#All],7)</f>
        <v>600</v>
      </c>
      <c r="H2529" s="3">
        <f t="shared" si="78"/>
        <v>6000</v>
      </c>
      <c r="I2529" s="3">
        <f t="shared" si="79"/>
        <v>7200</v>
      </c>
      <c r="J2529" s="4">
        <f>Rent[[#This Row],[Actual_Rent]]/Rent[[#This Row],[Planned_rent]]</f>
        <v>0.83333333333333337</v>
      </c>
      <c r="K2529"/>
    </row>
    <row r="2530" spans="1:11" x14ac:dyDescent="0.25">
      <c r="A2530">
        <v>134</v>
      </c>
      <c r="B2530" s="1">
        <v>37622</v>
      </c>
      <c r="C2530">
        <v>9</v>
      </c>
      <c r="D2530" t="str">
        <f>VLOOKUP(Rent[[#This Row],[Real_estate_Item]],Houses[#All],2)</f>
        <v>Eindhoven-West</v>
      </c>
      <c r="E2530" t="str">
        <f>VLOOKUP(Rent[[#This Row],[Real_estate_Item]],Houses[#All],3)</f>
        <v>Genderbeemd</v>
      </c>
      <c r="F2530" t="str">
        <f>VLOOKUP(Rent[[#This Row],[Real_estate_Item]],Houses[#All],6)</f>
        <v>House</v>
      </c>
      <c r="G2530" s="3">
        <f>VLOOKUP(Rent[[#This Row],[Real_estate_Item]],Houses[#All],7)</f>
        <v>600</v>
      </c>
      <c r="H2530" s="3">
        <f t="shared" si="78"/>
        <v>5400</v>
      </c>
      <c r="I2530" s="3">
        <f t="shared" si="79"/>
        <v>7200</v>
      </c>
      <c r="J2530" s="4">
        <f>Rent[[#This Row],[Actual_Rent]]/Rent[[#This Row],[Planned_rent]]</f>
        <v>0.75</v>
      </c>
      <c r="K2530"/>
    </row>
    <row r="2531" spans="1:11" x14ac:dyDescent="0.25">
      <c r="A2531">
        <v>134</v>
      </c>
      <c r="B2531" s="1">
        <v>37987</v>
      </c>
      <c r="C2531">
        <v>8</v>
      </c>
      <c r="D2531" t="str">
        <f>VLOOKUP(Rent[[#This Row],[Real_estate_Item]],Houses[#All],2)</f>
        <v>Eindhoven-West</v>
      </c>
      <c r="E2531" t="str">
        <f>VLOOKUP(Rent[[#This Row],[Real_estate_Item]],Houses[#All],3)</f>
        <v>Genderbeemd</v>
      </c>
      <c r="F2531" t="str">
        <f>VLOOKUP(Rent[[#This Row],[Real_estate_Item]],Houses[#All],6)</f>
        <v>House</v>
      </c>
      <c r="G2531" s="3">
        <f>VLOOKUP(Rent[[#This Row],[Real_estate_Item]],Houses[#All],7)</f>
        <v>600</v>
      </c>
      <c r="H2531" s="3">
        <f t="shared" si="78"/>
        <v>4800</v>
      </c>
      <c r="I2531" s="3">
        <f t="shared" si="79"/>
        <v>7200</v>
      </c>
      <c r="J2531" s="4">
        <f>Rent[[#This Row],[Actual_Rent]]/Rent[[#This Row],[Planned_rent]]</f>
        <v>0.66666666666666663</v>
      </c>
      <c r="K2531"/>
    </row>
    <row r="2532" spans="1:11" x14ac:dyDescent="0.25">
      <c r="A2532">
        <v>134</v>
      </c>
      <c r="B2532" s="1">
        <v>38353</v>
      </c>
      <c r="C2532">
        <v>11</v>
      </c>
      <c r="D2532" t="str">
        <f>VLOOKUP(Rent[[#This Row],[Real_estate_Item]],Houses[#All],2)</f>
        <v>Eindhoven-West</v>
      </c>
      <c r="E2532" t="str">
        <f>VLOOKUP(Rent[[#This Row],[Real_estate_Item]],Houses[#All],3)</f>
        <v>Genderbeemd</v>
      </c>
      <c r="F2532" t="str">
        <f>VLOOKUP(Rent[[#This Row],[Real_estate_Item]],Houses[#All],6)</f>
        <v>House</v>
      </c>
      <c r="G2532" s="3">
        <f>VLOOKUP(Rent[[#This Row],[Real_estate_Item]],Houses[#All],7)</f>
        <v>600</v>
      </c>
      <c r="H2532" s="3">
        <f t="shared" si="78"/>
        <v>6600</v>
      </c>
      <c r="I2532" s="3">
        <f t="shared" si="79"/>
        <v>7200</v>
      </c>
      <c r="J2532" s="4">
        <f>Rent[[#This Row],[Actual_Rent]]/Rent[[#This Row],[Planned_rent]]</f>
        <v>0.91666666666666663</v>
      </c>
      <c r="K2532"/>
    </row>
    <row r="2533" spans="1:11" x14ac:dyDescent="0.25">
      <c r="A2533">
        <v>134</v>
      </c>
      <c r="B2533" s="1">
        <v>38718</v>
      </c>
      <c r="C2533">
        <v>8</v>
      </c>
      <c r="D2533" t="str">
        <f>VLOOKUP(Rent[[#This Row],[Real_estate_Item]],Houses[#All],2)</f>
        <v>Eindhoven-West</v>
      </c>
      <c r="E2533" t="str">
        <f>VLOOKUP(Rent[[#This Row],[Real_estate_Item]],Houses[#All],3)</f>
        <v>Genderbeemd</v>
      </c>
      <c r="F2533" t="str">
        <f>VLOOKUP(Rent[[#This Row],[Real_estate_Item]],Houses[#All],6)</f>
        <v>House</v>
      </c>
      <c r="G2533" s="3">
        <f>VLOOKUP(Rent[[#This Row],[Real_estate_Item]],Houses[#All],7)</f>
        <v>600</v>
      </c>
      <c r="H2533" s="3">
        <f t="shared" si="78"/>
        <v>4800</v>
      </c>
      <c r="I2533" s="3">
        <f t="shared" si="79"/>
        <v>7200</v>
      </c>
      <c r="J2533" s="4">
        <f>Rent[[#This Row],[Actual_Rent]]/Rent[[#This Row],[Planned_rent]]</f>
        <v>0.66666666666666663</v>
      </c>
      <c r="K2533"/>
    </row>
    <row r="2534" spans="1:11" x14ac:dyDescent="0.25">
      <c r="A2534">
        <v>134</v>
      </c>
      <c r="B2534" s="1">
        <v>39083</v>
      </c>
      <c r="C2534">
        <v>9</v>
      </c>
      <c r="D2534" t="str">
        <f>VLOOKUP(Rent[[#This Row],[Real_estate_Item]],Houses[#All],2)</f>
        <v>Eindhoven-West</v>
      </c>
      <c r="E2534" t="str">
        <f>VLOOKUP(Rent[[#This Row],[Real_estate_Item]],Houses[#All],3)</f>
        <v>Genderbeemd</v>
      </c>
      <c r="F2534" t="str">
        <f>VLOOKUP(Rent[[#This Row],[Real_estate_Item]],Houses[#All],6)</f>
        <v>House</v>
      </c>
      <c r="G2534" s="3">
        <f>VLOOKUP(Rent[[#This Row],[Real_estate_Item]],Houses[#All],7)</f>
        <v>600</v>
      </c>
      <c r="H2534" s="3">
        <f t="shared" si="78"/>
        <v>5400</v>
      </c>
      <c r="I2534" s="3">
        <f t="shared" si="79"/>
        <v>7200</v>
      </c>
      <c r="J2534" s="4">
        <f>Rent[[#This Row],[Actual_Rent]]/Rent[[#This Row],[Planned_rent]]</f>
        <v>0.75</v>
      </c>
      <c r="K2534"/>
    </row>
    <row r="2535" spans="1:11" x14ac:dyDescent="0.25">
      <c r="A2535">
        <v>134</v>
      </c>
      <c r="B2535" s="1">
        <v>39448</v>
      </c>
      <c r="C2535">
        <v>8</v>
      </c>
      <c r="D2535" t="str">
        <f>VLOOKUP(Rent[[#This Row],[Real_estate_Item]],Houses[#All],2)</f>
        <v>Eindhoven-West</v>
      </c>
      <c r="E2535" t="str">
        <f>VLOOKUP(Rent[[#This Row],[Real_estate_Item]],Houses[#All],3)</f>
        <v>Genderbeemd</v>
      </c>
      <c r="F2535" t="str">
        <f>VLOOKUP(Rent[[#This Row],[Real_estate_Item]],Houses[#All],6)</f>
        <v>House</v>
      </c>
      <c r="G2535" s="3">
        <f>VLOOKUP(Rent[[#This Row],[Real_estate_Item]],Houses[#All],7)</f>
        <v>600</v>
      </c>
      <c r="H2535" s="3">
        <f t="shared" si="78"/>
        <v>4800</v>
      </c>
      <c r="I2535" s="3">
        <f t="shared" si="79"/>
        <v>7200</v>
      </c>
      <c r="J2535" s="4">
        <f>Rent[[#This Row],[Actual_Rent]]/Rent[[#This Row],[Planned_rent]]</f>
        <v>0.66666666666666663</v>
      </c>
      <c r="K2535"/>
    </row>
    <row r="2536" spans="1:11" x14ac:dyDescent="0.25">
      <c r="A2536">
        <v>134</v>
      </c>
      <c r="B2536" s="1">
        <v>39814</v>
      </c>
      <c r="C2536">
        <v>10</v>
      </c>
      <c r="D2536" t="str">
        <f>VLOOKUP(Rent[[#This Row],[Real_estate_Item]],Houses[#All],2)</f>
        <v>Eindhoven-West</v>
      </c>
      <c r="E2536" t="str">
        <f>VLOOKUP(Rent[[#This Row],[Real_estate_Item]],Houses[#All],3)</f>
        <v>Genderbeemd</v>
      </c>
      <c r="F2536" t="str">
        <f>VLOOKUP(Rent[[#This Row],[Real_estate_Item]],Houses[#All],6)</f>
        <v>House</v>
      </c>
      <c r="G2536" s="3">
        <f>VLOOKUP(Rent[[#This Row],[Real_estate_Item]],Houses[#All],7)</f>
        <v>600</v>
      </c>
      <c r="H2536" s="3">
        <f t="shared" si="78"/>
        <v>6000</v>
      </c>
      <c r="I2536" s="3">
        <f t="shared" si="79"/>
        <v>7200</v>
      </c>
      <c r="J2536" s="4">
        <f>Rent[[#This Row],[Actual_Rent]]/Rent[[#This Row],[Planned_rent]]</f>
        <v>0.83333333333333337</v>
      </c>
      <c r="K2536"/>
    </row>
    <row r="2537" spans="1:11" x14ac:dyDescent="0.25">
      <c r="A2537">
        <v>134</v>
      </c>
      <c r="B2537" s="1">
        <v>40179</v>
      </c>
      <c r="C2537">
        <v>9</v>
      </c>
      <c r="D2537" t="str">
        <f>VLOOKUP(Rent[[#This Row],[Real_estate_Item]],Houses[#All],2)</f>
        <v>Eindhoven-West</v>
      </c>
      <c r="E2537" t="str">
        <f>VLOOKUP(Rent[[#This Row],[Real_estate_Item]],Houses[#All],3)</f>
        <v>Genderbeemd</v>
      </c>
      <c r="F2537" t="str">
        <f>VLOOKUP(Rent[[#This Row],[Real_estate_Item]],Houses[#All],6)</f>
        <v>House</v>
      </c>
      <c r="G2537" s="3">
        <f>VLOOKUP(Rent[[#This Row],[Real_estate_Item]],Houses[#All],7)</f>
        <v>600</v>
      </c>
      <c r="H2537" s="3">
        <f t="shared" si="78"/>
        <v>5400</v>
      </c>
      <c r="I2537" s="3">
        <f t="shared" si="79"/>
        <v>7200</v>
      </c>
      <c r="J2537" s="4">
        <f>Rent[[#This Row],[Actual_Rent]]/Rent[[#This Row],[Planned_rent]]</f>
        <v>0.75</v>
      </c>
      <c r="K2537"/>
    </row>
    <row r="2538" spans="1:11" x14ac:dyDescent="0.25">
      <c r="A2538">
        <v>134</v>
      </c>
      <c r="B2538" s="1">
        <v>40544</v>
      </c>
      <c r="C2538">
        <v>9</v>
      </c>
      <c r="D2538" t="str">
        <f>VLOOKUP(Rent[[#This Row],[Real_estate_Item]],Houses[#All],2)</f>
        <v>Eindhoven-West</v>
      </c>
      <c r="E2538" t="str">
        <f>VLOOKUP(Rent[[#This Row],[Real_estate_Item]],Houses[#All],3)</f>
        <v>Genderbeemd</v>
      </c>
      <c r="F2538" t="str">
        <f>VLOOKUP(Rent[[#This Row],[Real_estate_Item]],Houses[#All],6)</f>
        <v>House</v>
      </c>
      <c r="G2538" s="3">
        <f>VLOOKUP(Rent[[#This Row],[Real_estate_Item]],Houses[#All],7)</f>
        <v>600</v>
      </c>
      <c r="H2538" s="3">
        <f t="shared" si="78"/>
        <v>5400</v>
      </c>
      <c r="I2538" s="3">
        <f t="shared" si="79"/>
        <v>7200</v>
      </c>
      <c r="J2538" s="4">
        <f>Rent[[#This Row],[Actual_Rent]]/Rent[[#This Row],[Planned_rent]]</f>
        <v>0.75</v>
      </c>
      <c r="K2538"/>
    </row>
    <row r="2539" spans="1:11" x14ac:dyDescent="0.25">
      <c r="A2539">
        <v>134</v>
      </c>
      <c r="B2539" s="1">
        <v>40909</v>
      </c>
      <c r="C2539">
        <v>11</v>
      </c>
      <c r="D2539" t="str">
        <f>VLOOKUP(Rent[[#This Row],[Real_estate_Item]],Houses[#All],2)</f>
        <v>Eindhoven-West</v>
      </c>
      <c r="E2539" t="str">
        <f>VLOOKUP(Rent[[#This Row],[Real_estate_Item]],Houses[#All],3)</f>
        <v>Genderbeemd</v>
      </c>
      <c r="F2539" t="str">
        <f>VLOOKUP(Rent[[#This Row],[Real_estate_Item]],Houses[#All],6)</f>
        <v>House</v>
      </c>
      <c r="G2539" s="3">
        <f>VLOOKUP(Rent[[#This Row],[Real_estate_Item]],Houses[#All],7)</f>
        <v>600</v>
      </c>
      <c r="H2539" s="3">
        <f t="shared" si="78"/>
        <v>6600</v>
      </c>
      <c r="I2539" s="3">
        <f t="shared" si="79"/>
        <v>7200</v>
      </c>
      <c r="J2539" s="4">
        <f>Rent[[#This Row],[Actual_Rent]]/Rent[[#This Row],[Planned_rent]]</f>
        <v>0.91666666666666663</v>
      </c>
      <c r="K2539"/>
    </row>
    <row r="2540" spans="1:11" x14ac:dyDescent="0.25">
      <c r="A2540">
        <v>134</v>
      </c>
      <c r="B2540" s="1">
        <v>41275</v>
      </c>
      <c r="C2540">
        <v>8</v>
      </c>
      <c r="D2540" t="str">
        <f>VLOOKUP(Rent[[#This Row],[Real_estate_Item]],Houses[#All],2)</f>
        <v>Eindhoven-West</v>
      </c>
      <c r="E2540" t="str">
        <f>VLOOKUP(Rent[[#This Row],[Real_estate_Item]],Houses[#All],3)</f>
        <v>Genderbeemd</v>
      </c>
      <c r="F2540" t="str">
        <f>VLOOKUP(Rent[[#This Row],[Real_estate_Item]],Houses[#All],6)</f>
        <v>House</v>
      </c>
      <c r="G2540" s="3">
        <f>VLOOKUP(Rent[[#This Row],[Real_estate_Item]],Houses[#All],7)</f>
        <v>600</v>
      </c>
      <c r="H2540" s="3">
        <f t="shared" si="78"/>
        <v>4800</v>
      </c>
      <c r="I2540" s="3">
        <f t="shared" si="79"/>
        <v>7200</v>
      </c>
      <c r="J2540" s="4">
        <f>Rent[[#This Row],[Actual_Rent]]/Rent[[#This Row],[Planned_rent]]</f>
        <v>0.66666666666666663</v>
      </c>
      <c r="K2540"/>
    </row>
    <row r="2541" spans="1:11" x14ac:dyDescent="0.25">
      <c r="A2541">
        <v>134</v>
      </c>
      <c r="B2541" s="1">
        <v>41640</v>
      </c>
      <c r="C2541">
        <v>10</v>
      </c>
      <c r="D2541" t="str">
        <f>VLOOKUP(Rent[[#This Row],[Real_estate_Item]],Houses[#All],2)</f>
        <v>Eindhoven-West</v>
      </c>
      <c r="E2541" t="str">
        <f>VLOOKUP(Rent[[#This Row],[Real_estate_Item]],Houses[#All],3)</f>
        <v>Genderbeemd</v>
      </c>
      <c r="F2541" t="str">
        <f>VLOOKUP(Rent[[#This Row],[Real_estate_Item]],Houses[#All],6)</f>
        <v>House</v>
      </c>
      <c r="G2541" s="3">
        <f>VLOOKUP(Rent[[#This Row],[Real_estate_Item]],Houses[#All],7)</f>
        <v>600</v>
      </c>
      <c r="H2541" s="3">
        <f t="shared" si="78"/>
        <v>6000</v>
      </c>
      <c r="I2541" s="3">
        <f t="shared" si="79"/>
        <v>7200</v>
      </c>
      <c r="J2541" s="4">
        <f>Rent[[#This Row],[Actual_Rent]]/Rent[[#This Row],[Planned_rent]]</f>
        <v>0.83333333333333337</v>
      </c>
      <c r="K2541"/>
    </row>
    <row r="2542" spans="1:11" x14ac:dyDescent="0.25">
      <c r="A2542">
        <v>134</v>
      </c>
      <c r="B2542" s="1">
        <v>42005</v>
      </c>
      <c r="C2542">
        <v>9</v>
      </c>
      <c r="D2542" t="str">
        <f>VLOOKUP(Rent[[#This Row],[Real_estate_Item]],Houses[#All],2)</f>
        <v>Eindhoven-West</v>
      </c>
      <c r="E2542" t="str">
        <f>VLOOKUP(Rent[[#This Row],[Real_estate_Item]],Houses[#All],3)</f>
        <v>Genderbeemd</v>
      </c>
      <c r="F2542" t="str">
        <f>VLOOKUP(Rent[[#This Row],[Real_estate_Item]],Houses[#All],6)</f>
        <v>House</v>
      </c>
      <c r="G2542" s="3">
        <f>VLOOKUP(Rent[[#This Row],[Real_estate_Item]],Houses[#All],7)</f>
        <v>600</v>
      </c>
      <c r="H2542" s="3">
        <f t="shared" si="78"/>
        <v>5400</v>
      </c>
      <c r="I2542" s="3">
        <f t="shared" si="79"/>
        <v>7200</v>
      </c>
      <c r="J2542" s="4">
        <f>Rent[[#This Row],[Actual_Rent]]/Rent[[#This Row],[Planned_rent]]</f>
        <v>0.75</v>
      </c>
      <c r="K2542"/>
    </row>
    <row r="2543" spans="1:11" x14ac:dyDescent="0.25">
      <c r="A2543">
        <v>134</v>
      </c>
      <c r="B2543" s="1">
        <v>42370</v>
      </c>
      <c r="C2543">
        <v>10</v>
      </c>
      <c r="D2543" t="str">
        <f>VLOOKUP(Rent[[#This Row],[Real_estate_Item]],Houses[#All],2)</f>
        <v>Eindhoven-West</v>
      </c>
      <c r="E2543" t="str">
        <f>VLOOKUP(Rent[[#This Row],[Real_estate_Item]],Houses[#All],3)</f>
        <v>Genderbeemd</v>
      </c>
      <c r="F2543" t="str">
        <f>VLOOKUP(Rent[[#This Row],[Real_estate_Item]],Houses[#All],6)</f>
        <v>House</v>
      </c>
      <c r="G2543" s="3">
        <f>VLOOKUP(Rent[[#This Row],[Real_estate_Item]],Houses[#All],7)</f>
        <v>600</v>
      </c>
      <c r="H2543" s="3">
        <f t="shared" si="78"/>
        <v>6000</v>
      </c>
      <c r="I2543" s="3">
        <f t="shared" si="79"/>
        <v>7200</v>
      </c>
      <c r="J2543" s="4">
        <f>Rent[[#This Row],[Actual_Rent]]/Rent[[#This Row],[Planned_rent]]</f>
        <v>0.83333333333333337</v>
      </c>
      <c r="K2543"/>
    </row>
    <row r="2544" spans="1:11" x14ac:dyDescent="0.25">
      <c r="A2544">
        <v>134</v>
      </c>
      <c r="B2544" s="1">
        <v>42736</v>
      </c>
      <c r="C2544">
        <v>10</v>
      </c>
      <c r="D2544" t="str">
        <f>VLOOKUP(Rent[[#This Row],[Real_estate_Item]],Houses[#All],2)</f>
        <v>Eindhoven-West</v>
      </c>
      <c r="E2544" t="str">
        <f>VLOOKUP(Rent[[#This Row],[Real_estate_Item]],Houses[#All],3)</f>
        <v>Genderbeemd</v>
      </c>
      <c r="F2544" t="str">
        <f>VLOOKUP(Rent[[#This Row],[Real_estate_Item]],Houses[#All],6)</f>
        <v>House</v>
      </c>
      <c r="G2544" s="3">
        <f>VLOOKUP(Rent[[#This Row],[Real_estate_Item]],Houses[#All],7)</f>
        <v>600</v>
      </c>
      <c r="H2544" s="3">
        <f t="shared" si="78"/>
        <v>6000</v>
      </c>
      <c r="I2544" s="3">
        <f t="shared" si="79"/>
        <v>7200</v>
      </c>
      <c r="J2544" s="4">
        <f>Rent[[#This Row],[Actual_Rent]]/Rent[[#This Row],[Planned_rent]]</f>
        <v>0.83333333333333337</v>
      </c>
      <c r="K2544"/>
    </row>
    <row r="2545" spans="1:11" x14ac:dyDescent="0.25">
      <c r="A2545">
        <v>134</v>
      </c>
      <c r="B2545" s="1">
        <v>43101</v>
      </c>
      <c r="C2545">
        <v>11</v>
      </c>
      <c r="D2545" t="str">
        <f>VLOOKUP(Rent[[#This Row],[Real_estate_Item]],Houses[#All],2)</f>
        <v>Eindhoven-West</v>
      </c>
      <c r="E2545" t="str">
        <f>VLOOKUP(Rent[[#This Row],[Real_estate_Item]],Houses[#All],3)</f>
        <v>Genderbeemd</v>
      </c>
      <c r="F2545" t="str">
        <f>VLOOKUP(Rent[[#This Row],[Real_estate_Item]],Houses[#All],6)</f>
        <v>House</v>
      </c>
      <c r="G2545" s="3">
        <f>VLOOKUP(Rent[[#This Row],[Real_estate_Item]],Houses[#All],7)</f>
        <v>600</v>
      </c>
      <c r="H2545" s="3">
        <f t="shared" si="78"/>
        <v>6600</v>
      </c>
      <c r="I2545" s="3">
        <f t="shared" si="79"/>
        <v>7200</v>
      </c>
      <c r="J2545" s="4">
        <f>Rent[[#This Row],[Actual_Rent]]/Rent[[#This Row],[Planned_rent]]</f>
        <v>0.91666666666666663</v>
      </c>
      <c r="K2545"/>
    </row>
    <row r="2546" spans="1:11" x14ac:dyDescent="0.25">
      <c r="A2546">
        <v>134</v>
      </c>
      <c r="B2546" s="1">
        <v>43466</v>
      </c>
      <c r="C2546">
        <v>10</v>
      </c>
      <c r="D2546" t="str">
        <f>VLOOKUP(Rent[[#This Row],[Real_estate_Item]],Houses[#All],2)</f>
        <v>Eindhoven-West</v>
      </c>
      <c r="E2546" t="str">
        <f>VLOOKUP(Rent[[#This Row],[Real_estate_Item]],Houses[#All],3)</f>
        <v>Genderbeemd</v>
      </c>
      <c r="F2546" t="str">
        <f>VLOOKUP(Rent[[#This Row],[Real_estate_Item]],Houses[#All],6)</f>
        <v>House</v>
      </c>
      <c r="G2546" s="3">
        <f>VLOOKUP(Rent[[#This Row],[Real_estate_Item]],Houses[#All],7)</f>
        <v>600</v>
      </c>
      <c r="H2546" s="3">
        <f t="shared" si="78"/>
        <v>6000</v>
      </c>
      <c r="I2546" s="3">
        <f t="shared" si="79"/>
        <v>7200</v>
      </c>
      <c r="J2546" s="4">
        <f>Rent[[#This Row],[Actual_Rent]]/Rent[[#This Row],[Planned_rent]]</f>
        <v>0.83333333333333337</v>
      </c>
      <c r="K2546"/>
    </row>
    <row r="2547" spans="1:11" x14ac:dyDescent="0.25">
      <c r="A2547">
        <v>135</v>
      </c>
      <c r="B2547" s="1">
        <v>36892</v>
      </c>
      <c r="C2547">
        <v>7</v>
      </c>
      <c r="D2547" t="str">
        <f>VLOOKUP(Rent[[#This Row],[Real_estate_Item]],Houses[#All],2)</f>
        <v>Eindhoven-West</v>
      </c>
      <c r="E2547" t="str">
        <f>VLOOKUP(Rent[[#This Row],[Real_estate_Item]],Houses[#All],3)</f>
        <v>Genderbeemd</v>
      </c>
      <c r="F2547" t="str">
        <f>VLOOKUP(Rent[[#This Row],[Real_estate_Item]],Houses[#All],6)</f>
        <v>Small House</v>
      </c>
      <c r="G2547" s="3">
        <f>VLOOKUP(Rent[[#This Row],[Real_estate_Item]],Houses[#All],7)</f>
        <v>540</v>
      </c>
      <c r="H2547" s="3">
        <f t="shared" si="78"/>
        <v>3780</v>
      </c>
      <c r="I2547" s="3">
        <f t="shared" si="79"/>
        <v>6480</v>
      </c>
      <c r="J2547" s="4">
        <f>Rent[[#This Row],[Actual_Rent]]/Rent[[#This Row],[Planned_rent]]</f>
        <v>0.58333333333333337</v>
      </c>
      <c r="K2547"/>
    </row>
    <row r="2548" spans="1:11" x14ac:dyDescent="0.25">
      <c r="A2548">
        <v>135</v>
      </c>
      <c r="B2548" s="1">
        <v>37257</v>
      </c>
      <c r="C2548">
        <v>10</v>
      </c>
      <c r="D2548" t="str">
        <f>VLOOKUP(Rent[[#This Row],[Real_estate_Item]],Houses[#All],2)</f>
        <v>Eindhoven-West</v>
      </c>
      <c r="E2548" t="str">
        <f>VLOOKUP(Rent[[#This Row],[Real_estate_Item]],Houses[#All],3)</f>
        <v>Genderbeemd</v>
      </c>
      <c r="F2548" t="str">
        <f>VLOOKUP(Rent[[#This Row],[Real_estate_Item]],Houses[#All],6)</f>
        <v>Small House</v>
      </c>
      <c r="G2548" s="3">
        <f>VLOOKUP(Rent[[#This Row],[Real_estate_Item]],Houses[#All],7)</f>
        <v>540</v>
      </c>
      <c r="H2548" s="3">
        <f t="shared" si="78"/>
        <v>5400</v>
      </c>
      <c r="I2548" s="3">
        <f t="shared" si="79"/>
        <v>6480</v>
      </c>
      <c r="J2548" s="4">
        <f>Rent[[#This Row],[Actual_Rent]]/Rent[[#This Row],[Planned_rent]]</f>
        <v>0.83333333333333337</v>
      </c>
      <c r="K2548"/>
    </row>
    <row r="2549" spans="1:11" x14ac:dyDescent="0.25">
      <c r="A2549">
        <v>135</v>
      </c>
      <c r="B2549" s="1">
        <v>37622</v>
      </c>
      <c r="C2549">
        <v>9</v>
      </c>
      <c r="D2549" t="str">
        <f>VLOOKUP(Rent[[#This Row],[Real_estate_Item]],Houses[#All],2)</f>
        <v>Eindhoven-West</v>
      </c>
      <c r="E2549" t="str">
        <f>VLOOKUP(Rent[[#This Row],[Real_estate_Item]],Houses[#All],3)</f>
        <v>Genderbeemd</v>
      </c>
      <c r="F2549" t="str">
        <f>VLOOKUP(Rent[[#This Row],[Real_estate_Item]],Houses[#All],6)</f>
        <v>Small House</v>
      </c>
      <c r="G2549" s="3">
        <f>VLOOKUP(Rent[[#This Row],[Real_estate_Item]],Houses[#All],7)</f>
        <v>540</v>
      </c>
      <c r="H2549" s="3">
        <f t="shared" si="78"/>
        <v>4860</v>
      </c>
      <c r="I2549" s="3">
        <f t="shared" si="79"/>
        <v>6480</v>
      </c>
      <c r="J2549" s="4">
        <f>Rent[[#This Row],[Actual_Rent]]/Rent[[#This Row],[Planned_rent]]</f>
        <v>0.75</v>
      </c>
      <c r="K2549"/>
    </row>
    <row r="2550" spans="1:11" x14ac:dyDescent="0.25">
      <c r="A2550">
        <v>135</v>
      </c>
      <c r="B2550" s="1">
        <v>37987</v>
      </c>
      <c r="C2550">
        <v>10</v>
      </c>
      <c r="D2550" t="str">
        <f>VLOOKUP(Rent[[#This Row],[Real_estate_Item]],Houses[#All],2)</f>
        <v>Eindhoven-West</v>
      </c>
      <c r="E2550" t="str">
        <f>VLOOKUP(Rent[[#This Row],[Real_estate_Item]],Houses[#All],3)</f>
        <v>Genderbeemd</v>
      </c>
      <c r="F2550" t="str">
        <f>VLOOKUP(Rent[[#This Row],[Real_estate_Item]],Houses[#All],6)</f>
        <v>Small House</v>
      </c>
      <c r="G2550" s="3">
        <f>VLOOKUP(Rent[[#This Row],[Real_estate_Item]],Houses[#All],7)</f>
        <v>540</v>
      </c>
      <c r="H2550" s="3">
        <f t="shared" si="78"/>
        <v>5400</v>
      </c>
      <c r="I2550" s="3">
        <f t="shared" si="79"/>
        <v>6480</v>
      </c>
      <c r="J2550" s="4">
        <f>Rent[[#This Row],[Actual_Rent]]/Rent[[#This Row],[Planned_rent]]</f>
        <v>0.83333333333333337</v>
      </c>
      <c r="K2550"/>
    </row>
    <row r="2551" spans="1:11" x14ac:dyDescent="0.25">
      <c r="A2551">
        <v>135</v>
      </c>
      <c r="B2551" s="1">
        <v>38353</v>
      </c>
      <c r="C2551">
        <v>11</v>
      </c>
      <c r="D2551" t="str">
        <f>VLOOKUP(Rent[[#This Row],[Real_estate_Item]],Houses[#All],2)</f>
        <v>Eindhoven-West</v>
      </c>
      <c r="E2551" t="str">
        <f>VLOOKUP(Rent[[#This Row],[Real_estate_Item]],Houses[#All],3)</f>
        <v>Genderbeemd</v>
      </c>
      <c r="F2551" t="str">
        <f>VLOOKUP(Rent[[#This Row],[Real_estate_Item]],Houses[#All],6)</f>
        <v>Small House</v>
      </c>
      <c r="G2551" s="3">
        <f>VLOOKUP(Rent[[#This Row],[Real_estate_Item]],Houses[#All],7)</f>
        <v>540</v>
      </c>
      <c r="H2551" s="3">
        <f t="shared" si="78"/>
        <v>5940</v>
      </c>
      <c r="I2551" s="3">
        <f t="shared" si="79"/>
        <v>6480</v>
      </c>
      <c r="J2551" s="4">
        <f>Rent[[#This Row],[Actual_Rent]]/Rent[[#This Row],[Planned_rent]]</f>
        <v>0.91666666666666663</v>
      </c>
      <c r="K2551"/>
    </row>
    <row r="2552" spans="1:11" x14ac:dyDescent="0.25">
      <c r="A2552">
        <v>135</v>
      </c>
      <c r="B2552" s="1">
        <v>38718</v>
      </c>
      <c r="C2552">
        <v>10</v>
      </c>
      <c r="D2552" t="str">
        <f>VLOOKUP(Rent[[#This Row],[Real_estate_Item]],Houses[#All],2)</f>
        <v>Eindhoven-West</v>
      </c>
      <c r="E2552" t="str">
        <f>VLOOKUP(Rent[[#This Row],[Real_estate_Item]],Houses[#All],3)</f>
        <v>Genderbeemd</v>
      </c>
      <c r="F2552" t="str">
        <f>VLOOKUP(Rent[[#This Row],[Real_estate_Item]],Houses[#All],6)</f>
        <v>Small House</v>
      </c>
      <c r="G2552" s="3">
        <f>VLOOKUP(Rent[[#This Row],[Real_estate_Item]],Houses[#All],7)</f>
        <v>540</v>
      </c>
      <c r="H2552" s="3">
        <f t="shared" si="78"/>
        <v>5400</v>
      </c>
      <c r="I2552" s="3">
        <f t="shared" si="79"/>
        <v>6480</v>
      </c>
      <c r="J2552" s="4">
        <f>Rent[[#This Row],[Actual_Rent]]/Rent[[#This Row],[Planned_rent]]</f>
        <v>0.83333333333333337</v>
      </c>
      <c r="K2552"/>
    </row>
    <row r="2553" spans="1:11" x14ac:dyDescent="0.25">
      <c r="A2553">
        <v>135</v>
      </c>
      <c r="B2553" s="1">
        <v>39083</v>
      </c>
      <c r="C2553">
        <v>7</v>
      </c>
      <c r="D2553" t="str">
        <f>VLOOKUP(Rent[[#This Row],[Real_estate_Item]],Houses[#All],2)</f>
        <v>Eindhoven-West</v>
      </c>
      <c r="E2553" t="str">
        <f>VLOOKUP(Rent[[#This Row],[Real_estate_Item]],Houses[#All],3)</f>
        <v>Genderbeemd</v>
      </c>
      <c r="F2553" t="str">
        <f>VLOOKUP(Rent[[#This Row],[Real_estate_Item]],Houses[#All],6)</f>
        <v>Small House</v>
      </c>
      <c r="G2553" s="3">
        <f>VLOOKUP(Rent[[#This Row],[Real_estate_Item]],Houses[#All],7)</f>
        <v>540</v>
      </c>
      <c r="H2553" s="3">
        <f t="shared" si="78"/>
        <v>3780</v>
      </c>
      <c r="I2553" s="3">
        <f t="shared" si="79"/>
        <v>6480</v>
      </c>
      <c r="J2553" s="4">
        <f>Rent[[#This Row],[Actual_Rent]]/Rent[[#This Row],[Planned_rent]]</f>
        <v>0.58333333333333337</v>
      </c>
      <c r="K2553"/>
    </row>
    <row r="2554" spans="1:11" x14ac:dyDescent="0.25">
      <c r="A2554">
        <v>135</v>
      </c>
      <c r="B2554" s="1">
        <v>39448</v>
      </c>
      <c r="C2554">
        <v>10</v>
      </c>
      <c r="D2554" t="str">
        <f>VLOOKUP(Rent[[#This Row],[Real_estate_Item]],Houses[#All],2)</f>
        <v>Eindhoven-West</v>
      </c>
      <c r="E2554" t="str">
        <f>VLOOKUP(Rent[[#This Row],[Real_estate_Item]],Houses[#All],3)</f>
        <v>Genderbeemd</v>
      </c>
      <c r="F2554" t="str">
        <f>VLOOKUP(Rent[[#This Row],[Real_estate_Item]],Houses[#All],6)</f>
        <v>Small House</v>
      </c>
      <c r="G2554" s="3">
        <f>VLOOKUP(Rent[[#This Row],[Real_estate_Item]],Houses[#All],7)</f>
        <v>540</v>
      </c>
      <c r="H2554" s="3">
        <f t="shared" si="78"/>
        <v>5400</v>
      </c>
      <c r="I2554" s="3">
        <f t="shared" si="79"/>
        <v>6480</v>
      </c>
      <c r="J2554" s="4">
        <f>Rent[[#This Row],[Actual_Rent]]/Rent[[#This Row],[Planned_rent]]</f>
        <v>0.83333333333333337</v>
      </c>
      <c r="K2554"/>
    </row>
    <row r="2555" spans="1:11" x14ac:dyDescent="0.25">
      <c r="A2555">
        <v>135</v>
      </c>
      <c r="B2555" s="1">
        <v>39814</v>
      </c>
      <c r="C2555">
        <v>10</v>
      </c>
      <c r="D2555" t="str">
        <f>VLOOKUP(Rent[[#This Row],[Real_estate_Item]],Houses[#All],2)</f>
        <v>Eindhoven-West</v>
      </c>
      <c r="E2555" t="str">
        <f>VLOOKUP(Rent[[#This Row],[Real_estate_Item]],Houses[#All],3)</f>
        <v>Genderbeemd</v>
      </c>
      <c r="F2555" t="str">
        <f>VLOOKUP(Rent[[#This Row],[Real_estate_Item]],Houses[#All],6)</f>
        <v>Small House</v>
      </c>
      <c r="G2555" s="3">
        <f>VLOOKUP(Rent[[#This Row],[Real_estate_Item]],Houses[#All],7)</f>
        <v>540</v>
      </c>
      <c r="H2555" s="3">
        <f t="shared" si="78"/>
        <v>5400</v>
      </c>
      <c r="I2555" s="3">
        <f t="shared" si="79"/>
        <v>6480</v>
      </c>
      <c r="J2555" s="4">
        <f>Rent[[#This Row],[Actual_Rent]]/Rent[[#This Row],[Planned_rent]]</f>
        <v>0.83333333333333337</v>
      </c>
      <c r="K2555"/>
    </row>
    <row r="2556" spans="1:11" x14ac:dyDescent="0.25">
      <c r="A2556">
        <v>135</v>
      </c>
      <c r="B2556" s="1">
        <v>40179</v>
      </c>
      <c r="C2556">
        <v>11</v>
      </c>
      <c r="D2556" t="str">
        <f>VLOOKUP(Rent[[#This Row],[Real_estate_Item]],Houses[#All],2)</f>
        <v>Eindhoven-West</v>
      </c>
      <c r="E2556" t="str">
        <f>VLOOKUP(Rent[[#This Row],[Real_estate_Item]],Houses[#All],3)</f>
        <v>Genderbeemd</v>
      </c>
      <c r="F2556" t="str">
        <f>VLOOKUP(Rent[[#This Row],[Real_estate_Item]],Houses[#All],6)</f>
        <v>Small House</v>
      </c>
      <c r="G2556" s="3">
        <f>VLOOKUP(Rent[[#This Row],[Real_estate_Item]],Houses[#All],7)</f>
        <v>540</v>
      </c>
      <c r="H2556" s="3">
        <f t="shared" si="78"/>
        <v>5940</v>
      </c>
      <c r="I2556" s="3">
        <f t="shared" si="79"/>
        <v>6480</v>
      </c>
      <c r="J2556" s="4">
        <f>Rent[[#This Row],[Actual_Rent]]/Rent[[#This Row],[Planned_rent]]</f>
        <v>0.91666666666666663</v>
      </c>
      <c r="K2556"/>
    </row>
    <row r="2557" spans="1:11" x14ac:dyDescent="0.25">
      <c r="A2557">
        <v>135</v>
      </c>
      <c r="B2557" s="1">
        <v>40544</v>
      </c>
      <c r="C2557">
        <v>9</v>
      </c>
      <c r="D2557" t="str">
        <f>VLOOKUP(Rent[[#This Row],[Real_estate_Item]],Houses[#All],2)</f>
        <v>Eindhoven-West</v>
      </c>
      <c r="E2557" t="str">
        <f>VLOOKUP(Rent[[#This Row],[Real_estate_Item]],Houses[#All],3)</f>
        <v>Genderbeemd</v>
      </c>
      <c r="F2557" t="str">
        <f>VLOOKUP(Rent[[#This Row],[Real_estate_Item]],Houses[#All],6)</f>
        <v>Small House</v>
      </c>
      <c r="G2557" s="3">
        <f>VLOOKUP(Rent[[#This Row],[Real_estate_Item]],Houses[#All],7)</f>
        <v>540</v>
      </c>
      <c r="H2557" s="3">
        <f t="shared" si="78"/>
        <v>4860</v>
      </c>
      <c r="I2557" s="3">
        <f t="shared" si="79"/>
        <v>6480</v>
      </c>
      <c r="J2557" s="4">
        <f>Rent[[#This Row],[Actual_Rent]]/Rent[[#This Row],[Planned_rent]]</f>
        <v>0.75</v>
      </c>
      <c r="K2557"/>
    </row>
    <row r="2558" spans="1:11" x14ac:dyDescent="0.25">
      <c r="A2558">
        <v>135</v>
      </c>
      <c r="B2558" s="1">
        <v>40909</v>
      </c>
      <c r="C2558">
        <v>9</v>
      </c>
      <c r="D2558" t="str">
        <f>VLOOKUP(Rent[[#This Row],[Real_estate_Item]],Houses[#All],2)</f>
        <v>Eindhoven-West</v>
      </c>
      <c r="E2558" t="str">
        <f>VLOOKUP(Rent[[#This Row],[Real_estate_Item]],Houses[#All],3)</f>
        <v>Genderbeemd</v>
      </c>
      <c r="F2558" t="str">
        <f>VLOOKUP(Rent[[#This Row],[Real_estate_Item]],Houses[#All],6)</f>
        <v>Small House</v>
      </c>
      <c r="G2558" s="3">
        <f>VLOOKUP(Rent[[#This Row],[Real_estate_Item]],Houses[#All],7)</f>
        <v>540</v>
      </c>
      <c r="H2558" s="3">
        <f t="shared" si="78"/>
        <v>4860</v>
      </c>
      <c r="I2558" s="3">
        <f t="shared" si="79"/>
        <v>6480</v>
      </c>
      <c r="J2558" s="4">
        <f>Rent[[#This Row],[Actual_Rent]]/Rent[[#This Row],[Planned_rent]]</f>
        <v>0.75</v>
      </c>
      <c r="K2558"/>
    </row>
    <row r="2559" spans="1:11" x14ac:dyDescent="0.25">
      <c r="A2559">
        <v>135</v>
      </c>
      <c r="B2559" s="1">
        <v>41275</v>
      </c>
      <c r="C2559">
        <v>7</v>
      </c>
      <c r="D2559" t="str">
        <f>VLOOKUP(Rent[[#This Row],[Real_estate_Item]],Houses[#All],2)</f>
        <v>Eindhoven-West</v>
      </c>
      <c r="E2559" t="str">
        <f>VLOOKUP(Rent[[#This Row],[Real_estate_Item]],Houses[#All],3)</f>
        <v>Genderbeemd</v>
      </c>
      <c r="F2559" t="str">
        <f>VLOOKUP(Rent[[#This Row],[Real_estate_Item]],Houses[#All],6)</f>
        <v>Small House</v>
      </c>
      <c r="G2559" s="3">
        <f>VLOOKUP(Rent[[#This Row],[Real_estate_Item]],Houses[#All],7)</f>
        <v>540</v>
      </c>
      <c r="H2559" s="3">
        <f t="shared" si="78"/>
        <v>3780</v>
      </c>
      <c r="I2559" s="3">
        <f t="shared" si="79"/>
        <v>6480</v>
      </c>
      <c r="J2559" s="4">
        <f>Rent[[#This Row],[Actual_Rent]]/Rent[[#This Row],[Planned_rent]]</f>
        <v>0.58333333333333337</v>
      </c>
      <c r="K2559"/>
    </row>
    <row r="2560" spans="1:11" x14ac:dyDescent="0.25">
      <c r="A2560">
        <v>135</v>
      </c>
      <c r="B2560" s="1">
        <v>41640</v>
      </c>
      <c r="C2560">
        <v>10</v>
      </c>
      <c r="D2560" t="str">
        <f>VLOOKUP(Rent[[#This Row],[Real_estate_Item]],Houses[#All],2)</f>
        <v>Eindhoven-West</v>
      </c>
      <c r="E2560" t="str">
        <f>VLOOKUP(Rent[[#This Row],[Real_estate_Item]],Houses[#All],3)</f>
        <v>Genderbeemd</v>
      </c>
      <c r="F2560" t="str">
        <f>VLOOKUP(Rent[[#This Row],[Real_estate_Item]],Houses[#All],6)</f>
        <v>Small House</v>
      </c>
      <c r="G2560" s="3">
        <f>VLOOKUP(Rent[[#This Row],[Real_estate_Item]],Houses[#All],7)</f>
        <v>540</v>
      </c>
      <c r="H2560" s="3">
        <f t="shared" si="78"/>
        <v>5400</v>
      </c>
      <c r="I2560" s="3">
        <f t="shared" si="79"/>
        <v>6480</v>
      </c>
      <c r="J2560" s="4">
        <f>Rent[[#This Row],[Actual_Rent]]/Rent[[#This Row],[Planned_rent]]</f>
        <v>0.83333333333333337</v>
      </c>
      <c r="K2560"/>
    </row>
    <row r="2561" spans="1:11" x14ac:dyDescent="0.25">
      <c r="A2561">
        <v>135</v>
      </c>
      <c r="B2561" s="1">
        <v>42005</v>
      </c>
      <c r="C2561">
        <v>11</v>
      </c>
      <c r="D2561" t="str">
        <f>VLOOKUP(Rent[[#This Row],[Real_estate_Item]],Houses[#All],2)</f>
        <v>Eindhoven-West</v>
      </c>
      <c r="E2561" t="str">
        <f>VLOOKUP(Rent[[#This Row],[Real_estate_Item]],Houses[#All],3)</f>
        <v>Genderbeemd</v>
      </c>
      <c r="F2561" t="str">
        <f>VLOOKUP(Rent[[#This Row],[Real_estate_Item]],Houses[#All],6)</f>
        <v>Small House</v>
      </c>
      <c r="G2561" s="3">
        <f>VLOOKUP(Rent[[#This Row],[Real_estate_Item]],Houses[#All],7)</f>
        <v>540</v>
      </c>
      <c r="H2561" s="3">
        <f t="shared" si="78"/>
        <v>5940</v>
      </c>
      <c r="I2561" s="3">
        <f t="shared" si="79"/>
        <v>6480</v>
      </c>
      <c r="J2561" s="4">
        <f>Rent[[#This Row],[Actual_Rent]]/Rent[[#This Row],[Planned_rent]]</f>
        <v>0.91666666666666663</v>
      </c>
      <c r="K2561"/>
    </row>
    <row r="2562" spans="1:11" x14ac:dyDescent="0.25">
      <c r="A2562">
        <v>135</v>
      </c>
      <c r="B2562" s="1">
        <v>42370</v>
      </c>
      <c r="C2562">
        <v>8</v>
      </c>
      <c r="D2562" t="str">
        <f>VLOOKUP(Rent[[#This Row],[Real_estate_Item]],Houses[#All],2)</f>
        <v>Eindhoven-West</v>
      </c>
      <c r="E2562" t="str">
        <f>VLOOKUP(Rent[[#This Row],[Real_estate_Item]],Houses[#All],3)</f>
        <v>Genderbeemd</v>
      </c>
      <c r="F2562" t="str">
        <f>VLOOKUP(Rent[[#This Row],[Real_estate_Item]],Houses[#All],6)</f>
        <v>Small House</v>
      </c>
      <c r="G2562" s="3">
        <f>VLOOKUP(Rent[[#This Row],[Real_estate_Item]],Houses[#All],7)</f>
        <v>540</v>
      </c>
      <c r="H2562" s="3">
        <f t="shared" ref="H2562:H2625" si="80">C2562*G2562</f>
        <v>4320</v>
      </c>
      <c r="I2562" s="3">
        <f t="shared" ref="I2562:I2625" si="81">$C$2*G2562</f>
        <v>6480</v>
      </c>
      <c r="J2562" s="4">
        <f>Rent[[#This Row],[Actual_Rent]]/Rent[[#This Row],[Planned_rent]]</f>
        <v>0.66666666666666663</v>
      </c>
      <c r="K2562"/>
    </row>
    <row r="2563" spans="1:11" x14ac:dyDescent="0.25">
      <c r="A2563">
        <v>135</v>
      </c>
      <c r="B2563" s="1">
        <v>42736</v>
      </c>
      <c r="C2563">
        <v>8</v>
      </c>
      <c r="D2563" t="str">
        <f>VLOOKUP(Rent[[#This Row],[Real_estate_Item]],Houses[#All],2)</f>
        <v>Eindhoven-West</v>
      </c>
      <c r="E2563" t="str">
        <f>VLOOKUP(Rent[[#This Row],[Real_estate_Item]],Houses[#All],3)</f>
        <v>Genderbeemd</v>
      </c>
      <c r="F2563" t="str">
        <f>VLOOKUP(Rent[[#This Row],[Real_estate_Item]],Houses[#All],6)</f>
        <v>Small House</v>
      </c>
      <c r="G2563" s="3">
        <f>VLOOKUP(Rent[[#This Row],[Real_estate_Item]],Houses[#All],7)</f>
        <v>540</v>
      </c>
      <c r="H2563" s="3">
        <f t="shared" si="80"/>
        <v>4320</v>
      </c>
      <c r="I2563" s="3">
        <f t="shared" si="81"/>
        <v>6480</v>
      </c>
      <c r="J2563" s="4">
        <f>Rent[[#This Row],[Actual_Rent]]/Rent[[#This Row],[Planned_rent]]</f>
        <v>0.66666666666666663</v>
      </c>
      <c r="K2563"/>
    </row>
    <row r="2564" spans="1:11" x14ac:dyDescent="0.25">
      <c r="A2564">
        <v>135</v>
      </c>
      <c r="B2564" s="1">
        <v>43101</v>
      </c>
      <c r="C2564">
        <v>11</v>
      </c>
      <c r="D2564" t="str">
        <f>VLOOKUP(Rent[[#This Row],[Real_estate_Item]],Houses[#All],2)</f>
        <v>Eindhoven-West</v>
      </c>
      <c r="E2564" t="str">
        <f>VLOOKUP(Rent[[#This Row],[Real_estate_Item]],Houses[#All],3)</f>
        <v>Genderbeemd</v>
      </c>
      <c r="F2564" t="str">
        <f>VLOOKUP(Rent[[#This Row],[Real_estate_Item]],Houses[#All],6)</f>
        <v>Small House</v>
      </c>
      <c r="G2564" s="3">
        <f>VLOOKUP(Rent[[#This Row],[Real_estate_Item]],Houses[#All],7)</f>
        <v>540</v>
      </c>
      <c r="H2564" s="3">
        <f t="shared" si="80"/>
        <v>5940</v>
      </c>
      <c r="I2564" s="3">
        <f t="shared" si="81"/>
        <v>6480</v>
      </c>
      <c r="J2564" s="4">
        <f>Rent[[#This Row],[Actual_Rent]]/Rent[[#This Row],[Planned_rent]]</f>
        <v>0.91666666666666663</v>
      </c>
      <c r="K2564"/>
    </row>
    <row r="2565" spans="1:11" x14ac:dyDescent="0.25">
      <c r="A2565">
        <v>135</v>
      </c>
      <c r="B2565" s="1">
        <v>43466</v>
      </c>
      <c r="C2565">
        <v>11</v>
      </c>
      <c r="D2565" t="str">
        <f>VLOOKUP(Rent[[#This Row],[Real_estate_Item]],Houses[#All],2)</f>
        <v>Eindhoven-West</v>
      </c>
      <c r="E2565" t="str">
        <f>VLOOKUP(Rent[[#This Row],[Real_estate_Item]],Houses[#All],3)</f>
        <v>Genderbeemd</v>
      </c>
      <c r="F2565" t="str">
        <f>VLOOKUP(Rent[[#This Row],[Real_estate_Item]],Houses[#All],6)</f>
        <v>Small House</v>
      </c>
      <c r="G2565" s="3">
        <f>VLOOKUP(Rent[[#This Row],[Real_estate_Item]],Houses[#All],7)</f>
        <v>540</v>
      </c>
      <c r="H2565" s="3">
        <f t="shared" si="80"/>
        <v>5940</v>
      </c>
      <c r="I2565" s="3">
        <f t="shared" si="81"/>
        <v>6480</v>
      </c>
      <c r="J2565" s="4">
        <f>Rent[[#This Row],[Actual_Rent]]/Rent[[#This Row],[Planned_rent]]</f>
        <v>0.91666666666666663</v>
      </c>
      <c r="K2565"/>
    </row>
    <row r="2566" spans="1:11" x14ac:dyDescent="0.25">
      <c r="A2566">
        <v>136</v>
      </c>
      <c r="B2566" s="1">
        <v>36892</v>
      </c>
      <c r="C2566">
        <v>10</v>
      </c>
      <c r="D2566" t="str">
        <f>VLOOKUP(Rent[[#This Row],[Real_estate_Item]],Houses[#All],2)</f>
        <v>Eindhoven-West</v>
      </c>
      <c r="E2566" t="str">
        <f>VLOOKUP(Rent[[#This Row],[Real_estate_Item]],Houses[#All],3)</f>
        <v>Genderbeemd</v>
      </c>
      <c r="F2566" t="str">
        <f>VLOOKUP(Rent[[#This Row],[Real_estate_Item]],Houses[#All],6)</f>
        <v>Apartment</v>
      </c>
      <c r="G2566" s="3">
        <f>VLOOKUP(Rent[[#This Row],[Real_estate_Item]],Houses[#All],7)</f>
        <v>420</v>
      </c>
      <c r="H2566" s="3">
        <f t="shared" si="80"/>
        <v>4200</v>
      </c>
      <c r="I2566" s="3">
        <f t="shared" si="81"/>
        <v>5040</v>
      </c>
      <c r="J2566" s="4">
        <f>Rent[[#This Row],[Actual_Rent]]/Rent[[#This Row],[Planned_rent]]</f>
        <v>0.83333333333333337</v>
      </c>
      <c r="K2566"/>
    </row>
    <row r="2567" spans="1:11" x14ac:dyDescent="0.25">
      <c r="A2567">
        <v>136</v>
      </c>
      <c r="B2567" s="1">
        <v>37257</v>
      </c>
      <c r="C2567">
        <v>9</v>
      </c>
      <c r="D2567" t="str">
        <f>VLOOKUP(Rent[[#This Row],[Real_estate_Item]],Houses[#All],2)</f>
        <v>Eindhoven-West</v>
      </c>
      <c r="E2567" t="str">
        <f>VLOOKUP(Rent[[#This Row],[Real_estate_Item]],Houses[#All],3)</f>
        <v>Genderbeemd</v>
      </c>
      <c r="F2567" t="str">
        <f>VLOOKUP(Rent[[#This Row],[Real_estate_Item]],Houses[#All],6)</f>
        <v>Apartment</v>
      </c>
      <c r="G2567" s="3">
        <f>VLOOKUP(Rent[[#This Row],[Real_estate_Item]],Houses[#All],7)</f>
        <v>420</v>
      </c>
      <c r="H2567" s="3">
        <f t="shared" si="80"/>
        <v>3780</v>
      </c>
      <c r="I2567" s="3">
        <f t="shared" si="81"/>
        <v>5040</v>
      </c>
      <c r="J2567" s="4">
        <f>Rent[[#This Row],[Actual_Rent]]/Rent[[#This Row],[Planned_rent]]</f>
        <v>0.75</v>
      </c>
      <c r="K2567"/>
    </row>
    <row r="2568" spans="1:11" x14ac:dyDescent="0.25">
      <c r="A2568">
        <v>136</v>
      </c>
      <c r="B2568" s="1">
        <v>37622</v>
      </c>
      <c r="C2568">
        <v>9</v>
      </c>
      <c r="D2568" t="str">
        <f>VLOOKUP(Rent[[#This Row],[Real_estate_Item]],Houses[#All],2)</f>
        <v>Eindhoven-West</v>
      </c>
      <c r="E2568" t="str">
        <f>VLOOKUP(Rent[[#This Row],[Real_estate_Item]],Houses[#All],3)</f>
        <v>Genderbeemd</v>
      </c>
      <c r="F2568" t="str">
        <f>VLOOKUP(Rent[[#This Row],[Real_estate_Item]],Houses[#All],6)</f>
        <v>Apartment</v>
      </c>
      <c r="G2568" s="3">
        <f>VLOOKUP(Rent[[#This Row],[Real_estate_Item]],Houses[#All],7)</f>
        <v>420</v>
      </c>
      <c r="H2568" s="3">
        <f t="shared" si="80"/>
        <v>3780</v>
      </c>
      <c r="I2568" s="3">
        <f t="shared" si="81"/>
        <v>5040</v>
      </c>
      <c r="J2568" s="4">
        <f>Rent[[#This Row],[Actual_Rent]]/Rent[[#This Row],[Planned_rent]]</f>
        <v>0.75</v>
      </c>
      <c r="K2568"/>
    </row>
    <row r="2569" spans="1:11" x14ac:dyDescent="0.25">
      <c r="A2569">
        <v>136</v>
      </c>
      <c r="B2569" s="1">
        <v>37987</v>
      </c>
      <c r="C2569">
        <v>9</v>
      </c>
      <c r="D2569" t="str">
        <f>VLOOKUP(Rent[[#This Row],[Real_estate_Item]],Houses[#All],2)</f>
        <v>Eindhoven-West</v>
      </c>
      <c r="E2569" t="str">
        <f>VLOOKUP(Rent[[#This Row],[Real_estate_Item]],Houses[#All],3)</f>
        <v>Genderbeemd</v>
      </c>
      <c r="F2569" t="str">
        <f>VLOOKUP(Rent[[#This Row],[Real_estate_Item]],Houses[#All],6)</f>
        <v>Apartment</v>
      </c>
      <c r="G2569" s="3">
        <f>VLOOKUP(Rent[[#This Row],[Real_estate_Item]],Houses[#All],7)</f>
        <v>420</v>
      </c>
      <c r="H2569" s="3">
        <f t="shared" si="80"/>
        <v>3780</v>
      </c>
      <c r="I2569" s="3">
        <f t="shared" si="81"/>
        <v>5040</v>
      </c>
      <c r="J2569" s="4">
        <f>Rent[[#This Row],[Actual_Rent]]/Rent[[#This Row],[Planned_rent]]</f>
        <v>0.75</v>
      </c>
      <c r="K2569"/>
    </row>
    <row r="2570" spans="1:11" x14ac:dyDescent="0.25">
      <c r="A2570">
        <v>136</v>
      </c>
      <c r="B2570" s="1">
        <v>38353</v>
      </c>
      <c r="C2570">
        <v>10</v>
      </c>
      <c r="D2570" t="str">
        <f>VLOOKUP(Rent[[#This Row],[Real_estate_Item]],Houses[#All],2)</f>
        <v>Eindhoven-West</v>
      </c>
      <c r="E2570" t="str">
        <f>VLOOKUP(Rent[[#This Row],[Real_estate_Item]],Houses[#All],3)</f>
        <v>Genderbeemd</v>
      </c>
      <c r="F2570" t="str">
        <f>VLOOKUP(Rent[[#This Row],[Real_estate_Item]],Houses[#All],6)</f>
        <v>Apartment</v>
      </c>
      <c r="G2570" s="3">
        <f>VLOOKUP(Rent[[#This Row],[Real_estate_Item]],Houses[#All],7)</f>
        <v>420</v>
      </c>
      <c r="H2570" s="3">
        <f t="shared" si="80"/>
        <v>4200</v>
      </c>
      <c r="I2570" s="3">
        <f t="shared" si="81"/>
        <v>5040</v>
      </c>
      <c r="J2570" s="4">
        <f>Rent[[#This Row],[Actual_Rent]]/Rent[[#This Row],[Planned_rent]]</f>
        <v>0.83333333333333337</v>
      </c>
      <c r="K2570"/>
    </row>
    <row r="2571" spans="1:11" x14ac:dyDescent="0.25">
      <c r="A2571">
        <v>136</v>
      </c>
      <c r="B2571" s="1">
        <v>38718</v>
      </c>
      <c r="C2571">
        <v>11</v>
      </c>
      <c r="D2571" t="str">
        <f>VLOOKUP(Rent[[#This Row],[Real_estate_Item]],Houses[#All],2)</f>
        <v>Eindhoven-West</v>
      </c>
      <c r="E2571" t="str">
        <f>VLOOKUP(Rent[[#This Row],[Real_estate_Item]],Houses[#All],3)</f>
        <v>Genderbeemd</v>
      </c>
      <c r="F2571" t="str">
        <f>VLOOKUP(Rent[[#This Row],[Real_estate_Item]],Houses[#All],6)</f>
        <v>Apartment</v>
      </c>
      <c r="G2571" s="3">
        <f>VLOOKUP(Rent[[#This Row],[Real_estate_Item]],Houses[#All],7)</f>
        <v>420</v>
      </c>
      <c r="H2571" s="3">
        <f t="shared" si="80"/>
        <v>4620</v>
      </c>
      <c r="I2571" s="3">
        <f t="shared" si="81"/>
        <v>5040</v>
      </c>
      <c r="J2571" s="4">
        <f>Rent[[#This Row],[Actual_Rent]]/Rent[[#This Row],[Planned_rent]]</f>
        <v>0.91666666666666663</v>
      </c>
      <c r="K2571"/>
    </row>
    <row r="2572" spans="1:11" x14ac:dyDescent="0.25">
      <c r="A2572">
        <v>136</v>
      </c>
      <c r="B2572" s="1">
        <v>39083</v>
      </c>
      <c r="C2572">
        <v>7</v>
      </c>
      <c r="D2572" t="str">
        <f>VLOOKUP(Rent[[#This Row],[Real_estate_Item]],Houses[#All],2)</f>
        <v>Eindhoven-West</v>
      </c>
      <c r="E2572" t="str">
        <f>VLOOKUP(Rent[[#This Row],[Real_estate_Item]],Houses[#All],3)</f>
        <v>Genderbeemd</v>
      </c>
      <c r="F2572" t="str">
        <f>VLOOKUP(Rent[[#This Row],[Real_estate_Item]],Houses[#All],6)</f>
        <v>Apartment</v>
      </c>
      <c r="G2572" s="3">
        <f>VLOOKUP(Rent[[#This Row],[Real_estate_Item]],Houses[#All],7)</f>
        <v>420</v>
      </c>
      <c r="H2572" s="3">
        <f t="shared" si="80"/>
        <v>2940</v>
      </c>
      <c r="I2572" s="3">
        <f t="shared" si="81"/>
        <v>5040</v>
      </c>
      <c r="J2572" s="4">
        <f>Rent[[#This Row],[Actual_Rent]]/Rent[[#This Row],[Planned_rent]]</f>
        <v>0.58333333333333337</v>
      </c>
      <c r="K2572"/>
    </row>
    <row r="2573" spans="1:11" x14ac:dyDescent="0.25">
      <c r="A2573">
        <v>136</v>
      </c>
      <c r="B2573" s="1">
        <v>39448</v>
      </c>
      <c r="C2573">
        <v>11</v>
      </c>
      <c r="D2573" t="str">
        <f>VLOOKUP(Rent[[#This Row],[Real_estate_Item]],Houses[#All],2)</f>
        <v>Eindhoven-West</v>
      </c>
      <c r="E2573" t="str">
        <f>VLOOKUP(Rent[[#This Row],[Real_estate_Item]],Houses[#All],3)</f>
        <v>Genderbeemd</v>
      </c>
      <c r="F2573" t="str">
        <f>VLOOKUP(Rent[[#This Row],[Real_estate_Item]],Houses[#All],6)</f>
        <v>Apartment</v>
      </c>
      <c r="G2573" s="3">
        <f>VLOOKUP(Rent[[#This Row],[Real_estate_Item]],Houses[#All],7)</f>
        <v>420</v>
      </c>
      <c r="H2573" s="3">
        <f t="shared" si="80"/>
        <v>4620</v>
      </c>
      <c r="I2573" s="3">
        <f t="shared" si="81"/>
        <v>5040</v>
      </c>
      <c r="J2573" s="4">
        <f>Rent[[#This Row],[Actual_Rent]]/Rent[[#This Row],[Planned_rent]]</f>
        <v>0.91666666666666663</v>
      </c>
      <c r="K2573"/>
    </row>
    <row r="2574" spans="1:11" x14ac:dyDescent="0.25">
      <c r="A2574">
        <v>136</v>
      </c>
      <c r="B2574" s="1">
        <v>39814</v>
      </c>
      <c r="C2574">
        <v>7</v>
      </c>
      <c r="D2574" t="str">
        <f>VLOOKUP(Rent[[#This Row],[Real_estate_Item]],Houses[#All],2)</f>
        <v>Eindhoven-West</v>
      </c>
      <c r="E2574" t="str">
        <f>VLOOKUP(Rent[[#This Row],[Real_estate_Item]],Houses[#All],3)</f>
        <v>Genderbeemd</v>
      </c>
      <c r="F2574" t="str">
        <f>VLOOKUP(Rent[[#This Row],[Real_estate_Item]],Houses[#All],6)</f>
        <v>Apartment</v>
      </c>
      <c r="G2574" s="3">
        <f>VLOOKUP(Rent[[#This Row],[Real_estate_Item]],Houses[#All],7)</f>
        <v>420</v>
      </c>
      <c r="H2574" s="3">
        <f t="shared" si="80"/>
        <v>2940</v>
      </c>
      <c r="I2574" s="3">
        <f t="shared" si="81"/>
        <v>5040</v>
      </c>
      <c r="J2574" s="4">
        <f>Rent[[#This Row],[Actual_Rent]]/Rent[[#This Row],[Planned_rent]]</f>
        <v>0.58333333333333337</v>
      </c>
      <c r="K2574"/>
    </row>
    <row r="2575" spans="1:11" x14ac:dyDescent="0.25">
      <c r="A2575">
        <v>136</v>
      </c>
      <c r="B2575" s="1">
        <v>40179</v>
      </c>
      <c r="C2575">
        <v>8</v>
      </c>
      <c r="D2575" t="str">
        <f>VLOOKUP(Rent[[#This Row],[Real_estate_Item]],Houses[#All],2)</f>
        <v>Eindhoven-West</v>
      </c>
      <c r="E2575" t="str">
        <f>VLOOKUP(Rent[[#This Row],[Real_estate_Item]],Houses[#All],3)</f>
        <v>Genderbeemd</v>
      </c>
      <c r="F2575" t="str">
        <f>VLOOKUP(Rent[[#This Row],[Real_estate_Item]],Houses[#All],6)</f>
        <v>Apartment</v>
      </c>
      <c r="G2575" s="3">
        <f>VLOOKUP(Rent[[#This Row],[Real_estate_Item]],Houses[#All],7)</f>
        <v>420</v>
      </c>
      <c r="H2575" s="3">
        <f t="shared" si="80"/>
        <v>3360</v>
      </c>
      <c r="I2575" s="3">
        <f t="shared" si="81"/>
        <v>5040</v>
      </c>
      <c r="J2575" s="4">
        <f>Rent[[#This Row],[Actual_Rent]]/Rent[[#This Row],[Planned_rent]]</f>
        <v>0.66666666666666663</v>
      </c>
      <c r="K2575"/>
    </row>
    <row r="2576" spans="1:11" x14ac:dyDescent="0.25">
      <c r="A2576">
        <v>136</v>
      </c>
      <c r="B2576" s="1">
        <v>40544</v>
      </c>
      <c r="C2576">
        <v>8</v>
      </c>
      <c r="D2576" t="str">
        <f>VLOOKUP(Rent[[#This Row],[Real_estate_Item]],Houses[#All],2)</f>
        <v>Eindhoven-West</v>
      </c>
      <c r="E2576" t="str">
        <f>VLOOKUP(Rent[[#This Row],[Real_estate_Item]],Houses[#All],3)</f>
        <v>Genderbeemd</v>
      </c>
      <c r="F2576" t="str">
        <f>VLOOKUP(Rent[[#This Row],[Real_estate_Item]],Houses[#All],6)</f>
        <v>Apartment</v>
      </c>
      <c r="G2576" s="3">
        <f>VLOOKUP(Rent[[#This Row],[Real_estate_Item]],Houses[#All],7)</f>
        <v>420</v>
      </c>
      <c r="H2576" s="3">
        <f t="shared" si="80"/>
        <v>3360</v>
      </c>
      <c r="I2576" s="3">
        <f t="shared" si="81"/>
        <v>5040</v>
      </c>
      <c r="J2576" s="4">
        <f>Rent[[#This Row],[Actual_Rent]]/Rent[[#This Row],[Planned_rent]]</f>
        <v>0.66666666666666663</v>
      </c>
      <c r="K2576"/>
    </row>
    <row r="2577" spans="1:11" x14ac:dyDescent="0.25">
      <c r="A2577">
        <v>136</v>
      </c>
      <c r="B2577" s="1">
        <v>40909</v>
      </c>
      <c r="C2577">
        <v>11</v>
      </c>
      <c r="D2577" t="str">
        <f>VLOOKUP(Rent[[#This Row],[Real_estate_Item]],Houses[#All],2)</f>
        <v>Eindhoven-West</v>
      </c>
      <c r="E2577" t="str">
        <f>VLOOKUP(Rent[[#This Row],[Real_estate_Item]],Houses[#All],3)</f>
        <v>Genderbeemd</v>
      </c>
      <c r="F2577" t="str">
        <f>VLOOKUP(Rent[[#This Row],[Real_estate_Item]],Houses[#All],6)</f>
        <v>Apartment</v>
      </c>
      <c r="G2577" s="3">
        <f>VLOOKUP(Rent[[#This Row],[Real_estate_Item]],Houses[#All],7)</f>
        <v>420</v>
      </c>
      <c r="H2577" s="3">
        <f t="shared" si="80"/>
        <v>4620</v>
      </c>
      <c r="I2577" s="3">
        <f t="shared" si="81"/>
        <v>5040</v>
      </c>
      <c r="J2577" s="4">
        <f>Rent[[#This Row],[Actual_Rent]]/Rent[[#This Row],[Planned_rent]]</f>
        <v>0.91666666666666663</v>
      </c>
      <c r="K2577"/>
    </row>
    <row r="2578" spans="1:11" x14ac:dyDescent="0.25">
      <c r="A2578">
        <v>136</v>
      </c>
      <c r="B2578" s="1">
        <v>41275</v>
      </c>
      <c r="C2578">
        <v>8</v>
      </c>
      <c r="D2578" t="str">
        <f>VLOOKUP(Rent[[#This Row],[Real_estate_Item]],Houses[#All],2)</f>
        <v>Eindhoven-West</v>
      </c>
      <c r="E2578" t="str">
        <f>VLOOKUP(Rent[[#This Row],[Real_estate_Item]],Houses[#All],3)</f>
        <v>Genderbeemd</v>
      </c>
      <c r="F2578" t="str">
        <f>VLOOKUP(Rent[[#This Row],[Real_estate_Item]],Houses[#All],6)</f>
        <v>Apartment</v>
      </c>
      <c r="G2578" s="3">
        <f>VLOOKUP(Rent[[#This Row],[Real_estate_Item]],Houses[#All],7)</f>
        <v>420</v>
      </c>
      <c r="H2578" s="3">
        <f t="shared" si="80"/>
        <v>3360</v>
      </c>
      <c r="I2578" s="3">
        <f t="shared" si="81"/>
        <v>5040</v>
      </c>
      <c r="J2578" s="4">
        <f>Rent[[#This Row],[Actual_Rent]]/Rent[[#This Row],[Planned_rent]]</f>
        <v>0.66666666666666663</v>
      </c>
      <c r="K2578"/>
    </row>
    <row r="2579" spans="1:11" x14ac:dyDescent="0.25">
      <c r="A2579">
        <v>136</v>
      </c>
      <c r="B2579" s="1">
        <v>41640</v>
      </c>
      <c r="C2579">
        <v>9</v>
      </c>
      <c r="D2579" t="str">
        <f>VLOOKUP(Rent[[#This Row],[Real_estate_Item]],Houses[#All],2)</f>
        <v>Eindhoven-West</v>
      </c>
      <c r="E2579" t="str">
        <f>VLOOKUP(Rent[[#This Row],[Real_estate_Item]],Houses[#All],3)</f>
        <v>Genderbeemd</v>
      </c>
      <c r="F2579" t="str">
        <f>VLOOKUP(Rent[[#This Row],[Real_estate_Item]],Houses[#All],6)</f>
        <v>Apartment</v>
      </c>
      <c r="G2579" s="3">
        <f>VLOOKUP(Rent[[#This Row],[Real_estate_Item]],Houses[#All],7)</f>
        <v>420</v>
      </c>
      <c r="H2579" s="3">
        <f t="shared" si="80"/>
        <v>3780</v>
      </c>
      <c r="I2579" s="3">
        <f t="shared" si="81"/>
        <v>5040</v>
      </c>
      <c r="J2579" s="4">
        <f>Rent[[#This Row],[Actual_Rent]]/Rent[[#This Row],[Planned_rent]]</f>
        <v>0.75</v>
      </c>
      <c r="K2579"/>
    </row>
    <row r="2580" spans="1:11" x14ac:dyDescent="0.25">
      <c r="A2580">
        <v>136</v>
      </c>
      <c r="B2580" s="1">
        <v>42005</v>
      </c>
      <c r="C2580">
        <v>11</v>
      </c>
      <c r="D2580" t="str">
        <f>VLOOKUP(Rent[[#This Row],[Real_estate_Item]],Houses[#All],2)</f>
        <v>Eindhoven-West</v>
      </c>
      <c r="E2580" t="str">
        <f>VLOOKUP(Rent[[#This Row],[Real_estate_Item]],Houses[#All],3)</f>
        <v>Genderbeemd</v>
      </c>
      <c r="F2580" t="str">
        <f>VLOOKUP(Rent[[#This Row],[Real_estate_Item]],Houses[#All],6)</f>
        <v>Apartment</v>
      </c>
      <c r="G2580" s="3">
        <f>VLOOKUP(Rent[[#This Row],[Real_estate_Item]],Houses[#All],7)</f>
        <v>420</v>
      </c>
      <c r="H2580" s="3">
        <f t="shared" si="80"/>
        <v>4620</v>
      </c>
      <c r="I2580" s="3">
        <f t="shared" si="81"/>
        <v>5040</v>
      </c>
      <c r="J2580" s="4">
        <f>Rent[[#This Row],[Actual_Rent]]/Rent[[#This Row],[Planned_rent]]</f>
        <v>0.91666666666666663</v>
      </c>
      <c r="K2580"/>
    </row>
    <row r="2581" spans="1:11" x14ac:dyDescent="0.25">
      <c r="A2581">
        <v>136</v>
      </c>
      <c r="B2581" s="1">
        <v>42370</v>
      </c>
      <c r="C2581">
        <v>10</v>
      </c>
      <c r="D2581" t="str">
        <f>VLOOKUP(Rent[[#This Row],[Real_estate_Item]],Houses[#All],2)</f>
        <v>Eindhoven-West</v>
      </c>
      <c r="E2581" t="str">
        <f>VLOOKUP(Rent[[#This Row],[Real_estate_Item]],Houses[#All],3)</f>
        <v>Genderbeemd</v>
      </c>
      <c r="F2581" t="str">
        <f>VLOOKUP(Rent[[#This Row],[Real_estate_Item]],Houses[#All],6)</f>
        <v>Apartment</v>
      </c>
      <c r="G2581" s="3">
        <f>VLOOKUP(Rent[[#This Row],[Real_estate_Item]],Houses[#All],7)</f>
        <v>420</v>
      </c>
      <c r="H2581" s="3">
        <f t="shared" si="80"/>
        <v>4200</v>
      </c>
      <c r="I2581" s="3">
        <f t="shared" si="81"/>
        <v>5040</v>
      </c>
      <c r="J2581" s="4">
        <f>Rent[[#This Row],[Actual_Rent]]/Rent[[#This Row],[Planned_rent]]</f>
        <v>0.83333333333333337</v>
      </c>
      <c r="K2581"/>
    </row>
    <row r="2582" spans="1:11" x14ac:dyDescent="0.25">
      <c r="A2582">
        <v>136</v>
      </c>
      <c r="B2582" s="1">
        <v>42736</v>
      </c>
      <c r="C2582">
        <v>10</v>
      </c>
      <c r="D2582" t="str">
        <f>VLOOKUP(Rent[[#This Row],[Real_estate_Item]],Houses[#All],2)</f>
        <v>Eindhoven-West</v>
      </c>
      <c r="E2582" t="str">
        <f>VLOOKUP(Rent[[#This Row],[Real_estate_Item]],Houses[#All],3)</f>
        <v>Genderbeemd</v>
      </c>
      <c r="F2582" t="str">
        <f>VLOOKUP(Rent[[#This Row],[Real_estate_Item]],Houses[#All],6)</f>
        <v>Apartment</v>
      </c>
      <c r="G2582" s="3">
        <f>VLOOKUP(Rent[[#This Row],[Real_estate_Item]],Houses[#All],7)</f>
        <v>420</v>
      </c>
      <c r="H2582" s="3">
        <f t="shared" si="80"/>
        <v>4200</v>
      </c>
      <c r="I2582" s="3">
        <f t="shared" si="81"/>
        <v>5040</v>
      </c>
      <c r="J2582" s="4">
        <f>Rent[[#This Row],[Actual_Rent]]/Rent[[#This Row],[Planned_rent]]</f>
        <v>0.83333333333333337</v>
      </c>
      <c r="K2582"/>
    </row>
    <row r="2583" spans="1:11" x14ac:dyDescent="0.25">
      <c r="A2583">
        <v>136</v>
      </c>
      <c r="B2583" s="1">
        <v>43101</v>
      </c>
      <c r="C2583">
        <v>10</v>
      </c>
      <c r="D2583" t="str">
        <f>VLOOKUP(Rent[[#This Row],[Real_estate_Item]],Houses[#All],2)</f>
        <v>Eindhoven-West</v>
      </c>
      <c r="E2583" t="str">
        <f>VLOOKUP(Rent[[#This Row],[Real_estate_Item]],Houses[#All],3)</f>
        <v>Genderbeemd</v>
      </c>
      <c r="F2583" t="str">
        <f>VLOOKUP(Rent[[#This Row],[Real_estate_Item]],Houses[#All],6)</f>
        <v>Apartment</v>
      </c>
      <c r="G2583" s="3">
        <f>VLOOKUP(Rent[[#This Row],[Real_estate_Item]],Houses[#All],7)</f>
        <v>420</v>
      </c>
      <c r="H2583" s="3">
        <f t="shared" si="80"/>
        <v>4200</v>
      </c>
      <c r="I2583" s="3">
        <f t="shared" si="81"/>
        <v>5040</v>
      </c>
      <c r="J2583" s="4">
        <f>Rent[[#This Row],[Actual_Rent]]/Rent[[#This Row],[Planned_rent]]</f>
        <v>0.83333333333333337</v>
      </c>
      <c r="K2583"/>
    </row>
    <row r="2584" spans="1:11" x14ac:dyDescent="0.25">
      <c r="A2584">
        <v>136</v>
      </c>
      <c r="B2584" s="1">
        <v>43466</v>
      </c>
      <c r="C2584">
        <v>9</v>
      </c>
      <c r="D2584" t="str">
        <f>VLOOKUP(Rent[[#This Row],[Real_estate_Item]],Houses[#All],2)</f>
        <v>Eindhoven-West</v>
      </c>
      <c r="E2584" t="str">
        <f>VLOOKUP(Rent[[#This Row],[Real_estate_Item]],Houses[#All],3)</f>
        <v>Genderbeemd</v>
      </c>
      <c r="F2584" t="str">
        <f>VLOOKUP(Rent[[#This Row],[Real_estate_Item]],Houses[#All],6)</f>
        <v>Apartment</v>
      </c>
      <c r="G2584" s="3">
        <f>VLOOKUP(Rent[[#This Row],[Real_estate_Item]],Houses[#All],7)</f>
        <v>420</v>
      </c>
      <c r="H2584" s="3">
        <f t="shared" si="80"/>
        <v>3780</v>
      </c>
      <c r="I2584" s="3">
        <f t="shared" si="81"/>
        <v>5040</v>
      </c>
      <c r="J2584" s="4">
        <f>Rent[[#This Row],[Actual_Rent]]/Rent[[#This Row],[Planned_rent]]</f>
        <v>0.75</v>
      </c>
      <c r="K2584"/>
    </row>
    <row r="2585" spans="1:11" x14ac:dyDescent="0.25">
      <c r="A2585">
        <v>137</v>
      </c>
      <c r="B2585" s="1">
        <v>36892</v>
      </c>
      <c r="C2585">
        <v>11</v>
      </c>
      <c r="D2585" t="str">
        <f>VLOOKUP(Rent[[#This Row],[Real_estate_Item]],Houses[#All],2)</f>
        <v>Eindhoven-West</v>
      </c>
      <c r="E2585" t="str">
        <f>VLOOKUP(Rent[[#This Row],[Real_estate_Item]],Houses[#All],3)</f>
        <v>Genderbeemd</v>
      </c>
      <c r="F2585" t="str">
        <f>VLOOKUP(Rent[[#This Row],[Real_estate_Item]],Houses[#All],6)</f>
        <v>Villa</v>
      </c>
      <c r="G2585" s="3">
        <f>VLOOKUP(Rent[[#This Row],[Real_estate_Item]],Houses[#All],7)</f>
        <v>1080</v>
      </c>
      <c r="H2585" s="3">
        <f t="shared" si="80"/>
        <v>11880</v>
      </c>
      <c r="I2585" s="3">
        <f t="shared" si="81"/>
        <v>12960</v>
      </c>
      <c r="J2585" s="4">
        <f>Rent[[#This Row],[Actual_Rent]]/Rent[[#This Row],[Planned_rent]]</f>
        <v>0.91666666666666663</v>
      </c>
      <c r="K2585"/>
    </row>
    <row r="2586" spans="1:11" x14ac:dyDescent="0.25">
      <c r="A2586">
        <v>137</v>
      </c>
      <c r="B2586" s="1">
        <v>37257</v>
      </c>
      <c r="C2586">
        <v>7</v>
      </c>
      <c r="D2586" t="str">
        <f>VLOOKUP(Rent[[#This Row],[Real_estate_Item]],Houses[#All],2)</f>
        <v>Eindhoven-West</v>
      </c>
      <c r="E2586" t="str">
        <f>VLOOKUP(Rent[[#This Row],[Real_estate_Item]],Houses[#All],3)</f>
        <v>Genderbeemd</v>
      </c>
      <c r="F2586" t="str">
        <f>VLOOKUP(Rent[[#This Row],[Real_estate_Item]],Houses[#All],6)</f>
        <v>Villa</v>
      </c>
      <c r="G2586" s="3">
        <f>VLOOKUP(Rent[[#This Row],[Real_estate_Item]],Houses[#All],7)</f>
        <v>1080</v>
      </c>
      <c r="H2586" s="3">
        <f t="shared" si="80"/>
        <v>7560</v>
      </c>
      <c r="I2586" s="3">
        <f t="shared" si="81"/>
        <v>12960</v>
      </c>
      <c r="J2586" s="4">
        <f>Rent[[#This Row],[Actual_Rent]]/Rent[[#This Row],[Planned_rent]]</f>
        <v>0.58333333333333337</v>
      </c>
      <c r="K2586"/>
    </row>
    <row r="2587" spans="1:11" x14ac:dyDescent="0.25">
      <c r="A2587">
        <v>137</v>
      </c>
      <c r="B2587" s="1">
        <v>37622</v>
      </c>
      <c r="C2587">
        <v>7</v>
      </c>
      <c r="D2587" t="str">
        <f>VLOOKUP(Rent[[#This Row],[Real_estate_Item]],Houses[#All],2)</f>
        <v>Eindhoven-West</v>
      </c>
      <c r="E2587" t="str">
        <f>VLOOKUP(Rent[[#This Row],[Real_estate_Item]],Houses[#All],3)</f>
        <v>Genderbeemd</v>
      </c>
      <c r="F2587" t="str">
        <f>VLOOKUP(Rent[[#This Row],[Real_estate_Item]],Houses[#All],6)</f>
        <v>Villa</v>
      </c>
      <c r="G2587" s="3">
        <f>VLOOKUP(Rent[[#This Row],[Real_estate_Item]],Houses[#All],7)</f>
        <v>1080</v>
      </c>
      <c r="H2587" s="3">
        <f t="shared" si="80"/>
        <v>7560</v>
      </c>
      <c r="I2587" s="3">
        <f t="shared" si="81"/>
        <v>12960</v>
      </c>
      <c r="J2587" s="4">
        <f>Rent[[#This Row],[Actual_Rent]]/Rent[[#This Row],[Planned_rent]]</f>
        <v>0.58333333333333337</v>
      </c>
      <c r="K2587"/>
    </row>
    <row r="2588" spans="1:11" x14ac:dyDescent="0.25">
      <c r="A2588">
        <v>137</v>
      </c>
      <c r="B2588" s="1">
        <v>37987</v>
      </c>
      <c r="C2588">
        <v>9</v>
      </c>
      <c r="D2588" t="str">
        <f>VLOOKUP(Rent[[#This Row],[Real_estate_Item]],Houses[#All],2)</f>
        <v>Eindhoven-West</v>
      </c>
      <c r="E2588" t="str">
        <f>VLOOKUP(Rent[[#This Row],[Real_estate_Item]],Houses[#All],3)</f>
        <v>Genderbeemd</v>
      </c>
      <c r="F2588" t="str">
        <f>VLOOKUP(Rent[[#This Row],[Real_estate_Item]],Houses[#All],6)</f>
        <v>Villa</v>
      </c>
      <c r="G2588" s="3">
        <f>VLOOKUP(Rent[[#This Row],[Real_estate_Item]],Houses[#All],7)</f>
        <v>1080</v>
      </c>
      <c r="H2588" s="3">
        <f t="shared" si="80"/>
        <v>9720</v>
      </c>
      <c r="I2588" s="3">
        <f t="shared" si="81"/>
        <v>12960</v>
      </c>
      <c r="J2588" s="4">
        <f>Rent[[#This Row],[Actual_Rent]]/Rent[[#This Row],[Planned_rent]]</f>
        <v>0.75</v>
      </c>
      <c r="K2588"/>
    </row>
    <row r="2589" spans="1:11" x14ac:dyDescent="0.25">
      <c r="A2589">
        <v>137</v>
      </c>
      <c r="B2589" s="1">
        <v>38353</v>
      </c>
      <c r="C2589">
        <v>8</v>
      </c>
      <c r="D2589" t="str">
        <f>VLOOKUP(Rent[[#This Row],[Real_estate_Item]],Houses[#All],2)</f>
        <v>Eindhoven-West</v>
      </c>
      <c r="E2589" t="str">
        <f>VLOOKUP(Rent[[#This Row],[Real_estate_Item]],Houses[#All],3)</f>
        <v>Genderbeemd</v>
      </c>
      <c r="F2589" t="str">
        <f>VLOOKUP(Rent[[#This Row],[Real_estate_Item]],Houses[#All],6)</f>
        <v>Villa</v>
      </c>
      <c r="G2589" s="3">
        <f>VLOOKUP(Rent[[#This Row],[Real_estate_Item]],Houses[#All],7)</f>
        <v>1080</v>
      </c>
      <c r="H2589" s="3">
        <f t="shared" si="80"/>
        <v>8640</v>
      </c>
      <c r="I2589" s="3">
        <f t="shared" si="81"/>
        <v>12960</v>
      </c>
      <c r="J2589" s="4">
        <f>Rent[[#This Row],[Actual_Rent]]/Rent[[#This Row],[Planned_rent]]</f>
        <v>0.66666666666666663</v>
      </c>
      <c r="K2589"/>
    </row>
    <row r="2590" spans="1:11" x14ac:dyDescent="0.25">
      <c r="A2590">
        <v>137</v>
      </c>
      <c r="B2590" s="1">
        <v>38718</v>
      </c>
      <c r="C2590">
        <v>8</v>
      </c>
      <c r="D2590" t="str">
        <f>VLOOKUP(Rent[[#This Row],[Real_estate_Item]],Houses[#All],2)</f>
        <v>Eindhoven-West</v>
      </c>
      <c r="E2590" t="str">
        <f>VLOOKUP(Rent[[#This Row],[Real_estate_Item]],Houses[#All],3)</f>
        <v>Genderbeemd</v>
      </c>
      <c r="F2590" t="str">
        <f>VLOOKUP(Rent[[#This Row],[Real_estate_Item]],Houses[#All],6)</f>
        <v>Villa</v>
      </c>
      <c r="G2590" s="3">
        <f>VLOOKUP(Rent[[#This Row],[Real_estate_Item]],Houses[#All],7)</f>
        <v>1080</v>
      </c>
      <c r="H2590" s="3">
        <f t="shared" si="80"/>
        <v>8640</v>
      </c>
      <c r="I2590" s="3">
        <f t="shared" si="81"/>
        <v>12960</v>
      </c>
      <c r="J2590" s="4">
        <f>Rent[[#This Row],[Actual_Rent]]/Rent[[#This Row],[Planned_rent]]</f>
        <v>0.66666666666666663</v>
      </c>
      <c r="K2590"/>
    </row>
    <row r="2591" spans="1:11" x14ac:dyDescent="0.25">
      <c r="A2591">
        <v>137</v>
      </c>
      <c r="B2591" s="1">
        <v>39083</v>
      </c>
      <c r="C2591">
        <v>11</v>
      </c>
      <c r="D2591" t="str">
        <f>VLOOKUP(Rent[[#This Row],[Real_estate_Item]],Houses[#All],2)</f>
        <v>Eindhoven-West</v>
      </c>
      <c r="E2591" t="str">
        <f>VLOOKUP(Rent[[#This Row],[Real_estate_Item]],Houses[#All],3)</f>
        <v>Genderbeemd</v>
      </c>
      <c r="F2591" t="str">
        <f>VLOOKUP(Rent[[#This Row],[Real_estate_Item]],Houses[#All],6)</f>
        <v>Villa</v>
      </c>
      <c r="G2591" s="3">
        <f>VLOOKUP(Rent[[#This Row],[Real_estate_Item]],Houses[#All],7)</f>
        <v>1080</v>
      </c>
      <c r="H2591" s="3">
        <f t="shared" si="80"/>
        <v>11880</v>
      </c>
      <c r="I2591" s="3">
        <f t="shared" si="81"/>
        <v>12960</v>
      </c>
      <c r="J2591" s="4">
        <f>Rent[[#This Row],[Actual_Rent]]/Rent[[#This Row],[Planned_rent]]</f>
        <v>0.91666666666666663</v>
      </c>
      <c r="K2591"/>
    </row>
    <row r="2592" spans="1:11" x14ac:dyDescent="0.25">
      <c r="A2592">
        <v>137</v>
      </c>
      <c r="B2592" s="1">
        <v>39448</v>
      </c>
      <c r="C2592">
        <v>8</v>
      </c>
      <c r="D2592" t="str">
        <f>VLOOKUP(Rent[[#This Row],[Real_estate_Item]],Houses[#All],2)</f>
        <v>Eindhoven-West</v>
      </c>
      <c r="E2592" t="str">
        <f>VLOOKUP(Rent[[#This Row],[Real_estate_Item]],Houses[#All],3)</f>
        <v>Genderbeemd</v>
      </c>
      <c r="F2592" t="str">
        <f>VLOOKUP(Rent[[#This Row],[Real_estate_Item]],Houses[#All],6)</f>
        <v>Villa</v>
      </c>
      <c r="G2592" s="3">
        <f>VLOOKUP(Rent[[#This Row],[Real_estate_Item]],Houses[#All],7)</f>
        <v>1080</v>
      </c>
      <c r="H2592" s="3">
        <f t="shared" si="80"/>
        <v>8640</v>
      </c>
      <c r="I2592" s="3">
        <f t="shared" si="81"/>
        <v>12960</v>
      </c>
      <c r="J2592" s="4">
        <f>Rent[[#This Row],[Actual_Rent]]/Rent[[#This Row],[Planned_rent]]</f>
        <v>0.66666666666666663</v>
      </c>
      <c r="K2592"/>
    </row>
    <row r="2593" spans="1:11" x14ac:dyDescent="0.25">
      <c r="A2593">
        <v>137</v>
      </c>
      <c r="B2593" s="1">
        <v>39814</v>
      </c>
      <c r="C2593">
        <v>10</v>
      </c>
      <c r="D2593" t="str">
        <f>VLOOKUP(Rent[[#This Row],[Real_estate_Item]],Houses[#All],2)</f>
        <v>Eindhoven-West</v>
      </c>
      <c r="E2593" t="str">
        <f>VLOOKUP(Rent[[#This Row],[Real_estate_Item]],Houses[#All],3)</f>
        <v>Genderbeemd</v>
      </c>
      <c r="F2593" t="str">
        <f>VLOOKUP(Rent[[#This Row],[Real_estate_Item]],Houses[#All],6)</f>
        <v>Villa</v>
      </c>
      <c r="G2593" s="3">
        <f>VLOOKUP(Rent[[#This Row],[Real_estate_Item]],Houses[#All],7)</f>
        <v>1080</v>
      </c>
      <c r="H2593" s="3">
        <f t="shared" si="80"/>
        <v>10800</v>
      </c>
      <c r="I2593" s="3">
        <f t="shared" si="81"/>
        <v>12960</v>
      </c>
      <c r="J2593" s="4">
        <f>Rent[[#This Row],[Actual_Rent]]/Rent[[#This Row],[Planned_rent]]</f>
        <v>0.83333333333333337</v>
      </c>
      <c r="K2593"/>
    </row>
    <row r="2594" spans="1:11" x14ac:dyDescent="0.25">
      <c r="A2594">
        <v>137</v>
      </c>
      <c r="B2594" s="1">
        <v>40179</v>
      </c>
      <c r="C2594">
        <v>8</v>
      </c>
      <c r="D2594" t="str">
        <f>VLOOKUP(Rent[[#This Row],[Real_estate_Item]],Houses[#All],2)</f>
        <v>Eindhoven-West</v>
      </c>
      <c r="E2594" t="str">
        <f>VLOOKUP(Rent[[#This Row],[Real_estate_Item]],Houses[#All],3)</f>
        <v>Genderbeemd</v>
      </c>
      <c r="F2594" t="str">
        <f>VLOOKUP(Rent[[#This Row],[Real_estate_Item]],Houses[#All],6)</f>
        <v>Villa</v>
      </c>
      <c r="G2594" s="3">
        <f>VLOOKUP(Rent[[#This Row],[Real_estate_Item]],Houses[#All],7)</f>
        <v>1080</v>
      </c>
      <c r="H2594" s="3">
        <f t="shared" si="80"/>
        <v>8640</v>
      </c>
      <c r="I2594" s="3">
        <f t="shared" si="81"/>
        <v>12960</v>
      </c>
      <c r="J2594" s="4">
        <f>Rent[[#This Row],[Actual_Rent]]/Rent[[#This Row],[Planned_rent]]</f>
        <v>0.66666666666666663</v>
      </c>
      <c r="K2594"/>
    </row>
    <row r="2595" spans="1:11" x14ac:dyDescent="0.25">
      <c r="A2595">
        <v>137</v>
      </c>
      <c r="B2595" s="1">
        <v>40544</v>
      </c>
      <c r="C2595">
        <v>8</v>
      </c>
      <c r="D2595" t="str">
        <f>VLOOKUP(Rent[[#This Row],[Real_estate_Item]],Houses[#All],2)</f>
        <v>Eindhoven-West</v>
      </c>
      <c r="E2595" t="str">
        <f>VLOOKUP(Rent[[#This Row],[Real_estate_Item]],Houses[#All],3)</f>
        <v>Genderbeemd</v>
      </c>
      <c r="F2595" t="str">
        <f>VLOOKUP(Rent[[#This Row],[Real_estate_Item]],Houses[#All],6)</f>
        <v>Villa</v>
      </c>
      <c r="G2595" s="3">
        <f>VLOOKUP(Rent[[#This Row],[Real_estate_Item]],Houses[#All],7)</f>
        <v>1080</v>
      </c>
      <c r="H2595" s="3">
        <f t="shared" si="80"/>
        <v>8640</v>
      </c>
      <c r="I2595" s="3">
        <f t="shared" si="81"/>
        <v>12960</v>
      </c>
      <c r="J2595" s="4">
        <f>Rent[[#This Row],[Actual_Rent]]/Rent[[#This Row],[Planned_rent]]</f>
        <v>0.66666666666666663</v>
      </c>
      <c r="K2595"/>
    </row>
    <row r="2596" spans="1:11" x14ac:dyDescent="0.25">
      <c r="A2596">
        <v>137</v>
      </c>
      <c r="B2596" s="1">
        <v>40909</v>
      </c>
      <c r="C2596">
        <v>11</v>
      </c>
      <c r="D2596" t="str">
        <f>VLOOKUP(Rent[[#This Row],[Real_estate_Item]],Houses[#All],2)</f>
        <v>Eindhoven-West</v>
      </c>
      <c r="E2596" t="str">
        <f>VLOOKUP(Rent[[#This Row],[Real_estate_Item]],Houses[#All],3)</f>
        <v>Genderbeemd</v>
      </c>
      <c r="F2596" t="str">
        <f>VLOOKUP(Rent[[#This Row],[Real_estate_Item]],Houses[#All],6)</f>
        <v>Villa</v>
      </c>
      <c r="G2596" s="3">
        <f>VLOOKUP(Rent[[#This Row],[Real_estate_Item]],Houses[#All],7)</f>
        <v>1080</v>
      </c>
      <c r="H2596" s="3">
        <f t="shared" si="80"/>
        <v>11880</v>
      </c>
      <c r="I2596" s="3">
        <f t="shared" si="81"/>
        <v>12960</v>
      </c>
      <c r="J2596" s="4">
        <f>Rent[[#This Row],[Actual_Rent]]/Rent[[#This Row],[Planned_rent]]</f>
        <v>0.91666666666666663</v>
      </c>
      <c r="K2596"/>
    </row>
    <row r="2597" spans="1:11" x14ac:dyDescent="0.25">
      <c r="A2597">
        <v>137</v>
      </c>
      <c r="B2597" s="1">
        <v>41275</v>
      </c>
      <c r="C2597">
        <v>9</v>
      </c>
      <c r="D2597" t="str">
        <f>VLOOKUP(Rent[[#This Row],[Real_estate_Item]],Houses[#All],2)</f>
        <v>Eindhoven-West</v>
      </c>
      <c r="E2597" t="str">
        <f>VLOOKUP(Rent[[#This Row],[Real_estate_Item]],Houses[#All],3)</f>
        <v>Genderbeemd</v>
      </c>
      <c r="F2597" t="str">
        <f>VLOOKUP(Rent[[#This Row],[Real_estate_Item]],Houses[#All],6)</f>
        <v>Villa</v>
      </c>
      <c r="G2597" s="3">
        <f>VLOOKUP(Rent[[#This Row],[Real_estate_Item]],Houses[#All],7)</f>
        <v>1080</v>
      </c>
      <c r="H2597" s="3">
        <f t="shared" si="80"/>
        <v>9720</v>
      </c>
      <c r="I2597" s="3">
        <f t="shared" si="81"/>
        <v>12960</v>
      </c>
      <c r="J2597" s="4">
        <f>Rent[[#This Row],[Actual_Rent]]/Rent[[#This Row],[Planned_rent]]</f>
        <v>0.75</v>
      </c>
      <c r="K2597"/>
    </row>
    <row r="2598" spans="1:11" x14ac:dyDescent="0.25">
      <c r="A2598">
        <v>137</v>
      </c>
      <c r="B2598" s="1">
        <v>41640</v>
      </c>
      <c r="C2598">
        <v>10</v>
      </c>
      <c r="D2598" t="str">
        <f>VLOOKUP(Rent[[#This Row],[Real_estate_Item]],Houses[#All],2)</f>
        <v>Eindhoven-West</v>
      </c>
      <c r="E2598" t="str">
        <f>VLOOKUP(Rent[[#This Row],[Real_estate_Item]],Houses[#All],3)</f>
        <v>Genderbeemd</v>
      </c>
      <c r="F2598" t="str">
        <f>VLOOKUP(Rent[[#This Row],[Real_estate_Item]],Houses[#All],6)</f>
        <v>Villa</v>
      </c>
      <c r="G2598" s="3">
        <f>VLOOKUP(Rent[[#This Row],[Real_estate_Item]],Houses[#All],7)</f>
        <v>1080</v>
      </c>
      <c r="H2598" s="3">
        <f t="shared" si="80"/>
        <v>10800</v>
      </c>
      <c r="I2598" s="3">
        <f t="shared" si="81"/>
        <v>12960</v>
      </c>
      <c r="J2598" s="4">
        <f>Rent[[#This Row],[Actual_Rent]]/Rent[[#This Row],[Planned_rent]]</f>
        <v>0.83333333333333337</v>
      </c>
      <c r="K2598"/>
    </row>
    <row r="2599" spans="1:11" x14ac:dyDescent="0.25">
      <c r="A2599">
        <v>137</v>
      </c>
      <c r="B2599" s="1">
        <v>42005</v>
      </c>
      <c r="C2599">
        <v>7</v>
      </c>
      <c r="D2599" t="str">
        <f>VLOOKUP(Rent[[#This Row],[Real_estate_Item]],Houses[#All],2)</f>
        <v>Eindhoven-West</v>
      </c>
      <c r="E2599" t="str">
        <f>VLOOKUP(Rent[[#This Row],[Real_estate_Item]],Houses[#All],3)</f>
        <v>Genderbeemd</v>
      </c>
      <c r="F2599" t="str">
        <f>VLOOKUP(Rent[[#This Row],[Real_estate_Item]],Houses[#All],6)</f>
        <v>Villa</v>
      </c>
      <c r="G2599" s="3">
        <f>VLOOKUP(Rent[[#This Row],[Real_estate_Item]],Houses[#All],7)</f>
        <v>1080</v>
      </c>
      <c r="H2599" s="3">
        <f t="shared" si="80"/>
        <v>7560</v>
      </c>
      <c r="I2599" s="3">
        <f t="shared" si="81"/>
        <v>12960</v>
      </c>
      <c r="J2599" s="4">
        <f>Rent[[#This Row],[Actual_Rent]]/Rent[[#This Row],[Planned_rent]]</f>
        <v>0.58333333333333337</v>
      </c>
      <c r="K2599"/>
    </row>
    <row r="2600" spans="1:11" x14ac:dyDescent="0.25">
      <c r="A2600">
        <v>137</v>
      </c>
      <c r="B2600" s="1">
        <v>42370</v>
      </c>
      <c r="C2600">
        <v>11</v>
      </c>
      <c r="D2600" t="str">
        <f>VLOOKUP(Rent[[#This Row],[Real_estate_Item]],Houses[#All],2)</f>
        <v>Eindhoven-West</v>
      </c>
      <c r="E2600" t="str">
        <f>VLOOKUP(Rent[[#This Row],[Real_estate_Item]],Houses[#All],3)</f>
        <v>Genderbeemd</v>
      </c>
      <c r="F2600" t="str">
        <f>VLOOKUP(Rent[[#This Row],[Real_estate_Item]],Houses[#All],6)</f>
        <v>Villa</v>
      </c>
      <c r="G2600" s="3">
        <f>VLOOKUP(Rent[[#This Row],[Real_estate_Item]],Houses[#All],7)</f>
        <v>1080</v>
      </c>
      <c r="H2600" s="3">
        <f t="shared" si="80"/>
        <v>11880</v>
      </c>
      <c r="I2600" s="3">
        <f t="shared" si="81"/>
        <v>12960</v>
      </c>
      <c r="J2600" s="4">
        <f>Rent[[#This Row],[Actual_Rent]]/Rent[[#This Row],[Planned_rent]]</f>
        <v>0.91666666666666663</v>
      </c>
      <c r="K2600"/>
    </row>
    <row r="2601" spans="1:11" x14ac:dyDescent="0.25">
      <c r="A2601">
        <v>137</v>
      </c>
      <c r="B2601" s="1">
        <v>42736</v>
      </c>
      <c r="C2601">
        <v>11</v>
      </c>
      <c r="D2601" t="str">
        <f>VLOOKUP(Rent[[#This Row],[Real_estate_Item]],Houses[#All],2)</f>
        <v>Eindhoven-West</v>
      </c>
      <c r="E2601" t="str">
        <f>VLOOKUP(Rent[[#This Row],[Real_estate_Item]],Houses[#All],3)</f>
        <v>Genderbeemd</v>
      </c>
      <c r="F2601" t="str">
        <f>VLOOKUP(Rent[[#This Row],[Real_estate_Item]],Houses[#All],6)</f>
        <v>Villa</v>
      </c>
      <c r="G2601" s="3">
        <f>VLOOKUP(Rent[[#This Row],[Real_estate_Item]],Houses[#All],7)</f>
        <v>1080</v>
      </c>
      <c r="H2601" s="3">
        <f t="shared" si="80"/>
        <v>11880</v>
      </c>
      <c r="I2601" s="3">
        <f t="shared" si="81"/>
        <v>12960</v>
      </c>
      <c r="J2601" s="4">
        <f>Rent[[#This Row],[Actual_Rent]]/Rent[[#This Row],[Planned_rent]]</f>
        <v>0.91666666666666663</v>
      </c>
      <c r="K2601"/>
    </row>
    <row r="2602" spans="1:11" x14ac:dyDescent="0.25">
      <c r="A2602">
        <v>137</v>
      </c>
      <c r="B2602" s="1">
        <v>43101</v>
      </c>
      <c r="C2602">
        <v>12</v>
      </c>
      <c r="D2602" t="str">
        <f>VLOOKUP(Rent[[#This Row],[Real_estate_Item]],Houses[#All],2)</f>
        <v>Eindhoven-West</v>
      </c>
      <c r="E2602" t="str">
        <f>VLOOKUP(Rent[[#This Row],[Real_estate_Item]],Houses[#All],3)</f>
        <v>Genderbeemd</v>
      </c>
      <c r="F2602" t="str">
        <f>VLOOKUP(Rent[[#This Row],[Real_estate_Item]],Houses[#All],6)</f>
        <v>Villa</v>
      </c>
      <c r="G2602" s="3">
        <f>VLOOKUP(Rent[[#This Row],[Real_estate_Item]],Houses[#All],7)</f>
        <v>1080</v>
      </c>
      <c r="H2602" s="3">
        <f t="shared" si="80"/>
        <v>12960</v>
      </c>
      <c r="I2602" s="3">
        <f t="shared" si="81"/>
        <v>12960</v>
      </c>
      <c r="J2602" s="4">
        <f>Rent[[#This Row],[Actual_Rent]]/Rent[[#This Row],[Planned_rent]]</f>
        <v>1</v>
      </c>
      <c r="K2602"/>
    </row>
    <row r="2603" spans="1:11" x14ac:dyDescent="0.25">
      <c r="A2603">
        <v>137</v>
      </c>
      <c r="B2603" s="1">
        <v>43466</v>
      </c>
      <c r="C2603">
        <v>12</v>
      </c>
      <c r="D2603" t="str">
        <f>VLOOKUP(Rent[[#This Row],[Real_estate_Item]],Houses[#All],2)</f>
        <v>Eindhoven-West</v>
      </c>
      <c r="E2603" t="str">
        <f>VLOOKUP(Rent[[#This Row],[Real_estate_Item]],Houses[#All],3)</f>
        <v>Genderbeemd</v>
      </c>
      <c r="F2603" t="str">
        <f>VLOOKUP(Rent[[#This Row],[Real_estate_Item]],Houses[#All],6)</f>
        <v>Villa</v>
      </c>
      <c r="G2603" s="3">
        <f>VLOOKUP(Rent[[#This Row],[Real_estate_Item]],Houses[#All],7)</f>
        <v>1080</v>
      </c>
      <c r="H2603" s="3">
        <f t="shared" si="80"/>
        <v>12960</v>
      </c>
      <c r="I2603" s="3">
        <f t="shared" si="81"/>
        <v>12960</v>
      </c>
      <c r="J2603" s="4">
        <f>Rent[[#This Row],[Actual_Rent]]/Rent[[#This Row],[Planned_rent]]</f>
        <v>1</v>
      </c>
      <c r="K2603"/>
    </row>
    <row r="2604" spans="1:11" x14ac:dyDescent="0.25">
      <c r="A2604">
        <v>138</v>
      </c>
      <c r="B2604" s="1">
        <v>36892</v>
      </c>
      <c r="C2604">
        <v>10</v>
      </c>
      <c r="D2604" t="str">
        <f>VLOOKUP(Rent[[#This Row],[Real_estate_Item]],Houses[#All],2)</f>
        <v>Eindhoven-West</v>
      </c>
      <c r="E2604" t="str">
        <f>VLOOKUP(Rent[[#This Row],[Real_estate_Item]],Houses[#All],3)</f>
        <v>Genderbeemd</v>
      </c>
      <c r="F2604" t="str">
        <f>VLOOKUP(Rent[[#This Row],[Real_estate_Item]],Houses[#All],6)</f>
        <v>Condo</v>
      </c>
      <c r="G2604" s="3">
        <f>VLOOKUP(Rent[[#This Row],[Real_estate_Item]],Houses[#All],7)</f>
        <v>300</v>
      </c>
      <c r="H2604" s="3">
        <f t="shared" si="80"/>
        <v>3000</v>
      </c>
      <c r="I2604" s="3">
        <f t="shared" si="81"/>
        <v>3600</v>
      </c>
      <c r="J2604" s="4">
        <f>Rent[[#This Row],[Actual_Rent]]/Rent[[#This Row],[Planned_rent]]</f>
        <v>0.83333333333333337</v>
      </c>
      <c r="K2604"/>
    </row>
    <row r="2605" spans="1:11" x14ac:dyDescent="0.25">
      <c r="A2605">
        <v>138</v>
      </c>
      <c r="B2605" s="1">
        <v>37257</v>
      </c>
      <c r="C2605">
        <v>9</v>
      </c>
      <c r="D2605" t="str">
        <f>VLOOKUP(Rent[[#This Row],[Real_estate_Item]],Houses[#All],2)</f>
        <v>Eindhoven-West</v>
      </c>
      <c r="E2605" t="str">
        <f>VLOOKUP(Rent[[#This Row],[Real_estate_Item]],Houses[#All],3)</f>
        <v>Genderbeemd</v>
      </c>
      <c r="F2605" t="str">
        <f>VLOOKUP(Rent[[#This Row],[Real_estate_Item]],Houses[#All],6)</f>
        <v>Condo</v>
      </c>
      <c r="G2605" s="3">
        <f>VLOOKUP(Rent[[#This Row],[Real_estate_Item]],Houses[#All],7)</f>
        <v>300</v>
      </c>
      <c r="H2605" s="3">
        <f t="shared" si="80"/>
        <v>2700</v>
      </c>
      <c r="I2605" s="3">
        <f t="shared" si="81"/>
        <v>3600</v>
      </c>
      <c r="J2605" s="4">
        <f>Rent[[#This Row],[Actual_Rent]]/Rent[[#This Row],[Planned_rent]]</f>
        <v>0.75</v>
      </c>
      <c r="K2605"/>
    </row>
    <row r="2606" spans="1:11" x14ac:dyDescent="0.25">
      <c r="A2606">
        <v>138</v>
      </c>
      <c r="B2606" s="1">
        <v>37622</v>
      </c>
      <c r="C2606">
        <v>8</v>
      </c>
      <c r="D2606" t="str">
        <f>VLOOKUP(Rent[[#This Row],[Real_estate_Item]],Houses[#All],2)</f>
        <v>Eindhoven-West</v>
      </c>
      <c r="E2606" t="str">
        <f>VLOOKUP(Rent[[#This Row],[Real_estate_Item]],Houses[#All],3)</f>
        <v>Genderbeemd</v>
      </c>
      <c r="F2606" t="str">
        <f>VLOOKUP(Rent[[#This Row],[Real_estate_Item]],Houses[#All],6)</f>
        <v>Condo</v>
      </c>
      <c r="G2606" s="3">
        <f>VLOOKUP(Rent[[#This Row],[Real_estate_Item]],Houses[#All],7)</f>
        <v>300</v>
      </c>
      <c r="H2606" s="3">
        <f t="shared" si="80"/>
        <v>2400</v>
      </c>
      <c r="I2606" s="3">
        <f t="shared" si="81"/>
        <v>3600</v>
      </c>
      <c r="J2606" s="4">
        <f>Rent[[#This Row],[Actual_Rent]]/Rent[[#This Row],[Planned_rent]]</f>
        <v>0.66666666666666663</v>
      </c>
      <c r="K2606"/>
    </row>
    <row r="2607" spans="1:11" x14ac:dyDescent="0.25">
      <c r="A2607">
        <v>138</v>
      </c>
      <c r="B2607" s="1">
        <v>37987</v>
      </c>
      <c r="C2607">
        <v>9</v>
      </c>
      <c r="D2607" t="str">
        <f>VLOOKUP(Rent[[#This Row],[Real_estate_Item]],Houses[#All],2)</f>
        <v>Eindhoven-West</v>
      </c>
      <c r="E2607" t="str">
        <f>VLOOKUP(Rent[[#This Row],[Real_estate_Item]],Houses[#All],3)</f>
        <v>Genderbeemd</v>
      </c>
      <c r="F2607" t="str">
        <f>VLOOKUP(Rent[[#This Row],[Real_estate_Item]],Houses[#All],6)</f>
        <v>Condo</v>
      </c>
      <c r="G2607" s="3">
        <f>VLOOKUP(Rent[[#This Row],[Real_estate_Item]],Houses[#All],7)</f>
        <v>300</v>
      </c>
      <c r="H2607" s="3">
        <f t="shared" si="80"/>
        <v>2700</v>
      </c>
      <c r="I2607" s="3">
        <f t="shared" si="81"/>
        <v>3600</v>
      </c>
      <c r="J2607" s="4">
        <f>Rent[[#This Row],[Actual_Rent]]/Rent[[#This Row],[Planned_rent]]</f>
        <v>0.75</v>
      </c>
      <c r="K2607"/>
    </row>
    <row r="2608" spans="1:11" x14ac:dyDescent="0.25">
      <c r="A2608">
        <v>138</v>
      </c>
      <c r="B2608" s="1">
        <v>38353</v>
      </c>
      <c r="C2608">
        <v>10</v>
      </c>
      <c r="D2608" t="str">
        <f>VLOOKUP(Rent[[#This Row],[Real_estate_Item]],Houses[#All],2)</f>
        <v>Eindhoven-West</v>
      </c>
      <c r="E2608" t="str">
        <f>VLOOKUP(Rent[[#This Row],[Real_estate_Item]],Houses[#All],3)</f>
        <v>Genderbeemd</v>
      </c>
      <c r="F2608" t="str">
        <f>VLOOKUP(Rent[[#This Row],[Real_estate_Item]],Houses[#All],6)</f>
        <v>Condo</v>
      </c>
      <c r="G2608" s="3">
        <f>VLOOKUP(Rent[[#This Row],[Real_estate_Item]],Houses[#All],7)</f>
        <v>300</v>
      </c>
      <c r="H2608" s="3">
        <f t="shared" si="80"/>
        <v>3000</v>
      </c>
      <c r="I2608" s="3">
        <f t="shared" si="81"/>
        <v>3600</v>
      </c>
      <c r="J2608" s="4">
        <f>Rent[[#This Row],[Actual_Rent]]/Rent[[#This Row],[Planned_rent]]</f>
        <v>0.83333333333333337</v>
      </c>
      <c r="K2608"/>
    </row>
    <row r="2609" spans="1:11" x14ac:dyDescent="0.25">
      <c r="A2609">
        <v>138</v>
      </c>
      <c r="B2609" s="1">
        <v>38718</v>
      </c>
      <c r="C2609">
        <v>9</v>
      </c>
      <c r="D2609" t="str">
        <f>VLOOKUP(Rent[[#This Row],[Real_estate_Item]],Houses[#All],2)</f>
        <v>Eindhoven-West</v>
      </c>
      <c r="E2609" t="str">
        <f>VLOOKUP(Rent[[#This Row],[Real_estate_Item]],Houses[#All],3)</f>
        <v>Genderbeemd</v>
      </c>
      <c r="F2609" t="str">
        <f>VLOOKUP(Rent[[#This Row],[Real_estate_Item]],Houses[#All],6)</f>
        <v>Condo</v>
      </c>
      <c r="G2609" s="3">
        <f>VLOOKUP(Rent[[#This Row],[Real_estate_Item]],Houses[#All],7)</f>
        <v>300</v>
      </c>
      <c r="H2609" s="3">
        <f t="shared" si="80"/>
        <v>2700</v>
      </c>
      <c r="I2609" s="3">
        <f t="shared" si="81"/>
        <v>3600</v>
      </c>
      <c r="J2609" s="4">
        <f>Rent[[#This Row],[Actual_Rent]]/Rent[[#This Row],[Planned_rent]]</f>
        <v>0.75</v>
      </c>
      <c r="K2609"/>
    </row>
    <row r="2610" spans="1:11" x14ac:dyDescent="0.25">
      <c r="A2610">
        <v>138</v>
      </c>
      <c r="B2610" s="1">
        <v>39083</v>
      </c>
      <c r="C2610">
        <v>10</v>
      </c>
      <c r="D2610" t="str">
        <f>VLOOKUP(Rent[[#This Row],[Real_estate_Item]],Houses[#All],2)</f>
        <v>Eindhoven-West</v>
      </c>
      <c r="E2610" t="str">
        <f>VLOOKUP(Rent[[#This Row],[Real_estate_Item]],Houses[#All],3)</f>
        <v>Genderbeemd</v>
      </c>
      <c r="F2610" t="str">
        <f>VLOOKUP(Rent[[#This Row],[Real_estate_Item]],Houses[#All],6)</f>
        <v>Condo</v>
      </c>
      <c r="G2610" s="3">
        <f>VLOOKUP(Rent[[#This Row],[Real_estate_Item]],Houses[#All],7)</f>
        <v>300</v>
      </c>
      <c r="H2610" s="3">
        <f t="shared" si="80"/>
        <v>3000</v>
      </c>
      <c r="I2610" s="3">
        <f t="shared" si="81"/>
        <v>3600</v>
      </c>
      <c r="J2610" s="4">
        <f>Rent[[#This Row],[Actual_Rent]]/Rent[[#This Row],[Planned_rent]]</f>
        <v>0.83333333333333337</v>
      </c>
      <c r="K2610"/>
    </row>
    <row r="2611" spans="1:11" x14ac:dyDescent="0.25">
      <c r="A2611">
        <v>138</v>
      </c>
      <c r="B2611" s="1">
        <v>39448</v>
      </c>
      <c r="C2611">
        <v>8</v>
      </c>
      <c r="D2611" t="str">
        <f>VLOOKUP(Rent[[#This Row],[Real_estate_Item]],Houses[#All],2)</f>
        <v>Eindhoven-West</v>
      </c>
      <c r="E2611" t="str">
        <f>VLOOKUP(Rent[[#This Row],[Real_estate_Item]],Houses[#All],3)</f>
        <v>Genderbeemd</v>
      </c>
      <c r="F2611" t="str">
        <f>VLOOKUP(Rent[[#This Row],[Real_estate_Item]],Houses[#All],6)</f>
        <v>Condo</v>
      </c>
      <c r="G2611" s="3">
        <f>VLOOKUP(Rent[[#This Row],[Real_estate_Item]],Houses[#All],7)</f>
        <v>300</v>
      </c>
      <c r="H2611" s="3">
        <f t="shared" si="80"/>
        <v>2400</v>
      </c>
      <c r="I2611" s="3">
        <f t="shared" si="81"/>
        <v>3600</v>
      </c>
      <c r="J2611" s="4">
        <f>Rent[[#This Row],[Actual_Rent]]/Rent[[#This Row],[Planned_rent]]</f>
        <v>0.66666666666666663</v>
      </c>
      <c r="K2611"/>
    </row>
    <row r="2612" spans="1:11" x14ac:dyDescent="0.25">
      <c r="A2612">
        <v>138</v>
      </c>
      <c r="B2612" s="1">
        <v>39814</v>
      </c>
      <c r="C2612">
        <v>7</v>
      </c>
      <c r="D2612" t="str">
        <f>VLOOKUP(Rent[[#This Row],[Real_estate_Item]],Houses[#All],2)</f>
        <v>Eindhoven-West</v>
      </c>
      <c r="E2612" t="str">
        <f>VLOOKUP(Rent[[#This Row],[Real_estate_Item]],Houses[#All],3)</f>
        <v>Genderbeemd</v>
      </c>
      <c r="F2612" t="str">
        <f>VLOOKUP(Rent[[#This Row],[Real_estate_Item]],Houses[#All],6)</f>
        <v>Condo</v>
      </c>
      <c r="G2612" s="3">
        <f>VLOOKUP(Rent[[#This Row],[Real_estate_Item]],Houses[#All],7)</f>
        <v>300</v>
      </c>
      <c r="H2612" s="3">
        <f t="shared" si="80"/>
        <v>2100</v>
      </c>
      <c r="I2612" s="3">
        <f t="shared" si="81"/>
        <v>3600</v>
      </c>
      <c r="J2612" s="4">
        <f>Rent[[#This Row],[Actual_Rent]]/Rent[[#This Row],[Planned_rent]]</f>
        <v>0.58333333333333337</v>
      </c>
      <c r="K2612"/>
    </row>
    <row r="2613" spans="1:11" x14ac:dyDescent="0.25">
      <c r="A2613">
        <v>138</v>
      </c>
      <c r="B2613" s="1">
        <v>40179</v>
      </c>
      <c r="C2613">
        <v>7</v>
      </c>
      <c r="D2613" t="str">
        <f>VLOOKUP(Rent[[#This Row],[Real_estate_Item]],Houses[#All],2)</f>
        <v>Eindhoven-West</v>
      </c>
      <c r="E2613" t="str">
        <f>VLOOKUP(Rent[[#This Row],[Real_estate_Item]],Houses[#All],3)</f>
        <v>Genderbeemd</v>
      </c>
      <c r="F2613" t="str">
        <f>VLOOKUP(Rent[[#This Row],[Real_estate_Item]],Houses[#All],6)</f>
        <v>Condo</v>
      </c>
      <c r="G2613" s="3">
        <f>VLOOKUP(Rent[[#This Row],[Real_estate_Item]],Houses[#All],7)</f>
        <v>300</v>
      </c>
      <c r="H2613" s="3">
        <f t="shared" si="80"/>
        <v>2100</v>
      </c>
      <c r="I2613" s="3">
        <f t="shared" si="81"/>
        <v>3600</v>
      </c>
      <c r="J2613" s="4">
        <f>Rent[[#This Row],[Actual_Rent]]/Rent[[#This Row],[Planned_rent]]</f>
        <v>0.58333333333333337</v>
      </c>
      <c r="K2613"/>
    </row>
    <row r="2614" spans="1:11" x14ac:dyDescent="0.25">
      <c r="A2614">
        <v>138</v>
      </c>
      <c r="B2614" s="1">
        <v>40544</v>
      </c>
      <c r="C2614">
        <v>7</v>
      </c>
      <c r="D2614" t="str">
        <f>VLOOKUP(Rent[[#This Row],[Real_estate_Item]],Houses[#All],2)</f>
        <v>Eindhoven-West</v>
      </c>
      <c r="E2614" t="str">
        <f>VLOOKUP(Rent[[#This Row],[Real_estate_Item]],Houses[#All],3)</f>
        <v>Genderbeemd</v>
      </c>
      <c r="F2614" t="str">
        <f>VLOOKUP(Rent[[#This Row],[Real_estate_Item]],Houses[#All],6)</f>
        <v>Condo</v>
      </c>
      <c r="G2614" s="3">
        <f>VLOOKUP(Rent[[#This Row],[Real_estate_Item]],Houses[#All],7)</f>
        <v>300</v>
      </c>
      <c r="H2614" s="3">
        <f t="shared" si="80"/>
        <v>2100</v>
      </c>
      <c r="I2614" s="3">
        <f t="shared" si="81"/>
        <v>3600</v>
      </c>
      <c r="J2614" s="4">
        <f>Rent[[#This Row],[Actual_Rent]]/Rent[[#This Row],[Planned_rent]]</f>
        <v>0.58333333333333337</v>
      </c>
      <c r="K2614"/>
    </row>
    <row r="2615" spans="1:11" x14ac:dyDescent="0.25">
      <c r="A2615">
        <v>138</v>
      </c>
      <c r="B2615" s="1">
        <v>40909</v>
      </c>
      <c r="C2615">
        <v>10</v>
      </c>
      <c r="D2615" t="str">
        <f>VLOOKUP(Rent[[#This Row],[Real_estate_Item]],Houses[#All],2)</f>
        <v>Eindhoven-West</v>
      </c>
      <c r="E2615" t="str">
        <f>VLOOKUP(Rent[[#This Row],[Real_estate_Item]],Houses[#All],3)</f>
        <v>Genderbeemd</v>
      </c>
      <c r="F2615" t="str">
        <f>VLOOKUP(Rent[[#This Row],[Real_estate_Item]],Houses[#All],6)</f>
        <v>Condo</v>
      </c>
      <c r="G2615" s="3">
        <f>VLOOKUP(Rent[[#This Row],[Real_estate_Item]],Houses[#All],7)</f>
        <v>300</v>
      </c>
      <c r="H2615" s="3">
        <f t="shared" si="80"/>
        <v>3000</v>
      </c>
      <c r="I2615" s="3">
        <f t="shared" si="81"/>
        <v>3600</v>
      </c>
      <c r="J2615" s="4">
        <f>Rent[[#This Row],[Actual_Rent]]/Rent[[#This Row],[Planned_rent]]</f>
        <v>0.83333333333333337</v>
      </c>
      <c r="K2615"/>
    </row>
    <row r="2616" spans="1:11" x14ac:dyDescent="0.25">
      <c r="A2616">
        <v>138</v>
      </c>
      <c r="B2616" s="1">
        <v>41275</v>
      </c>
      <c r="C2616">
        <v>10</v>
      </c>
      <c r="D2616" t="str">
        <f>VLOOKUP(Rent[[#This Row],[Real_estate_Item]],Houses[#All],2)</f>
        <v>Eindhoven-West</v>
      </c>
      <c r="E2616" t="str">
        <f>VLOOKUP(Rent[[#This Row],[Real_estate_Item]],Houses[#All],3)</f>
        <v>Genderbeemd</v>
      </c>
      <c r="F2616" t="str">
        <f>VLOOKUP(Rent[[#This Row],[Real_estate_Item]],Houses[#All],6)</f>
        <v>Condo</v>
      </c>
      <c r="G2616" s="3">
        <f>VLOOKUP(Rent[[#This Row],[Real_estate_Item]],Houses[#All],7)</f>
        <v>300</v>
      </c>
      <c r="H2616" s="3">
        <f t="shared" si="80"/>
        <v>3000</v>
      </c>
      <c r="I2616" s="3">
        <f t="shared" si="81"/>
        <v>3600</v>
      </c>
      <c r="J2616" s="4">
        <f>Rent[[#This Row],[Actual_Rent]]/Rent[[#This Row],[Planned_rent]]</f>
        <v>0.83333333333333337</v>
      </c>
      <c r="K2616"/>
    </row>
    <row r="2617" spans="1:11" x14ac:dyDescent="0.25">
      <c r="A2617">
        <v>138</v>
      </c>
      <c r="B2617" s="1">
        <v>41640</v>
      </c>
      <c r="C2617">
        <v>9</v>
      </c>
      <c r="D2617" t="str">
        <f>VLOOKUP(Rent[[#This Row],[Real_estate_Item]],Houses[#All],2)</f>
        <v>Eindhoven-West</v>
      </c>
      <c r="E2617" t="str">
        <f>VLOOKUP(Rent[[#This Row],[Real_estate_Item]],Houses[#All],3)</f>
        <v>Genderbeemd</v>
      </c>
      <c r="F2617" t="str">
        <f>VLOOKUP(Rent[[#This Row],[Real_estate_Item]],Houses[#All],6)</f>
        <v>Condo</v>
      </c>
      <c r="G2617" s="3">
        <f>VLOOKUP(Rent[[#This Row],[Real_estate_Item]],Houses[#All],7)</f>
        <v>300</v>
      </c>
      <c r="H2617" s="3">
        <f t="shared" si="80"/>
        <v>2700</v>
      </c>
      <c r="I2617" s="3">
        <f t="shared" si="81"/>
        <v>3600</v>
      </c>
      <c r="J2617" s="4">
        <f>Rent[[#This Row],[Actual_Rent]]/Rent[[#This Row],[Planned_rent]]</f>
        <v>0.75</v>
      </c>
      <c r="K2617"/>
    </row>
    <row r="2618" spans="1:11" x14ac:dyDescent="0.25">
      <c r="A2618">
        <v>138</v>
      </c>
      <c r="B2618" s="1">
        <v>42005</v>
      </c>
      <c r="C2618">
        <v>9</v>
      </c>
      <c r="D2618" t="str">
        <f>VLOOKUP(Rent[[#This Row],[Real_estate_Item]],Houses[#All],2)</f>
        <v>Eindhoven-West</v>
      </c>
      <c r="E2618" t="str">
        <f>VLOOKUP(Rent[[#This Row],[Real_estate_Item]],Houses[#All],3)</f>
        <v>Genderbeemd</v>
      </c>
      <c r="F2618" t="str">
        <f>VLOOKUP(Rent[[#This Row],[Real_estate_Item]],Houses[#All],6)</f>
        <v>Condo</v>
      </c>
      <c r="G2618" s="3">
        <f>VLOOKUP(Rent[[#This Row],[Real_estate_Item]],Houses[#All],7)</f>
        <v>300</v>
      </c>
      <c r="H2618" s="3">
        <f t="shared" si="80"/>
        <v>2700</v>
      </c>
      <c r="I2618" s="3">
        <f t="shared" si="81"/>
        <v>3600</v>
      </c>
      <c r="J2618" s="4">
        <f>Rent[[#This Row],[Actual_Rent]]/Rent[[#This Row],[Planned_rent]]</f>
        <v>0.75</v>
      </c>
      <c r="K2618"/>
    </row>
    <row r="2619" spans="1:11" x14ac:dyDescent="0.25">
      <c r="A2619">
        <v>138</v>
      </c>
      <c r="B2619" s="1">
        <v>42370</v>
      </c>
      <c r="C2619">
        <v>9</v>
      </c>
      <c r="D2619" t="str">
        <f>VLOOKUP(Rent[[#This Row],[Real_estate_Item]],Houses[#All],2)</f>
        <v>Eindhoven-West</v>
      </c>
      <c r="E2619" t="str">
        <f>VLOOKUP(Rent[[#This Row],[Real_estate_Item]],Houses[#All],3)</f>
        <v>Genderbeemd</v>
      </c>
      <c r="F2619" t="str">
        <f>VLOOKUP(Rent[[#This Row],[Real_estate_Item]],Houses[#All],6)</f>
        <v>Condo</v>
      </c>
      <c r="G2619" s="3">
        <f>VLOOKUP(Rent[[#This Row],[Real_estate_Item]],Houses[#All],7)</f>
        <v>300</v>
      </c>
      <c r="H2619" s="3">
        <f t="shared" si="80"/>
        <v>2700</v>
      </c>
      <c r="I2619" s="3">
        <f t="shared" si="81"/>
        <v>3600</v>
      </c>
      <c r="J2619" s="4">
        <f>Rent[[#This Row],[Actual_Rent]]/Rent[[#This Row],[Planned_rent]]</f>
        <v>0.75</v>
      </c>
      <c r="K2619"/>
    </row>
    <row r="2620" spans="1:11" x14ac:dyDescent="0.25">
      <c r="A2620">
        <v>138</v>
      </c>
      <c r="B2620" s="1">
        <v>42736</v>
      </c>
      <c r="C2620">
        <v>9</v>
      </c>
      <c r="D2620" t="str">
        <f>VLOOKUP(Rent[[#This Row],[Real_estate_Item]],Houses[#All],2)</f>
        <v>Eindhoven-West</v>
      </c>
      <c r="E2620" t="str">
        <f>VLOOKUP(Rent[[#This Row],[Real_estate_Item]],Houses[#All],3)</f>
        <v>Genderbeemd</v>
      </c>
      <c r="F2620" t="str">
        <f>VLOOKUP(Rent[[#This Row],[Real_estate_Item]],Houses[#All],6)</f>
        <v>Condo</v>
      </c>
      <c r="G2620" s="3">
        <f>VLOOKUP(Rent[[#This Row],[Real_estate_Item]],Houses[#All],7)</f>
        <v>300</v>
      </c>
      <c r="H2620" s="3">
        <f t="shared" si="80"/>
        <v>2700</v>
      </c>
      <c r="I2620" s="3">
        <f t="shared" si="81"/>
        <v>3600</v>
      </c>
      <c r="J2620" s="4">
        <f>Rent[[#This Row],[Actual_Rent]]/Rent[[#This Row],[Planned_rent]]</f>
        <v>0.75</v>
      </c>
      <c r="K2620"/>
    </row>
    <row r="2621" spans="1:11" x14ac:dyDescent="0.25">
      <c r="A2621">
        <v>138</v>
      </c>
      <c r="B2621" s="1">
        <v>43101</v>
      </c>
      <c r="C2621">
        <v>9</v>
      </c>
      <c r="D2621" t="str">
        <f>VLOOKUP(Rent[[#This Row],[Real_estate_Item]],Houses[#All],2)</f>
        <v>Eindhoven-West</v>
      </c>
      <c r="E2621" t="str">
        <f>VLOOKUP(Rent[[#This Row],[Real_estate_Item]],Houses[#All],3)</f>
        <v>Genderbeemd</v>
      </c>
      <c r="F2621" t="str">
        <f>VLOOKUP(Rent[[#This Row],[Real_estate_Item]],Houses[#All],6)</f>
        <v>Condo</v>
      </c>
      <c r="G2621" s="3">
        <f>VLOOKUP(Rent[[#This Row],[Real_estate_Item]],Houses[#All],7)</f>
        <v>300</v>
      </c>
      <c r="H2621" s="3">
        <f t="shared" si="80"/>
        <v>2700</v>
      </c>
      <c r="I2621" s="3">
        <f t="shared" si="81"/>
        <v>3600</v>
      </c>
      <c r="J2621" s="4">
        <f>Rent[[#This Row],[Actual_Rent]]/Rent[[#This Row],[Planned_rent]]</f>
        <v>0.75</v>
      </c>
      <c r="K2621"/>
    </row>
    <row r="2622" spans="1:11" x14ac:dyDescent="0.25">
      <c r="A2622">
        <v>138</v>
      </c>
      <c r="B2622" s="1">
        <v>43466</v>
      </c>
      <c r="C2622">
        <v>7</v>
      </c>
      <c r="D2622" t="str">
        <f>VLOOKUP(Rent[[#This Row],[Real_estate_Item]],Houses[#All],2)</f>
        <v>Eindhoven-West</v>
      </c>
      <c r="E2622" t="str">
        <f>VLOOKUP(Rent[[#This Row],[Real_estate_Item]],Houses[#All],3)</f>
        <v>Genderbeemd</v>
      </c>
      <c r="F2622" t="str">
        <f>VLOOKUP(Rent[[#This Row],[Real_estate_Item]],Houses[#All],6)</f>
        <v>Condo</v>
      </c>
      <c r="G2622" s="3">
        <f>VLOOKUP(Rent[[#This Row],[Real_estate_Item]],Houses[#All],7)</f>
        <v>300</v>
      </c>
      <c r="H2622" s="3">
        <f t="shared" si="80"/>
        <v>2100</v>
      </c>
      <c r="I2622" s="3">
        <f t="shared" si="81"/>
        <v>3600</v>
      </c>
      <c r="J2622" s="4">
        <f>Rent[[#This Row],[Actual_Rent]]/Rent[[#This Row],[Planned_rent]]</f>
        <v>0.58333333333333337</v>
      </c>
      <c r="K2622"/>
    </row>
    <row r="2623" spans="1:11" x14ac:dyDescent="0.25">
      <c r="A2623">
        <v>139</v>
      </c>
      <c r="B2623" s="1">
        <v>36892</v>
      </c>
      <c r="C2623">
        <v>11</v>
      </c>
      <c r="D2623" t="str">
        <f>VLOOKUP(Rent[[#This Row],[Real_estate_Item]],Houses[#All],2)</f>
        <v>Eindhoven-Oost</v>
      </c>
      <c r="E2623" t="str">
        <f>VLOOKUP(Rent[[#This Row],[Real_estate_Item]],Houses[#All],3)</f>
        <v>Doornakkers-west</v>
      </c>
      <c r="F2623" t="str">
        <f>VLOOKUP(Rent[[#This Row],[Real_estate_Item]],Houses[#All],6)</f>
        <v>Apartment</v>
      </c>
      <c r="G2623" s="3">
        <f>VLOOKUP(Rent[[#This Row],[Real_estate_Item]],Houses[#All],7)</f>
        <v>330</v>
      </c>
      <c r="H2623" s="3">
        <f t="shared" si="80"/>
        <v>3630</v>
      </c>
      <c r="I2623" s="3">
        <f t="shared" si="81"/>
        <v>3960</v>
      </c>
      <c r="J2623" s="4">
        <f>Rent[[#This Row],[Actual_Rent]]/Rent[[#This Row],[Planned_rent]]</f>
        <v>0.91666666666666663</v>
      </c>
      <c r="K2623"/>
    </row>
    <row r="2624" spans="1:11" x14ac:dyDescent="0.25">
      <c r="A2624">
        <v>139</v>
      </c>
      <c r="B2624" s="1">
        <v>37257</v>
      </c>
      <c r="C2624">
        <v>12</v>
      </c>
      <c r="D2624" t="str">
        <f>VLOOKUP(Rent[[#This Row],[Real_estate_Item]],Houses[#All],2)</f>
        <v>Eindhoven-Oost</v>
      </c>
      <c r="E2624" t="str">
        <f>VLOOKUP(Rent[[#This Row],[Real_estate_Item]],Houses[#All],3)</f>
        <v>Doornakkers-west</v>
      </c>
      <c r="F2624" t="str">
        <f>VLOOKUP(Rent[[#This Row],[Real_estate_Item]],Houses[#All],6)</f>
        <v>Apartment</v>
      </c>
      <c r="G2624" s="3">
        <f>VLOOKUP(Rent[[#This Row],[Real_estate_Item]],Houses[#All],7)</f>
        <v>330</v>
      </c>
      <c r="H2624" s="3">
        <f t="shared" si="80"/>
        <v>3960</v>
      </c>
      <c r="I2624" s="3">
        <f t="shared" si="81"/>
        <v>3960</v>
      </c>
      <c r="J2624" s="4">
        <f>Rent[[#This Row],[Actual_Rent]]/Rent[[#This Row],[Planned_rent]]</f>
        <v>1</v>
      </c>
      <c r="K2624"/>
    </row>
    <row r="2625" spans="1:11" x14ac:dyDescent="0.25">
      <c r="A2625">
        <v>139</v>
      </c>
      <c r="B2625" s="1">
        <v>37622</v>
      </c>
      <c r="C2625">
        <v>11</v>
      </c>
      <c r="D2625" t="str">
        <f>VLOOKUP(Rent[[#This Row],[Real_estate_Item]],Houses[#All],2)</f>
        <v>Eindhoven-Oost</v>
      </c>
      <c r="E2625" t="str">
        <f>VLOOKUP(Rent[[#This Row],[Real_estate_Item]],Houses[#All],3)</f>
        <v>Doornakkers-west</v>
      </c>
      <c r="F2625" t="str">
        <f>VLOOKUP(Rent[[#This Row],[Real_estate_Item]],Houses[#All],6)</f>
        <v>Apartment</v>
      </c>
      <c r="G2625" s="3">
        <f>VLOOKUP(Rent[[#This Row],[Real_estate_Item]],Houses[#All],7)</f>
        <v>330</v>
      </c>
      <c r="H2625" s="3">
        <f t="shared" si="80"/>
        <v>3630</v>
      </c>
      <c r="I2625" s="3">
        <f t="shared" si="81"/>
        <v>3960</v>
      </c>
      <c r="J2625" s="4">
        <f>Rent[[#This Row],[Actual_Rent]]/Rent[[#This Row],[Planned_rent]]</f>
        <v>0.91666666666666663</v>
      </c>
      <c r="K2625"/>
    </row>
    <row r="2626" spans="1:11" x14ac:dyDescent="0.25">
      <c r="A2626">
        <v>139</v>
      </c>
      <c r="B2626" s="1">
        <v>37987</v>
      </c>
      <c r="C2626">
        <v>11</v>
      </c>
      <c r="D2626" t="str">
        <f>VLOOKUP(Rent[[#This Row],[Real_estate_Item]],Houses[#All],2)</f>
        <v>Eindhoven-Oost</v>
      </c>
      <c r="E2626" t="str">
        <f>VLOOKUP(Rent[[#This Row],[Real_estate_Item]],Houses[#All],3)</f>
        <v>Doornakkers-west</v>
      </c>
      <c r="F2626" t="str">
        <f>VLOOKUP(Rent[[#This Row],[Real_estate_Item]],Houses[#All],6)</f>
        <v>Apartment</v>
      </c>
      <c r="G2626" s="3">
        <f>VLOOKUP(Rent[[#This Row],[Real_estate_Item]],Houses[#All],7)</f>
        <v>330</v>
      </c>
      <c r="H2626" s="3">
        <f t="shared" ref="H2626:H2689" si="82">C2626*G2626</f>
        <v>3630</v>
      </c>
      <c r="I2626" s="3">
        <f t="shared" ref="I2626:I2689" si="83">$C$2*G2626</f>
        <v>3960</v>
      </c>
      <c r="J2626" s="4">
        <f>Rent[[#This Row],[Actual_Rent]]/Rent[[#This Row],[Planned_rent]]</f>
        <v>0.91666666666666663</v>
      </c>
      <c r="K2626"/>
    </row>
    <row r="2627" spans="1:11" x14ac:dyDescent="0.25">
      <c r="A2627">
        <v>139</v>
      </c>
      <c r="B2627" s="1">
        <v>38353</v>
      </c>
      <c r="C2627">
        <v>8</v>
      </c>
      <c r="D2627" t="str">
        <f>VLOOKUP(Rent[[#This Row],[Real_estate_Item]],Houses[#All],2)</f>
        <v>Eindhoven-Oost</v>
      </c>
      <c r="E2627" t="str">
        <f>VLOOKUP(Rent[[#This Row],[Real_estate_Item]],Houses[#All],3)</f>
        <v>Doornakkers-west</v>
      </c>
      <c r="F2627" t="str">
        <f>VLOOKUP(Rent[[#This Row],[Real_estate_Item]],Houses[#All],6)</f>
        <v>Apartment</v>
      </c>
      <c r="G2627" s="3">
        <f>VLOOKUP(Rent[[#This Row],[Real_estate_Item]],Houses[#All],7)</f>
        <v>330</v>
      </c>
      <c r="H2627" s="3">
        <f t="shared" si="82"/>
        <v>2640</v>
      </c>
      <c r="I2627" s="3">
        <f t="shared" si="83"/>
        <v>3960</v>
      </c>
      <c r="J2627" s="4">
        <f>Rent[[#This Row],[Actual_Rent]]/Rent[[#This Row],[Planned_rent]]</f>
        <v>0.66666666666666663</v>
      </c>
      <c r="K2627"/>
    </row>
    <row r="2628" spans="1:11" x14ac:dyDescent="0.25">
      <c r="A2628">
        <v>139</v>
      </c>
      <c r="B2628" s="1">
        <v>38718</v>
      </c>
      <c r="C2628">
        <v>10</v>
      </c>
      <c r="D2628" t="str">
        <f>VLOOKUP(Rent[[#This Row],[Real_estate_Item]],Houses[#All],2)</f>
        <v>Eindhoven-Oost</v>
      </c>
      <c r="E2628" t="str">
        <f>VLOOKUP(Rent[[#This Row],[Real_estate_Item]],Houses[#All],3)</f>
        <v>Doornakkers-west</v>
      </c>
      <c r="F2628" t="str">
        <f>VLOOKUP(Rent[[#This Row],[Real_estate_Item]],Houses[#All],6)</f>
        <v>Apartment</v>
      </c>
      <c r="G2628" s="3">
        <f>VLOOKUP(Rent[[#This Row],[Real_estate_Item]],Houses[#All],7)</f>
        <v>330</v>
      </c>
      <c r="H2628" s="3">
        <f t="shared" si="82"/>
        <v>3300</v>
      </c>
      <c r="I2628" s="3">
        <f t="shared" si="83"/>
        <v>3960</v>
      </c>
      <c r="J2628" s="4">
        <f>Rent[[#This Row],[Actual_Rent]]/Rent[[#This Row],[Planned_rent]]</f>
        <v>0.83333333333333337</v>
      </c>
      <c r="K2628"/>
    </row>
    <row r="2629" spans="1:11" x14ac:dyDescent="0.25">
      <c r="A2629">
        <v>139</v>
      </c>
      <c r="B2629" s="1">
        <v>39083</v>
      </c>
      <c r="C2629">
        <v>8</v>
      </c>
      <c r="D2629" t="str">
        <f>VLOOKUP(Rent[[#This Row],[Real_estate_Item]],Houses[#All],2)</f>
        <v>Eindhoven-Oost</v>
      </c>
      <c r="E2629" t="str">
        <f>VLOOKUP(Rent[[#This Row],[Real_estate_Item]],Houses[#All],3)</f>
        <v>Doornakkers-west</v>
      </c>
      <c r="F2629" t="str">
        <f>VLOOKUP(Rent[[#This Row],[Real_estate_Item]],Houses[#All],6)</f>
        <v>Apartment</v>
      </c>
      <c r="G2629" s="3">
        <f>VLOOKUP(Rent[[#This Row],[Real_estate_Item]],Houses[#All],7)</f>
        <v>330</v>
      </c>
      <c r="H2629" s="3">
        <f t="shared" si="82"/>
        <v>2640</v>
      </c>
      <c r="I2629" s="3">
        <f t="shared" si="83"/>
        <v>3960</v>
      </c>
      <c r="J2629" s="4">
        <f>Rent[[#This Row],[Actual_Rent]]/Rent[[#This Row],[Planned_rent]]</f>
        <v>0.66666666666666663</v>
      </c>
      <c r="K2629"/>
    </row>
    <row r="2630" spans="1:11" x14ac:dyDescent="0.25">
      <c r="A2630">
        <v>139</v>
      </c>
      <c r="B2630" s="1">
        <v>39448</v>
      </c>
      <c r="C2630">
        <v>12</v>
      </c>
      <c r="D2630" t="str">
        <f>VLOOKUP(Rent[[#This Row],[Real_estate_Item]],Houses[#All],2)</f>
        <v>Eindhoven-Oost</v>
      </c>
      <c r="E2630" t="str">
        <f>VLOOKUP(Rent[[#This Row],[Real_estate_Item]],Houses[#All],3)</f>
        <v>Doornakkers-west</v>
      </c>
      <c r="F2630" t="str">
        <f>VLOOKUP(Rent[[#This Row],[Real_estate_Item]],Houses[#All],6)</f>
        <v>Apartment</v>
      </c>
      <c r="G2630" s="3">
        <f>VLOOKUP(Rent[[#This Row],[Real_estate_Item]],Houses[#All],7)</f>
        <v>330</v>
      </c>
      <c r="H2630" s="3">
        <f t="shared" si="82"/>
        <v>3960</v>
      </c>
      <c r="I2630" s="3">
        <f t="shared" si="83"/>
        <v>3960</v>
      </c>
      <c r="J2630" s="4">
        <f>Rent[[#This Row],[Actual_Rent]]/Rent[[#This Row],[Planned_rent]]</f>
        <v>1</v>
      </c>
      <c r="K2630"/>
    </row>
    <row r="2631" spans="1:11" x14ac:dyDescent="0.25">
      <c r="A2631">
        <v>139</v>
      </c>
      <c r="B2631" s="1">
        <v>39814</v>
      </c>
      <c r="C2631">
        <v>8</v>
      </c>
      <c r="D2631" t="str">
        <f>VLOOKUP(Rent[[#This Row],[Real_estate_Item]],Houses[#All],2)</f>
        <v>Eindhoven-Oost</v>
      </c>
      <c r="E2631" t="str">
        <f>VLOOKUP(Rent[[#This Row],[Real_estate_Item]],Houses[#All],3)</f>
        <v>Doornakkers-west</v>
      </c>
      <c r="F2631" t="str">
        <f>VLOOKUP(Rent[[#This Row],[Real_estate_Item]],Houses[#All],6)</f>
        <v>Apartment</v>
      </c>
      <c r="G2631" s="3">
        <f>VLOOKUP(Rent[[#This Row],[Real_estate_Item]],Houses[#All],7)</f>
        <v>330</v>
      </c>
      <c r="H2631" s="3">
        <f t="shared" si="82"/>
        <v>2640</v>
      </c>
      <c r="I2631" s="3">
        <f t="shared" si="83"/>
        <v>3960</v>
      </c>
      <c r="J2631" s="4">
        <f>Rent[[#This Row],[Actual_Rent]]/Rent[[#This Row],[Planned_rent]]</f>
        <v>0.66666666666666663</v>
      </c>
      <c r="K2631"/>
    </row>
    <row r="2632" spans="1:11" x14ac:dyDescent="0.25">
      <c r="A2632">
        <v>139</v>
      </c>
      <c r="B2632" s="1">
        <v>40179</v>
      </c>
      <c r="C2632">
        <v>12</v>
      </c>
      <c r="D2632" t="str">
        <f>VLOOKUP(Rent[[#This Row],[Real_estate_Item]],Houses[#All],2)</f>
        <v>Eindhoven-Oost</v>
      </c>
      <c r="E2632" t="str">
        <f>VLOOKUP(Rent[[#This Row],[Real_estate_Item]],Houses[#All],3)</f>
        <v>Doornakkers-west</v>
      </c>
      <c r="F2632" t="str">
        <f>VLOOKUP(Rent[[#This Row],[Real_estate_Item]],Houses[#All],6)</f>
        <v>Apartment</v>
      </c>
      <c r="G2632" s="3">
        <f>VLOOKUP(Rent[[#This Row],[Real_estate_Item]],Houses[#All],7)</f>
        <v>330</v>
      </c>
      <c r="H2632" s="3">
        <f t="shared" si="82"/>
        <v>3960</v>
      </c>
      <c r="I2632" s="3">
        <f t="shared" si="83"/>
        <v>3960</v>
      </c>
      <c r="J2632" s="4">
        <f>Rent[[#This Row],[Actual_Rent]]/Rent[[#This Row],[Planned_rent]]</f>
        <v>1</v>
      </c>
      <c r="K2632"/>
    </row>
    <row r="2633" spans="1:11" x14ac:dyDescent="0.25">
      <c r="A2633">
        <v>139</v>
      </c>
      <c r="B2633" s="1">
        <v>40544</v>
      </c>
      <c r="C2633">
        <v>9</v>
      </c>
      <c r="D2633" t="str">
        <f>VLOOKUP(Rent[[#This Row],[Real_estate_Item]],Houses[#All],2)</f>
        <v>Eindhoven-Oost</v>
      </c>
      <c r="E2633" t="str">
        <f>VLOOKUP(Rent[[#This Row],[Real_estate_Item]],Houses[#All],3)</f>
        <v>Doornakkers-west</v>
      </c>
      <c r="F2633" t="str">
        <f>VLOOKUP(Rent[[#This Row],[Real_estate_Item]],Houses[#All],6)</f>
        <v>Apartment</v>
      </c>
      <c r="G2633" s="3">
        <f>VLOOKUP(Rent[[#This Row],[Real_estate_Item]],Houses[#All],7)</f>
        <v>330</v>
      </c>
      <c r="H2633" s="3">
        <f t="shared" si="82"/>
        <v>2970</v>
      </c>
      <c r="I2633" s="3">
        <f t="shared" si="83"/>
        <v>3960</v>
      </c>
      <c r="J2633" s="4">
        <f>Rent[[#This Row],[Actual_Rent]]/Rent[[#This Row],[Planned_rent]]</f>
        <v>0.75</v>
      </c>
      <c r="K2633"/>
    </row>
    <row r="2634" spans="1:11" x14ac:dyDescent="0.25">
      <c r="A2634">
        <v>139</v>
      </c>
      <c r="B2634" s="1">
        <v>40909</v>
      </c>
      <c r="C2634">
        <v>11</v>
      </c>
      <c r="D2634" t="str">
        <f>VLOOKUP(Rent[[#This Row],[Real_estate_Item]],Houses[#All],2)</f>
        <v>Eindhoven-Oost</v>
      </c>
      <c r="E2634" t="str">
        <f>VLOOKUP(Rent[[#This Row],[Real_estate_Item]],Houses[#All],3)</f>
        <v>Doornakkers-west</v>
      </c>
      <c r="F2634" t="str">
        <f>VLOOKUP(Rent[[#This Row],[Real_estate_Item]],Houses[#All],6)</f>
        <v>Apartment</v>
      </c>
      <c r="G2634" s="3">
        <f>VLOOKUP(Rent[[#This Row],[Real_estate_Item]],Houses[#All],7)</f>
        <v>330</v>
      </c>
      <c r="H2634" s="3">
        <f t="shared" si="82"/>
        <v>3630</v>
      </c>
      <c r="I2634" s="3">
        <f t="shared" si="83"/>
        <v>3960</v>
      </c>
      <c r="J2634" s="4">
        <f>Rent[[#This Row],[Actual_Rent]]/Rent[[#This Row],[Planned_rent]]</f>
        <v>0.91666666666666663</v>
      </c>
      <c r="K2634"/>
    </row>
    <row r="2635" spans="1:11" x14ac:dyDescent="0.25">
      <c r="A2635">
        <v>139</v>
      </c>
      <c r="B2635" s="1">
        <v>41275</v>
      </c>
      <c r="C2635">
        <v>9</v>
      </c>
      <c r="D2635" t="str">
        <f>VLOOKUP(Rent[[#This Row],[Real_estate_Item]],Houses[#All],2)</f>
        <v>Eindhoven-Oost</v>
      </c>
      <c r="E2635" t="str">
        <f>VLOOKUP(Rent[[#This Row],[Real_estate_Item]],Houses[#All],3)</f>
        <v>Doornakkers-west</v>
      </c>
      <c r="F2635" t="str">
        <f>VLOOKUP(Rent[[#This Row],[Real_estate_Item]],Houses[#All],6)</f>
        <v>Apartment</v>
      </c>
      <c r="G2635" s="3">
        <f>VLOOKUP(Rent[[#This Row],[Real_estate_Item]],Houses[#All],7)</f>
        <v>330</v>
      </c>
      <c r="H2635" s="3">
        <f t="shared" si="82"/>
        <v>2970</v>
      </c>
      <c r="I2635" s="3">
        <f t="shared" si="83"/>
        <v>3960</v>
      </c>
      <c r="J2635" s="4">
        <f>Rent[[#This Row],[Actual_Rent]]/Rent[[#This Row],[Planned_rent]]</f>
        <v>0.75</v>
      </c>
      <c r="K2635"/>
    </row>
    <row r="2636" spans="1:11" x14ac:dyDescent="0.25">
      <c r="A2636">
        <v>139</v>
      </c>
      <c r="B2636" s="1">
        <v>41640</v>
      </c>
      <c r="C2636">
        <v>12</v>
      </c>
      <c r="D2636" t="str">
        <f>VLOOKUP(Rent[[#This Row],[Real_estate_Item]],Houses[#All],2)</f>
        <v>Eindhoven-Oost</v>
      </c>
      <c r="E2636" t="str">
        <f>VLOOKUP(Rent[[#This Row],[Real_estate_Item]],Houses[#All],3)</f>
        <v>Doornakkers-west</v>
      </c>
      <c r="F2636" t="str">
        <f>VLOOKUP(Rent[[#This Row],[Real_estate_Item]],Houses[#All],6)</f>
        <v>Apartment</v>
      </c>
      <c r="G2636" s="3">
        <f>VLOOKUP(Rent[[#This Row],[Real_estate_Item]],Houses[#All],7)</f>
        <v>330</v>
      </c>
      <c r="H2636" s="3">
        <f t="shared" si="82"/>
        <v>3960</v>
      </c>
      <c r="I2636" s="3">
        <f t="shared" si="83"/>
        <v>3960</v>
      </c>
      <c r="J2636" s="4">
        <f>Rent[[#This Row],[Actual_Rent]]/Rent[[#This Row],[Planned_rent]]</f>
        <v>1</v>
      </c>
      <c r="K2636"/>
    </row>
    <row r="2637" spans="1:11" x14ac:dyDescent="0.25">
      <c r="A2637">
        <v>139</v>
      </c>
      <c r="B2637" s="1">
        <v>42005</v>
      </c>
      <c r="C2637">
        <v>12</v>
      </c>
      <c r="D2637" t="str">
        <f>VLOOKUP(Rent[[#This Row],[Real_estate_Item]],Houses[#All],2)</f>
        <v>Eindhoven-Oost</v>
      </c>
      <c r="E2637" t="str">
        <f>VLOOKUP(Rent[[#This Row],[Real_estate_Item]],Houses[#All],3)</f>
        <v>Doornakkers-west</v>
      </c>
      <c r="F2637" t="str">
        <f>VLOOKUP(Rent[[#This Row],[Real_estate_Item]],Houses[#All],6)</f>
        <v>Apartment</v>
      </c>
      <c r="G2637" s="3">
        <f>VLOOKUP(Rent[[#This Row],[Real_estate_Item]],Houses[#All],7)</f>
        <v>330</v>
      </c>
      <c r="H2637" s="3">
        <f t="shared" si="82"/>
        <v>3960</v>
      </c>
      <c r="I2637" s="3">
        <f t="shared" si="83"/>
        <v>3960</v>
      </c>
      <c r="J2637" s="4">
        <f>Rent[[#This Row],[Actual_Rent]]/Rent[[#This Row],[Planned_rent]]</f>
        <v>1</v>
      </c>
      <c r="K2637"/>
    </row>
    <row r="2638" spans="1:11" x14ac:dyDescent="0.25">
      <c r="A2638">
        <v>139</v>
      </c>
      <c r="B2638" s="1">
        <v>42370</v>
      </c>
      <c r="C2638">
        <v>8</v>
      </c>
      <c r="D2638" t="str">
        <f>VLOOKUP(Rent[[#This Row],[Real_estate_Item]],Houses[#All],2)</f>
        <v>Eindhoven-Oost</v>
      </c>
      <c r="E2638" t="str">
        <f>VLOOKUP(Rent[[#This Row],[Real_estate_Item]],Houses[#All],3)</f>
        <v>Doornakkers-west</v>
      </c>
      <c r="F2638" t="str">
        <f>VLOOKUP(Rent[[#This Row],[Real_estate_Item]],Houses[#All],6)</f>
        <v>Apartment</v>
      </c>
      <c r="G2638" s="3">
        <f>VLOOKUP(Rent[[#This Row],[Real_estate_Item]],Houses[#All],7)</f>
        <v>330</v>
      </c>
      <c r="H2638" s="3">
        <f t="shared" si="82"/>
        <v>2640</v>
      </c>
      <c r="I2638" s="3">
        <f t="shared" si="83"/>
        <v>3960</v>
      </c>
      <c r="J2638" s="4">
        <f>Rent[[#This Row],[Actual_Rent]]/Rent[[#This Row],[Planned_rent]]</f>
        <v>0.66666666666666663</v>
      </c>
      <c r="K2638"/>
    </row>
    <row r="2639" spans="1:11" x14ac:dyDescent="0.25">
      <c r="A2639">
        <v>139</v>
      </c>
      <c r="B2639" s="1">
        <v>42736</v>
      </c>
      <c r="C2639">
        <v>8</v>
      </c>
      <c r="D2639" t="str">
        <f>VLOOKUP(Rent[[#This Row],[Real_estate_Item]],Houses[#All],2)</f>
        <v>Eindhoven-Oost</v>
      </c>
      <c r="E2639" t="str">
        <f>VLOOKUP(Rent[[#This Row],[Real_estate_Item]],Houses[#All],3)</f>
        <v>Doornakkers-west</v>
      </c>
      <c r="F2639" t="str">
        <f>VLOOKUP(Rent[[#This Row],[Real_estate_Item]],Houses[#All],6)</f>
        <v>Apartment</v>
      </c>
      <c r="G2639" s="3">
        <f>VLOOKUP(Rent[[#This Row],[Real_estate_Item]],Houses[#All],7)</f>
        <v>330</v>
      </c>
      <c r="H2639" s="3">
        <f t="shared" si="82"/>
        <v>2640</v>
      </c>
      <c r="I2639" s="3">
        <f t="shared" si="83"/>
        <v>3960</v>
      </c>
      <c r="J2639" s="4">
        <f>Rent[[#This Row],[Actual_Rent]]/Rent[[#This Row],[Planned_rent]]</f>
        <v>0.66666666666666663</v>
      </c>
      <c r="K2639"/>
    </row>
    <row r="2640" spans="1:11" x14ac:dyDescent="0.25">
      <c r="A2640">
        <v>139</v>
      </c>
      <c r="B2640" s="1">
        <v>43101</v>
      </c>
      <c r="C2640">
        <v>9</v>
      </c>
      <c r="D2640" t="str">
        <f>VLOOKUP(Rent[[#This Row],[Real_estate_Item]],Houses[#All],2)</f>
        <v>Eindhoven-Oost</v>
      </c>
      <c r="E2640" t="str">
        <f>VLOOKUP(Rent[[#This Row],[Real_estate_Item]],Houses[#All],3)</f>
        <v>Doornakkers-west</v>
      </c>
      <c r="F2640" t="str">
        <f>VLOOKUP(Rent[[#This Row],[Real_estate_Item]],Houses[#All],6)</f>
        <v>Apartment</v>
      </c>
      <c r="G2640" s="3">
        <f>VLOOKUP(Rent[[#This Row],[Real_estate_Item]],Houses[#All],7)</f>
        <v>330</v>
      </c>
      <c r="H2640" s="3">
        <f t="shared" si="82"/>
        <v>2970</v>
      </c>
      <c r="I2640" s="3">
        <f t="shared" si="83"/>
        <v>3960</v>
      </c>
      <c r="J2640" s="4">
        <f>Rent[[#This Row],[Actual_Rent]]/Rent[[#This Row],[Planned_rent]]</f>
        <v>0.75</v>
      </c>
      <c r="K2640"/>
    </row>
    <row r="2641" spans="1:11" x14ac:dyDescent="0.25">
      <c r="A2641">
        <v>139</v>
      </c>
      <c r="B2641" s="1">
        <v>43466</v>
      </c>
      <c r="C2641">
        <v>8</v>
      </c>
      <c r="D2641" t="str">
        <f>VLOOKUP(Rent[[#This Row],[Real_estate_Item]],Houses[#All],2)</f>
        <v>Eindhoven-Oost</v>
      </c>
      <c r="E2641" t="str">
        <f>VLOOKUP(Rent[[#This Row],[Real_estate_Item]],Houses[#All],3)</f>
        <v>Doornakkers-west</v>
      </c>
      <c r="F2641" t="str">
        <f>VLOOKUP(Rent[[#This Row],[Real_estate_Item]],Houses[#All],6)</f>
        <v>Apartment</v>
      </c>
      <c r="G2641" s="3">
        <f>VLOOKUP(Rent[[#This Row],[Real_estate_Item]],Houses[#All],7)</f>
        <v>330</v>
      </c>
      <c r="H2641" s="3">
        <f t="shared" si="82"/>
        <v>2640</v>
      </c>
      <c r="I2641" s="3">
        <f t="shared" si="83"/>
        <v>3960</v>
      </c>
      <c r="J2641" s="4">
        <f>Rent[[#This Row],[Actual_Rent]]/Rent[[#This Row],[Planned_rent]]</f>
        <v>0.66666666666666663</v>
      </c>
      <c r="K2641"/>
    </row>
    <row r="2642" spans="1:11" x14ac:dyDescent="0.25">
      <c r="A2642">
        <v>140</v>
      </c>
      <c r="B2642" s="1">
        <v>36892</v>
      </c>
      <c r="C2642">
        <v>8</v>
      </c>
      <c r="D2642" t="str">
        <f>VLOOKUP(Rent[[#This Row],[Real_estate_Item]],Houses[#All],2)</f>
        <v>Eindhoven-Oost</v>
      </c>
      <c r="E2642" t="str">
        <f>VLOOKUP(Rent[[#This Row],[Real_estate_Item]],Houses[#All],3)</f>
        <v>Doornakkers-west</v>
      </c>
      <c r="F2642" t="str">
        <f>VLOOKUP(Rent[[#This Row],[Real_estate_Item]],Houses[#All],6)</f>
        <v>House</v>
      </c>
      <c r="G2642" s="3">
        <f>VLOOKUP(Rent[[#This Row],[Real_estate_Item]],Houses[#All],7)</f>
        <v>550</v>
      </c>
      <c r="H2642" s="3">
        <f t="shared" si="82"/>
        <v>4400</v>
      </c>
      <c r="I2642" s="3">
        <f t="shared" si="83"/>
        <v>6600</v>
      </c>
      <c r="J2642" s="4">
        <f>Rent[[#This Row],[Actual_Rent]]/Rent[[#This Row],[Planned_rent]]</f>
        <v>0.66666666666666663</v>
      </c>
      <c r="K2642"/>
    </row>
    <row r="2643" spans="1:11" x14ac:dyDescent="0.25">
      <c r="A2643">
        <v>140</v>
      </c>
      <c r="B2643" s="1">
        <v>37257</v>
      </c>
      <c r="C2643">
        <v>9</v>
      </c>
      <c r="D2643" t="str">
        <f>VLOOKUP(Rent[[#This Row],[Real_estate_Item]],Houses[#All],2)</f>
        <v>Eindhoven-Oost</v>
      </c>
      <c r="E2643" t="str">
        <f>VLOOKUP(Rent[[#This Row],[Real_estate_Item]],Houses[#All],3)</f>
        <v>Doornakkers-west</v>
      </c>
      <c r="F2643" t="str">
        <f>VLOOKUP(Rent[[#This Row],[Real_estate_Item]],Houses[#All],6)</f>
        <v>House</v>
      </c>
      <c r="G2643" s="3">
        <f>VLOOKUP(Rent[[#This Row],[Real_estate_Item]],Houses[#All],7)</f>
        <v>550</v>
      </c>
      <c r="H2643" s="3">
        <f t="shared" si="82"/>
        <v>4950</v>
      </c>
      <c r="I2643" s="3">
        <f t="shared" si="83"/>
        <v>6600</v>
      </c>
      <c r="J2643" s="4">
        <f>Rent[[#This Row],[Actual_Rent]]/Rent[[#This Row],[Planned_rent]]</f>
        <v>0.75</v>
      </c>
      <c r="K2643"/>
    </row>
    <row r="2644" spans="1:11" x14ac:dyDescent="0.25">
      <c r="A2644">
        <v>140</v>
      </c>
      <c r="B2644" s="1">
        <v>37622</v>
      </c>
      <c r="C2644">
        <v>11</v>
      </c>
      <c r="D2644" t="str">
        <f>VLOOKUP(Rent[[#This Row],[Real_estate_Item]],Houses[#All],2)</f>
        <v>Eindhoven-Oost</v>
      </c>
      <c r="E2644" t="str">
        <f>VLOOKUP(Rent[[#This Row],[Real_estate_Item]],Houses[#All],3)</f>
        <v>Doornakkers-west</v>
      </c>
      <c r="F2644" t="str">
        <f>VLOOKUP(Rent[[#This Row],[Real_estate_Item]],Houses[#All],6)</f>
        <v>House</v>
      </c>
      <c r="G2644" s="3">
        <f>VLOOKUP(Rent[[#This Row],[Real_estate_Item]],Houses[#All],7)</f>
        <v>550</v>
      </c>
      <c r="H2644" s="3">
        <f t="shared" si="82"/>
        <v>6050</v>
      </c>
      <c r="I2644" s="3">
        <f t="shared" si="83"/>
        <v>6600</v>
      </c>
      <c r="J2644" s="4">
        <f>Rent[[#This Row],[Actual_Rent]]/Rent[[#This Row],[Planned_rent]]</f>
        <v>0.91666666666666663</v>
      </c>
      <c r="K2644"/>
    </row>
    <row r="2645" spans="1:11" x14ac:dyDescent="0.25">
      <c r="A2645">
        <v>140</v>
      </c>
      <c r="B2645" s="1">
        <v>37987</v>
      </c>
      <c r="C2645">
        <v>11</v>
      </c>
      <c r="D2645" t="str">
        <f>VLOOKUP(Rent[[#This Row],[Real_estate_Item]],Houses[#All],2)</f>
        <v>Eindhoven-Oost</v>
      </c>
      <c r="E2645" t="str">
        <f>VLOOKUP(Rent[[#This Row],[Real_estate_Item]],Houses[#All],3)</f>
        <v>Doornakkers-west</v>
      </c>
      <c r="F2645" t="str">
        <f>VLOOKUP(Rent[[#This Row],[Real_estate_Item]],Houses[#All],6)</f>
        <v>House</v>
      </c>
      <c r="G2645" s="3">
        <f>VLOOKUP(Rent[[#This Row],[Real_estate_Item]],Houses[#All],7)</f>
        <v>550</v>
      </c>
      <c r="H2645" s="3">
        <f t="shared" si="82"/>
        <v>6050</v>
      </c>
      <c r="I2645" s="3">
        <f t="shared" si="83"/>
        <v>6600</v>
      </c>
      <c r="J2645" s="4">
        <f>Rent[[#This Row],[Actual_Rent]]/Rent[[#This Row],[Planned_rent]]</f>
        <v>0.91666666666666663</v>
      </c>
      <c r="K2645"/>
    </row>
    <row r="2646" spans="1:11" x14ac:dyDescent="0.25">
      <c r="A2646">
        <v>140</v>
      </c>
      <c r="B2646" s="1">
        <v>38353</v>
      </c>
      <c r="C2646">
        <v>12</v>
      </c>
      <c r="D2646" t="str">
        <f>VLOOKUP(Rent[[#This Row],[Real_estate_Item]],Houses[#All],2)</f>
        <v>Eindhoven-Oost</v>
      </c>
      <c r="E2646" t="str">
        <f>VLOOKUP(Rent[[#This Row],[Real_estate_Item]],Houses[#All],3)</f>
        <v>Doornakkers-west</v>
      </c>
      <c r="F2646" t="str">
        <f>VLOOKUP(Rent[[#This Row],[Real_estate_Item]],Houses[#All],6)</f>
        <v>House</v>
      </c>
      <c r="G2646" s="3">
        <f>VLOOKUP(Rent[[#This Row],[Real_estate_Item]],Houses[#All],7)</f>
        <v>550</v>
      </c>
      <c r="H2646" s="3">
        <f t="shared" si="82"/>
        <v>6600</v>
      </c>
      <c r="I2646" s="3">
        <f t="shared" si="83"/>
        <v>6600</v>
      </c>
      <c r="J2646" s="4">
        <f>Rent[[#This Row],[Actual_Rent]]/Rent[[#This Row],[Planned_rent]]</f>
        <v>1</v>
      </c>
      <c r="K2646"/>
    </row>
    <row r="2647" spans="1:11" x14ac:dyDescent="0.25">
      <c r="A2647">
        <v>140</v>
      </c>
      <c r="B2647" s="1">
        <v>38718</v>
      </c>
      <c r="C2647">
        <v>9</v>
      </c>
      <c r="D2647" t="str">
        <f>VLOOKUP(Rent[[#This Row],[Real_estate_Item]],Houses[#All],2)</f>
        <v>Eindhoven-Oost</v>
      </c>
      <c r="E2647" t="str">
        <f>VLOOKUP(Rent[[#This Row],[Real_estate_Item]],Houses[#All],3)</f>
        <v>Doornakkers-west</v>
      </c>
      <c r="F2647" t="str">
        <f>VLOOKUP(Rent[[#This Row],[Real_estate_Item]],Houses[#All],6)</f>
        <v>House</v>
      </c>
      <c r="G2647" s="3">
        <f>VLOOKUP(Rent[[#This Row],[Real_estate_Item]],Houses[#All],7)</f>
        <v>550</v>
      </c>
      <c r="H2647" s="3">
        <f t="shared" si="82"/>
        <v>4950</v>
      </c>
      <c r="I2647" s="3">
        <f t="shared" si="83"/>
        <v>6600</v>
      </c>
      <c r="J2647" s="4">
        <f>Rent[[#This Row],[Actual_Rent]]/Rent[[#This Row],[Planned_rent]]</f>
        <v>0.75</v>
      </c>
      <c r="K2647"/>
    </row>
    <row r="2648" spans="1:11" x14ac:dyDescent="0.25">
      <c r="A2648">
        <v>140</v>
      </c>
      <c r="B2648" s="1">
        <v>39083</v>
      </c>
      <c r="C2648">
        <v>9</v>
      </c>
      <c r="D2648" t="str">
        <f>VLOOKUP(Rent[[#This Row],[Real_estate_Item]],Houses[#All],2)</f>
        <v>Eindhoven-Oost</v>
      </c>
      <c r="E2648" t="str">
        <f>VLOOKUP(Rent[[#This Row],[Real_estate_Item]],Houses[#All],3)</f>
        <v>Doornakkers-west</v>
      </c>
      <c r="F2648" t="str">
        <f>VLOOKUP(Rent[[#This Row],[Real_estate_Item]],Houses[#All],6)</f>
        <v>House</v>
      </c>
      <c r="G2648" s="3">
        <f>VLOOKUP(Rent[[#This Row],[Real_estate_Item]],Houses[#All],7)</f>
        <v>550</v>
      </c>
      <c r="H2648" s="3">
        <f t="shared" si="82"/>
        <v>4950</v>
      </c>
      <c r="I2648" s="3">
        <f t="shared" si="83"/>
        <v>6600</v>
      </c>
      <c r="J2648" s="4">
        <f>Rent[[#This Row],[Actual_Rent]]/Rent[[#This Row],[Planned_rent]]</f>
        <v>0.75</v>
      </c>
      <c r="K2648"/>
    </row>
    <row r="2649" spans="1:11" x14ac:dyDescent="0.25">
      <c r="A2649">
        <v>140</v>
      </c>
      <c r="B2649" s="1">
        <v>39448</v>
      </c>
      <c r="C2649">
        <v>10</v>
      </c>
      <c r="D2649" t="str">
        <f>VLOOKUP(Rent[[#This Row],[Real_estate_Item]],Houses[#All],2)</f>
        <v>Eindhoven-Oost</v>
      </c>
      <c r="E2649" t="str">
        <f>VLOOKUP(Rent[[#This Row],[Real_estate_Item]],Houses[#All],3)</f>
        <v>Doornakkers-west</v>
      </c>
      <c r="F2649" t="str">
        <f>VLOOKUP(Rent[[#This Row],[Real_estate_Item]],Houses[#All],6)</f>
        <v>House</v>
      </c>
      <c r="G2649" s="3">
        <f>VLOOKUP(Rent[[#This Row],[Real_estate_Item]],Houses[#All],7)</f>
        <v>550</v>
      </c>
      <c r="H2649" s="3">
        <f t="shared" si="82"/>
        <v>5500</v>
      </c>
      <c r="I2649" s="3">
        <f t="shared" si="83"/>
        <v>6600</v>
      </c>
      <c r="J2649" s="4">
        <f>Rent[[#This Row],[Actual_Rent]]/Rent[[#This Row],[Planned_rent]]</f>
        <v>0.83333333333333337</v>
      </c>
      <c r="K2649"/>
    </row>
    <row r="2650" spans="1:11" x14ac:dyDescent="0.25">
      <c r="A2650">
        <v>140</v>
      </c>
      <c r="B2650" s="1">
        <v>39814</v>
      </c>
      <c r="C2650">
        <v>9</v>
      </c>
      <c r="D2650" t="str">
        <f>VLOOKUP(Rent[[#This Row],[Real_estate_Item]],Houses[#All],2)</f>
        <v>Eindhoven-Oost</v>
      </c>
      <c r="E2650" t="str">
        <f>VLOOKUP(Rent[[#This Row],[Real_estate_Item]],Houses[#All],3)</f>
        <v>Doornakkers-west</v>
      </c>
      <c r="F2650" t="str">
        <f>VLOOKUP(Rent[[#This Row],[Real_estate_Item]],Houses[#All],6)</f>
        <v>House</v>
      </c>
      <c r="G2650" s="3">
        <f>VLOOKUP(Rent[[#This Row],[Real_estate_Item]],Houses[#All],7)</f>
        <v>550</v>
      </c>
      <c r="H2650" s="3">
        <f t="shared" si="82"/>
        <v>4950</v>
      </c>
      <c r="I2650" s="3">
        <f t="shared" si="83"/>
        <v>6600</v>
      </c>
      <c r="J2650" s="4">
        <f>Rent[[#This Row],[Actual_Rent]]/Rent[[#This Row],[Planned_rent]]</f>
        <v>0.75</v>
      </c>
      <c r="K2650"/>
    </row>
    <row r="2651" spans="1:11" x14ac:dyDescent="0.25">
      <c r="A2651">
        <v>140</v>
      </c>
      <c r="B2651" s="1">
        <v>40179</v>
      </c>
      <c r="C2651">
        <v>11</v>
      </c>
      <c r="D2651" t="str">
        <f>VLOOKUP(Rent[[#This Row],[Real_estate_Item]],Houses[#All],2)</f>
        <v>Eindhoven-Oost</v>
      </c>
      <c r="E2651" t="str">
        <f>VLOOKUP(Rent[[#This Row],[Real_estate_Item]],Houses[#All],3)</f>
        <v>Doornakkers-west</v>
      </c>
      <c r="F2651" t="str">
        <f>VLOOKUP(Rent[[#This Row],[Real_estate_Item]],Houses[#All],6)</f>
        <v>House</v>
      </c>
      <c r="G2651" s="3">
        <f>VLOOKUP(Rent[[#This Row],[Real_estate_Item]],Houses[#All],7)</f>
        <v>550</v>
      </c>
      <c r="H2651" s="3">
        <f t="shared" si="82"/>
        <v>6050</v>
      </c>
      <c r="I2651" s="3">
        <f t="shared" si="83"/>
        <v>6600</v>
      </c>
      <c r="J2651" s="4">
        <f>Rent[[#This Row],[Actual_Rent]]/Rent[[#This Row],[Planned_rent]]</f>
        <v>0.91666666666666663</v>
      </c>
      <c r="K2651"/>
    </row>
    <row r="2652" spans="1:11" x14ac:dyDescent="0.25">
      <c r="A2652">
        <v>140</v>
      </c>
      <c r="B2652" s="1">
        <v>40544</v>
      </c>
      <c r="C2652">
        <v>10</v>
      </c>
      <c r="D2652" t="str">
        <f>VLOOKUP(Rent[[#This Row],[Real_estate_Item]],Houses[#All],2)</f>
        <v>Eindhoven-Oost</v>
      </c>
      <c r="E2652" t="str">
        <f>VLOOKUP(Rent[[#This Row],[Real_estate_Item]],Houses[#All],3)</f>
        <v>Doornakkers-west</v>
      </c>
      <c r="F2652" t="str">
        <f>VLOOKUP(Rent[[#This Row],[Real_estate_Item]],Houses[#All],6)</f>
        <v>House</v>
      </c>
      <c r="G2652" s="3">
        <f>VLOOKUP(Rent[[#This Row],[Real_estate_Item]],Houses[#All],7)</f>
        <v>550</v>
      </c>
      <c r="H2652" s="3">
        <f t="shared" si="82"/>
        <v>5500</v>
      </c>
      <c r="I2652" s="3">
        <f t="shared" si="83"/>
        <v>6600</v>
      </c>
      <c r="J2652" s="4">
        <f>Rent[[#This Row],[Actual_Rent]]/Rent[[#This Row],[Planned_rent]]</f>
        <v>0.83333333333333337</v>
      </c>
      <c r="K2652"/>
    </row>
    <row r="2653" spans="1:11" x14ac:dyDescent="0.25">
      <c r="A2653">
        <v>140</v>
      </c>
      <c r="B2653" s="1">
        <v>40909</v>
      </c>
      <c r="C2653">
        <v>8</v>
      </c>
      <c r="D2653" t="str">
        <f>VLOOKUP(Rent[[#This Row],[Real_estate_Item]],Houses[#All],2)</f>
        <v>Eindhoven-Oost</v>
      </c>
      <c r="E2653" t="str">
        <f>VLOOKUP(Rent[[#This Row],[Real_estate_Item]],Houses[#All],3)</f>
        <v>Doornakkers-west</v>
      </c>
      <c r="F2653" t="str">
        <f>VLOOKUP(Rent[[#This Row],[Real_estate_Item]],Houses[#All],6)</f>
        <v>House</v>
      </c>
      <c r="G2653" s="3">
        <f>VLOOKUP(Rent[[#This Row],[Real_estate_Item]],Houses[#All],7)</f>
        <v>550</v>
      </c>
      <c r="H2653" s="3">
        <f t="shared" si="82"/>
        <v>4400</v>
      </c>
      <c r="I2653" s="3">
        <f t="shared" si="83"/>
        <v>6600</v>
      </c>
      <c r="J2653" s="4">
        <f>Rent[[#This Row],[Actual_Rent]]/Rent[[#This Row],[Planned_rent]]</f>
        <v>0.66666666666666663</v>
      </c>
      <c r="K2653"/>
    </row>
    <row r="2654" spans="1:11" x14ac:dyDescent="0.25">
      <c r="A2654">
        <v>140</v>
      </c>
      <c r="B2654" s="1">
        <v>41275</v>
      </c>
      <c r="C2654">
        <v>8</v>
      </c>
      <c r="D2654" t="str">
        <f>VLOOKUP(Rent[[#This Row],[Real_estate_Item]],Houses[#All],2)</f>
        <v>Eindhoven-Oost</v>
      </c>
      <c r="E2654" t="str">
        <f>VLOOKUP(Rent[[#This Row],[Real_estate_Item]],Houses[#All],3)</f>
        <v>Doornakkers-west</v>
      </c>
      <c r="F2654" t="str">
        <f>VLOOKUP(Rent[[#This Row],[Real_estate_Item]],Houses[#All],6)</f>
        <v>House</v>
      </c>
      <c r="G2654" s="3">
        <f>VLOOKUP(Rent[[#This Row],[Real_estate_Item]],Houses[#All],7)</f>
        <v>550</v>
      </c>
      <c r="H2654" s="3">
        <f t="shared" si="82"/>
        <v>4400</v>
      </c>
      <c r="I2654" s="3">
        <f t="shared" si="83"/>
        <v>6600</v>
      </c>
      <c r="J2654" s="4">
        <f>Rent[[#This Row],[Actual_Rent]]/Rent[[#This Row],[Planned_rent]]</f>
        <v>0.66666666666666663</v>
      </c>
      <c r="K2654"/>
    </row>
    <row r="2655" spans="1:11" x14ac:dyDescent="0.25">
      <c r="A2655">
        <v>140</v>
      </c>
      <c r="B2655" s="1">
        <v>41640</v>
      </c>
      <c r="C2655">
        <v>11</v>
      </c>
      <c r="D2655" t="str">
        <f>VLOOKUP(Rent[[#This Row],[Real_estate_Item]],Houses[#All],2)</f>
        <v>Eindhoven-Oost</v>
      </c>
      <c r="E2655" t="str">
        <f>VLOOKUP(Rent[[#This Row],[Real_estate_Item]],Houses[#All],3)</f>
        <v>Doornakkers-west</v>
      </c>
      <c r="F2655" t="str">
        <f>VLOOKUP(Rent[[#This Row],[Real_estate_Item]],Houses[#All],6)</f>
        <v>House</v>
      </c>
      <c r="G2655" s="3">
        <f>VLOOKUP(Rent[[#This Row],[Real_estate_Item]],Houses[#All],7)</f>
        <v>550</v>
      </c>
      <c r="H2655" s="3">
        <f t="shared" si="82"/>
        <v>6050</v>
      </c>
      <c r="I2655" s="3">
        <f t="shared" si="83"/>
        <v>6600</v>
      </c>
      <c r="J2655" s="4">
        <f>Rent[[#This Row],[Actual_Rent]]/Rent[[#This Row],[Planned_rent]]</f>
        <v>0.91666666666666663</v>
      </c>
      <c r="K2655"/>
    </row>
    <row r="2656" spans="1:11" x14ac:dyDescent="0.25">
      <c r="A2656">
        <v>140</v>
      </c>
      <c r="B2656" s="1">
        <v>42005</v>
      </c>
      <c r="C2656">
        <v>9</v>
      </c>
      <c r="D2656" t="str">
        <f>VLOOKUP(Rent[[#This Row],[Real_estate_Item]],Houses[#All],2)</f>
        <v>Eindhoven-Oost</v>
      </c>
      <c r="E2656" t="str">
        <f>VLOOKUP(Rent[[#This Row],[Real_estate_Item]],Houses[#All],3)</f>
        <v>Doornakkers-west</v>
      </c>
      <c r="F2656" t="str">
        <f>VLOOKUP(Rent[[#This Row],[Real_estate_Item]],Houses[#All],6)</f>
        <v>House</v>
      </c>
      <c r="G2656" s="3">
        <f>VLOOKUP(Rent[[#This Row],[Real_estate_Item]],Houses[#All],7)</f>
        <v>550</v>
      </c>
      <c r="H2656" s="3">
        <f t="shared" si="82"/>
        <v>4950</v>
      </c>
      <c r="I2656" s="3">
        <f t="shared" si="83"/>
        <v>6600</v>
      </c>
      <c r="J2656" s="4">
        <f>Rent[[#This Row],[Actual_Rent]]/Rent[[#This Row],[Planned_rent]]</f>
        <v>0.75</v>
      </c>
      <c r="K2656"/>
    </row>
    <row r="2657" spans="1:11" x14ac:dyDescent="0.25">
      <c r="A2657">
        <v>140</v>
      </c>
      <c r="B2657" s="1">
        <v>42370</v>
      </c>
      <c r="C2657">
        <v>8</v>
      </c>
      <c r="D2657" t="str">
        <f>VLOOKUP(Rent[[#This Row],[Real_estate_Item]],Houses[#All],2)</f>
        <v>Eindhoven-Oost</v>
      </c>
      <c r="E2657" t="str">
        <f>VLOOKUP(Rent[[#This Row],[Real_estate_Item]],Houses[#All],3)</f>
        <v>Doornakkers-west</v>
      </c>
      <c r="F2657" t="str">
        <f>VLOOKUP(Rent[[#This Row],[Real_estate_Item]],Houses[#All],6)</f>
        <v>House</v>
      </c>
      <c r="G2657" s="3">
        <f>VLOOKUP(Rent[[#This Row],[Real_estate_Item]],Houses[#All],7)</f>
        <v>550</v>
      </c>
      <c r="H2657" s="3">
        <f t="shared" si="82"/>
        <v>4400</v>
      </c>
      <c r="I2657" s="3">
        <f t="shared" si="83"/>
        <v>6600</v>
      </c>
      <c r="J2657" s="4">
        <f>Rent[[#This Row],[Actual_Rent]]/Rent[[#This Row],[Planned_rent]]</f>
        <v>0.66666666666666663</v>
      </c>
      <c r="K2657"/>
    </row>
    <row r="2658" spans="1:11" x14ac:dyDescent="0.25">
      <c r="A2658">
        <v>140</v>
      </c>
      <c r="B2658" s="1">
        <v>42736</v>
      </c>
      <c r="C2658">
        <v>8</v>
      </c>
      <c r="D2658" t="str">
        <f>VLOOKUP(Rent[[#This Row],[Real_estate_Item]],Houses[#All],2)</f>
        <v>Eindhoven-Oost</v>
      </c>
      <c r="E2658" t="str">
        <f>VLOOKUP(Rent[[#This Row],[Real_estate_Item]],Houses[#All],3)</f>
        <v>Doornakkers-west</v>
      </c>
      <c r="F2658" t="str">
        <f>VLOOKUP(Rent[[#This Row],[Real_estate_Item]],Houses[#All],6)</f>
        <v>House</v>
      </c>
      <c r="G2658" s="3">
        <f>VLOOKUP(Rent[[#This Row],[Real_estate_Item]],Houses[#All],7)</f>
        <v>550</v>
      </c>
      <c r="H2658" s="3">
        <f t="shared" si="82"/>
        <v>4400</v>
      </c>
      <c r="I2658" s="3">
        <f t="shared" si="83"/>
        <v>6600</v>
      </c>
      <c r="J2658" s="4">
        <f>Rent[[#This Row],[Actual_Rent]]/Rent[[#This Row],[Planned_rent]]</f>
        <v>0.66666666666666663</v>
      </c>
      <c r="K2658"/>
    </row>
    <row r="2659" spans="1:11" x14ac:dyDescent="0.25">
      <c r="A2659">
        <v>140</v>
      </c>
      <c r="B2659" s="1">
        <v>43101</v>
      </c>
      <c r="C2659">
        <v>9</v>
      </c>
      <c r="D2659" t="str">
        <f>VLOOKUP(Rent[[#This Row],[Real_estate_Item]],Houses[#All],2)</f>
        <v>Eindhoven-Oost</v>
      </c>
      <c r="E2659" t="str">
        <f>VLOOKUP(Rent[[#This Row],[Real_estate_Item]],Houses[#All],3)</f>
        <v>Doornakkers-west</v>
      </c>
      <c r="F2659" t="str">
        <f>VLOOKUP(Rent[[#This Row],[Real_estate_Item]],Houses[#All],6)</f>
        <v>House</v>
      </c>
      <c r="G2659" s="3">
        <f>VLOOKUP(Rent[[#This Row],[Real_estate_Item]],Houses[#All],7)</f>
        <v>550</v>
      </c>
      <c r="H2659" s="3">
        <f t="shared" si="82"/>
        <v>4950</v>
      </c>
      <c r="I2659" s="3">
        <f t="shared" si="83"/>
        <v>6600</v>
      </c>
      <c r="J2659" s="4">
        <f>Rent[[#This Row],[Actual_Rent]]/Rent[[#This Row],[Planned_rent]]</f>
        <v>0.75</v>
      </c>
      <c r="K2659"/>
    </row>
    <row r="2660" spans="1:11" x14ac:dyDescent="0.25">
      <c r="A2660">
        <v>140</v>
      </c>
      <c r="B2660" s="1">
        <v>43466</v>
      </c>
      <c r="C2660">
        <v>8</v>
      </c>
      <c r="D2660" t="str">
        <f>VLOOKUP(Rent[[#This Row],[Real_estate_Item]],Houses[#All],2)</f>
        <v>Eindhoven-Oost</v>
      </c>
      <c r="E2660" t="str">
        <f>VLOOKUP(Rent[[#This Row],[Real_estate_Item]],Houses[#All],3)</f>
        <v>Doornakkers-west</v>
      </c>
      <c r="F2660" t="str">
        <f>VLOOKUP(Rent[[#This Row],[Real_estate_Item]],Houses[#All],6)</f>
        <v>House</v>
      </c>
      <c r="G2660" s="3">
        <f>VLOOKUP(Rent[[#This Row],[Real_estate_Item]],Houses[#All],7)</f>
        <v>550</v>
      </c>
      <c r="H2660" s="3">
        <f t="shared" si="82"/>
        <v>4400</v>
      </c>
      <c r="I2660" s="3">
        <f t="shared" si="83"/>
        <v>6600</v>
      </c>
      <c r="J2660" s="4">
        <f>Rent[[#This Row],[Actual_Rent]]/Rent[[#This Row],[Planned_rent]]</f>
        <v>0.66666666666666663</v>
      </c>
      <c r="K2660"/>
    </row>
    <row r="2661" spans="1:11" x14ac:dyDescent="0.25">
      <c r="A2661">
        <v>141</v>
      </c>
      <c r="B2661" s="1">
        <v>36892</v>
      </c>
      <c r="C2661">
        <v>11</v>
      </c>
      <c r="D2661" t="str">
        <f>VLOOKUP(Rent[[#This Row],[Real_estate_Item]],Houses[#All],2)</f>
        <v>Eindhoven-Oost</v>
      </c>
      <c r="E2661" t="str">
        <f>VLOOKUP(Rent[[#This Row],[Real_estate_Item]],Houses[#All],3)</f>
        <v>Doornakkers-west</v>
      </c>
      <c r="F2661" t="str">
        <f>VLOOKUP(Rent[[#This Row],[Real_estate_Item]],Houses[#All],6)</f>
        <v>Small House</v>
      </c>
      <c r="G2661" s="3">
        <f>VLOOKUP(Rent[[#This Row],[Real_estate_Item]],Houses[#All],7)</f>
        <v>495</v>
      </c>
      <c r="H2661" s="3">
        <f t="shared" si="82"/>
        <v>5445</v>
      </c>
      <c r="I2661" s="3">
        <f t="shared" si="83"/>
        <v>5940</v>
      </c>
      <c r="J2661" s="4">
        <f>Rent[[#This Row],[Actual_Rent]]/Rent[[#This Row],[Planned_rent]]</f>
        <v>0.91666666666666663</v>
      </c>
      <c r="K2661"/>
    </row>
    <row r="2662" spans="1:11" x14ac:dyDescent="0.25">
      <c r="A2662">
        <v>141</v>
      </c>
      <c r="B2662" s="1">
        <v>37257</v>
      </c>
      <c r="C2662">
        <v>8</v>
      </c>
      <c r="D2662" t="str">
        <f>VLOOKUP(Rent[[#This Row],[Real_estate_Item]],Houses[#All],2)</f>
        <v>Eindhoven-Oost</v>
      </c>
      <c r="E2662" t="str">
        <f>VLOOKUP(Rent[[#This Row],[Real_estate_Item]],Houses[#All],3)</f>
        <v>Doornakkers-west</v>
      </c>
      <c r="F2662" t="str">
        <f>VLOOKUP(Rent[[#This Row],[Real_estate_Item]],Houses[#All],6)</f>
        <v>Small House</v>
      </c>
      <c r="G2662" s="3">
        <f>VLOOKUP(Rent[[#This Row],[Real_estate_Item]],Houses[#All],7)</f>
        <v>495</v>
      </c>
      <c r="H2662" s="3">
        <f t="shared" si="82"/>
        <v>3960</v>
      </c>
      <c r="I2662" s="3">
        <f t="shared" si="83"/>
        <v>5940</v>
      </c>
      <c r="J2662" s="4">
        <f>Rent[[#This Row],[Actual_Rent]]/Rent[[#This Row],[Planned_rent]]</f>
        <v>0.66666666666666663</v>
      </c>
      <c r="K2662"/>
    </row>
    <row r="2663" spans="1:11" x14ac:dyDescent="0.25">
      <c r="A2663">
        <v>141</v>
      </c>
      <c r="B2663" s="1">
        <v>37622</v>
      </c>
      <c r="C2663">
        <v>12</v>
      </c>
      <c r="D2663" t="str">
        <f>VLOOKUP(Rent[[#This Row],[Real_estate_Item]],Houses[#All],2)</f>
        <v>Eindhoven-Oost</v>
      </c>
      <c r="E2663" t="str">
        <f>VLOOKUP(Rent[[#This Row],[Real_estate_Item]],Houses[#All],3)</f>
        <v>Doornakkers-west</v>
      </c>
      <c r="F2663" t="str">
        <f>VLOOKUP(Rent[[#This Row],[Real_estate_Item]],Houses[#All],6)</f>
        <v>Small House</v>
      </c>
      <c r="G2663" s="3">
        <f>VLOOKUP(Rent[[#This Row],[Real_estate_Item]],Houses[#All],7)</f>
        <v>495</v>
      </c>
      <c r="H2663" s="3">
        <f t="shared" si="82"/>
        <v>5940</v>
      </c>
      <c r="I2663" s="3">
        <f t="shared" si="83"/>
        <v>5940</v>
      </c>
      <c r="J2663" s="4">
        <f>Rent[[#This Row],[Actual_Rent]]/Rent[[#This Row],[Planned_rent]]</f>
        <v>1</v>
      </c>
      <c r="K2663"/>
    </row>
    <row r="2664" spans="1:11" x14ac:dyDescent="0.25">
      <c r="A2664">
        <v>141</v>
      </c>
      <c r="B2664" s="1">
        <v>37987</v>
      </c>
      <c r="C2664">
        <v>8</v>
      </c>
      <c r="D2664" t="str">
        <f>VLOOKUP(Rent[[#This Row],[Real_estate_Item]],Houses[#All],2)</f>
        <v>Eindhoven-Oost</v>
      </c>
      <c r="E2664" t="str">
        <f>VLOOKUP(Rent[[#This Row],[Real_estate_Item]],Houses[#All],3)</f>
        <v>Doornakkers-west</v>
      </c>
      <c r="F2664" t="str">
        <f>VLOOKUP(Rent[[#This Row],[Real_estate_Item]],Houses[#All],6)</f>
        <v>Small House</v>
      </c>
      <c r="G2664" s="3">
        <f>VLOOKUP(Rent[[#This Row],[Real_estate_Item]],Houses[#All],7)</f>
        <v>495</v>
      </c>
      <c r="H2664" s="3">
        <f t="shared" si="82"/>
        <v>3960</v>
      </c>
      <c r="I2664" s="3">
        <f t="shared" si="83"/>
        <v>5940</v>
      </c>
      <c r="J2664" s="4">
        <f>Rent[[#This Row],[Actual_Rent]]/Rent[[#This Row],[Planned_rent]]</f>
        <v>0.66666666666666663</v>
      </c>
      <c r="K2664"/>
    </row>
    <row r="2665" spans="1:11" x14ac:dyDescent="0.25">
      <c r="A2665">
        <v>141</v>
      </c>
      <c r="B2665" s="1">
        <v>38353</v>
      </c>
      <c r="C2665">
        <v>12</v>
      </c>
      <c r="D2665" t="str">
        <f>VLOOKUP(Rent[[#This Row],[Real_estate_Item]],Houses[#All],2)</f>
        <v>Eindhoven-Oost</v>
      </c>
      <c r="E2665" t="str">
        <f>VLOOKUP(Rent[[#This Row],[Real_estate_Item]],Houses[#All],3)</f>
        <v>Doornakkers-west</v>
      </c>
      <c r="F2665" t="str">
        <f>VLOOKUP(Rent[[#This Row],[Real_estate_Item]],Houses[#All],6)</f>
        <v>Small House</v>
      </c>
      <c r="G2665" s="3">
        <f>VLOOKUP(Rent[[#This Row],[Real_estate_Item]],Houses[#All],7)</f>
        <v>495</v>
      </c>
      <c r="H2665" s="3">
        <f t="shared" si="82"/>
        <v>5940</v>
      </c>
      <c r="I2665" s="3">
        <f t="shared" si="83"/>
        <v>5940</v>
      </c>
      <c r="J2665" s="4">
        <f>Rent[[#This Row],[Actual_Rent]]/Rent[[#This Row],[Planned_rent]]</f>
        <v>1</v>
      </c>
      <c r="K2665"/>
    </row>
    <row r="2666" spans="1:11" x14ac:dyDescent="0.25">
      <c r="A2666">
        <v>141</v>
      </c>
      <c r="B2666" s="1">
        <v>38718</v>
      </c>
      <c r="C2666">
        <v>12</v>
      </c>
      <c r="D2666" t="str">
        <f>VLOOKUP(Rent[[#This Row],[Real_estate_Item]],Houses[#All],2)</f>
        <v>Eindhoven-Oost</v>
      </c>
      <c r="E2666" t="str">
        <f>VLOOKUP(Rent[[#This Row],[Real_estate_Item]],Houses[#All],3)</f>
        <v>Doornakkers-west</v>
      </c>
      <c r="F2666" t="str">
        <f>VLOOKUP(Rent[[#This Row],[Real_estate_Item]],Houses[#All],6)</f>
        <v>Small House</v>
      </c>
      <c r="G2666" s="3">
        <f>VLOOKUP(Rent[[#This Row],[Real_estate_Item]],Houses[#All],7)</f>
        <v>495</v>
      </c>
      <c r="H2666" s="3">
        <f t="shared" si="82"/>
        <v>5940</v>
      </c>
      <c r="I2666" s="3">
        <f t="shared" si="83"/>
        <v>5940</v>
      </c>
      <c r="J2666" s="4">
        <f>Rent[[#This Row],[Actual_Rent]]/Rent[[#This Row],[Planned_rent]]</f>
        <v>1</v>
      </c>
      <c r="K2666"/>
    </row>
    <row r="2667" spans="1:11" x14ac:dyDescent="0.25">
      <c r="A2667">
        <v>141</v>
      </c>
      <c r="B2667" s="1">
        <v>39083</v>
      </c>
      <c r="C2667">
        <v>10</v>
      </c>
      <c r="D2667" t="str">
        <f>VLOOKUP(Rent[[#This Row],[Real_estate_Item]],Houses[#All],2)</f>
        <v>Eindhoven-Oost</v>
      </c>
      <c r="E2667" t="str">
        <f>VLOOKUP(Rent[[#This Row],[Real_estate_Item]],Houses[#All],3)</f>
        <v>Doornakkers-west</v>
      </c>
      <c r="F2667" t="str">
        <f>VLOOKUP(Rent[[#This Row],[Real_estate_Item]],Houses[#All],6)</f>
        <v>Small House</v>
      </c>
      <c r="G2667" s="3">
        <f>VLOOKUP(Rent[[#This Row],[Real_estate_Item]],Houses[#All],7)</f>
        <v>495</v>
      </c>
      <c r="H2667" s="3">
        <f t="shared" si="82"/>
        <v>4950</v>
      </c>
      <c r="I2667" s="3">
        <f t="shared" si="83"/>
        <v>5940</v>
      </c>
      <c r="J2667" s="4">
        <f>Rent[[#This Row],[Actual_Rent]]/Rent[[#This Row],[Planned_rent]]</f>
        <v>0.83333333333333337</v>
      </c>
      <c r="K2667"/>
    </row>
    <row r="2668" spans="1:11" x14ac:dyDescent="0.25">
      <c r="A2668">
        <v>141</v>
      </c>
      <c r="B2668" s="1">
        <v>39448</v>
      </c>
      <c r="C2668">
        <v>11</v>
      </c>
      <c r="D2668" t="str">
        <f>VLOOKUP(Rent[[#This Row],[Real_estate_Item]],Houses[#All],2)</f>
        <v>Eindhoven-Oost</v>
      </c>
      <c r="E2668" t="str">
        <f>VLOOKUP(Rent[[#This Row],[Real_estate_Item]],Houses[#All],3)</f>
        <v>Doornakkers-west</v>
      </c>
      <c r="F2668" t="str">
        <f>VLOOKUP(Rent[[#This Row],[Real_estate_Item]],Houses[#All],6)</f>
        <v>Small House</v>
      </c>
      <c r="G2668" s="3">
        <f>VLOOKUP(Rent[[#This Row],[Real_estate_Item]],Houses[#All],7)</f>
        <v>495</v>
      </c>
      <c r="H2668" s="3">
        <f t="shared" si="82"/>
        <v>5445</v>
      </c>
      <c r="I2668" s="3">
        <f t="shared" si="83"/>
        <v>5940</v>
      </c>
      <c r="J2668" s="4">
        <f>Rent[[#This Row],[Actual_Rent]]/Rent[[#This Row],[Planned_rent]]</f>
        <v>0.91666666666666663</v>
      </c>
      <c r="K2668"/>
    </row>
    <row r="2669" spans="1:11" x14ac:dyDescent="0.25">
      <c r="A2669">
        <v>141</v>
      </c>
      <c r="B2669" s="1">
        <v>39814</v>
      </c>
      <c r="C2669">
        <v>12</v>
      </c>
      <c r="D2669" t="str">
        <f>VLOOKUP(Rent[[#This Row],[Real_estate_Item]],Houses[#All],2)</f>
        <v>Eindhoven-Oost</v>
      </c>
      <c r="E2669" t="str">
        <f>VLOOKUP(Rent[[#This Row],[Real_estate_Item]],Houses[#All],3)</f>
        <v>Doornakkers-west</v>
      </c>
      <c r="F2669" t="str">
        <f>VLOOKUP(Rent[[#This Row],[Real_estate_Item]],Houses[#All],6)</f>
        <v>Small House</v>
      </c>
      <c r="G2669" s="3">
        <f>VLOOKUP(Rent[[#This Row],[Real_estate_Item]],Houses[#All],7)</f>
        <v>495</v>
      </c>
      <c r="H2669" s="3">
        <f t="shared" si="82"/>
        <v>5940</v>
      </c>
      <c r="I2669" s="3">
        <f t="shared" si="83"/>
        <v>5940</v>
      </c>
      <c r="J2669" s="4">
        <f>Rent[[#This Row],[Actual_Rent]]/Rent[[#This Row],[Planned_rent]]</f>
        <v>1</v>
      </c>
      <c r="K2669"/>
    </row>
    <row r="2670" spans="1:11" x14ac:dyDescent="0.25">
      <c r="A2670">
        <v>141</v>
      </c>
      <c r="B2670" s="1">
        <v>40179</v>
      </c>
      <c r="C2670">
        <v>9</v>
      </c>
      <c r="D2670" t="str">
        <f>VLOOKUP(Rent[[#This Row],[Real_estate_Item]],Houses[#All],2)</f>
        <v>Eindhoven-Oost</v>
      </c>
      <c r="E2670" t="str">
        <f>VLOOKUP(Rent[[#This Row],[Real_estate_Item]],Houses[#All],3)</f>
        <v>Doornakkers-west</v>
      </c>
      <c r="F2670" t="str">
        <f>VLOOKUP(Rent[[#This Row],[Real_estate_Item]],Houses[#All],6)</f>
        <v>Small House</v>
      </c>
      <c r="G2670" s="3">
        <f>VLOOKUP(Rent[[#This Row],[Real_estate_Item]],Houses[#All],7)</f>
        <v>495</v>
      </c>
      <c r="H2670" s="3">
        <f t="shared" si="82"/>
        <v>4455</v>
      </c>
      <c r="I2670" s="3">
        <f t="shared" si="83"/>
        <v>5940</v>
      </c>
      <c r="J2670" s="4">
        <f>Rent[[#This Row],[Actual_Rent]]/Rent[[#This Row],[Planned_rent]]</f>
        <v>0.75</v>
      </c>
      <c r="K2670"/>
    </row>
    <row r="2671" spans="1:11" x14ac:dyDescent="0.25">
      <c r="A2671">
        <v>141</v>
      </c>
      <c r="B2671" s="1">
        <v>40544</v>
      </c>
      <c r="C2671">
        <v>10</v>
      </c>
      <c r="D2671" t="str">
        <f>VLOOKUP(Rent[[#This Row],[Real_estate_Item]],Houses[#All],2)</f>
        <v>Eindhoven-Oost</v>
      </c>
      <c r="E2671" t="str">
        <f>VLOOKUP(Rent[[#This Row],[Real_estate_Item]],Houses[#All],3)</f>
        <v>Doornakkers-west</v>
      </c>
      <c r="F2671" t="str">
        <f>VLOOKUP(Rent[[#This Row],[Real_estate_Item]],Houses[#All],6)</f>
        <v>Small House</v>
      </c>
      <c r="G2671" s="3">
        <f>VLOOKUP(Rent[[#This Row],[Real_estate_Item]],Houses[#All],7)</f>
        <v>495</v>
      </c>
      <c r="H2671" s="3">
        <f t="shared" si="82"/>
        <v>4950</v>
      </c>
      <c r="I2671" s="3">
        <f t="shared" si="83"/>
        <v>5940</v>
      </c>
      <c r="J2671" s="4">
        <f>Rent[[#This Row],[Actual_Rent]]/Rent[[#This Row],[Planned_rent]]</f>
        <v>0.83333333333333337</v>
      </c>
      <c r="K2671"/>
    </row>
    <row r="2672" spans="1:11" x14ac:dyDescent="0.25">
      <c r="A2672">
        <v>141</v>
      </c>
      <c r="B2672" s="1">
        <v>40909</v>
      </c>
      <c r="C2672">
        <v>8</v>
      </c>
      <c r="D2672" t="str">
        <f>VLOOKUP(Rent[[#This Row],[Real_estate_Item]],Houses[#All],2)</f>
        <v>Eindhoven-Oost</v>
      </c>
      <c r="E2672" t="str">
        <f>VLOOKUP(Rent[[#This Row],[Real_estate_Item]],Houses[#All],3)</f>
        <v>Doornakkers-west</v>
      </c>
      <c r="F2672" t="str">
        <f>VLOOKUP(Rent[[#This Row],[Real_estate_Item]],Houses[#All],6)</f>
        <v>Small House</v>
      </c>
      <c r="G2672" s="3">
        <f>VLOOKUP(Rent[[#This Row],[Real_estate_Item]],Houses[#All],7)</f>
        <v>495</v>
      </c>
      <c r="H2672" s="3">
        <f t="shared" si="82"/>
        <v>3960</v>
      </c>
      <c r="I2672" s="3">
        <f t="shared" si="83"/>
        <v>5940</v>
      </c>
      <c r="J2672" s="4">
        <f>Rent[[#This Row],[Actual_Rent]]/Rent[[#This Row],[Planned_rent]]</f>
        <v>0.66666666666666663</v>
      </c>
      <c r="K2672"/>
    </row>
    <row r="2673" spans="1:11" x14ac:dyDescent="0.25">
      <c r="A2673">
        <v>141</v>
      </c>
      <c r="B2673" s="1">
        <v>41275</v>
      </c>
      <c r="C2673">
        <v>8</v>
      </c>
      <c r="D2673" t="str">
        <f>VLOOKUP(Rent[[#This Row],[Real_estate_Item]],Houses[#All],2)</f>
        <v>Eindhoven-Oost</v>
      </c>
      <c r="E2673" t="str">
        <f>VLOOKUP(Rent[[#This Row],[Real_estate_Item]],Houses[#All],3)</f>
        <v>Doornakkers-west</v>
      </c>
      <c r="F2673" t="str">
        <f>VLOOKUP(Rent[[#This Row],[Real_estate_Item]],Houses[#All],6)</f>
        <v>Small House</v>
      </c>
      <c r="G2673" s="3">
        <f>VLOOKUP(Rent[[#This Row],[Real_estate_Item]],Houses[#All],7)</f>
        <v>495</v>
      </c>
      <c r="H2673" s="3">
        <f t="shared" si="82"/>
        <v>3960</v>
      </c>
      <c r="I2673" s="3">
        <f t="shared" si="83"/>
        <v>5940</v>
      </c>
      <c r="J2673" s="4">
        <f>Rent[[#This Row],[Actual_Rent]]/Rent[[#This Row],[Planned_rent]]</f>
        <v>0.66666666666666663</v>
      </c>
      <c r="K2673"/>
    </row>
    <row r="2674" spans="1:11" x14ac:dyDescent="0.25">
      <c r="A2674">
        <v>141</v>
      </c>
      <c r="B2674" s="1">
        <v>41640</v>
      </c>
      <c r="C2674">
        <v>8</v>
      </c>
      <c r="D2674" t="str">
        <f>VLOOKUP(Rent[[#This Row],[Real_estate_Item]],Houses[#All],2)</f>
        <v>Eindhoven-Oost</v>
      </c>
      <c r="E2674" t="str">
        <f>VLOOKUP(Rent[[#This Row],[Real_estate_Item]],Houses[#All],3)</f>
        <v>Doornakkers-west</v>
      </c>
      <c r="F2674" t="str">
        <f>VLOOKUP(Rent[[#This Row],[Real_estate_Item]],Houses[#All],6)</f>
        <v>Small House</v>
      </c>
      <c r="G2674" s="3">
        <f>VLOOKUP(Rent[[#This Row],[Real_estate_Item]],Houses[#All],7)</f>
        <v>495</v>
      </c>
      <c r="H2674" s="3">
        <f t="shared" si="82"/>
        <v>3960</v>
      </c>
      <c r="I2674" s="3">
        <f t="shared" si="83"/>
        <v>5940</v>
      </c>
      <c r="J2674" s="4">
        <f>Rent[[#This Row],[Actual_Rent]]/Rent[[#This Row],[Planned_rent]]</f>
        <v>0.66666666666666663</v>
      </c>
      <c r="K2674"/>
    </row>
    <row r="2675" spans="1:11" x14ac:dyDescent="0.25">
      <c r="A2675">
        <v>141</v>
      </c>
      <c r="B2675" s="1">
        <v>42005</v>
      </c>
      <c r="C2675">
        <v>11</v>
      </c>
      <c r="D2675" t="str">
        <f>VLOOKUP(Rent[[#This Row],[Real_estate_Item]],Houses[#All],2)</f>
        <v>Eindhoven-Oost</v>
      </c>
      <c r="E2675" t="str">
        <f>VLOOKUP(Rent[[#This Row],[Real_estate_Item]],Houses[#All],3)</f>
        <v>Doornakkers-west</v>
      </c>
      <c r="F2675" t="str">
        <f>VLOOKUP(Rent[[#This Row],[Real_estate_Item]],Houses[#All],6)</f>
        <v>Small House</v>
      </c>
      <c r="G2675" s="3">
        <f>VLOOKUP(Rent[[#This Row],[Real_estate_Item]],Houses[#All],7)</f>
        <v>495</v>
      </c>
      <c r="H2675" s="3">
        <f t="shared" si="82"/>
        <v>5445</v>
      </c>
      <c r="I2675" s="3">
        <f t="shared" si="83"/>
        <v>5940</v>
      </c>
      <c r="J2675" s="4">
        <f>Rent[[#This Row],[Actual_Rent]]/Rent[[#This Row],[Planned_rent]]</f>
        <v>0.91666666666666663</v>
      </c>
      <c r="K2675"/>
    </row>
    <row r="2676" spans="1:11" x14ac:dyDescent="0.25">
      <c r="A2676">
        <v>141</v>
      </c>
      <c r="B2676" s="1">
        <v>42370</v>
      </c>
      <c r="C2676">
        <v>11</v>
      </c>
      <c r="D2676" t="str">
        <f>VLOOKUP(Rent[[#This Row],[Real_estate_Item]],Houses[#All],2)</f>
        <v>Eindhoven-Oost</v>
      </c>
      <c r="E2676" t="str">
        <f>VLOOKUP(Rent[[#This Row],[Real_estate_Item]],Houses[#All],3)</f>
        <v>Doornakkers-west</v>
      </c>
      <c r="F2676" t="str">
        <f>VLOOKUP(Rent[[#This Row],[Real_estate_Item]],Houses[#All],6)</f>
        <v>Small House</v>
      </c>
      <c r="G2676" s="3">
        <f>VLOOKUP(Rent[[#This Row],[Real_estate_Item]],Houses[#All],7)</f>
        <v>495</v>
      </c>
      <c r="H2676" s="3">
        <f t="shared" si="82"/>
        <v>5445</v>
      </c>
      <c r="I2676" s="3">
        <f t="shared" si="83"/>
        <v>5940</v>
      </c>
      <c r="J2676" s="4">
        <f>Rent[[#This Row],[Actual_Rent]]/Rent[[#This Row],[Planned_rent]]</f>
        <v>0.91666666666666663</v>
      </c>
      <c r="K2676"/>
    </row>
    <row r="2677" spans="1:11" x14ac:dyDescent="0.25">
      <c r="A2677">
        <v>141</v>
      </c>
      <c r="B2677" s="1">
        <v>42736</v>
      </c>
      <c r="C2677">
        <v>11</v>
      </c>
      <c r="D2677" t="str">
        <f>VLOOKUP(Rent[[#This Row],[Real_estate_Item]],Houses[#All],2)</f>
        <v>Eindhoven-Oost</v>
      </c>
      <c r="E2677" t="str">
        <f>VLOOKUP(Rent[[#This Row],[Real_estate_Item]],Houses[#All],3)</f>
        <v>Doornakkers-west</v>
      </c>
      <c r="F2677" t="str">
        <f>VLOOKUP(Rent[[#This Row],[Real_estate_Item]],Houses[#All],6)</f>
        <v>Small House</v>
      </c>
      <c r="G2677" s="3">
        <f>VLOOKUP(Rent[[#This Row],[Real_estate_Item]],Houses[#All],7)</f>
        <v>495</v>
      </c>
      <c r="H2677" s="3">
        <f t="shared" si="82"/>
        <v>5445</v>
      </c>
      <c r="I2677" s="3">
        <f t="shared" si="83"/>
        <v>5940</v>
      </c>
      <c r="J2677" s="4">
        <f>Rent[[#This Row],[Actual_Rent]]/Rent[[#This Row],[Planned_rent]]</f>
        <v>0.91666666666666663</v>
      </c>
      <c r="K2677"/>
    </row>
    <row r="2678" spans="1:11" x14ac:dyDescent="0.25">
      <c r="A2678">
        <v>141</v>
      </c>
      <c r="B2678" s="1">
        <v>43101</v>
      </c>
      <c r="C2678">
        <v>12</v>
      </c>
      <c r="D2678" t="str">
        <f>VLOOKUP(Rent[[#This Row],[Real_estate_Item]],Houses[#All],2)</f>
        <v>Eindhoven-Oost</v>
      </c>
      <c r="E2678" t="str">
        <f>VLOOKUP(Rent[[#This Row],[Real_estate_Item]],Houses[#All],3)</f>
        <v>Doornakkers-west</v>
      </c>
      <c r="F2678" t="str">
        <f>VLOOKUP(Rent[[#This Row],[Real_estate_Item]],Houses[#All],6)</f>
        <v>Small House</v>
      </c>
      <c r="G2678" s="3">
        <f>VLOOKUP(Rent[[#This Row],[Real_estate_Item]],Houses[#All],7)</f>
        <v>495</v>
      </c>
      <c r="H2678" s="3">
        <f t="shared" si="82"/>
        <v>5940</v>
      </c>
      <c r="I2678" s="3">
        <f t="shared" si="83"/>
        <v>5940</v>
      </c>
      <c r="J2678" s="4">
        <f>Rent[[#This Row],[Actual_Rent]]/Rent[[#This Row],[Planned_rent]]</f>
        <v>1</v>
      </c>
      <c r="K2678"/>
    </row>
    <row r="2679" spans="1:11" x14ac:dyDescent="0.25">
      <c r="A2679">
        <v>141</v>
      </c>
      <c r="B2679" s="1">
        <v>43466</v>
      </c>
      <c r="C2679">
        <v>11</v>
      </c>
      <c r="D2679" t="str">
        <f>VLOOKUP(Rent[[#This Row],[Real_estate_Item]],Houses[#All],2)</f>
        <v>Eindhoven-Oost</v>
      </c>
      <c r="E2679" t="str">
        <f>VLOOKUP(Rent[[#This Row],[Real_estate_Item]],Houses[#All],3)</f>
        <v>Doornakkers-west</v>
      </c>
      <c r="F2679" t="str">
        <f>VLOOKUP(Rent[[#This Row],[Real_estate_Item]],Houses[#All],6)</f>
        <v>Small House</v>
      </c>
      <c r="G2679" s="3">
        <f>VLOOKUP(Rent[[#This Row],[Real_estate_Item]],Houses[#All],7)</f>
        <v>495</v>
      </c>
      <c r="H2679" s="3">
        <f t="shared" si="82"/>
        <v>5445</v>
      </c>
      <c r="I2679" s="3">
        <f t="shared" si="83"/>
        <v>5940</v>
      </c>
      <c r="J2679" s="4">
        <f>Rent[[#This Row],[Actual_Rent]]/Rent[[#This Row],[Planned_rent]]</f>
        <v>0.91666666666666663</v>
      </c>
      <c r="K2679"/>
    </row>
    <row r="2680" spans="1:11" x14ac:dyDescent="0.25">
      <c r="A2680">
        <v>142</v>
      </c>
      <c r="B2680" s="1">
        <v>36892</v>
      </c>
      <c r="C2680">
        <v>10</v>
      </c>
      <c r="D2680" t="str">
        <f>VLOOKUP(Rent[[#This Row],[Real_estate_Item]],Houses[#All],2)</f>
        <v>Eindhoven-Oost</v>
      </c>
      <c r="E2680" t="str">
        <f>VLOOKUP(Rent[[#This Row],[Real_estate_Item]],Houses[#All],3)</f>
        <v>Doornakkers-west</v>
      </c>
      <c r="F2680" t="str">
        <f>VLOOKUP(Rent[[#This Row],[Real_estate_Item]],Houses[#All],6)</f>
        <v>Apartment</v>
      </c>
      <c r="G2680" s="3">
        <f>VLOOKUP(Rent[[#This Row],[Real_estate_Item]],Houses[#All],7)</f>
        <v>385</v>
      </c>
      <c r="H2680" s="3">
        <f t="shared" si="82"/>
        <v>3850</v>
      </c>
      <c r="I2680" s="3">
        <f t="shared" si="83"/>
        <v>4620</v>
      </c>
      <c r="J2680" s="4">
        <f>Rent[[#This Row],[Actual_Rent]]/Rent[[#This Row],[Planned_rent]]</f>
        <v>0.83333333333333337</v>
      </c>
      <c r="K2680"/>
    </row>
    <row r="2681" spans="1:11" x14ac:dyDescent="0.25">
      <c r="A2681">
        <v>142</v>
      </c>
      <c r="B2681" s="1">
        <v>37257</v>
      </c>
      <c r="C2681">
        <v>8</v>
      </c>
      <c r="D2681" t="str">
        <f>VLOOKUP(Rent[[#This Row],[Real_estate_Item]],Houses[#All],2)</f>
        <v>Eindhoven-Oost</v>
      </c>
      <c r="E2681" t="str">
        <f>VLOOKUP(Rent[[#This Row],[Real_estate_Item]],Houses[#All],3)</f>
        <v>Doornakkers-west</v>
      </c>
      <c r="F2681" t="str">
        <f>VLOOKUP(Rent[[#This Row],[Real_estate_Item]],Houses[#All],6)</f>
        <v>Apartment</v>
      </c>
      <c r="G2681" s="3">
        <f>VLOOKUP(Rent[[#This Row],[Real_estate_Item]],Houses[#All],7)</f>
        <v>385</v>
      </c>
      <c r="H2681" s="3">
        <f t="shared" si="82"/>
        <v>3080</v>
      </c>
      <c r="I2681" s="3">
        <f t="shared" si="83"/>
        <v>4620</v>
      </c>
      <c r="J2681" s="4">
        <f>Rent[[#This Row],[Actual_Rent]]/Rent[[#This Row],[Planned_rent]]</f>
        <v>0.66666666666666663</v>
      </c>
      <c r="K2681"/>
    </row>
    <row r="2682" spans="1:11" x14ac:dyDescent="0.25">
      <c r="A2682">
        <v>142</v>
      </c>
      <c r="B2682" s="1">
        <v>37622</v>
      </c>
      <c r="C2682">
        <v>10</v>
      </c>
      <c r="D2682" t="str">
        <f>VLOOKUP(Rent[[#This Row],[Real_estate_Item]],Houses[#All],2)</f>
        <v>Eindhoven-Oost</v>
      </c>
      <c r="E2682" t="str">
        <f>VLOOKUP(Rent[[#This Row],[Real_estate_Item]],Houses[#All],3)</f>
        <v>Doornakkers-west</v>
      </c>
      <c r="F2682" t="str">
        <f>VLOOKUP(Rent[[#This Row],[Real_estate_Item]],Houses[#All],6)</f>
        <v>Apartment</v>
      </c>
      <c r="G2682" s="3">
        <f>VLOOKUP(Rent[[#This Row],[Real_estate_Item]],Houses[#All],7)</f>
        <v>385</v>
      </c>
      <c r="H2682" s="3">
        <f t="shared" si="82"/>
        <v>3850</v>
      </c>
      <c r="I2682" s="3">
        <f t="shared" si="83"/>
        <v>4620</v>
      </c>
      <c r="J2682" s="4">
        <f>Rent[[#This Row],[Actual_Rent]]/Rent[[#This Row],[Planned_rent]]</f>
        <v>0.83333333333333337</v>
      </c>
      <c r="K2682"/>
    </row>
    <row r="2683" spans="1:11" x14ac:dyDescent="0.25">
      <c r="A2683">
        <v>142</v>
      </c>
      <c r="B2683" s="1">
        <v>37987</v>
      </c>
      <c r="C2683">
        <v>11</v>
      </c>
      <c r="D2683" t="str">
        <f>VLOOKUP(Rent[[#This Row],[Real_estate_Item]],Houses[#All],2)</f>
        <v>Eindhoven-Oost</v>
      </c>
      <c r="E2683" t="str">
        <f>VLOOKUP(Rent[[#This Row],[Real_estate_Item]],Houses[#All],3)</f>
        <v>Doornakkers-west</v>
      </c>
      <c r="F2683" t="str">
        <f>VLOOKUP(Rent[[#This Row],[Real_estate_Item]],Houses[#All],6)</f>
        <v>Apartment</v>
      </c>
      <c r="G2683" s="3">
        <f>VLOOKUP(Rent[[#This Row],[Real_estate_Item]],Houses[#All],7)</f>
        <v>385</v>
      </c>
      <c r="H2683" s="3">
        <f t="shared" si="82"/>
        <v>4235</v>
      </c>
      <c r="I2683" s="3">
        <f t="shared" si="83"/>
        <v>4620</v>
      </c>
      <c r="J2683" s="4">
        <f>Rent[[#This Row],[Actual_Rent]]/Rent[[#This Row],[Planned_rent]]</f>
        <v>0.91666666666666663</v>
      </c>
      <c r="K2683"/>
    </row>
    <row r="2684" spans="1:11" x14ac:dyDescent="0.25">
      <c r="A2684">
        <v>142</v>
      </c>
      <c r="B2684" s="1">
        <v>38353</v>
      </c>
      <c r="C2684">
        <v>8</v>
      </c>
      <c r="D2684" t="str">
        <f>VLOOKUP(Rent[[#This Row],[Real_estate_Item]],Houses[#All],2)</f>
        <v>Eindhoven-Oost</v>
      </c>
      <c r="E2684" t="str">
        <f>VLOOKUP(Rent[[#This Row],[Real_estate_Item]],Houses[#All],3)</f>
        <v>Doornakkers-west</v>
      </c>
      <c r="F2684" t="str">
        <f>VLOOKUP(Rent[[#This Row],[Real_estate_Item]],Houses[#All],6)</f>
        <v>Apartment</v>
      </c>
      <c r="G2684" s="3">
        <f>VLOOKUP(Rent[[#This Row],[Real_estate_Item]],Houses[#All],7)</f>
        <v>385</v>
      </c>
      <c r="H2684" s="3">
        <f t="shared" si="82"/>
        <v>3080</v>
      </c>
      <c r="I2684" s="3">
        <f t="shared" si="83"/>
        <v>4620</v>
      </c>
      <c r="J2684" s="4">
        <f>Rent[[#This Row],[Actual_Rent]]/Rent[[#This Row],[Planned_rent]]</f>
        <v>0.66666666666666663</v>
      </c>
      <c r="K2684"/>
    </row>
    <row r="2685" spans="1:11" x14ac:dyDescent="0.25">
      <c r="A2685">
        <v>142</v>
      </c>
      <c r="B2685" s="1">
        <v>38718</v>
      </c>
      <c r="C2685">
        <v>12</v>
      </c>
      <c r="D2685" t="str">
        <f>VLOOKUP(Rent[[#This Row],[Real_estate_Item]],Houses[#All],2)</f>
        <v>Eindhoven-Oost</v>
      </c>
      <c r="E2685" t="str">
        <f>VLOOKUP(Rent[[#This Row],[Real_estate_Item]],Houses[#All],3)</f>
        <v>Doornakkers-west</v>
      </c>
      <c r="F2685" t="str">
        <f>VLOOKUP(Rent[[#This Row],[Real_estate_Item]],Houses[#All],6)</f>
        <v>Apartment</v>
      </c>
      <c r="G2685" s="3">
        <f>VLOOKUP(Rent[[#This Row],[Real_estate_Item]],Houses[#All],7)</f>
        <v>385</v>
      </c>
      <c r="H2685" s="3">
        <f t="shared" si="82"/>
        <v>4620</v>
      </c>
      <c r="I2685" s="3">
        <f t="shared" si="83"/>
        <v>4620</v>
      </c>
      <c r="J2685" s="4">
        <f>Rent[[#This Row],[Actual_Rent]]/Rent[[#This Row],[Planned_rent]]</f>
        <v>1</v>
      </c>
      <c r="K2685"/>
    </row>
    <row r="2686" spans="1:11" x14ac:dyDescent="0.25">
      <c r="A2686">
        <v>142</v>
      </c>
      <c r="B2686" s="1">
        <v>39083</v>
      </c>
      <c r="C2686">
        <v>10</v>
      </c>
      <c r="D2686" t="str">
        <f>VLOOKUP(Rent[[#This Row],[Real_estate_Item]],Houses[#All],2)</f>
        <v>Eindhoven-Oost</v>
      </c>
      <c r="E2686" t="str">
        <f>VLOOKUP(Rent[[#This Row],[Real_estate_Item]],Houses[#All],3)</f>
        <v>Doornakkers-west</v>
      </c>
      <c r="F2686" t="str">
        <f>VLOOKUP(Rent[[#This Row],[Real_estate_Item]],Houses[#All],6)</f>
        <v>Apartment</v>
      </c>
      <c r="G2686" s="3">
        <f>VLOOKUP(Rent[[#This Row],[Real_estate_Item]],Houses[#All],7)</f>
        <v>385</v>
      </c>
      <c r="H2686" s="3">
        <f t="shared" si="82"/>
        <v>3850</v>
      </c>
      <c r="I2686" s="3">
        <f t="shared" si="83"/>
        <v>4620</v>
      </c>
      <c r="J2686" s="4">
        <f>Rent[[#This Row],[Actual_Rent]]/Rent[[#This Row],[Planned_rent]]</f>
        <v>0.83333333333333337</v>
      </c>
      <c r="K2686"/>
    </row>
    <row r="2687" spans="1:11" x14ac:dyDescent="0.25">
      <c r="A2687">
        <v>142</v>
      </c>
      <c r="B2687" s="1">
        <v>39448</v>
      </c>
      <c r="C2687">
        <v>8</v>
      </c>
      <c r="D2687" t="str">
        <f>VLOOKUP(Rent[[#This Row],[Real_estate_Item]],Houses[#All],2)</f>
        <v>Eindhoven-Oost</v>
      </c>
      <c r="E2687" t="str">
        <f>VLOOKUP(Rent[[#This Row],[Real_estate_Item]],Houses[#All],3)</f>
        <v>Doornakkers-west</v>
      </c>
      <c r="F2687" t="str">
        <f>VLOOKUP(Rent[[#This Row],[Real_estate_Item]],Houses[#All],6)</f>
        <v>Apartment</v>
      </c>
      <c r="G2687" s="3">
        <f>VLOOKUP(Rent[[#This Row],[Real_estate_Item]],Houses[#All],7)</f>
        <v>385</v>
      </c>
      <c r="H2687" s="3">
        <f t="shared" si="82"/>
        <v>3080</v>
      </c>
      <c r="I2687" s="3">
        <f t="shared" si="83"/>
        <v>4620</v>
      </c>
      <c r="J2687" s="4">
        <f>Rent[[#This Row],[Actual_Rent]]/Rent[[#This Row],[Planned_rent]]</f>
        <v>0.66666666666666663</v>
      </c>
      <c r="K2687"/>
    </row>
    <row r="2688" spans="1:11" x14ac:dyDescent="0.25">
      <c r="A2688">
        <v>142</v>
      </c>
      <c r="B2688" s="1">
        <v>39814</v>
      </c>
      <c r="C2688">
        <v>8</v>
      </c>
      <c r="D2688" t="str">
        <f>VLOOKUP(Rent[[#This Row],[Real_estate_Item]],Houses[#All],2)</f>
        <v>Eindhoven-Oost</v>
      </c>
      <c r="E2688" t="str">
        <f>VLOOKUP(Rent[[#This Row],[Real_estate_Item]],Houses[#All],3)</f>
        <v>Doornakkers-west</v>
      </c>
      <c r="F2688" t="str">
        <f>VLOOKUP(Rent[[#This Row],[Real_estate_Item]],Houses[#All],6)</f>
        <v>Apartment</v>
      </c>
      <c r="G2688" s="3">
        <f>VLOOKUP(Rent[[#This Row],[Real_estate_Item]],Houses[#All],7)</f>
        <v>385</v>
      </c>
      <c r="H2688" s="3">
        <f t="shared" si="82"/>
        <v>3080</v>
      </c>
      <c r="I2688" s="3">
        <f t="shared" si="83"/>
        <v>4620</v>
      </c>
      <c r="J2688" s="4">
        <f>Rent[[#This Row],[Actual_Rent]]/Rent[[#This Row],[Planned_rent]]</f>
        <v>0.66666666666666663</v>
      </c>
      <c r="K2688"/>
    </row>
    <row r="2689" spans="1:11" x14ac:dyDescent="0.25">
      <c r="A2689">
        <v>142</v>
      </c>
      <c r="B2689" s="1">
        <v>40179</v>
      </c>
      <c r="C2689">
        <v>12</v>
      </c>
      <c r="D2689" t="str">
        <f>VLOOKUP(Rent[[#This Row],[Real_estate_Item]],Houses[#All],2)</f>
        <v>Eindhoven-Oost</v>
      </c>
      <c r="E2689" t="str">
        <f>VLOOKUP(Rent[[#This Row],[Real_estate_Item]],Houses[#All],3)</f>
        <v>Doornakkers-west</v>
      </c>
      <c r="F2689" t="str">
        <f>VLOOKUP(Rent[[#This Row],[Real_estate_Item]],Houses[#All],6)</f>
        <v>Apartment</v>
      </c>
      <c r="G2689" s="3">
        <f>VLOOKUP(Rent[[#This Row],[Real_estate_Item]],Houses[#All],7)</f>
        <v>385</v>
      </c>
      <c r="H2689" s="3">
        <f t="shared" si="82"/>
        <v>4620</v>
      </c>
      <c r="I2689" s="3">
        <f t="shared" si="83"/>
        <v>4620</v>
      </c>
      <c r="J2689" s="4">
        <f>Rent[[#This Row],[Actual_Rent]]/Rent[[#This Row],[Planned_rent]]</f>
        <v>1</v>
      </c>
      <c r="K2689"/>
    </row>
    <row r="2690" spans="1:11" x14ac:dyDescent="0.25">
      <c r="A2690">
        <v>142</v>
      </c>
      <c r="B2690" s="1">
        <v>40544</v>
      </c>
      <c r="C2690">
        <v>12</v>
      </c>
      <c r="D2690" t="str">
        <f>VLOOKUP(Rent[[#This Row],[Real_estate_Item]],Houses[#All],2)</f>
        <v>Eindhoven-Oost</v>
      </c>
      <c r="E2690" t="str">
        <f>VLOOKUP(Rent[[#This Row],[Real_estate_Item]],Houses[#All],3)</f>
        <v>Doornakkers-west</v>
      </c>
      <c r="F2690" t="str">
        <f>VLOOKUP(Rent[[#This Row],[Real_estate_Item]],Houses[#All],6)</f>
        <v>Apartment</v>
      </c>
      <c r="G2690" s="3">
        <f>VLOOKUP(Rent[[#This Row],[Real_estate_Item]],Houses[#All],7)</f>
        <v>385</v>
      </c>
      <c r="H2690" s="3">
        <f t="shared" ref="H2690:H2753" si="84">C2690*G2690</f>
        <v>4620</v>
      </c>
      <c r="I2690" s="3">
        <f t="shared" ref="I2690:I2753" si="85">$C$2*G2690</f>
        <v>4620</v>
      </c>
      <c r="J2690" s="4">
        <f>Rent[[#This Row],[Actual_Rent]]/Rent[[#This Row],[Planned_rent]]</f>
        <v>1</v>
      </c>
      <c r="K2690"/>
    </row>
    <row r="2691" spans="1:11" x14ac:dyDescent="0.25">
      <c r="A2691">
        <v>142</v>
      </c>
      <c r="B2691" s="1">
        <v>40909</v>
      </c>
      <c r="C2691">
        <v>10</v>
      </c>
      <c r="D2691" t="str">
        <f>VLOOKUP(Rent[[#This Row],[Real_estate_Item]],Houses[#All],2)</f>
        <v>Eindhoven-Oost</v>
      </c>
      <c r="E2691" t="str">
        <f>VLOOKUP(Rent[[#This Row],[Real_estate_Item]],Houses[#All],3)</f>
        <v>Doornakkers-west</v>
      </c>
      <c r="F2691" t="str">
        <f>VLOOKUP(Rent[[#This Row],[Real_estate_Item]],Houses[#All],6)</f>
        <v>Apartment</v>
      </c>
      <c r="G2691" s="3">
        <f>VLOOKUP(Rent[[#This Row],[Real_estate_Item]],Houses[#All],7)</f>
        <v>385</v>
      </c>
      <c r="H2691" s="3">
        <f t="shared" si="84"/>
        <v>3850</v>
      </c>
      <c r="I2691" s="3">
        <f t="shared" si="85"/>
        <v>4620</v>
      </c>
      <c r="J2691" s="4">
        <f>Rent[[#This Row],[Actual_Rent]]/Rent[[#This Row],[Planned_rent]]</f>
        <v>0.83333333333333337</v>
      </c>
      <c r="K2691"/>
    </row>
    <row r="2692" spans="1:11" x14ac:dyDescent="0.25">
      <c r="A2692">
        <v>142</v>
      </c>
      <c r="B2692" s="1">
        <v>41275</v>
      </c>
      <c r="C2692">
        <v>11</v>
      </c>
      <c r="D2692" t="str">
        <f>VLOOKUP(Rent[[#This Row],[Real_estate_Item]],Houses[#All],2)</f>
        <v>Eindhoven-Oost</v>
      </c>
      <c r="E2692" t="str">
        <f>VLOOKUP(Rent[[#This Row],[Real_estate_Item]],Houses[#All],3)</f>
        <v>Doornakkers-west</v>
      </c>
      <c r="F2692" t="str">
        <f>VLOOKUP(Rent[[#This Row],[Real_estate_Item]],Houses[#All],6)</f>
        <v>Apartment</v>
      </c>
      <c r="G2692" s="3">
        <f>VLOOKUP(Rent[[#This Row],[Real_estate_Item]],Houses[#All],7)</f>
        <v>385</v>
      </c>
      <c r="H2692" s="3">
        <f t="shared" si="84"/>
        <v>4235</v>
      </c>
      <c r="I2692" s="3">
        <f t="shared" si="85"/>
        <v>4620</v>
      </c>
      <c r="J2692" s="4">
        <f>Rent[[#This Row],[Actual_Rent]]/Rent[[#This Row],[Planned_rent]]</f>
        <v>0.91666666666666663</v>
      </c>
      <c r="K2692"/>
    </row>
    <row r="2693" spans="1:11" x14ac:dyDescent="0.25">
      <c r="A2693">
        <v>142</v>
      </c>
      <c r="B2693" s="1">
        <v>41640</v>
      </c>
      <c r="C2693">
        <v>11</v>
      </c>
      <c r="D2693" t="str">
        <f>VLOOKUP(Rent[[#This Row],[Real_estate_Item]],Houses[#All],2)</f>
        <v>Eindhoven-Oost</v>
      </c>
      <c r="E2693" t="str">
        <f>VLOOKUP(Rent[[#This Row],[Real_estate_Item]],Houses[#All],3)</f>
        <v>Doornakkers-west</v>
      </c>
      <c r="F2693" t="str">
        <f>VLOOKUP(Rent[[#This Row],[Real_estate_Item]],Houses[#All],6)</f>
        <v>Apartment</v>
      </c>
      <c r="G2693" s="3">
        <f>VLOOKUP(Rent[[#This Row],[Real_estate_Item]],Houses[#All],7)</f>
        <v>385</v>
      </c>
      <c r="H2693" s="3">
        <f t="shared" si="84"/>
        <v>4235</v>
      </c>
      <c r="I2693" s="3">
        <f t="shared" si="85"/>
        <v>4620</v>
      </c>
      <c r="J2693" s="4">
        <f>Rent[[#This Row],[Actual_Rent]]/Rent[[#This Row],[Planned_rent]]</f>
        <v>0.91666666666666663</v>
      </c>
      <c r="K2693"/>
    </row>
    <row r="2694" spans="1:11" x14ac:dyDescent="0.25">
      <c r="A2694">
        <v>142</v>
      </c>
      <c r="B2694" s="1">
        <v>42005</v>
      </c>
      <c r="C2694">
        <v>11</v>
      </c>
      <c r="D2694" t="str">
        <f>VLOOKUP(Rent[[#This Row],[Real_estate_Item]],Houses[#All],2)</f>
        <v>Eindhoven-Oost</v>
      </c>
      <c r="E2694" t="str">
        <f>VLOOKUP(Rent[[#This Row],[Real_estate_Item]],Houses[#All],3)</f>
        <v>Doornakkers-west</v>
      </c>
      <c r="F2694" t="str">
        <f>VLOOKUP(Rent[[#This Row],[Real_estate_Item]],Houses[#All],6)</f>
        <v>Apartment</v>
      </c>
      <c r="G2694" s="3">
        <f>VLOOKUP(Rent[[#This Row],[Real_estate_Item]],Houses[#All],7)</f>
        <v>385</v>
      </c>
      <c r="H2694" s="3">
        <f t="shared" si="84"/>
        <v>4235</v>
      </c>
      <c r="I2694" s="3">
        <f t="shared" si="85"/>
        <v>4620</v>
      </c>
      <c r="J2694" s="4">
        <f>Rent[[#This Row],[Actual_Rent]]/Rent[[#This Row],[Planned_rent]]</f>
        <v>0.91666666666666663</v>
      </c>
      <c r="K2694"/>
    </row>
    <row r="2695" spans="1:11" x14ac:dyDescent="0.25">
      <c r="A2695">
        <v>142</v>
      </c>
      <c r="B2695" s="1">
        <v>42370</v>
      </c>
      <c r="C2695">
        <v>12</v>
      </c>
      <c r="D2695" t="str">
        <f>VLOOKUP(Rent[[#This Row],[Real_estate_Item]],Houses[#All],2)</f>
        <v>Eindhoven-Oost</v>
      </c>
      <c r="E2695" t="str">
        <f>VLOOKUP(Rent[[#This Row],[Real_estate_Item]],Houses[#All],3)</f>
        <v>Doornakkers-west</v>
      </c>
      <c r="F2695" t="str">
        <f>VLOOKUP(Rent[[#This Row],[Real_estate_Item]],Houses[#All],6)</f>
        <v>Apartment</v>
      </c>
      <c r="G2695" s="3">
        <f>VLOOKUP(Rent[[#This Row],[Real_estate_Item]],Houses[#All],7)</f>
        <v>385</v>
      </c>
      <c r="H2695" s="3">
        <f t="shared" si="84"/>
        <v>4620</v>
      </c>
      <c r="I2695" s="3">
        <f t="shared" si="85"/>
        <v>4620</v>
      </c>
      <c r="J2695" s="4">
        <f>Rent[[#This Row],[Actual_Rent]]/Rent[[#This Row],[Planned_rent]]</f>
        <v>1</v>
      </c>
      <c r="K2695"/>
    </row>
    <row r="2696" spans="1:11" x14ac:dyDescent="0.25">
      <c r="A2696">
        <v>142</v>
      </c>
      <c r="B2696" s="1">
        <v>42736</v>
      </c>
      <c r="C2696">
        <v>12</v>
      </c>
      <c r="D2696" t="str">
        <f>VLOOKUP(Rent[[#This Row],[Real_estate_Item]],Houses[#All],2)</f>
        <v>Eindhoven-Oost</v>
      </c>
      <c r="E2696" t="str">
        <f>VLOOKUP(Rent[[#This Row],[Real_estate_Item]],Houses[#All],3)</f>
        <v>Doornakkers-west</v>
      </c>
      <c r="F2696" t="str">
        <f>VLOOKUP(Rent[[#This Row],[Real_estate_Item]],Houses[#All],6)</f>
        <v>Apartment</v>
      </c>
      <c r="G2696" s="3">
        <f>VLOOKUP(Rent[[#This Row],[Real_estate_Item]],Houses[#All],7)</f>
        <v>385</v>
      </c>
      <c r="H2696" s="3">
        <f t="shared" si="84"/>
        <v>4620</v>
      </c>
      <c r="I2696" s="3">
        <f t="shared" si="85"/>
        <v>4620</v>
      </c>
      <c r="J2696" s="4">
        <f>Rent[[#This Row],[Actual_Rent]]/Rent[[#This Row],[Planned_rent]]</f>
        <v>1</v>
      </c>
      <c r="K2696"/>
    </row>
    <row r="2697" spans="1:11" x14ac:dyDescent="0.25">
      <c r="A2697">
        <v>142</v>
      </c>
      <c r="B2697" s="1">
        <v>43101</v>
      </c>
      <c r="C2697">
        <v>12</v>
      </c>
      <c r="D2697" t="str">
        <f>VLOOKUP(Rent[[#This Row],[Real_estate_Item]],Houses[#All],2)</f>
        <v>Eindhoven-Oost</v>
      </c>
      <c r="E2697" t="str">
        <f>VLOOKUP(Rent[[#This Row],[Real_estate_Item]],Houses[#All],3)</f>
        <v>Doornakkers-west</v>
      </c>
      <c r="F2697" t="str">
        <f>VLOOKUP(Rent[[#This Row],[Real_estate_Item]],Houses[#All],6)</f>
        <v>Apartment</v>
      </c>
      <c r="G2697" s="3">
        <f>VLOOKUP(Rent[[#This Row],[Real_estate_Item]],Houses[#All],7)</f>
        <v>385</v>
      </c>
      <c r="H2697" s="3">
        <f t="shared" si="84"/>
        <v>4620</v>
      </c>
      <c r="I2697" s="3">
        <f t="shared" si="85"/>
        <v>4620</v>
      </c>
      <c r="J2697" s="4">
        <f>Rent[[#This Row],[Actual_Rent]]/Rent[[#This Row],[Planned_rent]]</f>
        <v>1</v>
      </c>
      <c r="K2697"/>
    </row>
    <row r="2698" spans="1:11" x14ac:dyDescent="0.25">
      <c r="A2698">
        <v>142</v>
      </c>
      <c r="B2698" s="1">
        <v>43466</v>
      </c>
      <c r="C2698">
        <v>10</v>
      </c>
      <c r="D2698" t="str">
        <f>VLOOKUP(Rent[[#This Row],[Real_estate_Item]],Houses[#All],2)</f>
        <v>Eindhoven-Oost</v>
      </c>
      <c r="E2698" t="str">
        <f>VLOOKUP(Rent[[#This Row],[Real_estate_Item]],Houses[#All],3)</f>
        <v>Doornakkers-west</v>
      </c>
      <c r="F2698" t="str">
        <f>VLOOKUP(Rent[[#This Row],[Real_estate_Item]],Houses[#All],6)</f>
        <v>Apartment</v>
      </c>
      <c r="G2698" s="3">
        <f>VLOOKUP(Rent[[#This Row],[Real_estate_Item]],Houses[#All],7)</f>
        <v>385</v>
      </c>
      <c r="H2698" s="3">
        <f t="shared" si="84"/>
        <v>3850</v>
      </c>
      <c r="I2698" s="3">
        <f t="shared" si="85"/>
        <v>4620</v>
      </c>
      <c r="J2698" s="4">
        <f>Rent[[#This Row],[Actual_Rent]]/Rent[[#This Row],[Planned_rent]]</f>
        <v>0.83333333333333337</v>
      </c>
      <c r="K2698"/>
    </row>
    <row r="2699" spans="1:11" x14ac:dyDescent="0.25">
      <c r="A2699">
        <v>143</v>
      </c>
      <c r="B2699" s="1">
        <v>36892</v>
      </c>
      <c r="C2699">
        <v>8</v>
      </c>
      <c r="D2699" t="str">
        <f>VLOOKUP(Rent[[#This Row],[Real_estate_Item]],Houses[#All],2)</f>
        <v>Eindhoven-Oost</v>
      </c>
      <c r="E2699" t="str">
        <f>VLOOKUP(Rent[[#This Row],[Real_estate_Item]],Houses[#All],3)</f>
        <v>Doornakkers-west</v>
      </c>
      <c r="F2699" t="str">
        <f>VLOOKUP(Rent[[#This Row],[Real_estate_Item]],Houses[#All],6)</f>
        <v>Villa</v>
      </c>
      <c r="G2699" s="3">
        <f>VLOOKUP(Rent[[#This Row],[Real_estate_Item]],Houses[#All],7)</f>
        <v>990</v>
      </c>
      <c r="H2699" s="3">
        <f t="shared" si="84"/>
        <v>7920</v>
      </c>
      <c r="I2699" s="3">
        <f t="shared" si="85"/>
        <v>11880</v>
      </c>
      <c r="J2699" s="4">
        <f>Rent[[#This Row],[Actual_Rent]]/Rent[[#This Row],[Planned_rent]]</f>
        <v>0.66666666666666663</v>
      </c>
      <c r="K2699"/>
    </row>
    <row r="2700" spans="1:11" x14ac:dyDescent="0.25">
      <c r="A2700">
        <v>143</v>
      </c>
      <c r="B2700" s="1">
        <v>37257</v>
      </c>
      <c r="C2700">
        <v>9</v>
      </c>
      <c r="D2700" t="str">
        <f>VLOOKUP(Rent[[#This Row],[Real_estate_Item]],Houses[#All],2)</f>
        <v>Eindhoven-Oost</v>
      </c>
      <c r="E2700" t="str">
        <f>VLOOKUP(Rent[[#This Row],[Real_estate_Item]],Houses[#All],3)</f>
        <v>Doornakkers-west</v>
      </c>
      <c r="F2700" t="str">
        <f>VLOOKUP(Rent[[#This Row],[Real_estate_Item]],Houses[#All],6)</f>
        <v>Villa</v>
      </c>
      <c r="G2700" s="3">
        <f>VLOOKUP(Rent[[#This Row],[Real_estate_Item]],Houses[#All],7)</f>
        <v>990</v>
      </c>
      <c r="H2700" s="3">
        <f t="shared" si="84"/>
        <v>8910</v>
      </c>
      <c r="I2700" s="3">
        <f t="shared" si="85"/>
        <v>11880</v>
      </c>
      <c r="J2700" s="4">
        <f>Rent[[#This Row],[Actual_Rent]]/Rent[[#This Row],[Planned_rent]]</f>
        <v>0.75</v>
      </c>
      <c r="K2700"/>
    </row>
    <row r="2701" spans="1:11" x14ac:dyDescent="0.25">
      <c r="A2701">
        <v>143</v>
      </c>
      <c r="B2701" s="1">
        <v>37622</v>
      </c>
      <c r="C2701">
        <v>12</v>
      </c>
      <c r="D2701" t="str">
        <f>VLOOKUP(Rent[[#This Row],[Real_estate_Item]],Houses[#All],2)</f>
        <v>Eindhoven-Oost</v>
      </c>
      <c r="E2701" t="str">
        <f>VLOOKUP(Rent[[#This Row],[Real_estate_Item]],Houses[#All],3)</f>
        <v>Doornakkers-west</v>
      </c>
      <c r="F2701" t="str">
        <f>VLOOKUP(Rent[[#This Row],[Real_estate_Item]],Houses[#All],6)</f>
        <v>Villa</v>
      </c>
      <c r="G2701" s="3">
        <f>VLOOKUP(Rent[[#This Row],[Real_estate_Item]],Houses[#All],7)</f>
        <v>990</v>
      </c>
      <c r="H2701" s="3">
        <f t="shared" si="84"/>
        <v>11880</v>
      </c>
      <c r="I2701" s="3">
        <f t="shared" si="85"/>
        <v>11880</v>
      </c>
      <c r="J2701" s="4">
        <f>Rent[[#This Row],[Actual_Rent]]/Rent[[#This Row],[Planned_rent]]</f>
        <v>1</v>
      </c>
      <c r="K2701"/>
    </row>
    <row r="2702" spans="1:11" x14ac:dyDescent="0.25">
      <c r="A2702">
        <v>143</v>
      </c>
      <c r="B2702" s="1">
        <v>37987</v>
      </c>
      <c r="C2702">
        <v>9</v>
      </c>
      <c r="D2702" t="str">
        <f>VLOOKUP(Rent[[#This Row],[Real_estate_Item]],Houses[#All],2)</f>
        <v>Eindhoven-Oost</v>
      </c>
      <c r="E2702" t="str">
        <f>VLOOKUP(Rent[[#This Row],[Real_estate_Item]],Houses[#All],3)</f>
        <v>Doornakkers-west</v>
      </c>
      <c r="F2702" t="str">
        <f>VLOOKUP(Rent[[#This Row],[Real_estate_Item]],Houses[#All],6)</f>
        <v>Villa</v>
      </c>
      <c r="G2702" s="3">
        <f>VLOOKUP(Rent[[#This Row],[Real_estate_Item]],Houses[#All],7)</f>
        <v>990</v>
      </c>
      <c r="H2702" s="3">
        <f t="shared" si="84"/>
        <v>8910</v>
      </c>
      <c r="I2702" s="3">
        <f t="shared" si="85"/>
        <v>11880</v>
      </c>
      <c r="J2702" s="4">
        <f>Rent[[#This Row],[Actual_Rent]]/Rent[[#This Row],[Planned_rent]]</f>
        <v>0.75</v>
      </c>
      <c r="K2702"/>
    </row>
    <row r="2703" spans="1:11" x14ac:dyDescent="0.25">
      <c r="A2703">
        <v>143</v>
      </c>
      <c r="B2703" s="1">
        <v>38353</v>
      </c>
      <c r="C2703">
        <v>10</v>
      </c>
      <c r="D2703" t="str">
        <f>VLOOKUP(Rent[[#This Row],[Real_estate_Item]],Houses[#All],2)</f>
        <v>Eindhoven-Oost</v>
      </c>
      <c r="E2703" t="str">
        <f>VLOOKUP(Rent[[#This Row],[Real_estate_Item]],Houses[#All],3)</f>
        <v>Doornakkers-west</v>
      </c>
      <c r="F2703" t="str">
        <f>VLOOKUP(Rent[[#This Row],[Real_estate_Item]],Houses[#All],6)</f>
        <v>Villa</v>
      </c>
      <c r="G2703" s="3">
        <f>VLOOKUP(Rent[[#This Row],[Real_estate_Item]],Houses[#All],7)</f>
        <v>990</v>
      </c>
      <c r="H2703" s="3">
        <f t="shared" si="84"/>
        <v>9900</v>
      </c>
      <c r="I2703" s="3">
        <f t="shared" si="85"/>
        <v>11880</v>
      </c>
      <c r="J2703" s="4">
        <f>Rent[[#This Row],[Actual_Rent]]/Rent[[#This Row],[Planned_rent]]</f>
        <v>0.83333333333333337</v>
      </c>
      <c r="K2703"/>
    </row>
    <row r="2704" spans="1:11" x14ac:dyDescent="0.25">
      <c r="A2704">
        <v>143</v>
      </c>
      <c r="B2704" s="1">
        <v>38718</v>
      </c>
      <c r="C2704">
        <v>9</v>
      </c>
      <c r="D2704" t="str">
        <f>VLOOKUP(Rent[[#This Row],[Real_estate_Item]],Houses[#All],2)</f>
        <v>Eindhoven-Oost</v>
      </c>
      <c r="E2704" t="str">
        <f>VLOOKUP(Rent[[#This Row],[Real_estate_Item]],Houses[#All],3)</f>
        <v>Doornakkers-west</v>
      </c>
      <c r="F2704" t="str">
        <f>VLOOKUP(Rent[[#This Row],[Real_estate_Item]],Houses[#All],6)</f>
        <v>Villa</v>
      </c>
      <c r="G2704" s="3">
        <f>VLOOKUP(Rent[[#This Row],[Real_estate_Item]],Houses[#All],7)</f>
        <v>990</v>
      </c>
      <c r="H2704" s="3">
        <f t="shared" si="84"/>
        <v>8910</v>
      </c>
      <c r="I2704" s="3">
        <f t="shared" si="85"/>
        <v>11880</v>
      </c>
      <c r="J2704" s="4">
        <f>Rent[[#This Row],[Actual_Rent]]/Rent[[#This Row],[Planned_rent]]</f>
        <v>0.75</v>
      </c>
      <c r="K2704"/>
    </row>
    <row r="2705" spans="1:11" x14ac:dyDescent="0.25">
      <c r="A2705">
        <v>143</v>
      </c>
      <c r="B2705" s="1">
        <v>39083</v>
      </c>
      <c r="C2705">
        <v>12</v>
      </c>
      <c r="D2705" t="str">
        <f>VLOOKUP(Rent[[#This Row],[Real_estate_Item]],Houses[#All],2)</f>
        <v>Eindhoven-Oost</v>
      </c>
      <c r="E2705" t="str">
        <f>VLOOKUP(Rent[[#This Row],[Real_estate_Item]],Houses[#All],3)</f>
        <v>Doornakkers-west</v>
      </c>
      <c r="F2705" t="str">
        <f>VLOOKUP(Rent[[#This Row],[Real_estate_Item]],Houses[#All],6)</f>
        <v>Villa</v>
      </c>
      <c r="G2705" s="3">
        <f>VLOOKUP(Rent[[#This Row],[Real_estate_Item]],Houses[#All],7)</f>
        <v>990</v>
      </c>
      <c r="H2705" s="3">
        <f t="shared" si="84"/>
        <v>11880</v>
      </c>
      <c r="I2705" s="3">
        <f t="shared" si="85"/>
        <v>11880</v>
      </c>
      <c r="J2705" s="4">
        <f>Rent[[#This Row],[Actual_Rent]]/Rent[[#This Row],[Planned_rent]]</f>
        <v>1</v>
      </c>
      <c r="K2705"/>
    </row>
    <row r="2706" spans="1:11" x14ac:dyDescent="0.25">
      <c r="A2706">
        <v>143</v>
      </c>
      <c r="B2706" s="1">
        <v>39448</v>
      </c>
      <c r="C2706">
        <v>8</v>
      </c>
      <c r="D2706" t="str">
        <f>VLOOKUP(Rent[[#This Row],[Real_estate_Item]],Houses[#All],2)</f>
        <v>Eindhoven-Oost</v>
      </c>
      <c r="E2706" t="str">
        <f>VLOOKUP(Rent[[#This Row],[Real_estate_Item]],Houses[#All],3)</f>
        <v>Doornakkers-west</v>
      </c>
      <c r="F2706" t="str">
        <f>VLOOKUP(Rent[[#This Row],[Real_estate_Item]],Houses[#All],6)</f>
        <v>Villa</v>
      </c>
      <c r="G2706" s="3">
        <f>VLOOKUP(Rent[[#This Row],[Real_estate_Item]],Houses[#All],7)</f>
        <v>990</v>
      </c>
      <c r="H2706" s="3">
        <f t="shared" si="84"/>
        <v>7920</v>
      </c>
      <c r="I2706" s="3">
        <f t="shared" si="85"/>
        <v>11880</v>
      </c>
      <c r="J2706" s="4">
        <f>Rent[[#This Row],[Actual_Rent]]/Rent[[#This Row],[Planned_rent]]</f>
        <v>0.66666666666666663</v>
      </c>
      <c r="K2706"/>
    </row>
    <row r="2707" spans="1:11" x14ac:dyDescent="0.25">
      <c r="A2707">
        <v>143</v>
      </c>
      <c r="B2707" s="1">
        <v>39814</v>
      </c>
      <c r="C2707">
        <v>10</v>
      </c>
      <c r="D2707" t="str">
        <f>VLOOKUP(Rent[[#This Row],[Real_estate_Item]],Houses[#All],2)</f>
        <v>Eindhoven-Oost</v>
      </c>
      <c r="E2707" t="str">
        <f>VLOOKUP(Rent[[#This Row],[Real_estate_Item]],Houses[#All],3)</f>
        <v>Doornakkers-west</v>
      </c>
      <c r="F2707" t="str">
        <f>VLOOKUP(Rent[[#This Row],[Real_estate_Item]],Houses[#All],6)</f>
        <v>Villa</v>
      </c>
      <c r="G2707" s="3">
        <f>VLOOKUP(Rent[[#This Row],[Real_estate_Item]],Houses[#All],7)</f>
        <v>990</v>
      </c>
      <c r="H2707" s="3">
        <f t="shared" si="84"/>
        <v>9900</v>
      </c>
      <c r="I2707" s="3">
        <f t="shared" si="85"/>
        <v>11880</v>
      </c>
      <c r="J2707" s="4">
        <f>Rent[[#This Row],[Actual_Rent]]/Rent[[#This Row],[Planned_rent]]</f>
        <v>0.83333333333333337</v>
      </c>
      <c r="K2707"/>
    </row>
    <row r="2708" spans="1:11" x14ac:dyDescent="0.25">
      <c r="A2708">
        <v>143</v>
      </c>
      <c r="B2708" s="1">
        <v>40179</v>
      </c>
      <c r="C2708">
        <v>9</v>
      </c>
      <c r="D2708" t="str">
        <f>VLOOKUP(Rent[[#This Row],[Real_estate_Item]],Houses[#All],2)</f>
        <v>Eindhoven-Oost</v>
      </c>
      <c r="E2708" t="str">
        <f>VLOOKUP(Rent[[#This Row],[Real_estate_Item]],Houses[#All],3)</f>
        <v>Doornakkers-west</v>
      </c>
      <c r="F2708" t="str">
        <f>VLOOKUP(Rent[[#This Row],[Real_estate_Item]],Houses[#All],6)</f>
        <v>Villa</v>
      </c>
      <c r="G2708" s="3">
        <f>VLOOKUP(Rent[[#This Row],[Real_estate_Item]],Houses[#All],7)</f>
        <v>990</v>
      </c>
      <c r="H2708" s="3">
        <f t="shared" si="84"/>
        <v>8910</v>
      </c>
      <c r="I2708" s="3">
        <f t="shared" si="85"/>
        <v>11880</v>
      </c>
      <c r="J2708" s="4">
        <f>Rent[[#This Row],[Actual_Rent]]/Rent[[#This Row],[Planned_rent]]</f>
        <v>0.75</v>
      </c>
      <c r="K2708"/>
    </row>
    <row r="2709" spans="1:11" x14ac:dyDescent="0.25">
      <c r="A2709">
        <v>143</v>
      </c>
      <c r="B2709" s="1">
        <v>40544</v>
      </c>
      <c r="C2709">
        <v>8</v>
      </c>
      <c r="D2709" t="str">
        <f>VLOOKUP(Rent[[#This Row],[Real_estate_Item]],Houses[#All],2)</f>
        <v>Eindhoven-Oost</v>
      </c>
      <c r="E2709" t="str">
        <f>VLOOKUP(Rent[[#This Row],[Real_estate_Item]],Houses[#All],3)</f>
        <v>Doornakkers-west</v>
      </c>
      <c r="F2709" t="str">
        <f>VLOOKUP(Rent[[#This Row],[Real_estate_Item]],Houses[#All],6)</f>
        <v>Villa</v>
      </c>
      <c r="G2709" s="3">
        <f>VLOOKUP(Rent[[#This Row],[Real_estate_Item]],Houses[#All],7)</f>
        <v>990</v>
      </c>
      <c r="H2709" s="3">
        <f t="shared" si="84"/>
        <v>7920</v>
      </c>
      <c r="I2709" s="3">
        <f t="shared" si="85"/>
        <v>11880</v>
      </c>
      <c r="J2709" s="4">
        <f>Rent[[#This Row],[Actual_Rent]]/Rent[[#This Row],[Planned_rent]]</f>
        <v>0.66666666666666663</v>
      </c>
      <c r="K2709"/>
    </row>
    <row r="2710" spans="1:11" x14ac:dyDescent="0.25">
      <c r="A2710">
        <v>143</v>
      </c>
      <c r="B2710" s="1">
        <v>40909</v>
      </c>
      <c r="C2710">
        <v>12</v>
      </c>
      <c r="D2710" t="str">
        <f>VLOOKUP(Rent[[#This Row],[Real_estate_Item]],Houses[#All],2)</f>
        <v>Eindhoven-Oost</v>
      </c>
      <c r="E2710" t="str">
        <f>VLOOKUP(Rent[[#This Row],[Real_estate_Item]],Houses[#All],3)</f>
        <v>Doornakkers-west</v>
      </c>
      <c r="F2710" t="str">
        <f>VLOOKUP(Rent[[#This Row],[Real_estate_Item]],Houses[#All],6)</f>
        <v>Villa</v>
      </c>
      <c r="G2710" s="3">
        <f>VLOOKUP(Rent[[#This Row],[Real_estate_Item]],Houses[#All],7)</f>
        <v>990</v>
      </c>
      <c r="H2710" s="3">
        <f t="shared" si="84"/>
        <v>11880</v>
      </c>
      <c r="I2710" s="3">
        <f t="shared" si="85"/>
        <v>11880</v>
      </c>
      <c r="J2710" s="4">
        <f>Rent[[#This Row],[Actual_Rent]]/Rent[[#This Row],[Planned_rent]]</f>
        <v>1</v>
      </c>
      <c r="K2710"/>
    </row>
    <row r="2711" spans="1:11" x14ac:dyDescent="0.25">
      <c r="A2711">
        <v>143</v>
      </c>
      <c r="B2711" s="1">
        <v>41275</v>
      </c>
      <c r="C2711">
        <v>8</v>
      </c>
      <c r="D2711" t="str">
        <f>VLOOKUP(Rent[[#This Row],[Real_estate_Item]],Houses[#All],2)</f>
        <v>Eindhoven-Oost</v>
      </c>
      <c r="E2711" t="str">
        <f>VLOOKUP(Rent[[#This Row],[Real_estate_Item]],Houses[#All],3)</f>
        <v>Doornakkers-west</v>
      </c>
      <c r="F2711" t="str">
        <f>VLOOKUP(Rent[[#This Row],[Real_estate_Item]],Houses[#All],6)</f>
        <v>Villa</v>
      </c>
      <c r="G2711" s="3">
        <f>VLOOKUP(Rent[[#This Row],[Real_estate_Item]],Houses[#All],7)</f>
        <v>990</v>
      </c>
      <c r="H2711" s="3">
        <f t="shared" si="84"/>
        <v>7920</v>
      </c>
      <c r="I2711" s="3">
        <f t="shared" si="85"/>
        <v>11880</v>
      </c>
      <c r="J2711" s="4">
        <f>Rent[[#This Row],[Actual_Rent]]/Rent[[#This Row],[Planned_rent]]</f>
        <v>0.66666666666666663</v>
      </c>
      <c r="K2711"/>
    </row>
    <row r="2712" spans="1:11" x14ac:dyDescent="0.25">
      <c r="A2712">
        <v>143</v>
      </c>
      <c r="B2712" s="1">
        <v>41640</v>
      </c>
      <c r="C2712">
        <v>10</v>
      </c>
      <c r="D2712" t="str">
        <f>VLOOKUP(Rent[[#This Row],[Real_estate_Item]],Houses[#All],2)</f>
        <v>Eindhoven-Oost</v>
      </c>
      <c r="E2712" t="str">
        <f>VLOOKUP(Rent[[#This Row],[Real_estate_Item]],Houses[#All],3)</f>
        <v>Doornakkers-west</v>
      </c>
      <c r="F2712" t="str">
        <f>VLOOKUP(Rent[[#This Row],[Real_estate_Item]],Houses[#All],6)</f>
        <v>Villa</v>
      </c>
      <c r="G2712" s="3">
        <f>VLOOKUP(Rent[[#This Row],[Real_estate_Item]],Houses[#All],7)</f>
        <v>990</v>
      </c>
      <c r="H2712" s="3">
        <f t="shared" si="84"/>
        <v>9900</v>
      </c>
      <c r="I2712" s="3">
        <f t="shared" si="85"/>
        <v>11880</v>
      </c>
      <c r="J2712" s="4">
        <f>Rent[[#This Row],[Actual_Rent]]/Rent[[#This Row],[Planned_rent]]</f>
        <v>0.83333333333333337</v>
      </c>
      <c r="K2712"/>
    </row>
    <row r="2713" spans="1:11" x14ac:dyDescent="0.25">
      <c r="A2713">
        <v>143</v>
      </c>
      <c r="B2713" s="1">
        <v>42005</v>
      </c>
      <c r="C2713">
        <v>10</v>
      </c>
      <c r="D2713" t="str">
        <f>VLOOKUP(Rent[[#This Row],[Real_estate_Item]],Houses[#All],2)</f>
        <v>Eindhoven-Oost</v>
      </c>
      <c r="E2713" t="str">
        <f>VLOOKUP(Rent[[#This Row],[Real_estate_Item]],Houses[#All],3)</f>
        <v>Doornakkers-west</v>
      </c>
      <c r="F2713" t="str">
        <f>VLOOKUP(Rent[[#This Row],[Real_estate_Item]],Houses[#All],6)</f>
        <v>Villa</v>
      </c>
      <c r="G2713" s="3">
        <f>VLOOKUP(Rent[[#This Row],[Real_estate_Item]],Houses[#All],7)</f>
        <v>990</v>
      </c>
      <c r="H2713" s="3">
        <f t="shared" si="84"/>
        <v>9900</v>
      </c>
      <c r="I2713" s="3">
        <f t="shared" si="85"/>
        <v>11880</v>
      </c>
      <c r="J2713" s="4">
        <f>Rent[[#This Row],[Actual_Rent]]/Rent[[#This Row],[Planned_rent]]</f>
        <v>0.83333333333333337</v>
      </c>
      <c r="K2713"/>
    </row>
    <row r="2714" spans="1:11" x14ac:dyDescent="0.25">
      <c r="A2714">
        <v>143</v>
      </c>
      <c r="B2714" s="1">
        <v>42370</v>
      </c>
      <c r="C2714">
        <v>11</v>
      </c>
      <c r="D2714" t="str">
        <f>VLOOKUP(Rent[[#This Row],[Real_estate_Item]],Houses[#All],2)</f>
        <v>Eindhoven-Oost</v>
      </c>
      <c r="E2714" t="str">
        <f>VLOOKUP(Rent[[#This Row],[Real_estate_Item]],Houses[#All],3)</f>
        <v>Doornakkers-west</v>
      </c>
      <c r="F2714" t="str">
        <f>VLOOKUP(Rent[[#This Row],[Real_estate_Item]],Houses[#All],6)</f>
        <v>Villa</v>
      </c>
      <c r="G2714" s="3">
        <f>VLOOKUP(Rent[[#This Row],[Real_estate_Item]],Houses[#All],7)</f>
        <v>990</v>
      </c>
      <c r="H2714" s="3">
        <f t="shared" si="84"/>
        <v>10890</v>
      </c>
      <c r="I2714" s="3">
        <f t="shared" si="85"/>
        <v>11880</v>
      </c>
      <c r="J2714" s="4">
        <f>Rent[[#This Row],[Actual_Rent]]/Rent[[#This Row],[Planned_rent]]</f>
        <v>0.91666666666666663</v>
      </c>
      <c r="K2714"/>
    </row>
    <row r="2715" spans="1:11" x14ac:dyDescent="0.25">
      <c r="A2715">
        <v>143</v>
      </c>
      <c r="B2715" s="1">
        <v>42736</v>
      </c>
      <c r="C2715">
        <v>11</v>
      </c>
      <c r="D2715" t="str">
        <f>VLOOKUP(Rent[[#This Row],[Real_estate_Item]],Houses[#All],2)</f>
        <v>Eindhoven-Oost</v>
      </c>
      <c r="E2715" t="str">
        <f>VLOOKUP(Rent[[#This Row],[Real_estate_Item]],Houses[#All],3)</f>
        <v>Doornakkers-west</v>
      </c>
      <c r="F2715" t="str">
        <f>VLOOKUP(Rent[[#This Row],[Real_estate_Item]],Houses[#All],6)</f>
        <v>Villa</v>
      </c>
      <c r="G2715" s="3">
        <f>VLOOKUP(Rent[[#This Row],[Real_estate_Item]],Houses[#All],7)</f>
        <v>990</v>
      </c>
      <c r="H2715" s="3">
        <f t="shared" si="84"/>
        <v>10890</v>
      </c>
      <c r="I2715" s="3">
        <f t="shared" si="85"/>
        <v>11880</v>
      </c>
      <c r="J2715" s="4">
        <f>Rent[[#This Row],[Actual_Rent]]/Rent[[#This Row],[Planned_rent]]</f>
        <v>0.91666666666666663</v>
      </c>
      <c r="K2715"/>
    </row>
    <row r="2716" spans="1:11" x14ac:dyDescent="0.25">
      <c r="A2716">
        <v>143</v>
      </c>
      <c r="B2716" s="1">
        <v>43101</v>
      </c>
      <c r="C2716">
        <v>12</v>
      </c>
      <c r="D2716" t="str">
        <f>VLOOKUP(Rent[[#This Row],[Real_estate_Item]],Houses[#All],2)</f>
        <v>Eindhoven-Oost</v>
      </c>
      <c r="E2716" t="str">
        <f>VLOOKUP(Rent[[#This Row],[Real_estate_Item]],Houses[#All],3)</f>
        <v>Doornakkers-west</v>
      </c>
      <c r="F2716" t="str">
        <f>VLOOKUP(Rent[[#This Row],[Real_estate_Item]],Houses[#All],6)</f>
        <v>Villa</v>
      </c>
      <c r="G2716" s="3">
        <f>VLOOKUP(Rent[[#This Row],[Real_estate_Item]],Houses[#All],7)</f>
        <v>990</v>
      </c>
      <c r="H2716" s="3">
        <f t="shared" si="84"/>
        <v>11880</v>
      </c>
      <c r="I2716" s="3">
        <f t="shared" si="85"/>
        <v>11880</v>
      </c>
      <c r="J2716" s="4">
        <f>Rent[[#This Row],[Actual_Rent]]/Rent[[#This Row],[Planned_rent]]</f>
        <v>1</v>
      </c>
      <c r="K2716"/>
    </row>
    <row r="2717" spans="1:11" x14ac:dyDescent="0.25">
      <c r="A2717">
        <v>143</v>
      </c>
      <c r="B2717" s="1">
        <v>43466</v>
      </c>
      <c r="C2717">
        <v>10</v>
      </c>
      <c r="D2717" t="str">
        <f>VLOOKUP(Rent[[#This Row],[Real_estate_Item]],Houses[#All],2)</f>
        <v>Eindhoven-Oost</v>
      </c>
      <c r="E2717" t="str">
        <f>VLOOKUP(Rent[[#This Row],[Real_estate_Item]],Houses[#All],3)</f>
        <v>Doornakkers-west</v>
      </c>
      <c r="F2717" t="str">
        <f>VLOOKUP(Rent[[#This Row],[Real_estate_Item]],Houses[#All],6)</f>
        <v>Villa</v>
      </c>
      <c r="G2717" s="3">
        <f>VLOOKUP(Rent[[#This Row],[Real_estate_Item]],Houses[#All],7)</f>
        <v>990</v>
      </c>
      <c r="H2717" s="3">
        <f t="shared" si="84"/>
        <v>9900</v>
      </c>
      <c r="I2717" s="3">
        <f t="shared" si="85"/>
        <v>11880</v>
      </c>
      <c r="J2717" s="4">
        <f>Rent[[#This Row],[Actual_Rent]]/Rent[[#This Row],[Planned_rent]]</f>
        <v>0.83333333333333337</v>
      </c>
      <c r="K2717"/>
    </row>
    <row r="2718" spans="1:11" x14ac:dyDescent="0.25">
      <c r="A2718">
        <v>144</v>
      </c>
      <c r="B2718" s="1">
        <v>36892</v>
      </c>
      <c r="C2718">
        <v>11</v>
      </c>
      <c r="D2718" t="str">
        <f>VLOOKUP(Rent[[#This Row],[Real_estate_Item]],Houses[#All],2)</f>
        <v>Eindhoven-Oost</v>
      </c>
      <c r="E2718" t="str">
        <f>VLOOKUP(Rent[[#This Row],[Real_estate_Item]],Houses[#All],3)</f>
        <v>Doornakkers-west</v>
      </c>
      <c r="F2718" t="str">
        <f>VLOOKUP(Rent[[#This Row],[Real_estate_Item]],Houses[#All],6)</f>
        <v>Condo</v>
      </c>
      <c r="G2718" s="3">
        <f>VLOOKUP(Rent[[#This Row],[Real_estate_Item]],Houses[#All],7)</f>
        <v>275</v>
      </c>
      <c r="H2718" s="3">
        <f t="shared" si="84"/>
        <v>3025</v>
      </c>
      <c r="I2718" s="3">
        <f t="shared" si="85"/>
        <v>3300</v>
      </c>
      <c r="J2718" s="4">
        <f>Rent[[#This Row],[Actual_Rent]]/Rent[[#This Row],[Planned_rent]]</f>
        <v>0.91666666666666663</v>
      </c>
      <c r="K2718"/>
    </row>
    <row r="2719" spans="1:11" x14ac:dyDescent="0.25">
      <c r="A2719">
        <v>144</v>
      </c>
      <c r="B2719" s="1">
        <v>37257</v>
      </c>
      <c r="C2719">
        <v>8</v>
      </c>
      <c r="D2719" t="str">
        <f>VLOOKUP(Rent[[#This Row],[Real_estate_Item]],Houses[#All],2)</f>
        <v>Eindhoven-Oost</v>
      </c>
      <c r="E2719" t="str">
        <f>VLOOKUP(Rent[[#This Row],[Real_estate_Item]],Houses[#All],3)</f>
        <v>Doornakkers-west</v>
      </c>
      <c r="F2719" t="str">
        <f>VLOOKUP(Rent[[#This Row],[Real_estate_Item]],Houses[#All],6)</f>
        <v>Condo</v>
      </c>
      <c r="G2719" s="3">
        <f>VLOOKUP(Rent[[#This Row],[Real_estate_Item]],Houses[#All],7)</f>
        <v>275</v>
      </c>
      <c r="H2719" s="3">
        <f t="shared" si="84"/>
        <v>2200</v>
      </c>
      <c r="I2719" s="3">
        <f t="shared" si="85"/>
        <v>3300</v>
      </c>
      <c r="J2719" s="4">
        <f>Rent[[#This Row],[Actual_Rent]]/Rent[[#This Row],[Planned_rent]]</f>
        <v>0.66666666666666663</v>
      </c>
      <c r="K2719"/>
    </row>
    <row r="2720" spans="1:11" x14ac:dyDescent="0.25">
      <c r="A2720">
        <v>144</v>
      </c>
      <c r="B2720" s="1">
        <v>37622</v>
      </c>
      <c r="C2720">
        <v>11</v>
      </c>
      <c r="D2720" t="str">
        <f>VLOOKUP(Rent[[#This Row],[Real_estate_Item]],Houses[#All],2)</f>
        <v>Eindhoven-Oost</v>
      </c>
      <c r="E2720" t="str">
        <f>VLOOKUP(Rent[[#This Row],[Real_estate_Item]],Houses[#All],3)</f>
        <v>Doornakkers-west</v>
      </c>
      <c r="F2720" t="str">
        <f>VLOOKUP(Rent[[#This Row],[Real_estate_Item]],Houses[#All],6)</f>
        <v>Condo</v>
      </c>
      <c r="G2720" s="3">
        <f>VLOOKUP(Rent[[#This Row],[Real_estate_Item]],Houses[#All],7)</f>
        <v>275</v>
      </c>
      <c r="H2720" s="3">
        <f t="shared" si="84"/>
        <v>3025</v>
      </c>
      <c r="I2720" s="3">
        <f t="shared" si="85"/>
        <v>3300</v>
      </c>
      <c r="J2720" s="4">
        <f>Rent[[#This Row],[Actual_Rent]]/Rent[[#This Row],[Planned_rent]]</f>
        <v>0.91666666666666663</v>
      </c>
      <c r="K2720"/>
    </row>
    <row r="2721" spans="1:11" x14ac:dyDescent="0.25">
      <c r="A2721">
        <v>144</v>
      </c>
      <c r="B2721" s="1">
        <v>37987</v>
      </c>
      <c r="C2721">
        <v>8</v>
      </c>
      <c r="D2721" t="str">
        <f>VLOOKUP(Rent[[#This Row],[Real_estate_Item]],Houses[#All],2)</f>
        <v>Eindhoven-Oost</v>
      </c>
      <c r="E2721" t="str">
        <f>VLOOKUP(Rent[[#This Row],[Real_estate_Item]],Houses[#All],3)</f>
        <v>Doornakkers-west</v>
      </c>
      <c r="F2721" t="str">
        <f>VLOOKUP(Rent[[#This Row],[Real_estate_Item]],Houses[#All],6)</f>
        <v>Condo</v>
      </c>
      <c r="G2721" s="3">
        <f>VLOOKUP(Rent[[#This Row],[Real_estate_Item]],Houses[#All],7)</f>
        <v>275</v>
      </c>
      <c r="H2721" s="3">
        <f t="shared" si="84"/>
        <v>2200</v>
      </c>
      <c r="I2721" s="3">
        <f t="shared" si="85"/>
        <v>3300</v>
      </c>
      <c r="J2721" s="4">
        <f>Rent[[#This Row],[Actual_Rent]]/Rent[[#This Row],[Planned_rent]]</f>
        <v>0.66666666666666663</v>
      </c>
      <c r="K2721"/>
    </row>
    <row r="2722" spans="1:11" x14ac:dyDescent="0.25">
      <c r="A2722">
        <v>144</v>
      </c>
      <c r="B2722" s="1">
        <v>38353</v>
      </c>
      <c r="C2722">
        <v>10</v>
      </c>
      <c r="D2722" t="str">
        <f>VLOOKUP(Rent[[#This Row],[Real_estate_Item]],Houses[#All],2)</f>
        <v>Eindhoven-Oost</v>
      </c>
      <c r="E2722" t="str">
        <f>VLOOKUP(Rent[[#This Row],[Real_estate_Item]],Houses[#All],3)</f>
        <v>Doornakkers-west</v>
      </c>
      <c r="F2722" t="str">
        <f>VLOOKUP(Rent[[#This Row],[Real_estate_Item]],Houses[#All],6)</f>
        <v>Condo</v>
      </c>
      <c r="G2722" s="3">
        <f>VLOOKUP(Rent[[#This Row],[Real_estate_Item]],Houses[#All],7)</f>
        <v>275</v>
      </c>
      <c r="H2722" s="3">
        <f t="shared" si="84"/>
        <v>2750</v>
      </c>
      <c r="I2722" s="3">
        <f t="shared" si="85"/>
        <v>3300</v>
      </c>
      <c r="J2722" s="4">
        <f>Rent[[#This Row],[Actual_Rent]]/Rent[[#This Row],[Planned_rent]]</f>
        <v>0.83333333333333337</v>
      </c>
      <c r="K2722"/>
    </row>
    <row r="2723" spans="1:11" x14ac:dyDescent="0.25">
      <c r="A2723">
        <v>144</v>
      </c>
      <c r="B2723" s="1">
        <v>38718</v>
      </c>
      <c r="C2723">
        <v>9</v>
      </c>
      <c r="D2723" t="str">
        <f>VLOOKUP(Rent[[#This Row],[Real_estate_Item]],Houses[#All],2)</f>
        <v>Eindhoven-Oost</v>
      </c>
      <c r="E2723" t="str">
        <f>VLOOKUP(Rent[[#This Row],[Real_estate_Item]],Houses[#All],3)</f>
        <v>Doornakkers-west</v>
      </c>
      <c r="F2723" t="str">
        <f>VLOOKUP(Rent[[#This Row],[Real_estate_Item]],Houses[#All],6)</f>
        <v>Condo</v>
      </c>
      <c r="G2723" s="3">
        <f>VLOOKUP(Rent[[#This Row],[Real_estate_Item]],Houses[#All],7)</f>
        <v>275</v>
      </c>
      <c r="H2723" s="3">
        <f t="shared" si="84"/>
        <v>2475</v>
      </c>
      <c r="I2723" s="3">
        <f t="shared" si="85"/>
        <v>3300</v>
      </c>
      <c r="J2723" s="4">
        <f>Rent[[#This Row],[Actual_Rent]]/Rent[[#This Row],[Planned_rent]]</f>
        <v>0.75</v>
      </c>
      <c r="K2723"/>
    </row>
    <row r="2724" spans="1:11" x14ac:dyDescent="0.25">
      <c r="A2724">
        <v>144</v>
      </c>
      <c r="B2724" s="1">
        <v>39083</v>
      </c>
      <c r="C2724">
        <v>8</v>
      </c>
      <c r="D2724" t="str">
        <f>VLOOKUP(Rent[[#This Row],[Real_estate_Item]],Houses[#All],2)</f>
        <v>Eindhoven-Oost</v>
      </c>
      <c r="E2724" t="str">
        <f>VLOOKUP(Rent[[#This Row],[Real_estate_Item]],Houses[#All],3)</f>
        <v>Doornakkers-west</v>
      </c>
      <c r="F2724" t="str">
        <f>VLOOKUP(Rent[[#This Row],[Real_estate_Item]],Houses[#All],6)</f>
        <v>Condo</v>
      </c>
      <c r="G2724" s="3">
        <f>VLOOKUP(Rent[[#This Row],[Real_estate_Item]],Houses[#All],7)</f>
        <v>275</v>
      </c>
      <c r="H2724" s="3">
        <f t="shared" si="84"/>
        <v>2200</v>
      </c>
      <c r="I2724" s="3">
        <f t="shared" si="85"/>
        <v>3300</v>
      </c>
      <c r="J2724" s="4">
        <f>Rent[[#This Row],[Actual_Rent]]/Rent[[#This Row],[Planned_rent]]</f>
        <v>0.66666666666666663</v>
      </c>
      <c r="K2724"/>
    </row>
    <row r="2725" spans="1:11" x14ac:dyDescent="0.25">
      <c r="A2725">
        <v>144</v>
      </c>
      <c r="B2725" s="1">
        <v>39448</v>
      </c>
      <c r="C2725">
        <v>10</v>
      </c>
      <c r="D2725" t="str">
        <f>VLOOKUP(Rent[[#This Row],[Real_estate_Item]],Houses[#All],2)</f>
        <v>Eindhoven-Oost</v>
      </c>
      <c r="E2725" t="str">
        <f>VLOOKUP(Rent[[#This Row],[Real_estate_Item]],Houses[#All],3)</f>
        <v>Doornakkers-west</v>
      </c>
      <c r="F2725" t="str">
        <f>VLOOKUP(Rent[[#This Row],[Real_estate_Item]],Houses[#All],6)</f>
        <v>Condo</v>
      </c>
      <c r="G2725" s="3">
        <f>VLOOKUP(Rent[[#This Row],[Real_estate_Item]],Houses[#All],7)</f>
        <v>275</v>
      </c>
      <c r="H2725" s="3">
        <f t="shared" si="84"/>
        <v>2750</v>
      </c>
      <c r="I2725" s="3">
        <f t="shared" si="85"/>
        <v>3300</v>
      </c>
      <c r="J2725" s="4">
        <f>Rent[[#This Row],[Actual_Rent]]/Rent[[#This Row],[Planned_rent]]</f>
        <v>0.83333333333333337</v>
      </c>
      <c r="K2725"/>
    </row>
    <row r="2726" spans="1:11" x14ac:dyDescent="0.25">
      <c r="A2726">
        <v>144</v>
      </c>
      <c r="B2726" s="1">
        <v>39814</v>
      </c>
      <c r="C2726">
        <v>9</v>
      </c>
      <c r="D2726" t="str">
        <f>VLOOKUP(Rent[[#This Row],[Real_estate_Item]],Houses[#All],2)</f>
        <v>Eindhoven-Oost</v>
      </c>
      <c r="E2726" t="str">
        <f>VLOOKUP(Rent[[#This Row],[Real_estate_Item]],Houses[#All],3)</f>
        <v>Doornakkers-west</v>
      </c>
      <c r="F2726" t="str">
        <f>VLOOKUP(Rent[[#This Row],[Real_estate_Item]],Houses[#All],6)</f>
        <v>Condo</v>
      </c>
      <c r="G2726" s="3">
        <f>VLOOKUP(Rent[[#This Row],[Real_estate_Item]],Houses[#All],7)</f>
        <v>275</v>
      </c>
      <c r="H2726" s="3">
        <f t="shared" si="84"/>
        <v>2475</v>
      </c>
      <c r="I2726" s="3">
        <f t="shared" si="85"/>
        <v>3300</v>
      </c>
      <c r="J2726" s="4">
        <f>Rent[[#This Row],[Actual_Rent]]/Rent[[#This Row],[Planned_rent]]</f>
        <v>0.75</v>
      </c>
      <c r="K2726"/>
    </row>
    <row r="2727" spans="1:11" x14ac:dyDescent="0.25">
      <c r="A2727">
        <v>144</v>
      </c>
      <c r="B2727" s="1">
        <v>40179</v>
      </c>
      <c r="C2727">
        <v>12</v>
      </c>
      <c r="D2727" t="str">
        <f>VLOOKUP(Rent[[#This Row],[Real_estate_Item]],Houses[#All],2)</f>
        <v>Eindhoven-Oost</v>
      </c>
      <c r="E2727" t="str">
        <f>VLOOKUP(Rent[[#This Row],[Real_estate_Item]],Houses[#All],3)</f>
        <v>Doornakkers-west</v>
      </c>
      <c r="F2727" t="str">
        <f>VLOOKUP(Rent[[#This Row],[Real_estate_Item]],Houses[#All],6)</f>
        <v>Condo</v>
      </c>
      <c r="G2727" s="3">
        <f>VLOOKUP(Rent[[#This Row],[Real_estate_Item]],Houses[#All],7)</f>
        <v>275</v>
      </c>
      <c r="H2727" s="3">
        <f t="shared" si="84"/>
        <v>3300</v>
      </c>
      <c r="I2727" s="3">
        <f t="shared" si="85"/>
        <v>3300</v>
      </c>
      <c r="J2727" s="4">
        <f>Rent[[#This Row],[Actual_Rent]]/Rent[[#This Row],[Planned_rent]]</f>
        <v>1</v>
      </c>
      <c r="K2727"/>
    </row>
    <row r="2728" spans="1:11" x14ac:dyDescent="0.25">
      <c r="A2728">
        <v>144</v>
      </c>
      <c r="B2728" s="1">
        <v>40544</v>
      </c>
      <c r="C2728">
        <v>8</v>
      </c>
      <c r="D2728" t="str">
        <f>VLOOKUP(Rent[[#This Row],[Real_estate_Item]],Houses[#All],2)</f>
        <v>Eindhoven-Oost</v>
      </c>
      <c r="E2728" t="str">
        <f>VLOOKUP(Rent[[#This Row],[Real_estate_Item]],Houses[#All],3)</f>
        <v>Doornakkers-west</v>
      </c>
      <c r="F2728" t="str">
        <f>VLOOKUP(Rent[[#This Row],[Real_estate_Item]],Houses[#All],6)</f>
        <v>Condo</v>
      </c>
      <c r="G2728" s="3">
        <f>VLOOKUP(Rent[[#This Row],[Real_estate_Item]],Houses[#All],7)</f>
        <v>275</v>
      </c>
      <c r="H2728" s="3">
        <f t="shared" si="84"/>
        <v>2200</v>
      </c>
      <c r="I2728" s="3">
        <f t="shared" si="85"/>
        <v>3300</v>
      </c>
      <c r="J2728" s="4">
        <f>Rent[[#This Row],[Actual_Rent]]/Rent[[#This Row],[Planned_rent]]</f>
        <v>0.66666666666666663</v>
      </c>
      <c r="K2728"/>
    </row>
    <row r="2729" spans="1:11" x14ac:dyDescent="0.25">
      <c r="A2729">
        <v>144</v>
      </c>
      <c r="B2729" s="1">
        <v>40909</v>
      </c>
      <c r="C2729">
        <v>9</v>
      </c>
      <c r="D2729" t="str">
        <f>VLOOKUP(Rent[[#This Row],[Real_estate_Item]],Houses[#All],2)</f>
        <v>Eindhoven-Oost</v>
      </c>
      <c r="E2729" t="str">
        <f>VLOOKUP(Rent[[#This Row],[Real_estate_Item]],Houses[#All],3)</f>
        <v>Doornakkers-west</v>
      </c>
      <c r="F2729" t="str">
        <f>VLOOKUP(Rent[[#This Row],[Real_estate_Item]],Houses[#All],6)</f>
        <v>Condo</v>
      </c>
      <c r="G2729" s="3">
        <f>VLOOKUP(Rent[[#This Row],[Real_estate_Item]],Houses[#All],7)</f>
        <v>275</v>
      </c>
      <c r="H2729" s="3">
        <f t="shared" si="84"/>
        <v>2475</v>
      </c>
      <c r="I2729" s="3">
        <f t="shared" si="85"/>
        <v>3300</v>
      </c>
      <c r="J2729" s="4">
        <f>Rent[[#This Row],[Actual_Rent]]/Rent[[#This Row],[Planned_rent]]</f>
        <v>0.75</v>
      </c>
      <c r="K2729"/>
    </row>
    <row r="2730" spans="1:11" x14ac:dyDescent="0.25">
      <c r="A2730">
        <v>144</v>
      </c>
      <c r="B2730" s="1">
        <v>41275</v>
      </c>
      <c r="C2730">
        <v>10</v>
      </c>
      <c r="D2730" t="str">
        <f>VLOOKUP(Rent[[#This Row],[Real_estate_Item]],Houses[#All],2)</f>
        <v>Eindhoven-Oost</v>
      </c>
      <c r="E2730" t="str">
        <f>VLOOKUP(Rent[[#This Row],[Real_estate_Item]],Houses[#All],3)</f>
        <v>Doornakkers-west</v>
      </c>
      <c r="F2730" t="str">
        <f>VLOOKUP(Rent[[#This Row],[Real_estate_Item]],Houses[#All],6)</f>
        <v>Condo</v>
      </c>
      <c r="G2730" s="3">
        <f>VLOOKUP(Rent[[#This Row],[Real_estate_Item]],Houses[#All],7)</f>
        <v>275</v>
      </c>
      <c r="H2730" s="3">
        <f t="shared" si="84"/>
        <v>2750</v>
      </c>
      <c r="I2730" s="3">
        <f t="shared" si="85"/>
        <v>3300</v>
      </c>
      <c r="J2730" s="4">
        <f>Rent[[#This Row],[Actual_Rent]]/Rent[[#This Row],[Planned_rent]]</f>
        <v>0.83333333333333337</v>
      </c>
      <c r="K2730"/>
    </row>
    <row r="2731" spans="1:11" x14ac:dyDescent="0.25">
      <c r="A2731">
        <v>144</v>
      </c>
      <c r="B2731" s="1">
        <v>41640</v>
      </c>
      <c r="C2731">
        <v>8</v>
      </c>
      <c r="D2731" t="str">
        <f>VLOOKUP(Rent[[#This Row],[Real_estate_Item]],Houses[#All],2)</f>
        <v>Eindhoven-Oost</v>
      </c>
      <c r="E2731" t="str">
        <f>VLOOKUP(Rent[[#This Row],[Real_estate_Item]],Houses[#All],3)</f>
        <v>Doornakkers-west</v>
      </c>
      <c r="F2731" t="str">
        <f>VLOOKUP(Rent[[#This Row],[Real_estate_Item]],Houses[#All],6)</f>
        <v>Condo</v>
      </c>
      <c r="G2731" s="3">
        <f>VLOOKUP(Rent[[#This Row],[Real_estate_Item]],Houses[#All],7)</f>
        <v>275</v>
      </c>
      <c r="H2731" s="3">
        <f t="shared" si="84"/>
        <v>2200</v>
      </c>
      <c r="I2731" s="3">
        <f t="shared" si="85"/>
        <v>3300</v>
      </c>
      <c r="J2731" s="4">
        <f>Rent[[#This Row],[Actual_Rent]]/Rent[[#This Row],[Planned_rent]]</f>
        <v>0.66666666666666663</v>
      </c>
      <c r="K2731"/>
    </row>
    <row r="2732" spans="1:11" x14ac:dyDescent="0.25">
      <c r="A2732">
        <v>144</v>
      </c>
      <c r="B2732" s="1">
        <v>42005</v>
      </c>
      <c r="C2732">
        <v>8</v>
      </c>
      <c r="D2732" t="str">
        <f>VLOOKUP(Rent[[#This Row],[Real_estate_Item]],Houses[#All],2)</f>
        <v>Eindhoven-Oost</v>
      </c>
      <c r="E2732" t="str">
        <f>VLOOKUP(Rent[[#This Row],[Real_estate_Item]],Houses[#All],3)</f>
        <v>Doornakkers-west</v>
      </c>
      <c r="F2732" t="str">
        <f>VLOOKUP(Rent[[#This Row],[Real_estate_Item]],Houses[#All],6)</f>
        <v>Condo</v>
      </c>
      <c r="G2732" s="3">
        <f>VLOOKUP(Rent[[#This Row],[Real_estate_Item]],Houses[#All],7)</f>
        <v>275</v>
      </c>
      <c r="H2732" s="3">
        <f t="shared" si="84"/>
        <v>2200</v>
      </c>
      <c r="I2732" s="3">
        <f t="shared" si="85"/>
        <v>3300</v>
      </c>
      <c r="J2732" s="4">
        <f>Rent[[#This Row],[Actual_Rent]]/Rent[[#This Row],[Planned_rent]]</f>
        <v>0.66666666666666663</v>
      </c>
      <c r="K2732"/>
    </row>
    <row r="2733" spans="1:11" x14ac:dyDescent="0.25">
      <c r="A2733">
        <v>144</v>
      </c>
      <c r="B2733" s="1">
        <v>42370</v>
      </c>
      <c r="C2733">
        <v>12</v>
      </c>
      <c r="D2733" t="str">
        <f>VLOOKUP(Rent[[#This Row],[Real_estate_Item]],Houses[#All],2)</f>
        <v>Eindhoven-Oost</v>
      </c>
      <c r="E2733" t="str">
        <f>VLOOKUP(Rent[[#This Row],[Real_estate_Item]],Houses[#All],3)</f>
        <v>Doornakkers-west</v>
      </c>
      <c r="F2733" t="str">
        <f>VLOOKUP(Rent[[#This Row],[Real_estate_Item]],Houses[#All],6)</f>
        <v>Condo</v>
      </c>
      <c r="G2733" s="3">
        <f>VLOOKUP(Rent[[#This Row],[Real_estate_Item]],Houses[#All],7)</f>
        <v>275</v>
      </c>
      <c r="H2733" s="3">
        <f t="shared" si="84"/>
        <v>3300</v>
      </c>
      <c r="I2733" s="3">
        <f t="shared" si="85"/>
        <v>3300</v>
      </c>
      <c r="J2733" s="4">
        <f>Rent[[#This Row],[Actual_Rent]]/Rent[[#This Row],[Planned_rent]]</f>
        <v>1</v>
      </c>
      <c r="K2733"/>
    </row>
    <row r="2734" spans="1:11" x14ac:dyDescent="0.25">
      <c r="A2734">
        <v>144</v>
      </c>
      <c r="B2734" s="1">
        <v>42736</v>
      </c>
      <c r="C2734">
        <v>12</v>
      </c>
      <c r="D2734" t="str">
        <f>VLOOKUP(Rent[[#This Row],[Real_estate_Item]],Houses[#All],2)</f>
        <v>Eindhoven-Oost</v>
      </c>
      <c r="E2734" t="str">
        <f>VLOOKUP(Rent[[#This Row],[Real_estate_Item]],Houses[#All],3)</f>
        <v>Doornakkers-west</v>
      </c>
      <c r="F2734" t="str">
        <f>VLOOKUP(Rent[[#This Row],[Real_estate_Item]],Houses[#All],6)</f>
        <v>Condo</v>
      </c>
      <c r="G2734" s="3">
        <f>VLOOKUP(Rent[[#This Row],[Real_estate_Item]],Houses[#All],7)</f>
        <v>275</v>
      </c>
      <c r="H2734" s="3">
        <f t="shared" si="84"/>
        <v>3300</v>
      </c>
      <c r="I2734" s="3">
        <f t="shared" si="85"/>
        <v>3300</v>
      </c>
      <c r="J2734" s="4">
        <f>Rent[[#This Row],[Actual_Rent]]/Rent[[#This Row],[Planned_rent]]</f>
        <v>1</v>
      </c>
      <c r="K2734"/>
    </row>
    <row r="2735" spans="1:11" x14ac:dyDescent="0.25">
      <c r="A2735">
        <v>144</v>
      </c>
      <c r="B2735" s="1">
        <v>43101</v>
      </c>
      <c r="C2735">
        <v>12</v>
      </c>
      <c r="D2735" t="str">
        <f>VLOOKUP(Rent[[#This Row],[Real_estate_Item]],Houses[#All],2)</f>
        <v>Eindhoven-Oost</v>
      </c>
      <c r="E2735" t="str">
        <f>VLOOKUP(Rent[[#This Row],[Real_estate_Item]],Houses[#All],3)</f>
        <v>Doornakkers-west</v>
      </c>
      <c r="F2735" t="str">
        <f>VLOOKUP(Rent[[#This Row],[Real_estate_Item]],Houses[#All],6)</f>
        <v>Condo</v>
      </c>
      <c r="G2735" s="3">
        <f>VLOOKUP(Rent[[#This Row],[Real_estate_Item]],Houses[#All],7)</f>
        <v>275</v>
      </c>
      <c r="H2735" s="3">
        <f t="shared" si="84"/>
        <v>3300</v>
      </c>
      <c r="I2735" s="3">
        <f t="shared" si="85"/>
        <v>3300</v>
      </c>
      <c r="J2735" s="4">
        <f>Rent[[#This Row],[Actual_Rent]]/Rent[[#This Row],[Planned_rent]]</f>
        <v>1</v>
      </c>
      <c r="K2735"/>
    </row>
    <row r="2736" spans="1:11" x14ac:dyDescent="0.25">
      <c r="A2736">
        <v>144</v>
      </c>
      <c r="B2736" s="1">
        <v>43466</v>
      </c>
      <c r="C2736">
        <v>12</v>
      </c>
      <c r="D2736" t="str">
        <f>VLOOKUP(Rent[[#This Row],[Real_estate_Item]],Houses[#All],2)</f>
        <v>Eindhoven-Oost</v>
      </c>
      <c r="E2736" t="str">
        <f>VLOOKUP(Rent[[#This Row],[Real_estate_Item]],Houses[#All],3)</f>
        <v>Doornakkers-west</v>
      </c>
      <c r="F2736" t="str">
        <f>VLOOKUP(Rent[[#This Row],[Real_estate_Item]],Houses[#All],6)</f>
        <v>Condo</v>
      </c>
      <c r="G2736" s="3">
        <f>VLOOKUP(Rent[[#This Row],[Real_estate_Item]],Houses[#All],7)</f>
        <v>275</v>
      </c>
      <c r="H2736" s="3">
        <f t="shared" si="84"/>
        <v>3300</v>
      </c>
      <c r="I2736" s="3">
        <f t="shared" si="85"/>
        <v>3300</v>
      </c>
      <c r="J2736" s="4">
        <f>Rent[[#This Row],[Actual_Rent]]/Rent[[#This Row],[Planned_rent]]</f>
        <v>1</v>
      </c>
      <c r="K2736"/>
    </row>
    <row r="2737" spans="1:11" x14ac:dyDescent="0.25">
      <c r="A2737">
        <v>145</v>
      </c>
      <c r="B2737" s="1">
        <v>36892</v>
      </c>
      <c r="C2737">
        <v>11</v>
      </c>
      <c r="D2737" t="str">
        <f>VLOOKUP(Rent[[#This Row],[Real_estate_Item]],Houses[#All],2)</f>
        <v>Eindhoven-Oost</v>
      </c>
      <c r="E2737" t="str">
        <f>VLOOKUP(Rent[[#This Row],[Real_estate_Item]],Houses[#All],3)</f>
        <v>Doornakkers-west</v>
      </c>
      <c r="F2737" t="str">
        <f>VLOOKUP(Rent[[#This Row],[Real_estate_Item]],Houses[#All],6)</f>
        <v>Apartment</v>
      </c>
      <c r="G2737" s="3">
        <f>VLOOKUP(Rent[[#This Row],[Real_estate_Item]],Houses[#All],7)</f>
        <v>330</v>
      </c>
      <c r="H2737" s="3">
        <f t="shared" si="84"/>
        <v>3630</v>
      </c>
      <c r="I2737" s="3">
        <f t="shared" si="85"/>
        <v>3960</v>
      </c>
      <c r="J2737" s="4">
        <f>Rent[[#This Row],[Actual_Rent]]/Rent[[#This Row],[Planned_rent]]</f>
        <v>0.91666666666666663</v>
      </c>
      <c r="K2737"/>
    </row>
    <row r="2738" spans="1:11" x14ac:dyDescent="0.25">
      <c r="A2738">
        <v>145</v>
      </c>
      <c r="B2738" s="1">
        <v>37257</v>
      </c>
      <c r="C2738">
        <v>9</v>
      </c>
      <c r="D2738" t="str">
        <f>VLOOKUP(Rent[[#This Row],[Real_estate_Item]],Houses[#All],2)</f>
        <v>Eindhoven-Oost</v>
      </c>
      <c r="E2738" t="str">
        <f>VLOOKUP(Rent[[#This Row],[Real_estate_Item]],Houses[#All],3)</f>
        <v>Doornakkers-west</v>
      </c>
      <c r="F2738" t="str">
        <f>VLOOKUP(Rent[[#This Row],[Real_estate_Item]],Houses[#All],6)</f>
        <v>Apartment</v>
      </c>
      <c r="G2738" s="3">
        <f>VLOOKUP(Rent[[#This Row],[Real_estate_Item]],Houses[#All],7)</f>
        <v>330</v>
      </c>
      <c r="H2738" s="3">
        <f t="shared" si="84"/>
        <v>2970</v>
      </c>
      <c r="I2738" s="3">
        <f t="shared" si="85"/>
        <v>3960</v>
      </c>
      <c r="J2738" s="4">
        <f>Rent[[#This Row],[Actual_Rent]]/Rent[[#This Row],[Planned_rent]]</f>
        <v>0.75</v>
      </c>
      <c r="K2738"/>
    </row>
    <row r="2739" spans="1:11" x14ac:dyDescent="0.25">
      <c r="A2739">
        <v>145</v>
      </c>
      <c r="B2739" s="1">
        <v>37622</v>
      </c>
      <c r="C2739">
        <v>10</v>
      </c>
      <c r="D2739" t="str">
        <f>VLOOKUP(Rent[[#This Row],[Real_estate_Item]],Houses[#All],2)</f>
        <v>Eindhoven-Oost</v>
      </c>
      <c r="E2739" t="str">
        <f>VLOOKUP(Rent[[#This Row],[Real_estate_Item]],Houses[#All],3)</f>
        <v>Doornakkers-west</v>
      </c>
      <c r="F2739" t="str">
        <f>VLOOKUP(Rent[[#This Row],[Real_estate_Item]],Houses[#All],6)</f>
        <v>Apartment</v>
      </c>
      <c r="G2739" s="3">
        <f>VLOOKUP(Rent[[#This Row],[Real_estate_Item]],Houses[#All],7)</f>
        <v>330</v>
      </c>
      <c r="H2739" s="3">
        <f t="shared" si="84"/>
        <v>3300</v>
      </c>
      <c r="I2739" s="3">
        <f t="shared" si="85"/>
        <v>3960</v>
      </c>
      <c r="J2739" s="4">
        <f>Rent[[#This Row],[Actual_Rent]]/Rent[[#This Row],[Planned_rent]]</f>
        <v>0.83333333333333337</v>
      </c>
      <c r="K2739"/>
    </row>
    <row r="2740" spans="1:11" x14ac:dyDescent="0.25">
      <c r="A2740">
        <v>145</v>
      </c>
      <c r="B2740" s="1">
        <v>37987</v>
      </c>
      <c r="C2740">
        <v>8</v>
      </c>
      <c r="D2740" t="str">
        <f>VLOOKUP(Rent[[#This Row],[Real_estate_Item]],Houses[#All],2)</f>
        <v>Eindhoven-Oost</v>
      </c>
      <c r="E2740" t="str">
        <f>VLOOKUP(Rent[[#This Row],[Real_estate_Item]],Houses[#All],3)</f>
        <v>Doornakkers-west</v>
      </c>
      <c r="F2740" t="str">
        <f>VLOOKUP(Rent[[#This Row],[Real_estate_Item]],Houses[#All],6)</f>
        <v>Apartment</v>
      </c>
      <c r="G2740" s="3">
        <f>VLOOKUP(Rent[[#This Row],[Real_estate_Item]],Houses[#All],7)</f>
        <v>330</v>
      </c>
      <c r="H2740" s="3">
        <f t="shared" si="84"/>
        <v>2640</v>
      </c>
      <c r="I2740" s="3">
        <f t="shared" si="85"/>
        <v>3960</v>
      </c>
      <c r="J2740" s="4">
        <f>Rent[[#This Row],[Actual_Rent]]/Rent[[#This Row],[Planned_rent]]</f>
        <v>0.66666666666666663</v>
      </c>
      <c r="K2740"/>
    </row>
    <row r="2741" spans="1:11" x14ac:dyDescent="0.25">
      <c r="A2741">
        <v>145</v>
      </c>
      <c r="B2741" s="1">
        <v>38353</v>
      </c>
      <c r="C2741">
        <v>10</v>
      </c>
      <c r="D2741" t="str">
        <f>VLOOKUP(Rent[[#This Row],[Real_estate_Item]],Houses[#All],2)</f>
        <v>Eindhoven-Oost</v>
      </c>
      <c r="E2741" t="str">
        <f>VLOOKUP(Rent[[#This Row],[Real_estate_Item]],Houses[#All],3)</f>
        <v>Doornakkers-west</v>
      </c>
      <c r="F2741" t="str">
        <f>VLOOKUP(Rent[[#This Row],[Real_estate_Item]],Houses[#All],6)</f>
        <v>Apartment</v>
      </c>
      <c r="G2741" s="3">
        <f>VLOOKUP(Rent[[#This Row],[Real_estate_Item]],Houses[#All],7)</f>
        <v>330</v>
      </c>
      <c r="H2741" s="3">
        <f t="shared" si="84"/>
        <v>3300</v>
      </c>
      <c r="I2741" s="3">
        <f t="shared" si="85"/>
        <v>3960</v>
      </c>
      <c r="J2741" s="4">
        <f>Rent[[#This Row],[Actual_Rent]]/Rent[[#This Row],[Planned_rent]]</f>
        <v>0.83333333333333337</v>
      </c>
      <c r="K2741"/>
    </row>
    <row r="2742" spans="1:11" x14ac:dyDescent="0.25">
      <c r="A2742">
        <v>145</v>
      </c>
      <c r="B2742" s="1">
        <v>38718</v>
      </c>
      <c r="C2742">
        <v>12</v>
      </c>
      <c r="D2742" t="str">
        <f>VLOOKUP(Rent[[#This Row],[Real_estate_Item]],Houses[#All],2)</f>
        <v>Eindhoven-Oost</v>
      </c>
      <c r="E2742" t="str">
        <f>VLOOKUP(Rent[[#This Row],[Real_estate_Item]],Houses[#All],3)</f>
        <v>Doornakkers-west</v>
      </c>
      <c r="F2742" t="str">
        <f>VLOOKUP(Rent[[#This Row],[Real_estate_Item]],Houses[#All],6)</f>
        <v>Apartment</v>
      </c>
      <c r="G2742" s="3">
        <f>VLOOKUP(Rent[[#This Row],[Real_estate_Item]],Houses[#All],7)</f>
        <v>330</v>
      </c>
      <c r="H2742" s="3">
        <f t="shared" si="84"/>
        <v>3960</v>
      </c>
      <c r="I2742" s="3">
        <f t="shared" si="85"/>
        <v>3960</v>
      </c>
      <c r="J2742" s="4">
        <f>Rent[[#This Row],[Actual_Rent]]/Rent[[#This Row],[Planned_rent]]</f>
        <v>1</v>
      </c>
      <c r="K2742"/>
    </row>
    <row r="2743" spans="1:11" x14ac:dyDescent="0.25">
      <c r="A2743">
        <v>145</v>
      </c>
      <c r="B2743" s="1">
        <v>39083</v>
      </c>
      <c r="C2743">
        <v>10</v>
      </c>
      <c r="D2743" t="str">
        <f>VLOOKUP(Rent[[#This Row],[Real_estate_Item]],Houses[#All],2)</f>
        <v>Eindhoven-Oost</v>
      </c>
      <c r="E2743" t="str">
        <f>VLOOKUP(Rent[[#This Row],[Real_estate_Item]],Houses[#All],3)</f>
        <v>Doornakkers-west</v>
      </c>
      <c r="F2743" t="str">
        <f>VLOOKUP(Rent[[#This Row],[Real_estate_Item]],Houses[#All],6)</f>
        <v>Apartment</v>
      </c>
      <c r="G2743" s="3">
        <f>VLOOKUP(Rent[[#This Row],[Real_estate_Item]],Houses[#All],7)</f>
        <v>330</v>
      </c>
      <c r="H2743" s="3">
        <f t="shared" si="84"/>
        <v>3300</v>
      </c>
      <c r="I2743" s="3">
        <f t="shared" si="85"/>
        <v>3960</v>
      </c>
      <c r="J2743" s="4">
        <f>Rent[[#This Row],[Actual_Rent]]/Rent[[#This Row],[Planned_rent]]</f>
        <v>0.83333333333333337</v>
      </c>
      <c r="K2743"/>
    </row>
    <row r="2744" spans="1:11" x14ac:dyDescent="0.25">
      <c r="A2744">
        <v>145</v>
      </c>
      <c r="B2744" s="1">
        <v>39448</v>
      </c>
      <c r="C2744">
        <v>9</v>
      </c>
      <c r="D2744" t="str">
        <f>VLOOKUP(Rent[[#This Row],[Real_estate_Item]],Houses[#All],2)</f>
        <v>Eindhoven-Oost</v>
      </c>
      <c r="E2744" t="str">
        <f>VLOOKUP(Rent[[#This Row],[Real_estate_Item]],Houses[#All],3)</f>
        <v>Doornakkers-west</v>
      </c>
      <c r="F2744" t="str">
        <f>VLOOKUP(Rent[[#This Row],[Real_estate_Item]],Houses[#All],6)</f>
        <v>Apartment</v>
      </c>
      <c r="G2744" s="3">
        <f>VLOOKUP(Rent[[#This Row],[Real_estate_Item]],Houses[#All],7)</f>
        <v>330</v>
      </c>
      <c r="H2744" s="3">
        <f t="shared" si="84"/>
        <v>2970</v>
      </c>
      <c r="I2744" s="3">
        <f t="shared" si="85"/>
        <v>3960</v>
      </c>
      <c r="J2744" s="4">
        <f>Rent[[#This Row],[Actual_Rent]]/Rent[[#This Row],[Planned_rent]]</f>
        <v>0.75</v>
      </c>
      <c r="K2744"/>
    </row>
    <row r="2745" spans="1:11" x14ac:dyDescent="0.25">
      <c r="A2745">
        <v>145</v>
      </c>
      <c r="B2745" s="1">
        <v>39814</v>
      </c>
      <c r="C2745">
        <v>12</v>
      </c>
      <c r="D2745" t="str">
        <f>VLOOKUP(Rent[[#This Row],[Real_estate_Item]],Houses[#All],2)</f>
        <v>Eindhoven-Oost</v>
      </c>
      <c r="E2745" t="str">
        <f>VLOOKUP(Rent[[#This Row],[Real_estate_Item]],Houses[#All],3)</f>
        <v>Doornakkers-west</v>
      </c>
      <c r="F2745" t="str">
        <f>VLOOKUP(Rent[[#This Row],[Real_estate_Item]],Houses[#All],6)</f>
        <v>Apartment</v>
      </c>
      <c r="G2745" s="3">
        <f>VLOOKUP(Rent[[#This Row],[Real_estate_Item]],Houses[#All],7)</f>
        <v>330</v>
      </c>
      <c r="H2745" s="3">
        <f t="shared" si="84"/>
        <v>3960</v>
      </c>
      <c r="I2745" s="3">
        <f t="shared" si="85"/>
        <v>3960</v>
      </c>
      <c r="J2745" s="4">
        <f>Rent[[#This Row],[Actual_Rent]]/Rent[[#This Row],[Planned_rent]]</f>
        <v>1</v>
      </c>
      <c r="K2745"/>
    </row>
    <row r="2746" spans="1:11" x14ac:dyDescent="0.25">
      <c r="A2746">
        <v>145</v>
      </c>
      <c r="B2746" s="1">
        <v>40179</v>
      </c>
      <c r="C2746">
        <v>11</v>
      </c>
      <c r="D2746" t="str">
        <f>VLOOKUP(Rent[[#This Row],[Real_estate_Item]],Houses[#All],2)</f>
        <v>Eindhoven-Oost</v>
      </c>
      <c r="E2746" t="str">
        <f>VLOOKUP(Rent[[#This Row],[Real_estate_Item]],Houses[#All],3)</f>
        <v>Doornakkers-west</v>
      </c>
      <c r="F2746" t="str">
        <f>VLOOKUP(Rent[[#This Row],[Real_estate_Item]],Houses[#All],6)</f>
        <v>Apartment</v>
      </c>
      <c r="G2746" s="3">
        <f>VLOOKUP(Rent[[#This Row],[Real_estate_Item]],Houses[#All],7)</f>
        <v>330</v>
      </c>
      <c r="H2746" s="3">
        <f t="shared" si="84"/>
        <v>3630</v>
      </c>
      <c r="I2746" s="3">
        <f t="shared" si="85"/>
        <v>3960</v>
      </c>
      <c r="J2746" s="4">
        <f>Rent[[#This Row],[Actual_Rent]]/Rent[[#This Row],[Planned_rent]]</f>
        <v>0.91666666666666663</v>
      </c>
      <c r="K2746"/>
    </row>
    <row r="2747" spans="1:11" x14ac:dyDescent="0.25">
      <c r="A2747">
        <v>145</v>
      </c>
      <c r="B2747" s="1">
        <v>40544</v>
      </c>
      <c r="C2747">
        <v>11</v>
      </c>
      <c r="D2747" t="str">
        <f>VLOOKUP(Rent[[#This Row],[Real_estate_Item]],Houses[#All],2)</f>
        <v>Eindhoven-Oost</v>
      </c>
      <c r="E2747" t="str">
        <f>VLOOKUP(Rent[[#This Row],[Real_estate_Item]],Houses[#All],3)</f>
        <v>Doornakkers-west</v>
      </c>
      <c r="F2747" t="str">
        <f>VLOOKUP(Rent[[#This Row],[Real_estate_Item]],Houses[#All],6)</f>
        <v>Apartment</v>
      </c>
      <c r="G2747" s="3">
        <f>VLOOKUP(Rent[[#This Row],[Real_estate_Item]],Houses[#All],7)</f>
        <v>330</v>
      </c>
      <c r="H2747" s="3">
        <f t="shared" si="84"/>
        <v>3630</v>
      </c>
      <c r="I2747" s="3">
        <f t="shared" si="85"/>
        <v>3960</v>
      </c>
      <c r="J2747" s="4">
        <f>Rent[[#This Row],[Actual_Rent]]/Rent[[#This Row],[Planned_rent]]</f>
        <v>0.91666666666666663</v>
      </c>
      <c r="K2747"/>
    </row>
    <row r="2748" spans="1:11" x14ac:dyDescent="0.25">
      <c r="A2748">
        <v>145</v>
      </c>
      <c r="B2748" s="1">
        <v>40909</v>
      </c>
      <c r="C2748">
        <v>9</v>
      </c>
      <c r="D2748" t="str">
        <f>VLOOKUP(Rent[[#This Row],[Real_estate_Item]],Houses[#All],2)</f>
        <v>Eindhoven-Oost</v>
      </c>
      <c r="E2748" t="str">
        <f>VLOOKUP(Rent[[#This Row],[Real_estate_Item]],Houses[#All],3)</f>
        <v>Doornakkers-west</v>
      </c>
      <c r="F2748" t="str">
        <f>VLOOKUP(Rent[[#This Row],[Real_estate_Item]],Houses[#All],6)</f>
        <v>Apartment</v>
      </c>
      <c r="G2748" s="3">
        <f>VLOOKUP(Rent[[#This Row],[Real_estate_Item]],Houses[#All],7)</f>
        <v>330</v>
      </c>
      <c r="H2748" s="3">
        <f t="shared" si="84"/>
        <v>2970</v>
      </c>
      <c r="I2748" s="3">
        <f t="shared" si="85"/>
        <v>3960</v>
      </c>
      <c r="J2748" s="4">
        <f>Rent[[#This Row],[Actual_Rent]]/Rent[[#This Row],[Planned_rent]]</f>
        <v>0.75</v>
      </c>
      <c r="K2748"/>
    </row>
    <row r="2749" spans="1:11" x14ac:dyDescent="0.25">
      <c r="A2749">
        <v>145</v>
      </c>
      <c r="B2749" s="1">
        <v>41275</v>
      </c>
      <c r="C2749">
        <v>9</v>
      </c>
      <c r="D2749" t="str">
        <f>VLOOKUP(Rent[[#This Row],[Real_estate_Item]],Houses[#All],2)</f>
        <v>Eindhoven-Oost</v>
      </c>
      <c r="E2749" t="str">
        <f>VLOOKUP(Rent[[#This Row],[Real_estate_Item]],Houses[#All],3)</f>
        <v>Doornakkers-west</v>
      </c>
      <c r="F2749" t="str">
        <f>VLOOKUP(Rent[[#This Row],[Real_estate_Item]],Houses[#All],6)</f>
        <v>Apartment</v>
      </c>
      <c r="G2749" s="3">
        <f>VLOOKUP(Rent[[#This Row],[Real_estate_Item]],Houses[#All],7)</f>
        <v>330</v>
      </c>
      <c r="H2749" s="3">
        <f t="shared" si="84"/>
        <v>2970</v>
      </c>
      <c r="I2749" s="3">
        <f t="shared" si="85"/>
        <v>3960</v>
      </c>
      <c r="J2749" s="4">
        <f>Rent[[#This Row],[Actual_Rent]]/Rent[[#This Row],[Planned_rent]]</f>
        <v>0.75</v>
      </c>
      <c r="K2749"/>
    </row>
    <row r="2750" spans="1:11" x14ac:dyDescent="0.25">
      <c r="A2750">
        <v>145</v>
      </c>
      <c r="B2750" s="1">
        <v>41640</v>
      </c>
      <c r="C2750">
        <v>9</v>
      </c>
      <c r="D2750" t="str">
        <f>VLOOKUP(Rent[[#This Row],[Real_estate_Item]],Houses[#All],2)</f>
        <v>Eindhoven-Oost</v>
      </c>
      <c r="E2750" t="str">
        <f>VLOOKUP(Rent[[#This Row],[Real_estate_Item]],Houses[#All],3)</f>
        <v>Doornakkers-west</v>
      </c>
      <c r="F2750" t="str">
        <f>VLOOKUP(Rent[[#This Row],[Real_estate_Item]],Houses[#All],6)</f>
        <v>Apartment</v>
      </c>
      <c r="G2750" s="3">
        <f>VLOOKUP(Rent[[#This Row],[Real_estate_Item]],Houses[#All],7)</f>
        <v>330</v>
      </c>
      <c r="H2750" s="3">
        <f t="shared" si="84"/>
        <v>2970</v>
      </c>
      <c r="I2750" s="3">
        <f t="shared" si="85"/>
        <v>3960</v>
      </c>
      <c r="J2750" s="4">
        <f>Rent[[#This Row],[Actual_Rent]]/Rent[[#This Row],[Planned_rent]]</f>
        <v>0.75</v>
      </c>
      <c r="K2750"/>
    </row>
    <row r="2751" spans="1:11" x14ac:dyDescent="0.25">
      <c r="A2751">
        <v>145</v>
      </c>
      <c r="B2751" s="1">
        <v>42005</v>
      </c>
      <c r="C2751">
        <v>10</v>
      </c>
      <c r="D2751" t="str">
        <f>VLOOKUP(Rent[[#This Row],[Real_estate_Item]],Houses[#All],2)</f>
        <v>Eindhoven-Oost</v>
      </c>
      <c r="E2751" t="str">
        <f>VLOOKUP(Rent[[#This Row],[Real_estate_Item]],Houses[#All],3)</f>
        <v>Doornakkers-west</v>
      </c>
      <c r="F2751" t="str">
        <f>VLOOKUP(Rent[[#This Row],[Real_estate_Item]],Houses[#All],6)</f>
        <v>Apartment</v>
      </c>
      <c r="G2751" s="3">
        <f>VLOOKUP(Rent[[#This Row],[Real_estate_Item]],Houses[#All],7)</f>
        <v>330</v>
      </c>
      <c r="H2751" s="3">
        <f t="shared" si="84"/>
        <v>3300</v>
      </c>
      <c r="I2751" s="3">
        <f t="shared" si="85"/>
        <v>3960</v>
      </c>
      <c r="J2751" s="4">
        <f>Rent[[#This Row],[Actual_Rent]]/Rent[[#This Row],[Planned_rent]]</f>
        <v>0.83333333333333337</v>
      </c>
      <c r="K2751"/>
    </row>
    <row r="2752" spans="1:11" x14ac:dyDescent="0.25">
      <c r="A2752">
        <v>145</v>
      </c>
      <c r="B2752" s="1">
        <v>42370</v>
      </c>
      <c r="C2752">
        <v>9</v>
      </c>
      <c r="D2752" t="str">
        <f>VLOOKUP(Rent[[#This Row],[Real_estate_Item]],Houses[#All],2)</f>
        <v>Eindhoven-Oost</v>
      </c>
      <c r="E2752" t="str">
        <f>VLOOKUP(Rent[[#This Row],[Real_estate_Item]],Houses[#All],3)</f>
        <v>Doornakkers-west</v>
      </c>
      <c r="F2752" t="str">
        <f>VLOOKUP(Rent[[#This Row],[Real_estate_Item]],Houses[#All],6)</f>
        <v>Apartment</v>
      </c>
      <c r="G2752" s="3">
        <f>VLOOKUP(Rent[[#This Row],[Real_estate_Item]],Houses[#All],7)</f>
        <v>330</v>
      </c>
      <c r="H2752" s="3">
        <f t="shared" si="84"/>
        <v>2970</v>
      </c>
      <c r="I2752" s="3">
        <f t="shared" si="85"/>
        <v>3960</v>
      </c>
      <c r="J2752" s="4">
        <f>Rent[[#This Row],[Actual_Rent]]/Rent[[#This Row],[Planned_rent]]</f>
        <v>0.75</v>
      </c>
      <c r="K2752"/>
    </row>
    <row r="2753" spans="1:11" x14ac:dyDescent="0.25">
      <c r="A2753">
        <v>145</v>
      </c>
      <c r="B2753" s="1">
        <v>42736</v>
      </c>
      <c r="C2753">
        <v>9</v>
      </c>
      <c r="D2753" t="str">
        <f>VLOOKUP(Rent[[#This Row],[Real_estate_Item]],Houses[#All],2)</f>
        <v>Eindhoven-Oost</v>
      </c>
      <c r="E2753" t="str">
        <f>VLOOKUP(Rent[[#This Row],[Real_estate_Item]],Houses[#All],3)</f>
        <v>Doornakkers-west</v>
      </c>
      <c r="F2753" t="str">
        <f>VLOOKUP(Rent[[#This Row],[Real_estate_Item]],Houses[#All],6)</f>
        <v>Apartment</v>
      </c>
      <c r="G2753" s="3">
        <f>VLOOKUP(Rent[[#This Row],[Real_estate_Item]],Houses[#All],7)</f>
        <v>330</v>
      </c>
      <c r="H2753" s="3">
        <f t="shared" si="84"/>
        <v>2970</v>
      </c>
      <c r="I2753" s="3">
        <f t="shared" si="85"/>
        <v>3960</v>
      </c>
      <c r="J2753" s="4">
        <f>Rent[[#This Row],[Actual_Rent]]/Rent[[#This Row],[Planned_rent]]</f>
        <v>0.75</v>
      </c>
      <c r="K2753"/>
    </row>
    <row r="2754" spans="1:11" x14ac:dyDescent="0.25">
      <c r="A2754">
        <v>145</v>
      </c>
      <c r="B2754" s="1">
        <v>43101</v>
      </c>
      <c r="C2754">
        <v>12</v>
      </c>
      <c r="D2754" t="str">
        <f>VLOOKUP(Rent[[#This Row],[Real_estate_Item]],Houses[#All],2)</f>
        <v>Eindhoven-Oost</v>
      </c>
      <c r="E2754" t="str">
        <f>VLOOKUP(Rent[[#This Row],[Real_estate_Item]],Houses[#All],3)</f>
        <v>Doornakkers-west</v>
      </c>
      <c r="F2754" t="str">
        <f>VLOOKUP(Rent[[#This Row],[Real_estate_Item]],Houses[#All],6)</f>
        <v>Apartment</v>
      </c>
      <c r="G2754" s="3">
        <f>VLOOKUP(Rent[[#This Row],[Real_estate_Item]],Houses[#All],7)</f>
        <v>330</v>
      </c>
      <c r="H2754" s="3">
        <f t="shared" ref="H2754:H2817" si="86">C2754*G2754</f>
        <v>3960</v>
      </c>
      <c r="I2754" s="3">
        <f t="shared" ref="I2754:I2817" si="87">$C$2*G2754</f>
        <v>3960</v>
      </c>
      <c r="J2754" s="4">
        <f>Rent[[#This Row],[Actual_Rent]]/Rent[[#This Row],[Planned_rent]]</f>
        <v>1</v>
      </c>
      <c r="K2754"/>
    </row>
    <row r="2755" spans="1:11" x14ac:dyDescent="0.25">
      <c r="A2755">
        <v>145</v>
      </c>
      <c r="B2755" s="1">
        <v>43466</v>
      </c>
      <c r="C2755">
        <v>10</v>
      </c>
      <c r="D2755" t="str">
        <f>VLOOKUP(Rent[[#This Row],[Real_estate_Item]],Houses[#All],2)</f>
        <v>Eindhoven-Oost</v>
      </c>
      <c r="E2755" t="str">
        <f>VLOOKUP(Rent[[#This Row],[Real_estate_Item]],Houses[#All],3)</f>
        <v>Doornakkers-west</v>
      </c>
      <c r="F2755" t="str">
        <f>VLOOKUP(Rent[[#This Row],[Real_estate_Item]],Houses[#All],6)</f>
        <v>Apartment</v>
      </c>
      <c r="G2755" s="3">
        <f>VLOOKUP(Rent[[#This Row],[Real_estate_Item]],Houses[#All],7)</f>
        <v>330</v>
      </c>
      <c r="H2755" s="3">
        <f t="shared" si="86"/>
        <v>3300</v>
      </c>
      <c r="I2755" s="3">
        <f t="shared" si="87"/>
        <v>3960</v>
      </c>
      <c r="J2755" s="4">
        <f>Rent[[#This Row],[Actual_Rent]]/Rent[[#This Row],[Planned_rent]]</f>
        <v>0.83333333333333337</v>
      </c>
      <c r="K2755"/>
    </row>
    <row r="2756" spans="1:11" x14ac:dyDescent="0.25">
      <c r="A2756">
        <v>146</v>
      </c>
      <c r="B2756" s="1">
        <v>36892</v>
      </c>
      <c r="C2756">
        <v>9</v>
      </c>
      <c r="D2756" t="str">
        <f>VLOOKUP(Rent[[#This Row],[Real_estate_Item]],Houses[#All],2)</f>
        <v>Eindhoven-Oost</v>
      </c>
      <c r="E2756" t="str">
        <f>VLOOKUP(Rent[[#This Row],[Real_estate_Item]],Houses[#All],3)</f>
        <v>Doornakkers-west</v>
      </c>
      <c r="F2756" t="str">
        <f>VLOOKUP(Rent[[#This Row],[Real_estate_Item]],Houses[#All],6)</f>
        <v>House</v>
      </c>
      <c r="G2756" s="3">
        <f>VLOOKUP(Rent[[#This Row],[Real_estate_Item]],Houses[#All],7)</f>
        <v>550</v>
      </c>
      <c r="H2756" s="3">
        <f t="shared" si="86"/>
        <v>4950</v>
      </c>
      <c r="I2756" s="3">
        <f t="shared" si="87"/>
        <v>6600</v>
      </c>
      <c r="J2756" s="4">
        <f>Rent[[#This Row],[Actual_Rent]]/Rent[[#This Row],[Planned_rent]]</f>
        <v>0.75</v>
      </c>
      <c r="K2756"/>
    </row>
    <row r="2757" spans="1:11" x14ac:dyDescent="0.25">
      <c r="A2757">
        <v>146</v>
      </c>
      <c r="B2757" s="1">
        <v>37257</v>
      </c>
      <c r="C2757">
        <v>11</v>
      </c>
      <c r="D2757" t="str">
        <f>VLOOKUP(Rent[[#This Row],[Real_estate_Item]],Houses[#All],2)</f>
        <v>Eindhoven-Oost</v>
      </c>
      <c r="E2757" t="str">
        <f>VLOOKUP(Rent[[#This Row],[Real_estate_Item]],Houses[#All],3)</f>
        <v>Doornakkers-west</v>
      </c>
      <c r="F2757" t="str">
        <f>VLOOKUP(Rent[[#This Row],[Real_estate_Item]],Houses[#All],6)</f>
        <v>House</v>
      </c>
      <c r="G2757" s="3">
        <f>VLOOKUP(Rent[[#This Row],[Real_estate_Item]],Houses[#All],7)</f>
        <v>550</v>
      </c>
      <c r="H2757" s="3">
        <f t="shared" si="86"/>
        <v>6050</v>
      </c>
      <c r="I2757" s="3">
        <f t="shared" si="87"/>
        <v>6600</v>
      </c>
      <c r="J2757" s="4">
        <f>Rent[[#This Row],[Actual_Rent]]/Rent[[#This Row],[Planned_rent]]</f>
        <v>0.91666666666666663</v>
      </c>
      <c r="K2757"/>
    </row>
    <row r="2758" spans="1:11" x14ac:dyDescent="0.25">
      <c r="A2758">
        <v>146</v>
      </c>
      <c r="B2758" s="1">
        <v>37622</v>
      </c>
      <c r="C2758">
        <v>8</v>
      </c>
      <c r="D2758" t="str">
        <f>VLOOKUP(Rent[[#This Row],[Real_estate_Item]],Houses[#All],2)</f>
        <v>Eindhoven-Oost</v>
      </c>
      <c r="E2758" t="str">
        <f>VLOOKUP(Rent[[#This Row],[Real_estate_Item]],Houses[#All],3)</f>
        <v>Doornakkers-west</v>
      </c>
      <c r="F2758" t="str">
        <f>VLOOKUP(Rent[[#This Row],[Real_estate_Item]],Houses[#All],6)</f>
        <v>House</v>
      </c>
      <c r="G2758" s="3">
        <f>VLOOKUP(Rent[[#This Row],[Real_estate_Item]],Houses[#All],7)</f>
        <v>550</v>
      </c>
      <c r="H2758" s="3">
        <f t="shared" si="86"/>
        <v>4400</v>
      </c>
      <c r="I2758" s="3">
        <f t="shared" si="87"/>
        <v>6600</v>
      </c>
      <c r="J2758" s="4">
        <f>Rent[[#This Row],[Actual_Rent]]/Rent[[#This Row],[Planned_rent]]</f>
        <v>0.66666666666666663</v>
      </c>
      <c r="K2758"/>
    </row>
    <row r="2759" spans="1:11" x14ac:dyDescent="0.25">
      <c r="A2759">
        <v>146</v>
      </c>
      <c r="B2759" s="1">
        <v>37987</v>
      </c>
      <c r="C2759">
        <v>8</v>
      </c>
      <c r="D2759" t="str">
        <f>VLOOKUP(Rent[[#This Row],[Real_estate_Item]],Houses[#All],2)</f>
        <v>Eindhoven-Oost</v>
      </c>
      <c r="E2759" t="str">
        <f>VLOOKUP(Rent[[#This Row],[Real_estate_Item]],Houses[#All],3)</f>
        <v>Doornakkers-west</v>
      </c>
      <c r="F2759" t="str">
        <f>VLOOKUP(Rent[[#This Row],[Real_estate_Item]],Houses[#All],6)</f>
        <v>House</v>
      </c>
      <c r="G2759" s="3">
        <f>VLOOKUP(Rent[[#This Row],[Real_estate_Item]],Houses[#All],7)</f>
        <v>550</v>
      </c>
      <c r="H2759" s="3">
        <f t="shared" si="86"/>
        <v>4400</v>
      </c>
      <c r="I2759" s="3">
        <f t="shared" si="87"/>
        <v>6600</v>
      </c>
      <c r="J2759" s="4">
        <f>Rent[[#This Row],[Actual_Rent]]/Rent[[#This Row],[Planned_rent]]</f>
        <v>0.66666666666666663</v>
      </c>
      <c r="K2759"/>
    </row>
    <row r="2760" spans="1:11" x14ac:dyDescent="0.25">
      <c r="A2760">
        <v>146</v>
      </c>
      <c r="B2760" s="1">
        <v>38353</v>
      </c>
      <c r="C2760">
        <v>11</v>
      </c>
      <c r="D2760" t="str">
        <f>VLOOKUP(Rent[[#This Row],[Real_estate_Item]],Houses[#All],2)</f>
        <v>Eindhoven-Oost</v>
      </c>
      <c r="E2760" t="str">
        <f>VLOOKUP(Rent[[#This Row],[Real_estate_Item]],Houses[#All],3)</f>
        <v>Doornakkers-west</v>
      </c>
      <c r="F2760" t="str">
        <f>VLOOKUP(Rent[[#This Row],[Real_estate_Item]],Houses[#All],6)</f>
        <v>House</v>
      </c>
      <c r="G2760" s="3">
        <f>VLOOKUP(Rent[[#This Row],[Real_estate_Item]],Houses[#All],7)</f>
        <v>550</v>
      </c>
      <c r="H2760" s="3">
        <f t="shared" si="86"/>
        <v>6050</v>
      </c>
      <c r="I2760" s="3">
        <f t="shared" si="87"/>
        <v>6600</v>
      </c>
      <c r="J2760" s="4">
        <f>Rent[[#This Row],[Actual_Rent]]/Rent[[#This Row],[Planned_rent]]</f>
        <v>0.91666666666666663</v>
      </c>
      <c r="K2760"/>
    </row>
    <row r="2761" spans="1:11" x14ac:dyDescent="0.25">
      <c r="A2761">
        <v>146</v>
      </c>
      <c r="B2761" s="1">
        <v>38718</v>
      </c>
      <c r="C2761">
        <v>8</v>
      </c>
      <c r="D2761" t="str">
        <f>VLOOKUP(Rent[[#This Row],[Real_estate_Item]],Houses[#All],2)</f>
        <v>Eindhoven-Oost</v>
      </c>
      <c r="E2761" t="str">
        <f>VLOOKUP(Rent[[#This Row],[Real_estate_Item]],Houses[#All],3)</f>
        <v>Doornakkers-west</v>
      </c>
      <c r="F2761" t="str">
        <f>VLOOKUP(Rent[[#This Row],[Real_estate_Item]],Houses[#All],6)</f>
        <v>House</v>
      </c>
      <c r="G2761" s="3">
        <f>VLOOKUP(Rent[[#This Row],[Real_estate_Item]],Houses[#All],7)</f>
        <v>550</v>
      </c>
      <c r="H2761" s="3">
        <f t="shared" si="86"/>
        <v>4400</v>
      </c>
      <c r="I2761" s="3">
        <f t="shared" si="87"/>
        <v>6600</v>
      </c>
      <c r="J2761" s="4">
        <f>Rent[[#This Row],[Actual_Rent]]/Rent[[#This Row],[Planned_rent]]</f>
        <v>0.66666666666666663</v>
      </c>
      <c r="K2761"/>
    </row>
    <row r="2762" spans="1:11" x14ac:dyDescent="0.25">
      <c r="A2762">
        <v>146</v>
      </c>
      <c r="B2762" s="1">
        <v>39083</v>
      </c>
      <c r="C2762">
        <v>10</v>
      </c>
      <c r="D2762" t="str">
        <f>VLOOKUP(Rent[[#This Row],[Real_estate_Item]],Houses[#All],2)</f>
        <v>Eindhoven-Oost</v>
      </c>
      <c r="E2762" t="str">
        <f>VLOOKUP(Rent[[#This Row],[Real_estate_Item]],Houses[#All],3)</f>
        <v>Doornakkers-west</v>
      </c>
      <c r="F2762" t="str">
        <f>VLOOKUP(Rent[[#This Row],[Real_estate_Item]],Houses[#All],6)</f>
        <v>House</v>
      </c>
      <c r="G2762" s="3">
        <f>VLOOKUP(Rent[[#This Row],[Real_estate_Item]],Houses[#All],7)</f>
        <v>550</v>
      </c>
      <c r="H2762" s="3">
        <f t="shared" si="86"/>
        <v>5500</v>
      </c>
      <c r="I2762" s="3">
        <f t="shared" si="87"/>
        <v>6600</v>
      </c>
      <c r="J2762" s="4">
        <f>Rent[[#This Row],[Actual_Rent]]/Rent[[#This Row],[Planned_rent]]</f>
        <v>0.83333333333333337</v>
      </c>
      <c r="K2762"/>
    </row>
    <row r="2763" spans="1:11" x14ac:dyDescent="0.25">
      <c r="A2763">
        <v>146</v>
      </c>
      <c r="B2763" s="1">
        <v>39448</v>
      </c>
      <c r="C2763">
        <v>12</v>
      </c>
      <c r="D2763" t="str">
        <f>VLOOKUP(Rent[[#This Row],[Real_estate_Item]],Houses[#All],2)</f>
        <v>Eindhoven-Oost</v>
      </c>
      <c r="E2763" t="str">
        <f>VLOOKUP(Rent[[#This Row],[Real_estate_Item]],Houses[#All],3)</f>
        <v>Doornakkers-west</v>
      </c>
      <c r="F2763" t="str">
        <f>VLOOKUP(Rent[[#This Row],[Real_estate_Item]],Houses[#All],6)</f>
        <v>House</v>
      </c>
      <c r="G2763" s="3">
        <f>VLOOKUP(Rent[[#This Row],[Real_estate_Item]],Houses[#All],7)</f>
        <v>550</v>
      </c>
      <c r="H2763" s="3">
        <f t="shared" si="86"/>
        <v>6600</v>
      </c>
      <c r="I2763" s="3">
        <f t="shared" si="87"/>
        <v>6600</v>
      </c>
      <c r="J2763" s="4">
        <f>Rent[[#This Row],[Actual_Rent]]/Rent[[#This Row],[Planned_rent]]</f>
        <v>1</v>
      </c>
      <c r="K2763"/>
    </row>
    <row r="2764" spans="1:11" x14ac:dyDescent="0.25">
      <c r="A2764">
        <v>146</v>
      </c>
      <c r="B2764" s="1">
        <v>39814</v>
      </c>
      <c r="C2764">
        <v>9</v>
      </c>
      <c r="D2764" t="str">
        <f>VLOOKUP(Rent[[#This Row],[Real_estate_Item]],Houses[#All],2)</f>
        <v>Eindhoven-Oost</v>
      </c>
      <c r="E2764" t="str">
        <f>VLOOKUP(Rent[[#This Row],[Real_estate_Item]],Houses[#All],3)</f>
        <v>Doornakkers-west</v>
      </c>
      <c r="F2764" t="str">
        <f>VLOOKUP(Rent[[#This Row],[Real_estate_Item]],Houses[#All],6)</f>
        <v>House</v>
      </c>
      <c r="G2764" s="3">
        <f>VLOOKUP(Rent[[#This Row],[Real_estate_Item]],Houses[#All],7)</f>
        <v>550</v>
      </c>
      <c r="H2764" s="3">
        <f t="shared" si="86"/>
        <v>4950</v>
      </c>
      <c r="I2764" s="3">
        <f t="shared" si="87"/>
        <v>6600</v>
      </c>
      <c r="J2764" s="4">
        <f>Rent[[#This Row],[Actual_Rent]]/Rent[[#This Row],[Planned_rent]]</f>
        <v>0.75</v>
      </c>
      <c r="K2764"/>
    </row>
    <row r="2765" spans="1:11" x14ac:dyDescent="0.25">
      <c r="A2765">
        <v>146</v>
      </c>
      <c r="B2765" s="1">
        <v>40179</v>
      </c>
      <c r="C2765">
        <v>12</v>
      </c>
      <c r="D2765" t="str">
        <f>VLOOKUP(Rent[[#This Row],[Real_estate_Item]],Houses[#All],2)</f>
        <v>Eindhoven-Oost</v>
      </c>
      <c r="E2765" t="str">
        <f>VLOOKUP(Rent[[#This Row],[Real_estate_Item]],Houses[#All],3)</f>
        <v>Doornakkers-west</v>
      </c>
      <c r="F2765" t="str">
        <f>VLOOKUP(Rent[[#This Row],[Real_estate_Item]],Houses[#All],6)</f>
        <v>House</v>
      </c>
      <c r="G2765" s="3">
        <f>VLOOKUP(Rent[[#This Row],[Real_estate_Item]],Houses[#All],7)</f>
        <v>550</v>
      </c>
      <c r="H2765" s="3">
        <f t="shared" si="86"/>
        <v>6600</v>
      </c>
      <c r="I2765" s="3">
        <f t="shared" si="87"/>
        <v>6600</v>
      </c>
      <c r="J2765" s="4">
        <f>Rent[[#This Row],[Actual_Rent]]/Rent[[#This Row],[Planned_rent]]</f>
        <v>1</v>
      </c>
      <c r="K2765"/>
    </row>
    <row r="2766" spans="1:11" x14ac:dyDescent="0.25">
      <c r="A2766">
        <v>146</v>
      </c>
      <c r="B2766" s="1">
        <v>40544</v>
      </c>
      <c r="C2766">
        <v>9</v>
      </c>
      <c r="D2766" t="str">
        <f>VLOOKUP(Rent[[#This Row],[Real_estate_Item]],Houses[#All],2)</f>
        <v>Eindhoven-Oost</v>
      </c>
      <c r="E2766" t="str">
        <f>VLOOKUP(Rent[[#This Row],[Real_estate_Item]],Houses[#All],3)</f>
        <v>Doornakkers-west</v>
      </c>
      <c r="F2766" t="str">
        <f>VLOOKUP(Rent[[#This Row],[Real_estate_Item]],Houses[#All],6)</f>
        <v>House</v>
      </c>
      <c r="G2766" s="3">
        <f>VLOOKUP(Rent[[#This Row],[Real_estate_Item]],Houses[#All],7)</f>
        <v>550</v>
      </c>
      <c r="H2766" s="3">
        <f t="shared" si="86"/>
        <v>4950</v>
      </c>
      <c r="I2766" s="3">
        <f t="shared" si="87"/>
        <v>6600</v>
      </c>
      <c r="J2766" s="4">
        <f>Rent[[#This Row],[Actual_Rent]]/Rent[[#This Row],[Planned_rent]]</f>
        <v>0.75</v>
      </c>
      <c r="K2766"/>
    </row>
    <row r="2767" spans="1:11" x14ac:dyDescent="0.25">
      <c r="A2767">
        <v>146</v>
      </c>
      <c r="B2767" s="1">
        <v>40909</v>
      </c>
      <c r="C2767">
        <v>11</v>
      </c>
      <c r="D2767" t="str">
        <f>VLOOKUP(Rent[[#This Row],[Real_estate_Item]],Houses[#All],2)</f>
        <v>Eindhoven-Oost</v>
      </c>
      <c r="E2767" t="str">
        <f>VLOOKUP(Rent[[#This Row],[Real_estate_Item]],Houses[#All],3)</f>
        <v>Doornakkers-west</v>
      </c>
      <c r="F2767" t="str">
        <f>VLOOKUP(Rent[[#This Row],[Real_estate_Item]],Houses[#All],6)</f>
        <v>House</v>
      </c>
      <c r="G2767" s="3">
        <f>VLOOKUP(Rent[[#This Row],[Real_estate_Item]],Houses[#All],7)</f>
        <v>550</v>
      </c>
      <c r="H2767" s="3">
        <f t="shared" si="86"/>
        <v>6050</v>
      </c>
      <c r="I2767" s="3">
        <f t="shared" si="87"/>
        <v>6600</v>
      </c>
      <c r="J2767" s="4">
        <f>Rent[[#This Row],[Actual_Rent]]/Rent[[#This Row],[Planned_rent]]</f>
        <v>0.91666666666666663</v>
      </c>
      <c r="K2767"/>
    </row>
    <row r="2768" spans="1:11" x14ac:dyDescent="0.25">
      <c r="A2768">
        <v>146</v>
      </c>
      <c r="B2768" s="1">
        <v>41275</v>
      </c>
      <c r="C2768">
        <v>12</v>
      </c>
      <c r="D2768" t="str">
        <f>VLOOKUP(Rent[[#This Row],[Real_estate_Item]],Houses[#All],2)</f>
        <v>Eindhoven-Oost</v>
      </c>
      <c r="E2768" t="str">
        <f>VLOOKUP(Rent[[#This Row],[Real_estate_Item]],Houses[#All],3)</f>
        <v>Doornakkers-west</v>
      </c>
      <c r="F2768" t="str">
        <f>VLOOKUP(Rent[[#This Row],[Real_estate_Item]],Houses[#All],6)</f>
        <v>House</v>
      </c>
      <c r="G2768" s="3">
        <f>VLOOKUP(Rent[[#This Row],[Real_estate_Item]],Houses[#All],7)</f>
        <v>550</v>
      </c>
      <c r="H2768" s="3">
        <f t="shared" si="86"/>
        <v>6600</v>
      </c>
      <c r="I2768" s="3">
        <f t="shared" si="87"/>
        <v>6600</v>
      </c>
      <c r="J2768" s="4">
        <f>Rent[[#This Row],[Actual_Rent]]/Rent[[#This Row],[Planned_rent]]</f>
        <v>1</v>
      </c>
      <c r="K2768"/>
    </row>
    <row r="2769" spans="1:11" x14ac:dyDescent="0.25">
      <c r="A2769">
        <v>146</v>
      </c>
      <c r="B2769" s="1">
        <v>41640</v>
      </c>
      <c r="C2769">
        <v>12</v>
      </c>
      <c r="D2769" t="str">
        <f>VLOOKUP(Rent[[#This Row],[Real_estate_Item]],Houses[#All],2)</f>
        <v>Eindhoven-Oost</v>
      </c>
      <c r="E2769" t="str">
        <f>VLOOKUP(Rent[[#This Row],[Real_estate_Item]],Houses[#All],3)</f>
        <v>Doornakkers-west</v>
      </c>
      <c r="F2769" t="str">
        <f>VLOOKUP(Rent[[#This Row],[Real_estate_Item]],Houses[#All],6)</f>
        <v>House</v>
      </c>
      <c r="G2769" s="3">
        <f>VLOOKUP(Rent[[#This Row],[Real_estate_Item]],Houses[#All],7)</f>
        <v>550</v>
      </c>
      <c r="H2769" s="3">
        <f t="shared" si="86"/>
        <v>6600</v>
      </c>
      <c r="I2769" s="3">
        <f t="shared" si="87"/>
        <v>6600</v>
      </c>
      <c r="J2769" s="4">
        <f>Rent[[#This Row],[Actual_Rent]]/Rent[[#This Row],[Planned_rent]]</f>
        <v>1</v>
      </c>
      <c r="K2769"/>
    </row>
    <row r="2770" spans="1:11" x14ac:dyDescent="0.25">
      <c r="A2770">
        <v>146</v>
      </c>
      <c r="B2770" s="1">
        <v>42005</v>
      </c>
      <c r="C2770">
        <v>10</v>
      </c>
      <c r="D2770" t="str">
        <f>VLOOKUP(Rent[[#This Row],[Real_estate_Item]],Houses[#All],2)</f>
        <v>Eindhoven-Oost</v>
      </c>
      <c r="E2770" t="str">
        <f>VLOOKUP(Rent[[#This Row],[Real_estate_Item]],Houses[#All],3)</f>
        <v>Doornakkers-west</v>
      </c>
      <c r="F2770" t="str">
        <f>VLOOKUP(Rent[[#This Row],[Real_estate_Item]],Houses[#All],6)</f>
        <v>House</v>
      </c>
      <c r="G2770" s="3">
        <f>VLOOKUP(Rent[[#This Row],[Real_estate_Item]],Houses[#All],7)</f>
        <v>550</v>
      </c>
      <c r="H2770" s="3">
        <f t="shared" si="86"/>
        <v>5500</v>
      </c>
      <c r="I2770" s="3">
        <f t="shared" si="87"/>
        <v>6600</v>
      </c>
      <c r="J2770" s="4">
        <f>Rent[[#This Row],[Actual_Rent]]/Rent[[#This Row],[Planned_rent]]</f>
        <v>0.83333333333333337</v>
      </c>
      <c r="K2770"/>
    </row>
    <row r="2771" spans="1:11" x14ac:dyDescent="0.25">
      <c r="A2771">
        <v>146</v>
      </c>
      <c r="B2771" s="1">
        <v>42370</v>
      </c>
      <c r="C2771">
        <v>8</v>
      </c>
      <c r="D2771" t="str">
        <f>VLOOKUP(Rent[[#This Row],[Real_estate_Item]],Houses[#All],2)</f>
        <v>Eindhoven-Oost</v>
      </c>
      <c r="E2771" t="str">
        <f>VLOOKUP(Rent[[#This Row],[Real_estate_Item]],Houses[#All],3)</f>
        <v>Doornakkers-west</v>
      </c>
      <c r="F2771" t="str">
        <f>VLOOKUP(Rent[[#This Row],[Real_estate_Item]],Houses[#All],6)</f>
        <v>House</v>
      </c>
      <c r="G2771" s="3">
        <f>VLOOKUP(Rent[[#This Row],[Real_estate_Item]],Houses[#All],7)</f>
        <v>550</v>
      </c>
      <c r="H2771" s="3">
        <f t="shared" si="86"/>
        <v>4400</v>
      </c>
      <c r="I2771" s="3">
        <f t="shared" si="87"/>
        <v>6600</v>
      </c>
      <c r="J2771" s="4">
        <f>Rent[[#This Row],[Actual_Rent]]/Rent[[#This Row],[Planned_rent]]</f>
        <v>0.66666666666666663</v>
      </c>
      <c r="K2771"/>
    </row>
    <row r="2772" spans="1:11" x14ac:dyDescent="0.25">
      <c r="A2772">
        <v>146</v>
      </c>
      <c r="B2772" s="1">
        <v>42736</v>
      </c>
      <c r="C2772">
        <v>8</v>
      </c>
      <c r="D2772" t="str">
        <f>VLOOKUP(Rent[[#This Row],[Real_estate_Item]],Houses[#All],2)</f>
        <v>Eindhoven-Oost</v>
      </c>
      <c r="E2772" t="str">
        <f>VLOOKUP(Rent[[#This Row],[Real_estate_Item]],Houses[#All],3)</f>
        <v>Doornakkers-west</v>
      </c>
      <c r="F2772" t="str">
        <f>VLOOKUP(Rent[[#This Row],[Real_estate_Item]],Houses[#All],6)</f>
        <v>House</v>
      </c>
      <c r="G2772" s="3">
        <f>VLOOKUP(Rent[[#This Row],[Real_estate_Item]],Houses[#All],7)</f>
        <v>550</v>
      </c>
      <c r="H2772" s="3">
        <f t="shared" si="86"/>
        <v>4400</v>
      </c>
      <c r="I2772" s="3">
        <f t="shared" si="87"/>
        <v>6600</v>
      </c>
      <c r="J2772" s="4">
        <f>Rent[[#This Row],[Actual_Rent]]/Rent[[#This Row],[Planned_rent]]</f>
        <v>0.66666666666666663</v>
      </c>
      <c r="K2772"/>
    </row>
    <row r="2773" spans="1:11" x14ac:dyDescent="0.25">
      <c r="A2773">
        <v>146</v>
      </c>
      <c r="B2773" s="1">
        <v>43101</v>
      </c>
      <c r="C2773">
        <v>10</v>
      </c>
      <c r="D2773" t="str">
        <f>VLOOKUP(Rent[[#This Row],[Real_estate_Item]],Houses[#All],2)</f>
        <v>Eindhoven-Oost</v>
      </c>
      <c r="E2773" t="str">
        <f>VLOOKUP(Rent[[#This Row],[Real_estate_Item]],Houses[#All],3)</f>
        <v>Doornakkers-west</v>
      </c>
      <c r="F2773" t="str">
        <f>VLOOKUP(Rent[[#This Row],[Real_estate_Item]],Houses[#All],6)</f>
        <v>House</v>
      </c>
      <c r="G2773" s="3">
        <f>VLOOKUP(Rent[[#This Row],[Real_estate_Item]],Houses[#All],7)</f>
        <v>550</v>
      </c>
      <c r="H2773" s="3">
        <f t="shared" si="86"/>
        <v>5500</v>
      </c>
      <c r="I2773" s="3">
        <f t="shared" si="87"/>
        <v>6600</v>
      </c>
      <c r="J2773" s="4">
        <f>Rent[[#This Row],[Actual_Rent]]/Rent[[#This Row],[Planned_rent]]</f>
        <v>0.83333333333333337</v>
      </c>
      <c r="K2773"/>
    </row>
    <row r="2774" spans="1:11" x14ac:dyDescent="0.25">
      <c r="A2774">
        <v>146</v>
      </c>
      <c r="B2774" s="1">
        <v>43466</v>
      </c>
      <c r="C2774">
        <v>9</v>
      </c>
      <c r="D2774" t="str">
        <f>VLOOKUP(Rent[[#This Row],[Real_estate_Item]],Houses[#All],2)</f>
        <v>Eindhoven-Oost</v>
      </c>
      <c r="E2774" t="str">
        <f>VLOOKUP(Rent[[#This Row],[Real_estate_Item]],Houses[#All],3)</f>
        <v>Doornakkers-west</v>
      </c>
      <c r="F2774" t="str">
        <f>VLOOKUP(Rent[[#This Row],[Real_estate_Item]],Houses[#All],6)</f>
        <v>House</v>
      </c>
      <c r="G2774" s="3">
        <f>VLOOKUP(Rent[[#This Row],[Real_estate_Item]],Houses[#All],7)</f>
        <v>550</v>
      </c>
      <c r="H2774" s="3">
        <f t="shared" si="86"/>
        <v>4950</v>
      </c>
      <c r="I2774" s="3">
        <f t="shared" si="87"/>
        <v>6600</v>
      </c>
      <c r="J2774" s="4">
        <f>Rent[[#This Row],[Actual_Rent]]/Rent[[#This Row],[Planned_rent]]</f>
        <v>0.75</v>
      </c>
      <c r="K2774"/>
    </row>
    <row r="2775" spans="1:11" x14ac:dyDescent="0.25">
      <c r="A2775">
        <v>147</v>
      </c>
      <c r="B2775" s="1">
        <v>36892</v>
      </c>
      <c r="C2775">
        <v>12</v>
      </c>
      <c r="D2775" t="str">
        <f>VLOOKUP(Rent[[#This Row],[Real_estate_Item]],Houses[#All],2)</f>
        <v>Eindhoven-Oost</v>
      </c>
      <c r="E2775" t="str">
        <f>VLOOKUP(Rent[[#This Row],[Real_estate_Item]],Houses[#All],3)</f>
        <v>Doornakkers-west</v>
      </c>
      <c r="F2775" t="str">
        <f>VLOOKUP(Rent[[#This Row],[Real_estate_Item]],Houses[#All],6)</f>
        <v>Small House</v>
      </c>
      <c r="G2775" s="3">
        <f>VLOOKUP(Rent[[#This Row],[Real_estate_Item]],Houses[#All],7)</f>
        <v>495</v>
      </c>
      <c r="H2775" s="3">
        <f t="shared" si="86"/>
        <v>5940</v>
      </c>
      <c r="I2775" s="3">
        <f t="shared" si="87"/>
        <v>5940</v>
      </c>
      <c r="J2775" s="4">
        <f>Rent[[#This Row],[Actual_Rent]]/Rent[[#This Row],[Planned_rent]]</f>
        <v>1</v>
      </c>
      <c r="K2775"/>
    </row>
    <row r="2776" spans="1:11" x14ac:dyDescent="0.25">
      <c r="A2776">
        <v>147</v>
      </c>
      <c r="B2776" s="1">
        <v>37257</v>
      </c>
      <c r="C2776">
        <v>10</v>
      </c>
      <c r="D2776" t="str">
        <f>VLOOKUP(Rent[[#This Row],[Real_estate_Item]],Houses[#All],2)</f>
        <v>Eindhoven-Oost</v>
      </c>
      <c r="E2776" t="str">
        <f>VLOOKUP(Rent[[#This Row],[Real_estate_Item]],Houses[#All],3)</f>
        <v>Doornakkers-west</v>
      </c>
      <c r="F2776" t="str">
        <f>VLOOKUP(Rent[[#This Row],[Real_estate_Item]],Houses[#All],6)</f>
        <v>Small House</v>
      </c>
      <c r="G2776" s="3">
        <f>VLOOKUP(Rent[[#This Row],[Real_estate_Item]],Houses[#All],7)</f>
        <v>495</v>
      </c>
      <c r="H2776" s="3">
        <f t="shared" si="86"/>
        <v>4950</v>
      </c>
      <c r="I2776" s="3">
        <f t="shared" si="87"/>
        <v>5940</v>
      </c>
      <c r="J2776" s="4">
        <f>Rent[[#This Row],[Actual_Rent]]/Rent[[#This Row],[Planned_rent]]</f>
        <v>0.83333333333333337</v>
      </c>
      <c r="K2776"/>
    </row>
    <row r="2777" spans="1:11" x14ac:dyDescent="0.25">
      <c r="A2777">
        <v>147</v>
      </c>
      <c r="B2777" s="1">
        <v>37622</v>
      </c>
      <c r="C2777">
        <v>10</v>
      </c>
      <c r="D2777" t="str">
        <f>VLOOKUP(Rent[[#This Row],[Real_estate_Item]],Houses[#All],2)</f>
        <v>Eindhoven-Oost</v>
      </c>
      <c r="E2777" t="str">
        <f>VLOOKUP(Rent[[#This Row],[Real_estate_Item]],Houses[#All],3)</f>
        <v>Doornakkers-west</v>
      </c>
      <c r="F2777" t="str">
        <f>VLOOKUP(Rent[[#This Row],[Real_estate_Item]],Houses[#All],6)</f>
        <v>Small House</v>
      </c>
      <c r="G2777" s="3">
        <f>VLOOKUP(Rent[[#This Row],[Real_estate_Item]],Houses[#All],7)</f>
        <v>495</v>
      </c>
      <c r="H2777" s="3">
        <f t="shared" si="86"/>
        <v>4950</v>
      </c>
      <c r="I2777" s="3">
        <f t="shared" si="87"/>
        <v>5940</v>
      </c>
      <c r="J2777" s="4">
        <f>Rent[[#This Row],[Actual_Rent]]/Rent[[#This Row],[Planned_rent]]</f>
        <v>0.83333333333333337</v>
      </c>
      <c r="K2777"/>
    </row>
    <row r="2778" spans="1:11" x14ac:dyDescent="0.25">
      <c r="A2778">
        <v>147</v>
      </c>
      <c r="B2778" s="1">
        <v>37987</v>
      </c>
      <c r="C2778">
        <v>11</v>
      </c>
      <c r="D2778" t="str">
        <f>VLOOKUP(Rent[[#This Row],[Real_estate_Item]],Houses[#All],2)</f>
        <v>Eindhoven-Oost</v>
      </c>
      <c r="E2778" t="str">
        <f>VLOOKUP(Rent[[#This Row],[Real_estate_Item]],Houses[#All],3)</f>
        <v>Doornakkers-west</v>
      </c>
      <c r="F2778" t="str">
        <f>VLOOKUP(Rent[[#This Row],[Real_estate_Item]],Houses[#All],6)</f>
        <v>Small House</v>
      </c>
      <c r="G2778" s="3">
        <f>VLOOKUP(Rent[[#This Row],[Real_estate_Item]],Houses[#All],7)</f>
        <v>495</v>
      </c>
      <c r="H2778" s="3">
        <f t="shared" si="86"/>
        <v>5445</v>
      </c>
      <c r="I2778" s="3">
        <f t="shared" si="87"/>
        <v>5940</v>
      </c>
      <c r="J2778" s="4">
        <f>Rent[[#This Row],[Actual_Rent]]/Rent[[#This Row],[Planned_rent]]</f>
        <v>0.91666666666666663</v>
      </c>
      <c r="K2778"/>
    </row>
    <row r="2779" spans="1:11" x14ac:dyDescent="0.25">
      <c r="A2779">
        <v>147</v>
      </c>
      <c r="B2779" s="1">
        <v>38353</v>
      </c>
      <c r="C2779">
        <v>11</v>
      </c>
      <c r="D2779" t="str">
        <f>VLOOKUP(Rent[[#This Row],[Real_estate_Item]],Houses[#All],2)</f>
        <v>Eindhoven-Oost</v>
      </c>
      <c r="E2779" t="str">
        <f>VLOOKUP(Rent[[#This Row],[Real_estate_Item]],Houses[#All],3)</f>
        <v>Doornakkers-west</v>
      </c>
      <c r="F2779" t="str">
        <f>VLOOKUP(Rent[[#This Row],[Real_estate_Item]],Houses[#All],6)</f>
        <v>Small House</v>
      </c>
      <c r="G2779" s="3">
        <f>VLOOKUP(Rent[[#This Row],[Real_estate_Item]],Houses[#All],7)</f>
        <v>495</v>
      </c>
      <c r="H2779" s="3">
        <f t="shared" si="86"/>
        <v>5445</v>
      </c>
      <c r="I2779" s="3">
        <f t="shared" si="87"/>
        <v>5940</v>
      </c>
      <c r="J2779" s="4">
        <f>Rent[[#This Row],[Actual_Rent]]/Rent[[#This Row],[Planned_rent]]</f>
        <v>0.91666666666666663</v>
      </c>
      <c r="K2779"/>
    </row>
    <row r="2780" spans="1:11" x14ac:dyDescent="0.25">
      <c r="A2780">
        <v>147</v>
      </c>
      <c r="B2780" s="1">
        <v>38718</v>
      </c>
      <c r="C2780">
        <v>12</v>
      </c>
      <c r="D2780" t="str">
        <f>VLOOKUP(Rent[[#This Row],[Real_estate_Item]],Houses[#All],2)</f>
        <v>Eindhoven-Oost</v>
      </c>
      <c r="E2780" t="str">
        <f>VLOOKUP(Rent[[#This Row],[Real_estate_Item]],Houses[#All],3)</f>
        <v>Doornakkers-west</v>
      </c>
      <c r="F2780" t="str">
        <f>VLOOKUP(Rent[[#This Row],[Real_estate_Item]],Houses[#All],6)</f>
        <v>Small House</v>
      </c>
      <c r="G2780" s="3">
        <f>VLOOKUP(Rent[[#This Row],[Real_estate_Item]],Houses[#All],7)</f>
        <v>495</v>
      </c>
      <c r="H2780" s="3">
        <f t="shared" si="86"/>
        <v>5940</v>
      </c>
      <c r="I2780" s="3">
        <f t="shared" si="87"/>
        <v>5940</v>
      </c>
      <c r="J2780" s="4">
        <f>Rent[[#This Row],[Actual_Rent]]/Rent[[#This Row],[Planned_rent]]</f>
        <v>1</v>
      </c>
      <c r="K2780"/>
    </row>
    <row r="2781" spans="1:11" x14ac:dyDescent="0.25">
      <c r="A2781">
        <v>147</v>
      </c>
      <c r="B2781" s="1">
        <v>39083</v>
      </c>
      <c r="C2781">
        <v>9</v>
      </c>
      <c r="D2781" t="str">
        <f>VLOOKUP(Rent[[#This Row],[Real_estate_Item]],Houses[#All],2)</f>
        <v>Eindhoven-Oost</v>
      </c>
      <c r="E2781" t="str">
        <f>VLOOKUP(Rent[[#This Row],[Real_estate_Item]],Houses[#All],3)</f>
        <v>Doornakkers-west</v>
      </c>
      <c r="F2781" t="str">
        <f>VLOOKUP(Rent[[#This Row],[Real_estate_Item]],Houses[#All],6)</f>
        <v>Small House</v>
      </c>
      <c r="G2781" s="3">
        <f>VLOOKUP(Rent[[#This Row],[Real_estate_Item]],Houses[#All],7)</f>
        <v>495</v>
      </c>
      <c r="H2781" s="3">
        <f t="shared" si="86"/>
        <v>4455</v>
      </c>
      <c r="I2781" s="3">
        <f t="shared" si="87"/>
        <v>5940</v>
      </c>
      <c r="J2781" s="4">
        <f>Rent[[#This Row],[Actual_Rent]]/Rent[[#This Row],[Planned_rent]]</f>
        <v>0.75</v>
      </c>
      <c r="K2781"/>
    </row>
    <row r="2782" spans="1:11" x14ac:dyDescent="0.25">
      <c r="A2782">
        <v>147</v>
      </c>
      <c r="B2782" s="1">
        <v>39448</v>
      </c>
      <c r="C2782">
        <v>11</v>
      </c>
      <c r="D2782" t="str">
        <f>VLOOKUP(Rent[[#This Row],[Real_estate_Item]],Houses[#All],2)</f>
        <v>Eindhoven-Oost</v>
      </c>
      <c r="E2782" t="str">
        <f>VLOOKUP(Rent[[#This Row],[Real_estate_Item]],Houses[#All],3)</f>
        <v>Doornakkers-west</v>
      </c>
      <c r="F2782" t="str">
        <f>VLOOKUP(Rent[[#This Row],[Real_estate_Item]],Houses[#All],6)</f>
        <v>Small House</v>
      </c>
      <c r="G2782" s="3">
        <f>VLOOKUP(Rent[[#This Row],[Real_estate_Item]],Houses[#All],7)</f>
        <v>495</v>
      </c>
      <c r="H2782" s="3">
        <f t="shared" si="86"/>
        <v>5445</v>
      </c>
      <c r="I2782" s="3">
        <f t="shared" si="87"/>
        <v>5940</v>
      </c>
      <c r="J2782" s="4">
        <f>Rent[[#This Row],[Actual_Rent]]/Rent[[#This Row],[Planned_rent]]</f>
        <v>0.91666666666666663</v>
      </c>
      <c r="K2782"/>
    </row>
    <row r="2783" spans="1:11" x14ac:dyDescent="0.25">
      <c r="A2783">
        <v>147</v>
      </c>
      <c r="B2783" s="1">
        <v>39814</v>
      </c>
      <c r="C2783">
        <v>8</v>
      </c>
      <c r="D2783" t="str">
        <f>VLOOKUP(Rent[[#This Row],[Real_estate_Item]],Houses[#All],2)</f>
        <v>Eindhoven-Oost</v>
      </c>
      <c r="E2783" t="str">
        <f>VLOOKUP(Rent[[#This Row],[Real_estate_Item]],Houses[#All],3)</f>
        <v>Doornakkers-west</v>
      </c>
      <c r="F2783" t="str">
        <f>VLOOKUP(Rent[[#This Row],[Real_estate_Item]],Houses[#All],6)</f>
        <v>Small House</v>
      </c>
      <c r="G2783" s="3">
        <f>VLOOKUP(Rent[[#This Row],[Real_estate_Item]],Houses[#All],7)</f>
        <v>495</v>
      </c>
      <c r="H2783" s="3">
        <f t="shared" si="86"/>
        <v>3960</v>
      </c>
      <c r="I2783" s="3">
        <f t="shared" si="87"/>
        <v>5940</v>
      </c>
      <c r="J2783" s="4">
        <f>Rent[[#This Row],[Actual_Rent]]/Rent[[#This Row],[Planned_rent]]</f>
        <v>0.66666666666666663</v>
      </c>
      <c r="K2783"/>
    </row>
    <row r="2784" spans="1:11" x14ac:dyDescent="0.25">
      <c r="A2784">
        <v>147</v>
      </c>
      <c r="B2784" s="1">
        <v>40179</v>
      </c>
      <c r="C2784">
        <v>11</v>
      </c>
      <c r="D2784" t="str">
        <f>VLOOKUP(Rent[[#This Row],[Real_estate_Item]],Houses[#All],2)</f>
        <v>Eindhoven-Oost</v>
      </c>
      <c r="E2784" t="str">
        <f>VLOOKUP(Rent[[#This Row],[Real_estate_Item]],Houses[#All],3)</f>
        <v>Doornakkers-west</v>
      </c>
      <c r="F2784" t="str">
        <f>VLOOKUP(Rent[[#This Row],[Real_estate_Item]],Houses[#All],6)</f>
        <v>Small House</v>
      </c>
      <c r="G2784" s="3">
        <f>VLOOKUP(Rent[[#This Row],[Real_estate_Item]],Houses[#All],7)</f>
        <v>495</v>
      </c>
      <c r="H2784" s="3">
        <f t="shared" si="86"/>
        <v>5445</v>
      </c>
      <c r="I2784" s="3">
        <f t="shared" si="87"/>
        <v>5940</v>
      </c>
      <c r="J2784" s="4">
        <f>Rent[[#This Row],[Actual_Rent]]/Rent[[#This Row],[Planned_rent]]</f>
        <v>0.91666666666666663</v>
      </c>
      <c r="K2784"/>
    </row>
    <row r="2785" spans="1:11" x14ac:dyDescent="0.25">
      <c r="A2785">
        <v>147</v>
      </c>
      <c r="B2785" s="1">
        <v>40544</v>
      </c>
      <c r="C2785">
        <v>11</v>
      </c>
      <c r="D2785" t="str">
        <f>VLOOKUP(Rent[[#This Row],[Real_estate_Item]],Houses[#All],2)</f>
        <v>Eindhoven-Oost</v>
      </c>
      <c r="E2785" t="str">
        <f>VLOOKUP(Rent[[#This Row],[Real_estate_Item]],Houses[#All],3)</f>
        <v>Doornakkers-west</v>
      </c>
      <c r="F2785" t="str">
        <f>VLOOKUP(Rent[[#This Row],[Real_estate_Item]],Houses[#All],6)</f>
        <v>Small House</v>
      </c>
      <c r="G2785" s="3">
        <f>VLOOKUP(Rent[[#This Row],[Real_estate_Item]],Houses[#All],7)</f>
        <v>495</v>
      </c>
      <c r="H2785" s="3">
        <f t="shared" si="86"/>
        <v>5445</v>
      </c>
      <c r="I2785" s="3">
        <f t="shared" si="87"/>
        <v>5940</v>
      </c>
      <c r="J2785" s="4">
        <f>Rent[[#This Row],[Actual_Rent]]/Rent[[#This Row],[Planned_rent]]</f>
        <v>0.91666666666666663</v>
      </c>
      <c r="K2785"/>
    </row>
    <row r="2786" spans="1:11" x14ac:dyDescent="0.25">
      <c r="A2786">
        <v>147</v>
      </c>
      <c r="B2786" s="1">
        <v>40909</v>
      </c>
      <c r="C2786">
        <v>10</v>
      </c>
      <c r="D2786" t="str">
        <f>VLOOKUP(Rent[[#This Row],[Real_estate_Item]],Houses[#All],2)</f>
        <v>Eindhoven-Oost</v>
      </c>
      <c r="E2786" t="str">
        <f>VLOOKUP(Rent[[#This Row],[Real_estate_Item]],Houses[#All],3)</f>
        <v>Doornakkers-west</v>
      </c>
      <c r="F2786" t="str">
        <f>VLOOKUP(Rent[[#This Row],[Real_estate_Item]],Houses[#All],6)</f>
        <v>Small House</v>
      </c>
      <c r="G2786" s="3">
        <f>VLOOKUP(Rent[[#This Row],[Real_estate_Item]],Houses[#All],7)</f>
        <v>495</v>
      </c>
      <c r="H2786" s="3">
        <f t="shared" si="86"/>
        <v>4950</v>
      </c>
      <c r="I2786" s="3">
        <f t="shared" si="87"/>
        <v>5940</v>
      </c>
      <c r="J2786" s="4">
        <f>Rent[[#This Row],[Actual_Rent]]/Rent[[#This Row],[Planned_rent]]</f>
        <v>0.83333333333333337</v>
      </c>
      <c r="K2786"/>
    </row>
    <row r="2787" spans="1:11" x14ac:dyDescent="0.25">
      <c r="A2787">
        <v>147</v>
      </c>
      <c r="B2787" s="1">
        <v>41275</v>
      </c>
      <c r="C2787">
        <v>8</v>
      </c>
      <c r="D2787" t="str">
        <f>VLOOKUP(Rent[[#This Row],[Real_estate_Item]],Houses[#All],2)</f>
        <v>Eindhoven-Oost</v>
      </c>
      <c r="E2787" t="str">
        <f>VLOOKUP(Rent[[#This Row],[Real_estate_Item]],Houses[#All],3)</f>
        <v>Doornakkers-west</v>
      </c>
      <c r="F2787" t="str">
        <f>VLOOKUP(Rent[[#This Row],[Real_estate_Item]],Houses[#All],6)</f>
        <v>Small House</v>
      </c>
      <c r="G2787" s="3">
        <f>VLOOKUP(Rent[[#This Row],[Real_estate_Item]],Houses[#All],7)</f>
        <v>495</v>
      </c>
      <c r="H2787" s="3">
        <f t="shared" si="86"/>
        <v>3960</v>
      </c>
      <c r="I2787" s="3">
        <f t="shared" si="87"/>
        <v>5940</v>
      </c>
      <c r="J2787" s="4">
        <f>Rent[[#This Row],[Actual_Rent]]/Rent[[#This Row],[Planned_rent]]</f>
        <v>0.66666666666666663</v>
      </c>
      <c r="K2787"/>
    </row>
    <row r="2788" spans="1:11" x14ac:dyDescent="0.25">
      <c r="A2788">
        <v>147</v>
      </c>
      <c r="B2788" s="1">
        <v>41640</v>
      </c>
      <c r="C2788">
        <v>12</v>
      </c>
      <c r="D2788" t="str">
        <f>VLOOKUP(Rent[[#This Row],[Real_estate_Item]],Houses[#All],2)</f>
        <v>Eindhoven-Oost</v>
      </c>
      <c r="E2788" t="str">
        <f>VLOOKUP(Rent[[#This Row],[Real_estate_Item]],Houses[#All],3)</f>
        <v>Doornakkers-west</v>
      </c>
      <c r="F2788" t="str">
        <f>VLOOKUP(Rent[[#This Row],[Real_estate_Item]],Houses[#All],6)</f>
        <v>Small House</v>
      </c>
      <c r="G2788" s="3">
        <f>VLOOKUP(Rent[[#This Row],[Real_estate_Item]],Houses[#All],7)</f>
        <v>495</v>
      </c>
      <c r="H2788" s="3">
        <f t="shared" si="86"/>
        <v>5940</v>
      </c>
      <c r="I2788" s="3">
        <f t="shared" si="87"/>
        <v>5940</v>
      </c>
      <c r="J2788" s="4">
        <f>Rent[[#This Row],[Actual_Rent]]/Rent[[#This Row],[Planned_rent]]</f>
        <v>1</v>
      </c>
      <c r="K2788"/>
    </row>
    <row r="2789" spans="1:11" x14ac:dyDescent="0.25">
      <c r="A2789">
        <v>147</v>
      </c>
      <c r="B2789" s="1">
        <v>42005</v>
      </c>
      <c r="C2789">
        <v>12</v>
      </c>
      <c r="D2789" t="str">
        <f>VLOOKUP(Rent[[#This Row],[Real_estate_Item]],Houses[#All],2)</f>
        <v>Eindhoven-Oost</v>
      </c>
      <c r="E2789" t="str">
        <f>VLOOKUP(Rent[[#This Row],[Real_estate_Item]],Houses[#All],3)</f>
        <v>Doornakkers-west</v>
      </c>
      <c r="F2789" t="str">
        <f>VLOOKUP(Rent[[#This Row],[Real_estate_Item]],Houses[#All],6)</f>
        <v>Small House</v>
      </c>
      <c r="G2789" s="3">
        <f>VLOOKUP(Rent[[#This Row],[Real_estate_Item]],Houses[#All],7)</f>
        <v>495</v>
      </c>
      <c r="H2789" s="3">
        <f t="shared" si="86"/>
        <v>5940</v>
      </c>
      <c r="I2789" s="3">
        <f t="shared" si="87"/>
        <v>5940</v>
      </c>
      <c r="J2789" s="4">
        <f>Rent[[#This Row],[Actual_Rent]]/Rent[[#This Row],[Planned_rent]]</f>
        <v>1</v>
      </c>
      <c r="K2789"/>
    </row>
    <row r="2790" spans="1:11" x14ac:dyDescent="0.25">
      <c r="A2790">
        <v>147</v>
      </c>
      <c r="B2790" s="1">
        <v>42370</v>
      </c>
      <c r="C2790">
        <v>8</v>
      </c>
      <c r="D2790" t="str">
        <f>VLOOKUP(Rent[[#This Row],[Real_estate_Item]],Houses[#All],2)</f>
        <v>Eindhoven-Oost</v>
      </c>
      <c r="E2790" t="str">
        <f>VLOOKUP(Rent[[#This Row],[Real_estate_Item]],Houses[#All],3)</f>
        <v>Doornakkers-west</v>
      </c>
      <c r="F2790" t="str">
        <f>VLOOKUP(Rent[[#This Row],[Real_estate_Item]],Houses[#All],6)</f>
        <v>Small House</v>
      </c>
      <c r="G2790" s="3">
        <f>VLOOKUP(Rent[[#This Row],[Real_estate_Item]],Houses[#All],7)</f>
        <v>495</v>
      </c>
      <c r="H2790" s="3">
        <f t="shared" si="86"/>
        <v>3960</v>
      </c>
      <c r="I2790" s="3">
        <f t="shared" si="87"/>
        <v>5940</v>
      </c>
      <c r="J2790" s="4">
        <f>Rent[[#This Row],[Actual_Rent]]/Rent[[#This Row],[Planned_rent]]</f>
        <v>0.66666666666666663</v>
      </c>
      <c r="K2790"/>
    </row>
    <row r="2791" spans="1:11" x14ac:dyDescent="0.25">
      <c r="A2791">
        <v>147</v>
      </c>
      <c r="B2791" s="1">
        <v>42736</v>
      </c>
      <c r="C2791">
        <v>8</v>
      </c>
      <c r="D2791" t="str">
        <f>VLOOKUP(Rent[[#This Row],[Real_estate_Item]],Houses[#All],2)</f>
        <v>Eindhoven-Oost</v>
      </c>
      <c r="E2791" t="str">
        <f>VLOOKUP(Rent[[#This Row],[Real_estate_Item]],Houses[#All],3)</f>
        <v>Doornakkers-west</v>
      </c>
      <c r="F2791" t="str">
        <f>VLOOKUP(Rent[[#This Row],[Real_estate_Item]],Houses[#All],6)</f>
        <v>Small House</v>
      </c>
      <c r="G2791" s="3">
        <f>VLOOKUP(Rent[[#This Row],[Real_estate_Item]],Houses[#All],7)</f>
        <v>495</v>
      </c>
      <c r="H2791" s="3">
        <f t="shared" si="86"/>
        <v>3960</v>
      </c>
      <c r="I2791" s="3">
        <f t="shared" si="87"/>
        <v>5940</v>
      </c>
      <c r="J2791" s="4">
        <f>Rent[[#This Row],[Actual_Rent]]/Rent[[#This Row],[Planned_rent]]</f>
        <v>0.66666666666666663</v>
      </c>
      <c r="K2791"/>
    </row>
    <row r="2792" spans="1:11" x14ac:dyDescent="0.25">
      <c r="A2792">
        <v>147</v>
      </c>
      <c r="B2792" s="1">
        <v>43101</v>
      </c>
      <c r="C2792">
        <v>10</v>
      </c>
      <c r="D2792" t="str">
        <f>VLOOKUP(Rent[[#This Row],[Real_estate_Item]],Houses[#All],2)</f>
        <v>Eindhoven-Oost</v>
      </c>
      <c r="E2792" t="str">
        <f>VLOOKUP(Rent[[#This Row],[Real_estate_Item]],Houses[#All],3)</f>
        <v>Doornakkers-west</v>
      </c>
      <c r="F2792" t="str">
        <f>VLOOKUP(Rent[[#This Row],[Real_estate_Item]],Houses[#All],6)</f>
        <v>Small House</v>
      </c>
      <c r="G2792" s="3">
        <f>VLOOKUP(Rent[[#This Row],[Real_estate_Item]],Houses[#All],7)</f>
        <v>495</v>
      </c>
      <c r="H2792" s="3">
        <f t="shared" si="86"/>
        <v>4950</v>
      </c>
      <c r="I2792" s="3">
        <f t="shared" si="87"/>
        <v>5940</v>
      </c>
      <c r="J2792" s="4">
        <f>Rent[[#This Row],[Actual_Rent]]/Rent[[#This Row],[Planned_rent]]</f>
        <v>0.83333333333333337</v>
      </c>
      <c r="K2792"/>
    </row>
    <row r="2793" spans="1:11" x14ac:dyDescent="0.25">
      <c r="A2793">
        <v>147</v>
      </c>
      <c r="B2793" s="1">
        <v>43466</v>
      </c>
      <c r="C2793">
        <v>7</v>
      </c>
      <c r="D2793" t="str">
        <f>VLOOKUP(Rent[[#This Row],[Real_estate_Item]],Houses[#All],2)</f>
        <v>Eindhoven-Oost</v>
      </c>
      <c r="E2793" t="str">
        <f>VLOOKUP(Rent[[#This Row],[Real_estate_Item]],Houses[#All],3)</f>
        <v>Doornakkers-west</v>
      </c>
      <c r="F2793" t="str">
        <f>VLOOKUP(Rent[[#This Row],[Real_estate_Item]],Houses[#All],6)</f>
        <v>Small House</v>
      </c>
      <c r="G2793" s="3">
        <f>VLOOKUP(Rent[[#This Row],[Real_estate_Item]],Houses[#All],7)</f>
        <v>495</v>
      </c>
      <c r="H2793" s="3">
        <f t="shared" si="86"/>
        <v>3465</v>
      </c>
      <c r="I2793" s="3">
        <f t="shared" si="87"/>
        <v>5940</v>
      </c>
      <c r="J2793" s="4">
        <f>Rent[[#This Row],[Actual_Rent]]/Rent[[#This Row],[Planned_rent]]</f>
        <v>0.58333333333333337</v>
      </c>
      <c r="K2793"/>
    </row>
    <row r="2794" spans="1:11" x14ac:dyDescent="0.25">
      <c r="A2794">
        <v>148</v>
      </c>
      <c r="B2794" s="1">
        <v>36892</v>
      </c>
      <c r="C2794">
        <v>8</v>
      </c>
      <c r="D2794" t="str">
        <f>VLOOKUP(Rent[[#This Row],[Real_estate_Item]],Houses[#All],2)</f>
        <v>Eindhoven-Oost</v>
      </c>
      <c r="E2794" t="str">
        <f>VLOOKUP(Rent[[#This Row],[Real_estate_Item]],Houses[#All],3)</f>
        <v>Doornakkers-west</v>
      </c>
      <c r="F2794" t="str">
        <f>VLOOKUP(Rent[[#This Row],[Real_estate_Item]],Houses[#All],6)</f>
        <v>Apartment</v>
      </c>
      <c r="G2794" s="3">
        <f>VLOOKUP(Rent[[#This Row],[Real_estate_Item]],Houses[#All],7)</f>
        <v>385</v>
      </c>
      <c r="H2794" s="3">
        <f t="shared" si="86"/>
        <v>3080</v>
      </c>
      <c r="I2794" s="3">
        <f t="shared" si="87"/>
        <v>4620</v>
      </c>
      <c r="J2794" s="4">
        <f>Rent[[#This Row],[Actual_Rent]]/Rent[[#This Row],[Planned_rent]]</f>
        <v>0.66666666666666663</v>
      </c>
      <c r="K2794"/>
    </row>
    <row r="2795" spans="1:11" x14ac:dyDescent="0.25">
      <c r="A2795">
        <v>148</v>
      </c>
      <c r="B2795" s="1">
        <v>37257</v>
      </c>
      <c r="C2795">
        <v>8</v>
      </c>
      <c r="D2795" t="str">
        <f>VLOOKUP(Rent[[#This Row],[Real_estate_Item]],Houses[#All],2)</f>
        <v>Eindhoven-Oost</v>
      </c>
      <c r="E2795" t="str">
        <f>VLOOKUP(Rent[[#This Row],[Real_estate_Item]],Houses[#All],3)</f>
        <v>Doornakkers-west</v>
      </c>
      <c r="F2795" t="str">
        <f>VLOOKUP(Rent[[#This Row],[Real_estate_Item]],Houses[#All],6)</f>
        <v>Apartment</v>
      </c>
      <c r="G2795" s="3">
        <f>VLOOKUP(Rent[[#This Row],[Real_estate_Item]],Houses[#All],7)</f>
        <v>385</v>
      </c>
      <c r="H2795" s="3">
        <f t="shared" si="86"/>
        <v>3080</v>
      </c>
      <c r="I2795" s="3">
        <f t="shared" si="87"/>
        <v>4620</v>
      </c>
      <c r="J2795" s="4">
        <f>Rent[[#This Row],[Actual_Rent]]/Rent[[#This Row],[Planned_rent]]</f>
        <v>0.66666666666666663</v>
      </c>
      <c r="K2795"/>
    </row>
    <row r="2796" spans="1:11" x14ac:dyDescent="0.25">
      <c r="A2796">
        <v>148</v>
      </c>
      <c r="B2796" s="1">
        <v>37622</v>
      </c>
      <c r="C2796">
        <v>10</v>
      </c>
      <c r="D2796" t="str">
        <f>VLOOKUP(Rent[[#This Row],[Real_estate_Item]],Houses[#All],2)</f>
        <v>Eindhoven-Oost</v>
      </c>
      <c r="E2796" t="str">
        <f>VLOOKUP(Rent[[#This Row],[Real_estate_Item]],Houses[#All],3)</f>
        <v>Doornakkers-west</v>
      </c>
      <c r="F2796" t="str">
        <f>VLOOKUP(Rent[[#This Row],[Real_estate_Item]],Houses[#All],6)</f>
        <v>Apartment</v>
      </c>
      <c r="G2796" s="3">
        <f>VLOOKUP(Rent[[#This Row],[Real_estate_Item]],Houses[#All],7)</f>
        <v>385</v>
      </c>
      <c r="H2796" s="3">
        <f t="shared" si="86"/>
        <v>3850</v>
      </c>
      <c r="I2796" s="3">
        <f t="shared" si="87"/>
        <v>4620</v>
      </c>
      <c r="J2796" s="4">
        <f>Rent[[#This Row],[Actual_Rent]]/Rent[[#This Row],[Planned_rent]]</f>
        <v>0.83333333333333337</v>
      </c>
      <c r="K2796"/>
    </row>
    <row r="2797" spans="1:11" x14ac:dyDescent="0.25">
      <c r="A2797">
        <v>148</v>
      </c>
      <c r="B2797" s="1">
        <v>37987</v>
      </c>
      <c r="C2797">
        <v>12</v>
      </c>
      <c r="D2797" t="str">
        <f>VLOOKUP(Rent[[#This Row],[Real_estate_Item]],Houses[#All],2)</f>
        <v>Eindhoven-Oost</v>
      </c>
      <c r="E2797" t="str">
        <f>VLOOKUP(Rent[[#This Row],[Real_estate_Item]],Houses[#All],3)</f>
        <v>Doornakkers-west</v>
      </c>
      <c r="F2797" t="str">
        <f>VLOOKUP(Rent[[#This Row],[Real_estate_Item]],Houses[#All],6)</f>
        <v>Apartment</v>
      </c>
      <c r="G2797" s="3">
        <f>VLOOKUP(Rent[[#This Row],[Real_estate_Item]],Houses[#All],7)</f>
        <v>385</v>
      </c>
      <c r="H2797" s="3">
        <f t="shared" si="86"/>
        <v>4620</v>
      </c>
      <c r="I2797" s="3">
        <f t="shared" si="87"/>
        <v>4620</v>
      </c>
      <c r="J2797" s="4">
        <f>Rent[[#This Row],[Actual_Rent]]/Rent[[#This Row],[Planned_rent]]</f>
        <v>1</v>
      </c>
      <c r="K2797"/>
    </row>
    <row r="2798" spans="1:11" x14ac:dyDescent="0.25">
      <c r="A2798">
        <v>148</v>
      </c>
      <c r="B2798" s="1">
        <v>38353</v>
      </c>
      <c r="C2798">
        <v>12</v>
      </c>
      <c r="D2798" t="str">
        <f>VLOOKUP(Rent[[#This Row],[Real_estate_Item]],Houses[#All],2)</f>
        <v>Eindhoven-Oost</v>
      </c>
      <c r="E2798" t="str">
        <f>VLOOKUP(Rent[[#This Row],[Real_estate_Item]],Houses[#All],3)</f>
        <v>Doornakkers-west</v>
      </c>
      <c r="F2798" t="str">
        <f>VLOOKUP(Rent[[#This Row],[Real_estate_Item]],Houses[#All],6)</f>
        <v>Apartment</v>
      </c>
      <c r="G2798" s="3">
        <f>VLOOKUP(Rent[[#This Row],[Real_estate_Item]],Houses[#All],7)</f>
        <v>385</v>
      </c>
      <c r="H2798" s="3">
        <f t="shared" si="86"/>
        <v>4620</v>
      </c>
      <c r="I2798" s="3">
        <f t="shared" si="87"/>
        <v>4620</v>
      </c>
      <c r="J2798" s="4">
        <f>Rent[[#This Row],[Actual_Rent]]/Rent[[#This Row],[Planned_rent]]</f>
        <v>1</v>
      </c>
      <c r="K2798"/>
    </row>
    <row r="2799" spans="1:11" x14ac:dyDescent="0.25">
      <c r="A2799">
        <v>148</v>
      </c>
      <c r="B2799" s="1">
        <v>38718</v>
      </c>
      <c r="C2799">
        <v>12</v>
      </c>
      <c r="D2799" t="str">
        <f>VLOOKUP(Rent[[#This Row],[Real_estate_Item]],Houses[#All],2)</f>
        <v>Eindhoven-Oost</v>
      </c>
      <c r="E2799" t="str">
        <f>VLOOKUP(Rent[[#This Row],[Real_estate_Item]],Houses[#All],3)</f>
        <v>Doornakkers-west</v>
      </c>
      <c r="F2799" t="str">
        <f>VLOOKUP(Rent[[#This Row],[Real_estate_Item]],Houses[#All],6)</f>
        <v>Apartment</v>
      </c>
      <c r="G2799" s="3">
        <f>VLOOKUP(Rent[[#This Row],[Real_estate_Item]],Houses[#All],7)</f>
        <v>385</v>
      </c>
      <c r="H2799" s="3">
        <f t="shared" si="86"/>
        <v>4620</v>
      </c>
      <c r="I2799" s="3">
        <f t="shared" si="87"/>
        <v>4620</v>
      </c>
      <c r="J2799" s="4">
        <f>Rent[[#This Row],[Actual_Rent]]/Rent[[#This Row],[Planned_rent]]</f>
        <v>1</v>
      </c>
      <c r="K2799"/>
    </row>
    <row r="2800" spans="1:11" x14ac:dyDescent="0.25">
      <c r="A2800">
        <v>148</v>
      </c>
      <c r="B2800" s="1">
        <v>39083</v>
      </c>
      <c r="C2800">
        <v>12</v>
      </c>
      <c r="D2800" t="str">
        <f>VLOOKUP(Rent[[#This Row],[Real_estate_Item]],Houses[#All],2)</f>
        <v>Eindhoven-Oost</v>
      </c>
      <c r="E2800" t="str">
        <f>VLOOKUP(Rent[[#This Row],[Real_estate_Item]],Houses[#All],3)</f>
        <v>Doornakkers-west</v>
      </c>
      <c r="F2800" t="str">
        <f>VLOOKUP(Rent[[#This Row],[Real_estate_Item]],Houses[#All],6)</f>
        <v>Apartment</v>
      </c>
      <c r="G2800" s="3">
        <f>VLOOKUP(Rent[[#This Row],[Real_estate_Item]],Houses[#All],7)</f>
        <v>385</v>
      </c>
      <c r="H2800" s="3">
        <f t="shared" si="86"/>
        <v>4620</v>
      </c>
      <c r="I2800" s="3">
        <f t="shared" si="87"/>
        <v>4620</v>
      </c>
      <c r="J2800" s="4">
        <f>Rent[[#This Row],[Actual_Rent]]/Rent[[#This Row],[Planned_rent]]</f>
        <v>1</v>
      </c>
      <c r="K2800"/>
    </row>
    <row r="2801" spans="1:11" x14ac:dyDescent="0.25">
      <c r="A2801">
        <v>148</v>
      </c>
      <c r="B2801" s="1">
        <v>39448</v>
      </c>
      <c r="C2801">
        <v>12</v>
      </c>
      <c r="D2801" t="str">
        <f>VLOOKUP(Rent[[#This Row],[Real_estate_Item]],Houses[#All],2)</f>
        <v>Eindhoven-Oost</v>
      </c>
      <c r="E2801" t="str">
        <f>VLOOKUP(Rent[[#This Row],[Real_estate_Item]],Houses[#All],3)</f>
        <v>Doornakkers-west</v>
      </c>
      <c r="F2801" t="str">
        <f>VLOOKUP(Rent[[#This Row],[Real_estate_Item]],Houses[#All],6)</f>
        <v>Apartment</v>
      </c>
      <c r="G2801" s="3">
        <f>VLOOKUP(Rent[[#This Row],[Real_estate_Item]],Houses[#All],7)</f>
        <v>385</v>
      </c>
      <c r="H2801" s="3">
        <f t="shared" si="86"/>
        <v>4620</v>
      </c>
      <c r="I2801" s="3">
        <f t="shared" si="87"/>
        <v>4620</v>
      </c>
      <c r="J2801" s="4">
        <f>Rent[[#This Row],[Actual_Rent]]/Rent[[#This Row],[Planned_rent]]</f>
        <v>1</v>
      </c>
      <c r="K2801"/>
    </row>
    <row r="2802" spans="1:11" x14ac:dyDescent="0.25">
      <c r="A2802">
        <v>148</v>
      </c>
      <c r="B2802" s="1">
        <v>39814</v>
      </c>
      <c r="C2802">
        <v>11</v>
      </c>
      <c r="D2802" t="str">
        <f>VLOOKUP(Rent[[#This Row],[Real_estate_Item]],Houses[#All],2)</f>
        <v>Eindhoven-Oost</v>
      </c>
      <c r="E2802" t="str">
        <f>VLOOKUP(Rent[[#This Row],[Real_estate_Item]],Houses[#All],3)</f>
        <v>Doornakkers-west</v>
      </c>
      <c r="F2802" t="str">
        <f>VLOOKUP(Rent[[#This Row],[Real_estate_Item]],Houses[#All],6)</f>
        <v>Apartment</v>
      </c>
      <c r="G2802" s="3">
        <f>VLOOKUP(Rent[[#This Row],[Real_estate_Item]],Houses[#All],7)</f>
        <v>385</v>
      </c>
      <c r="H2802" s="3">
        <f t="shared" si="86"/>
        <v>4235</v>
      </c>
      <c r="I2802" s="3">
        <f t="shared" si="87"/>
        <v>4620</v>
      </c>
      <c r="J2802" s="4">
        <f>Rent[[#This Row],[Actual_Rent]]/Rent[[#This Row],[Planned_rent]]</f>
        <v>0.91666666666666663</v>
      </c>
      <c r="K2802"/>
    </row>
    <row r="2803" spans="1:11" x14ac:dyDescent="0.25">
      <c r="A2803">
        <v>148</v>
      </c>
      <c r="B2803" s="1">
        <v>40179</v>
      </c>
      <c r="C2803">
        <v>10</v>
      </c>
      <c r="D2803" t="str">
        <f>VLOOKUP(Rent[[#This Row],[Real_estate_Item]],Houses[#All],2)</f>
        <v>Eindhoven-Oost</v>
      </c>
      <c r="E2803" t="str">
        <f>VLOOKUP(Rent[[#This Row],[Real_estate_Item]],Houses[#All],3)</f>
        <v>Doornakkers-west</v>
      </c>
      <c r="F2803" t="str">
        <f>VLOOKUP(Rent[[#This Row],[Real_estate_Item]],Houses[#All],6)</f>
        <v>Apartment</v>
      </c>
      <c r="G2803" s="3">
        <f>VLOOKUP(Rent[[#This Row],[Real_estate_Item]],Houses[#All],7)</f>
        <v>385</v>
      </c>
      <c r="H2803" s="3">
        <f t="shared" si="86"/>
        <v>3850</v>
      </c>
      <c r="I2803" s="3">
        <f t="shared" si="87"/>
        <v>4620</v>
      </c>
      <c r="J2803" s="4">
        <f>Rent[[#This Row],[Actual_Rent]]/Rent[[#This Row],[Planned_rent]]</f>
        <v>0.83333333333333337</v>
      </c>
      <c r="K2803"/>
    </row>
    <row r="2804" spans="1:11" x14ac:dyDescent="0.25">
      <c r="A2804">
        <v>148</v>
      </c>
      <c r="B2804" s="1">
        <v>40544</v>
      </c>
      <c r="C2804">
        <v>12</v>
      </c>
      <c r="D2804" t="str">
        <f>VLOOKUP(Rent[[#This Row],[Real_estate_Item]],Houses[#All],2)</f>
        <v>Eindhoven-Oost</v>
      </c>
      <c r="E2804" t="str">
        <f>VLOOKUP(Rent[[#This Row],[Real_estate_Item]],Houses[#All],3)</f>
        <v>Doornakkers-west</v>
      </c>
      <c r="F2804" t="str">
        <f>VLOOKUP(Rent[[#This Row],[Real_estate_Item]],Houses[#All],6)</f>
        <v>Apartment</v>
      </c>
      <c r="G2804" s="3">
        <f>VLOOKUP(Rent[[#This Row],[Real_estate_Item]],Houses[#All],7)</f>
        <v>385</v>
      </c>
      <c r="H2804" s="3">
        <f t="shared" si="86"/>
        <v>4620</v>
      </c>
      <c r="I2804" s="3">
        <f t="shared" si="87"/>
        <v>4620</v>
      </c>
      <c r="J2804" s="4">
        <f>Rent[[#This Row],[Actual_Rent]]/Rent[[#This Row],[Planned_rent]]</f>
        <v>1</v>
      </c>
      <c r="K2804"/>
    </row>
    <row r="2805" spans="1:11" x14ac:dyDescent="0.25">
      <c r="A2805">
        <v>148</v>
      </c>
      <c r="B2805" s="1">
        <v>40909</v>
      </c>
      <c r="C2805">
        <v>11</v>
      </c>
      <c r="D2805" t="str">
        <f>VLOOKUP(Rent[[#This Row],[Real_estate_Item]],Houses[#All],2)</f>
        <v>Eindhoven-Oost</v>
      </c>
      <c r="E2805" t="str">
        <f>VLOOKUP(Rent[[#This Row],[Real_estate_Item]],Houses[#All],3)</f>
        <v>Doornakkers-west</v>
      </c>
      <c r="F2805" t="str">
        <f>VLOOKUP(Rent[[#This Row],[Real_estate_Item]],Houses[#All],6)</f>
        <v>Apartment</v>
      </c>
      <c r="G2805" s="3">
        <f>VLOOKUP(Rent[[#This Row],[Real_estate_Item]],Houses[#All],7)</f>
        <v>385</v>
      </c>
      <c r="H2805" s="3">
        <f t="shared" si="86"/>
        <v>4235</v>
      </c>
      <c r="I2805" s="3">
        <f t="shared" si="87"/>
        <v>4620</v>
      </c>
      <c r="J2805" s="4">
        <f>Rent[[#This Row],[Actual_Rent]]/Rent[[#This Row],[Planned_rent]]</f>
        <v>0.91666666666666663</v>
      </c>
      <c r="K2805"/>
    </row>
    <row r="2806" spans="1:11" x14ac:dyDescent="0.25">
      <c r="A2806">
        <v>148</v>
      </c>
      <c r="B2806" s="1">
        <v>41275</v>
      </c>
      <c r="C2806">
        <v>11</v>
      </c>
      <c r="D2806" t="str">
        <f>VLOOKUP(Rent[[#This Row],[Real_estate_Item]],Houses[#All],2)</f>
        <v>Eindhoven-Oost</v>
      </c>
      <c r="E2806" t="str">
        <f>VLOOKUP(Rent[[#This Row],[Real_estate_Item]],Houses[#All],3)</f>
        <v>Doornakkers-west</v>
      </c>
      <c r="F2806" t="str">
        <f>VLOOKUP(Rent[[#This Row],[Real_estate_Item]],Houses[#All],6)</f>
        <v>Apartment</v>
      </c>
      <c r="G2806" s="3">
        <f>VLOOKUP(Rent[[#This Row],[Real_estate_Item]],Houses[#All],7)</f>
        <v>385</v>
      </c>
      <c r="H2806" s="3">
        <f t="shared" si="86"/>
        <v>4235</v>
      </c>
      <c r="I2806" s="3">
        <f t="shared" si="87"/>
        <v>4620</v>
      </c>
      <c r="J2806" s="4">
        <f>Rent[[#This Row],[Actual_Rent]]/Rent[[#This Row],[Planned_rent]]</f>
        <v>0.91666666666666663</v>
      </c>
      <c r="K2806"/>
    </row>
    <row r="2807" spans="1:11" x14ac:dyDescent="0.25">
      <c r="A2807">
        <v>148</v>
      </c>
      <c r="B2807" s="1">
        <v>41640</v>
      </c>
      <c r="C2807">
        <v>11</v>
      </c>
      <c r="D2807" t="str">
        <f>VLOOKUP(Rent[[#This Row],[Real_estate_Item]],Houses[#All],2)</f>
        <v>Eindhoven-Oost</v>
      </c>
      <c r="E2807" t="str">
        <f>VLOOKUP(Rent[[#This Row],[Real_estate_Item]],Houses[#All],3)</f>
        <v>Doornakkers-west</v>
      </c>
      <c r="F2807" t="str">
        <f>VLOOKUP(Rent[[#This Row],[Real_estate_Item]],Houses[#All],6)</f>
        <v>Apartment</v>
      </c>
      <c r="G2807" s="3">
        <f>VLOOKUP(Rent[[#This Row],[Real_estate_Item]],Houses[#All],7)</f>
        <v>385</v>
      </c>
      <c r="H2807" s="3">
        <f t="shared" si="86"/>
        <v>4235</v>
      </c>
      <c r="I2807" s="3">
        <f t="shared" si="87"/>
        <v>4620</v>
      </c>
      <c r="J2807" s="4">
        <f>Rent[[#This Row],[Actual_Rent]]/Rent[[#This Row],[Planned_rent]]</f>
        <v>0.91666666666666663</v>
      </c>
      <c r="K2807"/>
    </row>
    <row r="2808" spans="1:11" x14ac:dyDescent="0.25">
      <c r="A2808">
        <v>148</v>
      </c>
      <c r="B2808" s="1">
        <v>42005</v>
      </c>
      <c r="C2808">
        <v>10</v>
      </c>
      <c r="D2808" t="str">
        <f>VLOOKUP(Rent[[#This Row],[Real_estate_Item]],Houses[#All],2)</f>
        <v>Eindhoven-Oost</v>
      </c>
      <c r="E2808" t="str">
        <f>VLOOKUP(Rent[[#This Row],[Real_estate_Item]],Houses[#All],3)</f>
        <v>Doornakkers-west</v>
      </c>
      <c r="F2808" t="str">
        <f>VLOOKUP(Rent[[#This Row],[Real_estate_Item]],Houses[#All],6)</f>
        <v>Apartment</v>
      </c>
      <c r="G2808" s="3">
        <f>VLOOKUP(Rent[[#This Row],[Real_estate_Item]],Houses[#All],7)</f>
        <v>385</v>
      </c>
      <c r="H2808" s="3">
        <f t="shared" si="86"/>
        <v>3850</v>
      </c>
      <c r="I2808" s="3">
        <f t="shared" si="87"/>
        <v>4620</v>
      </c>
      <c r="J2808" s="4">
        <f>Rent[[#This Row],[Actual_Rent]]/Rent[[#This Row],[Planned_rent]]</f>
        <v>0.83333333333333337</v>
      </c>
      <c r="K2808"/>
    </row>
    <row r="2809" spans="1:11" x14ac:dyDescent="0.25">
      <c r="A2809">
        <v>148</v>
      </c>
      <c r="B2809" s="1">
        <v>42370</v>
      </c>
      <c r="C2809">
        <v>12</v>
      </c>
      <c r="D2809" t="str">
        <f>VLOOKUP(Rent[[#This Row],[Real_estate_Item]],Houses[#All],2)</f>
        <v>Eindhoven-Oost</v>
      </c>
      <c r="E2809" t="str">
        <f>VLOOKUP(Rent[[#This Row],[Real_estate_Item]],Houses[#All],3)</f>
        <v>Doornakkers-west</v>
      </c>
      <c r="F2809" t="str">
        <f>VLOOKUP(Rent[[#This Row],[Real_estate_Item]],Houses[#All],6)</f>
        <v>Apartment</v>
      </c>
      <c r="G2809" s="3">
        <f>VLOOKUP(Rent[[#This Row],[Real_estate_Item]],Houses[#All],7)</f>
        <v>385</v>
      </c>
      <c r="H2809" s="3">
        <f t="shared" si="86"/>
        <v>4620</v>
      </c>
      <c r="I2809" s="3">
        <f t="shared" si="87"/>
        <v>4620</v>
      </c>
      <c r="J2809" s="4">
        <f>Rent[[#This Row],[Actual_Rent]]/Rent[[#This Row],[Planned_rent]]</f>
        <v>1</v>
      </c>
      <c r="K2809"/>
    </row>
    <row r="2810" spans="1:11" x14ac:dyDescent="0.25">
      <c r="A2810">
        <v>148</v>
      </c>
      <c r="B2810" s="1">
        <v>42736</v>
      </c>
      <c r="C2810">
        <v>12</v>
      </c>
      <c r="D2810" t="str">
        <f>VLOOKUP(Rent[[#This Row],[Real_estate_Item]],Houses[#All],2)</f>
        <v>Eindhoven-Oost</v>
      </c>
      <c r="E2810" t="str">
        <f>VLOOKUP(Rent[[#This Row],[Real_estate_Item]],Houses[#All],3)</f>
        <v>Doornakkers-west</v>
      </c>
      <c r="F2810" t="str">
        <f>VLOOKUP(Rent[[#This Row],[Real_estate_Item]],Houses[#All],6)</f>
        <v>Apartment</v>
      </c>
      <c r="G2810" s="3">
        <f>VLOOKUP(Rent[[#This Row],[Real_estate_Item]],Houses[#All],7)</f>
        <v>385</v>
      </c>
      <c r="H2810" s="3">
        <f t="shared" si="86"/>
        <v>4620</v>
      </c>
      <c r="I2810" s="3">
        <f t="shared" si="87"/>
        <v>4620</v>
      </c>
      <c r="J2810" s="4">
        <f>Rent[[#This Row],[Actual_Rent]]/Rent[[#This Row],[Planned_rent]]</f>
        <v>1</v>
      </c>
      <c r="K2810"/>
    </row>
    <row r="2811" spans="1:11" x14ac:dyDescent="0.25">
      <c r="A2811">
        <v>148</v>
      </c>
      <c r="B2811" s="1">
        <v>43101</v>
      </c>
      <c r="C2811">
        <v>12</v>
      </c>
      <c r="D2811" t="str">
        <f>VLOOKUP(Rent[[#This Row],[Real_estate_Item]],Houses[#All],2)</f>
        <v>Eindhoven-Oost</v>
      </c>
      <c r="E2811" t="str">
        <f>VLOOKUP(Rent[[#This Row],[Real_estate_Item]],Houses[#All],3)</f>
        <v>Doornakkers-west</v>
      </c>
      <c r="F2811" t="str">
        <f>VLOOKUP(Rent[[#This Row],[Real_estate_Item]],Houses[#All],6)</f>
        <v>Apartment</v>
      </c>
      <c r="G2811" s="3">
        <f>VLOOKUP(Rent[[#This Row],[Real_estate_Item]],Houses[#All],7)</f>
        <v>385</v>
      </c>
      <c r="H2811" s="3">
        <f t="shared" si="86"/>
        <v>4620</v>
      </c>
      <c r="I2811" s="3">
        <f t="shared" si="87"/>
        <v>4620</v>
      </c>
      <c r="J2811" s="4">
        <f>Rent[[#This Row],[Actual_Rent]]/Rent[[#This Row],[Planned_rent]]</f>
        <v>1</v>
      </c>
      <c r="K2811"/>
    </row>
    <row r="2812" spans="1:11" x14ac:dyDescent="0.25">
      <c r="A2812">
        <v>148</v>
      </c>
      <c r="B2812" s="1">
        <v>43466</v>
      </c>
      <c r="C2812">
        <v>12</v>
      </c>
      <c r="D2812" t="str">
        <f>VLOOKUP(Rent[[#This Row],[Real_estate_Item]],Houses[#All],2)</f>
        <v>Eindhoven-Oost</v>
      </c>
      <c r="E2812" t="str">
        <f>VLOOKUP(Rent[[#This Row],[Real_estate_Item]],Houses[#All],3)</f>
        <v>Doornakkers-west</v>
      </c>
      <c r="F2812" t="str">
        <f>VLOOKUP(Rent[[#This Row],[Real_estate_Item]],Houses[#All],6)</f>
        <v>Apartment</v>
      </c>
      <c r="G2812" s="3">
        <f>VLOOKUP(Rent[[#This Row],[Real_estate_Item]],Houses[#All],7)</f>
        <v>385</v>
      </c>
      <c r="H2812" s="3">
        <f t="shared" si="86"/>
        <v>4620</v>
      </c>
      <c r="I2812" s="3">
        <f t="shared" si="87"/>
        <v>4620</v>
      </c>
      <c r="J2812" s="4">
        <f>Rent[[#This Row],[Actual_Rent]]/Rent[[#This Row],[Planned_rent]]</f>
        <v>1</v>
      </c>
      <c r="K2812"/>
    </row>
    <row r="2813" spans="1:11" x14ac:dyDescent="0.25">
      <c r="A2813">
        <v>149</v>
      </c>
      <c r="B2813" s="1">
        <v>36892</v>
      </c>
      <c r="C2813">
        <v>12</v>
      </c>
      <c r="D2813" t="str">
        <f>VLOOKUP(Rent[[#This Row],[Real_estate_Item]],Houses[#All],2)</f>
        <v>Eindhoven-Oost</v>
      </c>
      <c r="E2813" t="str">
        <f>VLOOKUP(Rent[[#This Row],[Real_estate_Item]],Houses[#All],3)</f>
        <v>Doornakkers-west</v>
      </c>
      <c r="F2813" t="str">
        <f>VLOOKUP(Rent[[#This Row],[Real_estate_Item]],Houses[#All],6)</f>
        <v>Villa</v>
      </c>
      <c r="G2813" s="3">
        <f>VLOOKUP(Rent[[#This Row],[Real_estate_Item]],Houses[#All],7)</f>
        <v>990</v>
      </c>
      <c r="H2813" s="3">
        <f t="shared" si="86"/>
        <v>11880</v>
      </c>
      <c r="I2813" s="3">
        <f t="shared" si="87"/>
        <v>11880</v>
      </c>
      <c r="J2813" s="4">
        <f>Rent[[#This Row],[Actual_Rent]]/Rent[[#This Row],[Planned_rent]]</f>
        <v>1</v>
      </c>
      <c r="K2813"/>
    </row>
    <row r="2814" spans="1:11" x14ac:dyDescent="0.25">
      <c r="A2814">
        <v>149</v>
      </c>
      <c r="B2814" s="1">
        <v>37257</v>
      </c>
      <c r="C2814">
        <v>11</v>
      </c>
      <c r="D2814" t="str">
        <f>VLOOKUP(Rent[[#This Row],[Real_estate_Item]],Houses[#All],2)</f>
        <v>Eindhoven-Oost</v>
      </c>
      <c r="E2814" t="str">
        <f>VLOOKUP(Rent[[#This Row],[Real_estate_Item]],Houses[#All],3)</f>
        <v>Doornakkers-west</v>
      </c>
      <c r="F2814" t="str">
        <f>VLOOKUP(Rent[[#This Row],[Real_estate_Item]],Houses[#All],6)</f>
        <v>Villa</v>
      </c>
      <c r="G2814" s="3">
        <f>VLOOKUP(Rent[[#This Row],[Real_estate_Item]],Houses[#All],7)</f>
        <v>990</v>
      </c>
      <c r="H2814" s="3">
        <f t="shared" si="86"/>
        <v>10890</v>
      </c>
      <c r="I2814" s="3">
        <f t="shared" si="87"/>
        <v>11880</v>
      </c>
      <c r="J2814" s="4">
        <f>Rent[[#This Row],[Actual_Rent]]/Rent[[#This Row],[Planned_rent]]</f>
        <v>0.91666666666666663</v>
      </c>
      <c r="K2814"/>
    </row>
    <row r="2815" spans="1:11" x14ac:dyDescent="0.25">
      <c r="A2815">
        <v>149</v>
      </c>
      <c r="B2815" s="1">
        <v>37622</v>
      </c>
      <c r="C2815">
        <v>10</v>
      </c>
      <c r="D2815" t="str">
        <f>VLOOKUP(Rent[[#This Row],[Real_estate_Item]],Houses[#All],2)</f>
        <v>Eindhoven-Oost</v>
      </c>
      <c r="E2815" t="str">
        <f>VLOOKUP(Rent[[#This Row],[Real_estate_Item]],Houses[#All],3)</f>
        <v>Doornakkers-west</v>
      </c>
      <c r="F2815" t="str">
        <f>VLOOKUP(Rent[[#This Row],[Real_estate_Item]],Houses[#All],6)</f>
        <v>Villa</v>
      </c>
      <c r="G2815" s="3">
        <f>VLOOKUP(Rent[[#This Row],[Real_estate_Item]],Houses[#All],7)</f>
        <v>990</v>
      </c>
      <c r="H2815" s="3">
        <f t="shared" si="86"/>
        <v>9900</v>
      </c>
      <c r="I2815" s="3">
        <f t="shared" si="87"/>
        <v>11880</v>
      </c>
      <c r="J2815" s="4">
        <f>Rent[[#This Row],[Actual_Rent]]/Rent[[#This Row],[Planned_rent]]</f>
        <v>0.83333333333333337</v>
      </c>
      <c r="K2815"/>
    </row>
    <row r="2816" spans="1:11" x14ac:dyDescent="0.25">
      <c r="A2816">
        <v>149</v>
      </c>
      <c r="B2816" s="1">
        <v>37987</v>
      </c>
      <c r="C2816">
        <v>11</v>
      </c>
      <c r="D2816" t="str">
        <f>VLOOKUP(Rent[[#This Row],[Real_estate_Item]],Houses[#All],2)</f>
        <v>Eindhoven-Oost</v>
      </c>
      <c r="E2816" t="str">
        <f>VLOOKUP(Rent[[#This Row],[Real_estate_Item]],Houses[#All],3)</f>
        <v>Doornakkers-west</v>
      </c>
      <c r="F2816" t="str">
        <f>VLOOKUP(Rent[[#This Row],[Real_estate_Item]],Houses[#All],6)</f>
        <v>Villa</v>
      </c>
      <c r="G2816" s="3">
        <f>VLOOKUP(Rent[[#This Row],[Real_estate_Item]],Houses[#All],7)</f>
        <v>990</v>
      </c>
      <c r="H2816" s="3">
        <f t="shared" si="86"/>
        <v>10890</v>
      </c>
      <c r="I2816" s="3">
        <f t="shared" si="87"/>
        <v>11880</v>
      </c>
      <c r="J2816" s="4">
        <f>Rent[[#This Row],[Actual_Rent]]/Rent[[#This Row],[Planned_rent]]</f>
        <v>0.91666666666666663</v>
      </c>
      <c r="K2816"/>
    </row>
    <row r="2817" spans="1:11" x14ac:dyDescent="0.25">
      <c r="A2817">
        <v>149</v>
      </c>
      <c r="B2817" s="1">
        <v>38353</v>
      </c>
      <c r="C2817">
        <v>8</v>
      </c>
      <c r="D2817" t="str">
        <f>VLOOKUP(Rent[[#This Row],[Real_estate_Item]],Houses[#All],2)</f>
        <v>Eindhoven-Oost</v>
      </c>
      <c r="E2817" t="str">
        <f>VLOOKUP(Rent[[#This Row],[Real_estate_Item]],Houses[#All],3)</f>
        <v>Doornakkers-west</v>
      </c>
      <c r="F2817" t="str">
        <f>VLOOKUP(Rent[[#This Row],[Real_estate_Item]],Houses[#All],6)</f>
        <v>Villa</v>
      </c>
      <c r="G2817" s="3">
        <f>VLOOKUP(Rent[[#This Row],[Real_estate_Item]],Houses[#All],7)</f>
        <v>990</v>
      </c>
      <c r="H2817" s="3">
        <f t="shared" si="86"/>
        <v>7920</v>
      </c>
      <c r="I2817" s="3">
        <f t="shared" si="87"/>
        <v>11880</v>
      </c>
      <c r="J2817" s="4">
        <f>Rent[[#This Row],[Actual_Rent]]/Rent[[#This Row],[Planned_rent]]</f>
        <v>0.66666666666666663</v>
      </c>
      <c r="K2817"/>
    </row>
    <row r="2818" spans="1:11" x14ac:dyDescent="0.25">
      <c r="A2818">
        <v>149</v>
      </c>
      <c r="B2818" s="1">
        <v>38718</v>
      </c>
      <c r="C2818">
        <v>12</v>
      </c>
      <c r="D2818" t="str">
        <f>VLOOKUP(Rent[[#This Row],[Real_estate_Item]],Houses[#All],2)</f>
        <v>Eindhoven-Oost</v>
      </c>
      <c r="E2818" t="str">
        <f>VLOOKUP(Rent[[#This Row],[Real_estate_Item]],Houses[#All],3)</f>
        <v>Doornakkers-west</v>
      </c>
      <c r="F2818" t="str">
        <f>VLOOKUP(Rent[[#This Row],[Real_estate_Item]],Houses[#All],6)</f>
        <v>Villa</v>
      </c>
      <c r="G2818" s="3">
        <f>VLOOKUP(Rent[[#This Row],[Real_estate_Item]],Houses[#All],7)</f>
        <v>990</v>
      </c>
      <c r="H2818" s="3">
        <f t="shared" ref="H2818:H2881" si="88">C2818*G2818</f>
        <v>11880</v>
      </c>
      <c r="I2818" s="3">
        <f t="shared" ref="I2818:I2881" si="89">$C$2*G2818</f>
        <v>11880</v>
      </c>
      <c r="J2818" s="4">
        <f>Rent[[#This Row],[Actual_Rent]]/Rent[[#This Row],[Planned_rent]]</f>
        <v>1</v>
      </c>
      <c r="K2818"/>
    </row>
    <row r="2819" spans="1:11" x14ac:dyDescent="0.25">
      <c r="A2819">
        <v>149</v>
      </c>
      <c r="B2819" s="1">
        <v>39083</v>
      </c>
      <c r="C2819">
        <v>10</v>
      </c>
      <c r="D2819" t="str">
        <f>VLOOKUP(Rent[[#This Row],[Real_estate_Item]],Houses[#All],2)</f>
        <v>Eindhoven-Oost</v>
      </c>
      <c r="E2819" t="str">
        <f>VLOOKUP(Rent[[#This Row],[Real_estate_Item]],Houses[#All],3)</f>
        <v>Doornakkers-west</v>
      </c>
      <c r="F2819" t="str">
        <f>VLOOKUP(Rent[[#This Row],[Real_estate_Item]],Houses[#All],6)</f>
        <v>Villa</v>
      </c>
      <c r="G2819" s="3">
        <f>VLOOKUP(Rent[[#This Row],[Real_estate_Item]],Houses[#All],7)</f>
        <v>990</v>
      </c>
      <c r="H2819" s="3">
        <f t="shared" si="88"/>
        <v>9900</v>
      </c>
      <c r="I2819" s="3">
        <f t="shared" si="89"/>
        <v>11880</v>
      </c>
      <c r="J2819" s="4">
        <f>Rent[[#This Row],[Actual_Rent]]/Rent[[#This Row],[Planned_rent]]</f>
        <v>0.83333333333333337</v>
      </c>
      <c r="K2819"/>
    </row>
    <row r="2820" spans="1:11" x14ac:dyDescent="0.25">
      <c r="A2820">
        <v>149</v>
      </c>
      <c r="B2820" s="1">
        <v>39448</v>
      </c>
      <c r="C2820">
        <v>9</v>
      </c>
      <c r="D2820" t="str">
        <f>VLOOKUP(Rent[[#This Row],[Real_estate_Item]],Houses[#All],2)</f>
        <v>Eindhoven-Oost</v>
      </c>
      <c r="E2820" t="str">
        <f>VLOOKUP(Rent[[#This Row],[Real_estate_Item]],Houses[#All],3)</f>
        <v>Doornakkers-west</v>
      </c>
      <c r="F2820" t="str">
        <f>VLOOKUP(Rent[[#This Row],[Real_estate_Item]],Houses[#All],6)</f>
        <v>Villa</v>
      </c>
      <c r="G2820" s="3">
        <f>VLOOKUP(Rent[[#This Row],[Real_estate_Item]],Houses[#All],7)</f>
        <v>990</v>
      </c>
      <c r="H2820" s="3">
        <f t="shared" si="88"/>
        <v>8910</v>
      </c>
      <c r="I2820" s="3">
        <f t="shared" si="89"/>
        <v>11880</v>
      </c>
      <c r="J2820" s="4">
        <f>Rent[[#This Row],[Actual_Rent]]/Rent[[#This Row],[Planned_rent]]</f>
        <v>0.75</v>
      </c>
      <c r="K2820"/>
    </row>
    <row r="2821" spans="1:11" x14ac:dyDescent="0.25">
      <c r="A2821">
        <v>149</v>
      </c>
      <c r="B2821" s="1">
        <v>39814</v>
      </c>
      <c r="C2821">
        <v>9</v>
      </c>
      <c r="D2821" t="str">
        <f>VLOOKUP(Rent[[#This Row],[Real_estate_Item]],Houses[#All],2)</f>
        <v>Eindhoven-Oost</v>
      </c>
      <c r="E2821" t="str">
        <f>VLOOKUP(Rent[[#This Row],[Real_estate_Item]],Houses[#All],3)</f>
        <v>Doornakkers-west</v>
      </c>
      <c r="F2821" t="str">
        <f>VLOOKUP(Rent[[#This Row],[Real_estate_Item]],Houses[#All],6)</f>
        <v>Villa</v>
      </c>
      <c r="G2821" s="3">
        <f>VLOOKUP(Rent[[#This Row],[Real_estate_Item]],Houses[#All],7)</f>
        <v>990</v>
      </c>
      <c r="H2821" s="3">
        <f t="shared" si="88"/>
        <v>8910</v>
      </c>
      <c r="I2821" s="3">
        <f t="shared" si="89"/>
        <v>11880</v>
      </c>
      <c r="J2821" s="4">
        <f>Rent[[#This Row],[Actual_Rent]]/Rent[[#This Row],[Planned_rent]]</f>
        <v>0.75</v>
      </c>
      <c r="K2821"/>
    </row>
    <row r="2822" spans="1:11" x14ac:dyDescent="0.25">
      <c r="A2822">
        <v>149</v>
      </c>
      <c r="B2822" s="1">
        <v>40179</v>
      </c>
      <c r="C2822">
        <v>10</v>
      </c>
      <c r="D2822" t="str">
        <f>VLOOKUP(Rent[[#This Row],[Real_estate_Item]],Houses[#All],2)</f>
        <v>Eindhoven-Oost</v>
      </c>
      <c r="E2822" t="str">
        <f>VLOOKUP(Rent[[#This Row],[Real_estate_Item]],Houses[#All],3)</f>
        <v>Doornakkers-west</v>
      </c>
      <c r="F2822" t="str">
        <f>VLOOKUP(Rent[[#This Row],[Real_estate_Item]],Houses[#All],6)</f>
        <v>Villa</v>
      </c>
      <c r="G2822" s="3">
        <f>VLOOKUP(Rent[[#This Row],[Real_estate_Item]],Houses[#All],7)</f>
        <v>990</v>
      </c>
      <c r="H2822" s="3">
        <f t="shared" si="88"/>
        <v>9900</v>
      </c>
      <c r="I2822" s="3">
        <f t="shared" si="89"/>
        <v>11880</v>
      </c>
      <c r="J2822" s="4">
        <f>Rent[[#This Row],[Actual_Rent]]/Rent[[#This Row],[Planned_rent]]</f>
        <v>0.83333333333333337</v>
      </c>
      <c r="K2822"/>
    </row>
    <row r="2823" spans="1:11" x14ac:dyDescent="0.25">
      <c r="A2823">
        <v>149</v>
      </c>
      <c r="B2823" s="1">
        <v>40544</v>
      </c>
      <c r="C2823">
        <v>8</v>
      </c>
      <c r="D2823" t="str">
        <f>VLOOKUP(Rent[[#This Row],[Real_estate_Item]],Houses[#All],2)</f>
        <v>Eindhoven-Oost</v>
      </c>
      <c r="E2823" t="str">
        <f>VLOOKUP(Rent[[#This Row],[Real_estate_Item]],Houses[#All],3)</f>
        <v>Doornakkers-west</v>
      </c>
      <c r="F2823" t="str">
        <f>VLOOKUP(Rent[[#This Row],[Real_estate_Item]],Houses[#All],6)</f>
        <v>Villa</v>
      </c>
      <c r="G2823" s="3">
        <f>VLOOKUP(Rent[[#This Row],[Real_estate_Item]],Houses[#All],7)</f>
        <v>990</v>
      </c>
      <c r="H2823" s="3">
        <f t="shared" si="88"/>
        <v>7920</v>
      </c>
      <c r="I2823" s="3">
        <f t="shared" si="89"/>
        <v>11880</v>
      </c>
      <c r="J2823" s="4">
        <f>Rent[[#This Row],[Actual_Rent]]/Rent[[#This Row],[Planned_rent]]</f>
        <v>0.66666666666666663</v>
      </c>
      <c r="K2823"/>
    </row>
    <row r="2824" spans="1:11" x14ac:dyDescent="0.25">
      <c r="A2824">
        <v>149</v>
      </c>
      <c r="B2824" s="1">
        <v>40909</v>
      </c>
      <c r="C2824">
        <v>11</v>
      </c>
      <c r="D2824" t="str">
        <f>VLOOKUP(Rent[[#This Row],[Real_estate_Item]],Houses[#All],2)</f>
        <v>Eindhoven-Oost</v>
      </c>
      <c r="E2824" t="str">
        <f>VLOOKUP(Rent[[#This Row],[Real_estate_Item]],Houses[#All],3)</f>
        <v>Doornakkers-west</v>
      </c>
      <c r="F2824" t="str">
        <f>VLOOKUP(Rent[[#This Row],[Real_estate_Item]],Houses[#All],6)</f>
        <v>Villa</v>
      </c>
      <c r="G2824" s="3">
        <f>VLOOKUP(Rent[[#This Row],[Real_estate_Item]],Houses[#All],7)</f>
        <v>990</v>
      </c>
      <c r="H2824" s="3">
        <f t="shared" si="88"/>
        <v>10890</v>
      </c>
      <c r="I2824" s="3">
        <f t="shared" si="89"/>
        <v>11880</v>
      </c>
      <c r="J2824" s="4">
        <f>Rent[[#This Row],[Actual_Rent]]/Rent[[#This Row],[Planned_rent]]</f>
        <v>0.91666666666666663</v>
      </c>
      <c r="K2824"/>
    </row>
    <row r="2825" spans="1:11" x14ac:dyDescent="0.25">
      <c r="A2825">
        <v>149</v>
      </c>
      <c r="B2825" s="1">
        <v>41275</v>
      </c>
      <c r="C2825">
        <v>9</v>
      </c>
      <c r="D2825" t="str">
        <f>VLOOKUP(Rent[[#This Row],[Real_estate_Item]],Houses[#All],2)</f>
        <v>Eindhoven-Oost</v>
      </c>
      <c r="E2825" t="str">
        <f>VLOOKUP(Rent[[#This Row],[Real_estate_Item]],Houses[#All],3)</f>
        <v>Doornakkers-west</v>
      </c>
      <c r="F2825" t="str">
        <f>VLOOKUP(Rent[[#This Row],[Real_estate_Item]],Houses[#All],6)</f>
        <v>Villa</v>
      </c>
      <c r="G2825" s="3">
        <f>VLOOKUP(Rent[[#This Row],[Real_estate_Item]],Houses[#All],7)</f>
        <v>990</v>
      </c>
      <c r="H2825" s="3">
        <f t="shared" si="88"/>
        <v>8910</v>
      </c>
      <c r="I2825" s="3">
        <f t="shared" si="89"/>
        <v>11880</v>
      </c>
      <c r="J2825" s="4">
        <f>Rent[[#This Row],[Actual_Rent]]/Rent[[#This Row],[Planned_rent]]</f>
        <v>0.75</v>
      </c>
      <c r="K2825"/>
    </row>
    <row r="2826" spans="1:11" x14ac:dyDescent="0.25">
      <c r="A2826">
        <v>149</v>
      </c>
      <c r="B2826" s="1">
        <v>41640</v>
      </c>
      <c r="C2826">
        <v>8</v>
      </c>
      <c r="D2826" t="str">
        <f>VLOOKUP(Rent[[#This Row],[Real_estate_Item]],Houses[#All],2)</f>
        <v>Eindhoven-Oost</v>
      </c>
      <c r="E2826" t="str">
        <f>VLOOKUP(Rent[[#This Row],[Real_estate_Item]],Houses[#All],3)</f>
        <v>Doornakkers-west</v>
      </c>
      <c r="F2826" t="str">
        <f>VLOOKUP(Rent[[#This Row],[Real_estate_Item]],Houses[#All],6)</f>
        <v>Villa</v>
      </c>
      <c r="G2826" s="3">
        <f>VLOOKUP(Rent[[#This Row],[Real_estate_Item]],Houses[#All],7)</f>
        <v>990</v>
      </c>
      <c r="H2826" s="3">
        <f t="shared" si="88"/>
        <v>7920</v>
      </c>
      <c r="I2826" s="3">
        <f t="shared" si="89"/>
        <v>11880</v>
      </c>
      <c r="J2826" s="4">
        <f>Rent[[#This Row],[Actual_Rent]]/Rent[[#This Row],[Planned_rent]]</f>
        <v>0.66666666666666663</v>
      </c>
      <c r="K2826"/>
    </row>
    <row r="2827" spans="1:11" x14ac:dyDescent="0.25">
      <c r="A2827">
        <v>149</v>
      </c>
      <c r="B2827" s="1">
        <v>42005</v>
      </c>
      <c r="C2827">
        <v>9</v>
      </c>
      <c r="D2827" t="str">
        <f>VLOOKUP(Rent[[#This Row],[Real_estate_Item]],Houses[#All],2)</f>
        <v>Eindhoven-Oost</v>
      </c>
      <c r="E2827" t="str">
        <f>VLOOKUP(Rent[[#This Row],[Real_estate_Item]],Houses[#All],3)</f>
        <v>Doornakkers-west</v>
      </c>
      <c r="F2827" t="str">
        <f>VLOOKUP(Rent[[#This Row],[Real_estate_Item]],Houses[#All],6)</f>
        <v>Villa</v>
      </c>
      <c r="G2827" s="3">
        <f>VLOOKUP(Rent[[#This Row],[Real_estate_Item]],Houses[#All],7)</f>
        <v>990</v>
      </c>
      <c r="H2827" s="3">
        <f t="shared" si="88"/>
        <v>8910</v>
      </c>
      <c r="I2827" s="3">
        <f t="shared" si="89"/>
        <v>11880</v>
      </c>
      <c r="J2827" s="4">
        <f>Rent[[#This Row],[Actual_Rent]]/Rent[[#This Row],[Planned_rent]]</f>
        <v>0.75</v>
      </c>
      <c r="K2827"/>
    </row>
    <row r="2828" spans="1:11" x14ac:dyDescent="0.25">
      <c r="A2828">
        <v>149</v>
      </c>
      <c r="B2828" s="1">
        <v>42370</v>
      </c>
      <c r="C2828">
        <v>11</v>
      </c>
      <c r="D2828" t="str">
        <f>VLOOKUP(Rent[[#This Row],[Real_estate_Item]],Houses[#All],2)</f>
        <v>Eindhoven-Oost</v>
      </c>
      <c r="E2828" t="str">
        <f>VLOOKUP(Rent[[#This Row],[Real_estate_Item]],Houses[#All],3)</f>
        <v>Doornakkers-west</v>
      </c>
      <c r="F2828" t="str">
        <f>VLOOKUP(Rent[[#This Row],[Real_estate_Item]],Houses[#All],6)</f>
        <v>Villa</v>
      </c>
      <c r="G2828" s="3">
        <f>VLOOKUP(Rent[[#This Row],[Real_estate_Item]],Houses[#All],7)</f>
        <v>990</v>
      </c>
      <c r="H2828" s="3">
        <f t="shared" si="88"/>
        <v>10890</v>
      </c>
      <c r="I2828" s="3">
        <f t="shared" si="89"/>
        <v>11880</v>
      </c>
      <c r="J2828" s="4">
        <f>Rent[[#This Row],[Actual_Rent]]/Rent[[#This Row],[Planned_rent]]</f>
        <v>0.91666666666666663</v>
      </c>
      <c r="K2828"/>
    </row>
    <row r="2829" spans="1:11" x14ac:dyDescent="0.25">
      <c r="A2829">
        <v>149</v>
      </c>
      <c r="B2829" s="1">
        <v>42736</v>
      </c>
      <c r="C2829">
        <v>11</v>
      </c>
      <c r="D2829" t="str">
        <f>VLOOKUP(Rent[[#This Row],[Real_estate_Item]],Houses[#All],2)</f>
        <v>Eindhoven-Oost</v>
      </c>
      <c r="E2829" t="str">
        <f>VLOOKUP(Rent[[#This Row],[Real_estate_Item]],Houses[#All],3)</f>
        <v>Doornakkers-west</v>
      </c>
      <c r="F2829" t="str">
        <f>VLOOKUP(Rent[[#This Row],[Real_estate_Item]],Houses[#All],6)</f>
        <v>Villa</v>
      </c>
      <c r="G2829" s="3">
        <f>VLOOKUP(Rent[[#This Row],[Real_estate_Item]],Houses[#All],7)</f>
        <v>990</v>
      </c>
      <c r="H2829" s="3">
        <f t="shared" si="88"/>
        <v>10890</v>
      </c>
      <c r="I2829" s="3">
        <f t="shared" si="89"/>
        <v>11880</v>
      </c>
      <c r="J2829" s="4">
        <f>Rent[[#This Row],[Actual_Rent]]/Rent[[#This Row],[Planned_rent]]</f>
        <v>0.91666666666666663</v>
      </c>
      <c r="K2829"/>
    </row>
    <row r="2830" spans="1:11" x14ac:dyDescent="0.25">
      <c r="A2830">
        <v>149</v>
      </c>
      <c r="B2830" s="1">
        <v>43101</v>
      </c>
      <c r="C2830">
        <v>12</v>
      </c>
      <c r="D2830" t="str">
        <f>VLOOKUP(Rent[[#This Row],[Real_estate_Item]],Houses[#All],2)</f>
        <v>Eindhoven-Oost</v>
      </c>
      <c r="E2830" t="str">
        <f>VLOOKUP(Rent[[#This Row],[Real_estate_Item]],Houses[#All],3)</f>
        <v>Doornakkers-west</v>
      </c>
      <c r="F2830" t="str">
        <f>VLOOKUP(Rent[[#This Row],[Real_estate_Item]],Houses[#All],6)</f>
        <v>Villa</v>
      </c>
      <c r="G2830" s="3">
        <f>VLOOKUP(Rent[[#This Row],[Real_estate_Item]],Houses[#All],7)</f>
        <v>990</v>
      </c>
      <c r="H2830" s="3">
        <f t="shared" si="88"/>
        <v>11880</v>
      </c>
      <c r="I2830" s="3">
        <f t="shared" si="89"/>
        <v>11880</v>
      </c>
      <c r="J2830" s="4">
        <f>Rent[[#This Row],[Actual_Rent]]/Rent[[#This Row],[Planned_rent]]</f>
        <v>1</v>
      </c>
      <c r="K2830"/>
    </row>
    <row r="2831" spans="1:11" x14ac:dyDescent="0.25">
      <c r="A2831">
        <v>149</v>
      </c>
      <c r="B2831" s="1">
        <v>43466</v>
      </c>
      <c r="C2831">
        <v>9</v>
      </c>
      <c r="D2831" t="str">
        <f>VLOOKUP(Rent[[#This Row],[Real_estate_Item]],Houses[#All],2)</f>
        <v>Eindhoven-Oost</v>
      </c>
      <c r="E2831" t="str">
        <f>VLOOKUP(Rent[[#This Row],[Real_estate_Item]],Houses[#All],3)</f>
        <v>Doornakkers-west</v>
      </c>
      <c r="F2831" t="str">
        <f>VLOOKUP(Rent[[#This Row],[Real_estate_Item]],Houses[#All],6)</f>
        <v>Villa</v>
      </c>
      <c r="G2831" s="3">
        <f>VLOOKUP(Rent[[#This Row],[Real_estate_Item]],Houses[#All],7)</f>
        <v>990</v>
      </c>
      <c r="H2831" s="3">
        <f t="shared" si="88"/>
        <v>8910</v>
      </c>
      <c r="I2831" s="3">
        <f t="shared" si="89"/>
        <v>11880</v>
      </c>
      <c r="J2831" s="4">
        <f>Rent[[#This Row],[Actual_Rent]]/Rent[[#This Row],[Planned_rent]]</f>
        <v>0.75</v>
      </c>
      <c r="K2831"/>
    </row>
    <row r="2832" spans="1:11" x14ac:dyDescent="0.25">
      <c r="A2832">
        <v>150</v>
      </c>
      <c r="B2832" s="1">
        <v>36892</v>
      </c>
      <c r="C2832">
        <v>8</v>
      </c>
      <c r="D2832" t="str">
        <f>VLOOKUP(Rent[[#This Row],[Real_estate_Item]],Houses[#All],2)</f>
        <v>Eindhoven-Oost</v>
      </c>
      <c r="E2832" t="str">
        <f>VLOOKUP(Rent[[#This Row],[Real_estate_Item]],Houses[#All],3)</f>
        <v>Doornakkers-west</v>
      </c>
      <c r="F2832" t="str">
        <f>VLOOKUP(Rent[[#This Row],[Real_estate_Item]],Houses[#All],6)</f>
        <v>Condo</v>
      </c>
      <c r="G2832" s="3">
        <f>VLOOKUP(Rent[[#This Row],[Real_estate_Item]],Houses[#All],7)</f>
        <v>275</v>
      </c>
      <c r="H2832" s="3">
        <f t="shared" si="88"/>
        <v>2200</v>
      </c>
      <c r="I2832" s="3">
        <f t="shared" si="89"/>
        <v>3300</v>
      </c>
      <c r="J2832" s="4">
        <f>Rent[[#This Row],[Actual_Rent]]/Rent[[#This Row],[Planned_rent]]</f>
        <v>0.66666666666666663</v>
      </c>
      <c r="K2832"/>
    </row>
    <row r="2833" spans="1:11" x14ac:dyDescent="0.25">
      <c r="A2833">
        <v>150</v>
      </c>
      <c r="B2833" s="1">
        <v>37257</v>
      </c>
      <c r="C2833">
        <v>10</v>
      </c>
      <c r="D2833" t="str">
        <f>VLOOKUP(Rent[[#This Row],[Real_estate_Item]],Houses[#All],2)</f>
        <v>Eindhoven-Oost</v>
      </c>
      <c r="E2833" t="str">
        <f>VLOOKUP(Rent[[#This Row],[Real_estate_Item]],Houses[#All],3)</f>
        <v>Doornakkers-west</v>
      </c>
      <c r="F2833" t="str">
        <f>VLOOKUP(Rent[[#This Row],[Real_estate_Item]],Houses[#All],6)</f>
        <v>Condo</v>
      </c>
      <c r="G2833" s="3">
        <f>VLOOKUP(Rent[[#This Row],[Real_estate_Item]],Houses[#All],7)</f>
        <v>275</v>
      </c>
      <c r="H2833" s="3">
        <f t="shared" si="88"/>
        <v>2750</v>
      </c>
      <c r="I2833" s="3">
        <f t="shared" si="89"/>
        <v>3300</v>
      </c>
      <c r="J2833" s="4">
        <f>Rent[[#This Row],[Actual_Rent]]/Rent[[#This Row],[Planned_rent]]</f>
        <v>0.83333333333333337</v>
      </c>
      <c r="K2833"/>
    </row>
    <row r="2834" spans="1:11" x14ac:dyDescent="0.25">
      <c r="A2834">
        <v>150</v>
      </c>
      <c r="B2834" s="1">
        <v>37622</v>
      </c>
      <c r="C2834">
        <v>11</v>
      </c>
      <c r="D2834" t="str">
        <f>VLOOKUP(Rent[[#This Row],[Real_estate_Item]],Houses[#All],2)</f>
        <v>Eindhoven-Oost</v>
      </c>
      <c r="E2834" t="str">
        <f>VLOOKUP(Rent[[#This Row],[Real_estate_Item]],Houses[#All],3)</f>
        <v>Doornakkers-west</v>
      </c>
      <c r="F2834" t="str">
        <f>VLOOKUP(Rent[[#This Row],[Real_estate_Item]],Houses[#All],6)</f>
        <v>Condo</v>
      </c>
      <c r="G2834" s="3">
        <f>VLOOKUP(Rent[[#This Row],[Real_estate_Item]],Houses[#All],7)</f>
        <v>275</v>
      </c>
      <c r="H2834" s="3">
        <f t="shared" si="88"/>
        <v>3025</v>
      </c>
      <c r="I2834" s="3">
        <f t="shared" si="89"/>
        <v>3300</v>
      </c>
      <c r="J2834" s="4">
        <f>Rent[[#This Row],[Actual_Rent]]/Rent[[#This Row],[Planned_rent]]</f>
        <v>0.91666666666666663</v>
      </c>
      <c r="K2834"/>
    </row>
    <row r="2835" spans="1:11" x14ac:dyDescent="0.25">
      <c r="A2835">
        <v>150</v>
      </c>
      <c r="B2835" s="1">
        <v>37987</v>
      </c>
      <c r="C2835">
        <v>9</v>
      </c>
      <c r="D2835" t="str">
        <f>VLOOKUP(Rent[[#This Row],[Real_estate_Item]],Houses[#All],2)</f>
        <v>Eindhoven-Oost</v>
      </c>
      <c r="E2835" t="str">
        <f>VLOOKUP(Rent[[#This Row],[Real_estate_Item]],Houses[#All],3)</f>
        <v>Doornakkers-west</v>
      </c>
      <c r="F2835" t="str">
        <f>VLOOKUP(Rent[[#This Row],[Real_estate_Item]],Houses[#All],6)</f>
        <v>Condo</v>
      </c>
      <c r="G2835" s="3">
        <f>VLOOKUP(Rent[[#This Row],[Real_estate_Item]],Houses[#All],7)</f>
        <v>275</v>
      </c>
      <c r="H2835" s="3">
        <f t="shared" si="88"/>
        <v>2475</v>
      </c>
      <c r="I2835" s="3">
        <f t="shared" si="89"/>
        <v>3300</v>
      </c>
      <c r="J2835" s="4">
        <f>Rent[[#This Row],[Actual_Rent]]/Rent[[#This Row],[Planned_rent]]</f>
        <v>0.75</v>
      </c>
      <c r="K2835"/>
    </row>
    <row r="2836" spans="1:11" x14ac:dyDescent="0.25">
      <c r="A2836">
        <v>150</v>
      </c>
      <c r="B2836" s="1">
        <v>38353</v>
      </c>
      <c r="C2836">
        <v>8</v>
      </c>
      <c r="D2836" t="str">
        <f>VLOOKUP(Rent[[#This Row],[Real_estate_Item]],Houses[#All],2)</f>
        <v>Eindhoven-Oost</v>
      </c>
      <c r="E2836" t="str">
        <f>VLOOKUP(Rent[[#This Row],[Real_estate_Item]],Houses[#All],3)</f>
        <v>Doornakkers-west</v>
      </c>
      <c r="F2836" t="str">
        <f>VLOOKUP(Rent[[#This Row],[Real_estate_Item]],Houses[#All],6)</f>
        <v>Condo</v>
      </c>
      <c r="G2836" s="3">
        <f>VLOOKUP(Rent[[#This Row],[Real_estate_Item]],Houses[#All],7)</f>
        <v>275</v>
      </c>
      <c r="H2836" s="3">
        <f t="shared" si="88"/>
        <v>2200</v>
      </c>
      <c r="I2836" s="3">
        <f t="shared" si="89"/>
        <v>3300</v>
      </c>
      <c r="J2836" s="4">
        <f>Rent[[#This Row],[Actual_Rent]]/Rent[[#This Row],[Planned_rent]]</f>
        <v>0.66666666666666663</v>
      </c>
      <c r="K2836"/>
    </row>
    <row r="2837" spans="1:11" x14ac:dyDescent="0.25">
      <c r="A2837">
        <v>150</v>
      </c>
      <c r="B2837" s="1">
        <v>38718</v>
      </c>
      <c r="C2837">
        <v>11</v>
      </c>
      <c r="D2837" t="str">
        <f>VLOOKUP(Rent[[#This Row],[Real_estate_Item]],Houses[#All],2)</f>
        <v>Eindhoven-Oost</v>
      </c>
      <c r="E2837" t="str">
        <f>VLOOKUP(Rent[[#This Row],[Real_estate_Item]],Houses[#All],3)</f>
        <v>Doornakkers-west</v>
      </c>
      <c r="F2837" t="str">
        <f>VLOOKUP(Rent[[#This Row],[Real_estate_Item]],Houses[#All],6)</f>
        <v>Condo</v>
      </c>
      <c r="G2837" s="3">
        <f>VLOOKUP(Rent[[#This Row],[Real_estate_Item]],Houses[#All],7)</f>
        <v>275</v>
      </c>
      <c r="H2837" s="3">
        <f t="shared" si="88"/>
        <v>3025</v>
      </c>
      <c r="I2837" s="3">
        <f t="shared" si="89"/>
        <v>3300</v>
      </c>
      <c r="J2837" s="4">
        <f>Rent[[#This Row],[Actual_Rent]]/Rent[[#This Row],[Planned_rent]]</f>
        <v>0.91666666666666663</v>
      </c>
      <c r="K2837"/>
    </row>
    <row r="2838" spans="1:11" x14ac:dyDescent="0.25">
      <c r="A2838">
        <v>150</v>
      </c>
      <c r="B2838" s="1">
        <v>39083</v>
      </c>
      <c r="C2838">
        <v>10</v>
      </c>
      <c r="D2838" t="str">
        <f>VLOOKUP(Rent[[#This Row],[Real_estate_Item]],Houses[#All],2)</f>
        <v>Eindhoven-Oost</v>
      </c>
      <c r="E2838" t="str">
        <f>VLOOKUP(Rent[[#This Row],[Real_estate_Item]],Houses[#All],3)</f>
        <v>Doornakkers-west</v>
      </c>
      <c r="F2838" t="str">
        <f>VLOOKUP(Rent[[#This Row],[Real_estate_Item]],Houses[#All],6)</f>
        <v>Condo</v>
      </c>
      <c r="G2838" s="3">
        <f>VLOOKUP(Rent[[#This Row],[Real_estate_Item]],Houses[#All],7)</f>
        <v>275</v>
      </c>
      <c r="H2838" s="3">
        <f t="shared" si="88"/>
        <v>2750</v>
      </c>
      <c r="I2838" s="3">
        <f t="shared" si="89"/>
        <v>3300</v>
      </c>
      <c r="J2838" s="4">
        <f>Rent[[#This Row],[Actual_Rent]]/Rent[[#This Row],[Planned_rent]]</f>
        <v>0.83333333333333337</v>
      </c>
      <c r="K2838"/>
    </row>
    <row r="2839" spans="1:11" x14ac:dyDescent="0.25">
      <c r="A2839">
        <v>150</v>
      </c>
      <c r="B2839" s="1">
        <v>39448</v>
      </c>
      <c r="C2839">
        <v>12</v>
      </c>
      <c r="D2839" t="str">
        <f>VLOOKUP(Rent[[#This Row],[Real_estate_Item]],Houses[#All],2)</f>
        <v>Eindhoven-Oost</v>
      </c>
      <c r="E2839" t="str">
        <f>VLOOKUP(Rent[[#This Row],[Real_estate_Item]],Houses[#All],3)</f>
        <v>Doornakkers-west</v>
      </c>
      <c r="F2839" t="str">
        <f>VLOOKUP(Rent[[#This Row],[Real_estate_Item]],Houses[#All],6)</f>
        <v>Condo</v>
      </c>
      <c r="G2839" s="3">
        <f>VLOOKUP(Rent[[#This Row],[Real_estate_Item]],Houses[#All],7)</f>
        <v>275</v>
      </c>
      <c r="H2839" s="3">
        <f t="shared" si="88"/>
        <v>3300</v>
      </c>
      <c r="I2839" s="3">
        <f t="shared" si="89"/>
        <v>3300</v>
      </c>
      <c r="J2839" s="4">
        <f>Rent[[#This Row],[Actual_Rent]]/Rent[[#This Row],[Planned_rent]]</f>
        <v>1</v>
      </c>
      <c r="K2839"/>
    </row>
    <row r="2840" spans="1:11" x14ac:dyDescent="0.25">
      <c r="A2840">
        <v>150</v>
      </c>
      <c r="B2840" s="1">
        <v>39814</v>
      </c>
      <c r="C2840">
        <v>11</v>
      </c>
      <c r="D2840" t="str">
        <f>VLOOKUP(Rent[[#This Row],[Real_estate_Item]],Houses[#All],2)</f>
        <v>Eindhoven-Oost</v>
      </c>
      <c r="E2840" t="str">
        <f>VLOOKUP(Rent[[#This Row],[Real_estate_Item]],Houses[#All],3)</f>
        <v>Doornakkers-west</v>
      </c>
      <c r="F2840" t="str">
        <f>VLOOKUP(Rent[[#This Row],[Real_estate_Item]],Houses[#All],6)</f>
        <v>Condo</v>
      </c>
      <c r="G2840" s="3">
        <f>VLOOKUP(Rent[[#This Row],[Real_estate_Item]],Houses[#All],7)</f>
        <v>275</v>
      </c>
      <c r="H2840" s="3">
        <f t="shared" si="88"/>
        <v>3025</v>
      </c>
      <c r="I2840" s="3">
        <f t="shared" si="89"/>
        <v>3300</v>
      </c>
      <c r="J2840" s="4">
        <f>Rent[[#This Row],[Actual_Rent]]/Rent[[#This Row],[Planned_rent]]</f>
        <v>0.91666666666666663</v>
      </c>
      <c r="K2840"/>
    </row>
    <row r="2841" spans="1:11" x14ac:dyDescent="0.25">
      <c r="A2841">
        <v>150</v>
      </c>
      <c r="B2841" s="1">
        <v>40179</v>
      </c>
      <c r="C2841">
        <v>12</v>
      </c>
      <c r="D2841" t="str">
        <f>VLOOKUP(Rent[[#This Row],[Real_estate_Item]],Houses[#All],2)</f>
        <v>Eindhoven-Oost</v>
      </c>
      <c r="E2841" t="str">
        <f>VLOOKUP(Rent[[#This Row],[Real_estate_Item]],Houses[#All],3)</f>
        <v>Doornakkers-west</v>
      </c>
      <c r="F2841" t="str">
        <f>VLOOKUP(Rent[[#This Row],[Real_estate_Item]],Houses[#All],6)</f>
        <v>Condo</v>
      </c>
      <c r="G2841" s="3">
        <f>VLOOKUP(Rent[[#This Row],[Real_estate_Item]],Houses[#All],7)</f>
        <v>275</v>
      </c>
      <c r="H2841" s="3">
        <f t="shared" si="88"/>
        <v>3300</v>
      </c>
      <c r="I2841" s="3">
        <f t="shared" si="89"/>
        <v>3300</v>
      </c>
      <c r="J2841" s="4">
        <f>Rent[[#This Row],[Actual_Rent]]/Rent[[#This Row],[Planned_rent]]</f>
        <v>1</v>
      </c>
      <c r="K2841"/>
    </row>
    <row r="2842" spans="1:11" x14ac:dyDescent="0.25">
      <c r="A2842">
        <v>150</v>
      </c>
      <c r="B2842" s="1">
        <v>40544</v>
      </c>
      <c r="C2842">
        <v>9</v>
      </c>
      <c r="D2842" t="str">
        <f>VLOOKUP(Rent[[#This Row],[Real_estate_Item]],Houses[#All],2)</f>
        <v>Eindhoven-Oost</v>
      </c>
      <c r="E2842" t="str">
        <f>VLOOKUP(Rent[[#This Row],[Real_estate_Item]],Houses[#All],3)</f>
        <v>Doornakkers-west</v>
      </c>
      <c r="F2842" t="str">
        <f>VLOOKUP(Rent[[#This Row],[Real_estate_Item]],Houses[#All],6)</f>
        <v>Condo</v>
      </c>
      <c r="G2842" s="3">
        <f>VLOOKUP(Rent[[#This Row],[Real_estate_Item]],Houses[#All],7)</f>
        <v>275</v>
      </c>
      <c r="H2842" s="3">
        <f t="shared" si="88"/>
        <v>2475</v>
      </c>
      <c r="I2842" s="3">
        <f t="shared" si="89"/>
        <v>3300</v>
      </c>
      <c r="J2842" s="4">
        <f>Rent[[#This Row],[Actual_Rent]]/Rent[[#This Row],[Planned_rent]]</f>
        <v>0.75</v>
      </c>
      <c r="K2842"/>
    </row>
    <row r="2843" spans="1:11" x14ac:dyDescent="0.25">
      <c r="A2843">
        <v>150</v>
      </c>
      <c r="B2843" s="1">
        <v>40909</v>
      </c>
      <c r="C2843">
        <v>10</v>
      </c>
      <c r="D2843" t="str">
        <f>VLOOKUP(Rent[[#This Row],[Real_estate_Item]],Houses[#All],2)</f>
        <v>Eindhoven-Oost</v>
      </c>
      <c r="E2843" t="str">
        <f>VLOOKUP(Rent[[#This Row],[Real_estate_Item]],Houses[#All],3)</f>
        <v>Doornakkers-west</v>
      </c>
      <c r="F2843" t="str">
        <f>VLOOKUP(Rent[[#This Row],[Real_estate_Item]],Houses[#All],6)</f>
        <v>Condo</v>
      </c>
      <c r="G2843" s="3">
        <f>VLOOKUP(Rent[[#This Row],[Real_estate_Item]],Houses[#All],7)</f>
        <v>275</v>
      </c>
      <c r="H2843" s="3">
        <f t="shared" si="88"/>
        <v>2750</v>
      </c>
      <c r="I2843" s="3">
        <f t="shared" si="89"/>
        <v>3300</v>
      </c>
      <c r="J2843" s="4">
        <f>Rent[[#This Row],[Actual_Rent]]/Rent[[#This Row],[Planned_rent]]</f>
        <v>0.83333333333333337</v>
      </c>
      <c r="K2843"/>
    </row>
    <row r="2844" spans="1:11" x14ac:dyDescent="0.25">
      <c r="A2844">
        <v>150</v>
      </c>
      <c r="B2844" s="1">
        <v>41275</v>
      </c>
      <c r="C2844">
        <v>12</v>
      </c>
      <c r="D2844" t="str">
        <f>VLOOKUP(Rent[[#This Row],[Real_estate_Item]],Houses[#All],2)</f>
        <v>Eindhoven-Oost</v>
      </c>
      <c r="E2844" t="str">
        <f>VLOOKUP(Rent[[#This Row],[Real_estate_Item]],Houses[#All],3)</f>
        <v>Doornakkers-west</v>
      </c>
      <c r="F2844" t="str">
        <f>VLOOKUP(Rent[[#This Row],[Real_estate_Item]],Houses[#All],6)</f>
        <v>Condo</v>
      </c>
      <c r="G2844" s="3">
        <f>VLOOKUP(Rent[[#This Row],[Real_estate_Item]],Houses[#All],7)</f>
        <v>275</v>
      </c>
      <c r="H2844" s="3">
        <f t="shared" si="88"/>
        <v>3300</v>
      </c>
      <c r="I2844" s="3">
        <f t="shared" si="89"/>
        <v>3300</v>
      </c>
      <c r="J2844" s="4">
        <f>Rent[[#This Row],[Actual_Rent]]/Rent[[#This Row],[Planned_rent]]</f>
        <v>1</v>
      </c>
      <c r="K2844"/>
    </row>
    <row r="2845" spans="1:11" x14ac:dyDescent="0.25">
      <c r="A2845">
        <v>150</v>
      </c>
      <c r="B2845" s="1">
        <v>41640</v>
      </c>
      <c r="C2845">
        <v>9</v>
      </c>
      <c r="D2845" t="str">
        <f>VLOOKUP(Rent[[#This Row],[Real_estate_Item]],Houses[#All],2)</f>
        <v>Eindhoven-Oost</v>
      </c>
      <c r="E2845" t="str">
        <f>VLOOKUP(Rent[[#This Row],[Real_estate_Item]],Houses[#All],3)</f>
        <v>Doornakkers-west</v>
      </c>
      <c r="F2845" t="str">
        <f>VLOOKUP(Rent[[#This Row],[Real_estate_Item]],Houses[#All],6)</f>
        <v>Condo</v>
      </c>
      <c r="G2845" s="3">
        <f>VLOOKUP(Rent[[#This Row],[Real_estate_Item]],Houses[#All],7)</f>
        <v>275</v>
      </c>
      <c r="H2845" s="3">
        <f t="shared" si="88"/>
        <v>2475</v>
      </c>
      <c r="I2845" s="3">
        <f t="shared" si="89"/>
        <v>3300</v>
      </c>
      <c r="J2845" s="4">
        <f>Rent[[#This Row],[Actual_Rent]]/Rent[[#This Row],[Planned_rent]]</f>
        <v>0.75</v>
      </c>
      <c r="K2845"/>
    </row>
    <row r="2846" spans="1:11" x14ac:dyDescent="0.25">
      <c r="A2846">
        <v>150</v>
      </c>
      <c r="B2846" s="1">
        <v>42005</v>
      </c>
      <c r="C2846">
        <v>10</v>
      </c>
      <c r="D2846" t="str">
        <f>VLOOKUP(Rent[[#This Row],[Real_estate_Item]],Houses[#All],2)</f>
        <v>Eindhoven-Oost</v>
      </c>
      <c r="E2846" t="str">
        <f>VLOOKUP(Rent[[#This Row],[Real_estate_Item]],Houses[#All],3)</f>
        <v>Doornakkers-west</v>
      </c>
      <c r="F2846" t="str">
        <f>VLOOKUP(Rent[[#This Row],[Real_estate_Item]],Houses[#All],6)</f>
        <v>Condo</v>
      </c>
      <c r="G2846" s="3">
        <f>VLOOKUP(Rent[[#This Row],[Real_estate_Item]],Houses[#All],7)</f>
        <v>275</v>
      </c>
      <c r="H2846" s="3">
        <f t="shared" si="88"/>
        <v>2750</v>
      </c>
      <c r="I2846" s="3">
        <f t="shared" si="89"/>
        <v>3300</v>
      </c>
      <c r="J2846" s="4">
        <f>Rent[[#This Row],[Actual_Rent]]/Rent[[#This Row],[Planned_rent]]</f>
        <v>0.83333333333333337</v>
      </c>
      <c r="K2846"/>
    </row>
    <row r="2847" spans="1:11" x14ac:dyDescent="0.25">
      <c r="A2847">
        <v>150</v>
      </c>
      <c r="B2847" s="1">
        <v>42370</v>
      </c>
      <c r="C2847">
        <v>12</v>
      </c>
      <c r="D2847" t="str">
        <f>VLOOKUP(Rent[[#This Row],[Real_estate_Item]],Houses[#All],2)</f>
        <v>Eindhoven-Oost</v>
      </c>
      <c r="E2847" t="str">
        <f>VLOOKUP(Rent[[#This Row],[Real_estate_Item]],Houses[#All],3)</f>
        <v>Doornakkers-west</v>
      </c>
      <c r="F2847" t="str">
        <f>VLOOKUP(Rent[[#This Row],[Real_estate_Item]],Houses[#All],6)</f>
        <v>Condo</v>
      </c>
      <c r="G2847" s="3">
        <f>VLOOKUP(Rent[[#This Row],[Real_estate_Item]],Houses[#All],7)</f>
        <v>275</v>
      </c>
      <c r="H2847" s="3">
        <f t="shared" si="88"/>
        <v>3300</v>
      </c>
      <c r="I2847" s="3">
        <f t="shared" si="89"/>
        <v>3300</v>
      </c>
      <c r="J2847" s="4">
        <f>Rent[[#This Row],[Actual_Rent]]/Rent[[#This Row],[Planned_rent]]</f>
        <v>1</v>
      </c>
      <c r="K2847"/>
    </row>
    <row r="2848" spans="1:11" x14ac:dyDescent="0.25">
      <c r="A2848">
        <v>150</v>
      </c>
      <c r="B2848" s="1">
        <v>42736</v>
      </c>
      <c r="C2848">
        <v>10</v>
      </c>
      <c r="D2848" t="str">
        <f>VLOOKUP(Rent[[#This Row],[Real_estate_Item]],Houses[#All],2)</f>
        <v>Eindhoven-Oost</v>
      </c>
      <c r="E2848" t="str">
        <f>VLOOKUP(Rent[[#This Row],[Real_estate_Item]],Houses[#All],3)</f>
        <v>Doornakkers-west</v>
      </c>
      <c r="F2848" t="str">
        <f>VLOOKUP(Rent[[#This Row],[Real_estate_Item]],Houses[#All],6)</f>
        <v>Condo</v>
      </c>
      <c r="G2848" s="3">
        <f>VLOOKUP(Rent[[#This Row],[Real_estate_Item]],Houses[#All],7)</f>
        <v>275</v>
      </c>
      <c r="H2848" s="3">
        <f t="shared" si="88"/>
        <v>2750</v>
      </c>
      <c r="I2848" s="3">
        <f t="shared" si="89"/>
        <v>3300</v>
      </c>
      <c r="J2848" s="4">
        <f>Rent[[#This Row],[Actual_Rent]]/Rent[[#This Row],[Planned_rent]]</f>
        <v>0.83333333333333337</v>
      </c>
      <c r="K2848"/>
    </row>
    <row r="2849" spans="1:11" x14ac:dyDescent="0.25">
      <c r="A2849">
        <v>150</v>
      </c>
      <c r="B2849" s="1">
        <v>43101</v>
      </c>
      <c r="C2849">
        <v>10</v>
      </c>
      <c r="D2849" t="str">
        <f>VLOOKUP(Rent[[#This Row],[Real_estate_Item]],Houses[#All],2)</f>
        <v>Eindhoven-Oost</v>
      </c>
      <c r="E2849" t="str">
        <f>VLOOKUP(Rent[[#This Row],[Real_estate_Item]],Houses[#All],3)</f>
        <v>Doornakkers-west</v>
      </c>
      <c r="F2849" t="str">
        <f>VLOOKUP(Rent[[#This Row],[Real_estate_Item]],Houses[#All],6)</f>
        <v>Condo</v>
      </c>
      <c r="G2849" s="3">
        <f>VLOOKUP(Rent[[#This Row],[Real_estate_Item]],Houses[#All],7)</f>
        <v>275</v>
      </c>
      <c r="H2849" s="3">
        <f t="shared" si="88"/>
        <v>2750</v>
      </c>
      <c r="I2849" s="3">
        <f t="shared" si="89"/>
        <v>3300</v>
      </c>
      <c r="J2849" s="4">
        <f>Rent[[#This Row],[Actual_Rent]]/Rent[[#This Row],[Planned_rent]]</f>
        <v>0.83333333333333337</v>
      </c>
      <c r="K2849"/>
    </row>
    <row r="2850" spans="1:11" x14ac:dyDescent="0.25">
      <c r="A2850">
        <v>150</v>
      </c>
      <c r="B2850" s="1">
        <v>43466</v>
      </c>
      <c r="C2850">
        <v>12</v>
      </c>
      <c r="D2850" t="str">
        <f>VLOOKUP(Rent[[#This Row],[Real_estate_Item]],Houses[#All],2)</f>
        <v>Eindhoven-Oost</v>
      </c>
      <c r="E2850" t="str">
        <f>VLOOKUP(Rent[[#This Row],[Real_estate_Item]],Houses[#All],3)</f>
        <v>Doornakkers-west</v>
      </c>
      <c r="F2850" t="str">
        <f>VLOOKUP(Rent[[#This Row],[Real_estate_Item]],Houses[#All],6)</f>
        <v>Condo</v>
      </c>
      <c r="G2850" s="3">
        <f>VLOOKUP(Rent[[#This Row],[Real_estate_Item]],Houses[#All],7)</f>
        <v>275</v>
      </c>
      <c r="H2850" s="3">
        <f t="shared" si="88"/>
        <v>3300</v>
      </c>
      <c r="I2850" s="3">
        <f t="shared" si="89"/>
        <v>3300</v>
      </c>
      <c r="J2850" s="4">
        <f>Rent[[#This Row],[Actual_Rent]]/Rent[[#This Row],[Planned_rent]]</f>
        <v>1</v>
      </c>
      <c r="K2850"/>
    </row>
    <row r="2851" spans="1:11" x14ac:dyDescent="0.25">
      <c r="A2851">
        <v>151</v>
      </c>
      <c r="B2851" s="1">
        <v>36892</v>
      </c>
      <c r="C2851">
        <v>9</v>
      </c>
      <c r="D2851" t="str">
        <f>VLOOKUP(Rent[[#This Row],[Real_estate_Item]],Houses[#All],2)</f>
        <v>Eindhoven-Oost</v>
      </c>
      <c r="E2851" t="str">
        <f>VLOOKUP(Rent[[#This Row],[Real_estate_Item]],Houses[#All],3)</f>
        <v>Doornakkers-west</v>
      </c>
      <c r="F2851" t="str">
        <f>VLOOKUP(Rent[[#This Row],[Real_estate_Item]],Houses[#All],6)</f>
        <v>Condo</v>
      </c>
      <c r="G2851" s="3">
        <f>VLOOKUP(Rent[[#This Row],[Real_estate_Item]],Houses[#All],7)</f>
        <v>270</v>
      </c>
      <c r="H2851" s="3">
        <f t="shared" si="88"/>
        <v>2430</v>
      </c>
      <c r="I2851" s="3">
        <f t="shared" si="89"/>
        <v>3240</v>
      </c>
      <c r="J2851" s="4">
        <f>Rent[[#This Row],[Actual_Rent]]/Rent[[#This Row],[Planned_rent]]</f>
        <v>0.75</v>
      </c>
      <c r="K2851"/>
    </row>
    <row r="2852" spans="1:11" x14ac:dyDescent="0.25">
      <c r="A2852">
        <v>151</v>
      </c>
      <c r="B2852" s="1">
        <v>37257</v>
      </c>
      <c r="C2852">
        <v>8</v>
      </c>
      <c r="D2852" t="str">
        <f>VLOOKUP(Rent[[#This Row],[Real_estate_Item]],Houses[#All],2)</f>
        <v>Eindhoven-Oost</v>
      </c>
      <c r="E2852" t="str">
        <f>VLOOKUP(Rent[[#This Row],[Real_estate_Item]],Houses[#All],3)</f>
        <v>Doornakkers-west</v>
      </c>
      <c r="F2852" t="str">
        <f>VLOOKUP(Rent[[#This Row],[Real_estate_Item]],Houses[#All],6)</f>
        <v>Condo</v>
      </c>
      <c r="G2852" s="3">
        <f>VLOOKUP(Rent[[#This Row],[Real_estate_Item]],Houses[#All],7)</f>
        <v>270</v>
      </c>
      <c r="H2852" s="3">
        <f t="shared" si="88"/>
        <v>2160</v>
      </c>
      <c r="I2852" s="3">
        <f t="shared" si="89"/>
        <v>3240</v>
      </c>
      <c r="J2852" s="4">
        <f>Rent[[#This Row],[Actual_Rent]]/Rent[[#This Row],[Planned_rent]]</f>
        <v>0.66666666666666663</v>
      </c>
      <c r="K2852"/>
    </row>
    <row r="2853" spans="1:11" x14ac:dyDescent="0.25">
      <c r="A2853">
        <v>151</v>
      </c>
      <c r="B2853" s="1">
        <v>37622</v>
      </c>
      <c r="C2853">
        <v>11</v>
      </c>
      <c r="D2853" t="str">
        <f>VLOOKUP(Rent[[#This Row],[Real_estate_Item]],Houses[#All],2)</f>
        <v>Eindhoven-Oost</v>
      </c>
      <c r="E2853" t="str">
        <f>VLOOKUP(Rent[[#This Row],[Real_estate_Item]],Houses[#All],3)</f>
        <v>Doornakkers-west</v>
      </c>
      <c r="F2853" t="str">
        <f>VLOOKUP(Rent[[#This Row],[Real_estate_Item]],Houses[#All],6)</f>
        <v>Condo</v>
      </c>
      <c r="G2853" s="3">
        <f>VLOOKUP(Rent[[#This Row],[Real_estate_Item]],Houses[#All],7)</f>
        <v>270</v>
      </c>
      <c r="H2853" s="3">
        <f t="shared" si="88"/>
        <v>2970</v>
      </c>
      <c r="I2853" s="3">
        <f t="shared" si="89"/>
        <v>3240</v>
      </c>
      <c r="J2853" s="4">
        <f>Rent[[#This Row],[Actual_Rent]]/Rent[[#This Row],[Planned_rent]]</f>
        <v>0.91666666666666663</v>
      </c>
      <c r="K2853"/>
    </row>
    <row r="2854" spans="1:11" x14ac:dyDescent="0.25">
      <c r="A2854">
        <v>151</v>
      </c>
      <c r="B2854" s="1">
        <v>37987</v>
      </c>
      <c r="C2854">
        <v>12</v>
      </c>
      <c r="D2854" t="str">
        <f>VLOOKUP(Rent[[#This Row],[Real_estate_Item]],Houses[#All],2)</f>
        <v>Eindhoven-Oost</v>
      </c>
      <c r="E2854" t="str">
        <f>VLOOKUP(Rent[[#This Row],[Real_estate_Item]],Houses[#All],3)</f>
        <v>Doornakkers-west</v>
      </c>
      <c r="F2854" t="str">
        <f>VLOOKUP(Rent[[#This Row],[Real_estate_Item]],Houses[#All],6)</f>
        <v>Condo</v>
      </c>
      <c r="G2854" s="3">
        <f>VLOOKUP(Rent[[#This Row],[Real_estate_Item]],Houses[#All],7)</f>
        <v>270</v>
      </c>
      <c r="H2854" s="3">
        <f t="shared" si="88"/>
        <v>3240</v>
      </c>
      <c r="I2854" s="3">
        <f t="shared" si="89"/>
        <v>3240</v>
      </c>
      <c r="J2854" s="4">
        <f>Rent[[#This Row],[Actual_Rent]]/Rent[[#This Row],[Planned_rent]]</f>
        <v>1</v>
      </c>
      <c r="K2854"/>
    </row>
    <row r="2855" spans="1:11" x14ac:dyDescent="0.25">
      <c r="A2855">
        <v>151</v>
      </c>
      <c r="B2855" s="1">
        <v>38353</v>
      </c>
      <c r="C2855">
        <v>9</v>
      </c>
      <c r="D2855" t="str">
        <f>VLOOKUP(Rent[[#This Row],[Real_estate_Item]],Houses[#All],2)</f>
        <v>Eindhoven-Oost</v>
      </c>
      <c r="E2855" t="str">
        <f>VLOOKUP(Rent[[#This Row],[Real_estate_Item]],Houses[#All],3)</f>
        <v>Doornakkers-west</v>
      </c>
      <c r="F2855" t="str">
        <f>VLOOKUP(Rent[[#This Row],[Real_estate_Item]],Houses[#All],6)</f>
        <v>Condo</v>
      </c>
      <c r="G2855" s="3">
        <f>VLOOKUP(Rent[[#This Row],[Real_estate_Item]],Houses[#All],7)</f>
        <v>270</v>
      </c>
      <c r="H2855" s="3">
        <f t="shared" si="88"/>
        <v>2430</v>
      </c>
      <c r="I2855" s="3">
        <f t="shared" si="89"/>
        <v>3240</v>
      </c>
      <c r="J2855" s="4">
        <f>Rent[[#This Row],[Actual_Rent]]/Rent[[#This Row],[Planned_rent]]</f>
        <v>0.75</v>
      </c>
      <c r="K2855"/>
    </row>
    <row r="2856" spans="1:11" x14ac:dyDescent="0.25">
      <c r="A2856">
        <v>151</v>
      </c>
      <c r="B2856" s="1">
        <v>38718</v>
      </c>
      <c r="C2856">
        <v>10</v>
      </c>
      <c r="D2856" t="str">
        <f>VLOOKUP(Rent[[#This Row],[Real_estate_Item]],Houses[#All],2)</f>
        <v>Eindhoven-Oost</v>
      </c>
      <c r="E2856" t="str">
        <f>VLOOKUP(Rent[[#This Row],[Real_estate_Item]],Houses[#All],3)</f>
        <v>Doornakkers-west</v>
      </c>
      <c r="F2856" t="str">
        <f>VLOOKUP(Rent[[#This Row],[Real_estate_Item]],Houses[#All],6)</f>
        <v>Condo</v>
      </c>
      <c r="G2856" s="3">
        <f>VLOOKUP(Rent[[#This Row],[Real_estate_Item]],Houses[#All],7)</f>
        <v>270</v>
      </c>
      <c r="H2856" s="3">
        <f t="shared" si="88"/>
        <v>2700</v>
      </c>
      <c r="I2856" s="3">
        <f t="shared" si="89"/>
        <v>3240</v>
      </c>
      <c r="J2856" s="4">
        <f>Rent[[#This Row],[Actual_Rent]]/Rent[[#This Row],[Planned_rent]]</f>
        <v>0.83333333333333337</v>
      </c>
      <c r="K2856"/>
    </row>
    <row r="2857" spans="1:11" x14ac:dyDescent="0.25">
      <c r="A2857">
        <v>151</v>
      </c>
      <c r="B2857" s="1">
        <v>39083</v>
      </c>
      <c r="C2857">
        <v>12</v>
      </c>
      <c r="D2857" t="str">
        <f>VLOOKUP(Rent[[#This Row],[Real_estate_Item]],Houses[#All],2)</f>
        <v>Eindhoven-Oost</v>
      </c>
      <c r="E2857" t="str">
        <f>VLOOKUP(Rent[[#This Row],[Real_estate_Item]],Houses[#All],3)</f>
        <v>Doornakkers-west</v>
      </c>
      <c r="F2857" t="str">
        <f>VLOOKUP(Rent[[#This Row],[Real_estate_Item]],Houses[#All],6)</f>
        <v>Condo</v>
      </c>
      <c r="G2857" s="3">
        <f>VLOOKUP(Rent[[#This Row],[Real_estate_Item]],Houses[#All],7)</f>
        <v>270</v>
      </c>
      <c r="H2857" s="3">
        <f t="shared" si="88"/>
        <v>3240</v>
      </c>
      <c r="I2857" s="3">
        <f t="shared" si="89"/>
        <v>3240</v>
      </c>
      <c r="J2857" s="4">
        <f>Rent[[#This Row],[Actual_Rent]]/Rent[[#This Row],[Planned_rent]]</f>
        <v>1</v>
      </c>
      <c r="K2857"/>
    </row>
    <row r="2858" spans="1:11" x14ac:dyDescent="0.25">
      <c r="A2858">
        <v>151</v>
      </c>
      <c r="B2858" s="1">
        <v>39448</v>
      </c>
      <c r="C2858">
        <v>10</v>
      </c>
      <c r="D2858" t="str">
        <f>VLOOKUP(Rent[[#This Row],[Real_estate_Item]],Houses[#All],2)</f>
        <v>Eindhoven-Oost</v>
      </c>
      <c r="E2858" t="str">
        <f>VLOOKUP(Rent[[#This Row],[Real_estate_Item]],Houses[#All],3)</f>
        <v>Doornakkers-west</v>
      </c>
      <c r="F2858" t="str">
        <f>VLOOKUP(Rent[[#This Row],[Real_estate_Item]],Houses[#All],6)</f>
        <v>Condo</v>
      </c>
      <c r="G2858" s="3">
        <f>VLOOKUP(Rent[[#This Row],[Real_estate_Item]],Houses[#All],7)</f>
        <v>270</v>
      </c>
      <c r="H2858" s="3">
        <f t="shared" si="88"/>
        <v>2700</v>
      </c>
      <c r="I2858" s="3">
        <f t="shared" si="89"/>
        <v>3240</v>
      </c>
      <c r="J2858" s="4">
        <f>Rent[[#This Row],[Actual_Rent]]/Rent[[#This Row],[Planned_rent]]</f>
        <v>0.83333333333333337</v>
      </c>
      <c r="K2858"/>
    </row>
    <row r="2859" spans="1:11" x14ac:dyDescent="0.25">
      <c r="A2859">
        <v>151</v>
      </c>
      <c r="B2859" s="1">
        <v>39814</v>
      </c>
      <c r="C2859">
        <v>11</v>
      </c>
      <c r="D2859" t="str">
        <f>VLOOKUP(Rent[[#This Row],[Real_estate_Item]],Houses[#All],2)</f>
        <v>Eindhoven-Oost</v>
      </c>
      <c r="E2859" t="str">
        <f>VLOOKUP(Rent[[#This Row],[Real_estate_Item]],Houses[#All],3)</f>
        <v>Doornakkers-west</v>
      </c>
      <c r="F2859" t="str">
        <f>VLOOKUP(Rent[[#This Row],[Real_estate_Item]],Houses[#All],6)</f>
        <v>Condo</v>
      </c>
      <c r="G2859" s="3">
        <f>VLOOKUP(Rent[[#This Row],[Real_estate_Item]],Houses[#All],7)</f>
        <v>270</v>
      </c>
      <c r="H2859" s="3">
        <f t="shared" si="88"/>
        <v>2970</v>
      </c>
      <c r="I2859" s="3">
        <f t="shared" si="89"/>
        <v>3240</v>
      </c>
      <c r="J2859" s="4">
        <f>Rent[[#This Row],[Actual_Rent]]/Rent[[#This Row],[Planned_rent]]</f>
        <v>0.91666666666666663</v>
      </c>
      <c r="K2859"/>
    </row>
    <row r="2860" spans="1:11" x14ac:dyDescent="0.25">
      <c r="A2860">
        <v>151</v>
      </c>
      <c r="B2860" s="1">
        <v>40179</v>
      </c>
      <c r="C2860">
        <v>9</v>
      </c>
      <c r="D2860" t="str">
        <f>VLOOKUP(Rent[[#This Row],[Real_estate_Item]],Houses[#All],2)</f>
        <v>Eindhoven-Oost</v>
      </c>
      <c r="E2860" t="str">
        <f>VLOOKUP(Rent[[#This Row],[Real_estate_Item]],Houses[#All],3)</f>
        <v>Doornakkers-west</v>
      </c>
      <c r="F2860" t="str">
        <f>VLOOKUP(Rent[[#This Row],[Real_estate_Item]],Houses[#All],6)</f>
        <v>Condo</v>
      </c>
      <c r="G2860" s="3">
        <f>VLOOKUP(Rent[[#This Row],[Real_estate_Item]],Houses[#All],7)</f>
        <v>270</v>
      </c>
      <c r="H2860" s="3">
        <f t="shared" si="88"/>
        <v>2430</v>
      </c>
      <c r="I2860" s="3">
        <f t="shared" si="89"/>
        <v>3240</v>
      </c>
      <c r="J2860" s="4">
        <f>Rent[[#This Row],[Actual_Rent]]/Rent[[#This Row],[Planned_rent]]</f>
        <v>0.75</v>
      </c>
      <c r="K2860"/>
    </row>
    <row r="2861" spans="1:11" x14ac:dyDescent="0.25">
      <c r="A2861">
        <v>151</v>
      </c>
      <c r="B2861" s="1">
        <v>40544</v>
      </c>
      <c r="C2861">
        <v>10</v>
      </c>
      <c r="D2861" t="str">
        <f>VLOOKUP(Rent[[#This Row],[Real_estate_Item]],Houses[#All],2)</f>
        <v>Eindhoven-Oost</v>
      </c>
      <c r="E2861" t="str">
        <f>VLOOKUP(Rent[[#This Row],[Real_estate_Item]],Houses[#All],3)</f>
        <v>Doornakkers-west</v>
      </c>
      <c r="F2861" t="str">
        <f>VLOOKUP(Rent[[#This Row],[Real_estate_Item]],Houses[#All],6)</f>
        <v>Condo</v>
      </c>
      <c r="G2861" s="3">
        <f>VLOOKUP(Rent[[#This Row],[Real_estate_Item]],Houses[#All],7)</f>
        <v>270</v>
      </c>
      <c r="H2861" s="3">
        <f t="shared" si="88"/>
        <v>2700</v>
      </c>
      <c r="I2861" s="3">
        <f t="shared" si="89"/>
        <v>3240</v>
      </c>
      <c r="J2861" s="4">
        <f>Rent[[#This Row],[Actual_Rent]]/Rent[[#This Row],[Planned_rent]]</f>
        <v>0.83333333333333337</v>
      </c>
      <c r="K2861"/>
    </row>
    <row r="2862" spans="1:11" x14ac:dyDescent="0.25">
      <c r="A2862">
        <v>151</v>
      </c>
      <c r="B2862" s="1">
        <v>40909</v>
      </c>
      <c r="C2862">
        <v>11</v>
      </c>
      <c r="D2862" t="str">
        <f>VLOOKUP(Rent[[#This Row],[Real_estate_Item]],Houses[#All],2)</f>
        <v>Eindhoven-Oost</v>
      </c>
      <c r="E2862" t="str">
        <f>VLOOKUP(Rent[[#This Row],[Real_estate_Item]],Houses[#All],3)</f>
        <v>Doornakkers-west</v>
      </c>
      <c r="F2862" t="str">
        <f>VLOOKUP(Rent[[#This Row],[Real_estate_Item]],Houses[#All],6)</f>
        <v>Condo</v>
      </c>
      <c r="G2862" s="3">
        <f>VLOOKUP(Rent[[#This Row],[Real_estate_Item]],Houses[#All],7)</f>
        <v>270</v>
      </c>
      <c r="H2862" s="3">
        <f t="shared" si="88"/>
        <v>2970</v>
      </c>
      <c r="I2862" s="3">
        <f t="shared" si="89"/>
        <v>3240</v>
      </c>
      <c r="J2862" s="4">
        <f>Rent[[#This Row],[Actual_Rent]]/Rent[[#This Row],[Planned_rent]]</f>
        <v>0.91666666666666663</v>
      </c>
      <c r="K2862"/>
    </row>
    <row r="2863" spans="1:11" x14ac:dyDescent="0.25">
      <c r="A2863">
        <v>151</v>
      </c>
      <c r="B2863" s="1">
        <v>41275</v>
      </c>
      <c r="C2863">
        <v>10</v>
      </c>
      <c r="D2863" t="str">
        <f>VLOOKUP(Rent[[#This Row],[Real_estate_Item]],Houses[#All],2)</f>
        <v>Eindhoven-Oost</v>
      </c>
      <c r="E2863" t="str">
        <f>VLOOKUP(Rent[[#This Row],[Real_estate_Item]],Houses[#All],3)</f>
        <v>Doornakkers-west</v>
      </c>
      <c r="F2863" t="str">
        <f>VLOOKUP(Rent[[#This Row],[Real_estate_Item]],Houses[#All],6)</f>
        <v>Condo</v>
      </c>
      <c r="G2863" s="3">
        <f>VLOOKUP(Rent[[#This Row],[Real_estate_Item]],Houses[#All],7)</f>
        <v>270</v>
      </c>
      <c r="H2863" s="3">
        <f t="shared" si="88"/>
        <v>2700</v>
      </c>
      <c r="I2863" s="3">
        <f t="shared" si="89"/>
        <v>3240</v>
      </c>
      <c r="J2863" s="4">
        <f>Rent[[#This Row],[Actual_Rent]]/Rent[[#This Row],[Planned_rent]]</f>
        <v>0.83333333333333337</v>
      </c>
      <c r="K2863"/>
    </row>
    <row r="2864" spans="1:11" x14ac:dyDescent="0.25">
      <c r="A2864">
        <v>151</v>
      </c>
      <c r="B2864" s="1">
        <v>41640</v>
      </c>
      <c r="C2864">
        <v>9</v>
      </c>
      <c r="D2864" t="str">
        <f>VLOOKUP(Rent[[#This Row],[Real_estate_Item]],Houses[#All],2)</f>
        <v>Eindhoven-Oost</v>
      </c>
      <c r="E2864" t="str">
        <f>VLOOKUP(Rent[[#This Row],[Real_estate_Item]],Houses[#All],3)</f>
        <v>Doornakkers-west</v>
      </c>
      <c r="F2864" t="str">
        <f>VLOOKUP(Rent[[#This Row],[Real_estate_Item]],Houses[#All],6)</f>
        <v>Condo</v>
      </c>
      <c r="G2864" s="3">
        <f>VLOOKUP(Rent[[#This Row],[Real_estate_Item]],Houses[#All],7)</f>
        <v>270</v>
      </c>
      <c r="H2864" s="3">
        <f t="shared" si="88"/>
        <v>2430</v>
      </c>
      <c r="I2864" s="3">
        <f t="shared" si="89"/>
        <v>3240</v>
      </c>
      <c r="J2864" s="4">
        <f>Rent[[#This Row],[Actual_Rent]]/Rent[[#This Row],[Planned_rent]]</f>
        <v>0.75</v>
      </c>
      <c r="K2864"/>
    </row>
    <row r="2865" spans="1:11" x14ac:dyDescent="0.25">
      <c r="A2865">
        <v>151</v>
      </c>
      <c r="B2865" s="1">
        <v>42005</v>
      </c>
      <c r="C2865">
        <v>8</v>
      </c>
      <c r="D2865" t="str">
        <f>VLOOKUP(Rent[[#This Row],[Real_estate_Item]],Houses[#All],2)</f>
        <v>Eindhoven-Oost</v>
      </c>
      <c r="E2865" t="str">
        <f>VLOOKUP(Rent[[#This Row],[Real_estate_Item]],Houses[#All],3)</f>
        <v>Doornakkers-west</v>
      </c>
      <c r="F2865" t="str">
        <f>VLOOKUP(Rent[[#This Row],[Real_estate_Item]],Houses[#All],6)</f>
        <v>Condo</v>
      </c>
      <c r="G2865" s="3">
        <f>VLOOKUP(Rent[[#This Row],[Real_estate_Item]],Houses[#All],7)</f>
        <v>270</v>
      </c>
      <c r="H2865" s="3">
        <f t="shared" si="88"/>
        <v>2160</v>
      </c>
      <c r="I2865" s="3">
        <f t="shared" si="89"/>
        <v>3240</v>
      </c>
      <c r="J2865" s="4">
        <f>Rent[[#This Row],[Actual_Rent]]/Rent[[#This Row],[Planned_rent]]</f>
        <v>0.66666666666666663</v>
      </c>
      <c r="K2865"/>
    </row>
    <row r="2866" spans="1:11" x14ac:dyDescent="0.25">
      <c r="A2866">
        <v>151</v>
      </c>
      <c r="B2866" s="1">
        <v>42370</v>
      </c>
      <c r="C2866">
        <v>8</v>
      </c>
      <c r="D2866" t="str">
        <f>VLOOKUP(Rent[[#This Row],[Real_estate_Item]],Houses[#All],2)</f>
        <v>Eindhoven-Oost</v>
      </c>
      <c r="E2866" t="str">
        <f>VLOOKUP(Rent[[#This Row],[Real_estate_Item]],Houses[#All],3)</f>
        <v>Doornakkers-west</v>
      </c>
      <c r="F2866" t="str">
        <f>VLOOKUP(Rent[[#This Row],[Real_estate_Item]],Houses[#All],6)</f>
        <v>Condo</v>
      </c>
      <c r="G2866" s="3">
        <f>VLOOKUP(Rent[[#This Row],[Real_estate_Item]],Houses[#All],7)</f>
        <v>270</v>
      </c>
      <c r="H2866" s="3">
        <f t="shared" si="88"/>
        <v>2160</v>
      </c>
      <c r="I2866" s="3">
        <f t="shared" si="89"/>
        <v>3240</v>
      </c>
      <c r="J2866" s="4">
        <f>Rent[[#This Row],[Actual_Rent]]/Rent[[#This Row],[Planned_rent]]</f>
        <v>0.66666666666666663</v>
      </c>
      <c r="K2866"/>
    </row>
    <row r="2867" spans="1:11" x14ac:dyDescent="0.25">
      <c r="A2867">
        <v>151</v>
      </c>
      <c r="B2867" s="1">
        <v>42736</v>
      </c>
      <c r="C2867">
        <v>8</v>
      </c>
      <c r="D2867" t="str">
        <f>VLOOKUP(Rent[[#This Row],[Real_estate_Item]],Houses[#All],2)</f>
        <v>Eindhoven-Oost</v>
      </c>
      <c r="E2867" t="str">
        <f>VLOOKUP(Rent[[#This Row],[Real_estate_Item]],Houses[#All],3)</f>
        <v>Doornakkers-west</v>
      </c>
      <c r="F2867" t="str">
        <f>VLOOKUP(Rent[[#This Row],[Real_estate_Item]],Houses[#All],6)</f>
        <v>Condo</v>
      </c>
      <c r="G2867" s="3">
        <f>VLOOKUP(Rent[[#This Row],[Real_estate_Item]],Houses[#All],7)</f>
        <v>270</v>
      </c>
      <c r="H2867" s="3">
        <f t="shared" si="88"/>
        <v>2160</v>
      </c>
      <c r="I2867" s="3">
        <f t="shared" si="89"/>
        <v>3240</v>
      </c>
      <c r="J2867" s="4">
        <f>Rent[[#This Row],[Actual_Rent]]/Rent[[#This Row],[Planned_rent]]</f>
        <v>0.66666666666666663</v>
      </c>
      <c r="K2867"/>
    </row>
    <row r="2868" spans="1:11" x14ac:dyDescent="0.25">
      <c r="A2868">
        <v>151</v>
      </c>
      <c r="B2868" s="1">
        <v>43101</v>
      </c>
      <c r="C2868">
        <v>11</v>
      </c>
      <c r="D2868" t="str">
        <f>VLOOKUP(Rent[[#This Row],[Real_estate_Item]],Houses[#All],2)</f>
        <v>Eindhoven-Oost</v>
      </c>
      <c r="E2868" t="str">
        <f>VLOOKUP(Rent[[#This Row],[Real_estate_Item]],Houses[#All],3)</f>
        <v>Doornakkers-west</v>
      </c>
      <c r="F2868" t="str">
        <f>VLOOKUP(Rent[[#This Row],[Real_estate_Item]],Houses[#All],6)</f>
        <v>Condo</v>
      </c>
      <c r="G2868" s="3">
        <f>VLOOKUP(Rent[[#This Row],[Real_estate_Item]],Houses[#All],7)</f>
        <v>270</v>
      </c>
      <c r="H2868" s="3">
        <f t="shared" si="88"/>
        <v>2970</v>
      </c>
      <c r="I2868" s="3">
        <f t="shared" si="89"/>
        <v>3240</v>
      </c>
      <c r="J2868" s="4">
        <f>Rent[[#This Row],[Actual_Rent]]/Rent[[#This Row],[Planned_rent]]</f>
        <v>0.91666666666666663</v>
      </c>
      <c r="K2868"/>
    </row>
    <row r="2869" spans="1:11" x14ac:dyDescent="0.25">
      <c r="A2869">
        <v>151</v>
      </c>
      <c r="B2869" s="1">
        <v>43466</v>
      </c>
      <c r="C2869">
        <v>8</v>
      </c>
      <c r="D2869" t="str">
        <f>VLOOKUP(Rent[[#This Row],[Real_estate_Item]],Houses[#All],2)</f>
        <v>Eindhoven-Oost</v>
      </c>
      <c r="E2869" t="str">
        <f>VLOOKUP(Rent[[#This Row],[Real_estate_Item]],Houses[#All],3)</f>
        <v>Doornakkers-west</v>
      </c>
      <c r="F2869" t="str">
        <f>VLOOKUP(Rent[[#This Row],[Real_estate_Item]],Houses[#All],6)</f>
        <v>Condo</v>
      </c>
      <c r="G2869" s="3">
        <f>VLOOKUP(Rent[[#This Row],[Real_estate_Item]],Houses[#All],7)</f>
        <v>270</v>
      </c>
      <c r="H2869" s="3">
        <f t="shared" si="88"/>
        <v>2160</v>
      </c>
      <c r="I2869" s="3">
        <f t="shared" si="89"/>
        <v>3240</v>
      </c>
      <c r="J2869" s="4">
        <f>Rent[[#This Row],[Actual_Rent]]/Rent[[#This Row],[Planned_rent]]</f>
        <v>0.66666666666666663</v>
      </c>
      <c r="K2869"/>
    </row>
    <row r="2870" spans="1:11" x14ac:dyDescent="0.25">
      <c r="A2870">
        <v>152</v>
      </c>
      <c r="B2870" s="1">
        <v>36892</v>
      </c>
      <c r="C2870">
        <v>8</v>
      </c>
      <c r="D2870" t="str">
        <f>VLOOKUP(Rent[[#This Row],[Real_estate_Item]],Houses[#All],2)</f>
        <v>Eindhoven-Oost</v>
      </c>
      <c r="E2870" t="str">
        <f>VLOOKUP(Rent[[#This Row],[Real_estate_Item]],Houses[#All],3)</f>
        <v>Tongerlo</v>
      </c>
      <c r="F2870" t="str">
        <f>VLOOKUP(Rent[[#This Row],[Real_estate_Item]],Houses[#All],6)</f>
        <v>Apartment</v>
      </c>
      <c r="G2870" s="3">
        <f>VLOOKUP(Rent[[#This Row],[Real_estate_Item]],Houses[#All],7)</f>
        <v>355</v>
      </c>
      <c r="H2870" s="3">
        <f t="shared" si="88"/>
        <v>2840</v>
      </c>
      <c r="I2870" s="3">
        <f t="shared" si="89"/>
        <v>4260</v>
      </c>
      <c r="J2870" s="4">
        <f>Rent[[#This Row],[Actual_Rent]]/Rent[[#This Row],[Planned_rent]]</f>
        <v>0.66666666666666663</v>
      </c>
      <c r="K2870"/>
    </row>
    <row r="2871" spans="1:11" x14ac:dyDescent="0.25">
      <c r="A2871">
        <v>152</v>
      </c>
      <c r="B2871" s="1">
        <v>37257</v>
      </c>
      <c r="C2871">
        <v>6</v>
      </c>
      <c r="D2871" t="str">
        <f>VLOOKUP(Rent[[#This Row],[Real_estate_Item]],Houses[#All],2)</f>
        <v>Eindhoven-Oost</v>
      </c>
      <c r="E2871" t="str">
        <f>VLOOKUP(Rent[[#This Row],[Real_estate_Item]],Houses[#All],3)</f>
        <v>Tongerlo</v>
      </c>
      <c r="F2871" t="str">
        <f>VLOOKUP(Rent[[#This Row],[Real_estate_Item]],Houses[#All],6)</f>
        <v>Apartment</v>
      </c>
      <c r="G2871" s="3">
        <f>VLOOKUP(Rent[[#This Row],[Real_estate_Item]],Houses[#All],7)</f>
        <v>355</v>
      </c>
      <c r="H2871" s="3">
        <f t="shared" si="88"/>
        <v>2130</v>
      </c>
      <c r="I2871" s="3">
        <f t="shared" si="89"/>
        <v>4260</v>
      </c>
      <c r="J2871" s="4">
        <f>Rent[[#This Row],[Actual_Rent]]/Rent[[#This Row],[Planned_rent]]</f>
        <v>0.5</v>
      </c>
      <c r="K2871"/>
    </row>
    <row r="2872" spans="1:11" x14ac:dyDescent="0.25">
      <c r="A2872">
        <v>152</v>
      </c>
      <c r="B2872" s="1">
        <v>37622</v>
      </c>
      <c r="C2872">
        <v>5</v>
      </c>
      <c r="D2872" t="str">
        <f>VLOOKUP(Rent[[#This Row],[Real_estate_Item]],Houses[#All],2)</f>
        <v>Eindhoven-Oost</v>
      </c>
      <c r="E2872" t="str">
        <f>VLOOKUP(Rent[[#This Row],[Real_estate_Item]],Houses[#All],3)</f>
        <v>Tongerlo</v>
      </c>
      <c r="F2872" t="str">
        <f>VLOOKUP(Rent[[#This Row],[Real_estate_Item]],Houses[#All],6)</f>
        <v>Apartment</v>
      </c>
      <c r="G2872" s="3">
        <f>VLOOKUP(Rent[[#This Row],[Real_estate_Item]],Houses[#All],7)</f>
        <v>355</v>
      </c>
      <c r="H2872" s="3">
        <f t="shared" si="88"/>
        <v>1775</v>
      </c>
      <c r="I2872" s="3">
        <f t="shared" si="89"/>
        <v>4260</v>
      </c>
      <c r="J2872" s="4">
        <f>Rent[[#This Row],[Actual_Rent]]/Rent[[#This Row],[Planned_rent]]</f>
        <v>0.41666666666666669</v>
      </c>
      <c r="K2872"/>
    </row>
    <row r="2873" spans="1:11" x14ac:dyDescent="0.25">
      <c r="A2873">
        <v>152</v>
      </c>
      <c r="B2873" s="1">
        <v>37987</v>
      </c>
      <c r="C2873">
        <v>5</v>
      </c>
      <c r="D2873" t="str">
        <f>VLOOKUP(Rent[[#This Row],[Real_estate_Item]],Houses[#All],2)</f>
        <v>Eindhoven-Oost</v>
      </c>
      <c r="E2873" t="str">
        <f>VLOOKUP(Rent[[#This Row],[Real_estate_Item]],Houses[#All],3)</f>
        <v>Tongerlo</v>
      </c>
      <c r="F2873" t="str">
        <f>VLOOKUP(Rent[[#This Row],[Real_estate_Item]],Houses[#All],6)</f>
        <v>Apartment</v>
      </c>
      <c r="G2873" s="3">
        <f>VLOOKUP(Rent[[#This Row],[Real_estate_Item]],Houses[#All],7)</f>
        <v>355</v>
      </c>
      <c r="H2873" s="3">
        <f t="shared" si="88"/>
        <v>1775</v>
      </c>
      <c r="I2873" s="3">
        <f t="shared" si="89"/>
        <v>4260</v>
      </c>
      <c r="J2873" s="4">
        <f>Rent[[#This Row],[Actual_Rent]]/Rent[[#This Row],[Planned_rent]]</f>
        <v>0.41666666666666669</v>
      </c>
      <c r="K2873"/>
    </row>
    <row r="2874" spans="1:11" x14ac:dyDescent="0.25">
      <c r="A2874">
        <v>152</v>
      </c>
      <c r="B2874" s="1">
        <v>38353</v>
      </c>
      <c r="C2874">
        <v>9</v>
      </c>
      <c r="D2874" t="str">
        <f>VLOOKUP(Rent[[#This Row],[Real_estate_Item]],Houses[#All],2)</f>
        <v>Eindhoven-Oost</v>
      </c>
      <c r="E2874" t="str">
        <f>VLOOKUP(Rent[[#This Row],[Real_estate_Item]],Houses[#All],3)</f>
        <v>Tongerlo</v>
      </c>
      <c r="F2874" t="str">
        <f>VLOOKUP(Rent[[#This Row],[Real_estate_Item]],Houses[#All],6)</f>
        <v>Apartment</v>
      </c>
      <c r="G2874" s="3">
        <f>VLOOKUP(Rent[[#This Row],[Real_estate_Item]],Houses[#All],7)</f>
        <v>355</v>
      </c>
      <c r="H2874" s="3">
        <f t="shared" si="88"/>
        <v>3195</v>
      </c>
      <c r="I2874" s="3">
        <f t="shared" si="89"/>
        <v>4260</v>
      </c>
      <c r="J2874" s="4">
        <f>Rent[[#This Row],[Actual_Rent]]/Rent[[#This Row],[Planned_rent]]</f>
        <v>0.75</v>
      </c>
      <c r="K2874"/>
    </row>
    <row r="2875" spans="1:11" x14ac:dyDescent="0.25">
      <c r="A2875">
        <v>152</v>
      </c>
      <c r="B2875" s="1">
        <v>38718</v>
      </c>
      <c r="C2875">
        <v>7</v>
      </c>
      <c r="D2875" t="str">
        <f>VLOOKUP(Rent[[#This Row],[Real_estate_Item]],Houses[#All],2)</f>
        <v>Eindhoven-Oost</v>
      </c>
      <c r="E2875" t="str">
        <f>VLOOKUP(Rent[[#This Row],[Real_estate_Item]],Houses[#All],3)</f>
        <v>Tongerlo</v>
      </c>
      <c r="F2875" t="str">
        <f>VLOOKUP(Rent[[#This Row],[Real_estate_Item]],Houses[#All],6)</f>
        <v>Apartment</v>
      </c>
      <c r="G2875" s="3">
        <f>VLOOKUP(Rent[[#This Row],[Real_estate_Item]],Houses[#All],7)</f>
        <v>355</v>
      </c>
      <c r="H2875" s="3">
        <f t="shared" si="88"/>
        <v>2485</v>
      </c>
      <c r="I2875" s="3">
        <f t="shared" si="89"/>
        <v>4260</v>
      </c>
      <c r="J2875" s="4">
        <f>Rent[[#This Row],[Actual_Rent]]/Rent[[#This Row],[Planned_rent]]</f>
        <v>0.58333333333333337</v>
      </c>
      <c r="K2875"/>
    </row>
    <row r="2876" spans="1:11" x14ac:dyDescent="0.25">
      <c r="A2876">
        <v>152</v>
      </c>
      <c r="B2876" s="1">
        <v>39083</v>
      </c>
      <c r="C2876">
        <v>9</v>
      </c>
      <c r="D2876" t="str">
        <f>VLOOKUP(Rent[[#This Row],[Real_estate_Item]],Houses[#All],2)</f>
        <v>Eindhoven-Oost</v>
      </c>
      <c r="E2876" t="str">
        <f>VLOOKUP(Rent[[#This Row],[Real_estate_Item]],Houses[#All],3)</f>
        <v>Tongerlo</v>
      </c>
      <c r="F2876" t="str">
        <f>VLOOKUP(Rent[[#This Row],[Real_estate_Item]],Houses[#All],6)</f>
        <v>Apartment</v>
      </c>
      <c r="G2876" s="3">
        <f>VLOOKUP(Rent[[#This Row],[Real_estate_Item]],Houses[#All],7)</f>
        <v>355</v>
      </c>
      <c r="H2876" s="3">
        <f t="shared" si="88"/>
        <v>3195</v>
      </c>
      <c r="I2876" s="3">
        <f t="shared" si="89"/>
        <v>4260</v>
      </c>
      <c r="J2876" s="4">
        <f>Rent[[#This Row],[Actual_Rent]]/Rent[[#This Row],[Planned_rent]]</f>
        <v>0.75</v>
      </c>
      <c r="K2876"/>
    </row>
    <row r="2877" spans="1:11" x14ac:dyDescent="0.25">
      <c r="A2877">
        <v>152</v>
      </c>
      <c r="B2877" s="1">
        <v>39448</v>
      </c>
      <c r="C2877">
        <v>8</v>
      </c>
      <c r="D2877" t="str">
        <f>VLOOKUP(Rent[[#This Row],[Real_estate_Item]],Houses[#All],2)</f>
        <v>Eindhoven-Oost</v>
      </c>
      <c r="E2877" t="str">
        <f>VLOOKUP(Rent[[#This Row],[Real_estate_Item]],Houses[#All],3)</f>
        <v>Tongerlo</v>
      </c>
      <c r="F2877" t="str">
        <f>VLOOKUP(Rent[[#This Row],[Real_estate_Item]],Houses[#All],6)</f>
        <v>Apartment</v>
      </c>
      <c r="G2877" s="3">
        <f>VLOOKUP(Rent[[#This Row],[Real_estate_Item]],Houses[#All],7)</f>
        <v>355</v>
      </c>
      <c r="H2877" s="3">
        <f t="shared" si="88"/>
        <v>2840</v>
      </c>
      <c r="I2877" s="3">
        <f t="shared" si="89"/>
        <v>4260</v>
      </c>
      <c r="J2877" s="4">
        <f>Rent[[#This Row],[Actual_Rent]]/Rent[[#This Row],[Planned_rent]]</f>
        <v>0.66666666666666663</v>
      </c>
      <c r="K2877"/>
    </row>
    <row r="2878" spans="1:11" x14ac:dyDescent="0.25">
      <c r="A2878">
        <v>152</v>
      </c>
      <c r="B2878" s="1">
        <v>39814</v>
      </c>
      <c r="C2878">
        <v>9</v>
      </c>
      <c r="D2878" t="str">
        <f>VLOOKUP(Rent[[#This Row],[Real_estate_Item]],Houses[#All],2)</f>
        <v>Eindhoven-Oost</v>
      </c>
      <c r="E2878" t="str">
        <f>VLOOKUP(Rent[[#This Row],[Real_estate_Item]],Houses[#All],3)</f>
        <v>Tongerlo</v>
      </c>
      <c r="F2878" t="str">
        <f>VLOOKUP(Rent[[#This Row],[Real_estate_Item]],Houses[#All],6)</f>
        <v>Apartment</v>
      </c>
      <c r="G2878" s="3">
        <f>VLOOKUP(Rent[[#This Row],[Real_estate_Item]],Houses[#All],7)</f>
        <v>355</v>
      </c>
      <c r="H2878" s="3">
        <f t="shared" si="88"/>
        <v>3195</v>
      </c>
      <c r="I2878" s="3">
        <f t="shared" si="89"/>
        <v>4260</v>
      </c>
      <c r="J2878" s="4">
        <f>Rent[[#This Row],[Actual_Rent]]/Rent[[#This Row],[Planned_rent]]</f>
        <v>0.75</v>
      </c>
      <c r="K2878"/>
    </row>
    <row r="2879" spans="1:11" x14ac:dyDescent="0.25">
      <c r="A2879">
        <v>152</v>
      </c>
      <c r="B2879" s="1">
        <v>40179</v>
      </c>
      <c r="C2879">
        <v>9</v>
      </c>
      <c r="D2879" t="str">
        <f>VLOOKUP(Rent[[#This Row],[Real_estate_Item]],Houses[#All],2)</f>
        <v>Eindhoven-Oost</v>
      </c>
      <c r="E2879" t="str">
        <f>VLOOKUP(Rent[[#This Row],[Real_estate_Item]],Houses[#All],3)</f>
        <v>Tongerlo</v>
      </c>
      <c r="F2879" t="str">
        <f>VLOOKUP(Rent[[#This Row],[Real_estate_Item]],Houses[#All],6)</f>
        <v>Apartment</v>
      </c>
      <c r="G2879" s="3">
        <f>VLOOKUP(Rent[[#This Row],[Real_estate_Item]],Houses[#All],7)</f>
        <v>355</v>
      </c>
      <c r="H2879" s="3">
        <f t="shared" si="88"/>
        <v>3195</v>
      </c>
      <c r="I2879" s="3">
        <f t="shared" si="89"/>
        <v>4260</v>
      </c>
      <c r="J2879" s="4">
        <f>Rent[[#This Row],[Actual_Rent]]/Rent[[#This Row],[Planned_rent]]</f>
        <v>0.75</v>
      </c>
      <c r="K2879"/>
    </row>
    <row r="2880" spans="1:11" x14ac:dyDescent="0.25">
      <c r="A2880">
        <v>152</v>
      </c>
      <c r="B2880" s="1">
        <v>40544</v>
      </c>
      <c r="C2880">
        <v>5</v>
      </c>
      <c r="D2880" t="str">
        <f>VLOOKUP(Rent[[#This Row],[Real_estate_Item]],Houses[#All],2)</f>
        <v>Eindhoven-Oost</v>
      </c>
      <c r="E2880" t="str">
        <f>VLOOKUP(Rent[[#This Row],[Real_estate_Item]],Houses[#All],3)</f>
        <v>Tongerlo</v>
      </c>
      <c r="F2880" t="str">
        <f>VLOOKUP(Rent[[#This Row],[Real_estate_Item]],Houses[#All],6)</f>
        <v>Apartment</v>
      </c>
      <c r="G2880" s="3">
        <f>VLOOKUP(Rent[[#This Row],[Real_estate_Item]],Houses[#All],7)</f>
        <v>355</v>
      </c>
      <c r="H2880" s="3">
        <f t="shared" si="88"/>
        <v>1775</v>
      </c>
      <c r="I2880" s="3">
        <f t="shared" si="89"/>
        <v>4260</v>
      </c>
      <c r="J2880" s="4">
        <f>Rent[[#This Row],[Actual_Rent]]/Rent[[#This Row],[Planned_rent]]</f>
        <v>0.41666666666666669</v>
      </c>
      <c r="K2880"/>
    </row>
    <row r="2881" spans="1:11" x14ac:dyDescent="0.25">
      <c r="A2881">
        <v>152</v>
      </c>
      <c r="B2881" s="1">
        <v>40909</v>
      </c>
      <c r="C2881">
        <v>8</v>
      </c>
      <c r="D2881" t="str">
        <f>VLOOKUP(Rent[[#This Row],[Real_estate_Item]],Houses[#All],2)</f>
        <v>Eindhoven-Oost</v>
      </c>
      <c r="E2881" t="str">
        <f>VLOOKUP(Rent[[#This Row],[Real_estate_Item]],Houses[#All],3)</f>
        <v>Tongerlo</v>
      </c>
      <c r="F2881" t="str">
        <f>VLOOKUP(Rent[[#This Row],[Real_estate_Item]],Houses[#All],6)</f>
        <v>Apartment</v>
      </c>
      <c r="G2881" s="3">
        <f>VLOOKUP(Rent[[#This Row],[Real_estate_Item]],Houses[#All],7)</f>
        <v>355</v>
      </c>
      <c r="H2881" s="3">
        <f t="shared" si="88"/>
        <v>2840</v>
      </c>
      <c r="I2881" s="3">
        <f t="shared" si="89"/>
        <v>4260</v>
      </c>
      <c r="J2881" s="4">
        <f>Rent[[#This Row],[Actual_Rent]]/Rent[[#This Row],[Planned_rent]]</f>
        <v>0.66666666666666663</v>
      </c>
      <c r="K2881"/>
    </row>
    <row r="2882" spans="1:11" x14ac:dyDescent="0.25">
      <c r="A2882">
        <v>152</v>
      </c>
      <c r="B2882" s="1">
        <v>41275</v>
      </c>
      <c r="C2882">
        <v>9</v>
      </c>
      <c r="D2882" t="str">
        <f>VLOOKUP(Rent[[#This Row],[Real_estate_Item]],Houses[#All],2)</f>
        <v>Eindhoven-Oost</v>
      </c>
      <c r="E2882" t="str">
        <f>VLOOKUP(Rent[[#This Row],[Real_estate_Item]],Houses[#All],3)</f>
        <v>Tongerlo</v>
      </c>
      <c r="F2882" t="str">
        <f>VLOOKUP(Rent[[#This Row],[Real_estate_Item]],Houses[#All],6)</f>
        <v>Apartment</v>
      </c>
      <c r="G2882" s="3">
        <f>VLOOKUP(Rent[[#This Row],[Real_estate_Item]],Houses[#All],7)</f>
        <v>355</v>
      </c>
      <c r="H2882" s="3">
        <f t="shared" ref="H2882:H2945" si="90">C2882*G2882</f>
        <v>3195</v>
      </c>
      <c r="I2882" s="3">
        <f t="shared" ref="I2882:I2945" si="91">$C$2*G2882</f>
        <v>4260</v>
      </c>
      <c r="J2882" s="4">
        <f>Rent[[#This Row],[Actual_Rent]]/Rent[[#This Row],[Planned_rent]]</f>
        <v>0.75</v>
      </c>
      <c r="K2882"/>
    </row>
    <row r="2883" spans="1:11" x14ac:dyDescent="0.25">
      <c r="A2883">
        <v>152</v>
      </c>
      <c r="B2883" s="1">
        <v>41640</v>
      </c>
      <c r="C2883">
        <v>6</v>
      </c>
      <c r="D2883" t="str">
        <f>VLOOKUP(Rent[[#This Row],[Real_estate_Item]],Houses[#All],2)</f>
        <v>Eindhoven-Oost</v>
      </c>
      <c r="E2883" t="str">
        <f>VLOOKUP(Rent[[#This Row],[Real_estate_Item]],Houses[#All],3)</f>
        <v>Tongerlo</v>
      </c>
      <c r="F2883" t="str">
        <f>VLOOKUP(Rent[[#This Row],[Real_estate_Item]],Houses[#All],6)</f>
        <v>Apartment</v>
      </c>
      <c r="G2883" s="3">
        <f>VLOOKUP(Rent[[#This Row],[Real_estate_Item]],Houses[#All],7)</f>
        <v>355</v>
      </c>
      <c r="H2883" s="3">
        <f t="shared" si="90"/>
        <v>2130</v>
      </c>
      <c r="I2883" s="3">
        <f t="shared" si="91"/>
        <v>4260</v>
      </c>
      <c r="J2883" s="4">
        <f>Rent[[#This Row],[Actual_Rent]]/Rent[[#This Row],[Planned_rent]]</f>
        <v>0.5</v>
      </c>
      <c r="K2883"/>
    </row>
    <row r="2884" spans="1:11" x14ac:dyDescent="0.25">
      <c r="A2884">
        <v>152</v>
      </c>
      <c r="B2884" s="1">
        <v>42005</v>
      </c>
      <c r="C2884">
        <v>7</v>
      </c>
      <c r="D2884" t="str">
        <f>VLOOKUP(Rent[[#This Row],[Real_estate_Item]],Houses[#All],2)</f>
        <v>Eindhoven-Oost</v>
      </c>
      <c r="E2884" t="str">
        <f>VLOOKUP(Rent[[#This Row],[Real_estate_Item]],Houses[#All],3)</f>
        <v>Tongerlo</v>
      </c>
      <c r="F2884" t="str">
        <f>VLOOKUP(Rent[[#This Row],[Real_estate_Item]],Houses[#All],6)</f>
        <v>Apartment</v>
      </c>
      <c r="G2884" s="3">
        <f>VLOOKUP(Rent[[#This Row],[Real_estate_Item]],Houses[#All],7)</f>
        <v>355</v>
      </c>
      <c r="H2884" s="3">
        <f t="shared" si="90"/>
        <v>2485</v>
      </c>
      <c r="I2884" s="3">
        <f t="shared" si="91"/>
        <v>4260</v>
      </c>
      <c r="J2884" s="4">
        <f>Rent[[#This Row],[Actual_Rent]]/Rent[[#This Row],[Planned_rent]]</f>
        <v>0.58333333333333337</v>
      </c>
      <c r="K2884"/>
    </row>
    <row r="2885" spans="1:11" x14ac:dyDescent="0.25">
      <c r="A2885">
        <v>152</v>
      </c>
      <c r="B2885" s="1">
        <v>42370</v>
      </c>
      <c r="C2885">
        <v>6</v>
      </c>
      <c r="D2885" t="str">
        <f>VLOOKUP(Rent[[#This Row],[Real_estate_Item]],Houses[#All],2)</f>
        <v>Eindhoven-Oost</v>
      </c>
      <c r="E2885" t="str">
        <f>VLOOKUP(Rent[[#This Row],[Real_estate_Item]],Houses[#All],3)</f>
        <v>Tongerlo</v>
      </c>
      <c r="F2885" t="str">
        <f>VLOOKUP(Rent[[#This Row],[Real_estate_Item]],Houses[#All],6)</f>
        <v>Apartment</v>
      </c>
      <c r="G2885" s="3">
        <f>VLOOKUP(Rent[[#This Row],[Real_estate_Item]],Houses[#All],7)</f>
        <v>355</v>
      </c>
      <c r="H2885" s="3">
        <f t="shared" si="90"/>
        <v>2130</v>
      </c>
      <c r="I2885" s="3">
        <f t="shared" si="91"/>
        <v>4260</v>
      </c>
      <c r="J2885" s="4">
        <f>Rent[[#This Row],[Actual_Rent]]/Rent[[#This Row],[Planned_rent]]</f>
        <v>0.5</v>
      </c>
      <c r="K2885"/>
    </row>
    <row r="2886" spans="1:11" x14ac:dyDescent="0.25">
      <c r="A2886">
        <v>152</v>
      </c>
      <c r="B2886" s="1">
        <v>42736</v>
      </c>
      <c r="C2886">
        <v>6</v>
      </c>
      <c r="D2886" t="str">
        <f>VLOOKUP(Rent[[#This Row],[Real_estate_Item]],Houses[#All],2)</f>
        <v>Eindhoven-Oost</v>
      </c>
      <c r="E2886" t="str">
        <f>VLOOKUP(Rent[[#This Row],[Real_estate_Item]],Houses[#All],3)</f>
        <v>Tongerlo</v>
      </c>
      <c r="F2886" t="str">
        <f>VLOOKUP(Rent[[#This Row],[Real_estate_Item]],Houses[#All],6)</f>
        <v>Apartment</v>
      </c>
      <c r="G2886" s="3">
        <f>VLOOKUP(Rent[[#This Row],[Real_estate_Item]],Houses[#All],7)</f>
        <v>355</v>
      </c>
      <c r="H2886" s="3">
        <f t="shared" si="90"/>
        <v>2130</v>
      </c>
      <c r="I2886" s="3">
        <f t="shared" si="91"/>
        <v>4260</v>
      </c>
      <c r="J2886" s="4">
        <f>Rent[[#This Row],[Actual_Rent]]/Rent[[#This Row],[Planned_rent]]</f>
        <v>0.5</v>
      </c>
      <c r="K2886"/>
    </row>
    <row r="2887" spans="1:11" x14ac:dyDescent="0.25">
      <c r="A2887">
        <v>152</v>
      </c>
      <c r="B2887" s="1">
        <v>43101</v>
      </c>
      <c r="C2887">
        <v>10</v>
      </c>
      <c r="D2887" t="str">
        <f>VLOOKUP(Rent[[#This Row],[Real_estate_Item]],Houses[#All],2)</f>
        <v>Eindhoven-Oost</v>
      </c>
      <c r="E2887" t="str">
        <f>VLOOKUP(Rent[[#This Row],[Real_estate_Item]],Houses[#All],3)</f>
        <v>Tongerlo</v>
      </c>
      <c r="F2887" t="str">
        <f>VLOOKUP(Rent[[#This Row],[Real_estate_Item]],Houses[#All],6)</f>
        <v>Apartment</v>
      </c>
      <c r="G2887" s="3">
        <f>VLOOKUP(Rent[[#This Row],[Real_estate_Item]],Houses[#All],7)</f>
        <v>355</v>
      </c>
      <c r="H2887" s="3">
        <f t="shared" si="90"/>
        <v>3550</v>
      </c>
      <c r="I2887" s="3">
        <f t="shared" si="91"/>
        <v>4260</v>
      </c>
      <c r="J2887" s="4">
        <f>Rent[[#This Row],[Actual_Rent]]/Rent[[#This Row],[Planned_rent]]</f>
        <v>0.83333333333333337</v>
      </c>
      <c r="K2887"/>
    </row>
    <row r="2888" spans="1:11" x14ac:dyDescent="0.25">
      <c r="A2888">
        <v>152</v>
      </c>
      <c r="B2888" s="1">
        <v>43466</v>
      </c>
      <c r="C2888">
        <v>7</v>
      </c>
      <c r="D2888" t="str">
        <f>VLOOKUP(Rent[[#This Row],[Real_estate_Item]],Houses[#All],2)</f>
        <v>Eindhoven-Oost</v>
      </c>
      <c r="E2888" t="str">
        <f>VLOOKUP(Rent[[#This Row],[Real_estate_Item]],Houses[#All],3)</f>
        <v>Tongerlo</v>
      </c>
      <c r="F2888" t="str">
        <f>VLOOKUP(Rent[[#This Row],[Real_estate_Item]],Houses[#All],6)</f>
        <v>Apartment</v>
      </c>
      <c r="G2888" s="3">
        <f>VLOOKUP(Rent[[#This Row],[Real_estate_Item]],Houses[#All],7)</f>
        <v>355</v>
      </c>
      <c r="H2888" s="3">
        <f t="shared" si="90"/>
        <v>2485</v>
      </c>
      <c r="I2888" s="3">
        <f t="shared" si="91"/>
        <v>4260</v>
      </c>
      <c r="J2888" s="4">
        <f>Rent[[#This Row],[Actual_Rent]]/Rent[[#This Row],[Planned_rent]]</f>
        <v>0.58333333333333337</v>
      </c>
      <c r="K2888"/>
    </row>
    <row r="2889" spans="1:11" x14ac:dyDescent="0.25">
      <c r="A2889">
        <v>153</v>
      </c>
      <c r="B2889" s="1">
        <v>36892</v>
      </c>
      <c r="C2889">
        <v>5</v>
      </c>
      <c r="D2889" t="str">
        <f>VLOOKUP(Rent[[#This Row],[Real_estate_Item]],Houses[#All],2)</f>
        <v>Eindhoven-Oost</v>
      </c>
      <c r="E2889" t="str">
        <f>VLOOKUP(Rent[[#This Row],[Real_estate_Item]],Houses[#All],3)</f>
        <v>Tongerlo</v>
      </c>
      <c r="F2889" t="str">
        <f>VLOOKUP(Rent[[#This Row],[Real_estate_Item]],Houses[#All],6)</f>
        <v>Apartment</v>
      </c>
      <c r="G2889" s="3">
        <f>VLOOKUP(Rent[[#This Row],[Real_estate_Item]],Houses[#All],7)</f>
        <v>355</v>
      </c>
      <c r="H2889" s="3">
        <f t="shared" si="90"/>
        <v>1775</v>
      </c>
      <c r="I2889" s="3">
        <f t="shared" si="91"/>
        <v>4260</v>
      </c>
      <c r="J2889" s="4">
        <f>Rent[[#This Row],[Actual_Rent]]/Rent[[#This Row],[Planned_rent]]</f>
        <v>0.41666666666666669</v>
      </c>
      <c r="K2889"/>
    </row>
    <row r="2890" spans="1:11" x14ac:dyDescent="0.25">
      <c r="A2890">
        <v>153</v>
      </c>
      <c r="B2890" s="1">
        <v>37257</v>
      </c>
      <c r="C2890">
        <v>9</v>
      </c>
      <c r="D2890" t="str">
        <f>VLOOKUP(Rent[[#This Row],[Real_estate_Item]],Houses[#All],2)</f>
        <v>Eindhoven-Oost</v>
      </c>
      <c r="E2890" t="str">
        <f>VLOOKUP(Rent[[#This Row],[Real_estate_Item]],Houses[#All],3)</f>
        <v>Tongerlo</v>
      </c>
      <c r="F2890" t="str">
        <f>VLOOKUP(Rent[[#This Row],[Real_estate_Item]],Houses[#All],6)</f>
        <v>Apartment</v>
      </c>
      <c r="G2890" s="3">
        <f>VLOOKUP(Rent[[#This Row],[Real_estate_Item]],Houses[#All],7)</f>
        <v>355</v>
      </c>
      <c r="H2890" s="3">
        <f t="shared" si="90"/>
        <v>3195</v>
      </c>
      <c r="I2890" s="3">
        <f t="shared" si="91"/>
        <v>4260</v>
      </c>
      <c r="J2890" s="4">
        <f>Rent[[#This Row],[Actual_Rent]]/Rent[[#This Row],[Planned_rent]]</f>
        <v>0.75</v>
      </c>
      <c r="K2890"/>
    </row>
    <row r="2891" spans="1:11" x14ac:dyDescent="0.25">
      <c r="A2891">
        <v>153</v>
      </c>
      <c r="B2891" s="1">
        <v>37622</v>
      </c>
      <c r="C2891">
        <v>9</v>
      </c>
      <c r="D2891" t="str">
        <f>VLOOKUP(Rent[[#This Row],[Real_estate_Item]],Houses[#All],2)</f>
        <v>Eindhoven-Oost</v>
      </c>
      <c r="E2891" t="str">
        <f>VLOOKUP(Rent[[#This Row],[Real_estate_Item]],Houses[#All],3)</f>
        <v>Tongerlo</v>
      </c>
      <c r="F2891" t="str">
        <f>VLOOKUP(Rent[[#This Row],[Real_estate_Item]],Houses[#All],6)</f>
        <v>Apartment</v>
      </c>
      <c r="G2891" s="3">
        <f>VLOOKUP(Rent[[#This Row],[Real_estate_Item]],Houses[#All],7)</f>
        <v>355</v>
      </c>
      <c r="H2891" s="3">
        <f t="shared" si="90"/>
        <v>3195</v>
      </c>
      <c r="I2891" s="3">
        <f t="shared" si="91"/>
        <v>4260</v>
      </c>
      <c r="J2891" s="4">
        <f>Rent[[#This Row],[Actual_Rent]]/Rent[[#This Row],[Planned_rent]]</f>
        <v>0.75</v>
      </c>
      <c r="K2891"/>
    </row>
    <row r="2892" spans="1:11" x14ac:dyDescent="0.25">
      <c r="A2892">
        <v>153</v>
      </c>
      <c r="B2892" s="1">
        <v>37987</v>
      </c>
      <c r="C2892">
        <v>9</v>
      </c>
      <c r="D2892" t="str">
        <f>VLOOKUP(Rent[[#This Row],[Real_estate_Item]],Houses[#All],2)</f>
        <v>Eindhoven-Oost</v>
      </c>
      <c r="E2892" t="str">
        <f>VLOOKUP(Rent[[#This Row],[Real_estate_Item]],Houses[#All],3)</f>
        <v>Tongerlo</v>
      </c>
      <c r="F2892" t="str">
        <f>VLOOKUP(Rent[[#This Row],[Real_estate_Item]],Houses[#All],6)</f>
        <v>Apartment</v>
      </c>
      <c r="G2892" s="3">
        <f>VLOOKUP(Rent[[#This Row],[Real_estate_Item]],Houses[#All],7)</f>
        <v>355</v>
      </c>
      <c r="H2892" s="3">
        <f t="shared" si="90"/>
        <v>3195</v>
      </c>
      <c r="I2892" s="3">
        <f t="shared" si="91"/>
        <v>4260</v>
      </c>
      <c r="J2892" s="4">
        <f>Rent[[#This Row],[Actual_Rent]]/Rent[[#This Row],[Planned_rent]]</f>
        <v>0.75</v>
      </c>
      <c r="K2892"/>
    </row>
    <row r="2893" spans="1:11" x14ac:dyDescent="0.25">
      <c r="A2893">
        <v>153</v>
      </c>
      <c r="B2893" s="1">
        <v>38353</v>
      </c>
      <c r="C2893">
        <v>9</v>
      </c>
      <c r="D2893" t="str">
        <f>VLOOKUP(Rent[[#This Row],[Real_estate_Item]],Houses[#All],2)</f>
        <v>Eindhoven-Oost</v>
      </c>
      <c r="E2893" t="str">
        <f>VLOOKUP(Rent[[#This Row],[Real_estate_Item]],Houses[#All],3)</f>
        <v>Tongerlo</v>
      </c>
      <c r="F2893" t="str">
        <f>VLOOKUP(Rent[[#This Row],[Real_estate_Item]],Houses[#All],6)</f>
        <v>Apartment</v>
      </c>
      <c r="G2893" s="3">
        <f>VLOOKUP(Rent[[#This Row],[Real_estate_Item]],Houses[#All],7)</f>
        <v>355</v>
      </c>
      <c r="H2893" s="3">
        <f t="shared" si="90"/>
        <v>3195</v>
      </c>
      <c r="I2893" s="3">
        <f t="shared" si="91"/>
        <v>4260</v>
      </c>
      <c r="J2893" s="4">
        <f>Rent[[#This Row],[Actual_Rent]]/Rent[[#This Row],[Planned_rent]]</f>
        <v>0.75</v>
      </c>
      <c r="K2893"/>
    </row>
    <row r="2894" spans="1:11" x14ac:dyDescent="0.25">
      <c r="A2894">
        <v>153</v>
      </c>
      <c r="B2894" s="1">
        <v>38718</v>
      </c>
      <c r="C2894">
        <v>9</v>
      </c>
      <c r="D2894" t="str">
        <f>VLOOKUP(Rent[[#This Row],[Real_estate_Item]],Houses[#All],2)</f>
        <v>Eindhoven-Oost</v>
      </c>
      <c r="E2894" t="str">
        <f>VLOOKUP(Rent[[#This Row],[Real_estate_Item]],Houses[#All],3)</f>
        <v>Tongerlo</v>
      </c>
      <c r="F2894" t="str">
        <f>VLOOKUP(Rent[[#This Row],[Real_estate_Item]],Houses[#All],6)</f>
        <v>Apartment</v>
      </c>
      <c r="G2894" s="3">
        <f>VLOOKUP(Rent[[#This Row],[Real_estate_Item]],Houses[#All],7)</f>
        <v>355</v>
      </c>
      <c r="H2894" s="3">
        <f t="shared" si="90"/>
        <v>3195</v>
      </c>
      <c r="I2894" s="3">
        <f t="shared" si="91"/>
        <v>4260</v>
      </c>
      <c r="J2894" s="4">
        <f>Rent[[#This Row],[Actual_Rent]]/Rent[[#This Row],[Planned_rent]]</f>
        <v>0.75</v>
      </c>
      <c r="K2894"/>
    </row>
    <row r="2895" spans="1:11" x14ac:dyDescent="0.25">
      <c r="A2895">
        <v>153</v>
      </c>
      <c r="B2895" s="1">
        <v>39083</v>
      </c>
      <c r="C2895">
        <v>9</v>
      </c>
      <c r="D2895" t="str">
        <f>VLOOKUP(Rent[[#This Row],[Real_estate_Item]],Houses[#All],2)</f>
        <v>Eindhoven-Oost</v>
      </c>
      <c r="E2895" t="str">
        <f>VLOOKUP(Rent[[#This Row],[Real_estate_Item]],Houses[#All],3)</f>
        <v>Tongerlo</v>
      </c>
      <c r="F2895" t="str">
        <f>VLOOKUP(Rent[[#This Row],[Real_estate_Item]],Houses[#All],6)</f>
        <v>Apartment</v>
      </c>
      <c r="G2895" s="3">
        <f>VLOOKUP(Rent[[#This Row],[Real_estate_Item]],Houses[#All],7)</f>
        <v>355</v>
      </c>
      <c r="H2895" s="3">
        <f t="shared" si="90"/>
        <v>3195</v>
      </c>
      <c r="I2895" s="3">
        <f t="shared" si="91"/>
        <v>4260</v>
      </c>
      <c r="J2895" s="4">
        <f>Rent[[#This Row],[Actual_Rent]]/Rent[[#This Row],[Planned_rent]]</f>
        <v>0.75</v>
      </c>
      <c r="K2895"/>
    </row>
    <row r="2896" spans="1:11" x14ac:dyDescent="0.25">
      <c r="A2896">
        <v>153</v>
      </c>
      <c r="B2896" s="1">
        <v>39448</v>
      </c>
      <c r="C2896">
        <v>9</v>
      </c>
      <c r="D2896" t="str">
        <f>VLOOKUP(Rent[[#This Row],[Real_estate_Item]],Houses[#All],2)</f>
        <v>Eindhoven-Oost</v>
      </c>
      <c r="E2896" t="str">
        <f>VLOOKUP(Rent[[#This Row],[Real_estate_Item]],Houses[#All],3)</f>
        <v>Tongerlo</v>
      </c>
      <c r="F2896" t="str">
        <f>VLOOKUP(Rent[[#This Row],[Real_estate_Item]],Houses[#All],6)</f>
        <v>Apartment</v>
      </c>
      <c r="G2896" s="3">
        <f>VLOOKUP(Rent[[#This Row],[Real_estate_Item]],Houses[#All],7)</f>
        <v>355</v>
      </c>
      <c r="H2896" s="3">
        <f t="shared" si="90"/>
        <v>3195</v>
      </c>
      <c r="I2896" s="3">
        <f t="shared" si="91"/>
        <v>4260</v>
      </c>
      <c r="J2896" s="4">
        <f>Rent[[#This Row],[Actual_Rent]]/Rent[[#This Row],[Planned_rent]]</f>
        <v>0.75</v>
      </c>
      <c r="K2896"/>
    </row>
    <row r="2897" spans="1:11" x14ac:dyDescent="0.25">
      <c r="A2897">
        <v>153</v>
      </c>
      <c r="B2897" s="1">
        <v>39814</v>
      </c>
      <c r="C2897">
        <v>6</v>
      </c>
      <c r="D2897" t="str">
        <f>VLOOKUP(Rent[[#This Row],[Real_estate_Item]],Houses[#All],2)</f>
        <v>Eindhoven-Oost</v>
      </c>
      <c r="E2897" t="str">
        <f>VLOOKUP(Rent[[#This Row],[Real_estate_Item]],Houses[#All],3)</f>
        <v>Tongerlo</v>
      </c>
      <c r="F2897" t="str">
        <f>VLOOKUP(Rent[[#This Row],[Real_estate_Item]],Houses[#All],6)</f>
        <v>Apartment</v>
      </c>
      <c r="G2897" s="3">
        <f>VLOOKUP(Rent[[#This Row],[Real_estate_Item]],Houses[#All],7)</f>
        <v>355</v>
      </c>
      <c r="H2897" s="3">
        <f t="shared" si="90"/>
        <v>2130</v>
      </c>
      <c r="I2897" s="3">
        <f t="shared" si="91"/>
        <v>4260</v>
      </c>
      <c r="J2897" s="4">
        <f>Rent[[#This Row],[Actual_Rent]]/Rent[[#This Row],[Planned_rent]]</f>
        <v>0.5</v>
      </c>
      <c r="K2897"/>
    </row>
    <row r="2898" spans="1:11" x14ac:dyDescent="0.25">
      <c r="A2898">
        <v>153</v>
      </c>
      <c r="B2898" s="1">
        <v>40179</v>
      </c>
      <c r="C2898">
        <v>9</v>
      </c>
      <c r="D2898" t="str">
        <f>VLOOKUP(Rent[[#This Row],[Real_estate_Item]],Houses[#All],2)</f>
        <v>Eindhoven-Oost</v>
      </c>
      <c r="E2898" t="str">
        <f>VLOOKUP(Rent[[#This Row],[Real_estate_Item]],Houses[#All],3)</f>
        <v>Tongerlo</v>
      </c>
      <c r="F2898" t="str">
        <f>VLOOKUP(Rent[[#This Row],[Real_estate_Item]],Houses[#All],6)</f>
        <v>Apartment</v>
      </c>
      <c r="G2898" s="3">
        <f>VLOOKUP(Rent[[#This Row],[Real_estate_Item]],Houses[#All],7)</f>
        <v>355</v>
      </c>
      <c r="H2898" s="3">
        <f t="shared" si="90"/>
        <v>3195</v>
      </c>
      <c r="I2898" s="3">
        <f t="shared" si="91"/>
        <v>4260</v>
      </c>
      <c r="J2898" s="4">
        <f>Rent[[#This Row],[Actual_Rent]]/Rent[[#This Row],[Planned_rent]]</f>
        <v>0.75</v>
      </c>
      <c r="K2898"/>
    </row>
    <row r="2899" spans="1:11" x14ac:dyDescent="0.25">
      <c r="A2899">
        <v>153</v>
      </c>
      <c r="B2899" s="1">
        <v>40544</v>
      </c>
      <c r="C2899">
        <v>9</v>
      </c>
      <c r="D2899" t="str">
        <f>VLOOKUP(Rent[[#This Row],[Real_estate_Item]],Houses[#All],2)</f>
        <v>Eindhoven-Oost</v>
      </c>
      <c r="E2899" t="str">
        <f>VLOOKUP(Rent[[#This Row],[Real_estate_Item]],Houses[#All],3)</f>
        <v>Tongerlo</v>
      </c>
      <c r="F2899" t="str">
        <f>VLOOKUP(Rent[[#This Row],[Real_estate_Item]],Houses[#All],6)</f>
        <v>Apartment</v>
      </c>
      <c r="G2899" s="3">
        <f>VLOOKUP(Rent[[#This Row],[Real_estate_Item]],Houses[#All],7)</f>
        <v>355</v>
      </c>
      <c r="H2899" s="3">
        <f t="shared" si="90"/>
        <v>3195</v>
      </c>
      <c r="I2899" s="3">
        <f t="shared" si="91"/>
        <v>4260</v>
      </c>
      <c r="J2899" s="4">
        <f>Rent[[#This Row],[Actual_Rent]]/Rent[[#This Row],[Planned_rent]]</f>
        <v>0.75</v>
      </c>
      <c r="K2899"/>
    </row>
    <row r="2900" spans="1:11" x14ac:dyDescent="0.25">
      <c r="A2900">
        <v>153</v>
      </c>
      <c r="B2900" s="1">
        <v>40909</v>
      </c>
      <c r="C2900">
        <v>6</v>
      </c>
      <c r="D2900" t="str">
        <f>VLOOKUP(Rent[[#This Row],[Real_estate_Item]],Houses[#All],2)</f>
        <v>Eindhoven-Oost</v>
      </c>
      <c r="E2900" t="str">
        <f>VLOOKUP(Rent[[#This Row],[Real_estate_Item]],Houses[#All],3)</f>
        <v>Tongerlo</v>
      </c>
      <c r="F2900" t="str">
        <f>VLOOKUP(Rent[[#This Row],[Real_estate_Item]],Houses[#All],6)</f>
        <v>Apartment</v>
      </c>
      <c r="G2900" s="3">
        <f>VLOOKUP(Rent[[#This Row],[Real_estate_Item]],Houses[#All],7)</f>
        <v>355</v>
      </c>
      <c r="H2900" s="3">
        <f t="shared" si="90"/>
        <v>2130</v>
      </c>
      <c r="I2900" s="3">
        <f t="shared" si="91"/>
        <v>4260</v>
      </c>
      <c r="J2900" s="4">
        <f>Rent[[#This Row],[Actual_Rent]]/Rent[[#This Row],[Planned_rent]]</f>
        <v>0.5</v>
      </c>
      <c r="K2900"/>
    </row>
    <row r="2901" spans="1:11" x14ac:dyDescent="0.25">
      <c r="A2901">
        <v>153</v>
      </c>
      <c r="B2901" s="1">
        <v>41275</v>
      </c>
      <c r="C2901">
        <v>7</v>
      </c>
      <c r="D2901" t="str">
        <f>VLOOKUP(Rent[[#This Row],[Real_estate_Item]],Houses[#All],2)</f>
        <v>Eindhoven-Oost</v>
      </c>
      <c r="E2901" t="str">
        <f>VLOOKUP(Rent[[#This Row],[Real_estate_Item]],Houses[#All],3)</f>
        <v>Tongerlo</v>
      </c>
      <c r="F2901" t="str">
        <f>VLOOKUP(Rent[[#This Row],[Real_estate_Item]],Houses[#All],6)</f>
        <v>Apartment</v>
      </c>
      <c r="G2901" s="3">
        <f>VLOOKUP(Rent[[#This Row],[Real_estate_Item]],Houses[#All],7)</f>
        <v>355</v>
      </c>
      <c r="H2901" s="3">
        <f t="shared" si="90"/>
        <v>2485</v>
      </c>
      <c r="I2901" s="3">
        <f t="shared" si="91"/>
        <v>4260</v>
      </c>
      <c r="J2901" s="4">
        <f>Rent[[#This Row],[Actual_Rent]]/Rent[[#This Row],[Planned_rent]]</f>
        <v>0.58333333333333337</v>
      </c>
      <c r="K2901"/>
    </row>
    <row r="2902" spans="1:11" x14ac:dyDescent="0.25">
      <c r="A2902">
        <v>153</v>
      </c>
      <c r="B2902" s="1">
        <v>41640</v>
      </c>
      <c r="C2902">
        <v>6</v>
      </c>
      <c r="D2902" t="str">
        <f>VLOOKUP(Rent[[#This Row],[Real_estate_Item]],Houses[#All],2)</f>
        <v>Eindhoven-Oost</v>
      </c>
      <c r="E2902" t="str">
        <f>VLOOKUP(Rent[[#This Row],[Real_estate_Item]],Houses[#All],3)</f>
        <v>Tongerlo</v>
      </c>
      <c r="F2902" t="str">
        <f>VLOOKUP(Rent[[#This Row],[Real_estate_Item]],Houses[#All],6)</f>
        <v>Apartment</v>
      </c>
      <c r="G2902" s="3">
        <f>VLOOKUP(Rent[[#This Row],[Real_estate_Item]],Houses[#All],7)</f>
        <v>355</v>
      </c>
      <c r="H2902" s="3">
        <f t="shared" si="90"/>
        <v>2130</v>
      </c>
      <c r="I2902" s="3">
        <f t="shared" si="91"/>
        <v>4260</v>
      </c>
      <c r="J2902" s="4">
        <f>Rent[[#This Row],[Actual_Rent]]/Rent[[#This Row],[Planned_rent]]</f>
        <v>0.5</v>
      </c>
      <c r="K2902"/>
    </row>
    <row r="2903" spans="1:11" x14ac:dyDescent="0.25">
      <c r="A2903">
        <v>153</v>
      </c>
      <c r="B2903" s="1">
        <v>42005</v>
      </c>
      <c r="C2903">
        <v>9</v>
      </c>
      <c r="D2903" t="str">
        <f>VLOOKUP(Rent[[#This Row],[Real_estate_Item]],Houses[#All],2)</f>
        <v>Eindhoven-Oost</v>
      </c>
      <c r="E2903" t="str">
        <f>VLOOKUP(Rent[[#This Row],[Real_estate_Item]],Houses[#All],3)</f>
        <v>Tongerlo</v>
      </c>
      <c r="F2903" t="str">
        <f>VLOOKUP(Rent[[#This Row],[Real_estate_Item]],Houses[#All],6)</f>
        <v>Apartment</v>
      </c>
      <c r="G2903" s="3">
        <f>VLOOKUP(Rent[[#This Row],[Real_estate_Item]],Houses[#All],7)</f>
        <v>355</v>
      </c>
      <c r="H2903" s="3">
        <f t="shared" si="90"/>
        <v>3195</v>
      </c>
      <c r="I2903" s="3">
        <f t="shared" si="91"/>
        <v>4260</v>
      </c>
      <c r="J2903" s="4">
        <f>Rent[[#This Row],[Actual_Rent]]/Rent[[#This Row],[Planned_rent]]</f>
        <v>0.75</v>
      </c>
      <c r="K2903"/>
    </row>
    <row r="2904" spans="1:11" x14ac:dyDescent="0.25">
      <c r="A2904">
        <v>153</v>
      </c>
      <c r="B2904" s="1">
        <v>42370</v>
      </c>
      <c r="C2904">
        <v>6</v>
      </c>
      <c r="D2904" t="str">
        <f>VLOOKUP(Rent[[#This Row],[Real_estate_Item]],Houses[#All],2)</f>
        <v>Eindhoven-Oost</v>
      </c>
      <c r="E2904" t="str">
        <f>VLOOKUP(Rent[[#This Row],[Real_estate_Item]],Houses[#All],3)</f>
        <v>Tongerlo</v>
      </c>
      <c r="F2904" t="str">
        <f>VLOOKUP(Rent[[#This Row],[Real_estate_Item]],Houses[#All],6)</f>
        <v>Apartment</v>
      </c>
      <c r="G2904" s="3">
        <f>VLOOKUP(Rent[[#This Row],[Real_estate_Item]],Houses[#All],7)</f>
        <v>355</v>
      </c>
      <c r="H2904" s="3">
        <f t="shared" si="90"/>
        <v>2130</v>
      </c>
      <c r="I2904" s="3">
        <f t="shared" si="91"/>
        <v>4260</v>
      </c>
      <c r="J2904" s="4">
        <f>Rent[[#This Row],[Actual_Rent]]/Rent[[#This Row],[Planned_rent]]</f>
        <v>0.5</v>
      </c>
      <c r="K2904"/>
    </row>
    <row r="2905" spans="1:11" x14ac:dyDescent="0.25">
      <c r="A2905">
        <v>153</v>
      </c>
      <c r="B2905" s="1">
        <v>42736</v>
      </c>
      <c r="C2905">
        <v>6</v>
      </c>
      <c r="D2905" t="str">
        <f>VLOOKUP(Rent[[#This Row],[Real_estate_Item]],Houses[#All],2)</f>
        <v>Eindhoven-Oost</v>
      </c>
      <c r="E2905" t="str">
        <f>VLOOKUP(Rent[[#This Row],[Real_estate_Item]],Houses[#All],3)</f>
        <v>Tongerlo</v>
      </c>
      <c r="F2905" t="str">
        <f>VLOOKUP(Rent[[#This Row],[Real_estate_Item]],Houses[#All],6)</f>
        <v>Apartment</v>
      </c>
      <c r="G2905" s="3">
        <f>VLOOKUP(Rent[[#This Row],[Real_estate_Item]],Houses[#All],7)</f>
        <v>355</v>
      </c>
      <c r="H2905" s="3">
        <f t="shared" si="90"/>
        <v>2130</v>
      </c>
      <c r="I2905" s="3">
        <f t="shared" si="91"/>
        <v>4260</v>
      </c>
      <c r="J2905" s="4">
        <f>Rent[[#This Row],[Actual_Rent]]/Rent[[#This Row],[Planned_rent]]</f>
        <v>0.5</v>
      </c>
      <c r="K2905"/>
    </row>
    <row r="2906" spans="1:11" x14ac:dyDescent="0.25">
      <c r="A2906">
        <v>153</v>
      </c>
      <c r="B2906" s="1">
        <v>43101</v>
      </c>
      <c r="C2906">
        <v>10</v>
      </c>
      <c r="D2906" t="str">
        <f>VLOOKUP(Rent[[#This Row],[Real_estate_Item]],Houses[#All],2)</f>
        <v>Eindhoven-Oost</v>
      </c>
      <c r="E2906" t="str">
        <f>VLOOKUP(Rent[[#This Row],[Real_estate_Item]],Houses[#All],3)</f>
        <v>Tongerlo</v>
      </c>
      <c r="F2906" t="str">
        <f>VLOOKUP(Rent[[#This Row],[Real_estate_Item]],Houses[#All],6)</f>
        <v>Apartment</v>
      </c>
      <c r="G2906" s="3">
        <f>VLOOKUP(Rent[[#This Row],[Real_estate_Item]],Houses[#All],7)</f>
        <v>355</v>
      </c>
      <c r="H2906" s="3">
        <f t="shared" si="90"/>
        <v>3550</v>
      </c>
      <c r="I2906" s="3">
        <f t="shared" si="91"/>
        <v>4260</v>
      </c>
      <c r="J2906" s="4">
        <f>Rent[[#This Row],[Actual_Rent]]/Rent[[#This Row],[Planned_rent]]</f>
        <v>0.83333333333333337</v>
      </c>
      <c r="K2906"/>
    </row>
    <row r="2907" spans="1:11" x14ac:dyDescent="0.25">
      <c r="A2907">
        <v>153</v>
      </c>
      <c r="B2907" s="1">
        <v>43466</v>
      </c>
      <c r="C2907">
        <v>9</v>
      </c>
      <c r="D2907" t="str">
        <f>VLOOKUP(Rent[[#This Row],[Real_estate_Item]],Houses[#All],2)</f>
        <v>Eindhoven-Oost</v>
      </c>
      <c r="E2907" t="str">
        <f>VLOOKUP(Rent[[#This Row],[Real_estate_Item]],Houses[#All],3)</f>
        <v>Tongerlo</v>
      </c>
      <c r="F2907" t="str">
        <f>VLOOKUP(Rent[[#This Row],[Real_estate_Item]],Houses[#All],6)</f>
        <v>Apartment</v>
      </c>
      <c r="G2907" s="3">
        <f>VLOOKUP(Rent[[#This Row],[Real_estate_Item]],Houses[#All],7)</f>
        <v>355</v>
      </c>
      <c r="H2907" s="3">
        <f t="shared" si="90"/>
        <v>3195</v>
      </c>
      <c r="I2907" s="3">
        <f t="shared" si="91"/>
        <v>4260</v>
      </c>
      <c r="J2907" s="4">
        <f>Rent[[#This Row],[Actual_Rent]]/Rent[[#This Row],[Planned_rent]]</f>
        <v>0.75</v>
      </c>
      <c r="K2907"/>
    </row>
    <row r="2908" spans="1:11" x14ac:dyDescent="0.25">
      <c r="A2908">
        <v>154</v>
      </c>
      <c r="B2908" s="1">
        <v>36892</v>
      </c>
      <c r="C2908">
        <v>7</v>
      </c>
      <c r="D2908" t="str">
        <f>VLOOKUP(Rent[[#This Row],[Real_estate_Item]],Houses[#All],2)</f>
        <v>Eindhoven-Oost</v>
      </c>
      <c r="E2908" t="str">
        <f>VLOOKUP(Rent[[#This Row],[Real_estate_Item]],Houses[#All],3)</f>
        <v>Tongerlo</v>
      </c>
      <c r="F2908" t="str">
        <f>VLOOKUP(Rent[[#This Row],[Real_estate_Item]],Houses[#All],6)</f>
        <v>Apartment</v>
      </c>
      <c r="G2908" s="3">
        <f>VLOOKUP(Rent[[#This Row],[Real_estate_Item]],Houses[#All],7)</f>
        <v>355</v>
      </c>
      <c r="H2908" s="3">
        <f t="shared" si="90"/>
        <v>2485</v>
      </c>
      <c r="I2908" s="3">
        <f t="shared" si="91"/>
        <v>4260</v>
      </c>
      <c r="J2908" s="4">
        <f>Rent[[#This Row],[Actual_Rent]]/Rent[[#This Row],[Planned_rent]]</f>
        <v>0.58333333333333337</v>
      </c>
      <c r="K2908"/>
    </row>
    <row r="2909" spans="1:11" x14ac:dyDescent="0.25">
      <c r="A2909">
        <v>154</v>
      </c>
      <c r="B2909" s="1">
        <v>37257</v>
      </c>
      <c r="C2909">
        <v>9</v>
      </c>
      <c r="D2909" t="str">
        <f>VLOOKUP(Rent[[#This Row],[Real_estate_Item]],Houses[#All],2)</f>
        <v>Eindhoven-Oost</v>
      </c>
      <c r="E2909" t="str">
        <f>VLOOKUP(Rent[[#This Row],[Real_estate_Item]],Houses[#All],3)</f>
        <v>Tongerlo</v>
      </c>
      <c r="F2909" t="str">
        <f>VLOOKUP(Rent[[#This Row],[Real_estate_Item]],Houses[#All],6)</f>
        <v>Apartment</v>
      </c>
      <c r="G2909" s="3">
        <f>VLOOKUP(Rent[[#This Row],[Real_estate_Item]],Houses[#All],7)</f>
        <v>355</v>
      </c>
      <c r="H2909" s="3">
        <f t="shared" si="90"/>
        <v>3195</v>
      </c>
      <c r="I2909" s="3">
        <f t="shared" si="91"/>
        <v>4260</v>
      </c>
      <c r="J2909" s="4">
        <f>Rent[[#This Row],[Actual_Rent]]/Rent[[#This Row],[Planned_rent]]</f>
        <v>0.75</v>
      </c>
      <c r="K2909"/>
    </row>
    <row r="2910" spans="1:11" x14ac:dyDescent="0.25">
      <c r="A2910">
        <v>154</v>
      </c>
      <c r="B2910" s="1">
        <v>37622</v>
      </c>
      <c r="C2910">
        <v>5</v>
      </c>
      <c r="D2910" t="str">
        <f>VLOOKUP(Rent[[#This Row],[Real_estate_Item]],Houses[#All],2)</f>
        <v>Eindhoven-Oost</v>
      </c>
      <c r="E2910" t="str">
        <f>VLOOKUP(Rent[[#This Row],[Real_estate_Item]],Houses[#All],3)</f>
        <v>Tongerlo</v>
      </c>
      <c r="F2910" t="str">
        <f>VLOOKUP(Rent[[#This Row],[Real_estate_Item]],Houses[#All],6)</f>
        <v>Apartment</v>
      </c>
      <c r="G2910" s="3">
        <f>VLOOKUP(Rent[[#This Row],[Real_estate_Item]],Houses[#All],7)</f>
        <v>355</v>
      </c>
      <c r="H2910" s="3">
        <f t="shared" si="90"/>
        <v>1775</v>
      </c>
      <c r="I2910" s="3">
        <f t="shared" si="91"/>
        <v>4260</v>
      </c>
      <c r="J2910" s="4">
        <f>Rent[[#This Row],[Actual_Rent]]/Rent[[#This Row],[Planned_rent]]</f>
        <v>0.41666666666666669</v>
      </c>
      <c r="K2910"/>
    </row>
    <row r="2911" spans="1:11" x14ac:dyDescent="0.25">
      <c r="A2911">
        <v>154</v>
      </c>
      <c r="B2911" s="1">
        <v>37987</v>
      </c>
      <c r="C2911">
        <v>6</v>
      </c>
      <c r="D2911" t="str">
        <f>VLOOKUP(Rent[[#This Row],[Real_estate_Item]],Houses[#All],2)</f>
        <v>Eindhoven-Oost</v>
      </c>
      <c r="E2911" t="str">
        <f>VLOOKUP(Rent[[#This Row],[Real_estate_Item]],Houses[#All],3)</f>
        <v>Tongerlo</v>
      </c>
      <c r="F2911" t="str">
        <f>VLOOKUP(Rent[[#This Row],[Real_estate_Item]],Houses[#All],6)</f>
        <v>Apartment</v>
      </c>
      <c r="G2911" s="3">
        <f>VLOOKUP(Rent[[#This Row],[Real_estate_Item]],Houses[#All],7)</f>
        <v>355</v>
      </c>
      <c r="H2911" s="3">
        <f t="shared" si="90"/>
        <v>2130</v>
      </c>
      <c r="I2911" s="3">
        <f t="shared" si="91"/>
        <v>4260</v>
      </c>
      <c r="J2911" s="4">
        <f>Rent[[#This Row],[Actual_Rent]]/Rent[[#This Row],[Planned_rent]]</f>
        <v>0.5</v>
      </c>
      <c r="K2911"/>
    </row>
    <row r="2912" spans="1:11" x14ac:dyDescent="0.25">
      <c r="A2912">
        <v>154</v>
      </c>
      <c r="B2912" s="1">
        <v>38353</v>
      </c>
      <c r="C2912">
        <v>6</v>
      </c>
      <c r="D2912" t="str">
        <f>VLOOKUP(Rent[[#This Row],[Real_estate_Item]],Houses[#All],2)</f>
        <v>Eindhoven-Oost</v>
      </c>
      <c r="E2912" t="str">
        <f>VLOOKUP(Rent[[#This Row],[Real_estate_Item]],Houses[#All],3)</f>
        <v>Tongerlo</v>
      </c>
      <c r="F2912" t="str">
        <f>VLOOKUP(Rent[[#This Row],[Real_estate_Item]],Houses[#All],6)</f>
        <v>Apartment</v>
      </c>
      <c r="G2912" s="3">
        <f>VLOOKUP(Rent[[#This Row],[Real_estate_Item]],Houses[#All],7)</f>
        <v>355</v>
      </c>
      <c r="H2912" s="3">
        <f t="shared" si="90"/>
        <v>2130</v>
      </c>
      <c r="I2912" s="3">
        <f t="shared" si="91"/>
        <v>4260</v>
      </c>
      <c r="J2912" s="4">
        <f>Rent[[#This Row],[Actual_Rent]]/Rent[[#This Row],[Planned_rent]]</f>
        <v>0.5</v>
      </c>
      <c r="K2912"/>
    </row>
    <row r="2913" spans="1:11" x14ac:dyDescent="0.25">
      <c r="A2913">
        <v>154</v>
      </c>
      <c r="B2913" s="1">
        <v>38718</v>
      </c>
      <c r="C2913">
        <v>9</v>
      </c>
      <c r="D2913" t="str">
        <f>VLOOKUP(Rent[[#This Row],[Real_estate_Item]],Houses[#All],2)</f>
        <v>Eindhoven-Oost</v>
      </c>
      <c r="E2913" t="str">
        <f>VLOOKUP(Rent[[#This Row],[Real_estate_Item]],Houses[#All],3)</f>
        <v>Tongerlo</v>
      </c>
      <c r="F2913" t="str">
        <f>VLOOKUP(Rent[[#This Row],[Real_estate_Item]],Houses[#All],6)</f>
        <v>Apartment</v>
      </c>
      <c r="G2913" s="3">
        <f>VLOOKUP(Rent[[#This Row],[Real_estate_Item]],Houses[#All],7)</f>
        <v>355</v>
      </c>
      <c r="H2913" s="3">
        <f t="shared" si="90"/>
        <v>3195</v>
      </c>
      <c r="I2913" s="3">
        <f t="shared" si="91"/>
        <v>4260</v>
      </c>
      <c r="J2913" s="4">
        <f>Rent[[#This Row],[Actual_Rent]]/Rent[[#This Row],[Planned_rent]]</f>
        <v>0.75</v>
      </c>
      <c r="K2913"/>
    </row>
    <row r="2914" spans="1:11" x14ac:dyDescent="0.25">
      <c r="A2914">
        <v>154</v>
      </c>
      <c r="B2914" s="1">
        <v>39083</v>
      </c>
      <c r="C2914">
        <v>5</v>
      </c>
      <c r="D2914" t="str">
        <f>VLOOKUP(Rent[[#This Row],[Real_estate_Item]],Houses[#All],2)</f>
        <v>Eindhoven-Oost</v>
      </c>
      <c r="E2914" t="str">
        <f>VLOOKUP(Rent[[#This Row],[Real_estate_Item]],Houses[#All],3)</f>
        <v>Tongerlo</v>
      </c>
      <c r="F2914" t="str">
        <f>VLOOKUP(Rent[[#This Row],[Real_estate_Item]],Houses[#All],6)</f>
        <v>Apartment</v>
      </c>
      <c r="G2914" s="3">
        <f>VLOOKUP(Rent[[#This Row],[Real_estate_Item]],Houses[#All],7)</f>
        <v>355</v>
      </c>
      <c r="H2914" s="3">
        <f t="shared" si="90"/>
        <v>1775</v>
      </c>
      <c r="I2914" s="3">
        <f t="shared" si="91"/>
        <v>4260</v>
      </c>
      <c r="J2914" s="4">
        <f>Rent[[#This Row],[Actual_Rent]]/Rent[[#This Row],[Planned_rent]]</f>
        <v>0.41666666666666669</v>
      </c>
      <c r="K2914"/>
    </row>
    <row r="2915" spans="1:11" x14ac:dyDescent="0.25">
      <c r="A2915">
        <v>154</v>
      </c>
      <c r="B2915" s="1">
        <v>39448</v>
      </c>
      <c r="C2915">
        <v>6</v>
      </c>
      <c r="D2915" t="str">
        <f>VLOOKUP(Rent[[#This Row],[Real_estate_Item]],Houses[#All],2)</f>
        <v>Eindhoven-Oost</v>
      </c>
      <c r="E2915" t="str">
        <f>VLOOKUP(Rent[[#This Row],[Real_estate_Item]],Houses[#All],3)</f>
        <v>Tongerlo</v>
      </c>
      <c r="F2915" t="str">
        <f>VLOOKUP(Rent[[#This Row],[Real_estate_Item]],Houses[#All],6)</f>
        <v>Apartment</v>
      </c>
      <c r="G2915" s="3">
        <f>VLOOKUP(Rent[[#This Row],[Real_estate_Item]],Houses[#All],7)</f>
        <v>355</v>
      </c>
      <c r="H2915" s="3">
        <f t="shared" si="90"/>
        <v>2130</v>
      </c>
      <c r="I2915" s="3">
        <f t="shared" si="91"/>
        <v>4260</v>
      </c>
      <c r="J2915" s="4">
        <f>Rent[[#This Row],[Actual_Rent]]/Rent[[#This Row],[Planned_rent]]</f>
        <v>0.5</v>
      </c>
      <c r="K2915"/>
    </row>
    <row r="2916" spans="1:11" x14ac:dyDescent="0.25">
      <c r="A2916">
        <v>154</v>
      </c>
      <c r="B2916" s="1">
        <v>39814</v>
      </c>
      <c r="C2916">
        <v>7</v>
      </c>
      <c r="D2916" t="str">
        <f>VLOOKUP(Rent[[#This Row],[Real_estate_Item]],Houses[#All],2)</f>
        <v>Eindhoven-Oost</v>
      </c>
      <c r="E2916" t="str">
        <f>VLOOKUP(Rent[[#This Row],[Real_estate_Item]],Houses[#All],3)</f>
        <v>Tongerlo</v>
      </c>
      <c r="F2916" t="str">
        <f>VLOOKUP(Rent[[#This Row],[Real_estate_Item]],Houses[#All],6)</f>
        <v>Apartment</v>
      </c>
      <c r="G2916" s="3">
        <f>VLOOKUP(Rent[[#This Row],[Real_estate_Item]],Houses[#All],7)</f>
        <v>355</v>
      </c>
      <c r="H2916" s="3">
        <f t="shared" si="90"/>
        <v>2485</v>
      </c>
      <c r="I2916" s="3">
        <f t="shared" si="91"/>
        <v>4260</v>
      </c>
      <c r="J2916" s="4">
        <f>Rent[[#This Row],[Actual_Rent]]/Rent[[#This Row],[Planned_rent]]</f>
        <v>0.58333333333333337</v>
      </c>
      <c r="K2916"/>
    </row>
    <row r="2917" spans="1:11" x14ac:dyDescent="0.25">
      <c r="A2917">
        <v>154</v>
      </c>
      <c r="B2917" s="1">
        <v>40179</v>
      </c>
      <c r="C2917">
        <v>6</v>
      </c>
      <c r="D2917" t="str">
        <f>VLOOKUP(Rent[[#This Row],[Real_estate_Item]],Houses[#All],2)</f>
        <v>Eindhoven-Oost</v>
      </c>
      <c r="E2917" t="str">
        <f>VLOOKUP(Rent[[#This Row],[Real_estate_Item]],Houses[#All],3)</f>
        <v>Tongerlo</v>
      </c>
      <c r="F2917" t="str">
        <f>VLOOKUP(Rent[[#This Row],[Real_estate_Item]],Houses[#All],6)</f>
        <v>Apartment</v>
      </c>
      <c r="G2917" s="3">
        <f>VLOOKUP(Rent[[#This Row],[Real_estate_Item]],Houses[#All],7)</f>
        <v>355</v>
      </c>
      <c r="H2917" s="3">
        <f t="shared" si="90"/>
        <v>2130</v>
      </c>
      <c r="I2917" s="3">
        <f t="shared" si="91"/>
        <v>4260</v>
      </c>
      <c r="J2917" s="4">
        <f>Rent[[#This Row],[Actual_Rent]]/Rent[[#This Row],[Planned_rent]]</f>
        <v>0.5</v>
      </c>
      <c r="K2917"/>
    </row>
    <row r="2918" spans="1:11" x14ac:dyDescent="0.25">
      <c r="A2918">
        <v>154</v>
      </c>
      <c r="B2918" s="1">
        <v>40544</v>
      </c>
      <c r="C2918">
        <v>5</v>
      </c>
      <c r="D2918" t="str">
        <f>VLOOKUP(Rent[[#This Row],[Real_estate_Item]],Houses[#All],2)</f>
        <v>Eindhoven-Oost</v>
      </c>
      <c r="E2918" t="str">
        <f>VLOOKUP(Rent[[#This Row],[Real_estate_Item]],Houses[#All],3)</f>
        <v>Tongerlo</v>
      </c>
      <c r="F2918" t="str">
        <f>VLOOKUP(Rent[[#This Row],[Real_estate_Item]],Houses[#All],6)</f>
        <v>Apartment</v>
      </c>
      <c r="G2918" s="3">
        <f>VLOOKUP(Rent[[#This Row],[Real_estate_Item]],Houses[#All],7)</f>
        <v>355</v>
      </c>
      <c r="H2918" s="3">
        <f t="shared" si="90"/>
        <v>1775</v>
      </c>
      <c r="I2918" s="3">
        <f t="shared" si="91"/>
        <v>4260</v>
      </c>
      <c r="J2918" s="4">
        <f>Rent[[#This Row],[Actual_Rent]]/Rent[[#This Row],[Planned_rent]]</f>
        <v>0.41666666666666669</v>
      </c>
      <c r="K2918"/>
    </row>
    <row r="2919" spans="1:11" x14ac:dyDescent="0.25">
      <c r="A2919">
        <v>154</v>
      </c>
      <c r="B2919" s="1">
        <v>40909</v>
      </c>
      <c r="C2919">
        <v>5</v>
      </c>
      <c r="D2919" t="str">
        <f>VLOOKUP(Rent[[#This Row],[Real_estate_Item]],Houses[#All],2)</f>
        <v>Eindhoven-Oost</v>
      </c>
      <c r="E2919" t="str">
        <f>VLOOKUP(Rent[[#This Row],[Real_estate_Item]],Houses[#All],3)</f>
        <v>Tongerlo</v>
      </c>
      <c r="F2919" t="str">
        <f>VLOOKUP(Rent[[#This Row],[Real_estate_Item]],Houses[#All],6)</f>
        <v>Apartment</v>
      </c>
      <c r="G2919" s="3">
        <f>VLOOKUP(Rent[[#This Row],[Real_estate_Item]],Houses[#All],7)</f>
        <v>355</v>
      </c>
      <c r="H2919" s="3">
        <f t="shared" si="90"/>
        <v>1775</v>
      </c>
      <c r="I2919" s="3">
        <f t="shared" si="91"/>
        <v>4260</v>
      </c>
      <c r="J2919" s="4">
        <f>Rent[[#This Row],[Actual_Rent]]/Rent[[#This Row],[Planned_rent]]</f>
        <v>0.41666666666666669</v>
      </c>
      <c r="K2919"/>
    </row>
    <row r="2920" spans="1:11" x14ac:dyDescent="0.25">
      <c r="A2920">
        <v>154</v>
      </c>
      <c r="B2920" s="1">
        <v>41275</v>
      </c>
      <c r="C2920">
        <v>6</v>
      </c>
      <c r="D2920" t="str">
        <f>VLOOKUP(Rent[[#This Row],[Real_estate_Item]],Houses[#All],2)</f>
        <v>Eindhoven-Oost</v>
      </c>
      <c r="E2920" t="str">
        <f>VLOOKUP(Rent[[#This Row],[Real_estate_Item]],Houses[#All],3)</f>
        <v>Tongerlo</v>
      </c>
      <c r="F2920" t="str">
        <f>VLOOKUP(Rent[[#This Row],[Real_estate_Item]],Houses[#All],6)</f>
        <v>Apartment</v>
      </c>
      <c r="G2920" s="3">
        <f>VLOOKUP(Rent[[#This Row],[Real_estate_Item]],Houses[#All],7)</f>
        <v>355</v>
      </c>
      <c r="H2920" s="3">
        <f t="shared" si="90"/>
        <v>2130</v>
      </c>
      <c r="I2920" s="3">
        <f t="shared" si="91"/>
        <v>4260</v>
      </c>
      <c r="J2920" s="4">
        <f>Rent[[#This Row],[Actual_Rent]]/Rent[[#This Row],[Planned_rent]]</f>
        <v>0.5</v>
      </c>
      <c r="K2920"/>
    </row>
    <row r="2921" spans="1:11" x14ac:dyDescent="0.25">
      <c r="A2921">
        <v>154</v>
      </c>
      <c r="B2921" s="1">
        <v>41640</v>
      </c>
      <c r="C2921">
        <v>8</v>
      </c>
      <c r="D2921" t="str">
        <f>VLOOKUP(Rent[[#This Row],[Real_estate_Item]],Houses[#All],2)</f>
        <v>Eindhoven-Oost</v>
      </c>
      <c r="E2921" t="str">
        <f>VLOOKUP(Rent[[#This Row],[Real_estate_Item]],Houses[#All],3)</f>
        <v>Tongerlo</v>
      </c>
      <c r="F2921" t="str">
        <f>VLOOKUP(Rent[[#This Row],[Real_estate_Item]],Houses[#All],6)</f>
        <v>Apartment</v>
      </c>
      <c r="G2921" s="3">
        <f>VLOOKUP(Rent[[#This Row],[Real_estate_Item]],Houses[#All],7)</f>
        <v>355</v>
      </c>
      <c r="H2921" s="3">
        <f t="shared" si="90"/>
        <v>2840</v>
      </c>
      <c r="I2921" s="3">
        <f t="shared" si="91"/>
        <v>4260</v>
      </c>
      <c r="J2921" s="4">
        <f>Rent[[#This Row],[Actual_Rent]]/Rent[[#This Row],[Planned_rent]]</f>
        <v>0.66666666666666663</v>
      </c>
      <c r="K2921"/>
    </row>
    <row r="2922" spans="1:11" x14ac:dyDescent="0.25">
      <c r="A2922">
        <v>154</v>
      </c>
      <c r="B2922" s="1">
        <v>42005</v>
      </c>
      <c r="C2922">
        <v>7</v>
      </c>
      <c r="D2922" t="str">
        <f>VLOOKUP(Rent[[#This Row],[Real_estate_Item]],Houses[#All],2)</f>
        <v>Eindhoven-Oost</v>
      </c>
      <c r="E2922" t="str">
        <f>VLOOKUP(Rent[[#This Row],[Real_estate_Item]],Houses[#All],3)</f>
        <v>Tongerlo</v>
      </c>
      <c r="F2922" t="str">
        <f>VLOOKUP(Rent[[#This Row],[Real_estate_Item]],Houses[#All],6)</f>
        <v>Apartment</v>
      </c>
      <c r="G2922" s="3">
        <f>VLOOKUP(Rent[[#This Row],[Real_estate_Item]],Houses[#All],7)</f>
        <v>355</v>
      </c>
      <c r="H2922" s="3">
        <f t="shared" si="90"/>
        <v>2485</v>
      </c>
      <c r="I2922" s="3">
        <f t="shared" si="91"/>
        <v>4260</v>
      </c>
      <c r="J2922" s="4">
        <f>Rent[[#This Row],[Actual_Rent]]/Rent[[#This Row],[Planned_rent]]</f>
        <v>0.58333333333333337</v>
      </c>
      <c r="K2922"/>
    </row>
    <row r="2923" spans="1:11" x14ac:dyDescent="0.25">
      <c r="A2923">
        <v>154</v>
      </c>
      <c r="B2923" s="1">
        <v>42370</v>
      </c>
      <c r="C2923">
        <v>7</v>
      </c>
      <c r="D2923" t="str">
        <f>VLOOKUP(Rent[[#This Row],[Real_estate_Item]],Houses[#All],2)</f>
        <v>Eindhoven-Oost</v>
      </c>
      <c r="E2923" t="str">
        <f>VLOOKUP(Rent[[#This Row],[Real_estate_Item]],Houses[#All],3)</f>
        <v>Tongerlo</v>
      </c>
      <c r="F2923" t="str">
        <f>VLOOKUP(Rent[[#This Row],[Real_estate_Item]],Houses[#All],6)</f>
        <v>Apartment</v>
      </c>
      <c r="G2923" s="3">
        <f>VLOOKUP(Rent[[#This Row],[Real_estate_Item]],Houses[#All],7)</f>
        <v>355</v>
      </c>
      <c r="H2923" s="3">
        <f t="shared" si="90"/>
        <v>2485</v>
      </c>
      <c r="I2923" s="3">
        <f t="shared" si="91"/>
        <v>4260</v>
      </c>
      <c r="J2923" s="4">
        <f>Rent[[#This Row],[Actual_Rent]]/Rent[[#This Row],[Planned_rent]]</f>
        <v>0.58333333333333337</v>
      </c>
      <c r="K2923"/>
    </row>
    <row r="2924" spans="1:11" x14ac:dyDescent="0.25">
      <c r="A2924">
        <v>154</v>
      </c>
      <c r="B2924" s="1">
        <v>42736</v>
      </c>
      <c r="C2924">
        <v>7</v>
      </c>
      <c r="D2924" t="str">
        <f>VLOOKUP(Rent[[#This Row],[Real_estate_Item]],Houses[#All],2)</f>
        <v>Eindhoven-Oost</v>
      </c>
      <c r="E2924" t="str">
        <f>VLOOKUP(Rent[[#This Row],[Real_estate_Item]],Houses[#All],3)</f>
        <v>Tongerlo</v>
      </c>
      <c r="F2924" t="str">
        <f>VLOOKUP(Rent[[#This Row],[Real_estate_Item]],Houses[#All],6)</f>
        <v>Apartment</v>
      </c>
      <c r="G2924" s="3">
        <f>VLOOKUP(Rent[[#This Row],[Real_estate_Item]],Houses[#All],7)</f>
        <v>355</v>
      </c>
      <c r="H2924" s="3">
        <f t="shared" si="90"/>
        <v>2485</v>
      </c>
      <c r="I2924" s="3">
        <f t="shared" si="91"/>
        <v>4260</v>
      </c>
      <c r="J2924" s="4">
        <f>Rent[[#This Row],[Actual_Rent]]/Rent[[#This Row],[Planned_rent]]</f>
        <v>0.58333333333333337</v>
      </c>
      <c r="K2924"/>
    </row>
    <row r="2925" spans="1:11" x14ac:dyDescent="0.25">
      <c r="A2925">
        <v>154</v>
      </c>
      <c r="B2925" s="1">
        <v>43101</v>
      </c>
      <c r="C2925">
        <v>11</v>
      </c>
      <c r="D2925" t="str">
        <f>VLOOKUP(Rent[[#This Row],[Real_estate_Item]],Houses[#All],2)</f>
        <v>Eindhoven-Oost</v>
      </c>
      <c r="E2925" t="str">
        <f>VLOOKUP(Rent[[#This Row],[Real_estate_Item]],Houses[#All],3)</f>
        <v>Tongerlo</v>
      </c>
      <c r="F2925" t="str">
        <f>VLOOKUP(Rent[[#This Row],[Real_estate_Item]],Houses[#All],6)</f>
        <v>Apartment</v>
      </c>
      <c r="G2925" s="3">
        <f>VLOOKUP(Rent[[#This Row],[Real_estate_Item]],Houses[#All],7)</f>
        <v>355</v>
      </c>
      <c r="H2925" s="3">
        <f t="shared" si="90"/>
        <v>3905</v>
      </c>
      <c r="I2925" s="3">
        <f t="shared" si="91"/>
        <v>4260</v>
      </c>
      <c r="J2925" s="4">
        <f>Rent[[#This Row],[Actual_Rent]]/Rent[[#This Row],[Planned_rent]]</f>
        <v>0.91666666666666663</v>
      </c>
      <c r="K2925"/>
    </row>
    <row r="2926" spans="1:11" x14ac:dyDescent="0.25">
      <c r="A2926">
        <v>154</v>
      </c>
      <c r="B2926" s="1">
        <v>43466</v>
      </c>
      <c r="C2926">
        <v>8</v>
      </c>
      <c r="D2926" t="str">
        <f>VLOOKUP(Rent[[#This Row],[Real_estate_Item]],Houses[#All],2)</f>
        <v>Eindhoven-Oost</v>
      </c>
      <c r="E2926" t="str">
        <f>VLOOKUP(Rent[[#This Row],[Real_estate_Item]],Houses[#All],3)</f>
        <v>Tongerlo</v>
      </c>
      <c r="F2926" t="str">
        <f>VLOOKUP(Rent[[#This Row],[Real_estate_Item]],Houses[#All],6)</f>
        <v>Apartment</v>
      </c>
      <c r="G2926" s="3">
        <f>VLOOKUP(Rent[[#This Row],[Real_estate_Item]],Houses[#All],7)</f>
        <v>355</v>
      </c>
      <c r="H2926" s="3">
        <f t="shared" si="90"/>
        <v>2840</v>
      </c>
      <c r="I2926" s="3">
        <f t="shared" si="91"/>
        <v>4260</v>
      </c>
      <c r="J2926" s="4">
        <f>Rent[[#This Row],[Actual_Rent]]/Rent[[#This Row],[Planned_rent]]</f>
        <v>0.66666666666666663</v>
      </c>
      <c r="K2926"/>
    </row>
    <row r="2927" spans="1:11" x14ac:dyDescent="0.25">
      <c r="A2927">
        <v>155</v>
      </c>
      <c r="B2927" s="1">
        <v>36892</v>
      </c>
      <c r="C2927">
        <v>5</v>
      </c>
      <c r="D2927" t="str">
        <f>VLOOKUP(Rent[[#This Row],[Real_estate_Item]],Houses[#All],2)</f>
        <v>Eindhoven-Oost</v>
      </c>
      <c r="E2927" t="str">
        <f>VLOOKUP(Rent[[#This Row],[Real_estate_Item]],Houses[#All],3)</f>
        <v>Tongerlo</v>
      </c>
      <c r="F2927" t="str">
        <f>VLOOKUP(Rent[[#This Row],[Real_estate_Item]],Houses[#All],6)</f>
        <v>Apartment</v>
      </c>
      <c r="G2927" s="3">
        <f>VLOOKUP(Rent[[#This Row],[Real_estate_Item]],Houses[#All],7)</f>
        <v>360</v>
      </c>
      <c r="H2927" s="3">
        <f t="shared" si="90"/>
        <v>1800</v>
      </c>
      <c r="I2927" s="3">
        <f t="shared" si="91"/>
        <v>4320</v>
      </c>
      <c r="J2927" s="4">
        <f>Rent[[#This Row],[Actual_Rent]]/Rent[[#This Row],[Planned_rent]]</f>
        <v>0.41666666666666669</v>
      </c>
      <c r="K2927"/>
    </row>
    <row r="2928" spans="1:11" x14ac:dyDescent="0.25">
      <c r="A2928">
        <v>155</v>
      </c>
      <c r="B2928" s="1">
        <v>37257</v>
      </c>
      <c r="C2928">
        <v>9</v>
      </c>
      <c r="D2928" t="str">
        <f>VLOOKUP(Rent[[#This Row],[Real_estate_Item]],Houses[#All],2)</f>
        <v>Eindhoven-Oost</v>
      </c>
      <c r="E2928" t="str">
        <f>VLOOKUP(Rent[[#This Row],[Real_estate_Item]],Houses[#All],3)</f>
        <v>Tongerlo</v>
      </c>
      <c r="F2928" t="str">
        <f>VLOOKUP(Rent[[#This Row],[Real_estate_Item]],Houses[#All],6)</f>
        <v>Apartment</v>
      </c>
      <c r="G2928" s="3">
        <f>VLOOKUP(Rent[[#This Row],[Real_estate_Item]],Houses[#All],7)</f>
        <v>360</v>
      </c>
      <c r="H2928" s="3">
        <f t="shared" si="90"/>
        <v>3240</v>
      </c>
      <c r="I2928" s="3">
        <f t="shared" si="91"/>
        <v>4320</v>
      </c>
      <c r="J2928" s="4">
        <f>Rent[[#This Row],[Actual_Rent]]/Rent[[#This Row],[Planned_rent]]</f>
        <v>0.75</v>
      </c>
      <c r="K2928"/>
    </row>
    <row r="2929" spans="1:11" x14ac:dyDescent="0.25">
      <c r="A2929">
        <v>155</v>
      </c>
      <c r="B2929" s="1">
        <v>37622</v>
      </c>
      <c r="C2929">
        <v>8</v>
      </c>
      <c r="D2929" t="str">
        <f>VLOOKUP(Rent[[#This Row],[Real_estate_Item]],Houses[#All],2)</f>
        <v>Eindhoven-Oost</v>
      </c>
      <c r="E2929" t="str">
        <f>VLOOKUP(Rent[[#This Row],[Real_estate_Item]],Houses[#All],3)</f>
        <v>Tongerlo</v>
      </c>
      <c r="F2929" t="str">
        <f>VLOOKUP(Rent[[#This Row],[Real_estate_Item]],Houses[#All],6)</f>
        <v>Apartment</v>
      </c>
      <c r="G2929" s="3">
        <f>VLOOKUP(Rent[[#This Row],[Real_estate_Item]],Houses[#All],7)</f>
        <v>360</v>
      </c>
      <c r="H2929" s="3">
        <f t="shared" si="90"/>
        <v>2880</v>
      </c>
      <c r="I2929" s="3">
        <f t="shared" si="91"/>
        <v>4320</v>
      </c>
      <c r="J2929" s="4">
        <f>Rent[[#This Row],[Actual_Rent]]/Rent[[#This Row],[Planned_rent]]</f>
        <v>0.66666666666666663</v>
      </c>
      <c r="K2929"/>
    </row>
    <row r="2930" spans="1:11" x14ac:dyDescent="0.25">
      <c r="A2930">
        <v>155</v>
      </c>
      <c r="B2930" s="1">
        <v>37987</v>
      </c>
      <c r="C2930">
        <v>5</v>
      </c>
      <c r="D2930" t="str">
        <f>VLOOKUP(Rent[[#This Row],[Real_estate_Item]],Houses[#All],2)</f>
        <v>Eindhoven-Oost</v>
      </c>
      <c r="E2930" t="str">
        <f>VLOOKUP(Rent[[#This Row],[Real_estate_Item]],Houses[#All],3)</f>
        <v>Tongerlo</v>
      </c>
      <c r="F2930" t="str">
        <f>VLOOKUP(Rent[[#This Row],[Real_estate_Item]],Houses[#All],6)</f>
        <v>Apartment</v>
      </c>
      <c r="G2930" s="3">
        <f>VLOOKUP(Rent[[#This Row],[Real_estate_Item]],Houses[#All],7)</f>
        <v>360</v>
      </c>
      <c r="H2930" s="3">
        <f t="shared" si="90"/>
        <v>1800</v>
      </c>
      <c r="I2930" s="3">
        <f t="shared" si="91"/>
        <v>4320</v>
      </c>
      <c r="J2930" s="4">
        <f>Rent[[#This Row],[Actual_Rent]]/Rent[[#This Row],[Planned_rent]]</f>
        <v>0.41666666666666669</v>
      </c>
      <c r="K2930"/>
    </row>
    <row r="2931" spans="1:11" x14ac:dyDescent="0.25">
      <c r="A2931">
        <v>155</v>
      </c>
      <c r="B2931" s="1">
        <v>38353</v>
      </c>
      <c r="C2931">
        <v>7</v>
      </c>
      <c r="D2931" t="str">
        <f>VLOOKUP(Rent[[#This Row],[Real_estate_Item]],Houses[#All],2)</f>
        <v>Eindhoven-Oost</v>
      </c>
      <c r="E2931" t="str">
        <f>VLOOKUP(Rent[[#This Row],[Real_estate_Item]],Houses[#All],3)</f>
        <v>Tongerlo</v>
      </c>
      <c r="F2931" t="str">
        <f>VLOOKUP(Rent[[#This Row],[Real_estate_Item]],Houses[#All],6)</f>
        <v>Apartment</v>
      </c>
      <c r="G2931" s="3">
        <f>VLOOKUP(Rent[[#This Row],[Real_estate_Item]],Houses[#All],7)</f>
        <v>360</v>
      </c>
      <c r="H2931" s="3">
        <f t="shared" si="90"/>
        <v>2520</v>
      </c>
      <c r="I2931" s="3">
        <f t="shared" si="91"/>
        <v>4320</v>
      </c>
      <c r="J2931" s="4">
        <f>Rent[[#This Row],[Actual_Rent]]/Rent[[#This Row],[Planned_rent]]</f>
        <v>0.58333333333333337</v>
      </c>
      <c r="K2931"/>
    </row>
    <row r="2932" spans="1:11" x14ac:dyDescent="0.25">
      <c r="A2932">
        <v>155</v>
      </c>
      <c r="B2932" s="1">
        <v>38718</v>
      </c>
      <c r="C2932">
        <v>5</v>
      </c>
      <c r="D2932" t="str">
        <f>VLOOKUP(Rent[[#This Row],[Real_estate_Item]],Houses[#All],2)</f>
        <v>Eindhoven-Oost</v>
      </c>
      <c r="E2932" t="str">
        <f>VLOOKUP(Rent[[#This Row],[Real_estate_Item]],Houses[#All],3)</f>
        <v>Tongerlo</v>
      </c>
      <c r="F2932" t="str">
        <f>VLOOKUP(Rent[[#This Row],[Real_estate_Item]],Houses[#All],6)</f>
        <v>Apartment</v>
      </c>
      <c r="G2932" s="3">
        <f>VLOOKUP(Rent[[#This Row],[Real_estate_Item]],Houses[#All],7)</f>
        <v>360</v>
      </c>
      <c r="H2932" s="3">
        <f t="shared" si="90"/>
        <v>1800</v>
      </c>
      <c r="I2932" s="3">
        <f t="shared" si="91"/>
        <v>4320</v>
      </c>
      <c r="J2932" s="4">
        <f>Rent[[#This Row],[Actual_Rent]]/Rent[[#This Row],[Planned_rent]]</f>
        <v>0.41666666666666669</v>
      </c>
      <c r="K2932"/>
    </row>
    <row r="2933" spans="1:11" x14ac:dyDescent="0.25">
      <c r="A2933">
        <v>155</v>
      </c>
      <c r="B2933" s="1">
        <v>39083</v>
      </c>
      <c r="C2933">
        <v>6</v>
      </c>
      <c r="D2933" t="str">
        <f>VLOOKUP(Rent[[#This Row],[Real_estate_Item]],Houses[#All],2)</f>
        <v>Eindhoven-Oost</v>
      </c>
      <c r="E2933" t="str">
        <f>VLOOKUP(Rent[[#This Row],[Real_estate_Item]],Houses[#All],3)</f>
        <v>Tongerlo</v>
      </c>
      <c r="F2933" t="str">
        <f>VLOOKUP(Rent[[#This Row],[Real_estate_Item]],Houses[#All],6)</f>
        <v>Apartment</v>
      </c>
      <c r="G2933" s="3">
        <f>VLOOKUP(Rent[[#This Row],[Real_estate_Item]],Houses[#All],7)</f>
        <v>360</v>
      </c>
      <c r="H2933" s="3">
        <f t="shared" si="90"/>
        <v>2160</v>
      </c>
      <c r="I2933" s="3">
        <f t="shared" si="91"/>
        <v>4320</v>
      </c>
      <c r="J2933" s="4">
        <f>Rent[[#This Row],[Actual_Rent]]/Rent[[#This Row],[Planned_rent]]</f>
        <v>0.5</v>
      </c>
      <c r="K2933"/>
    </row>
    <row r="2934" spans="1:11" x14ac:dyDescent="0.25">
      <c r="A2934">
        <v>155</v>
      </c>
      <c r="B2934" s="1">
        <v>39448</v>
      </c>
      <c r="C2934">
        <v>7</v>
      </c>
      <c r="D2934" t="str">
        <f>VLOOKUP(Rent[[#This Row],[Real_estate_Item]],Houses[#All],2)</f>
        <v>Eindhoven-Oost</v>
      </c>
      <c r="E2934" t="str">
        <f>VLOOKUP(Rent[[#This Row],[Real_estate_Item]],Houses[#All],3)</f>
        <v>Tongerlo</v>
      </c>
      <c r="F2934" t="str">
        <f>VLOOKUP(Rent[[#This Row],[Real_estate_Item]],Houses[#All],6)</f>
        <v>Apartment</v>
      </c>
      <c r="G2934" s="3">
        <f>VLOOKUP(Rent[[#This Row],[Real_estate_Item]],Houses[#All],7)</f>
        <v>360</v>
      </c>
      <c r="H2934" s="3">
        <f t="shared" si="90"/>
        <v>2520</v>
      </c>
      <c r="I2934" s="3">
        <f t="shared" si="91"/>
        <v>4320</v>
      </c>
      <c r="J2934" s="4">
        <f>Rent[[#This Row],[Actual_Rent]]/Rent[[#This Row],[Planned_rent]]</f>
        <v>0.58333333333333337</v>
      </c>
      <c r="K2934"/>
    </row>
    <row r="2935" spans="1:11" x14ac:dyDescent="0.25">
      <c r="A2935">
        <v>155</v>
      </c>
      <c r="B2935" s="1">
        <v>39814</v>
      </c>
      <c r="C2935">
        <v>6</v>
      </c>
      <c r="D2935" t="str">
        <f>VLOOKUP(Rent[[#This Row],[Real_estate_Item]],Houses[#All],2)</f>
        <v>Eindhoven-Oost</v>
      </c>
      <c r="E2935" t="str">
        <f>VLOOKUP(Rent[[#This Row],[Real_estate_Item]],Houses[#All],3)</f>
        <v>Tongerlo</v>
      </c>
      <c r="F2935" t="str">
        <f>VLOOKUP(Rent[[#This Row],[Real_estate_Item]],Houses[#All],6)</f>
        <v>Apartment</v>
      </c>
      <c r="G2935" s="3">
        <f>VLOOKUP(Rent[[#This Row],[Real_estate_Item]],Houses[#All],7)</f>
        <v>360</v>
      </c>
      <c r="H2935" s="3">
        <f t="shared" si="90"/>
        <v>2160</v>
      </c>
      <c r="I2935" s="3">
        <f t="shared" si="91"/>
        <v>4320</v>
      </c>
      <c r="J2935" s="4">
        <f>Rent[[#This Row],[Actual_Rent]]/Rent[[#This Row],[Planned_rent]]</f>
        <v>0.5</v>
      </c>
      <c r="K2935"/>
    </row>
    <row r="2936" spans="1:11" x14ac:dyDescent="0.25">
      <c r="A2936">
        <v>155</v>
      </c>
      <c r="B2936" s="1">
        <v>40179</v>
      </c>
      <c r="C2936">
        <v>6</v>
      </c>
      <c r="D2936" t="str">
        <f>VLOOKUP(Rent[[#This Row],[Real_estate_Item]],Houses[#All],2)</f>
        <v>Eindhoven-Oost</v>
      </c>
      <c r="E2936" t="str">
        <f>VLOOKUP(Rent[[#This Row],[Real_estate_Item]],Houses[#All],3)</f>
        <v>Tongerlo</v>
      </c>
      <c r="F2936" t="str">
        <f>VLOOKUP(Rent[[#This Row],[Real_estate_Item]],Houses[#All],6)</f>
        <v>Apartment</v>
      </c>
      <c r="G2936" s="3">
        <f>VLOOKUP(Rent[[#This Row],[Real_estate_Item]],Houses[#All],7)</f>
        <v>360</v>
      </c>
      <c r="H2936" s="3">
        <f t="shared" si="90"/>
        <v>2160</v>
      </c>
      <c r="I2936" s="3">
        <f t="shared" si="91"/>
        <v>4320</v>
      </c>
      <c r="J2936" s="4">
        <f>Rent[[#This Row],[Actual_Rent]]/Rent[[#This Row],[Planned_rent]]</f>
        <v>0.5</v>
      </c>
      <c r="K2936"/>
    </row>
    <row r="2937" spans="1:11" x14ac:dyDescent="0.25">
      <c r="A2937">
        <v>155</v>
      </c>
      <c r="B2937" s="1">
        <v>40544</v>
      </c>
      <c r="C2937">
        <v>8</v>
      </c>
      <c r="D2937" t="str">
        <f>VLOOKUP(Rent[[#This Row],[Real_estate_Item]],Houses[#All],2)</f>
        <v>Eindhoven-Oost</v>
      </c>
      <c r="E2937" t="str">
        <f>VLOOKUP(Rent[[#This Row],[Real_estate_Item]],Houses[#All],3)</f>
        <v>Tongerlo</v>
      </c>
      <c r="F2937" t="str">
        <f>VLOOKUP(Rent[[#This Row],[Real_estate_Item]],Houses[#All],6)</f>
        <v>Apartment</v>
      </c>
      <c r="G2937" s="3">
        <f>VLOOKUP(Rent[[#This Row],[Real_estate_Item]],Houses[#All],7)</f>
        <v>360</v>
      </c>
      <c r="H2937" s="3">
        <f t="shared" si="90"/>
        <v>2880</v>
      </c>
      <c r="I2937" s="3">
        <f t="shared" si="91"/>
        <v>4320</v>
      </c>
      <c r="J2937" s="4">
        <f>Rent[[#This Row],[Actual_Rent]]/Rent[[#This Row],[Planned_rent]]</f>
        <v>0.66666666666666663</v>
      </c>
      <c r="K2937"/>
    </row>
    <row r="2938" spans="1:11" x14ac:dyDescent="0.25">
      <c r="A2938">
        <v>155</v>
      </c>
      <c r="B2938" s="1">
        <v>40909</v>
      </c>
      <c r="C2938">
        <v>6</v>
      </c>
      <c r="D2938" t="str">
        <f>VLOOKUP(Rent[[#This Row],[Real_estate_Item]],Houses[#All],2)</f>
        <v>Eindhoven-Oost</v>
      </c>
      <c r="E2938" t="str">
        <f>VLOOKUP(Rent[[#This Row],[Real_estate_Item]],Houses[#All],3)</f>
        <v>Tongerlo</v>
      </c>
      <c r="F2938" t="str">
        <f>VLOOKUP(Rent[[#This Row],[Real_estate_Item]],Houses[#All],6)</f>
        <v>Apartment</v>
      </c>
      <c r="G2938" s="3">
        <f>VLOOKUP(Rent[[#This Row],[Real_estate_Item]],Houses[#All],7)</f>
        <v>360</v>
      </c>
      <c r="H2938" s="3">
        <f t="shared" si="90"/>
        <v>2160</v>
      </c>
      <c r="I2938" s="3">
        <f t="shared" si="91"/>
        <v>4320</v>
      </c>
      <c r="J2938" s="4">
        <f>Rent[[#This Row],[Actual_Rent]]/Rent[[#This Row],[Planned_rent]]</f>
        <v>0.5</v>
      </c>
      <c r="K2938"/>
    </row>
    <row r="2939" spans="1:11" x14ac:dyDescent="0.25">
      <c r="A2939">
        <v>155</v>
      </c>
      <c r="B2939" s="1">
        <v>41275</v>
      </c>
      <c r="C2939">
        <v>5</v>
      </c>
      <c r="D2939" t="str">
        <f>VLOOKUP(Rent[[#This Row],[Real_estate_Item]],Houses[#All],2)</f>
        <v>Eindhoven-Oost</v>
      </c>
      <c r="E2939" t="str">
        <f>VLOOKUP(Rent[[#This Row],[Real_estate_Item]],Houses[#All],3)</f>
        <v>Tongerlo</v>
      </c>
      <c r="F2939" t="str">
        <f>VLOOKUP(Rent[[#This Row],[Real_estate_Item]],Houses[#All],6)</f>
        <v>Apartment</v>
      </c>
      <c r="G2939" s="3">
        <f>VLOOKUP(Rent[[#This Row],[Real_estate_Item]],Houses[#All],7)</f>
        <v>360</v>
      </c>
      <c r="H2939" s="3">
        <f t="shared" si="90"/>
        <v>1800</v>
      </c>
      <c r="I2939" s="3">
        <f t="shared" si="91"/>
        <v>4320</v>
      </c>
      <c r="J2939" s="4">
        <f>Rent[[#This Row],[Actual_Rent]]/Rent[[#This Row],[Planned_rent]]</f>
        <v>0.41666666666666669</v>
      </c>
      <c r="K2939"/>
    </row>
    <row r="2940" spans="1:11" x14ac:dyDescent="0.25">
      <c r="A2940">
        <v>155</v>
      </c>
      <c r="B2940" s="1">
        <v>41640</v>
      </c>
      <c r="C2940">
        <v>8</v>
      </c>
      <c r="D2940" t="str">
        <f>VLOOKUP(Rent[[#This Row],[Real_estate_Item]],Houses[#All],2)</f>
        <v>Eindhoven-Oost</v>
      </c>
      <c r="E2940" t="str">
        <f>VLOOKUP(Rent[[#This Row],[Real_estate_Item]],Houses[#All],3)</f>
        <v>Tongerlo</v>
      </c>
      <c r="F2940" t="str">
        <f>VLOOKUP(Rent[[#This Row],[Real_estate_Item]],Houses[#All],6)</f>
        <v>Apartment</v>
      </c>
      <c r="G2940" s="3">
        <f>VLOOKUP(Rent[[#This Row],[Real_estate_Item]],Houses[#All],7)</f>
        <v>360</v>
      </c>
      <c r="H2940" s="3">
        <f t="shared" si="90"/>
        <v>2880</v>
      </c>
      <c r="I2940" s="3">
        <f t="shared" si="91"/>
        <v>4320</v>
      </c>
      <c r="J2940" s="4">
        <f>Rent[[#This Row],[Actual_Rent]]/Rent[[#This Row],[Planned_rent]]</f>
        <v>0.66666666666666663</v>
      </c>
      <c r="K2940"/>
    </row>
    <row r="2941" spans="1:11" x14ac:dyDescent="0.25">
      <c r="A2941">
        <v>155</v>
      </c>
      <c r="B2941" s="1">
        <v>42005</v>
      </c>
      <c r="C2941">
        <v>7</v>
      </c>
      <c r="D2941" t="str">
        <f>VLOOKUP(Rent[[#This Row],[Real_estate_Item]],Houses[#All],2)</f>
        <v>Eindhoven-Oost</v>
      </c>
      <c r="E2941" t="str">
        <f>VLOOKUP(Rent[[#This Row],[Real_estate_Item]],Houses[#All],3)</f>
        <v>Tongerlo</v>
      </c>
      <c r="F2941" t="str">
        <f>VLOOKUP(Rent[[#This Row],[Real_estate_Item]],Houses[#All],6)</f>
        <v>Apartment</v>
      </c>
      <c r="G2941" s="3">
        <f>VLOOKUP(Rent[[#This Row],[Real_estate_Item]],Houses[#All],7)</f>
        <v>360</v>
      </c>
      <c r="H2941" s="3">
        <f t="shared" si="90"/>
        <v>2520</v>
      </c>
      <c r="I2941" s="3">
        <f t="shared" si="91"/>
        <v>4320</v>
      </c>
      <c r="J2941" s="4">
        <f>Rent[[#This Row],[Actual_Rent]]/Rent[[#This Row],[Planned_rent]]</f>
        <v>0.58333333333333337</v>
      </c>
      <c r="K2941"/>
    </row>
    <row r="2942" spans="1:11" x14ac:dyDescent="0.25">
      <c r="A2942">
        <v>155</v>
      </c>
      <c r="B2942" s="1">
        <v>42370</v>
      </c>
      <c r="C2942">
        <v>12</v>
      </c>
      <c r="D2942" t="str">
        <f>VLOOKUP(Rent[[#This Row],[Real_estate_Item]],Houses[#All],2)</f>
        <v>Eindhoven-Oost</v>
      </c>
      <c r="E2942" t="str">
        <f>VLOOKUP(Rent[[#This Row],[Real_estate_Item]],Houses[#All],3)</f>
        <v>Tongerlo</v>
      </c>
      <c r="F2942" t="str">
        <f>VLOOKUP(Rent[[#This Row],[Real_estate_Item]],Houses[#All],6)</f>
        <v>Apartment</v>
      </c>
      <c r="G2942" s="3">
        <f>VLOOKUP(Rent[[#This Row],[Real_estate_Item]],Houses[#All],7)</f>
        <v>360</v>
      </c>
      <c r="H2942" s="3">
        <f t="shared" si="90"/>
        <v>4320</v>
      </c>
      <c r="I2942" s="3">
        <f t="shared" si="91"/>
        <v>4320</v>
      </c>
      <c r="J2942" s="4">
        <f>Rent[[#This Row],[Actual_Rent]]/Rent[[#This Row],[Planned_rent]]</f>
        <v>1</v>
      </c>
      <c r="K2942"/>
    </row>
    <row r="2943" spans="1:11" x14ac:dyDescent="0.25">
      <c r="A2943">
        <v>155</v>
      </c>
      <c r="B2943" s="1">
        <v>42736</v>
      </c>
      <c r="C2943">
        <v>5</v>
      </c>
      <c r="D2943" t="str">
        <f>VLOOKUP(Rent[[#This Row],[Real_estate_Item]],Houses[#All],2)</f>
        <v>Eindhoven-Oost</v>
      </c>
      <c r="E2943" t="str">
        <f>VLOOKUP(Rent[[#This Row],[Real_estate_Item]],Houses[#All],3)</f>
        <v>Tongerlo</v>
      </c>
      <c r="F2943" t="str">
        <f>VLOOKUP(Rent[[#This Row],[Real_estate_Item]],Houses[#All],6)</f>
        <v>Apartment</v>
      </c>
      <c r="G2943" s="3">
        <f>VLOOKUP(Rent[[#This Row],[Real_estate_Item]],Houses[#All],7)</f>
        <v>360</v>
      </c>
      <c r="H2943" s="3">
        <f t="shared" si="90"/>
        <v>1800</v>
      </c>
      <c r="I2943" s="3">
        <f t="shared" si="91"/>
        <v>4320</v>
      </c>
      <c r="J2943" s="4">
        <f>Rent[[#This Row],[Actual_Rent]]/Rent[[#This Row],[Planned_rent]]</f>
        <v>0.41666666666666669</v>
      </c>
      <c r="K2943"/>
    </row>
    <row r="2944" spans="1:11" x14ac:dyDescent="0.25">
      <c r="A2944">
        <v>155</v>
      </c>
      <c r="B2944" s="1">
        <v>43101</v>
      </c>
      <c r="C2944">
        <v>9</v>
      </c>
      <c r="D2944" t="str">
        <f>VLOOKUP(Rent[[#This Row],[Real_estate_Item]],Houses[#All],2)</f>
        <v>Eindhoven-Oost</v>
      </c>
      <c r="E2944" t="str">
        <f>VLOOKUP(Rent[[#This Row],[Real_estate_Item]],Houses[#All],3)</f>
        <v>Tongerlo</v>
      </c>
      <c r="F2944" t="str">
        <f>VLOOKUP(Rent[[#This Row],[Real_estate_Item]],Houses[#All],6)</f>
        <v>Apartment</v>
      </c>
      <c r="G2944" s="3">
        <f>VLOOKUP(Rent[[#This Row],[Real_estate_Item]],Houses[#All],7)</f>
        <v>360</v>
      </c>
      <c r="H2944" s="3">
        <f t="shared" si="90"/>
        <v>3240</v>
      </c>
      <c r="I2944" s="3">
        <f t="shared" si="91"/>
        <v>4320</v>
      </c>
      <c r="J2944" s="4">
        <f>Rent[[#This Row],[Actual_Rent]]/Rent[[#This Row],[Planned_rent]]</f>
        <v>0.75</v>
      </c>
      <c r="K2944"/>
    </row>
    <row r="2945" spans="1:11" x14ac:dyDescent="0.25">
      <c r="A2945">
        <v>155</v>
      </c>
      <c r="B2945" s="1">
        <v>43466</v>
      </c>
      <c r="C2945">
        <v>12</v>
      </c>
      <c r="D2945" t="str">
        <f>VLOOKUP(Rent[[#This Row],[Real_estate_Item]],Houses[#All],2)</f>
        <v>Eindhoven-Oost</v>
      </c>
      <c r="E2945" t="str">
        <f>VLOOKUP(Rent[[#This Row],[Real_estate_Item]],Houses[#All],3)</f>
        <v>Tongerlo</v>
      </c>
      <c r="F2945" t="str">
        <f>VLOOKUP(Rent[[#This Row],[Real_estate_Item]],Houses[#All],6)</f>
        <v>Apartment</v>
      </c>
      <c r="G2945" s="3">
        <f>VLOOKUP(Rent[[#This Row],[Real_estate_Item]],Houses[#All],7)</f>
        <v>360</v>
      </c>
      <c r="H2945" s="3">
        <f t="shared" si="90"/>
        <v>4320</v>
      </c>
      <c r="I2945" s="3">
        <f t="shared" si="91"/>
        <v>4320</v>
      </c>
      <c r="J2945" s="4">
        <f>Rent[[#This Row],[Actual_Rent]]/Rent[[#This Row],[Planned_rent]]</f>
        <v>1</v>
      </c>
      <c r="K2945"/>
    </row>
    <row r="2946" spans="1:11" x14ac:dyDescent="0.25">
      <c r="A2946">
        <v>156</v>
      </c>
      <c r="B2946" s="1">
        <v>36892</v>
      </c>
      <c r="C2946">
        <v>5</v>
      </c>
      <c r="D2946" t="str">
        <f>VLOOKUP(Rent[[#This Row],[Real_estate_Item]],Houses[#All],2)</f>
        <v>Eindhoven-Oost</v>
      </c>
      <c r="E2946" t="str">
        <f>VLOOKUP(Rent[[#This Row],[Real_estate_Item]],Houses[#All],3)</f>
        <v>Tongerlo</v>
      </c>
      <c r="F2946" t="str">
        <f>VLOOKUP(Rent[[#This Row],[Real_estate_Item]],Houses[#All],6)</f>
        <v>Apartment</v>
      </c>
      <c r="G2946" s="3">
        <f>VLOOKUP(Rent[[#This Row],[Real_estate_Item]],Houses[#All],7)</f>
        <v>360</v>
      </c>
      <c r="H2946" s="3">
        <f t="shared" ref="H2946:H3009" si="92">C2946*G2946</f>
        <v>1800</v>
      </c>
      <c r="I2946" s="3">
        <f t="shared" ref="I2946:I3009" si="93">$C$2*G2946</f>
        <v>4320</v>
      </c>
      <c r="J2946" s="4">
        <f>Rent[[#This Row],[Actual_Rent]]/Rent[[#This Row],[Planned_rent]]</f>
        <v>0.41666666666666669</v>
      </c>
      <c r="K2946"/>
    </row>
    <row r="2947" spans="1:11" x14ac:dyDescent="0.25">
      <c r="A2947">
        <v>156</v>
      </c>
      <c r="B2947" s="1">
        <v>37257</v>
      </c>
      <c r="C2947">
        <v>5</v>
      </c>
      <c r="D2947" t="str">
        <f>VLOOKUP(Rent[[#This Row],[Real_estate_Item]],Houses[#All],2)</f>
        <v>Eindhoven-Oost</v>
      </c>
      <c r="E2947" t="str">
        <f>VLOOKUP(Rent[[#This Row],[Real_estate_Item]],Houses[#All],3)</f>
        <v>Tongerlo</v>
      </c>
      <c r="F2947" t="str">
        <f>VLOOKUP(Rent[[#This Row],[Real_estate_Item]],Houses[#All],6)</f>
        <v>Apartment</v>
      </c>
      <c r="G2947" s="3">
        <f>VLOOKUP(Rent[[#This Row],[Real_estate_Item]],Houses[#All],7)</f>
        <v>360</v>
      </c>
      <c r="H2947" s="3">
        <f t="shared" si="92"/>
        <v>1800</v>
      </c>
      <c r="I2947" s="3">
        <f t="shared" si="93"/>
        <v>4320</v>
      </c>
      <c r="J2947" s="4">
        <f>Rent[[#This Row],[Actual_Rent]]/Rent[[#This Row],[Planned_rent]]</f>
        <v>0.41666666666666669</v>
      </c>
      <c r="K2947"/>
    </row>
    <row r="2948" spans="1:11" x14ac:dyDescent="0.25">
      <c r="A2948">
        <v>156</v>
      </c>
      <c r="B2948" s="1">
        <v>37622</v>
      </c>
      <c r="C2948">
        <v>9</v>
      </c>
      <c r="D2948" t="str">
        <f>VLOOKUP(Rent[[#This Row],[Real_estate_Item]],Houses[#All],2)</f>
        <v>Eindhoven-Oost</v>
      </c>
      <c r="E2948" t="str">
        <f>VLOOKUP(Rent[[#This Row],[Real_estate_Item]],Houses[#All],3)</f>
        <v>Tongerlo</v>
      </c>
      <c r="F2948" t="str">
        <f>VLOOKUP(Rent[[#This Row],[Real_estate_Item]],Houses[#All],6)</f>
        <v>Apartment</v>
      </c>
      <c r="G2948" s="3">
        <f>VLOOKUP(Rent[[#This Row],[Real_estate_Item]],Houses[#All],7)</f>
        <v>360</v>
      </c>
      <c r="H2948" s="3">
        <f t="shared" si="92"/>
        <v>3240</v>
      </c>
      <c r="I2948" s="3">
        <f t="shared" si="93"/>
        <v>4320</v>
      </c>
      <c r="J2948" s="4">
        <f>Rent[[#This Row],[Actual_Rent]]/Rent[[#This Row],[Planned_rent]]</f>
        <v>0.75</v>
      </c>
      <c r="K2948"/>
    </row>
    <row r="2949" spans="1:11" x14ac:dyDescent="0.25">
      <c r="A2949">
        <v>156</v>
      </c>
      <c r="B2949" s="1">
        <v>37987</v>
      </c>
      <c r="C2949">
        <v>5</v>
      </c>
      <c r="D2949" t="str">
        <f>VLOOKUP(Rent[[#This Row],[Real_estate_Item]],Houses[#All],2)</f>
        <v>Eindhoven-Oost</v>
      </c>
      <c r="E2949" t="str">
        <f>VLOOKUP(Rent[[#This Row],[Real_estate_Item]],Houses[#All],3)</f>
        <v>Tongerlo</v>
      </c>
      <c r="F2949" t="str">
        <f>VLOOKUP(Rent[[#This Row],[Real_estate_Item]],Houses[#All],6)</f>
        <v>Apartment</v>
      </c>
      <c r="G2949" s="3">
        <f>VLOOKUP(Rent[[#This Row],[Real_estate_Item]],Houses[#All],7)</f>
        <v>360</v>
      </c>
      <c r="H2949" s="3">
        <f t="shared" si="92"/>
        <v>1800</v>
      </c>
      <c r="I2949" s="3">
        <f t="shared" si="93"/>
        <v>4320</v>
      </c>
      <c r="J2949" s="4">
        <f>Rent[[#This Row],[Actual_Rent]]/Rent[[#This Row],[Planned_rent]]</f>
        <v>0.41666666666666669</v>
      </c>
      <c r="K2949"/>
    </row>
    <row r="2950" spans="1:11" x14ac:dyDescent="0.25">
      <c r="A2950">
        <v>156</v>
      </c>
      <c r="B2950" s="1">
        <v>38353</v>
      </c>
      <c r="C2950">
        <v>5</v>
      </c>
      <c r="D2950" t="str">
        <f>VLOOKUP(Rent[[#This Row],[Real_estate_Item]],Houses[#All],2)</f>
        <v>Eindhoven-Oost</v>
      </c>
      <c r="E2950" t="str">
        <f>VLOOKUP(Rent[[#This Row],[Real_estate_Item]],Houses[#All],3)</f>
        <v>Tongerlo</v>
      </c>
      <c r="F2950" t="str">
        <f>VLOOKUP(Rent[[#This Row],[Real_estate_Item]],Houses[#All],6)</f>
        <v>Apartment</v>
      </c>
      <c r="G2950" s="3">
        <f>VLOOKUP(Rent[[#This Row],[Real_estate_Item]],Houses[#All],7)</f>
        <v>360</v>
      </c>
      <c r="H2950" s="3">
        <f t="shared" si="92"/>
        <v>1800</v>
      </c>
      <c r="I2950" s="3">
        <f t="shared" si="93"/>
        <v>4320</v>
      </c>
      <c r="J2950" s="4">
        <f>Rent[[#This Row],[Actual_Rent]]/Rent[[#This Row],[Planned_rent]]</f>
        <v>0.41666666666666669</v>
      </c>
      <c r="K2950"/>
    </row>
    <row r="2951" spans="1:11" x14ac:dyDescent="0.25">
      <c r="A2951">
        <v>156</v>
      </c>
      <c r="B2951" s="1">
        <v>38718</v>
      </c>
      <c r="C2951">
        <v>9</v>
      </c>
      <c r="D2951" t="str">
        <f>VLOOKUP(Rent[[#This Row],[Real_estate_Item]],Houses[#All],2)</f>
        <v>Eindhoven-Oost</v>
      </c>
      <c r="E2951" t="str">
        <f>VLOOKUP(Rent[[#This Row],[Real_estate_Item]],Houses[#All],3)</f>
        <v>Tongerlo</v>
      </c>
      <c r="F2951" t="str">
        <f>VLOOKUP(Rent[[#This Row],[Real_estate_Item]],Houses[#All],6)</f>
        <v>Apartment</v>
      </c>
      <c r="G2951" s="3">
        <f>VLOOKUP(Rent[[#This Row],[Real_estate_Item]],Houses[#All],7)</f>
        <v>360</v>
      </c>
      <c r="H2951" s="3">
        <f t="shared" si="92"/>
        <v>3240</v>
      </c>
      <c r="I2951" s="3">
        <f t="shared" si="93"/>
        <v>4320</v>
      </c>
      <c r="J2951" s="4">
        <f>Rent[[#This Row],[Actual_Rent]]/Rent[[#This Row],[Planned_rent]]</f>
        <v>0.75</v>
      </c>
      <c r="K2951"/>
    </row>
    <row r="2952" spans="1:11" x14ac:dyDescent="0.25">
      <c r="A2952">
        <v>156</v>
      </c>
      <c r="B2952" s="1">
        <v>39083</v>
      </c>
      <c r="C2952">
        <v>9</v>
      </c>
      <c r="D2952" t="str">
        <f>VLOOKUP(Rent[[#This Row],[Real_estate_Item]],Houses[#All],2)</f>
        <v>Eindhoven-Oost</v>
      </c>
      <c r="E2952" t="str">
        <f>VLOOKUP(Rent[[#This Row],[Real_estate_Item]],Houses[#All],3)</f>
        <v>Tongerlo</v>
      </c>
      <c r="F2952" t="str">
        <f>VLOOKUP(Rent[[#This Row],[Real_estate_Item]],Houses[#All],6)</f>
        <v>Apartment</v>
      </c>
      <c r="G2952" s="3">
        <f>VLOOKUP(Rent[[#This Row],[Real_estate_Item]],Houses[#All],7)</f>
        <v>360</v>
      </c>
      <c r="H2952" s="3">
        <f t="shared" si="92"/>
        <v>3240</v>
      </c>
      <c r="I2952" s="3">
        <f t="shared" si="93"/>
        <v>4320</v>
      </c>
      <c r="J2952" s="4">
        <f>Rent[[#This Row],[Actual_Rent]]/Rent[[#This Row],[Planned_rent]]</f>
        <v>0.75</v>
      </c>
      <c r="K2952"/>
    </row>
    <row r="2953" spans="1:11" x14ac:dyDescent="0.25">
      <c r="A2953">
        <v>156</v>
      </c>
      <c r="B2953" s="1">
        <v>39448</v>
      </c>
      <c r="C2953">
        <v>7</v>
      </c>
      <c r="D2953" t="str">
        <f>VLOOKUP(Rent[[#This Row],[Real_estate_Item]],Houses[#All],2)</f>
        <v>Eindhoven-Oost</v>
      </c>
      <c r="E2953" t="str">
        <f>VLOOKUP(Rent[[#This Row],[Real_estate_Item]],Houses[#All],3)</f>
        <v>Tongerlo</v>
      </c>
      <c r="F2953" t="str">
        <f>VLOOKUP(Rent[[#This Row],[Real_estate_Item]],Houses[#All],6)</f>
        <v>Apartment</v>
      </c>
      <c r="G2953" s="3">
        <f>VLOOKUP(Rent[[#This Row],[Real_estate_Item]],Houses[#All],7)</f>
        <v>360</v>
      </c>
      <c r="H2953" s="3">
        <f t="shared" si="92"/>
        <v>2520</v>
      </c>
      <c r="I2953" s="3">
        <f t="shared" si="93"/>
        <v>4320</v>
      </c>
      <c r="J2953" s="4">
        <f>Rent[[#This Row],[Actual_Rent]]/Rent[[#This Row],[Planned_rent]]</f>
        <v>0.58333333333333337</v>
      </c>
      <c r="K2953"/>
    </row>
    <row r="2954" spans="1:11" x14ac:dyDescent="0.25">
      <c r="A2954">
        <v>156</v>
      </c>
      <c r="B2954" s="1">
        <v>39814</v>
      </c>
      <c r="C2954">
        <v>6</v>
      </c>
      <c r="D2954" t="str">
        <f>VLOOKUP(Rent[[#This Row],[Real_estate_Item]],Houses[#All],2)</f>
        <v>Eindhoven-Oost</v>
      </c>
      <c r="E2954" t="str">
        <f>VLOOKUP(Rent[[#This Row],[Real_estate_Item]],Houses[#All],3)</f>
        <v>Tongerlo</v>
      </c>
      <c r="F2954" t="str">
        <f>VLOOKUP(Rent[[#This Row],[Real_estate_Item]],Houses[#All],6)</f>
        <v>Apartment</v>
      </c>
      <c r="G2954" s="3">
        <f>VLOOKUP(Rent[[#This Row],[Real_estate_Item]],Houses[#All],7)</f>
        <v>360</v>
      </c>
      <c r="H2954" s="3">
        <f t="shared" si="92"/>
        <v>2160</v>
      </c>
      <c r="I2954" s="3">
        <f t="shared" si="93"/>
        <v>4320</v>
      </c>
      <c r="J2954" s="4">
        <f>Rent[[#This Row],[Actual_Rent]]/Rent[[#This Row],[Planned_rent]]</f>
        <v>0.5</v>
      </c>
      <c r="K2954"/>
    </row>
    <row r="2955" spans="1:11" x14ac:dyDescent="0.25">
      <c r="A2955">
        <v>156</v>
      </c>
      <c r="B2955" s="1">
        <v>40179</v>
      </c>
      <c r="C2955">
        <v>9</v>
      </c>
      <c r="D2955" t="str">
        <f>VLOOKUP(Rent[[#This Row],[Real_estate_Item]],Houses[#All],2)</f>
        <v>Eindhoven-Oost</v>
      </c>
      <c r="E2955" t="str">
        <f>VLOOKUP(Rent[[#This Row],[Real_estate_Item]],Houses[#All],3)</f>
        <v>Tongerlo</v>
      </c>
      <c r="F2955" t="str">
        <f>VLOOKUP(Rent[[#This Row],[Real_estate_Item]],Houses[#All],6)</f>
        <v>Apartment</v>
      </c>
      <c r="G2955" s="3">
        <f>VLOOKUP(Rent[[#This Row],[Real_estate_Item]],Houses[#All],7)</f>
        <v>360</v>
      </c>
      <c r="H2955" s="3">
        <f t="shared" si="92"/>
        <v>3240</v>
      </c>
      <c r="I2955" s="3">
        <f t="shared" si="93"/>
        <v>4320</v>
      </c>
      <c r="J2955" s="4">
        <f>Rent[[#This Row],[Actual_Rent]]/Rent[[#This Row],[Planned_rent]]</f>
        <v>0.75</v>
      </c>
      <c r="K2955"/>
    </row>
    <row r="2956" spans="1:11" x14ac:dyDescent="0.25">
      <c r="A2956">
        <v>156</v>
      </c>
      <c r="B2956" s="1">
        <v>40544</v>
      </c>
      <c r="C2956">
        <v>9</v>
      </c>
      <c r="D2956" t="str">
        <f>VLOOKUP(Rent[[#This Row],[Real_estate_Item]],Houses[#All],2)</f>
        <v>Eindhoven-Oost</v>
      </c>
      <c r="E2956" t="str">
        <f>VLOOKUP(Rent[[#This Row],[Real_estate_Item]],Houses[#All],3)</f>
        <v>Tongerlo</v>
      </c>
      <c r="F2956" t="str">
        <f>VLOOKUP(Rent[[#This Row],[Real_estate_Item]],Houses[#All],6)</f>
        <v>Apartment</v>
      </c>
      <c r="G2956" s="3">
        <f>VLOOKUP(Rent[[#This Row],[Real_estate_Item]],Houses[#All],7)</f>
        <v>360</v>
      </c>
      <c r="H2956" s="3">
        <f t="shared" si="92"/>
        <v>3240</v>
      </c>
      <c r="I2956" s="3">
        <f t="shared" si="93"/>
        <v>4320</v>
      </c>
      <c r="J2956" s="4">
        <f>Rent[[#This Row],[Actual_Rent]]/Rent[[#This Row],[Planned_rent]]</f>
        <v>0.75</v>
      </c>
      <c r="K2956"/>
    </row>
    <row r="2957" spans="1:11" x14ac:dyDescent="0.25">
      <c r="A2957">
        <v>156</v>
      </c>
      <c r="B2957" s="1">
        <v>40909</v>
      </c>
      <c r="C2957">
        <v>9</v>
      </c>
      <c r="D2957" t="str">
        <f>VLOOKUP(Rent[[#This Row],[Real_estate_Item]],Houses[#All],2)</f>
        <v>Eindhoven-Oost</v>
      </c>
      <c r="E2957" t="str">
        <f>VLOOKUP(Rent[[#This Row],[Real_estate_Item]],Houses[#All],3)</f>
        <v>Tongerlo</v>
      </c>
      <c r="F2957" t="str">
        <f>VLOOKUP(Rent[[#This Row],[Real_estate_Item]],Houses[#All],6)</f>
        <v>Apartment</v>
      </c>
      <c r="G2957" s="3">
        <f>VLOOKUP(Rent[[#This Row],[Real_estate_Item]],Houses[#All],7)</f>
        <v>360</v>
      </c>
      <c r="H2957" s="3">
        <f t="shared" si="92"/>
        <v>3240</v>
      </c>
      <c r="I2957" s="3">
        <f t="shared" si="93"/>
        <v>4320</v>
      </c>
      <c r="J2957" s="4">
        <f>Rent[[#This Row],[Actual_Rent]]/Rent[[#This Row],[Planned_rent]]</f>
        <v>0.75</v>
      </c>
      <c r="K2957"/>
    </row>
    <row r="2958" spans="1:11" x14ac:dyDescent="0.25">
      <c r="A2958">
        <v>156</v>
      </c>
      <c r="B2958" s="1">
        <v>41275</v>
      </c>
      <c r="C2958">
        <v>8</v>
      </c>
      <c r="D2958" t="str">
        <f>VLOOKUP(Rent[[#This Row],[Real_estate_Item]],Houses[#All],2)</f>
        <v>Eindhoven-Oost</v>
      </c>
      <c r="E2958" t="str">
        <f>VLOOKUP(Rent[[#This Row],[Real_estate_Item]],Houses[#All],3)</f>
        <v>Tongerlo</v>
      </c>
      <c r="F2958" t="str">
        <f>VLOOKUP(Rent[[#This Row],[Real_estate_Item]],Houses[#All],6)</f>
        <v>Apartment</v>
      </c>
      <c r="G2958" s="3">
        <f>VLOOKUP(Rent[[#This Row],[Real_estate_Item]],Houses[#All],7)</f>
        <v>360</v>
      </c>
      <c r="H2958" s="3">
        <f t="shared" si="92"/>
        <v>2880</v>
      </c>
      <c r="I2958" s="3">
        <f t="shared" si="93"/>
        <v>4320</v>
      </c>
      <c r="J2958" s="4">
        <f>Rent[[#This Row],[Actual_Rent]]/Rent[[#This Row],[Planned_rent]]</f>
        <v>0.66666666666666663</v>
      </c>
      <c r="K2958"/>
    </row>
    <row r="2959" spans="1:11" x14ac:dyDescent="0.25">
      <c r="A2959">
        <v>156</v>
      </c>
      <c r="B2959" s="1">
        <v>41640</v>
      </c>
      <c r="C2959">
        <v>8</v>
      </c>
      <c r="D2959" t="str">
        <f>VLOOKUP(Rent[[#This Row],[Real_estate_Item]],Houses[#All],2)</f>
        <v>Eindhoven-Oost</v>
      </c>
      <c r="E2959" t="str">
        <f>VLOOKUP(Rent[[#This Row],[Real_estate_Item]],Houses[#All],3)</f>
        <v>Tongerlo</v>
      </c>
      <c r="F2959" t="str">
        <f>VLOOKUP(Rent[[#This Row],[Real_estate_Item]],Houses[#All],6)</f>
        <v>Apartment</v>
      </c>
      <c r="G2959" s="3">
        <f>VLOOKUP(Rent[[#This Row],[Real_estate_Item]],Houses[#All],7)</f>
        <v>360</v>
      </c>
      <c r="H2959" s="3">
        <f t="shared" si="92"/>
        <v>2880</v>
      </c>
      <c r="I2959" s="3">
        <f t="shared" si="93"/>
        <v>4320</v>
      </c>
      <c r="J2959" s="4">
        <f>Rent[[#This Row],[Actual_Rent]]/Rent[[#This Row],[Planned_rent]]</f>
        <v>0.66666666666666663</v>
      </c>
      <c r="K2959"/>
    </row>
    <row r="2960" spans="1:11" x14ac:dyDescent="0.25">
      <c r="A2960">
        <v>156</v>
      </c>
      <c r="B2960" s="1">
        <v>42005</v>
      </c>
      <c r="C2960">
        <v>8</v>
      </c>
      <c r="D2960" t="str">
        <f>VLOOKUP(Rent[[#This Row],[Real_estate_Item]],Houses[#All],2)</f>
        <v>Eindhoven-Oost</v>
      </c>
      <c r="E2960" t="str">
        <f>VLOOKUP(Rent[[#This Row],[Real_estate_Item]],Houses[#All],3)</f>
        <v>Tongerlo</v>
      </c>
      <c r="F2960" t="str">
        <f>VLOOKUP(Rent[[#This Row],[Real_estate_Item]],Houses[#All],6)</f>
        <v>Apartment</v>
      </c>
      <c r="G2960" s="3">
        <f>VLOOKUP(Rent[[#This Row],[Real_estate_Item]],Houses[#All],7)</f>
        <v>360</v>
      </c>
      <c r="H2960" s="3">
        <f t="shared" si="92"/>
        <v>2880</v>
      </c>
      <c r="I2960" s="3">
        <f t="shared" si="93"/>
        <v>4320</v>
      </c>
      <c r="J2960" s="4">
        <f>Rent[[#This Row],[Actual_Rent]]/Rent[[#This Row],[Planned_rent]]</f>
        <v>0.66666666666666663</v>
      </c>
      <c r="K2960"/>
    </row>
    <row r="2961" spans="1:11" x14ac:dyDescent="0.25">
      <c r="A2961">
        <v>156</v>
      </c>
      <c r="B2961" s="1">
        <v>42370</v>
      </c>
      <c r="C2961">
        <v>9</v>
      </c>
      <c r="D2961" t="str">
        <f>VLOOKUP(Rent[[#This Row],[Real_estate_Item]],Houses[#All],2)</f>
        <v>Eindhoven-Oost</v>
      </c>
      <c r="E2961" t="str">
        <f>VLOOKUP(Rent[[#This Row],[Real_estate_Item]],Houses[#All],3)</f>
        <v>Tongerlo</v>
      </c>
      <c r="F2961" t="str">
        <f>VLOOKUP(Rent[[#This Row],[Real_estate_Item]],Houses[#All],6)</f>
        <v>Apartment</v>
      </c>
      <c r="G2961" s="3">
        <f>VLOOKUP(Rent[[#This Row],[Real_estate_Item]],Houses[#All],7)</f>
        <v>360</v>
      </c>
      <c r="H2961" s="3">
        <f t="shared" si="92"/>
        <v>3240</v>
      </c>
      <c r="I2961" s="3">
        <f t="shared" si="93"/>
        <v>4320</v>
      </c>
      <c r="J2961" s="4">
        <f>Rent[[#This Row],[Actual_Rent]]/Rent[[#This Row],[Planned_rent]]</f>
        <v>0.75</v>
      </c>
      <c r="K2961"/>
    </row>
    <row r="2962" spans="1:11" x14ac:dyDescent="0.25">
      <c r="A2962">
        <v>156</v>
      </c>
      <c r="B2962" s="1">
        <v>42736</v>
      </c>
      <c r="C2962">
        <v>9</v>
      </c>
      <c r="D2962" t="str">
        <f>VLOOKUP(Rent[[#This Row],[Real_estate_Item]],Houses[#All],2)</f>
        <v>Eindhoven-Oost</v>
      </c>
      <c r="E2962" t="str">
        <f>VLOOKUP(Rent[[#This Row],[Real_estate_Item]],Houses[#All],3)</f>
        <v>Tongerlo</v>
      </c>
      <c r="F2962" t="str">
        <f>VLOOKUP(Rent[[#This Row],[Real_estate_Item]],Houses[#All],6)</f>
        <v>Apartment</v>
      </c>
      <c r="G2962" s="3">
        <f>VLOOKUP(Rent[[#This Row],[Real_estate_Item]],Houses[#All],7)</f>
        <v>360</v>
      </c>
      <c r="H2962" s="3">
        <f t="shared" si="92"/>
        <v>3240</v>
      </c>
      <c r="I2962" s="3">
        <f t="shared" si="93"/>
        <v>4320</v>
      </c>
      <c r="J2962" s="4">
        <f>Rent[[#This Row],[Actual_Rent]]/Rent[[#This Row],[Planned_rent]]</f>
        <v>0.75</v>
      </c>
      <c r="K2962"/>
    </row>
    <row r="2963" spans="1:11" x14ac:dyDescent="0.25">
      <c r="A2963">
        <v>156</v>
      </c>
      <c r="B2963" s="1">
        <v>43101</v>
      </c>
      <c r="C2963">
        <v>10</v>
      </c>
      <c r="D2963" t="str">
        <f>VLOOKUP(Rent[[#This Row],[Real_estate_Item]],Houses[#All],2)</f>
        <v>Eindhoven-Oost</v>
      </c>
      <c r="E2963" t="str">
        <f>VLOOKUP(Rent[[#This Row],[Real_estate_Item]],Houses[#All],3)</f>
        <v>Tongerlo</v>
      </c>
      <c r="F2963" t="str">
        <f>VLOOKUP(Rent[[#This Row],[Real_estate_Item]],Houses[#All],6)</f>
        <v>Apartment</v>
      </c>
      <c r="G2963" s="3">
        <f>VLOOKUP(Rent[[#This Row],[Real_estate_Item]],Houses[#All],7)</f>
        <v>360</v>
      </c>
      <c r="H2963" s="3">
        <f t="shared" si="92"/>
        <v>3600</v>
      </c>
      <c r="I2963" s="3">
        <f t="shared" si="93"/>
        <v>4320</v>
      </c>
      <c r="J2963" s="4">
        <f>Rent[[#This Row],[Actual_Rent]]/Rent[[#This Row],[Planned_rent]]</f>
        <v>0.83333333333333337</v>
      </c>
      <c r="K2963"/>
    </row>
    <row r="2964" spans="1:11" x14ac:dyDescent="0.25">
      <c r="A2964">
        <v>156</v>
      </c>
      <c r="B2964" s="1">
        <v>43466</v>
      </c>
      <c r="C2964">
        <v>8</v>
      </c>
      <c r="D2964" t="str">
        <f>VLOOKUP(Rent[[#This Row],[Real_estate_Item]],Houses[#All],2)</f>
        <v>Eindhoven-Oost</v>
      </c>
      <c r="E2964" t="str">
        <f>VLOOKUP(Rent[[#This Row],[Real_estate_Item]],Houses[#All],3)</f>
        <v>Tongerlo</v>
      </c>
      <c r="F2964" t="str">
        <f>VLOOKUP(Rent[[#This Row],[Real_estate_Item]],Houses[#All],6)</f>
        <v>Apartment</v>
      </c>
      <c r="G2964" s="3">
        <f>VLOOKUP(Rent[[#This Row],[Real_estate_Item]],Houses[#All],7)</f>
        <v>360</v>
      </c>
      <c r="H2964" s="3">
        <f t="shared" si="92"/>
        <v>2880</v>
      </c>
      <c r="I2964" s="3">
        <f t="shared" si="93"/>
        <v>4320</v>
      </c>
      <c r="J2964" s="4">
        <f>Rent[[#This Row],[Actual_Rent]]/Rent[[#This Row],[Planned_rent]]</f>
        <v>0.66666666666666663</v>
      </c>
      <c r="K2964"/>
    </row>
    <row r="2965" spans="1:11" x14ac:dyDescent="0.25">
      <c r="A2965">
        <v>157</v>
      </c>
      <c r="B2965" s="1">
        <v>36892</v>
      </c>
      <c r="C2965">
        <v>5</v>
      </c>
      <c r="D2965" t="str">
        <f>VLOOKUP(Rent[[#This Row],[Real_estate_Item]],Houses[#All],2)</f>
        <v>Eindhoven-Oost</v>
      </c>
      <c r="E2965" t="str">
        <f>VLOOKUP(Rent[[#This Row],[Real_estate_Item]],Houses[#All],3)</f>
        <v>Tongerlo</v>
      </c>
      <c r="F2965" t="str">
        <f>VLOOKUP(Rent[[#This Row],[Real_estate_Item]],Houses[#All],6)</f>
        <v>Apartment</v>
      </c>
      <c r="G2965" s="3">
        <f>VLOOKUP(Rent[[#This Row],[Real_estate_Item]],Houses[#All],7)</f>
        <v>360</v>
      </c>
      <c r="H2965" s="3">
        <f t="shared" si="92"/>
        <v>1800</v>
      </c>
      <c r="I2965" s="3">
        <f t="shared" si="93"/>
        <v>4320</v>
      </c>
      <c r="J2965" s="4">
        <f>Rent[[#This Row],[Actual_Rent]]/Rent[[#This Row],[Planned_rent]]</f>
        <v>0.41666666666666669</v>
      </c>
      <c r="K2965"/>
    </row>
    <row r="2966" spans="1:11" x14ac:dyDescent="0.25">
      <c r="A2966">
        <v>157</v>
      </c>
      <c r="B2966" s="1">
        <v>37257</v>
      </c>
      <c r="C2966">
        <v>7</v>
      </c>
      <c r="D2966" t="str">
        <f>VLOOKUP(Rent[[#This Row],[Real_estate_Item]],Houses[#All],2)</f>
        <v>Eindhoven-Oost</v>
      </c>
      <c r="E2966" t="str">
        <f>VLOOKUP(Rent[[#This Row],[Real_estate_Item]],Houses[#All],3)</f>
        <v>Tongerlo</v>
      </c>
      <c r="F2966" t="str">
        <f>VLOOKUP(Rent[[#This Row],[Real_estate_Item]],Houses[#All],6)</f>
        <v>Apartment</v>
      </c>
      <c r="G2966" s="3">
        <f>VLOOKUP(Rent[[#This Row],[Real_estate_Item]],Houses[#All],7)</f>
        <v>360</v>
      </c>
      <c r="H2966" s="3">
        <f t="shared" si="92"/>
        <v>2520</v>
      </c>
      <c r="I2966" s="3">
        <f t="shared" si="93"/>
        <v>4320</v>
      </c>
      <c r="J2966" s="4">
        <f>Rent[[#This Row],[Actual_Rent]]/Rent[[#This Row],[Planned_rent]]</f>
        <v>0.58333333333333337</v>
      </c>
      <c r="K2966"/>
    </row>
    <row r="2967" spans="1:11" x14ac:dyDescent="0.25">
      <c r="A2967">
        <v>157</v>
      </c>
      <c r="B2967" s="1">
        <v>37622</v>
      </c>
      <c r="C2967">
        <v>7</v>
      </c>
      <c r="D2967" t="str">
        <f>VLOOKUP(Rent[[#This Row],[Real_estate_Item]],Houses[#All],2)</f>
        <v>Eindhoven-Oost</v>
      </c>
      <c r="E2967" t="str">
        <f>VLOOKUP(Rent[[#This Row],[Real_estate_Item]],Houses[#All],3)</f>
        <v>Tongerlo</v>
      </c>
      <c r="F2967" t="str">
        <f>VLOOKUP(Rent[[#This Row],[Real_estate_Item]],Houses[#All],6)</f>
        <v>Apartment</v>
      </c>
      <c r="G2967" s="3">
        <f>VLOOKUP(Rent[[#This Row],[Real_estate_Item]],Houses[#All],7)</f>
        <v>360</v>
      </c>
      <c r="H2967" s="3">
        <f t="shared" si="92"/>
        <v>2520</v>
      </c>
      <c r="I2967" s="3">
        <f t="shared" si="93"/>
        <v>4320</v>
      </c>
      <c r="J2967" s="4">
        <f>Rent[[#This Row],[Actual_Rent]]/Rent[[#This Row],[Planned_rent]]</f>
        <v>0.58333333333333337</v>
      </c>
      <c r="K2967"/>
    </row>
    <row r="2968" spans="1:11" x14ac:dyDescent="0.25">
      <c r="A2968">
        <v>157</v>
      </c>
      <c r="B2968" s="1">
        <v>37987</v>
      </c>
      <c r="C2968">
        <v>5</v>
      </c>
      <c r="D2968" t="str">
        <f>VLOOKUP(Rent[[#This Row],[Real_estate_Item]],Houses[#All],2)</f>
        <v>Eindhoven-Oost</v>
      </c>
      <c r="E2968" t="str">
        <f>VLOOKUP(Rent[[#This Row],[Real_estate_Item]],Houses[#All],3)</f>
        <v>Tongerlo</v>
      </c>
      <c r="F2968" t="str">
        <f>VLOOKUP(Rent[[#This Row],[Real_estate_Item]],Houses[#All],6)</f>
        <v>Apartment</v>
      </c>
      <c r="G2968" s="3">
        <f>VLOOKUP(Rent[[#This Row],[Real_estate_Item]],Houses[#All],7)</f>
        <v>360</v>
      </c>
      <c r="H2968" s="3">
        <f t="shared" si="92"/>
        <v>1800</v>
      </c>
      <c r="I2968" s="3">
        <f t="shared" si="93"/>
        <v>4320</v>
      </c>
      <c r="J2968" s="4">
        <f>Rent[[#This Row],[Actual_Rent]]/Rent[[#This Row],[Planned_rent]]</f>
        <v>0.41666666666666669</v>
      </c>
      <c r="K2968"/>
    </row>
    <row r="2969" spans="1:11" x14ac:dyDescent="0.25">
      <c r="A2969">
        <v>157</v>
      </c>
      <c r="B2969" s="1">
        <v>38353</v>
      </c>
      <c r="C2969">
        <v>5</v>
      </c>
      <c r="D2969" t="str">
        <f>VLOOKUP(Rent[[#This Row],[Real_estate_Item]],Houses[#All],2)</f>
        <v>Eindhoven-Oost</v>
      </c>
      <c r="E2969" t="str">
        <f>VLOOKUP(Rent[[#This Row],[Real_estate_Item]],Houses[#All],3)</f>
        <v>Tongerlo</v>
      </c>
      <c r="F2969" t="str">
        <f>VLOOKUP(Rent[[#This Row],[Real_estate_Item]],Houses[#All],6)</f>
        <v>Apartment</v>
      </c>
      <c r="G2969" s="3">
        <f>VLOOKUP(Rent[[#This Row],[Real_estate_Item]],Houses[#All],7)</f>
        <v>360</v>
      </c>
      <c r="H2969" s="3">
        <f t="shared" si="92"/>
        <v>1800</v>
      </c>
      <c r="I2969" s="3">
        <f t="shared" si="93"/>
        <v>4320</v>
      </c>
      <c r="J2969" s="4">
        <f>Rent[[#This Row],[Actual_Rent]]/Rent[[#This Row],[Planned_rent]]</f>
        <v>0.41666666666666669</v>
      </c>
      <c r="K2969"/>
    </row>
    <row r="2970" spans="1:11" x14ac:dyDescent="0.25">
      <c r="A2970">
        <v>157</v>
      </c>
      <c r="B2970" s="1">
        <v>38718</v>
      </c>
      <c r="C2970">
        <v>6</v>
      </c>
      <c r="D2970" t="str">
        <f>VLOOKUP(Rent[[#This Row],[Real_estate_Item]],Houses[#All],2)</f>
        <v>Eindhoven-Oost</v>
      </c>
      <c r="E2970" t="str">
        <f>VLOOKUP(Rent[[#This Row],[Real_estate_Item]],Houses[#All],3)</f>
        <v>Tongerlo</v>
      </c>
      <c r="F2970" t="str">
        <f>VLOOKUP(Rent[[#This Row],[Real_estate_Item]],Houses[#All],6)</f>
        <v>Apartment</v>
      </c>
      <c r="G2970" s="3">
        <f>VLOOKUP(Rent[[#This Row],[Real_estate_Item]],Houses[#All],7)</f>
        <v>360</v>
      </c>
      <c r="H2970" s="3">
        <f t="shared" si="92"/>
        <v>2160</v>
      </c>
      <c r="I2970" s="3">
        <f t="shared" si="93"/>
        <v>4320</v>
      </c>
      <c r="J2970" s="4">
        <f>Rent[[#This Row],[Actual_Rent]]/Rent[[#This Row],[Planned_rent]]</f>
        <v>0.5</v>
      </c>
      <c r="K2970"/>
    </row>
    <row r="2971" spans="1:11" x14ac:dyDescent="0.25">
      <c r="A2971">
        <v>157</v>
      </c>
      <c r="B2971" s="1">
        <v>39083</v>
      </c>
      <c r="C2971">
        <v>9</v>
      </c>
      <c r="D2971" t="str">
        <f>VLOOKUP(Rent[[#This Row],[Real_estate_Item]],Houses[#All],2)</f>
        <v>Eindhoven-Oost</v>
      </c>
      <c r="E2971" t="str">
        <f>VLOOKUP(Rent[[#This Row],[Real_estate_Item]],Houses[#All],3)</f>
        <v>Tongerlo</v>
      </c>
      <c r="F2971" t="str">
        <f>VLOOKUP(Rent[[#This Row],[Real_estate_Item]],Houses[#All],6)</f>
        <v>Apartment</v>
      </c>
      <c r="G2971" s="3">
        <f>VLOOKUP(Rent[[#This Row],[Real_estate_Item]],Houses[#All],7)</f>
        <v>360</v>
      </c>
      <c r="H2971" s="3">
        <f t="shared" si="92"/>
        <v>3240</v>
      </c>
      <c r="I2971" s="3">
        <f t="shared" si="93"/>
        <v>4320</v>
      </c>
      <c r="J2971" s="4">
        <f>Rent[[#This Row],[Actual_Rent]]/Rent[[#This Row],[Planned_rent]]</f>
        <v>0.75</v>
      </c>
      <c r="K2971"/>
    </row>
    <row r="2972" spans="1:11" x14ac:dyDescent="0.25">
      <c r="A2972">
        <v>157</v>
      </c>
      <c r="B2972" s="1">
        <v>39448</v>
      </c>
      <c r="C2972">
        <v>9</v>
      </c>
      <c r="D2972" t="str">
        <f>VLOOKUP(Rent[[#This Row],[Real_estate_Item]],Houses[#All],2)</f>
        <v>Eindhoven-Oost</v>
      </c>
      <c r="E2972" t="str">
        <f>VLOOKUP(Rent[[#This Row],[Real_estate_Item]],Houses[#All],3)</f>
        <v>Tongerlo</v>
      </c>
      <c r="F2972" t="str">
        <f>VLOOKUP(Rent[[#This Row],[Real_estate_Item]],Houses[#All],6)</f>
        <v>Apartment</v>
      </c>
      <c r="G2972" s="3">
        <f>VLOOKUP(Rent[[#This Row],[Real_estate_Item]],Houses[#All],7)</f>
        <v>360</v>
      </c>
      <c r="H2972" s="3">
        <f t="shared" si="92"/>
        <v>3240</v>
      </c>
      <c r="I2972" s="3">
        <f t="shared" si="93"/>
        <v>4320</v>
      </c>
      <c r="J2972" s="4">
        <f>Rent[[#This Row],[Actual_Rent]]/Rent[[#This Row],[Planned_rent]]</f>
        <v>0.75</v>
      </c>
      <c r="K2972"/>
    </row>
    <row r="2973" spans="1:11" x14ac:dyDescent="0.25">
      <c r="A2973">
        <v>157</v>
      </c>
      <c r="B2973" s="1">
        <v>39814</v>
      </c>
      <c r="C2973">
        <v>7</v>
      </c>
      <c r="D2973" t="str">
        <f>VLOOKUP(Rent[[#This Row],[Real_estate_Item]],Houses[#All],2)</f>
        <v>Eindhoven-Oost</v>
      </c>
      <c r="E2973" t="str">
        <f>VLOOKUP(Rent[[#This Row],[Real_estate_Item]],Houses[#All],3)</f>
        <v>Tongerlo</v>
      </c>
      <c r="F2973" t="str">
        <f>VLOOKUP(Rent[[#This Row],[Real_estate_Item]],Houses[#All],6)</f>
        <v>Apartment</v>
      </c>
      <c r="G2973" s="3">
        <f>VLOOKUP(Rent[[#This Row],[Real_estate_Item]],Houses[#All],7)</f>
        <v>360</v>
      </c>
      <c r="H2973" s="3">
        <f t="shared" si="92"/>
        <v>2520</v>
      </c>
      <c r="I2973" s="3">
        <f t="shared" si="93"/>
        <v>4320</v>
      </c>
      <c r="J2973" s="4">
        <f>Rent[[#This Row],[Actual_Rent]]/Rent[[#This Row],[Planned_rent]]</f>
        <v>0.58333333333333337</v>
      </c>
      <c r="K2973"/>
    </row>
    <row r="2974" spans="1:11" x14ac:dyDescent="0.25">
      <c r="A2974">
        <v>157</v>
      </c>
      <c r="B2974" s="1">
        <v>40179</v>
      </c>
      <c r="C2974">
        <v>6</v>
      </c>
      <c r="D2974" t="str">
        <f>VLOOKUP(Rent[[#This Row],[Real_estate_Item]],Houses[#All],2)</f>
        <v>Eindhoven-Oost</v>
      </c>
      <c r="E2974" t="str">
        <f>VLOOKUP(Rent[[#This Row],[Real_estate_Item]],Houses[#All],3)</f>
        <v>Tongerlo</v>
      </c>
      <c r="F2974" t="str">
        <f>VLOOKUP(Rent[[#This Row],[Real_estate_Item]],Houses[#All],6)</f>
        <v>Apartment</v>
      </c>
      <c r="G2974" s="3">
        <f>VLOOKUP(Rent[[#This Row],[Real_estate_Item]],Houses[#All],7)</f>
        <v>360</v>
      </c>
      <c r="H2974" s="3">
        <f t="shared" si="92"/>
        <v>2160</v>
      </c>
      <c r="I2974" s="3">
        <f t="shared" si="93"/>
        <v>4320</v>
      </c>
      <c r="J2974" s="4">
        <f>Rent[[#This Row],[Actual_Rent]]/Rent[[#This Row],[Planned_rent]]</f>
        <v>0.5</v>
      </c>
      <c r="K2974"/>
    </row>
    <row r="2975" spans="1:11" x14ac:dyDescent="0.25">
      <c r="A2975">
        <v>157</v>
      </c>
      <c r="B2975" s="1">
        <v>40544</v>
      </c>
      <c r="C2975">
        <v>7</v>
      </c>
      <c r="D2975" t="str">
        <f>VLOOKUP(Rent[[#This Row],[Real_estate_Item]],Houses[#All],2)</f>
        <v>Eindhoven-Oost</v>
      </c>
      <c r="E2975" t="str">
        <f>VLOOKUP(Rent[[#This Row],[Real_estate_Item]],Houses[#All],3)</f>
        <v>Tongerlo</v>
      </c>
      <c r="F2975" t="str">
        <f>VLOOKUP(Rent[[#This Row],[Real_estate_Item]],Houses[#All],6)</f>
        <v>Apartment</v>
      </c>
      <c r="G2975" s="3">
        <f>VLOOKUP(Rent[[#This Row],[Real_estate_Item]],Houses[#All],7)</f>
        <v>360</v>
      </c>
      <c r="H2975" s="3">
        <f t="shared" si="92"/>
        <v>2520</v>
      </c>
      <c r="I2975" s="3">
        <f t="shared" si="93"/>
        <v>4320</v>
      </c>
      <c r="J2975" s="4">
        <f>Rent[[#This Row],[Actual_Rent]]/Rent[[#This Row],[Planned_rent]]</f>
        <v>0.58333333333333337</v>
      </c>
      <c r="K2975"/>
    </row>
    <row r="2976" spans="1:11" x14ac:dyDescent="0.25">
      <c r="A2976">
        <v>157</v>
      </c>
      <c r="B2976" s="1">
        <v>40909</v>
      </c>
      <c r="C2976">
        <v>9</v>
      </c>
      <c r="D2976" t="str">
        <f>VLOOKUP(Rent[[#This Row],[Real_estate_Item]],Houses[#All],2)</f>
        <v>Eindhoven-Oost</v>
      </c>
      <c r="E2976" t="str">
        <f>VLOOKUP(Rent[[#This Row],[Real_estate_Item]],Houses[#All],3)</f>
        <v>Tongerlo</v>
      </c>
      <c r="F2976" t="str">
        <f>VLOOKUP(Rent[[#This Row],[Real_estate_Item]],Houses[#All],6)</f>
        <v>Apartment</v>
      </c>
      <c r="G2976" s="3">
        <f>VLOOKUP(Rent[[#This Row],[Real_estate_Item]],Houses[#All],7)</f>
        <v>360</v>
      </c>
      <c r="H2976" s="3">
        <f t="shared" si="92"/>
        <v>3240</v>
      </c>
      <c r="I2976" s="3">
        <f t="shared" si="93"/>
        <v>4320</v>
      </c>
      <c r="J2976" s="4">
        <f>Rent[[#This Row],[Actual_Rent]]/Rent[[#This Row],[Planned_rent]]</f>
        <v>0.75</v>
      </c>
      <c r="K2976"/>
    </row>
    <row r="2977" spans="1:11" x14ac:dyDescent="0.25">
      <c r="A2977">
        <v>157</v>
      </c>
      <c r="B2977" s="1">
        <v>41275</v>
      </c>
      <c r="C2977">
        <v>5</v>
      </c>
      <c r="D2977" t="str">
        <f>VLOOKUP(Rent[[#This Row],[Real_estate_Item]],Houses[#All],2)</f>
        <v>Eindhoven-Oost</v>
      </c>
      <c r="E2977" t="str">
        <f>VLOOKUP(Rent[[#This Row],[Real_estate_Item]],Houses[#All],3)</f>
        <v>Tongerlo</v>
      </c>
      <c r="F2977" t="str">
        <f>VLOOKUP(Rent[[#This Row],[Real_estate_Item]],Houses[#All],6)</f>
        <v>Apartment</v>
      </c>
      <c r="G2977" s="3">
        <f>VLOOKUP(Rent[[#This Row],[Real_estate_Item]],Houses[#All],7)</f>
        <v>360</v>
      </c>
      <c r="H2977" s="3">
        <f t="shared" si="92"/>
        <v>1800</v>
      </c>
      <c r="I2977" s="3">
        <f t="shared" si="93"/>
        <v>4320</v>
      </c>
      <c r="J2977" s="4">
        <f>Rent[[#This Row],[Actual_Rent]]/Rent[[#This Row],[Planned_rent]]</f>
        <v>0.41666666666666669</v>
      </c>
      <c r="K2977"/>
    </row>
    <row r="2978" spans="1:11" x14ac:dyDescent="0.25">
      <c r="A2978">
        <v>157</v>
      </c>
      <c r="B2978" s="1">
        <v>41640</v>
      </c>
      <c r="C2978">
        <v>6</v>
      </c>
      <c r="D2978" t="str">
        <f>VLOOKUP(Rent[[#This Row],[Real_estate_Item]],Houses[#All],2)</f>
        <v>Eindhoven-Oost</v>
      </c>
      <c r="E2978" t="str">
        <f>VLOOKUP(Rent[[#This Row],[Real_estate_Item]],Houses[#All],3)</f>
        <v>Tongerlo</v>
      </c>
      <c r="F2978" t="str">
        <f>VLOOKUP(Rent[[#This Row],[Real_estate_Item]],Houses[#All],6)</f>
        <v>Apartment</v>
      </c>
      <c r="G2978" s="3">
        <f>VLOOKUP(Rent[[#This Row],[Real_estate_Item]],Houses[#All],7)</f>
        <v>360</v>
      </c>
      <c r="H2978" s="3">
        <f t="shared" si="92"/>
        <v>2160</v>
      </c>
      <c r="I2978" s="3">
        <f t="shared" si="93"/>
        <v>4320</v>
      </c>
      <c r="J2978" s="4">
        <f>Rent[[#This Row],[Actual_Rent]]/Rent[[#This Row],[Planned_rent]]</f>
        <v>0.5</v>
      </c>
      <c r="K2978"/>
    </row>
    <row r="2979" spans="1:11" x14ac:dyDescent="0.25">
      <c r="A2979">
        <v>157</v>
      </c>
      <c r="B2979" s="1">
        <v>42005</v>
      </c>
      <c r="C2979">
        <v>9</v>
      </c>
      <c r="D2979" t="str">
        <f>VLOOKUP(Rent[[#This Row],[Real_estate_Item]],Houses[#All],2)</f>
        <v>Eindhoven-Oost</v>
      </c>
      <c r="E2979" t="str">
        <f>VLOOKUP(Rent[[#This Row],[Real_estate_Item]],Houses[#All],3)</f>
        <v>Tongerlo</v>
      </c>
      <c r="F2979" t="str">
        <f>VLOOKUP(Rent[[#This Row],[Real_estate_Item]],Houses[#All],6)</f>
        <v>Apartment</v>
      </c>
      <c r="G2979" s="3">
        <f>VLOOKUP(Rent[[#This Row],[Real_estate_Item]],Houses[#All],7)</f>
        <v>360</v>
      </c>
      <c r="H2979" s="3">
        <f t="shared" si="92"/>
        <v>3240</v>
      </c>
      <c r="I2979" s="3">
        <f t="shared" si="93"/>
        <v>4320</v>
      </c>
      <c r="J2979" s="4">
        <f>Rent[[#This Row],[Actual_Rent]]/Rent[[#This Row],[Planned_rent]]</f>
        <v>0.75</v>
      </c>
      <c r="K2979"/>
    </row>
    <row r="2980" spans="1:11" x14ac:dyDescent="0.25">
      <c r="A2980">
        <v>157</v>
      </c>
      <c r="B2980" s="1">
        <v>42370</v>
      </c>
      <c r="C2980">
        <v>9</v>
      </c>
      <c r="D2980" t="str">
        <f>VLOOKUP(Rent[[#This Row],[Real_estate_Item]],Houses[#All],2)</f>
        <v>Eindhoven-Oost</v>
      </c>
      <c r="E2980" t="str">
        <f>VLOOKUP(Rent[[#This Row],[Real_estate_Item]],Houses[#All],3)</f>
        <v>Tongerlo</v>
      </c>
      <c r="F2980" t="str">
        <f>VLOOKUP(Rent[[#This Row],[Real_estate_Item]],Houses[#All],6)</f>
        <v>Apartment</v>
      </c>
      <c r="G2980" s="3">
        <f>VLOOKUP(Rent[[#This Row],[Real_estate_Item]],Houses[#All],7)</f>
        <v>360</v>
      </c>
      <c r="H2980" s="3">
        <f t="shared" si="92"/>
        <v>3240</v>
      </c>
      <c r="I2980" s="3">
        <f t="shared" si="93"/>
        <v>4320</v>
      </c>
      <c r="J2980" s="4">
        <f>Rent[[#This Row],[Actual_Rent]]/Rent[[#This Row],[Planned_rent]]</f>
        <v>0.75</v>
      </c>
      <c r="K2980"/>
    </row>
    <row r="2981" spans="1:11" x14ac:dyDescent="0.25">
      <c r="A2981">
        <v>157</v>
      </c>
      <c r="B2981" s="1">
        <v>42736</v>
      </c>
      <c r="C2981">
        <v>9</v>
      </c>
      <c r="D2981" t="str">
        <f>VLOOKUP(Rent[[#This Row],[Real_estate_Item]],Houses[#All],2)</f>
        <v>Eindhoven-Oost</v>
      </c>
      <c r="E2981" t="str">
        <f>VLOOKUP(Rent[[#This Row],[Real_estate_Item]],Houses[#All],3)</f>
        <v>Tongerlo</v>
      </c>
      <c r="F2981" t="str">
        <f>VLOOKUP(Rent[[#This Row],[Real_estate_Item]],Houses[#All],6)</f>
        <v>Apartment</v>
      </c>
      <c r="G2981" s="3">
        <f>VLOOKUP(Rent[[#This Row],[Real_estate_Item]],Houses[#All],7)</f>
        <v>360</v>
      </c>
      <c r="H2981" s="3">
        <f t="shared" si="92"/>
        <v>3240</v>
      </c>
      <c r="I2981" s="3">
        <f t="shared" si="93"/>
        <v>4320</v>
      </c>
      <c r="J2981" s="4">
        <f>Rent[[#This Row],[Actual_Rent]]/Rent[[#This Row],[Planned_rent]]</f>
        <v>0.75</v>
      </c>
      <c r="K2981"/>
    </row>
    <row r="2982" spans="1:11" x14ac:dyDescent="0.25">
      <c r="A2982">
        <v>157</v>
      </c>
      <c r="B2982" s="1">
        <v>43101</v>
      </c>
      <c r="C2982">
        <v>11</v>
      </c>
      <c r="D2982" t="str">
        <f>VLOOKUP(Rent[[#This Row],[Real_estate_Item]],Houses[#All],2)</f>
        <v>Eindhoven-Oost</v>
      </c>
      <c r="E2982" t="str">
        <f>VLOOKUP(Rent[[#This Row],[Real_estate_Item]],Houses[#All],3)</f>
        <v>Tongerlo</v>
      </c>
      <c r="F2982" t="str">
        <f>VLOOKUP(Rent[[#This Row],[Real_estate_Item]],Houses[#All],6)</f>
        <v>Apartment</v>
      </c>
      <c r="G2982" s="3">
        <f>VLOOKUP(Rent[[#This Row],[Real_estate_Item]],Houses[#All],7)</f>
        <v>360</v>
      </c>
      <c r="H2982" s="3">
        <f t="shared" si="92"/>
        <v>3960</v>
      </c>
      <c r="I2982" s="3">
        <f t="shared" si="93"/>
        <v>4320</v>
      </c>
      <c r="J2982" s="4">
        <f>Rent[[#This Row],[Actual_Rent]]/Rent[[#This Row],[Planned_rent]]</f>
        <v>0.91666666666666663</v>
      </c>
      <c r="K2982"/>
    </row>
    <row r="2983" spans="1:11" x14ac:dyDescent="0.25">
      <c r="A2983">
        <v>157</v>
      </c>
      <c r="B2983" s="1">
        <v>43466</v>
      </c>
      <c r="C2983">
        <v>9</v>
      </c>
      <c r="D2983" t="str">
        <f>VLOOKUP(Rent[[#This Row],[Real_estate_Item]],Houses[#All],2)</f>
        <v>Eindhoven-Oost</v>
      </c>
      <c r="E2983" t="str">
        <f>VLOOKUP(Rent[[#This Row],[Real_estate_Item]],Houses[#All],3)</f>
        <v>Tongerlo</v>
      </c>
      <c r="F2983" t="str">
        <f>VLOOKUP(Rent[[#This Row],[Real_estate_Item]],Houses[#All],6)</f>
        <v>Apartment</v>
      </c>
      <c r="G2983" s="3">
        <f>VLOOKUP(Rent[[#This Row],[Real_estate_Item]],Houses[#All],7)</f>
        <v>360</v>
      </c>
      <c r="H2983" s="3">
        <f t="shared" si="92"/>
        <v>3240</v>
      </c>
      <c r="I2983" s="3">
        <f t="shared" si="93"/>
        <v>4320</v>
      </c>
      <c r="J2983" s="4">
        <f>Rent[[#This Row],[Actual_Rent]]/Rent[[#This Row],[Planned_rent]]</f>
        <v>0.75</v>
      </c>
      <c r="K2983"/>
    </row>
    <row r="2984" spans="1:11" x14ac:dyDescent="0.25">
      <c r="A2984">
        <v>158</v>
      </c>
      <c r="B2984" s="1">
        <v>36892</v>
      </c>
      <c r="C2984">
        <v>7</v>
      </c>
      <c r="D2984" t="str">
        <f>VLOOKUP(Rent[[#This Row],[Real_estate_Item]],Houses[#All],2)</f>
        <v>Eindhoven-Oost</v>
      </c>
      <c r="E2984" t="str">
        <f>VLOOKUP(Rent[[#This Row],[Real_estate_Item]],Houses[#All],3)</f>
        <v>Tongerlo</v>
      </c>
      <c r="F2984" t="str">
        <f>VLOOKUP(Rent[[#This Row],[Real_estate_Item]],Houses[#All],6)</f>
        <v>Apartment</v>
      </c>
      <c r="G2984" s="3">
        <f>VLOOKUP(Rent[[#This Row],[Real_estate_Item]],Houses[#All],7)</f>
        <v>365</v>
      </c>
      <c r="H2984" s="3">
        <f t="shared" si="92"/>
        <v>2555</v>
      </c>
      <c r="I2984" s="3">
        <f t="shared" si="93"/>
        <v>4380</v>
      </c>
      <c r="J2984" s="4">
        <f>Rent[[#This Row],[Actual_Rent]]/Rent[[#This Row],[Planned_rent]]</f>
        <v>0.58333333333333337</v>
      </c>
      <c r="K2984"/>
    </row>
    <row r="2985" spans="1:11" x14ac:dyDescent="0.25">
      <c r="A2985">
        <v>158</v>
      </c>
      <c r="B2985" s="1">
        <v>37257</v>
      </c>
      <c r="C2985">
        <v>6</v>
      </c>
      <c r="D2985" t="str">
        <f>VLOOKUP(Rent[[#This Row],[Real_estate_Item]],Houses[#All],2)</f>
        <v>Eindhoven-Oost</v>
      </c>
      <c r="E2985" t="str">
        <f>VLOOKUP(Rent[[#This Row],[Real_estate_Item]],Houses[#All],3)</f>
        <v>Tongerlo</v>
      </c>
      <c r="F2985" t="str">
        <f>VLOOKUP(Rent[[#This Row],[Real_estate_Item]],Houses[#All],6)</f>
        <v>Apartment</v>
      </c>
      <c r="G2985" s="3">
        <f>VLOOKUP(Rent[[#This Row],[Real_estate_Item]],Houses[#All],7)</f>
        <v>365</v>
      </c>
      <c r="H2985" s="3">
        <f t="shared" si="92"/>
        <v>2190</v>
      </c>
      <c r="I2985" s="3">
        <f t="shared" si="93"/>
        <v>4380</v>
      </c>
      <c r="J2985" s="4">
        <f>Rent[[#This Row],[Actual_Rent]]/Rent[[#This Row],[Planned_rent]]</f>
        <v>0.5</v>
      </c>
      <c r="K2985"/>
    </row>
    <row r="2986" spans="1:11" x14ac:dyDescent="0.25">
      <c r="A2986">
        <v>158</v>
      </c>
      <c r="B2986" s="1">
        <v>37622</v>
      </c>
      <c r="C2986">
        <v>6</v>
      </c>
      <c r="D2986" t="str">
        <f>VLOOKUP(Rent[[#This Row],[Real_estate_Item]],Houses[#All],2)</f>
        <v>Eindhoven-Oost</v>
      </c>
      <c r="E2986" t="str">
        <f>VLOOKUP(Rent[[#This Row],[Real_estate_Item]],Houses[#All],3)</f>
        <v>Tongerlo</v>
      </c>
      <c r="F2986" t="str">
        <f>VLOOKUP(Rent[[#This Row],[Real_estate_Item]],Houses[#All],6)</f>
        <v>Apartment</v>
      </c>
      <c r="G2986" s="3">
        <f>VLOOKUP(Rent[[#This Row],[Real_estate_Item]],Houses[#All],7)</f>
        <v>365</v>
      </c>
      <c r="H2986" s="3">
        <f t="shared" si="92"/>
        <v>2190</v>
      </c>
      <c r="I2986" s="3">
        <f t="shared" si="93"/>
        <v>4380</v>
      </c>
      <c r="J2986" s="4">
        <f>Rent[[#This Row],[Actual_Rent]]/Rent[[#This Row],[Planned_rent]]</f>
        <v>0.5</v>
      </c>
      <c r="K2986"/>
    </row>
    <row r="2987" spans="1:11" x14ac:dyDescent="0.25">
      <c r="A2987">
        <v>158</v>
      </c>
      <c r="B2987" s="1">
        <v>37987</v>
      </c>
      <c r="C2987">
        <v>5</v>
      </c>
      <c r="D2987" t="str">
        <f>VLOOKUP(Rent[[#This Row],[Real_estate_Item]],Houses[#All],2)</f>
        <v>Eindhoven-Oost</v>
      </c>
      <c r="E2987" t="str">
        <f>VLOOKUP(Rent[[#This Row],[Real_estate_Item]],Houses[#All],3)</f>
        <v>Tongerlo</v>
      </c>
      <c r="F2987" t="str">
        <f>VLOOKUP(Rent[[#This Row],[Real_estate_Item]],Houses[#All],6)</f>
        <v>Apartment</v>
      </c>
      <c r="G2987" s="3">
        <f>VLOOKUP(Rent[[#This Row],[Real_estate_Item]],Houses[#All],7)</f>
        <v>365</v>
      </c>
      <c r="H2987" s="3">
        <f t="shared" si="92"/>
        <v>1825</v>
      </c>
      <c r="I2987" s="3">
        <f t="shared" si="93"/>
        <v>4380</v>
      </c>
      <c r="J2987" s="4">
        <f>Rent[[#This Row],[Actual_Rent]]/Rent[[#This Row],[Planned_rent]]</f>
        <v>0.41666666666666669</v>
      </c>
      <c r="K2987"/>
    </row>
    <row r="2988" spans="1:11" x14ac:dyDescent="0.25">
      <c r="A2988">
        <v>158</v>
      </c>
      <c r="B2988" s="1">
        <v>38353</v>
      </c>
      <c r="C2988">
        <v>9</v>
      </c>
      <c r="D2988" t="str">
        <f>VLOOKUP(Rent[[#This Row],[Real_estate_Item]],Houses[#All],2)</f>
        <v>Eindhoven-Oost</v>
      </c>
      <c r="E2988" t="str">
        <f>VLOOKUP(Rent[[#This Row],[Real_estate_Item]],Houses[#All],3)</f>
        <v>Tongerlo</v>
      </c>
      <c r="F2988" t="str">
        <f>VLOOKUP(Rent[[#This Row],[Real_estate_Item]],Houses[#All],6)</f>
        <v>Apartment</v>
      </c>
      <c r="G2988" s="3">
        <f>VLOOKUP(Rent[[#This Row],[Real_estate_Item]],Houses[#All],7)</f>
        <v>365</v>
      </c>
      <c r="H2988" s="3">
        <f t="shared" si="92"/>
        <v>3285</v>
      </c>
      <c r="I2988" s="3">
        <f t="shared" si="93"/>
        <v>4380</v>
      </c>
      <c r="J2988" s="4">
        <f>Rent[[#This Row],[Actual_Rent]]/Rent[[#This Row],[Planned_rent]]</f>
        <v>0.75</v>
      </c>
      <c r="K2988"/>
    </row>
    <row r="2989" spans="1:11" x14ac:dyDescent="0.25">
      <c r="A2989">
        <v>158</v>
      </c>
      <c r="B2989" s="1">
        <v>38718</v>
      </c>
      <c r="C2989">
        <v>7</v>
      </c>
      <c r="D2989" t="str">
        <f>VLOOKUP(Rent[[#This Row],[Real_estate_Item]],Houses[#All],2)</f>
        <v>Eindhoven-Oost</v>
      </c>
      <c r="E2989" t="str">
        <f>VLOOKUP(Rent[[#This Row],[Real_estate_Item]],Houses[#All],3)</f>
        <v>Tongerlo</v>
      </c>
      <c r="F2989" t="str">
        <f>VLOOKUP(Rent[[#This Row],[Real_estate_Item]],Houses[#All],6)</f>
        <v>Apartment</v>
      </c>
      <c r="G2989" s="3">
        <f>VLOOKUP(Rent[[#This Row],[Real_estate_Item]],Houses[#All],7)</f>
        <v>365</v>
      </c>
      <c r="H2989" s="3">
        <f t="shared" si="92"/>
        <v>2555</v>
      </c>
      <c r="I2989" s="3">
        <f t="shared" si="93"/>
        <v>4380</v>
      </c>
      <c r="J2989" s="4">
        <f>Rent[[#This Row],[Actual_Rent]]/Rent[[#This Row],[Planned_rent]]</f>
        <v>0.58333333333333337</v>
      </c>
      <c r="K2989"/>
    </row>
    <row r="2990" spans="1:11" x14ac:dyDescent="0.25">
      <c r="A2990">
        <v>158</v>
      </c>
      <c r="B2990" s="1">
        <v>39083</v>
      </c>
      <c r="C2990">
        <v>8</v>
      </c>
      <c r="D2990" t="str">
        <f>VLOOKUP(Rent[[#This Row],[Real_estate_Item]],Houses[#All],2)</f>
        <v>Eindhoven-Oost</v>
      </c>
      <c r="E2990" t="str">
        <f>VLOOKUP(Rent[[#This Row],[Real_estate_Item]],Houses[#All],3)</f>
        <v>Tongerlo</v>
      </c>
      <c r="F2990" t="str">
        <f>VLOOKUP(Rent[[#This Row],[Real_estate_Item]],Houses[#All],6)</f>
        <v>Apartment</v>
      </c>
      <c r="G2990" s="3">
        <f>VLOOKUP(Rent[[#This Row],[Real_estate_Item]],Houses[#All],7)</f>
        <v>365</v>
      </c>
      <c r="H2990" s="3">
        <f t="shared" si="92"/>
        <v>2920</v>
      </c>
      <c r="I2990" s="3">
        <f t="shared" si="93"/>
        <v>4380</v>
      </c>
      <c r="J2990" s="4">
        <f>Rent[[#This Row],[Actual_Rent]]/Rent[[#This Row],[Planned_rent]]</f>
        <v>0.66666666666666663</v>
      </c>
      <c r="K2990"/>
    </row>
    <row r="2991" spans="1:11" x14ac:dyDescent="0.25">
      <c r="A2991">
        <v>158</v>
      </c>
      <c r="B2991" s="1">
        <v>39448</v>
      </c>
      <c r="C2991">
        <v>7</v>
      </c>
      <c r="D2991" t="str">
        <f>VLOOKUP(Rent[[#This Row],[Real_estate_Item]],Houses[#All],2)</f>
        <v>Eindhoven-Oost</v>
      </c>
      <c r="E2991" t="str">
        <f>VLOOKUP(Rent[[#This Row],[Real_estate_Item]],Houses[#All],3)</f>
        <v>Tongerlo</v>
      </c>
      <c r="F2991" t="str">
        <f>VLOOKUP(Rent[[#This Row],[Real_estate_Item]],Houses[#All],6)</f>
        <v>Apartment</v>
      </c>
      <c r="G2991" s="3">
        <f>VLOOKUP(Rent[[#This Row],[Real_estate_Item]],Houses[#All],7)</f>
        <v>365</v>
      </c>
      <c r="H2991" s="3">
        <f t="shared" si="92"/>
        <v>2555</v>
      </c>
      <c r="I2991" s="3">
        <f t="shared" si="93"/>
        <v>4380</v>
      </c>
      <c r="J2991" s="4">
        <f>Rent[[#This Row],[Actual_Rent]]/Rent[[#This Row],[Planned_rent]]</f>
        <v>0.58333333333333337</v>
      </c>
      <c r="K2991"/>
    </row>
    <row r="2992" spans="1:11" x14ac:dyDescent="0.25">
      <c r="A2992">
        <v>158</v>
      </c>
      <c r="B2992" s="1">
        <v>39814</v>
      </c>
      <c r="C2992">
        <v>8</v>
      </c>
      <c r="D2992" t="str">
        <f>VLOOKUP(Rent[[#This Row],[Real_estate_Item]],Houses[#All],2)</f>
        <v>Eindhoven-Oost</v>
      </c>
      <c r="E2992" t="str">
        <f>VLOOKUP(Rent[[#This Row],[Real_estate_Item]],Houses[#All],3)</f>
        <v>Tongerlo</v>
      </c>
      <c r="F2992" t="str">
        <f>VLOOKUP(Rent[[#This Row],[Real_estate_Item]],Houses[#All],6)</f>
        <v>Apartment</v>
      </c>
      <c r="G2992" s="3">
        <f>VLOOKUP(Rent[[#This Row],[Real_estate_Item]],Houses[#All],7)</f>
        <v>365</v>
      </c>
      <c r="H2992" s="3">
        <f t="shared" si="92"/>
        <v>2920</v>
      </c>
      <c r="I2992" s="3">
        <f t="shared" si="93"/>
        <v>4380</v>
      </c>
      <c r="J2992" s="4">
        <f>Rent[[#This Row],[Actual_Rent]]/Rent[[#This Row],[Planned_rent]]</f>
        <v>0.66666666666666663</v>
      </c>
      <c r="K2992"/>
    </row>
    <row r="2993" spans="1:11" x14ac:dyDescent="0.25">
      <c r="A2993">
        <v>158</v>
      </c>
      <c r="B2993" s="1">
        <v>40179</v>
      </c>
      <c r="C2993">
        <v>5</v>
      </c>
      <c r="D2993" t="str">
        <f>VLOOKUP(Rent[[#This Row],[Real_estate_Item]],Houses[#All],2)</f>
        <v>Eindhoven-Oost</v>
      </c>
      <c r="E2993" t="str">
        <f>VLOOKUP(Rent[[#This Row],[Real_estate_Item]],Houses[#All],3)</f>
        <v>Tongerlo</v>
      </c>
      <c r="F2993" t="str">
        <f>VLOOKUP(Rent[[#This Row],[Real_estate_Item]],Houses[#All],6)</f>
        <v>Apartment</v>
      </c>
      <c r="G2993" s="3">
        <f>VLOOKUP(Rent[[#This Row],[Real_estate_Item]],Houses[#All],7)</f>
        <v>365</v>
      </c>
      <c r="H2993" s="3">
        <f t="shared" si="92"/>
        <v>1825</v>
      </c>
      <c r="I2993" s="3">
        <f t="shared" si="93"/>
        <v>4380</v>
      </c>
      <c r="J2993" s="4">
        <f>Rent[[#This Row],[Actual_Rent]]/Rent[[#This Row],[Planned_rent]]</f>
        <v>0.41666666666666669</v>
      </c>
      <c r="K2993"/>
    </row>
    <row r="2994" spans="1:11" x14ac:dyDescent="0.25">
      <c r="A2994">
        <v>158</v>
      </c>
      <c r="B2994" s="1">
        <v>40544</v>
      </c>
      <c r="C2994">
        <v>8</v>
      </c>
      <c r="D2994" t="str">
        <f>VLOOKUP(Rent[[#This Row],[Real_estate_Item]],Houses[#All],2)</f>
        <v>Eindhoven-Oost</v>
      </c>
      <c r="E2994" t="str">
        <f>VLOOKUP(Rent[[#This Row],[Real_estate_Item]],Houses[#All],3)</f>
        <v>Tongerlo</v>
      </c>
      <c r="F2994" t="str">
        <f>VLOOKUP(Rent[[#This Row],[Real_estate_Item]],Houses[#All],6)</f>
        <v>Apartment</v>
      </c>
      <c r="G2994" s="3">
        <f>VLOOKUP(Rent[[#This Row],[Real_estate_Item]],Houses[#All],7)</f>
        <v>365</v>
      </c>
      <c r="H2994" s="3">
        <f t="shared" si="92"/>
        <v>2920</v>
      </c>
      <c r="I2994" s="3">
        <f t="shared" si="93"/>
        <v>4380</v>
      </c>
      <c r="J2994" s="4">
        <f>Rent[[#This Row],[Actual_Rent]]/Rent[[#This Row],[Planned_rent]]</f>
        <v>0.66666666666666663</v>
      </c>
      <c r="K2994"/>
    </row>
    <row r="2995" spans="1:11" x14ac:dyDescent="0.25">
      <c r="A2995">
        <v>158</v>
      </c>
      <c r="B2995" s="1">
        <v>40909</v>
      </c>
      <c r="C2995">
        <v>6</v>
      </c>
      <c r="D2995" t="str">
        <f>VLOOKUP(Rent[[#This Row],[Real_estate_Item]],Houses[#All],2)</f>
        <v>Eindhoven-Oost</v>
      </c>
      <c r="E2995" t="str">
        <f>VLOOKUP(Rent[[#This Row],[Real_estate_Item]],Houses[#All],3)</f>
        <v>Tongerlo</v>
      </c>
      <c r="F2995" t="str">
        <f>VLOOKUP(Rent[[#This Row],[Real_estate_Item]],Houses[#All],6)</f>
        <v>Apartment</v>
      </c>
      <c r="G2995" s="3">
        <f>VLOOKUP(Rent[[#This Row],[Real_estate_Item]],Houses[#All],7)</f>
        <v>365</v>
      </c>
      <c r="H2995" s="3">
        <f t="shared" si="92"/>
        <v>2190</v>
      </c>
      <c r="I2995" s="3">
        <f t="shared" si="93"/>
        <v>4380</v>
      </c>
      <c r="J2995" s="4">
        <f>Rent[[#This Row],[Actual_Rent]]/Rent[[#This Row],[Planned_rent]]</f>
        <v>0.5</v>
      </c>
      <c r="K2995"/>
    </row>
    <row r="2996" spans="1:11" x14ac:dyDescent="0.25">
      <c r="A2996">
        <v>158</v>
      </c>
      <c r="B2996" s="1">
        <v>41275</v>
      </c>
      <c r="C2996">
        <v>9</v>
      </c>
      <c r="D2996" t="str">
        <f>VLOOKUP(Rent[[#This Row],[Real_estate_Item]],Houses[#All],2)</f>
        <v>Eindhoven-Oost</v>
      </c>
      <c r="E2996" t="str">
        <f>VLOOKUP(Rent[[#This Row],[Real_estate_Item]],Houses[#All],3)</f>
        <v>Tongerlo</v>
      </c>
      <c r="F2996" t="str">
        <f>VLOOKUP(Rent[[#This Row],[Real_estate_Item]],Houses[#All],6)</f>
        <v>Apartment</v>
      </c>
      <c r="G2996" s="3">
        <f>VLOOKUP(Rent[[#This Row],[Real_estate_Item]],Houses[#All],7)</f>
        <v>365</v>
      </c>
      <c r="H2996" s="3">
        <f t="shared" si="92"/>
        <v>3285</v>
      </c>
      <c r="I2996" s="3">
        <f t="shared" si="93"/>
        <v>4380</v>
      </c>
      <c r="J2996" s="4">
        <f>Rent[[#This Row],[Actual_Rent]]/Rent[[#This Row],[Planned_rent]]</f>
        <v>0.75</v>
      </c>
      <c r="K2996"/>
    </row>
    <row r="2997" spans="1:11" x14ac:dyDescent="0.25">
      <c r="A2997">
        <v>158</v>
      </c>
      <c r="B2997" s="1">
        <v>41640</v>
      </c>
      <c r="C2997">
        <v>9</v>
      </c>
      <c r="D2997" t="str">
        <f>VLOOKUP(Rent[[#This Row],[Real_estate_Item]],Houses[#All],2)</f>
        <v>Eindhoven-Oost</v>
      </c>
      <c r="E2997" t="str">
        <f>VLOOKUP(Rent[[#This Row],[Real_estate_Item]],Houses[#All],3)</f>
        <v>Tongerlo</v>
      </c>
      <c r="F2997" t="str">
        <f>VLOOKUP(Rent[[#This Row],[Real_estate_Item]],Houses[#All],6)</f>
        <v>Apartment</v>
      </c>
      <c r="G2997" s="3">
        <f>VLOOKUP(Rent[[#This Row],[Real_estate_Item]],Houses[#All],7)</f>
        <v>365</v>
      </c>
      <c r="H2997" s="3">
        <f t="shared" si="92"/>
        <v>3285</v>
      </c>
      <c r="I2997" s="3">
        <f t="shared" si="93"/>
        <v>4380</v>
      </c>
      <c r="J2997" s="4">
        <f>Rent[[#This Row],[Actual_Rent]]/Rent[[#This Row],[Planned_rent]]</f>
        <v>0.75</v>
      </c>
      <c r="K2997"/>
    </row>
    <row r="2998" spans="1:11" x14ac:dyDescent="0.25">
      <c r="A2998">
        <v>158</v>
      </c>
      <c r="B2998" s="1">
        <v>42005</v>
      </c>
      <c r="C2998">
        <v>7</v>
      </c>
      <c r="D2998" t="str">
        <f>VLOOKUP(Rent[[#This Row],[Real_estate_Item]],Houses[#All],2)</f>
        <v>Eindhoven-Oost</v>
      </c>
      <c r="E2998" t="str">
        <f>VLOOKUP(Rent[[#This Row],[Real_estate_Item]],Houses[#All],3)</f>
        <v>Tongerlo</v>
      </c>
      <c r="F2998" t="str">
        <f>VLOOKUP(Rent[[#This Row],[Real_estate_Item]],Houses[#All],6)</f>
        <v>Apartment</v>
      </c>
      <c r="G2998" s="3">
        <f>VLOOKUP(Rent[[#This Row],[Real_estate_Item]],Houses[#All],7)</f>
        <v>365</v>
      </c>
      <c r="H2998" s="3">
        <f t="shared" si="92"/>
        <v>2555</v>
      </c>
      <c r="I2998" s="3">
        <f t="shared" si="93"/>
        <v>4380</v>
      </c>
      <c r="J2998" s="4">
        <f>Rent[[#This Row],[Actual_Rent]]/Rent[[#This Row],[Planned_rent]]</f>
        <v>0.58333333333333337</v>
      </c>
      <c r="K2998"/>
    </row>
    <row r="2999" spans="1:11" x14ac:dyDescent="0.25">
      <c r="A2999">
        <v>158</v>
      </c>
      <c r="B2999" s="1">
        <v>42370</v>
      </c>
      <c r="C2999">
        <v>7</v>
      </c>
      <c r="D2999" t="str">
        <f>VLOOKUP(Rent[[#This Row],[Real_estate_Item]],Houses[#All],2)</f>
        <v>Eindhoven-Oost</v>
      </c>
      <c r="E2999" t="str">
        <f>VLOOKUP(Rent[[#This Row],[Real_estate_Item]],Houses[#All],3)</f>
        <v>Tongerlo</v>
      </c>
      <c r="F2999" t="str">
        <f>VLOOKUP(Rent[[#This Row],[Real_estate_Item]],Houses[#All],6)</f>
        <v>Apartment</v>
      </c>
      <c r="G2999" s="3">
        <f>VLOOKUP(Rent[[#This Row],[Real_estate_Item]],Houses[#All],7)</f>
        <v>365</v>
      </c>
      <c r="H2999" s="3">
        <f t="shared" si="92"/>
        <v>2555</v>
      </c>
      <c r="I2999" s="3">
        <f t="shared" si="93"/>
        <v>4380</v>
      </c>
      <c r="J2999" s="4">
        <f>Rent[[#This Row],[Actual_Rent]]/Rent[[#This Row],[Planned_rent]]</f>
        <v>0.58333333333333337</v>
      </c>
      <c r="K2999"/>
    </row>
    <row r="3000" spans="1:11" x14ac:dyDescent="0.25">
      <c r="A3000">
        <v>158</v>
      </c>
      <c r="B3000" s="1">
        <v>42736</v>
      </c>
      <c r="C3000">
        <v>7</v>
      </c>
      <c r="D3000" t="str">
        <f>VLOOKUP(Rent[[#This Row],[Real_estate_Item]],Houses[#All],2)</f>
        <v>Eindhoven-Oost</v>
      </c>
      <c r="E3000" t="str">
        <f>VLOOKUP(Rent[[#This Row],[Real_estate_Item]],Houses[#All],3)</f>
        <v>Tongerlo</v>
      </c>
      <c r="F3000" t="str">
        <f>VLOOKUP(Rent[[#This Row],[Real_estate_Item]],Houses[#All],6)</f>
        <v>Apartment</v>
      </c>
      <c r="G3000" s="3">
        <f>VLOOKUP(Rent[[#This Row],[Real_estate_Item]],Houses[#All],7)</f>
        <v>365</v>
      </c>
      <c r="H3000" s="3">
        <f t="shared" si="92"/>
        <v>2555</v>
      </c>
      <c r="I3000" s="3">
        <f t="shared" si="93"/>
        <v>4380</v>
      </c>
      <c r="J3000" s="4">
        <f>Rent[[#This Row],[Actual_Rent]]/Rent[[#This Row],[Planned_rent]]</f>
        <v>0.58333333333333337</v>
      </c>
      <c r="K3000"/>
    </row>
    <row r="3001" spans="1:11" x14ac:dyDescent="0.25">
      <c r="A3001">
        <v>158</v>
      </c>
      <c r="B3001" s="1">
        <v>43101</v>
      </c>
      <c r="C3001">
        <v>10</v>
      </c>
      <c r="D3001" t="str">
        <f>VLOOKUP(Rent[[#This Row],[Real_estate_Item]],Houses[#All],2)</f>
        <v>Eindhoven-Oost</v>
      </c>
      <c r="E3001" t="str">
        <f>VLOOKUP(Rent[[#This Row],[Real_estate_Item]],Houses[#All],3)</f>
        <v>Tongerlo</v>
      </c>
      <c r="F3001" t="str">
        <f>VLOOKUP(Rent[[#This Row],[Real_estate_Item]],Houses[#All],6)</f>
        <v>Apartment</v>
      </c>
      <c r="G3001" s="3">
        <f>VLOOKUP(Rent[[#This Row],[Real_estate_Item]],Houses[#All],7)</f>
        <v>365</v>
      </c>
      <c r="H3001" s="3">
        <f t="shared" si="92"/>
        <v>3650</v>
      </c>
      <c r="I3001" s="3">
        <f t="shared" si="93"/>
        <v>4380</v>
      </c>
      <c r="J3001" s="4">
        <f>Rent[[#This Row],[Actual_Rent]]/Rent[[#This Row],[Planned_rent]]</f>
        <v>0.83333333333333337</v>
      </c>
      <c r="K3001"/>
    </row>
    <row r="3002" spans="1:11" x14ac:dyDescent="0.25">
      <c r="A3002">
        <v>158</v>
      </c>
      <c r="B3002" s="1">
        <v>43466</v>
      </c>
      <c r="C3002">
        <v>9</v>
      </c>
      <c r="D3002" t="str">
        <f>VLOOKUP(Rent[[#This Row],[Real_estate_Item]],Houses[#All],2)</f>
        <v>Eindhoven-Oost</v>
      </c>
      <c r="E3002" t="str">
        <f>VLOOKUP(Rent[[#This Row],[Real_estate_Item]],Houses[#All],3)</f>
        <v>Tongerlo</v>
      </c>
      <c r="F3002" t="str">
        <f>VLOOKUP(Rent[[#This Row],[Real_estate_Item]],Houses[#All],6)</f>
        <v>Apartment</v>
      </c>
      <c r="G3002" s="3">
        <f>VLOOKUP(Rent[[#This Row],[Real_estate_Item]],Houses[#All],7)</f>
        <v>365</v>
      </c>
      <c r="H3002" s="3">
        <f t="shared" si="92"/>
        <v>3285</v>
      </c>
      <c r="I3002" s="3">
        <f t="shared" si="93"/>
        <v>4380</v>
      </c>
      <c r="J3002" s="4">
        <f>Rent[[#This Row],[Actual_Rent]]/Rent[[#This Row],[Planned_rent]]</f>
        <v>0.75</v>
      </c>
      <c r="K3002"/>
    </row>
    <row r="3003" spans="1:11" x14ac:dyDescent="0.25">
      <c r="A3003">
        <v>159</v>
      </c>
      <c r="B3003" s="1">
        <v>36892</v>
      </c>
      <c r="C3003">
        <v>6</v>
      </c>
      <c r="D3003" t="str">
        <f>VLOOKUP(Rent[[#This Row],[Real_estate_Item]],Houses[#All],2)</f>
        <v>Eindhoven-Oost</v>
      </c>
      <c r="E3003" t="str">
        <f>VLOOKUP(Rent[[#This Row],[Real_estate_Item]],Houses[#All],3)</f>
        <v>Tongerlo</v>
      </c>
      <c r="F3003" t="str">
        <f>VLOOKUP(Rent[[#This Row],[Real_estate_Item]],Houses[#All],6)</f>
        <v>Apartment</v>
      </c>
      <c r="G3003" s="3">
        <f>VLOOKUP(Rent[[#This Row],[Real_estate_Item]],Houses[#All],7)</f>
        <v>365</v>
      </c>
      <c r="H3003" s="3">
        <f t="shared" si="92"/>
        <v>2190</v>
      </c>
      <c r="I3003" s="3">
        <f t="shared" si="93"/>
        <v>4380</v>
      </c>
      <c r="J3003" s="4">
        <f>Rent[[#This Row],[Actual_Rent]]/Rent[[#This Row],[Planned_rent]]</f>
        <v>0.5</v>
      </c>
      <c r="K3003"/>
    </row>
    <row r="3004" spans="1:11" x14ac:dyDescent="0.25">
      <c r="A3004">
        <v>159</v>
      </c>
      <c r="B3004" s="1">
        <v>37257</v>
      </c>
      <c r="C3004">
        <v>7</v>
      </c>
      <c r="D3004" t="str">
        <f>VLOOKUP(Rent[[#This Row],[Real_estate_Item]],Houses[#All],2)</f>
        <v>Eindhoven-Oost</v>
      </c>
      <c r="E3004" t="str">
        <f>VLOOKUP(Rent[[#This Row],[Real_estate_Item]],Houses[#All],3)</f>
        <v>Tongerlo</v>
      </c>
      <c r="F3004" t="str">
        <f>VLOOKUP(Rent[[#This Row],[Real_estate_Item]],Houses[#All],6)</f>
        <v>Apartment</v>
      </c>
      <c r="G3004" s="3">
        <f>VLOOKUP(Rent[[#This Row],[Real_estate_Item]],Houses[#All],7)</f>
        <v>365</v>
      </c>
      <c r="H3004" s="3">
        <f t="shared" si="92"/>
        <v>2555</v>
      </c>
      <c r="I3004" s="3">
        <f t="shared" si="93"/>
        <v>4380</v>
      </c>
      <c r="J3004" s="4">
        <f>Rent[[#This Row],[Actual_Rent]]/Rent[[#This Row],[Planned_rent]]</f>
        <v>0.58333333333333337</v>
      </c>
      <c r="K3004"/>
    </row>
    <row r="3005" spans="1:11" x14ac:dyDescent="0.25">
      <c r="A3005">
        <v>159</v>
      </c>
      <c r="B3005" s="1">
        <v>37622</v>
      </c>
      <c r="C3005">
        <v>6</v>
      </c>
      <c r="D3005" t="str">
        <f>VLOOKUP(Rent[[#This Row],[Real_estate_Item]],Houses[#All],2)</f>
        <v>Eindhoven-Oost</v>
      </c>
      <c r="E3005" t="str">
        <f>VLOOKUP(Rent[[#This Row],[Real_estate_Item]],Houses[#All],3)</f>
        <v>Tongerlo</v>
      </c>
      <c r="F3005" t="str">
        <f>VLOOKUP(Rent[[#This Row],[Real_estate_Item]],Houses[#All],6)</f>
        <v>Apartment</v>
      </c>
      <c r="G3005" s="3">
        <f>VLOOKUP(Rent[[#This Row],[Real_estate_Item]],Houses[#All],7)</f>
        <v>365</v>
      </c>
      <c r="H3005" s="3">
        <f t="shared" si="92"/>
        <v>2190</v>
      </c>
      <c r="I3005" s="3">
        <f t="shared" si="93"/>
        <v>4380</v>
      </c>
      <c r="J3005" s="4">
        <f>Rent[[#This Row],[Actual_Rent]]/Rent[[#This Row],[Planned_rent]]</f>
        <v>0.5</v>
      </c>
      <c r="K3005"/>
    </row>
    <row r="3006" spans="1:11" x14ac:dyDescent="0.25">
      <c r="A3006">
        <v>159</v>
      </c>
      <c r="B3006" s="1">
        <v>37987</v>
      </c>
      <c r="C3006">
        <v>8</v>
      </c>
      <c r="D3006" t="str">
        <f>VLOOKUP(Rent[[#This Row],[Real_estate_Item]],Houses[#All],2)</f>
        <v>Eindhoven-Oost</v>
      </c>
      <c r="E3006" t="str">
        <f>VLOOKUP(Rent[[#This Row],[Real_estate_Item]],Houses[#All],3)</f>
        <v>Tongerlo</v>
      </c>
      <c r="F3006" t="str">
        <f>VLOOKUP(Rent[[#This Row],[Real_estate_Item]],Houses[#All],6)</f>
        <v>Apartment</v>
      </c>
      <c r="G3006" s="3">
        <f>VLOOKUP(Rent[[#This Row],[Real_estate_Item]],Houses[#All],7)</f>
        <v>365</v>
      </c>
      <c r="H3006" s="3">
        <f t="shared" si="92"/>
        <v>2920</v>
      </c>
      <c r="I3006" s="3">
        <f t="shared" si="93"/>
        <v>4380</v>
      </c>
      <c r="J3006" s="4">
        <f>Rent[[#This Row],[Actual_Rent]]/Rent[[#This Row],[Planned_rent]]</f>
        <v>0.66666666666666663</v>
      </c>
      <c r="K3006"/>
    </row>
    <row r="3007" spans="1:11" x14ac:dyDescent="0.25">
      <c r="A3007">
        <v>159</v>
      </c>
      <c r="B3007" s="1">
        <v>38353</v>
      </c>
      <c r="C3007">
        <v>5</v>
      </c>
      <c r="D3007" t="str">
        <f>VLOOKUP(Rent[[#This Row],[Real_estate_Item]],Houses[#All],2)</f>
        <v>Eindhoven-Oost</v>
      </c>
      <c r="E3007" t="str">
        <f>VLOOKUP(Rent[[#This Row],[Real_estate_Item]],Houses[#All],3)</f>
        <v>Tongerlo</v>
      </c>
      <c r="F3007" t="str">
        <f>VLOOKUP(Rent[[#This Row],[Real_estate_Item]],Houses[#All],6)</f>
        <v>Apartment</v>
      </c>
      <c r="G3007" s="3">
        <f>VLOOKUP(Rent[[#This Row],[Real_estate_Item]],Houses[#All],7)</f>
        <v>365</v>
      </c>
      <c r="H3007" s="3">
        <f t="shared" si="92"/>
        <v>1825</v>
      </c>
      <c r="I3007" s="3">
        <f t="shared" si="93"/>
        <v>4380</v>
      </c>
      <c r="J3007" s="4">
        <f>Rent[[#This Row],[Actual_Rent]]/Rent[[#This Row],[Planned_rent]]</f>
        <v>0.41666666666666669</v>
      </c>
      <c r="K3007"/>
    </row>
    <row r="3008" spans="1:11" x14ac:dyDescent="0.25">
      <c r="A3008">
        <v>159</v>
      </c>
      <c r="B3008" s="1">
        <v>38718</v>
      </c>
      <c r="C3008">
        <v>8</v>
      </c>
      <c r="D3008" t="str">
        <f>VLOOKUP(Rent[[#This Row],[Real_estate_Item]],Houses[#All],2)</f>
        <v>Eindhoven-Oost</v>
      </c>
      <c r="E3008" t="str">
        <f>VLOOKUP(Rent[[#This Row],[Real_estate_Item]],Houses[#All],3)</f>
        <v>Tongerlo</v>
      </c>
      <c r="F3008" t="str">
        <f>VLOOKUP(Rent[[#This Row],[Real_estate_Item]],Houses[#All],6)</f>
        <v>Apartment</v>
      </c>
      <c r="G3008" s="3">
        <f>VLOOKUP(Rent[[#This Row],[Real_estate_Item]],Houses[#All],7)</f>
        <v>365</v>
      </c>
      <c r="H3008" s="3">
        <f t="shared" si="92"/>
        <v>2920</v>
      </c>
      <c r="I3008" s="3">
        <f t="shared" si="93"/>
        <v>4380</v>
      </c>
      <c r="J3008" s="4">
        <f>Rent[[#This Row],[Actual_Rent]]/Rent[[#This Row],[Planned_rent]]</f>
        <v>0.66666666666666663</v>
      </c>
      <c r="K3008"/>
    </row>
    <row r="3009" spans="1:11" x14ac:dyDescent="0.25">
      <c r="A3009">
        <v>159</v>
      </c>
      <c r="B3009" s="1">
        <v>39083</v>
      </c>
      <c r="C3009">
        <v>6</v>
      </c>
      <c r="D3009" t="str">
        <f>VLOOKUP(Rent[[#This Row],[Real_estate_Item]],Houses[#All],2)</f>
        <v>Eindhoven-Oost</v>
      </c>
      <c r="E3009" t="str">
        <f>VLOOKUP(Rent[[#This Row],[Real_estate_Item]],Houses[#All],3)</f>
        <v>Tongerlo</v>
      </c>
      <c r="F3009" t="str">
        <f>VLOOKUP(Rent[[#This Row],[Real_estate_Item]],Houses[#All],6)</f>
        <v>Apartment</v>
      </c>
      <c r="G3009" s="3">
        <f>VLOOKUP(Rent[[#This Row],[Real_estate_Item]],Houses[#All],7)</f>
        <v>365</v>
      </c>
      <c r="H3009" s="3">
        <f t="shared" si="92"/>
        <v>2190</v>
      </c>
      <c r="I3009" s="3">
        <f t="shared" si="93"/>
        <v>4380</v>
      </c>
      <c r="J3009" s="4">
        <f>Rent[[#This Row],[Actual_Rent]]/Rent[[#This Row],[Planned_rent]]</f>
        <v>0.5</v>
      </c>
      <c r="K3009"/>
    </row>
    <row r="3010" spans="1:11" x14ac:dyDescent="0.25">
      <c r="A3010">
        <v>159</v>
      </c>
      <c r="B3010" s="1">
        <v>39448</v>
      </c>
      <c r="C3010">
        <v>9</v>
      </c>
      <c r="D3010" t="str">
        <f>VLOOKUP(Rent[[#This Row],[Real_estate_Item]],Houses[#All],2)</f>
        <v>Eindhoven-Oost</v>
      </c>
      <c r="E3010" t="str">
        <f>VLOOKUP(Rent[[#This Row],[Real_estate_Item]],Houses[#All],3)</f>
        <v>Tongerlo</v>
      </c>
      <c r="F3010" t="str">
        <f>VLOOKUP(Rent[[#This Row],[Real_estate_Item]],Houses[#All],6)</f>
        <v>Apartment</v>
      </c>
      <c r="G3010" s="3">
        <f>VLOOKUP(Rent[[#This Row],[Real_estate_Item]],Houses[#All],7)</f>
        <v>365</v>
      </c>
      <c r="H3010" s="3">
        <f t="shared" ref="H3010:H3073" si="94">C3010*G3010</f>
        <v>3285</v>
      </c>
      <c r="I3010" s="3">
        <f t="shared" ref="I3010:I3073" si="95">$C$2*G3010</f>
        <v>4380</v>
      </c>
      <c r="J3010" s="4">
        <f>Rent[[#This Row],[Actual_Rent]]/Rent[[#This Row],[Planned_rent]]</f>
        <v>0.75</v>
      </c>
      <c r="K3010"/>
    </row>
    <row r="3011" spans="1:11" x14ac:dyDescent="0.25">
      <c r="A3011">
        <v>159</v>
      </c>
      <c r="B3011" s="1">
        <v>39814</v>
      </c>
      <c r="C3011">
        <v>7</v>
      </c>
      <c r="D3011" t="str">
        <f>VLOOKUP(Rent[[#This Row],[Real_estate_Item]],Houses[#All],2)</f>
        <v>Eindhoven-Oost</v>
      </c>
      <c r="E3011" t="str">
        <f>VLOOKUP(Rent[[#This Row],[Real_estate_Item]],Houses[#All],3)</f>
        <v>Tongerlo</v>
      </c>
      <c r="F3011" t="str">
        <f>VLOOKUP(Rent[[#This Row],[Real_estate_Item]],Houses[#All],6)</f>
        <v>Apartment</v>
      </c>
      <c r="G3011" s="3">
        <f>VLOOKUP(Rent[[#This Row],[Real_estate_Item]],Houses[#All],7)</f>
        <v>365</v>
      </c>
      <c r="H3011" s="3">
        <f t="shared" si="94"/>
        <v>2555</v>
      </c>
      <c r="I3011" s="3">
        <f t="shared" si="95"/>
        <v>4380</v>
      </c>
      <c r="J3011" s="4">
        <f>Rent[[#This Row],[Actual_Rent]]/Rent[[#This Row],[Planned_rent]]</f>
        <v>0.58333333333333337</v>
      </c>
      <c r="K3011"/>
    </row>
    <row r="3012" spans="1:11" x14ac:dyDescent="0.25">
      <c r="A3012">
        <v>159</v>
      </c>
      <c r="B3012" s="1">
        <v>40179</v>
      </c>
      <c r="C3012">
        <v>9</v>
      </c>
      <c r="D3012" t="str">
        <f>VLOOKUP(Rent[[#This Row],[Real_estate_Item]],Houses[#All],2)</f>
        <v>Eindhoven-Oost</v>
      </c>
      <c r="E3012" t="str">
        <f>VLOOKUP(Rent[[#This Row],[Real_estate_Item]],Houses[#All],3)</f>
        <v>Tongerlo</v>
      </c>
      <c r="F3012" t="str">
        <f>VLOOKUP(Rent[[#This Row],[Real_estate_Item]],Houses[#All],6)</f>
        <v>Apartment</v>
      </c>
      <c r="G3012" s="3">
        <f>VLOOKUP(Rent[[#This Row],[Real_estate_Item]],Houses[#All],7)</f>
        <v>365</v>
      </c>
      <c r="H3012" s="3">
        <f t="shared" si="94"/>
        <v>3285</v>
      </c>
      <c r="I3012" s="3">
        <f t="shared" si="95"/>
        <v>4380</v>
      </c>
      <c r="J3012" s="4">
        <f>Rent[[#This Row],[Actual_Rent]]/Rent[[#This Row],[Planned_rent]]</f>
        <v>0.75</v>
      </c>
      <c r="K3012"/>
    </row>
    <row r="3013" spans="1:11" x14ac:dyDescent="0.25">
      <c r="A3013">
        <v>159</v>
      </c>
      <c r="B3013" s="1">
        <v>40544</v>
      </c>
      <c r="C3013">
        <v>8</v>
      </c>
      <c r="D3013" t="str">
        <f>VLOOKUP(Rent[[#This Row],[Real_estate_Item]],Houses[#All],2)</f>
        <v>Eindhoven-Oost</v>
      </c>
      <c r="E3013" t="str">
        <f>VLOOKUP(Rent[[#This Row],[Real_estate_Item]],Houses[#All],3)</f>
        <v>Tongerlo</v>
      </c>
      <c r="F3013" t="str">
        <f>VLOOKUP(Rent[[#This Row],[Real_estate_Item]],Houses[#All],6)</f>
        <v>Apartment</v>
      </c>
      <c r="G3013" s="3">
        <f>VLOOKUP(Rent[[#This Row],[Real_estate_Item]],Houses[#All],7)</f>
        <v>365</v>
      </c>
      <c r="H3013" s="3">
        <f t="shared" si="94"/>
        <v>2920</v>
      </c>
      <c r="I3013" s="3">
        <f t="shared" si="95"/>
        <v>4380</v>
      </c>
      <c r="J3013" s="4">
        <f>Rent[[#This Row],[Actual_Rent]]/Rent[[#This Row],[Planned_rent]]</f>
        <v>0.66666666666666663</v>
      </c>
      <c r="K3013"/>
    </row>
    <row r="3014" spans="1:11" x14ac:dyDescent="0.25">
      <c r="A3014">
        <v>159</v>
      </c>
      <c r="B3014" s="1">
        <v>40909</v>
      </c>
      <c r="C3014">
        <v>7</v>
      </c>
      <c r="D3014" t="str">
        <f>VLOOKUP(Rent[[#This Row],[Real_estate_Item]],Houses[#All],2)</f>
        <v>Eindhoven-Oost</v>
      </c>
      <c r="E3014" t="str">
        <f>VLOOKUP(Rent[[#This Row],[Real_estate_Item]],Houses[#All],3)</f>
        <v>Tongerlo</v>
      </c>
      <c r="F3014" t="str">
        <f>VLOOKUP(Rent[[#This Row],[Real_estate_Item]],Houses[#All],6)</f>
        <v>Apartment</v>
      </c>
      <c r="G3014" s="3">
        <f>VLOOKUP(Rent[[#This Row],[Real_estate_Item]],Houses[#All],7)</f>
        <v>365</v>
      </c>
      <c r="H3014" s="3">
        <f t="shared" si="94"/>
        <v>2555</v>
      </c>
      <c r="I3014" s="3">
        <f t="shared" si="95"/>
        <v>4380</v>
      </c>
      <c r="J3014" s="4">
        <f>Rent[[#This Row],[Actual_Rent]]/Rent[[#This Row],[Planned_rent]]</f>
        <v>0.58333333333333337</v>
      </c>
      <c r="K3014"/>
    </row>
    <row r="3015" spans="1:11" x14ac:dyDescent="0.25">
      <c r="A3015">
        <v>159</v>
      </c>
      <c r="B3015" s="1">
        <v>41275</v>
      </c>
      <c r="C3015">
        <v>5</v>
      </c>
      <c r="D3015" t="str">
        <f>VLOOKUP(Rent[[#This Row],[Real_estate_Item]],Houses[#All],2)</f>
        <v>Eindhoven-Oost</v>
      </c>
      <c r="E3015" t="str">
        <f>VLOOKUP(Rent[[#This Row],[Real_estate_Item]],Houses[#All],3)</f>
        <v>Tongerlo</v>
      </c>
      <c r="F3015" t="str">
        <f>VLOOKUP(Rent[[#This Row],[Real_estate_Item]],Houses[#All],6)</f>
        <v>Apartment</v>
      </c>
      <c r="G3015" s="3">
        <f>VLOOKUP(Rent[[#This Row],[Real_estate_Item]],Houses[#All],7)</f>
        <v>365</v>
      </c>
      <c r="H3015" s="3">
        <f t="shared" si="94"/>
        <v>1825</v>
      </c>
      <c r="I3015" s="3">
        <f t="shared" si="95"/>
        <v>4380</v>
      </c>
      <c r="J3015" s="4">
        <f>Rent[[#This Row],[Actual_Rent]]/Rent[[#This Row],[Planned_rent]]</f>
        <v>0.41666666666666669</v>
      </c>
      <c r="K3015"/>
    </row>
    <row r="3016" spans="1:11" x14ac:dyDescent="0.25">
      <c r="A3016">
        <v>159</v>
      </c>
      <c r="B3016" s="1">
        <v>41640</v>
      </c>
      <c r="C3016">
        <v>9</v>
      </c>
      <c r="D3016" t="str">
        <f>VLOOKUP(Rent[[#This Row],[Real_estate_Item]],Houses[#All],2)</f>
        <v>Eindhoven-Oost</v>
      </c>
      <c r="E3016" t="str">
        <f>VLOOKUP(Rent[[#This Row],[Real_estate_Item]],Houses[#All],3)</f>
        <v>Tongerlo</v>
      </c>
      <c r="F3016" t="str">
        <f>VLOOKUP(Rent[[#This Row],[Real_estate_Item]],Houses[#All],6)</f>
        <v>Apartment</v>
      </c>
      <c r="G3016" s="3">
        <f>VLOOKUP(Rent[[#This Row],[Real_estate_Item]],Houses[#All],7)</f>
        <v>365</v>
      </c>
      <c r="H3016" s="3">
        <f t="shared" si="94"/>
        <v>3285</v>
      </c>
      <c r="I3016" s="3">
        <f t="shared" si="95"/>
        <v>4380</v>
      </c>
      <c r="J3016" s="4">
        <f>Rent[[#This Row],[Actual_Rent]]/Rent[[#This Row],[Planned_rent]]</f>
        <v>0.75</v>
      </c>
      <c r="K3016"/>
    </row>
    <row r="3017" spans="1:11" x14ac:dyDescent="0.25">
      <c r="A3017">
        <v>159</v>
      </c>
      <c r="B3017" s="1">
        <v>42005</v>
      </c>
      <c r="C3017">
        <v>9</v>
      </c>
      <c r="D3017" t="str">
        <f>VLOOKUP(Rent[[#This Row],[Real_estate_Item]],Houses[#All],2)</f>
        <v>Eindhoven-Oost</v>
      </c>
      <c r="E3017" t="str">
        <f>VLOOKUP(Rent[[#This Row],[Real_estate_Item]],Houses[#All],3)</f>
        <v>Tongerlo</v>
      </c>
      <c r="F3017" t="str">
        <f>VLOOKUP(Rent[[#This Row],[Real_estate_Item]],Houses[#All],6)</f>
        <v>Apartment</v>
      </c>
      <c r="G3017" s="3">
        <f>VLOOKUP(Rent[[#This Row],[Real_estate_Item]],Houses[#All],7)</f>
        <v>365</v>
      </c>
      <c r="H3017" s="3">
        <f t="shared" si="94"/>
        <v>3285</v>
      </c>
      <c r="I3017" s="3">
        <f t="shared" si="95"/>
        <v>4380</v>
      </c>
      <c r="J3017" s="4">
        <f>Rent[[#This Row],[Actual_Rent]]/Rent[[#This Row],[Planned_rent]]</f>
        <v>0.75</v>
      </c>
      <c r="K3017"/>
    </row>
    <row r="3018" spans="1:11" x14ac:dyDescent="0.25">
      <c r="A3018">
        <v>159</v>
      </c>
      <c r="B3018" s="1">
        <v>42370</v>
      </c>
      <c r="C3018">
        <v>7</v>
      </c>
      <c r="D3018" t="str">
        <f>VLOOKUP(Rent[[#This Row],[Real_estate_Item]],Houses[#All],2)</f>
        <v>Eindhoven-Oost</v>
      </c>
      <c r="E3018" t="str">
        <f>VLOOKUP(Rent[[#This Row],[Real_estate_Item]],Houses[#All],3)</f>
        <v>Tongerlo</v>
      </c>
      <c r="F3018" t="str">
        <f>VLOOKUP(Rent[[#This Row],[Real_estate_Item]],Houses[#All],6)</f>
        <v>Apartment</v>
      </c>
      <c r="G3018" s="3">
        <f>VLOOKUP(Rent[[#This Row],[Real_estate_Item]],Houses[#All],7)</f>
        <v>365</v>
      </c>
      <c r="H3018" s="3">
        <f t="shared" si="94"/>
        <v>2555</v>
      </c>
      <c r="I3018" s="3">
        <f t="shared" si="95"/>
        <v>4380</v>
      </c>
      <c r="J3018" s="4">
        <f>Rent[[#This Row],[Actual_Rent]]/Rent[[#This Row],[Planned_rent]]</f>
        <v>0.58333333333333337</v>
      </c>
      <c r="K3018"/>
    </row>
    <row r="3019" spans="1:11" x14ac:dyDescent="0.25">
      <c r="A3019">
        <v>159</v>
      </c>
      <c r="B3019" s="1">
        <v>42736</v>
      </c>
      <c r="C3019">
        <v>7</v>
      </c>
      <c r="D3019" t="str">
        <f>VLOOKUP(Rent[[#This Row],[Real_estate_Item]],Houses[#All],2)</f>
        <v>Eindhoven-Oost</v>
      </c>
      <c r="E3019" t="str">
        <f>VLOOKUP(Rent[[#This Row],[Real_estate_Item]],Houses[#All],3)</f>
        <v>Tongerlo</v>
      </c>
      <c r="F3019" t="str">
        <f>VLOOKUP(Rent[[#This Row],[Real_estate_Item]],Houses[#All],6)</f>
        <v>Apartment</v>
      </c>
      <c r="G3019" s="3">
        <f>VLOOKUP(Rent[[#This Row],[Real_estate_Item]],Houses[#All],7)</f>
        <v>365</v>
      </c>
      <c r="H3019" s="3">
        <f t="shared" si="94"/>
        <v>2555</v>
      </c>
      <c r="I3019" s="3">
        <f t="shared" si="95"/>
        <v>4380</v>
      </c>
      <c r="J3019" s="4">
        <f>Rent[[#This Row],[Actual_Rent]]/Rent[[#This Row],[Planned_rent]]</f>
        <v>0.58333333333333337</v>
      </c>
      <c r="K3019"/>
    </row>
    <row r="3020" spans="1:11" x14ac:dyDescent="0.25">
      <c r="A3020">
        <v>159</v>
      </c>
      <c r="B3020" s="1">
        <v>43101</v>
      </c>
      <c r="C3020">
        <v>11</v>
      </c>
      <c r="D3020" t="str">
        <f>VLOOKUP(Rent[[#This Row],[Real_estate_Item]],Houses[#All],2)</f>
        <v>Eindhoven-Oost</v>
      </c>
      <c r="E3020" t="str">
        <f>VLOOKUP(Rent[[#This Row],[Real_estate_Item]],Houses[#All],3)</f>
        <v>Tongerlo</v>
      </c>
      <c r="F3020" t="str">
        <f>VLOOKUP(Rent[[#This Row],[Real_estate_Item]],Houses[#All],6)</f>
        <v>Apartment</v>
      </c>
      <c r="G3020" s="3">
        <f>VLOOKUP(Rent[[#This Row],[Real_estate_Item]],Houses[#All],7)</f>
        <v>365</v>
      </c>
      <c r="H3020" s="3">
        <f t="shared" si="94"/>
        <v>4015</v>
      </c>
      <c r="I3020" s="3">
        <f t="shared" si="95"/>
        <v>4380</v>
      </c>
      <c r="J3020" s="4">
        <f>Rent[[#This Row],[Actual_Rent]]/Rent[[#This Row],[Planned_rent]]</f>
        <v>0.91666666666666663</v>
      </c>
      <c r="K3020"/>
    </row>
    <row r="3021" spans="1:11" x14ac:dyDescent="0.25">
      <c r="A3021">
        <v>159</v>
      </c>
      <c r="B3021" s="1">
        <v>43466</v>
      </c>
      <c r="C3021">
        <v>9</v>
      </c>
      <c r="D3021" t="str">
        <f>VLOOKUP(Rent[[#This Row],[Real_estate_Item]],Houses[#All],2)</f>
        <v>Eindhoven-Oost</v>
      </c>
      <c r="E3021" t="str">
        <f>VLOOKUP(Rent[[#This Row],[Real_estate_Item]],Houses[#All],3)</f>
        <v>Tongerlo</v>
      </c>
      <c r="F3021" t="str">
        <f>VLOOKUP(Rent[[#This Row],[Real_estate_Item]],Houses[#All],6)</f>
        <v>Apartment</v>
      </c>
      <c r="G3021" s="3">
        <f>VLOOKUP(Rent[[#This Row],[Real_estate_Item]],Houses[#All],7)</f>
        <v>365</v>
      </c>
      <c r="H3021" s="3">
        <f t="shared" si="94"/>
        <v>3285</v>
      </c>
      <c r="I3021" s="3">
        <f t="shared" si="95"/>
        <v>4380</v>
      </c>
      <c r="J3021" s="4">
        <f>Rent[[#This Row],[Actual_Rent]]/Rent[[#This Row],[Planned_rent]]</f>
        <v>0.75</v>
      </c>
      <c r="K3021"/>
    </row>
    <row r="3022" spans="1:11" x14ac:dyDescent="0.25">
      <c r="A3022">
        <v>160</v>
      </c>
      <c r="B3022" s="1">
        <v>36892</v>
      </c>
      <c r="C3022">
        <v>6</v>
      </c>
      <c r="D3022" t="str">
        <f>VLOOKUP(Rent[[#This Row],[Real_estate_Item]],Houses[#All],2)</f>
        <v>Eindhoven-Oost</v>
      </c>
      <c r="E3022" t="str">
        <f>VLOOKUP(Rent[[#This Row],[Real_estate_Item]],Houses[#All],3)</f>
        <v>Tongerlo</v>
      </c>
      <c r="F3022" t="str">
        <f>VLOOKUP(Rent[[#This Row],[Real_estate_Item]],Houses[#All],6)</f>
        <v>Apartment</v>
      </c>
      <c r="G3022" s="3">
        <f>VLOOKUP(Rent[[#This Row],[Real_estate_Item]],Houses[#All],7)</f>
        <v>365</v>
      </c>
      <c r="H3022" s="3">
        <f t="shared" si="94"/>
        <v>2190</v>
      </c>
      <c r="I3022" s="3">
        <f t="shared" si="95"/>
        <v>4380</v>
      </c>
      <c r="J3022" s="4">
        <f>Rent[[#This Row],[Actual_Rent]]/Rent[[#This Row],[Planned_rent]]</f>
        <v>0.5</v>
      </c>
      <c r="K3022"/>
    </row>
    <row r="3023" spans="1:11" x14ac:dyDescent="0.25">
      <c r="A3023">
        <v>160</v>
      </c>
      <c r="B3023" s="1">
        <v>37257</v>
      </c>
      <c r="C3023">
        <v>9</v>
      </c>
      <c r="D3023" t="str">
        <f>VLOOKUP(Rent[[#This Row],[Real_estate_Item]],Houses[#All],2)</f>
        <v>Eindhoven-Oost</v>
      </c>
      <c r="E3023" t="str">
        <f>VLOOKUP(Rent[[#This Row],[Real_estate_Item]],Houses[#All],3)</f>
        <v>Tongerlo</v>
      </c>
      <c r="F3023" t="str">
        <f>VLOOKUP(Rent[[#This Row],[Real_estate_Item]],Houses[#All],6)</f>
        <v>Apartment</v>
      </c>
      <c r="G3023" s="3">
        <f>VLOOKUP(Rent[[#This Row],[Real_estate_Item]],Houses[#All],7)</f>
        <v>365</v>
      </c>
      <c r="H3023" s="3">
        <f t="shared" si="94"/>
        <v>3285</v>
      </c>
      <c r="I3023" s="3">
        <f t="shared" si="95"/>
        <v>4380</v>
      </c>
      <c r="J3023" s="4">
        <f>Rent[[#This Row],[Actual_Rent]]/Rent[[#This Row],[Planned_rent]]</f>
        <v>0.75</v>
      </c>
      <c r="K3023"/>
    </row>
    <row r="3024" spans="1:11" x14ac:dyDescent="0.25">
      <c r="A3024">
        <v>160</v>
      </c>
      <c r="B3024" s="1">
        <v>37622</v>
      </c>
      <c r="C3024">
        <v>5</v>
      </c>
      <c r="D3024" t="str">
        <f>VLOOKUP(Rent[[#This Row],[Real_estate_Item]],Houses[#All],2)</f>
        <v>Eindhoven-Oost</v>
      </c>
      <c r="E3024" t="str">
        <f>VLOOKUP(Rent[[#This Row],[Real_estate_Item]],Houses[#All],3)</f>
        <v>Tongerlo</v>
      </c>
      <c r="F3024" t="str">
        <f>VLOOKUP(Rent[[#This Row],[Real_estate_Item]],Houses[#All],6)</f>
        <v>Apartment</v>
      </c>
      <c r="G3024" s="3">
        <f>VLOOKUP(Rent[[#This Row],[Real_estate_Item]],Houses[#All],7)</f>
        <v>365</v>
      </c>
      <c r="H3024" s="3">
        <f t="shared" si="94"/>
        <v>1825</v>
      </c>
      <c r="I3024" s="3">
        <f t="shared" si="95"/>
        <v>4380</v>
      </c>
      <c r="J3024" s="4">
        <f>Rent[[#This Row],[Actual_Rent]]/Rent[[#This Row],[Planned_rent]]</f>
        <v>0.41666666666666669</v>
      </c>
      <c r="K3024"/>
    </row>
    <row r="3025" spans="1:11" x14ac:dyDescent="0.25">
      <c r="A3025">
        <v>160</v>
      </c>
      <c r="B3025" s="1">
        <v>37987</v>
      </c>
      <c r="C3025">
        <v>8</v>
      </c>
      <c r="D3025" t="str">
        <f>VLOOKUP(Rent[[#This Row],[Real_estate_Item]],Houses[#All],2)</f>
        <v>Eindhoven-Oost</v>
      </c>
      <c r="E3025" t="str">
        <f>VLOOKUP(Rent[[#This Row],[Real_estate_Item]],Houses[#All],3)</f>
        <v>Tongerlo</v>
      </c>
      <c r="F3025" t="str">
        <f>VLOOKUP(Rent[[#This Row],[Real_estate_Item]],Houses[#All],6)</f>
        <v>Apartment</v>
      </c>
      <c r="G3025" s="3">
        <f>VLOOKUP(Rent[[#This Row],[Real_estate_Item]],Houses[#All],7)</f>
        <v>365</v>
      </c>
      <c r="H3025" s="3">
        <f t="shared" si="94"/>
        <v>2920</v>
      </c>
      <c r="I3025" s="3">
        <f t="shared" si="95"/>
        <v>4380</v>
      </c>
      <c r="J3025" s="4">
        <f>Rent[[#This Row],[Actual_Rent]]/Rent[[#This Row],[Planned_rent]]</f>
        <v>0.66666666666666663</v>
      </c>
      <c r="K3025"/>
    </row>
    <row r="3026" spans="1:11" x14ac:dyDescent="0.25">
      <c r="A3026">
        <v>160</v>
      </c>
      <c r="B3026" s="1">
        <v>38353</v>
      </c>
      <c r="C3026">
        <v>9</v>
      </c>
      <c r="D3026" t="str">
        <f>VLOOKUP(Rent[[#This Row],[Real_estate_Item]],Houses[#All],2)</f>
        <v>Eindhoven-Oost</v>
      </c>
      <c r="E3026" t="str">
        <f>VLOOKUP(Rent[[#This Row],[Real_estate_Item]],Houses[#All],3)</f>
        <v>Tongerlo</v>
      </c>
      <c r="F3026" t="str">
        <f>VLOOKUP(Rent[[#This Row],[Real_estate_Item]],Houses[#All],6)</f>
        <v>Apartment</v>
      </c>
      <c r="G3026" s="3">
        <f>VLOOKUP(Rent[[#This Row],[Real_estate_Item]],Houses[#All],7)</f>
        <v>365</v>
      </c>
      <c r="H3026" s="3">
        <f t="shared" si="94"/>
        <v>3285</v>
      </c>
      <c r="I3026" s="3">
        <f t="shared" si="95"/>
        <v>4380</v>
      </c>
      <c r="J3026" s="4">
        <f>Rent[[#This Row],[Actual_Rent]]/Rent[[#This Row],[Planned_rent]]</f>
        <v>0.75</v>
      </c>
      <c r="K3026"/>
    </row>
    <row r="3027" spans="1:11" x14ac:dyDescent="0.25">
      <c r="A3027">
        <v>160</v>
      </c>
      <c r="B3027" s="1">
        <v>38718</v>
      </c>
      <c r="C3027">
        <v>6</v>
      </c>
      <c r="D3027" t="str">
        <f>VLOOKUP(Rent[[#This Row],[Real_estate_Item]],Houses[#All],2)</f>
        <v>Eindhoven-Oost</v>
      </c>
      <c r="E3027" t="str">
        <f>VLOOKUP(Rent[[#This Row],[Real_estate_Item]],Houses[#All],3)</f>
        <v>Tongerlo</v>
      </c>
      <c r="F3027" t="str">
        <f>VLOOKUP(Rent[[#This Row],[Real_estate_Item]],Houses[#All],6)</f>
        <v>Apartment</v>
      </c>
      <c r="G3027" s="3">
        <f>VLOOKUP(Rent[[#This Row],[Real_estate_Item]],Houses[#All],7)</f>
        <v>365</v>
      </c>
      <c r="H3027" s="3">
        <f t="shared" si="94"/>
        <v>2190</v>
      </c>
      <c r="I3027" s="3">
        <f t="shared" si="95"/>
        <v>4380</v>
      </c>
      <c r="J3027" s="4">
        <f>Rent[[#This Row],[Actual_Rent]]/Rent[[#This Row],[Planned_rent]]</f>
        <v>0.5</v>
      </c>
      <c r="K3027"/>
    </row>
    <row r="3028" spans="1:11" x14ac:dyDescent="0.25">
      <c r="A3028">
        <v>160</v>
      </c>
      <c r="B3028" s="1">
        <v>39083</v>
      </c>
      <c r="C3028">
        <v>6</v>
      </c>
      <c r="D3028" t="str">
        <f>VLOOKUP(Rent[[#This Row],[Real_estate_Item]],Houses[#All],2)</f>
        <v>Eindhoven-Oost</v>
      </c>
      <c r="E3028" t="str">
        <f>VLOOKUP(Rent[[#This Row],[Real_estate_Item]],Houses[#All],3)</f>
        <v>Tongerlo</v>
      </c>
      <c r="F3028" t="str">
        <f>VLOOKUP(Rent[[#This Row],[Real_estate_Item]],Houses[#All],6)</f>
        <v>Apartment</v>
      </c>
      <c r="G3028" s="3">
        <f>VLOOKUP(Rent[[#This Row],[Real_estate_Item]],Houses[#All],7)</f>
        <v>365</v>
      </c>
      <c r="H3028" s="3">
        <f t="shared" si="94"/>
        <v>2190</v>
      </c>
      <c r="I3028" s="3">
        <f t="shared" si="95"/>
        <v>4380</v>
      </c>
      <c r="J3028" s="4">
        <f>Rent[[#This Row],[Actual_Rent]]/Rent[[#This Row],[Planned_rent]]</f>
        <v>0.5</v>
      </c>
      <c r="K3028"/>
    </row>
    <row r="3029" spans="1:11" x14ac:dyDescent="0.25">
      <c r="A3029">
        <v>160</v>
      </c>
      <c r="B3029" s="1">
        <v>39448</v>
      </c>
      <c r="C3029">
        <v>9</v>
      </c>
      <c r="D3029" t="str">
        <f>VLOOKUP(Rent[[#This Row],[Real_estate_Item]],Houses[#All],2)</f>
        <v>Eindhoven-Oost</v>
      </c>
      <c r="E3029" t="str">
        <f>VLOOKUP(Rent[[#This Row],[Real_estate_Item]],Houses[#All],3)</f>
        <v>Tongerlo</v>
      </c>
      <c r="F3029" t="str">
        <f>VLOOKUP(Rent[[#This Row],[Real_estate_Item]],Houses[#All],6)</f>
        <v>Apartment</v>
      </c>
      <c r="G3029" s="3">
        <f>VLOOKUP(Rent[[#This Row],[Real_estate_Item]],Houses[#All],7)</f>
        <v>365</v>
      </c>
      <c r="H3029" s="3">
        <f t="shared" si="94"/>
        <v>3285</v>
      </c>
      <c r="I3029" s="3">
        <f t="shared" si="95"/>
        <v>4380</v>
      </c>
      <c r="J3029" s="4">
        <f>Rent[[#This Row],[Actual_Rent]]/Rent[[#This Row],[Planned_rent]]</f>
        <v>0.75</v>
      </c>
      <c r="K3029"/>
    </row>
    <row r="3030" spans="1:11" x14ac:dyDescent="0.25">
      <c r="A3030">
        <v>160</v>
      </c>
      <c r="B3030" s="1">
        <v>39814</v>
      </c>
      <c r="C3030">
        <v>6</v>
      </c>
      <c r="D3030" t="str">
        <f>VLOOKUP(Rent[[#This Row],[Real_estate_Item]],Houses[#All],2)</f>
        <v>Eindhoven-Oost</v>
      </c>
      <c r="E3030" t="str">
        <f>VLOOKUP(Rent[[#This Row],[Real_estate_Item]],Houses[#All],3)</f>
        <v>Tongerlo</v>
      </c>
      <c r="F3030" t="str">
        <f>VLOOKUP(Rent[[#This Row],[Real_estate_Item]],Houses[#All],6)</f>
        <v>Apartment</v>
      </c>
      <c r="G3030" s="3">
        <f>VLOOKUP(Rent[[#This Row],[Real_estate_Item]],Houses[#All],7)</f>
        <v>365</v>
      </c>
      <c r="H3030" s="3">
        <f t="shared" si="94"/>
        <v>2190</v>
      </c>
      <c r="I3030" s="3">
        <f t="shared" si="95"/>
        <v>4380</v>
      </c>
      <c r="J3030" s="4">
        <f>Rent[[#This Row],[Actual_Rent]]/Rent[[#This Row],[Planned_rent]]</f>
        <v>0.5</v>
      </c>
      <c r="K3030"/>
    </row>
    <row r="3031" spans="1:11" x14ac:dyDescent="0.25">
      <c r="A3031">
        <v>160</v>
      </c>
      <c r="B3031" s="1">
        <v>40179</v>
      </c>
      <c r="C3031">
        <v>6</v>
      </c>
      <c r="D3031" t="str">
        <f>VLOOKUP(Rent[[#This Row],[Real_estate_Item]],Houses[#All],2)</f>
        <v>Eindhoven-Oost</v>
      </c>
      <c r="E3031" t="str">
        <f>VLOOKUP(Rent[[#This Row],[Real_estate_Item]],Houses[#All],3)</f>
        <v>Tongerlo</v>
      </c>
      <c r="F3031" t="str">
        <f>VLOOKUP(Rent[[#This Row],[Real_estate_Item]],Houses[#All],6)</f>
        <v>Apartment</v>
      </c>
      <c r="G3031" s="3">
        <f>VLOOKUP(Rent[[#This Row],[Real_estate_Item]],Houses[#All],7)</f>
        <v>365</v>
      </c>
      <c r="H3031" s="3">
        <f t="shared" si="94"/>
        <v>2190</v>
      </c>
      <c r="I3031" s="3">
        <f t="shared" si="95"/>
        <v>4380</v>
      </c>
      <c r="J3031" s="4">
        <f>Rent[[#This Row],[Actual_Rent]]/Rent[[#This Row],[Planned_rent]]</f>
        <v>0.5</v>
      </c>
      <c r="K3031"/>
    </row>
    <row r="3032" spans="1:11" x14ac:dyDescent="0.25">
      <c r="A3032">
        <v>160</v>
      </c>
      <c r="B3032" s="1">
        <v>40544</v>
      </c>
      <c r="C3032">
        <v>5</v>
      </c>
      <c r="D3032" t="str">
        <f>VLOOKUP(Rent[[#This Row],[Real_estate_Item]],Houses[#All],2)</f>
        <v>Eindhoven-Oost</v>
      </c>
      <c r="E3032" t="str">
        <f>VLOOKUP(Rent[[#This Row],[Real_estate_Item]],Houses[#All],3)</f>
        <v>Tongerlo</v>
      </c>
      <c r="F3032" t="str">
        <f>VLOOKUP(Rent[[#This Row],[Real_estate_Item]],Houses[#All],6)</f>
        <v>Apartment</v>
      </c>
      <c r="G3032" s="3">
        <f>VLOOKUP(Rent[[#This Row],[Real_estate_Item]],Houses[#All],7)</f>
        <v>365</v>
      </c>
      <c r="H3032" s="3">
        <f t="shared" si="94"/>
        <v>1825</v>
      </c>
      <c r="I3032" s="3">
        <f t="shared" si="95"/>
        <v>4380</v>
      </c>
      <c r="J3032" s="4">
        <f>Rent[[#This Row],[Actual_Rent]]/Rent[[#This Row],[Planned_rent]]</f>
        <v>0.41666666666666669</v>
      </c>
      <c r="K3032"/>
    </row>
    <row r="3033" spans="1:11" x14ac:dyDescent="0.25">
      <c r="A3033">
        <v>160</v>
      </c>
      <c r="B3033" s="1">
        <v>40909</v>
      </c>
      <c r="C3033">
        <v>8</v>
      </c>
      <c r="D3033" t="str">
        <f>VLOOKUP(Rent[[#This Row],[Real_estate_Item]],Houses[#All],2)</f>
        <v>Eindhoven-Oost</v>
      </c>
      <c r="E3033" t="str">
        <f>VLOOKUP(Rent[[#This Row],[Real_estate_Item]],Houses[#All],3)</f>
        <v>Tongerlo</v>
      </c>
      <c r="F3033" t="str">
        <f>VLOOKUP(Rent[[#This Row],[Real_estate_Item]],Houses[#All],6)</f>
        <v>Apartment</v>
      </c>
      <c r="G3033" s="3">
        <f>VLOOKUP(Rent[[#This Row],[Real_estate_Item]],Houses[#All],7)</f>
        <v>365</v>
      </c>
      <c r="H3033" s="3">
        <f t="shared" si="94"/>
        <v>2920</v>
      </c>
      <c r="I3033" s="3">
        <f t="shared" si="95"/>
        <v>4380</v>
      </c>
      <c r="J3033" s="4">
        <f>Rent[[#This Row],[Actual_Rent]]/Rent[[#This Row],[Planned_rent]]</f>
        <v>0.66666666666666663</v>
      </c>
      <c r="K3033"/>
    </row>
    <row r="3034" spans="1:11" x14ac:dyDescent="0.25">
      <c r="A3034">
        <v>160</v>
      </c>
      <c r="B3034" s="1">
        <v>41275</v>
      </c>
      <c r="C3034">
        <v>8</v>
      </c>
      <c r="D3034" t="str">
        <f>VLOOKUP(Rent[[#This Row],[Real_estate_Item]],Houses[#All],2)</f>
        <v>Eindhoven-Oost</v>
      </c>
      <c r="E3034" t="str">
        <f>VLOOKUP(Rent[[#This Row],[Real_estate_Item]],Houses[#All],3)</f>
        <v>Tongerlo</v>
      </c>
      <c r="F3034" t="str">
        <f>VLOOKUP(Rent[[#This Row],[Real_estate_Item]],Houses[#All],6)</f>
        <v>Apartment</v>
      </c>
      <c r="G3034" s="3">
        <f>VLOOKUP(Rent[[#This Row],[Real_estate_Item]],Houses[#All],7)</f>
        <v>365</v>
      </c>
      <c r="H3034" s="3">
        <f t="shared" si="94"/>
        <v>2920</v>
      </c>
      <c r="I3034" s="3">
        <f t="shared" si="95"/>
        <v>4380</v>
      </c>
      <c r="J3034" s="4">
        <f>Rent[[#This Row],[Actual_Rent]]/Rent[[#This Row],[Planned_rent]]</f>
        <v>0.66666666666666663</v>
      </c>
      <c r="K3034"/>
    </row>
    <row r="3035" spans="1:11" x14ac:dyDescent="0.25">
      <c r="A3035">
        <v>160</v>
      </c>
      <c r="B3035" s="1">
        <v>41640</v>
      </c>
      <c r="C3035">
        <v>5</v>
      </c>
      <c r="D3035" t="str">
        <f>VLOOKUP(Rent[[#This Row],[Real_estate_Item]],Houses[#All],2)</f>
        <v>Eindhoven-Oost</v>
      </c>
      <c r="E3035" t="str">
        <f>VLOOKUP(Rent[[#This Row],[Real_estate_Item]],Houses[#All],3)</f>
        <v>Tongerlo</v>
      </c>
      <c r="F3035" t="str">
        <f>VLOOKUP(Rent[[#This Row],[Real_estate_Item]],Houses[#All],6)</f>
        <v>Apartment</v>
      </c>
      <c r="G3035" s="3">
        <f>VLOOKUP(Rent[[#This Row],[Real_estate_Item]],Houses[#All],7)</f>
        <v>365</v>
      </c>
      <c r="H3035" s="3">
        <f t="shared" si="94"/>
        <v>1825</v>
      </c>
      <c r="I3035" s="3">
        <f t="shared" si="95"/>
        <v>4380</v>
      </c>
      <c r="J3035" s="4">
        <f>Rent[[#This Row],[Actual_Rent]]/Rent[[#This Row],[Planned_rent]]</f>
        <v>0.41666666666666669</v>
      </c>
      <c r="K3035"/>
    </row>
    <row r="3036" spans="1:11" x14ac:dyDescent="0.25">
      <c r="A3036">
        <v>160</v>
      </c>
      <c r="B3036" s="1">
        <v>42005</v>
      </c>
      <c r="C3036">
        <v>9</v>
      </c>
      <c r="D3036" t="str">
        <f>VLOOKUP(Rent[[#This Row],[Real_estate_Item]],Houses[#All],2)</f>
        <v>Eindhoven-Oost</v>
      </c>
      <c r="E3036" t="str">
        <f>VLOOKUP(Rent[[#This Row],[Real_estate_Item]],Houses[#All],3)</f>
        <v>Tongerlo</v>
      </c>
      <c r="F3036" t="str">
        <f>VLOOKUP(Rent[[#This Row],[Real_estate_Item]],Houses[#All],6)</f>
        <v>Apartment</v>
      </c>
      <c r="G3036" s="3">
        <f>VLOOKUP(Rent[[#This Row],[Real_estate_Item]],Houses[#All],7)</f>
        <v>365</v>
      </c>
      <c r="H3036" s="3">
        <f t="shared" si="94"/>
        <v>3285</v>
      </c>
      <c r="I3036" s="3">
        <f t="shared" si="95"/>
        <v>4380</v>
      </c>
      <c r="J3036" s="4">
        <f>Rent[[#This Row],[Actual_Rent]]/Rent[[#This Row],[Planned_rent]]</f>
        <v>0.75</v>
      </c>
      <c r="K3036"/>
    </row>
    <row r="3037" spans="1:11" x14ac:dyDescent="0.25">
      <c r="A3037">
        <v>160</v>
      </c>
      <c r="B3037" s="1">
        <v>42370</v>
      </c>
      <c r="C3037">
        <v>6</v>
      </c>
      <c r="D3037" t="str">
        <f>VLOOKUP(Rent[[#This Row],[Real_estate_Item]],Houses[#All],2)</f>
        <v>Eindhoven-Oost</v>
      </c>
      <c r="E3037" t="str">
        <f>VLOOKUP(Rent[[#This Row],[Real_estate_Item]],Houses[#All],3)</f>
        <v>Tongerlo</v>
      </c>
      <c r="F3037" t="str">
        <f>VLOOKUP(Rent[[#This Row],[Real_estate_Item]],Houses[#All],6)</f>
        <v>Apartment</v>
      </c>
      <c r="G3037" s="3">
        <f>VLOOKUP(Rent[[#This Row],[Real_estate_Item]],Houses[#All],7)</f>
        <v>365</v>
      </c>
      <c r="H3037" s="3">
        <f t="shared" si="94"/>
        <v>2190</v>
      </c>
      <c r="I3037" s="3">
        <f t="shared" si="95"/>
        <v>4380</v>
      </c>
      <c r="J3037" s="4">
        <f>Rent[[#This Row],[Actual_Rent]]/Rent[[#This Row],[Planned_rent]]</f>
        <v>0.5</v>
      </c>
      <c r="K3037"/>
    </row>
    <row r="3038" spans="1:11" x14ac:dyDescent="0.25">
      <c r="A3038">
        <v>160</v>
      </c>
      <c r="B3038" s="1">
        <v>42736</v>
      </c>
      <c r="C3038">
        <v>6</v>
      </c>
      <c r="D3038" t="str">
        <f>VLOOKUP(Rent[[#This Row],[Real_estate_Item]],Houses[#All],2)</f>
        <v>Eindhoven-Oost</v>
      </c>
      <c r="E3038" t="str">
        <f>VLOOKUP(Rent[[#This Row],[Real_estate_Item]],Houses[#All],3)</f>
        <v>Tongerlo</v>
      </c>
      <c r="F3038" t="str">
        <f>VLOOKUP(Rent[[#This Row],[Real_estate_Item]],Houses[#All],6)</f>
        <v>Apartment</v>
      </c>
      <c r="G3038" s="3">
        <f>VLOOKUP(Rent[[#This Row],[Real_estate_Item]],Houses[#All],7)</f>
        <v>365</v>
      </c>
      <c r="H3038" s="3">
        <f t="shared" si="94"/>
        <v>2190</v>
      </c>
      <c r="I3038" s="3">
        <f t="shared" si="95"/>
        <v>4380</v>
      </c>
      <c r="J3038" s="4">
        <f>Rent[[#This Row],[Actual_Rent]]/Rent[[#This Row],[Planned_rent]]</f>
        <v>0.5</v>
      </c>
      <c r="K3038"/>
    </row>
    <row r="3039" spans="1:11" x14ac:dyDescent="0.25">
      <c r="A3039">
        <v>160</v>
      </c>
      <c r="B3039" s="1">
        <v>43101</v>
      </c>
      <c r="C3039">
        <v>9</v>
      </c>
      <c r="D3039" t="str">
        <f>VLOOKUP(Rent[[#This Row],[Real_estate_Item]],Houses[#All],2)</f>
        <v>Eindhoven-Oost</v>
      </c>
      <c r="E3039" t="str">
        <f>VLOOKUP(Rent[[#This Row],[Real_estate_Item]],Houses[#All],3)</f>
        <v>Tongerlo</v>
      </c>
      <c r="F3039" t="str">
        <f>VLOOKUP(Rent[[#This Row],[Real_estate_Item]],Houses[#All],6)</f>
        <v>Apartment</v>
      </c>
      <c r="G3039" s="3">
        <f>VLOOKUP(Rent[[#This Row],[Real_estate_Item]],Houses[#All],7)</f>
        <v>365</v>
      </c>
      <c r="H3039" s="3">
        <f t="shared" si="94"/>
        <v>3285</v>
      </c>
      <c r="I3039" s="3">
        <f t="shared" si="95"/>
        <v>4380</v>
      </c>
      <c r="J3039" s="4">
        <f>Rent[[#This Row],[Actual_Rent]]/Rent[[#This Row],[Planned_rent]]</f>
        <v>0.75</v>
      </c>
      <c r="K3039"/>
    </row>
    <row r="3040" spans="1:11" x14ac:dyDescent="0.25">
      <c r="A3040">
        <v>160</v>
      </c>
      <c r="B3040" s="1">
        <v>43466</v>
      </c>
      <c r="C3040">
        <v>8</v>
      </c>
      <c r="D3040" t="str">
        <f>VLOOKUP(Rent[[#This Row],[Real_estate_Item]],Houses[#All],2)</f>
        <v>Eindhoven-Oost</v>
      </c>
      <c r="E3040" t="str">
        <f>VLOOKUP(Rent[[#This Row],[Real_estate_Item]],Houses[#All],3)</f>
        <v>Tongerlo</v>
      </c>
      <c r="F3040" t="str">
        <f>VLOOKUP(Rent[[#This Row],[Real_estate_Item]],Houses[#All],6)</f>
        <v>Apartment</v>
      </c>
      <c r="G3040" s="3">
        <f>VLOOKUP(Rent[[#This Row],[Real_estate_Item]],Houses[#All],7)</f>
        <v>365</v>
      </c>
      <c r="H3040" s="3">
        <f t="shared" si="94"/>
        <v>2920</v>
      </c>
      <c r="I3040" s="3">
        <f t="shared" si="95"/>
        <v>4380</v>
      </c>
      <c r="J3040" s="4">
        <f>Rent[[#This Row],[Actual_Rent]]/Rent[[#This Row],[Planned_rent]]</f>
        <v>0.66666666666666663</v>
      </c>
      <c r="K3040"/>
    </row>
    <row r="3041" spans="1:11" x14ac:dyDescent="0.25">
      <c r="A3041">
        <v>161</v>
      </c>
      <c r="B3041" s="1">
        <v>36892</v>
      </c>
      <c r="C3041">
        <v>8</v>
      </c>
      <c r="D3041" t="str">
        <f>VLOOKUP(Rent[[#This Row],[Real_estate_Item]],Houses[#All],2)</f>
        <v>Eindhoven-Oost</v>
      </c>
      <c r="E3041" t="str">
        <f>VLOOKUP(Rent[[#This Row],[Real_estate_Item]],Houses[#All],3)</f>
        <v>Tongerlo</v>
      </c>
      <c r="F3041" t="str">
        <f>VLOOKUP(Rent[[#This Row],[Real_estate_Item]],Houses[#All],6)</f>
        <v>Apartment</v>
      </c>
      <c r="G3041" s="3">
        <f>VLOOKUP(Rent[[#This Row],[Real_estate_Item]],Houses[#All],7)</f>
        <v>375</v>
      </c>
      <c r="H3041" s="3">
        <f t="shared" si="94"/>
        <v>3000</v>
      </c>
      <c r="I3041" s="3">
        <f t="shared" si="95"/>
        <v>4500</v>
      </c>
      <c r="J3041" s="4">
        <f>Rent[[#This Row],[Actual_Rent]]/Rent[[#This Row],[Planned_rent]]</f>
        <v>0.66666666666666663</v>
      </c>
      <c r="K3041"/>
    </row>
    <row r="3042" spans="1:11" x14ac:dyDescent="0.25">
      <c r="A3042">
        <v>161</v>
      </c>
      <c r="B3042" s="1">
        <v>37257</v>
      </c>
      <c r="C3042">
        <v>7</v>
      </c>
      <c r="D3042" t="str">
        <f>VLOOKUP(Rent[[#This Row],[Real_estate_Item]],Houses[#All],2)</f>
        <v>Eindhoven-Oost</v>
      </c>
      <c r="E3042" t="str">
        <f>VLOOKUP(Rent[[#This Row],[Real_estate_Item]],Houses[#All],3)</f>
        <v>Tongerlo</v>
      </c>
      <c r="F3042" t="str">
        <f>VLOOKUP(Rent[[#This Row],[Real_estate_Item]],Houses[#All],6)</f>
        <v>Apartment</v>
      </c>
      <c r="G3042" s="3">
        <f>VLOOKUP(Rent[[#This Row],[Real_estate_Item]],Houses[#All],7)</f>
        <v>375</v>
      </c>
      <c r="H3042" s="3">
        <f t="shared" si="94"/>
        <v>2625</v>
      </c>
      <c r="I3042" s="3">
        <f t="shared" si="95"/>
        <v>4500</v>
      </c>
      <c r="J3042" s="4">
        <f>Rent[[#This Row],[Actual_Rent]]/Rent[[#This Row],[Planned_rent]]</f>
        <v>0.58333333333333337</v>
      </c>
      <c r="K3042"/>
    </row>
    <row r="3043" spans="1:11" x14ac:dyDescent="0.25">
      <c r="A3043">
        <v>161</v>
      </c>
      <c r="B3043" s="1">
        <v>37622</v>
      </c>
      <c r="C3043">
        <v>7</v>
      </c>
      <c r="D3043" t="str">
        <f>VLOOKUP(Rent[[#This Row],[Real_estate_Item]],Houses[#All],2)</f>
        <v>Eindhoven-Oost</v>
      </c>
      <c r="E3043" t="str">
        <f>VLOOKUP(Rent[[#This Row],[Real_estate_Item]],Houses[#All],3)</f>
        <v>Tongerlo</v>
      </c>
      <c r="F3043" t="str">
        <f>VLOOKUP(Rent[[#This Row],[Real_estate_Item]],Houses[#All],6)</f>
        <v>Apartment</v>
      </c>
      <c r="G3043" s="3">
        <f>VLOOKUP(Rent[[#This Row],[Real_estate_Item]],Houses[#All],7)</f>
        <v>375</v>
      </c>
      <c r="H3043" s="3">
        <f t="shared" si="94"/>
        <v>2625</v>
      </c>
      <c r="I3043" s="3">
        <f t="shared" si="95"/>
        <v>4500</v>
      </c>
      <c r="J3043" s="4">
        <f>Rent[[#This Row],[Actual_Rent]]/Rent[[#This Row],[Planned_rent]]</f>
        <v>0.58333333333333337</v>
      </c>
      <c r="K3043"/>
    </row>
    <row r="3044" spans="1:11" x14ac:dyDescent="0.25">
      <c r="A3044">
        <v>161</v>
      </c>
      <c r="B3044" s="1">
        <v>37987</v>
      </c>
      <c r="C3044">
        <v>7</v>
      </c>
      <c r="D3044" t="str">
        <f>VLOOKUP(Rent[[#This Row],[Real_estate_Item]],Houses[#All],2)</f>
        <v>Eindhoven-Oost</v>
      </c>
      <c r="E3044" t="str">
        <f>VLOOKUP(Rent[[#This Row],[Real_estate_Item]],Houses[#All],3)</f>
        <v>Tongerlo</v>
      </c>
      <c r="F3044" t="str">
        <f>VLOOKUP(Rent[[#This Row],[Real_estate_Item]],Houses[#All],6)</f>
        <v>Apartment</v>
      </c>
      <c r="G3044" s="3">
        <f>VLOOKUP(Rent[[#This Row],[Real_estate_Item]],Houses[#All],7)</f>
        <v>375</v>
      </c>
      <c r="H3044" s="3">
        <f t="shared" si="94"/>
        <v>2625</v>
      </c>
      <c r="I3044" s="3">
        <f t="shared" si="95"/>
        <v>4500</v>
      </c>
      <c r="J3044" s="4">
        <f>Rent[[#This Row],[Actual_Rent]]/Rent[[#This Row],[Planned_rent]]</f>
        <v>0.58333333333333337</v>
      </c>
      <c r="K3044"/>
    </row>
    <row r="3045" spans="1:11" x14ac:dyDescent="0.25">
      <c r="A3045">
        <v>161</v>
      </c>
      <c r="B3045" s="1">
        <v>38353</v>
      </c>
      <c r="C3045">
        <v>8</v>
      </c>
      <c r="D3045" t="str">
        <f>VLOOKUP(Rent[[#This Row],[Real_estate_Item]],Houses[#All],2)</f>
        <v>Eindhoven-Oost</v>
      </c>
      <c r="E3045" t="str">
        <f>VLOOKUP(Rent[[#This Row],[Real_estate_Item]],Houses[#All],3)</f>
        <v>Tongerlo</v>
      </c>
      <c r="F3045" t="str">
        <f>VLOOKUP(Rent[[#This Row],[Real_estate_Item]],Houses[#All],6)</f>
        <v>Apartment</v>
      </c>
      <c r="G3045" s="3">
        <f>VLOOKUP(Rent[[#This Row],[Real_estate_Item]],Houses[#All],7)</f>
        <v>375</v>
      </c>
      <c r="H3045" s="3">
        <f t="shared" si="94"/>
        <v>3000</v>
      </c>
      <c r="I3045" s="3">
        <f t="shared" si="95"/>
        <v>4500</v>
      </c>
      <c r="J3045" s="4">
        <f>Rent[[#This Row],[Actual_Rent]]/Rent[[#This Row],[Planned_rent]]</f>
        <v>0.66666666666666663</v>
      </c>
      <c r="K3045"/>
    </row>
    <row r="3046" spans="1:11" x14ac:dyDescent="0.25">
      <c r="A3046">
        <v>161</v>
      </c>
      <c r="B3046" s="1">
        <v>38718</v>
      </c>
      <c r="C3046">
        <v>6</v>
      </c>
      <c r="D3046" t="str">
        <f>VLOOKUP(Rent[[#This Row],[Real_estate_Item]],Houses[#All],2)</f>
        <v>Eindhoven-Oost</v>
      </c>
      <c r="E3046" t="str">
        <f>VLOOKUP(Rent[[#This Row],[Real_estate_Item]],Houses[#All],3)</f>
        <v>Tongerlo</v>
      </c>
      <c r="F3046" t="str">
        <f>VLOOKUP(Rent[[#This Row],[Real_estate_Item]],Houses[#All],6)</f>
        <v>Apartment</v>
      </c>
      <c r="G3046" s="3">
        <f>VLOOKUP(Rent[[#This Row],[Real_estate_Item]],Houses[#All],7)</f>
        <v>375</v>
      </c>
      <c r="H3046" s="3">
        <f t="shared" si="94"/>
        <v>2250</v>
      </c>
      <c r="I3046" s="3">
        <f t="shared" si="95"/>
        <v>4500</v>
      </c>
      <c r="J3046" s="4">
        <f>Rent[[#This Row],[Actual_Rent]]/Rent[[#This Row],[Planned_rent]]</f>
        <v>0.5</v>
      </c>
      <c r="K3046"/>
    </row>
    <row r="3047" spans="1:11" x14ac:dyDescent="0.25">
      <c r="A3047">
        <v>161</v>
      </c>
      <c r="B3047" s="1">
        <v>39083</v>
      </c>
      <c r="C3047">
        <v>9</v>
      </c>
      <c r="D3047" t="str">
        <f>VLOOKUP(Rent[[#This Row],[Real_estate_Item]],Houses[#All],2)</f>
        <v>Eindhoven-Oost</v>
      </c>
      <c r="E3047" t="str">
        <f>VLOOKUP(Rent[[#This Row],[Real_estate_Item]],Houses[#All],3)</f>
        <v>Tongerlo</v>
      </c>
      <c r="F3047" t="str">
        <f>VLOOKUP(Rent[[#This Row],[Real_estate_Item]],Houses[#All],6)</f>
        <v>Apartment</v>
      </c>
      <c r="G3047" s="3">
        <f>VLOOKUP(Rent[[#This Row],[Real_estate_Item]],Houses[#All],7)</f>
        <v>375</v>
      </c>
      <c r="H3047" s="3">
        <f t="shared" si="94"/>
        <v>3375</v>
      </c>
      <c r="I3047" s="3">
        <f t="shared" si="95"/>
        <v>4500</v>
      </c>
      <c r="J3047" s="4">
        <f>Rent[[#This Row],[Actual_Rent]]/Rent[[#This Row],[Planned_rent]]</f>
        <v>0.75</v>
      </c>
      <c r="K3047"/>
    </row>
    <row r="3048" spans="1:11" x14ac:dyDescent="0.25">
      <c r="A3048">
        <v>161</v>
      </c>
      <c r="B3048" s="1">
        <v>39448</v>
      </c>
      <c r="C3048">
        <v>5</v>
      </c>
      <c r="D3048" t="str">
        <f>VLOOKUP(Rent[[#This Row],[Real_estate_Item]],Houses[#All],2)</f>
        <v>Eindhoven-Oost</v>
      </c>
      <c r="E3048" t="str">
        <f>VLOOKUP(Rent[[#This Row],[Real_estate_Item]],Houses[#All],3)</f>
        <v>Tongerlo</v>
      </c>
      <c r="F3048" t="str">
        <f>VLOOKUP(Rent[[#This Row],[Real_estate_Item]],Houses[#All],6)</f>
        <v>Apartment</v>
      </c>
      <c r="G3048" s="3">
        <f>VLOOKUP(Rent[[#This Row],[Real_estate_Item]],Houses[#All],7)</f>
        <v>375</v>
      </c>
      <c r="H3048" s="3">
        <f t="shared" si="94"/>
        <v>1875</v>
      </c>
      <c r="I3048" s="3">
        <f t="shared" si="95"/>
        <v>4500</v>
      </c>
      <c r="J3048" s="4">
        <f>Rent[[#This Row],[Actual_Rent]]/Rent[[#This Row],[Planned_rent]]</f>
        <v>0.41666666666666669</v>
      </c>
      <c r="K3048"/>
    </row>
    <row r="3049" spans="1:11" x14ac:dyDescent="0.25">
      <c r="A3049">
        <v>161</v>
      </c>
      <c r="B3049" s="1">
        <v>39814</v>
      </c>
      <c r="C3049">
        <v>7</v>
      </c>
      <c r="D3049" t="str">
        <f>VLOOKUP(Rent[[#This Row],[Real_estate_Item]],Houses[#All],2)</f>
        <v>Eindhoven-Oost</v>
      </c>
      <c r="E3049" t="str">
        <f>VLOOKUP(Rent[[#This Row],[Real_estate_Item]],Houses[#All],3)</f>
        <v>Tongerlo</v>
      </c>
      <c r="F3049" t="str">
        <f>VLOOKUP(Rent[[#This Row],[Real_estate_Item]],Houses[#All],6)</f>
        <v>Apartment</v>
      </c>
      <c r="G3049" s="3">
        <f>VLOOKUP(Rent[[#This Row],[Real_estate_Item]],Houses[#All],7)</f>
        <v>375</v>
      </c>
      <c r="H3049" s="3">
        <f t="shared" si="94"/>
        <v>2625</v>
      </c>
      <c r="I3049" s="3">
        <f t="shared" si="95"/>
        <v>4500</v>
      </c>
      <c r="J3049" s="4">
        <f>Rent[[#This Row],[Actual_Rent]]/Rent[[#This Row],[Planned_rent]]</f>
        <v>0.58333333333333337</v>
      </c>
      <c r="K3049"/>
    </row>
    <row r="3050" spans="1:11" x14ac:dyDescent="0.25">
      <c r="A3050">
        <v>161</v>
      </c>
      <c r="B3050" s="1">
        <v>40179</v>
      </c>
      <c r="C3050">
        <v>8</v>
      </c>
      <c r="D3050" t="str">
        <f>VLOOKUP(Rent[[#This Row],[Real_estate_Item]],Houses[#All],2)</f>
        <v>Eindhoven-Oost</v>
      </c>
      <c r="E3050" t="str">
        <f>VLOOKUP(Rent[[#This Row],[Real_estate_Item]],Houses[#All],3)</f>
        <v>Tongerlo</v>
      </c>
      <c r="F3050" t="str">
        <f>VLOOKUP(Rent[[#This Row],[Real_estate_Item]],Houses[#All],6)</f>
        <v>Apartment</v>
      </c>
      <c r="G3050" s="3">
        <f>VLOOKUP(Rent[[#This Row],[Real_estate_Item]],Houses[#All],7)</f>
        <v>375</v>
      </c>
      <c r="H3050" s="3">
        <f t="shared" si="94"/>
        <v>3000</v>
      </c>
      <c r="I3050" s="3">
        <f t="shared" si="95"/>
        <v>4500</v>
      </c>
      <c r="J3050" s="4">
        <f>Rent[[#This Row],[Actual_Rent]]/Rent[[#This Row],[Planned_rent]]</f>
        <v>0.66666666666666663</v>
      </c>
      <c r="K3050"/>
    </row>
    <row r="3051" spans="1:11" x14ac:dyDescent="0.25">
      <c r="A3051">
        <v>161</v>
      </c>
      <c r="B3051" s="1">
        <v>40544</v>
      </c>
      <c r="C3051">
        <v>5</v>
      </c>
      <c r="D3051" t="str">
        <f>VLOOKUP(Rent[[#This Row],[Real_estate_Item]],Houses[#All],2)</f>
        <v>Eindhoven-Oost</v>
      </c>
      <c r="E3051" t="str">
        <f>VLOOKUP(Rent[[#This Row],[Real_estate_Item]],Houses[#All],3)</f>
        <v>Tongerlo</v>
      </c>
      <c r="F3051" t="str">
        <f>VLOOKUP(Rent[[#This Row],[Real_estate_Item]],Houses[#All],6)</f>
        <v>Apartment</v>
      </c>
      <c r="G3051" s="3">
        <f>VLOOKUP(Rent[[#This Row],[Real_estate_Item]],Houses[#All],7)</f>
        <v>375</v>
      </c>
      <c r="H3051" s="3">
        <f t="shared" si="94"/>
        <v>1875</v>
      </c>
      <c r="I3051" s="3">
        <f t="shared" si="95"/>
        <v>4500</v>
      </c>
      <c r="J3051" s="4">
        <f>Rent[[#This Row],[Actual_Rent]]/Rent[[#This Row],[Planned_rent]]</f>
        <v>0.41666666666666669</v>
      </c>
      <c r="K3051"/>
    </row>
    <row r="3052" spans="1:11" x14ac:dyDescent="0.25">
      <c r="A3052">
        <v>161</v>
      </c>
      <c r="B3052" s="1">
        <v>40909</v>
      </c>
      <c r="C3052">
        <v>8</v>
      </c>
      <c r="D3052" t="str">
        <f>VLOOKUP(Rent[[#This Row],[Real_estate_Item]],Houses[#All],2)</f>
        <v>Eindhoven-Oost</v>
      </c>
      <c r="E3052" t="str">
        <f>VLOOKUP(Rent[[#This Row],[Real_estate_Item]],Houses[#All],3)</f>
        <v>Tongerlo</v>
      </c>
      <c r="F3052" t="str">
        <f>VLOOKUP(Rent[[#This Row],[Real_estate_Item]],Houses[#All],6)</f>
        <v>Apartment</v>
      </c>
      <c r="G3052" s="3">
        <f>VLOOKUP(Rent[[#This Row],[Real_estate_Item]],Houses[#All],7)</f>
        <v>375</v>
      </c>
      <c r="H3052" s="3">
        <f t="shared" si="94"/>
        <v>3000</v>
      </c>
      <c r="I3052" s="3">
        <f t="shared" si="95"/>
        <v>4500</v>
      </c>
      <c r="J3052" s="4">
        <f>Rent[[#This Row],[Actual_Rent]]/Rent[[#This Row],[Planned_rent]]</f>
        <v>0.66666666666666663</v>
      </c>
      <c r="K3052"/>
    </row>
    <row r="3053" spans="1:11" x14ac:dyDescent="0.25">
      <c r="A3053">
        <v>161</v>
      </c>
      <c r="B3053" s="1">
        <v>41275</v>
      </c>
      <c r="C3053">
        <v>7</v>
      </c>
      <c r="D3053" t="str">
        <f>VLOOKUP(Rent[[#This Row],[Real_estate_Item]],Houses[#All],2)</f>
        <v>Eindhoven-Oost</v>
      </c>
      <c r="E3053" t="str">
        <f>VLOOKUP(Rent[[#This Row],[Real_estate_Item]],Houses[#All],3)</f>
        <v>Tongerlo</v>
      </c>
      <c r="F3053" t="str">
        <f>VLOOKUP(Rent[[#This Row],[Real_estate_Item]],Houses[#All],6)</f>
        <v>Apartment</v>
      </c>
      <c r="G3053" s="3">
        <f>VLOOKUP(Rent[[#This Row],[Real_estate_Item]],Houses[#All],7)</f>
        <v>375</v>
      </c>
      <c r="H3053" s="3">
        <f t="shared" si="94"/>
        <v>2625</v>
      </c>
      <c r="I3053" s="3">
        <f t="shared" si="95"/>
        <v>4500</v>
      </c>
      <c r="J3053" s="4">
        <f>Rent[[#This Row],[Actual_Rent]]/Rent[[#This Row],[Planned_rent]]</f>
        <v>0.58333333333333337</v>
      </c>
      <c r="K3053"/>
    </row>
    <row r="3054" spans="1:11" x14ac:dyDescent="0.25">
      <c r="A3054">
        <v>161</v>
      </c>
      <c r="B3054" s="1">
        <v>41640</v>
      </c>
      <c r="C3054">
        <v>5</v>
      </c>
      <c r="D3054" t="str">
        <f>VLOOKUP(Rent[[#This Row],[Real_estate_Item]],Houses[#All],2)</f>
        <v>Eindhoven-Oost</v>
      </c>
      <c r="E3054" t="str">
        <f>VLOOKUP(Rent[[#This Row],[Real_estate_Item]],Houses[#All],3)</f>
        <v>Tongerlo</v>
      </c>
      <c r="F3054" t="str">
        <f>VLOOKUP(Rent[[#This Row],[Real_estate_Item]],Houses[#All],6)</f>
        <v>Apartment</v>
      </c>
      <c r="G3054" s="3">
        <f>VLOOKUP(Rent[[#This Row],[Real_estate_Item]],Houses[#All],7)</f>
        <v>375</v>
      </c>
      <c r="H3054" s="3">
        <f t="shared" si="94"/>
        <v>1875</v>
      </c>
      <c r="I3054" s="3">
        <f t="shared" si="95"/>
        <v>4500</v>
      </c>
      <c r="J3054" s="4">
        <f>Rent[[#This Row],[Actual_Rent]]/Rent[[#This Row],[Planned_rent]]</f>
        <v>0.41666666666666669</v>
      </c>
      <c r="K3054"/>
    </row>
    <row r="3055" spans="1:11" x14ac:dyDescent="0.25">
      <c r="A3055">
        <v>161</v>
      </c>
      <c r="B3055" s="1">
        <v>42005</v>
      </c>
      <c r="C3055">
        <v>5</v>
      </c>
      <c r="D3055" t="str">
        <f>VLOOKUP(Rent[[#This Row],[Real_estate_Item]],Houses[#All],2)</f>
        <v>Eindhoven-Oost</v>
      </c>
      <c r="E3055" t="str">
        <f>VLOOKUP(Rent[[#This Row],[Real_estate_Item]],Houses[#All],3)</f>
        <v>Tongerlo</v>
      </c>
      <c r="F3055" t="str">
        <f>VLOOKUP(Rent[[#This Row],[Real_estate_Item]],Houses[#All],6)</f>
        <v>Apartment</v>
      </c>
      <c r="G3055" s="3">
        <f>VLOOKUP(Rent[[#This Row],[Real_estate_Item]],Houses[#All],7)</f>
        <v>375</v>
      </c>
      <c r="H3055" s="3">
        <f t="shared" si="94"/>
        <v>1875</v>
      </c>
      <c r="I3055" s="3">
        <f t="shared" si="95"/>
        <v>4500</v>
      </c>
      <c r="J3055" s="4">
        <f>Rent[[#This Row],[Actual_Rent]]/Rent[[#This Row],[Planned_rent]]</f>
        <v>0.41666666666666669</v>
      </c>
      <c r="K3055"/>
    </row>
    <row r="3056" spans="1:11" x14ac:dyDescent="0.25">
      <c r="A3056">
        <v>161</v>
      </c>
      <c r="B3056" s="1">
        <v>42370</v>
      </c>
      <c r="C3056">
        <v>8</v>
      </c>
      <c r="D3056" t="str">
        <f>VLOOKUP(Rent[[#This Row],[Real_estate_Item]],Houses[#All],2)</f>
        <v>Eindhoven-Oost</v>
      </c>
      <c r="E3056" t="str">
        <f>VLOOKUP(Rent[[#This Row],[Real_estate_Item]],Houses[#All],3)</f>
        <v>Tongerlo</v>
      </c>
      <c r="F3056" t="str">
        <f>VLOOKUP(Rent[[#This Row],[Real_estate_Item]],Houses[#All],6)</f>
        <v>Apartment</v>
      </c>
      <c r="G3056" s="3">
        <f>VLOOKUP(Rent[[#This Row],[Real_estate_Item]],Houses[#All],7)</f>
        <v>375</v>
      </c>
      <c r="H3056" s="3">
        <f t="shared" si="94"/>
        <v>3000</v>
      </c>
      <c r="I3056" s="3">
        <f t="shared" si="95"/>
        <v>4500</v>
      </c>
      <c r="J3056" s="4">
        <f>Rent[[#This Row],[Actual_Rent]]/Rent[[#This Row],[Planned_rent]]</f>
        <v>0.66666666666666663</v>
      </c>
      <c r="K3056"/>
    </row>
    <row r="3057" spans="1:11" x14ac:dyDescent="0.25">
      <c r="A3057">
        <v>161</v>
      </c>
      <c r="B3057" s="1">
        <v>42736</v>
      </c>
      <c r="C3057">
        <v>8</v>
      </c>
      <c r="D3057" t="str">
        <f>VLOOKUP(Rent[[#This Row],[Real_estate_Item]],Houses[#All],2)</f>
        <v>Eindhoven-Oost</v>
      </c>
      <c r="E3057" t="str">
        <f>VLOOKUP(Rent[[#This Row],[Real_estate_Item]],Houses[#All],3)</f>
        <v>Tongerlo</v>
      </c>
      <c r="F3057" t="str">
        <f>VLOOKUP(Rent[[#This Row],[Real_estate_Item]],Houses[#All],6)</f>
        <v>Apartment</v>
      </c>
      <c r="G3057" s="3">
        <f>VLOOKUP(Rent[[#This Row],[Real_estate_Item]],Houses[#All],7)</f>
        <v>375</v>
      </c>
      <c r="H3057" s="3">
        <f t="shared" si="94"/>
        <v>3000</v>
      </c>
      <c r="I3057" s="3">
        <f t="shared" si="95"/>
        <v>4500</v>
      </c>
      <c r="J3057" s="4">
        <f>Rent[[#This Row],[Actual_Rent]]/Rent[[#This Row],[Planned_rent]]</f>
        <v>0.66666666666666663</v>
      </c>
      <c r="K3057"/>
    </row>
    <row r="3058" spans="1:11" x14ac:dyDescent="0.25">
      <c r="A3058">
        <v>161</v>
      </c>
      <c r="B3058" s="1">
        <v>43101</v>
      </c>
      <c r="C3058">
        <v>11</v>
      </c>
      <c r="D3058" t="str">
        <f>VLOOKUP(Rent[[#This Row],[Real_estate_Item]],Houses[#All],2)</f>
        <v>Eindhoven-Oost</v>
      </c>
      <c r="E3058" t="str">
        <f>VLOOKUP(Rent[[#This Row],[Real_estate_Item]],Houses[#All],3)</f>
        <v>Tongerlo</v>
      </c>
      <c r="F3058" t="str">
        <f>VLOOKUP(Rent[[#This Row],[Real_estate_Item]],Houses[#All],6)</f>
        <v>Apartment</v>
      </c>
      <c r="G3058" s="3">
        <f>VLOOKUP(Rent[[#This Row],[Real_estate_Item]],Houses[#All],7)</f>
        <v>375</v>
      </c>
      <c r="H3058" s="3">
        <f t="shared" si="94"/>
        <v>4125</v>
      </c>
      <c r="I3058" s="3">
        <f t="shared" si="95"/>
        <v>4500</v>
      </c>
      <c r="J3058" s="4">
        <f>Rent[[#This Row],[Actual_Rent]]/Rent[[#This Row],[Planned_rent]]</f>
        <v>0.91666666666666663</v>
      </c>
      <c r="K3058"/>
    </row>
    <row r="3059" spans="1:11" x14ac:dyDescent="0.25">
      <c r="A3059">
        <v>161</v>
      </c>
      <c r="B3059" s="1">
        <v>43466</v>
      </c>
      <c r="C3059">
        <v>12</v>
      </c>
      <c r="D3059" t="str">
        <f>VLOOKUP(Rent[[#This Row],[Real_estate_Item]],Houses[#All],2)</f>
        <v>Eindhoven-Oost</v>
      </c>
      <c r="E3059" t="str">
        <f>VLOOKUP(Rent[[#This Row],[Real_estate_Item]],Houses[#All],3)</f>
        <v>Tongerlo</v>
      </c>
      <c r="F3059" t="str">
        <f>VLOOKUP(Rent[[#This Row],[Real_estate_Item]],Houses[#All],6)</f>
        <v>Apartment</v>
      </c>
      <c r="G3059" s="3">
        <f>VLOOKUP(Rent[[#This Row],[Real_estate_Item]],Houses[#All],7)</f>
        <v>375</v>
      </c>
      <c r="H3059" s="3">
        <f t="shared" si="94"/>
        <v>4500</v>
      </c>
      <c r="I3059" s="3">
        <f t="shared" si="95"/>
        <v>4500</v>
      </c>
      <c r="J3059" s="4">
        <f>Rent[[#This Row],[Actual_Rent]]/Rent[[#This Row],[Planned_rent]]</f>
        <v>1</v>
      </c>
      <c r="K3059"/>
    </row>
    <row r="3060" spans="1:11" x14ac:dyDescent="0.25">
      <c r="A3060">
        <v>162</v>
      </c>
      <c r="B3060" s="1">
        <v>36892</v>
      </c>
      <c r="C3060">
        <v>7</v>
      </c>
      <c r="D3060" t="str">
        <f>VLOOKUP(Rent[[#This Row],[Real_estate_Item]],Houses[#All],2)</f>
        <v>Eindhoven-Oost</v>
      </c>
      <c r="E3060" t="str">
        <f>VLOOKUP(Rent[[#This Row],[Real_estate_Item]],Houses[#All],3)</f>
        <v>Tongerlo</v>
      </c>
      <c r="F3060" t="str">
        <f>VLOOKUP(Rent[[#This Row],[Real_estate_Item]],Houses[#All],6)</f>
        <v>Apartment</v>
      </c>
      <c r="G3060" s="3">
        <f>VLOOKUP(Rent[[#This Row],[Real_estate_Item]],Houses[#All],7)</f>
        <v>375</v>
      </c>
      <c r="H3060" s="3">
        <f t="shared" si="94"/>
        <v>2625</v>
      </c>
      <c r="I3060" s="3">
        <f t="shared" si="95"/>
        <v>4500</v>
      </c>
      <c r="J3060" s="4">
        <f>Rent[[#This Row],[Actual_Rent]]/Rent[[#This Row],[Planned_rent]]</f>
        <v>0.58333333333333337</v>
      </c>
      <c r="K3060"/>
    </row>
    <row r="3061" spans="1:11" x14ac:dyDescent="0.25">
      <c r="A3061">
        <v>162</v>
      </c>
      <c r="B3061" s="1">
        <v>37257</v>
      </c>
      <c r="C3061">
        <v>9</v>
      </c>
      <c r="D3061" t="str">
        <f>VLOOKUP(Rent[[#This Row],[Real_estate_Item]],Houses[#All],2)</f>
        <v>Eindhoven-Oost</v>
      </c>
      <c r="E3061" t="str">
        <f>VLOOKUP(Rent[[#This Row],[Real_estate_Item]],Houses[#All],3)</f>
        <v>Tongerlo</v>
      </c>
      <c r="F3061" t="str">
        <f>VLOOKUP(Rent[[#This Row],[Real_estate_Item]],Houses[#All],6)</f>
        <v>Apartment</v>
      </c>
      <c r="G3061" s="3">
        <f>VLOOKUP(Rent[[#This Row],[Real_estate_Item]],Houses[#All],7)</f>
        <v>375</v>
      </c>
      <c r="H3061" s="3">
        <f t="shared" si="94"/>
        <v>3375</v>
      </c>
      <c r="I3061" s="3">
        <f t="shared" si="95"/>
        <v>4500</v>
      </c>
      <c r="J3061" s="4">
        <f>Rent[[#This Row],[Actual_Rent]]/Rent[[#This Row],[Planned_rent]]</f>
        <v>0.75</v>
      </c>
      <c r="K3061"/>
    </row>
    <row r="3062" spans="1:11" x14ac:dyDescent="0.25">
      <c r="A3062">
        <v>162</v>
      </c>
      <c r="B3062" s="1">
        <v>37622</v>
      </c>
      <c r="C3062">
        <v>9</v>
      </c>
      <c r="D3062" t="str">
        <f>VLOOKUP(Rent[[#This Row],[Real_estate_Item]],Houses[#All],2)</f>
        <v>Eindhoven-Oost</v>
      </c>
      <c r="E3062" t="str">
        <f>VLOOKUP(Rent[[#This Row],[Real_estate_Item]],Houses[#All],3)</f>
        <v>Tongerlo</v>
      </c>
      <c r="F3062" t="str">
        <f>VLOOKUP(Rent[[#This Row],[Real_estate_Item]],Houses[#All],6)</f>
        <v>Apartment</v>
      </c>
      <c r="G3062" s="3">
        <f>VLOOKUP(Rent[[#This Row],[Real_estate_Item]],Houses[#All],7)</f>
        <v>375</v>
      </c>
      <c r="H3062" s="3">
        <f t="shared" si="94"/>
        <v>3375</v>
      </c>
      <c r="I3062" s="3">
        <f t="shared" si="95"/>
        <v>4500</v>
      </c>
      <c r="J3062" s="4">
        <f>Rent[[#This Row],[Actual_Rent]]/Rent[[#This Row],[Planned_rent]]</f>
        <v>0.75</v>
      </c>
      <c r="K3062"/>
    </row>
    <row r="3063" spans="1:11" x14ac:dyDescent="0.25">
      <c r="A3063">
        <v>162</v>
      </c>
      <c r="B3063" s="1">
        <v>37987</v>
      </c>
      <c r="C3063">
        <v>7</v>
      </c>
      <c r="D3063" t="str">
        <f>VLOOKUP(Rent[[#This Row],[Real_estate_Item]],Houses[#All],2)</f>
        <v>Eindhoven-Oost</v>
      </c>
      <c r="E3063" t="str">
        <f>VLOOKUP(Rent[[#This Row],[Real_estate_Item]],Houses[#All],3)</f>
        <v>Tongerlo</v>
      </c>
      <c r="F3063" t="str">
        <f>VLOOKUP(Rent[[#This Row],[Real_estate_Item]],Houses[#All],6)</f>
        <v>Apartment</v>
      </c>
      <c r="G3063" s="3">
        <f>VLOOKUP(Rent[[#This Row],[Real_estate_Item]],Houses[#All],7)</f>
        <v>375</v>
      </c>
      <c r="H3063" s="3">
        <f t="shared" si="94"/>
        <v>2625</v>
      </c>
      <c r="I3063" s="3">
        <f t="shared" si="95"/>
        <v>4500</v>
      </c>
      <c r="J3063" s="4">
        <f>Rent[[#This Row],[Actual_Rent]]/Rent[[#This Row],[Planned_rent]]</f>
        <v>0.58333333333333337</v>
      </c>
      <c r="K3063"/>
    </row>
    <row r="3064" spans="1:11" x14ac:dyDescent="0.25">
      <c r="A3064">
        <v>162</v>
      </c>
      <c r="B3064" s="1">
        <v>38353</v>
      </c>
      <c r="C3064">
        <v>7</v>
      </c>
      <c r="D3064" t="str">
        <f>VLOOKUP(Rent[[#This Row],[Real_estate_Item]],Houses[#All],2)</f>
        <v>Eindhoven-Oost</v>
      </c>
      <c r="E3064" t="str">
        <f>VLOOKUP(Rent[[#This Row],[Real_estate_Item]],Houses[#All],3)</f>
        <v>Tongerlo</v>
      </c>
      <c r="F3064" t="str">
        <f>VLOOKUP(Rent[[#This Row],[Real_estate_Item]],Houses[#All],6)</f>
        <v>Apartment</v>
      </c>
      <c r="G3064" s="3">
        <f>VLOOKUP(Rent[[#This Row],[Real_estate_Item]],Houses[#All],7)</f>
        <v>375</v>
      </c>
      <c r="H3064" s="3">
        <f t="shared" si="94"/>
        <v>2625</v>
      </c>
      <c r="I3064" s="3">
        <f t="shared" si="95"/>
        <v>4500</v>
      </c>
      <c r="J3064" s="4">
        <f>Rent[[#This Row],[Actual_Rent]]/Rent[[#This Row],[Planned_rent]]</f>
        <v>0.58333333333333337</v>
      </c>
      <c r="K3064"/>
    </row>
    <row r="3065" spans="1:11" x14ac:dyDescent="0.25">
      <c r="A3065">
        <v>162</v>
      </c>
      <c r="B3065" s="1">
        <v>38718</v>
      </c>
      <c r="C3065">
        <v>8</v>
      </c>
      <c r="D3065" t="str">
        <f>VLOOKUP(Rent[[#This Row],[Real_estate_Item]],Houses[#All],2)</f>
        <v>Eindhoven-Oost</v>
      </c>
      <c r="E3065" t="str">
        <f>VLOOKUP(Rent[[#This Row],[Real_estate_Item]],Houses[#All],3)</f>
        <v>Tongerlo</v>
      </c>
      <c r="F3065" t="str">
        <f>VLOOKUP(Rent[[#This Row],[Real_estate_Item]],Houses[#All],6)</f>
        <v>Apartment</v>
      </c>
      <c r="G3065" s="3">
        <f>VLOOKUP(Rent[[#This Row],[Real_estate_Item]],Houses[#All],7)</f>
        <v>375</v>
      </c>
      <c r="H3065" s="3">
        <f t="shared" si="94"/>
        <v>3000</v>
      </c>
      <c r="I3065" s="3">
        <f t="shared" si="95"/>
        <v>4500</v>
      </c>
      <c r="J3065" s="4">
        <f>Rent[[#This Row],[Actual_Rent]]/Rent[[#This Row],[Planned_rent]]</f>
        <v>0.66666666666666663</v>
      </c>
      <c r="K3065"/>
    </row>
    <row r="3066" spans="1:11" x14ac:dyDescent="0.25">
      <c r="A3066">
        <v>162</v>
      </c>
      <c r="B3066" s="1">
        <v>39083</v>
      </c>
      <c r="C3066">
        <v>6</v>
      </c>
      <c r="D3066" t="str">
        <f>VLOOKUP(Rent[[#This Row],[Real_estate_Item]],Houses[#All],2)</f>
        <v>Eindhoven-Oost</v>
      </c>
      <c r="E3066" t="str">
        <f>VLOOKUP(Rent[[#This Row],[Real_estate_Item]],Houses[#All],3)</f>
        <v>Tongerlo</v>
      </c>
      <c r="F3066" t="str">
        <f>VLOOKUP(Rent[[#This Row],[Real_estate_Item]],Houses[#All],6)</f>
        <v>Apartment</v>
      </c>
      <c r="G3066" s="3">
        <f>VLOOKUP(Rent[[#This Row],[Real_estate_Item]],Houses[#All],7)</f>
        <v>375</v>
      </c>
      <c r="H3066" s="3">
        <f t="shared" si="94"/>
        <v>2250</v>
      </c>
      <c r="I3066" s="3">
        <f t="shared" si="95"/>
        <v>4500</v>
      </c>
      <c r="J3066" s="4">
        <f>Rent[[#This Row],[Actual_Rent]]/Rent[[#This Row],[Planned_rent]]</f>
        <v>0.5</v>
      </c>
      <c r="K3066"/>
    </row>
    <row r="3067" spans="1:11" x14ac:dyDescent="0.25">
      <c r="A3067">
        <v>162</v>
      </c>
      <c r="B3067" s="1">
        <v>39448</v>
      </c>
      <c r="C3067">
        <v>8</v>
      </c>
      <c r="D3067" t="str">
        <f>VLOOKUP(Rent[[#This Row],[Real_estate_Item]],Houses[#All],2)</f>
        <v>Eindhoven-Oost</v>
      </c>
      <c r="E3067" t="str">
        <f>VLOOKUP(Rent[[#This Row],[Real_estate_Item]],Houses[#All],3)</f>
        <v>Tongerlo</v>
      </c>
      <c r="F3067" t="str">
        <f>VLOOKUP(Rent[[#This Row],[Real_estate_Item]],Houses[#All],6)</f>
        <v>Apartment</v>
      </c>
      <c r="G3067" s="3">
        <f>VLOOKUP(Rent[[#This Row],[Real_estate_Item]],Houses[#All],7)</f>
        <v>375</v>
      </c>
      <c r="H3067" s="3">
        <f t="shared" si="94"/>
        <v>3000</v>
      </c>
      <c r="I3067" s="3">
        <f t="shared" si="95"/>
        <v>4500</v>
      </c>
      <c r="J3067" s="4">
        <f>Rent[[#This Row],[Actual_Rent]]/Rent[[#This Row],[Planned_rent]]</f>
        <v>0.66666666666666663</v>
      </c>
      <c r="K3067"/>
    </row>
    <row r="3068" spans="1:11" x14ac:dyDescent="0.25">
      <c r="A3068">
        <v>162</v>
      </c>
      <c r="B3068" s="1">
        <v>39814</v>
      </c>
      <c r="C3068">
        <v>6</v>
      </c>
      <c r="D3068" t="str">
        <f>VLOOKUP(Rent[[#This Row],[Real_estate_Item]],Houses[#All],2)</f>
        <v>Eindhoven-Oost</v>
      </c>
      <c r="E3068" t="str">
        <f>VLOOKUP(Rent[[#This Row],[Real_estate_Item]],Houses[#All],3)</f>
        <v>Tongerlo</v>
      </c>
      <c r="F3068" t="str">
        <f>VLOOKUP(Rent[[#This Row],[Real_estate_Item]],Houses[#All],6)</f>
        <v>Apartment</v>
      </c>
      <c r="G3068" s="3">
        <f>VLOOKUP(Rent[[#This Row],[Real_estate_Item]],Houses[#All],7)</f>
        <v>375</v>
      </c>
      <c r="H3068" s="3">
        <f t="shared" si="94"/>
        <v>2250</v>
      </c>
      <c r="I3068" s="3">
        <f t="shared" si="95"/>
        <v>4500</v>
      </c>
      <c r="J3068" s="4">
        <f>Rent[[#This Row],[Actual_Rent]]/Rent[[#This Row],[Planned_rent]]</f>
        <v>0.5</v>
      </c>
      <c r="K3068"/>
    </row>
    <row r="3069" spans="1:11" x14ac:dyDescent="0.25">
      <c r="A3069">
        <v>162</v>
      </c>
      <c r="B3069" s="1">
        <v>40179</v>
      </c>
      <c r="C3069">
        <v>7</v>
      </c>
      <c r="D3069" t="str">
        <f>VLOOKUP(Rent[[#This Row],[Real_estate_Item]],Houses[#All],2)</f>
        <v>Eindhoven-Oost</v>
      </c>
      <c r="E3069" t="str">
        <f>VLOOKUP(Rent[[#This Row],[Real_estate_Item]],Houses[#All],3)</f>
        <v>Tongerlo</v>
      </c>
      <c r="F3069" t="str">
        <f>VLOOKUP(Rent[[#This Row],[Real_estate_Item]],Houses[#All],6)</f>
        <v>Apartment</v>
      </c>
      <c r="G3069" s="3">
        <f>VLOOKUP(Rent[[#This Row],[Real_estate_Item]],Houses[#All],7)</f>
        <v>375</v>
      </c>
      <c r="H3069" s="3">
        <f t="shared" si="94"/>
        <v>2625</v>
      </c>
      <c r="I3069" s="3">
        <f t="shared" si="95"/>
        <v>4500</v>
      </c>
      <c r="J3069" s="4">
        <f>Rent[[#This Row],[Actual_Rent]]/Rent[[#This Row],[Planned_rent]]</f>
        <v>0.58333333333333337</v>
      </c>
      <c r="K3069"/>
    </row>
    <row r="3070" spans="1:11" x14ac:dyDescent="0.25">
      <c r="A3070">
        <v>162</v>
      </c>
      <c r="B3070" s="1">
        <v>40544</v>
      </c>
      <c r="C3070">
        <v>9</v>
      </c>
      <c r="D3070" t="str">
        <f>VLOOKUP(Rent[[#This Row],[Real_estate_Item]],Houses[#All],2)</f>
        <v>Eindhoven-Oost</v>
      </c>
      <c r="E3070" t="str">
        <f>VLOOKUP(Rent[[#This Row],[Real_estate_Item]],Houses[#All],3)</f>
        <v>Tongerlo</v>
      </c>
      <c r="F3070" t="str">
        <f>VLOOKUP(Rent[[#This Row],[Real_estate_Item]],Houses[#All],6)</f>
        <v>Apartment</v>
      </c>
      <c r="G3070" s="3">
        <f>VLOOKUP(Rent[[#This Row],[Real_estate_Item]],Houses[#All],7)</f>
        <v>375</v>
      </c>
      <c r="H3070" s="3">
        <f t="shared" si="94"/>
        <v>3375</v>
      </c>
      <c r="I3070" s="3">
        <f t="shared" si="95"/>
        <v>4500</v>
      </c>
      <c r="J3070" s="4">
        <f>Rent[[#This Row],[Actual_Rent]]/Rent[[#This Row],[Planned_rent]]</f>
        <v>0.75</v>
      </c>
      <c r="K3070"/>
    </row>
    <row r="3071" spans="1:11" x14ac:dyDescent="0.25">
      <c r="A3071">
        <v>162</v>
      </c>
      <c r="B3071" s="1">
        <v>40909</v>
      </c>
      <c r="C3071">
        <v>9</v>
      </c>
      <c r="D3071" t="str">
        <f>VLOOKUP(Rent[[#This Row],[Real_estate_Item]],Houses[#All],2)</f>
        <v>Eindhoven-Oost</v>
      </c>
      <c r="E3071" t="str">
        <f>VLOOKUP(Rent[[#This Row],[Real_estate_Item]],Houses[#All],3)</f>
        <v>Tongerlo</v>
      </c>
      <c r="F3071" t="str">
        <f>VLOOKUP(Rent[[#This Row],[Real_estate_Item]],Houses[#All],6)</f>
        <v>Apartment</v>
      </c>
      <c r="G3071" s="3">
        <f>VLOOKUP(Rent[[#This Row],[Real_estate_Item]],Houses[#All],7)</f>
        <v>375</v>
      </c>
      <c r="H3071" s="3">
        <f t="shared" si="94"/>
        <v>3375</v>
      </c>
      <c r="I3071" s="3">
        <f t="shared" si="95"/>
        <v>4500</v>
      </c>
      <c r="J3071" s="4">
        <f>Rent[[#This Row],[Actual_Rent]]/Rent[[#This Row],[Planned_rent]]</f>
        <v>0.75</v>
      </c>
      <c r="K3071"/>
    </row>
    <row r="3072" spans="1:11" x14ac:dyDescent="0.25">
      <c r="A3072">
        <v>162</v>
      </c>
      <c r="B3072" s="1">
        <v>41275</v>
      </c>
      <c r="C3072">
        <v>9</v>
      </c>
      <c r="D3072" t="str">
        <f>VLOOKUP(Rent[[#This Row],[Real_estate_Item]],Houses[#All],2)</f>
        <v>Eindhoven-Oost</v>
      </c>
      <c r="E3072" t="str">
        <f>VLOOKUP(Rent[[#This Row],[Real_estate_Item]],Houses[#All],3)</f>
        <v>Tongerlo</v>
      </c>
      <c r="F3072" t="str">
        <f>VLOOKUP(Rent[[#This Row],[Real_estate_Item]],Houses[#All],6)</f>
        <v>Apartment</v>
      </c>
      <c r="G3072" s="3">
        <f>VLOOKUP(Rent[[#This Row],[Real_estate_Item]],Houses[#All],7)</f>
        <v>375</v>
      </c>
      <c r="H3072" s="3">
        <f t="shared" si="94"/>
        <v>3375</v>
      </c>
      <c r="I3072" s="3">
        <f t="shared" si="95"/>
        <v>4500</v>
      </c>
      <c r="J3072" s="4">
        <f>Rent[[#This Row],[Actual_Rent]]/Rent[[#This Row],[Planned_rent]]</f>
        <v>0.75</v>
      </c>
      <c r="K3072"/>
    </row>
    <row r="3073" spans="1:11" x14ac:dyDescent="0.25">
      <c r="A3073">
        <v>162</v>
      </c>
      <c r="B3073" s="1">
        <v>41640</v>
      </c>
      <c r="C3073">
        <v>6</v>
      </c>
      <c r="D3073" t="str">
        <f>VLOOKUP(Rent[[#This Row],[Real_estate_Item]],Houses[#All],2)</f>
        <v>Eindhoven-Oost</v>
      </c>
      <c r="E3073" t="str">
        <f>VLOOKUP(Rent[[#This Row],[Real_estate_Item]],Houses[#All],3)</f>
        <v>Tongerlo</v>
      </c>
      <c r="F3073" t="str">
        <f>VLOOKUP(Rent[[#This Row],[Real_estate_Item]],Houses[#All],6)</f>
        <v>Apartment</v>
      </c>
      <c r="G3073" s="3">
        <f>VLOOKUP(Rent[[#This Row],[Real_estate_Item]],Houses[#All],7)</f>
        <v>375</v>
      </c>
      <c r="H3073" s="3">
        <f t="shared" si="94"/>
        <v>2250</v>
      </c>
      <c r="I3073" s="3">
        <f t="shared" si="95"/>
        <v>4500</v>
      </c>
      <c r="J3073" s="4">
        <f>Rent[[#This Row],[Actual_Rent]]/Rent[[#This Row],[Planned_rent]]</f>
        <v>0.5</v>
      </c>
      <c r="K3073"/>
    </row>
    <row r="3074" spans="1:11" x14ac:dyDescent="0.25">
      <c r="A3074">
        <v>162</v>
      </c>
      <c r="B3074" s="1">
        <v>42005</v>
      </c>
      <c r="C3074">
        <v>8</v>
      </c>
      <c r="D3074" t="str">
        <f>VLOOKUP(Rent[[#This Row],[Real_estate_Item]],Houses[#All],2)</f>
        <v>Eindhoven-Oost</v>
      </c>
      <c r="E3074" t="str">
        <f>VLOOKUP(Rent[[#This Row],[Real_estate_Item]],Houses[#All],3)</f>
        <v>Tongerlo</v>
      </c>
      <c r="F3074" t="str">
        <f>VLOOKUP(Rent[[#This Row],[Real_estate_Item]],Houses[#All],6)</f>
        <v>Apartment</v>
      </c>
      <c r="G3074" s="3">
        <f>VLOOKUP(Rent[[#This Row],[Real_estate_Item]],Houses[#All],7)</f>
        <v>375</v>
      </c>
      <c r="H3074" s="3">
        <f t="shared" ref="H3074:H3137" si="96">C3074*G3074</f>
        <v>3000</v>
      </c>
      <c r="I3074" s="3">
        <f t="shared" ref="I3074:I3137" si="97">$C$2*G3074</f>
        <v>4500</v>
      </c>
      <c r="J3074" s="4">
        <f>Rent[[#This Row],[Actual_Rent]]/Rent[[#This Row],[Planned_rent]]</f>
        <v>0.66666666666666663</v>
      </c>
      <c r="K3074"/>
    </row>
    <row r="3075" spans="1:11" x14ac:dyDescent="0.25">
      <c r="A3075">
        <v>162</v>
      </c>
      <c r="B3075" s="1">
        <v>42370</v>
      </c>
      <c r="C3075">
        <v>6</v>
      </c>
      <c r="D3075" t="str">
        <f>VLOOKUP(Rent[[#This Row],[Real_estate_Item]],Houses[#All],2)</f>
        <v>Eindhoven-Oost</v>
      </c>
      <c r="E3075" t="str">
        <f>VLOOKUP(Rent[[#This Row],[Real_estate_Item]],Houses[#All],3)</f>
        <v>Tongerlo</v>
      </c>
      <c r="F3075" t="str">
        <f>VLOOKUP(Rent[[#This Row],[Real_estate_Item]],Houses[#All],6)</f>
        <v>Apartment</v>
      </c>
      <c r="G3075" s="3">
        <f>VLOOKUP(Rent[[#This Row],[Real_estate_Item]],Houses[#All],7)</f>
        <v>375</v>
      </c>
      <c r="H3075" s="3">
        <f t="shared" si="96"/>
        <v>2250</v>
      </c>
      <c r="I3075" s="3">
        <f t="shared" si="97"/>
        <v>4500</v>
      </c>
      <c r="J3075" s="4">
        <f>Rent[[#This Row],[Actual_Rent]]/Rent[[#This Row],[Planned_rent]]</f>
        <v>0.5</v>
      </c>
      <c r="K3075"/>
    </row>
    <row r="3076" spans="1:11" x14ac:dyDescent="0.25">
      <c r="A3076">
        <v>162</v>
      </c>
      <c r="B3076" s="1">
        <v>42736</v>
      </c>
      <c r="C3076">
        <v>6</v>
      </c>
      <c r="D3076" t="str">
        <f>VLOOKUP(Rent[[#This Row],[Real_estate_Item]],Houses[#All],2)</f>
        <v>Eindhoven-Oost</v>
      </c>
      <c r="E3076" t="str">
        <f>VLOOKUP(Rent[[#This Row],[Real_estate_Item]],Houses[#All],3)</f>
        <v>Tongerlo</v>
      </c>
      <c r="F3076" t="str">
        <f>VLOOKUP(Rent[[#This Row],[Real_estate_Item]],Houses[#All],6)</f>
        <v>Apartment</v>
      </c>
      <c r="G3076" s="3">
        <f>VLOOKUP(Rent[[#This Row],[Real_estate_Item]],Houses[#All],7)</f>
        <v>375</v>
      </c>
      <c r="H3076" s="3">
        <f t="shared" si="96"/>
        <v>2250</v>
      </c>
      <c r="I3076" s="3">
        <f t="shared" si="97"/>
        <v>4500</v>
      </c>
      <c r="J3076" s="4">
        <f>Rent[[#This Row],[Actual_Rent]]/Rent[[#This Row],[Planned_rent]]</f>
        <v>0.5</v>
      </c>
      <c r="K3076"/>
    </row>
    <row r="3077" spans="1:11" x14ac:dyDescent="0.25">
      <c r="A3077">
        <v>162</v>
      </c>
      <c r="B3077" s="1">
        <v>43101</v>
      </c>
      <c r="C3077">
        <v>10</v>
      </c>
      <c r="D3077" t="str">
        <f>VLOOKUP(Rent[[#This Row],[Real_estate_Item]],Houses[#All],2)</f>
        <v>Eindhoven-Oost</v>
      </c>
      <c r="E3077" t="str">
        <f>VLOOKUP(Rent[[#This Row],[Real_estate_Item]],Houses[#All],3)</f>
        <v>Tongerlo</v>
      </c>
      <c r="F3077" t="str">
        <f>VLOOKUP(Rent[[#This Row],[Real_estate_Item]],Houses[#All],6)</f>
        <v>Apartment</v>
      </c>
      <c r="G3077" s="3">
        <f>VLOOKUP(Rent[[#This Row],[Real_estate_Item]],Houses[#All],7)</f>
        <v>375</v>
      </c>
      <c r="H3077" s="3">
        <f t="shared" si="96"/>
        <v>3750</v>
      </c>
      <c r="I3077" s="3">
        <f t="shared" si="97"/>
        <v>4500</v>
      </c>
      <c r="J3077" s="4">
        <f>Rent[[#This Row],[Actual_Rent]]/Rent[[#This Row],[Planned_rent]]</f>
        <v>0.83333333333333337</v>
      </c>
      <c r="K3077"/>
    </row>
    <row r="3078" spans="1:11" x14ac:dyDescent="0.25">
      <c r="A3078">
        <v>162</v>
      </c>
      <c r="B3078" s="1">
        <v>43466</v>
      </c>
      <c r="C3078">
        <v>8</v>
      </c>
      <c r="D3078" t="str">
        <f>VLOOKUP(Rent[[#This Row],[Real_estate_Item]],Houses[#All],2)</f>
        <v>Eindhoven-Oost</v>
      </c>
      <c r="E3078" t="str">
        <f>VLOOKUP(Rent[[#This Row],[Real_estate_Item]],Houses[#All],3)</f>
        <v>Tongerlo</v>
      </c>
      <c r="F3078" t="str">
        <f>VLOOKUP(Rent[[#This Row],[Real_estate_Item]],Houses[#All],6)</f>
        <v>Apartment</v>
      </c>
      <c r="G3078" s="3">
        <f>VLOOKUP(Rent[[#This Row],[Real_estate_Item]],Houses[#All],7)</f>
        <v>375</v>
      </c>
      <c r="H3078" s="3">
        <f t="shared" si="96"/>
        <v>3000</v>
      </c>
      <c r="I3078" s="3">
        <f t="shared" si="97"/>
        <v>4500</v>
      </c>
      <c r="J3078" s="4">
        <f>Rent[[#This Row],[Actual_Rent]]/Rent[[#This Row],[Planned_rent]]</f>
        <v>0.66666666666666663</v>
      </c>
      <c r="K3078"/>
    </row>
    <row r="3079" spans="1:11" x14ac:dyDescent="0.25">
      <c r="A3079">
        <v>163</v>
      </c>
      <c r="B3079" s="1">
        <v>36892</v>
      </c>
      <c r="C3079">
        <v>6</v>
      </c>
      <c r="D3079" t="str">
        <f>VLOOKUP(Rent[[#This Row],[Real_estate_Item]],Houses[#All],2)</f>
        <v>Eindhoven-Oost</v>
      </c>
      <c r="E3079" t="str">
        <f>VLOOKUP(Rent[[#This Row],[Real_estate_Item]],Houses[#All],3)</f>
        <v>Tongerlo</v>
      </c>
      <c r="F3079" t="str">
        <f>VLOOKUP(Rent[[#This Row],[Real_estate_Item]],Houses[#All],6)</f>
        <v>Apartment</v>
      </c>
      <c r="G3079" s="3">
        <f>VLOOKUP(Rent[[#This Row],[Real_estate_Item]],Houses[#All],7)</f>
        <v>375</v>
      </c>
      <c r="H3079" s="3">
        <f t="shared" si="96"/>
        <v>2250</v>
      </c>
      <c r="I3079" s="3">
        <f t="shared" si="97"/>
        <v>4500</v>
      </c>
      <c r="J3079" s="4">
        <f>Rent[[#This Row],[Actual_Rent]]/Rent[[#This Row],[Planned_rent]]</f>
        <v>0.5</v>
      </c>
      <c r="K3079"/>
    </row>
    <row r="3080" spans="1:11" x14ac:dyDescent="0.25">
      <c r="A3080">
        <v>163</v>
      </c>
      <c r="B3080" s="1">
        <v>37257</v>
      </c>
      <c r="C3080">
        <v>9</v>
      </c>
      <c r="D3080" t="str">
        <f>VLOOKUP(Rent[[#This Row],[Real_estate_Item]],Houses[#All],2)</f>
        <v>Eindhoven-Oost</v>
      </c>
      <c r="E3080" t="str">
        <f>VLOOKUP(Rent[[#This Row],[Real_estate_Item]],Houses[#All],3)</f>
        <v>Tongerlo</v>
      </c>
      <c r="F3080" t="str">
        <f>VLOOKUP(Rent[[#This Row],[Real_estate_Item]],Houses[#All],6)</f>
        <v>Apartment</v>
      </c>
      <c r="G3080" s="3">
        <f>VLOOKUP(Rent[[#This Row],[Real_estate_Item]],Houses[#All],7)</f>
        <v>375</v>
      </c>
      <c r="H3080" s="3">
        <f t="shared" si="96"/>
        <v>3375</v>
      </c>
      <c r="I3080" s="3">
        <f t="shared" si="97"/>
        <v>4500</v>
      </c>
      <c r="J3080" s="4">
        <f>Rent[[#This Row],[Actual_Rent]]/Rent[[#This Row],[Planned_rent]]</f>
        <v>0.75</v>
      </c>
      <c r="K3080"/>
    </row>
    <row r="3081" spans="1:11" x14ac:dyDescent="0.25">
      <c r="A3081">
        <v>163</v>
      </c>
      <c r="B3081" s="1">
        <v>37622</v>
      </c>
      <c r="C3081">
        <v>8</v>
      </c>
      <c r="D3081" t="str">
        <f>VLOOKUP(Rent[[#This Row],[Real_estate_Item]],Houses[#All],2)</f>
        <v>Eindhoven-Oost</v>
      </c>
      <c r="E3081" t="str">
        <f>VLOOKUP(Rent[[#This Row],[Real_estate_Item]],Houses[#All],3)</f>
        <v>Tongerlo</v>
      </c>
      <c r="F3081" t="str">
        <f>VLOOKUP(Rent[[#This Row],[Real_estate_Item]],Houses[#All],6)</f>
        <v>Apartment</v>
      </c>
      <c r="G3081" s="3">
        <f>VLOOKUP(Rent[[#This Row],[Real_estate_Item]],Houses[#All],7)</f>
        <v>375</v>
      </c>
      <c r="H3081" s="3">
        <f t="shared" si="96"/>
        <v>3000</v>
      </c>
      <c r="I3081" s="3">
        <f t="shared" si="97"/>
        <v>4500</v>
      </c>
      <c r="J3081" s="4">
        <f>Rent[[#This Row],[Actual_Rent]]/Rent[[#This Row],[Planned_rent]]</f>
        <v>0.66666666666666663</v>
      </c>
      <c r="K3081"/>
    </row>
    <row r="3082" spans="1:11" x14ac:dyDescent="0.25">
      <c r="A3082">
        <v>163</v>
      </c>
      <c r="B3082" s="1">
        <v>37987</v>
      </c>
      <c r="C3082">
        <v>6</v>
      </c>
      <c r="D3082" t="str">
        <f>VLOOKUP(Rent[[#This Row],[Real_estate_Item]],Houses[#All],2)</f>
        <v>Eindhoven-Oost</v>
      </c>
      <c r="E3082" t="str">
        <f>VLOOKUP(Rent[[#This Row],[Real_estate_Item]],Houses[#All],3)</f>
        <v>Tongerlo</v>
      </c>
      <c r="F3082" t="str">
        <f>VLOOKUP(Rent[[#This Row],[Real_estate_Item]],Houses[#All],6)</f>
        <v>Apartment</v>
      </c>
      <c r="G3082" s="3">
        <f>VLOOKUP(Rent[[#This Row],[Real_estate_Item]],Houses[#All],7)</f>
        <v>375</v>
      </c>
      <c r="H3082" s="3">
        <f t="shared" si="96"/>
        <v>2250</v>
      </c>
      <c r="I3082" s="3">
        <f t="shared" si="97"/>
        <v>4500</v>
      </c>
      <c r="J3082" s="4">
        <f>Rent[[#This Row],[Actual_Rent]]/Rent[[#This Row],[Planned_rent]]</f>
        <v>0.5</v>
      </c>
      <c r="K3082"/>
    </row>
    <row r="3083" spans="1:11" x14ac:dyDescent="0.25">
      <c r="A3083">
        <v>163</v>
      </c>
      <c r="B3083" s="1">
        <v>38353</v>
      </c>
      <c r="C3083">
        <v>9</v>
      </c>
      <c r="D3083" t="str">
        <f>VLOOKUP(Rent[[#This Row],[Real_estate_Item]],Houses[#All],2)</f>
        <v>Eindhoven-Oost</v>
      </c>
      <c r="E3083" t="str">
        <f>VLOOKUP(Rent[[#This Row],[Real_estate_Item]],Houses[#All],3)</f>
        <v>Tongerlo</v>
      </c>
      <c r="F3083" t="str">
        <f>VLOOKUP(Rent[[#This Row],[Real_estate_Item]],Houses[#All],6)</f>
        <v>Apartment</v>
      </c>
      <c r="G3083" s="3">
        <f>VLOOKUP(Rent[[#This Row],[Real_estate_Item]],Houses[#All],7)</f>
        <v>375</v>
      </c>
      <c r="H3083" s="3">
        <f t="shared" si="96"/>
        <v>3375</v>
      </c>
      <c r="I3083" s="3">
        <f t="shared" si="97"/>
        <v>4500</v>
      </c>
      <c r="J3083" s="4">
        <f>Rent[[#This Row],[Actual_Rent]]/Rent[[#This Row],[Planned_rent]]</f>
        <v>0.75</v>
      </c>
      <c r="K3083"/>
    </row>
    <row r="3084" spans="1:11" x14ac:dyDescent="0.25">
      <c r="A3084">
        <v>163</v>
      </c>
      <c r="B3084" s="1">
        <v>38718</v>
      </c>
      <c r="C3084">
        <v>7</v>
      </c>
      <c r="D3084" t="str">
        <f>VLOOKUP(Rent[[#This Row],[Real_estate_Item]],Houses[#All],2)</f>
        <v>Eindhoven-Oost</v>
      </c>
      <c r="E3084" t="str">
        <f>VLOOKUP(Rent[[#This Row],[Real_estate_Item]],Houses[#All],3)</f>
        <v>Tongerlo</v>
      </c>
      <c r="F3084" t="str">
        <f>VLOOKUP(Rent[[#This Row],[Real_estate_Item]],Houses[#All],6)</f>
        <v>Apartment</v>
      </c>
      <c r="G3084" s="3">
        <f>VLOOKUP(Rent[[#This Row],[Real_estate_Item]],Houses[#All],7)</f>
        <v>375</v>
      </c>
      <c r="H3084" s="3">
        <f t="shared" si="96"/>
        <v>2625</v>
      </c>
      <c r="I3084" s="3">
        <f t="shared" si="97"/>
        <v>4500</v>
      </c>
      <c r="J3084" s="4">
        <f>Rent[[#This Row],[Actual_Rent]]/Rent[[#This Row],[Planned_rent]]</f>
        <v>0.58333333333333337</v>
      </c>
      <c r="K3084"/>
    </row>
    <row r="3085" spans="1:11" x14ac:dyDescent="0.25">
      <c r="A3085">
        <v>163</v>
      </c>
      <c r="B3085" s="1">
        <v>39083</v>
      </c>
      <c r="C3085">
        <v>7</v>
      </c>
      <c r="D3085" t="str">
        <f>VLOOKUP(Rent[[#This Row],[Real_estate_Item]],Houses[#All],2)</f>
        <v>Eindhoven-Oost</v>
      </c>
      <c r="E3085" t="str">
        <f>VLOOKUP(Rent[[#This Row],[Real_estate_Item]],Houses[#All],3)</f>
        <v>Tongerlo</v>
      </c>
      <c r="F3085" t="str">
        <f>VLOOKUP(Rent[[#This Row],[Real_estate_Item]],Houses[#All],6)</f>
        <v>Apartment</v>
      </c>
      <c r="G3085" s="3">
        <f>VLOOKUP(Rent[[#This Row],[Real_estate_Item]],Houses[#All],7)</f>
        <v>375</v>
      </c>
      <c r="H3085" s="3">
        <f t="shared" si="96"/>
        <v>2625</v>
      </c>
      <c r="I3085" s="3">
        <f t="shared" si="97"/>
        <v>4500</v>
      </c>
      <c r="J3085" s="4">
        <f>Rent[[#This Row],[Actual_Rent]]/Rent[[#This Row],[Planned_rent]]</f>
        <v>0.58333333333333337</v>
      </c>
      <c r="K3085"/>
    </row>
    <row r="3086" spans="1:11" x14ac:dyDescent="0.25">
      <c r="A3086">
        <v>163</v>
      </c>
      <c r="B3086" s="1">
        <v>39448</v>
      </c>
      <c r="C3086">
        <v>9</v>
      </c>
      <c r="D3086" t="str">
        <f>VLOOKUP(Rent[[#This Row],[Real_estate_Item]],Houses[#All],2)</f>
        <v>Eindhoven-Oost</v>
      </c>
      <c r="E3086" t="str">
        <f>VLOOKUP(Rent[[#This Row],[Real_estate_Item]],Houses[#All],3)</f>
        <v>Tongerlo</v>
      </c>
      <c r="F3086" t="str">
        <f>VLOOKUP(Rent[[#This Row],[Real_estate_Item]],Houses[#All],6)</f>
        <v>Apartment</v>
      </c>
      <c r="G3086" s="3">
        <f>VLOOKUP(Rent[[#This Row],[Real_estate_Item]],Houses[#All],7)</f>
        <v>375</v>
      </c>
      <c r="H3086" s="3">
        <f t="shared" si="96"/>
        <v>3375</v>
      </c>
      <c r="I3086" s="3">
        <f t="shared" si="97"/>
        <v>4500</v>
      </c>
      <c r="J3086" s="4">
        <f>Rent[[#This Row],[Actual_Rent]]/Rent[[#This Row],[Planned_rent]]</f>
        <v>0.75</v>
      </c>
      <c r="K3086"/>
    </row>
    <row r="3087" spans="1:11" x14ac:dyDescent="0.25">
      <c r="A3087">
        <v>163</v>
      </c>
      <c r="B3087" s="1">
        <v>39814</v>
      </c>
      <c r="C3087">
        <v>9</v>
      </c>
      <c r="D3087" t="str">
        <f>VLOOKUP(Rent[[#This Row],[Real_estate_Item]],Houses[#All],2)</f>
        <v>Eindhoven-Oost</v>
      </c>
      <c r="E3087" t="str">
        <f>VLOOKUP(Rent[[#This Row],[Real_estate_Item]],Houses[#All],3)</f>
        <v>Tongerlo</v>
      </c>
      <c r="F3087" t="str">
        <f>VLOOKUP(Rent[[#This Row],[Real_estate_Item]],Houses[#All],6)</f>
        <v>Apartment</v>
      </c>
      <c r="G3087" s="3">
        <f>VLOOKUP(Rent[[#This Row],[Real_estate_Item]],Houses[#All],7)</f>
        <v>375</v>
      </c>
      <c r="H3087" s="3">
        <f t="shared" si="96"/>
        <v>3375</v>
      </c>
      <c r="I3087" s="3">
        <f t="shared" si="97"/>
        <v>4500</v>
      </c>
      <c r="J3087" s="4">
        <f>Rent[[#This Row],[Actual_Rent]]/Rent[[#This Row],[Planned_rent]]</f>
        <v>0.75</v>
      </c>
      <c r="K3087"/>
    </row>
    <row r="3088" spans="1:11" x14ac:dyDescent="0.25">
      <c r="A3088">
        <v>163</v>
      </c>
      <c r="B3088" s="1">
        <v>40179</v>
      </c>
      <c r="C3088">
        <v>9</v>
      </c>
      <c r="D3088" t="str">
        <f>VLOOKUP(Rent[[#This Row],[Real_estate_Item]],Houses[#All],2)</f>
        <v>Eindhoven-Oost</v>
      </c>
      <c r="E3088" t="str">
        <f>VLOOKUP(Rent[[#This Row],[Real_estate_Item]],Houses[#All],3)</f>
        <v>Tongerlo</v>
      </c>
      <c r="F3088" t="str">
        <f>VLOOKUP(Rent[[#This Row],[Real_estate_Item]],Houses[#All],6)</f>
        <v>Apartment</v>
      </c>
      <c r="G3088" s="3">
        <f>VLOOKUP(Rent[[#This Row],[Real_estate_Item]],Houses[#All],7)</f>
        <v>375</v>
      </c>
      <c r="H3088" s="3">
        <f t="shared" si="96"/>
        <v>3375</v>
      </c>
      <c r="I3088" s="3">
        <f t="shared" si="97"/>
        <v>4500</v>
      </c>
      <c r="J3088" s="4">
        <f>Rent[[#This Row],[Actual_Rent]]/Rent[[#This Row],[Planned_rent]]</f>
        <v>0.75</v>
      </c>
      <c r="K3088"/>
    </row>
    <row r="3089" spans="1:11" x14ac:dyDescent="0.25">
      <c r="A3089">
        <v>163</v>
      </c>
      <c r="B3089" s="1">
        <v>40544</v>
      </c>
      <c r="C3089">
        <v>9</v>
      </c>
      <c r="D3089" t="str">
        <f>VLOOKUP(Rent[[#This Row],[Real_estate_Item]],Houses[#All],2)</f>
        <v>Eindhoven-Oost</v>
      </c>
      <c r="E3089" t="str">
        <f>VLOOKUP(Rent[[#This Row],[Real_estate_Item]],Houses[#All],3)</f>
        <v>Tongerlo</v>
      </c>
      <c r="F3089" t="str">
        <f>VLOOKUP(Rent[[#This Row],[Real_estate_Item]],Houses[#All],6)</f>
        <v>Apartment</v>
      </c>
      <c r="G3089" s="3">
        <f>VLOOKUP(Rent[[#This Row],[Real_estate_Item]],Houses[#All],7)</f>
        <v>375</v>
      </c>
      <c r="H3089" s="3">
        <f t="shared" si="96"/>
        <v>3375</v>
      </c>
      <c r="I3089" s="3">
        <f t="shared" si="97"/>
        <v>4500</v>
      </c>
      <c r="J3089" s="4">
        <f>Rent[[#This Row],[Actual_Rent]]/Rent[[#This Row],[Planned_rent]]</f>
        <v>0.75</v>
      </c>
      <c r="K3089"/>
    </row>
    <row r="3090" spans="1:11" x14ac:dyDescent="0.25">
      <c r="A3090">
        <v>163</v>
      </c>
      <c r="B3090" s="1">
        <v>40909</v>
      </c>
      <c r="C3090">
        <v>6</v>
      </c>
      <c r="D3090" t="str">
        <f>VLOOKUP(Rent[[#This Row],[Real_estate_Item]],Houses[#All],2)</f>
        <v>Eindhoven-Oost</v>
      </c>
      <c r="E3090" t="str">
        <f>VLOOKUP(Rent[[#This Row],[Real_estate_Item]],Houses[#All],3)</f>
        <v>Tongerlo</v>
      </c>
      <c r="F3090" t="str">
        <f>VLOOKUP(Rent[[#This Row],[Real_estate_Item]],Houses[#All],6)</f>
        <v>Apartment</v>
      </c>
      <c r="G3090" s="3">
        <f>VLOOKUP(Rent[[#This Row],[Real_estate_Item]],Houses[#All],7)</f>
        <v>375</v>
      </c>
      <c r="H3090" s="3">
        <f t="shared" si="96"/>
        <v>2250</v>
      </c>
      <c r="I3090" s="3">
        <f t="shared" si="97"/>
        <v>4500</v>
      </c>
      <c r="J3090" s="4">
        <f>Rent[[#This Row],[Actual_Rent]]/Rent[[#This Row],[Planned_rent]]</f>
        <v>0.5</v>
      </c>
      <c r="K3090"/>
    </row>
    <row r="3091" spans="1:11" x14ac:dyDescent="0.25">
      <c r="A3091">
        <v>163</v>
      </c>
      <c r="B3091" s="1">
        <v>41275</v>
      </c>
      <c r="C3091">
        <v>8</v>
      </c>
      <c r="D3091" t="str">
        <f>VLOOKUP(Rent[[#This Row],[Real_estate_Item]],Houses[#All],2)</f>
        <v>Eindhoven-Oost</v>
      </c>
      <c r="E3091" t="str">
        <f>VLOOKUP(Rent[[#This Row],[Real_estate_Item]],Houses[#All],3)</f>
        <v>Tongerlo</v>
      </c>
      <c r="F3091" t="str">
        <f>VLOOKUP(Rent[[#This Row],[Real_estate_Item]],Houses[#All],6)</f>
        <v>Apartment</v>
      </c>
      <c r="G3091" s="3">
        <f>VLOOKUP(Rent[[#This Row],[Real_estate_Item]],Houses[#All],7)</f>
        <v>375</v>
      </c>
      <c r="H3091" s="3">
        <f t="shared" si="96"/>
        <v>3000</v>
      </c>
      <c r="I3091" s="3">
        <f t="shared" si="97"/>
        <v>4500</v>
      </c>
      <c r="J3091" s="4">
        <f>Rent[[#This Row],[Actual_Rent]]/Rent[[#This Row],[Planned_rent]]</f>
        <v>0.66666666666666663</v>
      </c>
      <c r="K3091"/>
    </row>
    <row r="3092" spans="1:11" x14ac:dyDescent="0.25">
      <c r="A3092">
        <v>163</v>
      </c>
      <c r="B3092" s="1">
        <v>41640</v>
      </c>
      <c r="C3092">
        <v>8</v>
      </c>
      <c r="D3092" t="str">
        <f>VLOOKUP(Rent[[#This Row],[Real_estate_Item]],Houses[#All],2)</f>
        <v>Eindhoven-Oost</v>
      </c>
      <c r="E3092" t="str">
        <f>VLOOKUP(Rent[[#This Row],[Real_estate_Item]],Houses[#All],3)</f>
        <v>Tongerlo</v>
      </c>
      <c r="F3092" t="str">
        <f>VLOOKUP(Rent[[#This Row],[Real_estate_Item]],Houses[#All],6)</f>
        <v>Apartment</v>
      </c>
      <c r="G3092" s="3">
        <f>VLOOKUP(Rent[[#This Row],[Real_estate_Item]],Houses[#All],7)</f>
        <v>375</v>
      </c>
      <c r="H3092" s="3">
        <f t="shared" si="96"/>
        <v>3000</v>
      </c>
      <c r="I3092" s="3">
        <f t="shared" si="97"/>
        <v>4500</v>
      </c>
      <c r="J3092" s="4">
        <f>Rent[[#This Row],[Actual_Rent]]/Rent[[#This Row],[Planned_rent]]</f>
        <v>0.66666666666666663</v>
      </c>
      <c r="K3092"/>
    </row>
    <row r="3093" spans="1:11" x14ac:dyDescent="0.25">
      <c r="A3093">
        <v>163</v>
      </c>
      <c r="B3093" s="1">
        <v>42005</v>
      </c>
      <c r="C3093">
        <v>5</v>
      </c>
      <c r="D3093" t="str">
        <f>VLOOKUP(Rent[[#This Row],[Real_estate_Item]],Houses[#All],2)</f>
        <v>Eindhoven-Oost</v>
      </c>
      <c r="E3093" t="str">
        <f>VLOOKUP(Rent[[#This Row],[Real_estate_Item]],Houses[#All],3)</f>
        <v>Tongerlo</v>
      </c>
      <c r="F3093" t="str">
        <f>VLOOKUP(Rent[[#This Row],[Real_estate_Item]],Houses[#All],6)</f>
        <v>Apartment</v>
      </c>
      <c r="G3093" s="3">
        <f>VLOOKUP(Rent[[#This Row],[Real_estate_Item]],Houses[#All],7)</f>
        <v>375</v>
      </c>
      <c r="H3093" s="3">
        <f t="shared" si="96"/>
        <v>1875</v>
      </c>
      <c r="I3093" s="3">
        <f t="shared" si="97"/>
        <v>4500</v>
      </c>
      <c r="J3093" s="4">
        <f>Rent[[#This Row],[Actual_Rent]]/Rent[[#This Row],[Planned_rent]]</f>
        <v>0.41666666666666669</v>
      </c>
      <c r="K3093"/>
    </row>
    <row r="3094" spans="1:11" x14ac:dyDescent="0.25">
      <c r="A3094">
        <v>163</v>
      </c>
      <c r="B3094" s="1">
        <v>42370</v>
      </c>
      <c r="C3094">
        <v>7</v>
      </c>
      <c r="D3094" t="str">
        <f>VLOOKUP(Rent[[#This Row],[Real_estate_Item]],Houses[#All],2)</f>
        <v>Eindhoven-Oost</v>
      </c>
      <c r="E3094" t="str">
        <f>VLOOKUP(Rent[[#This Row],[Real_estate_Item]],Houses[#All],3)</f>
        <v>Tongerlo</v>
      </c>
      <c r="F3094" t="str">
        <f>VLOOKUP(Rent[[#This Row],[Real_estate_Item]],Houses[#All],6)</f>
        <v>Apartment</v>
      </c>
      <c r="G3094" s="3">
        <f>VLOOKUP(Rent[[#This Row],[Real_estate_Item]],Houses[#All],7)</f>
        <v>375</v>
      </c>
      <c r="H3094" s="3">
        <f t="shared" si="96"/>
        <v>2625</v>
      </c>
      <c r="I3094" s="3">
        <f t="shared" si="97"/>
        <v>4500</v>
      </c>
      <c r="J3094" s="4">
        <f>Rent[[#This Row],[Actual_Rent]]/Rent[[#This Row],[Planned_rent]]</f>
        <v>0.58333333333333337</v>
      </c>
      <c r="K3094"/>
    </row>
    <row r="3095" spans="1:11" x14ac:dyDescent="0.25">
      <c r="A3095">
        <v>163</v>
      </c>
      <c r="B3095" s="1">
        <v>42736</v>
      </c>
      <c r="C3095">
        <v>7</v>
      </c>
      <c r="D3095" t="str">
        <f>VLOOKUP(Rent[[#This Row],[Real_estate_Item]],Houses[#All],2)</f>
        <v>Eindhoven-Oost</v>
      </c>
      <c r="E3095" t="str">
        <f>VLOOKUP(Rent[[#This Row],[Real_estate_Item]],Houses[#All],3)</f>
        <v>Tongerlo</v>
      </c>
      <c r="F3095" t="str">
        <f>VLOOKUP(Rent[[#This Row],[Real_estate_Item]],Houses[#All],6)</f>
        <v>Apartment</v>
      </c>
      <c r="G3095" s="3">
        <f>VLOOKUP(Rent[[#This Row],[Real_estate_Item]],Houses[#All],7)</f>
        <v>375</v>
      </c>
      <c r="H3095" s="3">
        <f t="shared" si="96"/>
        <v>2625</v>
      </c>
      <c r="I3095" s="3">
        <f t="shared" si="97"/>
        <v>4500</v>
      </c>
      <c r="J3095" s="4">
        <f>Rent[[#This Row],[Actual_Rent]]/Rent[[#This Row],[Planned_rent]]</f>
        <v>0.58333333333333337</v>
      </c>
      <c r="K3095"/>
    </row>
    <row r="3096" spans="1:11" x14ac:dyDescent="0.25">
      <c r="A3096">
        <v>163</v>
      </c>
      <c r="B3096" s="1">
        <v>43101</v>
      </c>
      <c r="C3096">
        <v>10</v>
      </c>
      <c r="D3096" t="str">
        <f>VLOOKUP(Rent[[#This Row],[Real_estate_Item]],Houses[#All],2)</f>
        <v>Eindhoven-Oost</v>
      </c>
      <c r="E3096" t="str">
        <f>VLOOKUP(Rent[[#This Row],[Real_estate_Item]],Houses[#All],3)</f>
        <v>Tongerlo</v>
      </c>
      <c r="F3096" t="str">
        <f>VLOOKUP(Rent[[#This Row],[Real_estate_Item]],Houses[#All],6)</f>
        <v>Apartment</v>
      </c>
      <c r="G3096" s="3">
        <f>VLOOKUP(Rent[[#This Row],[Real_estate_Item]],Houses[#All],7)</f>
        <v>375</v>
      </c>
      <c r="H3096" s="3">
        <f t="shared" si="96"/>
        <v>3750</v>
      </c>
      <c r="I3096" s="3">
        <f t="shared" si="97"/>
        <v>4500</v>
      </c>
      <c r="J3096" s="4">
        <f>Rent[[#This Row],[Actual_Rent]]/Rent[[#This Row],[Planned_rent]]</f>
        <v>0.83333333333333337</v>
      </c>
      <c r="K3096"/>
    </row>
    <row r="3097" spans="1:11" x14ac:dyDescent="0.25">
      <c r="A3097">
        <v>163</v>
      </c>
      <c r="B3097" s="1">
        <v>43466</v>
      </c>
      <c r="C3097">
        <v>12</v>
      </c>
      <c r="D3097" t="str">
        <f>VLOOKUP(Rent[[#This Row],[Real_estate_Item]],Houses[#All],2)</f>
        <v>Eindhoven-Oost</v>
      </c>
      <c r="E3097" t="str">
        <f>VLOOKUP(Rent[[#This Row],[Real_estate_Item]],Houses[#All],3)</f>
        <v>Tongerlo</v>
      </c>
      <c r="F3097" t="str">
        <f>VLOOKUP(Rent[[#This Row],[Real_estate_Item]],Houses[#All],6)</f>
        <v>Apartment</v>
      </c>
      <c r="G3097" s="3">
        <f>VLOOKUP(Rent[[#This Row],[Real_estate_Item]],Houses[#All],7)</f>
        <v>375</v>
      </c>
      <c r="H3097" s="3">
        <f t="shared" si="96"/>
        <v>4500</v>
      </c>
      <c r="I3097" s="3">
        <f t="shared" si="97"/>
        <v>4500</v>
      </c>
      <c r="J3097" s="4">
        <f>Rent[[#This Row],[Actual_Rent]]/Rent[[#This Row],[Planned_rent]]</f>
        <v>1</v>
      </c>
      <c r="K3097"/>
    </row>
    <row r="3098" spans="1:11" x14ac:dyDescent="0.25">
      <c r="A3098">
        <v>164</v>
      </c>
      <c r="B3098" s="1">
        <v>36892</v>
      </c>
      <c r="C3098">
        <v>8</v>
      </c>
      <c r="D3098" t="str">
        <f>VLOOKUP(Rent[[#This Row],[Real_estate_Item]],Houses[#All],2)</f>
        <v>Eindhoven-Oost</v>
      </c>
      <c r="E3098" t="str">
        <f>VLOOKUP(Rent[[#This Row],[Real_estate_Item]],Houses[#All],3)</f>
        <v>Tongerlo</v>
      </c>
      <c r="F3098" t="str">
        <f>VLOOKUP(Rent[[#This Row],[Real_estate_Item]],Houses[#All],6)</f>
        <v>Condo</v>
      </c>
      <c r="G3098" s="3">
        <f>VLOOKUP(Rent[[#This Row],[Real_estate_Item]],Houses[#All],7)</f>
        <v>255</v>
      </c>
      <c r="H3098" s="3">
        <f t="shared" si="96"/>
        <v>2040</v>
      </c>
      <c r="I3098" s="3">
        <f t="shared" si="97"/>
        <v>3060</v>
      </c>
      <c r="J3098" s="4">
        <f>Rent[[#This Row],[Actual_Rent]]/Rent[[#This Row],[Planned_rent]]</f>
        <v>0.66666666666666663</v>
      </c>
      <c r="K3098"/>
    </row>
    <row r="3099" spans="1:11" x14ac:dyDescent="0.25">
      <c r="A3099">
        <v>164</v>
      </c>
      <c r="B3099" s="1">
        <v>37257</v>
      </c>
      <c r="C3099">
        <v>7</v>
      </c>
      <c r="D3099" t="str">
        <f>VLOOKUP(Rent[[#This Row],[Real_estate_Item]],Houses[#All],2)</f>
        <v>Eindhoven-Oost</v>
      </c>
      <c r="E3099" t="str">
        <f>VLOOKUP(Rent[[#This Row],[Real_estate_Item]],Houses[#All],3)</f>
        <v>Tongerlo</v>
      </c>
      <c r="F3099" t="str">
        <f>VLOOKUP(Rent[[#This Row],[Real_estate_Item]],Houses[#All],6)</f>
        <v>Condo</v>
      </c>
      <c r="G3099" s="3">
        <f>VLOOKUP(Rent[[#This Row],[Real_estate_Item]],Houses[#All],7)</f>
        <v>255</v>
      </c>
      <c r="H3099" s="3">
        <f t="shared" si="96"/>
        <v>1785</v>
      </c>
      <c r="I3099" s="3">
        <f t="shared" si="97"/>
        <v>3060</v>
      </c>
      <c r="J3099" s="4">
        <f>Rent[[#This Row],[Actual_Rent]]/Rent[[#This Row],[Planned_rent]]</f>
        <v>0.58333333333333337</v>
      </c>
      <c r="K3099"/>
    </row>
    <row r="3100" spans="1:11" x14ac:dyDescent="0.25">
      <c r="A3100">
        <v>164</v>
      </c>
      <c r="B3100" s="1">
        <v>37622</v>
      </c>
      <c r="C3100">
        <v>5</v>
      </c>
      <c r="D3100" t="str">
        <f>VLOOKUP(Rent[[#This Row],[Real_estate_Item]],Houses[#All],2)</f>
        <v>Eindhoven-Oost</v>
      </c>
      <c r="E3100" t="str">
        <f>VLOOKUP(Rent[[#This Row],[Real_estate_Item]],Houses[#All],3)</f>
        <v>Tongerlo</v>
      </c>
      <c r="F3100" t="str">
        <f>VLOOKUP(Rent[[#This Row],[Real_estate_Item]],Houses[#All],6)</f>
        <v>Condo</v>
      </c>
      <c r="G3100" s="3">
        <f>VLOOKUP(Rent[[#This Row],[Real_estate_Item]],Houses[#All],7)</f>
        <v>255</v>
      </c>
      <c r="H3100" s="3">
        <f t="shared" si="96"/>
        <v>1275</v>
      </c>
      <c r="I3100" s="3">
        <f t="shared" si="97"/>
        <v>3060</v>
      </c>
      <c r="J3100" s="4">
        <f>Rent[[#This Row],[Actual_Rent]]/Rent[[#This Row],[Planned_rent]]</f>
        <v>0.41666666666666669</v>
      </c>
      <c r="K3100"/>
    </row>
    <row r="3101" spans="1:11" x14ac:dyDescent="0.25">
      <c r="A3101">
        <v>164</v>
      </c>
      <c r="B3101" s="1">
        <v>37987</v>
      </c>
      <c r="C3101">
        <v>5</v>
      </c>
      <c r="D3101" t="str">
        <f>VLOOKUP(Rent[[#This Row],[Real_estate_Item]],Houses[#All],2)</f>
        <v>Eindhoven-Oost</v>
      </c>
      <c r="E3101" t="str">
        <f>VLOOKUP(Rent[[#This Row],[Real_estate_Item]],Houses[#All],3)</f>
        <v>Tongerlo</v>
      </c>
      <c r="F3101" t="str">
        <f>VLOOKUP(Rent[[#This Row],[Real_estate_Item]],Houses[#All],6)</f>
        <v>Condo</v>
      </c>
      <c r="G3101" s="3">
        <f>VLOOKUP(Rent[[#This Row],[Real_estate_Item]],Houses[#All],7)</f>
        <v>255</v>
      </c>
      <c r="H3101" s="3">
        <f t="shared" si="96"/>
        <v>1275</v>
      </c>
      <c r="I3101" s="3">
        <f t="shared" si="97"/>
        <v>3060</v>
      </c>
      <c r="J3101" s="4">
        <f>Rent[[#This Row],[Actual_Rent]]/Rent[[#This Row],[Planned_rent]]</f>
        <v>0.41666666666666669</v>
      </c>
      <c r="K3101"/>
    </row>
    <row r="3102" spans="1:11" x14ac:dyDescent="0.25">
      <c r="A3102">
        <v>164</v>
      </c>
      <c r="B3102" s="1">
        <v>38353</v>
      </c>
      <c r="C3102">
        <v>7</v>
      </c>
      <c r="D3102" t="str">
        <f>VLOOKUP(Rent[[#This Row],[Real_estate_Item]],Houses[#All],2)</f>
        <v>Eindhoven-Oost</v>
      </c>
      <c r="E3102" t="str">
        <f>VLOOKUP(Rent[[#This Row],[Real_estate_Item]],Houses[#All],3)</f>
        <v>Tongerlo</v>
      </c>
      <c r="F3102" t="str">
        <f>VLOOKUP(Rent[[#This Row],[Real_estate_Item]],Houses[#All],6)</f>
        <v>Condo</v>
      </c>
      <c r="G3102" s="3">
        <f>VLOOKUP(Rent[[#This Row],[Real_estate_Item]],Houses[#All],7)</f>
        <v>255</v>
      </c>
      <c r="H3102" s="3">
        <f t="shared" si="96"/>
        <v>1785</v>
      </c>
      <c r="I3102" s="3">
        <f t="shared" si="97"/>
        <v>3060</v>
      </c>
      <c r="J3102" s="4">
        <f>Rent[[#This Row],[Actual_Rent]]/Rent[[#This Row],[Planned_rent]]</f>
        <v>0.58333333333333337</v>
      </c>
      <c r="K3102"/>
    </row>
    <row r="3103" spans="1:11" x14ac:dyDescent="0.25">
      <c r="A3103">
        <v>164</v>
      </c>
      <c r="B3103" s="1">
        <v>38718</v>
      </c>
      <c r="C3103">
        <v>7</v>
      </c>
      <c r="D3103" t="str">
        <f>VLOOKUP(Rent[[#This Row],[Real_estate_Item]],Houses[#All],2)</f>
        <v>Eindhoven-Oost</v>
      </c>
      <c r="E3103" t="str">
        <f>VLOOKUP(Rent[[#This Row],[Real_estate_Item]],Houses[#All],3)</f>
        <v>Tongerlo</v>
      </c>
      <c r="F3103" t="str">
        <f>VLOOKUP(Rent[[#This Row],[Real_estate_Item]],Houses[#All],6)</f>
        <v>Condo</v>
      </c>
      <c r="G3103" s="3">
        <f>VLOOKUP(Rent[[#This Row],[Real_estate_Item]],Houses[#All],7)</f>
        <v>255</v>
      </c>
      <c r="H3103" s="3">
        <f t="shared" si="96"/>
        <v>1785</v>
      </c>
      <c r="I3103" s="3">
        <f t="shared" si="97"/>
        <v>3060</v>
      </c>
      <c r="J3103" s="4">
        <f>Rent[[#This Row],[Actual_Rent]]/Rent[[#This Row],[Planned_rent]]</f>
        <v>0.58333333333333337</v>
      </c>
      <c r="K3103"/>
    </row>
    <row r="3104" spans="1:11" x14ac:dyDescent="0.25">
      <c r="A3104">
        <v>164</v>
      </c>
      <c r="B3104" s="1">
        <v>39083</v>
      </c>
      <c r="C3104">
        <v>5</v>
      </c>
      <c r="D3104" t="str">
        <f>VLOOKUP(Rent[[#This Row],[Real_estate_Item]],Houses[#All],2)</f>
        <v>Eindhoven-Oost</v>
      </c>
      <c r="E3104" t="str">
        <f>VLOOKUP(Rent[[#This Row],[Real_estate_Item]],Houses[#All],3)</f>
        <v>Tongerlo</v>
      </c>
      <c r="F3104" t="str">
        <f>VLOOKUP(Rent[[#This Row],[Real_estate_Item]],Houses[#All],6)</f>
        <v>Condo</v>
      </c>
      <c r="G3104" s="3">
        <f>VLOOKUP(Rent[[#This Row],[Real_estate_Item]],Houses[#All],7)</f>
        <v>255</v>
      </c>
      <c r="H3104" s="3">
        <f t="shared" si="96"/>
        <v>1275</v>
      </c>
      <c r="I3104" s="3">
        <f t="shared" si="97"/>
        <v>3060</v>
      </c>
      <c r="J3104" s="4">
        <f>Rent[[#This Row],[Actual_Rent]]/Rent[[#This Row],[Planned_rent]]</f>
        <v>0.41666666666666669</v>
      </c>
      <c r="K3104"/>
    </row>
    <row r="3105" spans="1:11" x14ac:dyDescent="0.25">
      <c r="A3105">
        <v>164</v>
      </c>
      <c r="B3105" s="1">
        <v>39448</v>
      </c>
      <c r="C3105">
        <v>5</v>
      </c>
      <c r="D3105" t="str">
        <f>VLOOKUP(Rent[[#This Row],[Real_estate_Item]],Houses[#All],2)</f>
        <v>Eindhoven-Oost</v>
      </c>
      <c r="E3105" t="str">
        <f>VLOOKUP(Rent[[#This Row],[Real_estate_Item]],Houses[#All],3)</f>
        <v>Tongerlo</v>
      </c>
      <c r="F3105" t="str">
        <f>VLOOKUP(Rent[[#This Row],[Real_estate_Item]],Houses[#All],6)</f>
        <v>Condo</v>
      </c>
      <c r="G3105" s="3">
        <f>VLOOKUP(Rent[[#This Row],[Real_estate_Item]],Houses[#All],7)</f>
        <v>255</v>
      </c>
      <c r="H3105" s="3">
        <f t="shared" si="96"/>
        <v>1275</v>
      </c>
      <c r="I3105" s="3">
        <f t="shared" si="97"/>
        <v>3060</v>
      </c>
      <c r="J3105" s="4">
        <f>Rent[[#This Row],[Actual_Rent]]/Rent[[#This Row],[Planned_rent]]</f>
        <v>0.41666666666666669</v>
      </c>
      <c r="K3105"/>
    </row>
    <row r="3106" spans="1:11" x14ac:dyDescent="0.25">
      <c r="A3106">
        <v>164</v>
      </c>
      <c r="B3106" s="1">
        <v>39814</v>
      </c>
      <c r="C3106">
        <v>7</v>
      </c>
      <c r="D3106" t="str">
        <f>VLOOKUP(Rent[[#This Row],[Real_estate_Item]],Houses[#All],2)</f>
        <v>Eindhoven-Oost</v>
      </c>
      <c r="E3106" t="str">
        <f>VLOOKUP(Rent[[#This Row],[Real_estate_Item]],Houses[#All],3)</f>
        <v>Tongerlo</v>
      </c>
      <c r="F3106" t="str">
        <f>VLOOKUP(Rent[[#This Row],[Real_estate_Item]],Houses[#All],6)</f>
        <v>Condo</v>
      </c>
      <c r="G3106" s="3">
        <f>VLOOKUP(Rent[[#This Row],[Real_estate_Item]],Houses[#All],7)</f>
        <v>255</v>
      </c>
      <c r="H3106" s="3">
        <f t="shared" si="96"/>
        <v>1785</v>
      </c>
      <c r="I3106" s="3">
        <f t="shared" si="97"/>
        <v>3060</v>
      </c>
      <c r="J3106" s="4">
        <f>Rent[[#This Row],[Actual_Rent]]/Rent[[#This Row],[Planned_rent]]</f>
        <v>0.58333333333333337</v>
      </c>
      <c r="K3106"/>
    </row>
    <row r="3107" spans="1:11" x14ac:dyDescent="0.25">
      <c r="A3107">
        <v>164</v>
      </c>
      <c r="B3107" s="1">
        <v>40179</v>
      </c>
      <c r="C3107">
        <v>9</v>
      </c>
      <c r="D3107" t="str">
        <f>VLOOKUP(Rent[[#This Row],[Real_estate_Item]],Houses[#All],2)</f>
        <v>Eindhoven-Oost</v>
      </c>
      <c r="E3107" t="str">
        <f>VLOOKUP(Rent[[#This Row],[Real_estate_Item]],Houses[#All],3)</f>
        <v>Tongerlo</v>
      </c>
      <c r="F3107" t="str">
        <f>VLOOKUP(Rent[[#This Row],[Real_estate_Item]],Houses[#All],6)</f>
        <v>Condo</v>
      </c>
      <c r="G3107" s="3">
        <f>VLOOKUP(Rent[[#This Row],[Real_estate_Item]],Houses[#All],7)</f>
        <v>255</v>
      </c>
      <c r="H3107" s="3">
        <f t="shared" si="96"/>
        <v>2295</v>
      </c>
      <c r="I3107" s="3">
        <f t="shared" si="97"/>
        <v>3060</v>
      </c>
      <c r="J3107" s="4">
        <f>Rent[[#This Row],[Actual_Rent]]/Rent[[#This Row],[Planned_rent]]</f>
        <v>0.75</v>
      </c>
      <c r="K3107"/>
    </row>
    <row r="3108" spans="1:11" x14ac:dyDescent="0.25">
      <c r="A3108">
        <v>164</v>
      </c>
      <c r="B3108" s="1">
        <v>40544</v>
      </c>
      <c r="C3108">
        <v>7</v>
      </c>
      <c r="D3108" t="str">
        <f>VLOOKUP(Rent[[#This Row],[Real_estate_Item]],Houses[#All],2)</f>
        <v>Eindhoven-Oost</v>
      </c>
      <c r="E3108" t="str">
        <f>VLOOKUP(Rent[[#This Row],[Real_estate_Item]],Houses[#All],3)</f>
        <v>Tongerlo</v>
      </c>
      <c r="F3108" t="str">
        <f>VLOOKUP(Rent[[#This Row],[Real_estate_Item]],Houses[#All],6)</f>
        <v>Condo</v>
      </c>
      <c r="G3108" s="3">
        <f>VLOOKUP(Rent[[#This Row],[Real_estate_Item]],Houses[#All],7)</f>
        <v>255</v>
      </c>
      <c r="H3108" s="3">
        <f t="shared" si="96"/>
        <v>1785</v>
      </c>
      <c r="I3108" s="3">
        <f t="shared" si="97"/>
        <v>3060</v>
      </c>
      <c r="J3108" s="4">
        <f>Rent[[#This Row],[Actual_Rent]]/Rent[[#This Row],[Planned_rent]]</f>
        <v>0.58333333333333337</v>
      </c>
      <c r="K3108"/>
    </row>
    <row r="3109" spans="1:11" x14ac:dyDescent="0.25">
      <c r="A3109">
        <v>164</v>
      </c>
      <c r="B3109" s="1">
        <v>40909</v>
      </c>
      <c r="C3109">
        <v>8</v>
      </c>
      <c r="D3109" t="str">
        <f>VLOOKUP(Rent[[#This Row],[Real_estate_Item]],Houses[#All],2)</f>
        <v>Eindhoven-Oost</v>
      </c>
      <c r="E3109" t="str">
        <f>VLOOKUP(Rent[[#This Row],[Real_estate_Item]],Houses[#All],3)</f>
        <v>Tongerlo</v>
      </c>
      <c r="F3109" t="str">
        <f>VLOOKUP(Rent[[#This Row],[Real_estate_Item]],Houses[#All],6)</f>
        <v>Condo</v>
      </c>
      <c r="G3109" s="3">
        <f>VLOOKUP(Rent[[#This Row],[Real_estate_Item]],Houses[#All],7)</f>
        <v>255</v>
      </c>
      <c r="H3109" s="3">
        <f t="shared" si="96"/>
        <v>2040</v>
      </c>
      <c r="I3109" s="3">
        <f t="shared" si="97"/>
        <v>3060</v>
      </c>
      <c r="J3109" s="4">
        <f>Rent[[#This Row],[Actual_Rent]]/Rent[[#This Row],[Planned_rent]]</f>
        <v>0.66666666666666663</v>
      </c>
      <c r="K3109"/>
    </row>
    <row r="3110" spans="1:11" x14ac:dyDescent="0.25">
      <c r="A3110">
        <v>164</v>
      </c>
      <c r="B3110" s="1">
        <v>41275</v>
      </c>
      <c r="C3110">
        <v>8</v>
      </c>
      <c r="D3110" t="str">
        <f>VLOOKUP(Rent[[#This Row],[Real_estate_Item]],Houses[#All],2)</f>
        <v>Eindhoven-Oost</v>
      </c>
      <c r="E3110" t="str">
        <f>VLOOKUP(Rent[[#This Row],[Real_estate_Item]],Houses[#All],3)</f>
        <v>Tongerlo</v>
      </c>
      <c r="F3110" t="str">
        <f>VLOOKUP(Rent[[#This Row],[Real_estate_Item]],Houses[#All],6)</f>
        <v>Condo</v>
      </c>
      <c r="G3110" s="3">
        <f>VLOOKUP(Rent[[#This Row],[Real_estate_Item]],Houses[#All],7)</f>
        <v>255</v>
      </c>
      <c r="H3110" s="3">
        <f t="shared" si="96"/>
        <v>2040</v>
      </c>
      <c r="I3110" s="3">
        <f t="shared" si="97"/>
        <v>3060</v>
      </c>
      <c r="J3110" s="4">
        <f>Rent[[#This Row],[Actual_Rent]]/Rent[[#This Row],[Planned_rent]]</f>
        <v>0.66666666666666663</v>
      </c>
      <c r="K3110"/>
    </row>
    <row r="3111" spans="1:11" x14ac:dyDescent="0.25">
      <c r="A3111">
        <v>164</v>
      </c>
      <c r="B3111" s="1">
        <v>41640</v>
      </c>
      <c r="C3111">
        <v>9</v>
      </c>
      <c r="D3111" t="str">
        <f>VLOOKUP(Rent[[#This Row],[Real_estate_Item]],Houses[#All],2)</f>
        <v>Eindhoven-Oost</v>
      </c>
      <c r="E3111" t="str">
        <f>VLOOKUP(Rent[[#This Row],[Real_estate_Item]],Houses[#All],3)</f>
        <v>Tongerlo</v>
      </c>
      <c r="F3111" t="str">
        <f>VLOOKUP(Rent[[#This Row],[Real_estate_Item]],Houses[#All],6)</f>
        <v>Condo</v>
      </c>
      <c r="G3111" s="3">
        <f>VLOOKUP(Rent[[#This Row],[Real_estate_Item]],Houses[#All],7)</f>
        <v>255</v>
      </c>
      <c r="H3111" s="3">
        <f t="shared" si="96"/>
        <v>2295</v>
      </c>
      <c r="I3111" s="3">
        <f t="shared" si="97"/>
        <v>3060</v>
      </c>
      <c r="J3111" s="4">
        <f>Rent[[#This Row],[Actual_Rent]]/Rent[[#This Row],[Planned_rent]]</f>
        <v>0.75</v>
      </c>
      <c r="K3111"/>
    </row>
    <row r="3112" spans="1:11" x14ac:dyDescent="0.25">
      <c r="A3112">
        <v>164</v>
      </c>
      <c r="B3112" s="1">
        <v>42005</v>
      </c>
      <c r="C3112">
        <v>8</v>
      </c>
      <c r="D3112" t="str">
        <f>VLOOKUP(Rent[[#This Row],[Real_estate_Item]],Houses[#All],2)</f>
        <v>Eindhoven-Oost</v>
      </c>
      <c r="E3112" t="str">
        <f>VLOOKUP(Rent[[#This Row],[Real_estate_Item]],Houses[#All],3)</f>
        <v>Tongerlo</v>
      </c>
      <c r="F3112" t="str">
        <f>VLOOKUP(Rent[[#This Row],[Real_estate_Item]],Houses[#All],6)</f>
        <v>Condo</v>
      </c>
      <c r="G3112" s="3">
        <f>VLOOKUP(Rent[[#This Row],[Real_estate_Item]],Houses[#All],7)</f>
        <v>255</v>
      </c>
      <c r="H3112" s="3">
        <f t="shared" si="96"/>
        <v>2040</v>
      </c>
      <c r="I3112" s="3">
        <f t="shared" si="97"/>
        <v>3060</v>
      </c>
      <c r="J3112" s="4">
        <f>Rent[[#This Row],[Actual_Rent]]/Rent[[#This Row],[Planned_rent]]</f>
        <v>0.66666666666666663</v>
      </c>
      <c r="K3112"/>
    </row>
    <row r="3113" spans="1:11" x14ac:dyDescent="0.25">
      <c r="A3113">
        <v>164</v>
      </c>
      <c r="B3113" s="1">
        <v>42370</v>
      </c>
      <c r="C3113">
        <v>8</v>
      </c>
      <c r="D3113" t="str">
        <f>VLOOKUP(Rent[[#This Row],[Real_estate_Item]],Houses[#All],2)</f>
        <v>Eindhoven-Oost</v>
      </c>
      <c r="E3113" t="str">
        <f>VLOOKUP(Rent[[#This Row],[Real_estate_Item]],Houses[#All],3)</f>
        <v>Tongerlo</v>
      </c>
      <c r="F3113" t="str">
        <f>VLOOKUP(Rent[[#This Row],[Real_estate_Item]],Houses[#All],6)</f>
        <v>Condo</v>
      </c>
      <c r="G3113" s="3">
        <f>VLOOKUP(Rent[[#This Row],[Real_estate_Item]],Houses[#All],7)</f>
        <v>255</v>
      </c>
      <c r="H3113" s="3">
        <f t="shared" si="96"/>
        <v>2040</v>
      </c>
      <c r="I3113" s="3">
        <f t="shared" si="97"/>
        <v>3060</v>
      </c>
      <c r="J3113" s="4">
        <f>Rent[[#This Row],[Actual_Rent]]/Rent[[#This Row],[Planned_rent]]</f>
        <v>0.66666666666666663</v>
      </c>
      <c r="K3113"/>
    </row>
    <row r="3114" spans="1:11" x14ac:dyDescent="0.25">
      <c r="A3114">
        <v>164</v>
      </c>
      <c r="B3114" s="1">
        <v>42736</v>
      </c>
      <c r="C3114">
        <v>8</v>
      </c>
      <c r="D3114" t="str">
        <f>VLOOKUP(Rent[[#This Row],[Real_estate_Item]],Houses[#All],2)</f>
        <v>Eindhoven-Oost</v>
      </c>
      <c r="E3114" t="str">
        <f>VLOOKUP(Rent[[#This Row],[Real_estate_Item]],Houses[#All],3)</f>
        <v>Tongerlo</v>
      </c>
      <c r="F3114" t="str">
        <f>VLOOKUP(Rent[[#This Row],[Real_estate_Item]],Houses[#All],6)</f>
        <v>Condo</v>
      </c>
      <c r="G3114" s="3">
        <f>VLOOKUP(Rent[[#This Row],[Real_estate_Item]],Houses[#All],7)</f>
        <v>255</v>
      </c>
      <c r="H3114" s="3">
        <f t="shared" si="96"/>
        <v>2040</v>
      </c>
      <c r="I3114" s="3">
        <f t="shared" si="97"/>
        <v>3060</v>
      </c>
      <c r="J3114" s="4">
        <f>Rent[[#This Row],[Actual_Rent]]/Rent[[#This Row],[Planned_rent]]</f>
        <v>0.66666666666666663</v>
      </c>
      <c r="K3114"/>
    </row>
    <row r="3115" spans="1:11" x14ac:dyDescent="0.25">
      <c r="A3115">
        <v>164</v>
      </c>
      <c r="B3115" s="1">
        <v>43101</v>
      </c>
      <c r="C3115">
        <v>9</v>
      </c>
      <c r="D3115" t="str">
        <f>VLOOKUP(Rent[[#This Row],[Real_estate_Item]],Houses[#All],2)</f>
        <v>Eindhoven-Oost</v>
      </c>
      <c r="E3115" t="str">
        <f>VLOOKUP(Rent[[#This Row],[Real_estate_Item]],Houses[#All],3)</f>
        <v>Tongerlo</v>
      </c>
      <c r="F3115" t="str">
        <f>VLOOKUP(Rent[[#This Row],[Real_estate_Item]],Houses[#All],6)</f>
        <v>Condo</v>
      </c>
      <c r="G3115" s="3">
        <f>VLOOKUP(Rent[[#This Row],[Real_estate_Item]],Houses[#All],7)</f>
        <v>255</v>
      </c>
      <c r="H3115" s="3">
        <f t="shared" si="96"/>
        <v>2295</v>
      </c>
      <c r="I3115" s="3">
        <f t="shared" si="97"/>
        <v>3060</v>
      </c>
      <c r="J3115" s="4">
        <f>Rent[[#This Row],[Actual_Rent]]/Rent[[#This Row],[Planned_rent]]</f>
        <v>0.75</v>
      </c>
      <c r="K3115"/>
    </row>
    <row r="3116" spans="1:11" x14ac:dyDescent="0.25">
      <c r="A3116">
        <v>164</v>
      </c>
      <c r="B3116" s="1">
        <v>43466</v>
      </c>
      <c r="C3116">
        <v>9</v>
      </c>
      <c r="D3116" t="str">
        <f>VLOOKUP(Rent[[#This Row],[Real_estate_Item]],Houses[#All],2)</f>
        <v>Eindhoven-Oost</v>
      </c>
      <c r="E3116" t="str">
        <f>VLOOKUP(Rent[[#This Row],[Real_estate_Item]],Houses[#All],3)</f>
        <v>Tongerlo</v>
      </c>
      <c r="F3116" t="str">
        <f>VLOOKUP(Rent[[#This Row],[Real_estate_Item]],Houses[#All],6)</f>
        <v>Condo</v>
      </c>
      <c r="G3116" s="3">
        <f>VLOOKUP(Rent[[#This Row],[Real_estate_Item]],Houses[#All],7)</f>
        <v>255</v>
      </c>
      <c r="H3116" s="3">
        <f t="shared" si="96"/>
        <v>2295</v>
      </c>
      <c r="I3116" s="3">
        <f t="shared" si="97"/>
        <v>3060</v>
      </c>
      <c r="J3116" s="4">
        <f>Rent[[#This Row],[Actual_Rent]]/Rent[[#This Row],[Planned_rent]]</f>
        <v>0.75</v>
      </c>
      <c r="K3116"/>
    </row>
    <row r="3117" spans="1:11" x14ac:dyDescent="0.25">
      <c r="A3117">
        <v>165</v>
      </c>
      <c r="B3117" s="1">
        <v>36892</v>
      </c>
      <c r="C3117">
        <v>7</v>
      </c>
      <c r="D3117" t="str">
        <f>VLOOKUP(Rent[[#This Row],[Real_estate_Item]],Houses[#All],2)</f>
        <v>Eindhoven-Oost</v>
      </c>
      <c r="E3117" t="str">
        <f>VLOOKUP(Rent[[#This Row],[Real_estate_Item]],Houses[#All],3)</f>
        <v>Tongerlo</v>
      </c>
      <c r="F3117" t="str">
        <f>VLOOKUP(Rent[[#This Row],[Real_estate_Item]],Houses[#All],6)</f>
        <v>Condo</v>
      </c>
      <c r="G3117" s="3">
        <f>VLOOKUP(Rent[[#This Row],[Real_estate_Item]],Houses[#All],7)</f>
        <v>255</v>
      </c>
      <c r="H3117" s="3">
        <f t="shared" si="96"/>
        <v>1785</v>
      </c>
      <c r="I3117" s="3">
        <f t="shared" si="97"/>
        <v>3060</v>
      </c>
      <c r="J3117" s="4">
        <f>Rent[[#This Row],[Actual_Rent]]/Rent[[#This Row],[Planned_rent]]</f>
        <v>0.58333333333333337</v>
      </c>
      <c r="K3117"/>
    </row>
    <row r="3118" spans="1:11" x14ac:dyDescent="0.25">
      <c r="A3118">
        <v>165</v>
      </c>
      <c r="B3118" s="1">
        <v>37257</v>
      </c>
      <c r="C3118">
        <v>7</v>
      </c>
      <c r="D3118" t="str">
        <f>VLOOKUP(Rent[[#This Row],[Real_estate_Item]],Houses[#All],2)</f>
        <v>Eindhoven-Oost</v>
      </c>
      <c r="E3118" t="str">
        <f>VLOOKUP(Rent[[#This Row],[Real_estate_Item]],Houses[#All],3)</f>
        <v>Tongerlo</v>
      </c>
      <c r="F3118" t="str">
        <f>VLOOKUP(Rent[[#This Row],[Real_estate_Item]],Houses[#All],6)</f>
        <v>Condo</v>
      </c>
      <c r="G3118" s="3">
        <f>VLOOKUP(Rent[[#This Row],[Real_estate_Item]],Houses[#All],7)</f>
        <v>255</v>
      </c>
      <c r="H3118" s="3">
        <f t="shared" si="96"/>
        <v>1785</v>
      </c>
      <c r="I3118" s="3">
        <f t="shared" si="97"/>
        <v>3060</v>
      </c>
      <c r="J3118" s="4">
        <f>Rent[[#This Row],[Actual_Rent]]/Rent[[#This Row],[Planned_rent]]</f>
        <v>0.58333333333333337</v>
      </c>
      <c r="K3118"/>
    </row>
    <row r="3119" spans="1:11" x14ac:dyDescent="0.25">
      <c r="A3119">
        <v>165</v>
      </c>
      <c r="B3119" s="1">
        <v>37622</v>
      </c>
      <c r="C3119">
        <v>8</v>
      </c>
      <c r="D3119" t="str">
        <f>VLOOKUP(Rent[[#This Row],[Real_estate_Item]],Houses[#All],2)</f>
        <v>Eindhoven-Oost</v>
      </c>
      <c r="E3119" t="str">
        <f>VLOOKUP(Rent[[#This Row],[Real_estate_Item]],Houses[#All],3)</f>
        <v>Tongerlo</v>
      </c>
      <c r="F3119" t="str">
        <f>VLOOKUP(Rent[[#This Row],[Real_estate_Item]],Houses[#All],6)</f>
        <v>Condo</v>
      </c>
      <c r="G3119" s="3">
        <f>VLOOKUP(Rent[[#This Row],[Real_estate_Item]],Houses[#All],7)</f>
        <v>255</v>
      </c>
      <c r="H3119" s="3">
        <f t="shared" si="96"/>
        <v>2040</v>
      </c>
      <c r="I3119" s="3">
        <f t="shared" si="97"/>
        <v>3060</v>
      </c>
      <c r="J3119" s="4">
        <f>Rent[[#This Row],[Actual_Rent]]/Rent[[#This Row],[Planned_rent]]</f>
        <v>0.66666666666666663</v>
      </c>
      <c r="K3119"/>
    </row>
    <row r="3120" spans="1:11" x14ac:dyDescent="0.25">
      <c r="A3120">
        <v>165</v>
      </c>
      <c r="B3120" s="1">
        <v>37987</v>
      </c>
      <c r="C3120">
        <v>7</v>
      </c>
      <c r="D3120" t="str">
        <f>VLOOKUP(Rent[[#This Row],[Real_estate_Item]],Houses[#All],2)</f>
        <v>Eindhoven-Oost</v>
      </c>
      <c r="E3120" t="str">
        <f>VLOOKUP(Rent[[#This Row],[Real_estate_Item]],Houses[#All],3)</f>
        <v>Tongerlo</v>
      </c>
      <c r="F3120" t="str">
        <f>VLOOKUP(Rent[[#This Row],[Real_estate_Item]],Houses[#All],6)</f>
        <v>Condo</v>
      </c>
      <c r="G3120" s="3">
        <f>VLOOKUP(Rent[[#This Row],[Real_estate_Item]],Houses[#All],7)</f>
        <v>255</v>
      </c>
      <c r="H3120" s="3">
        <f t="shared" si="96"/>
        <v>1785</v>
      </c>
      <c r="I3120" s="3">
        <f t="shared" si="97"/>
        <v>3060</v>
      </c>
      <c r="J3120" s="4">
        <f>Rent[[#This Row],[Actual_Rent]]/Rent[[#This Row],[Planned_rent]]</f>
        <v>0.58333333333333337</v>
      </c>
      <c r="K3120"/>
    </row>
    <row r="3121" spans="1:11" x14ac:dyDescent="0.25">
      <c r="A3121">
        <v>165</v>
      </c>
      <c r="B3121" s="1">
        <v>38353</v>
      </c>
      <c r="C3121">
        <v>9</v>
      </c>
      <c r="D3121" t="str">
        <f>VLOOKUP(Rent[[#This Row],[Real_estate_Item]],Houses[#All],2)</f>
        <v>Eindhoven-Oost</v>
      </c>
      <c r="E3121" t="str">
        <f>VLOOKUP(Rent[[#This Row],[Real_estate_Item]],Houses[#All],3)</f>
        <v>Tongerlo</v>
      </c>
      <c r="F3121" t="str">
        <f>VLOOKUP(Rent[[#This Row],[Real_estate_Item]],Houses[#All],6)</f>
        <v>Condo</v>
      </c>
      <c r="G3121" s="3">
        <f>VLOOKUP(Rent[[#This Row],[Real_estate_Item]],Houses[#All],7)</f>
        <v>255</v>
      </c>
      <c r="H3121" s="3">
        <f t="shared" si="96"/>
        <v>2295</v>
      </c>
      <c r="I3121" s="3">
        <f t="shared" si="97"/>
        <v>3060</v>
      </c>
      <c r="J3121" s="4">
        <f>Rent[[#This Row],[Actual_Rent]]/Rent[[#This Row],[Planned_rent]]</f>
        <v>0.75</v>
      </c>
      <c r="K3121"/>
    </row>
    <row r="3122" spans="1:11" x14ac:dyDescent="0.25">
      <c r="A3122">
        <v>165</v>
      </c>
      <c r="B3122" s="1">
        <v>38718</v>
      </c>
      <c r="C3122">
        <v>7</v>
      </c>
      <c r="D3122" t="str">
        <f>VLOOKUP(Rent[[#This Row],[Real_estate_Item]],Houses[#All],2)</f>
        <v>Eindhoven-Oost</v>
      </c>
      <c r="E3122" t="str">
        <f>VLOOKUP(Rent[[#This Row],[Real_estate_Item]],Houses[#All],3)</f>
        <v>Tongerlo</v>
      </c>
      <c r="F3122" t="str">
        <f>VLOOKUP(Rent[[#This Row],[Real_estate_Item]],Houses[#All],6)</f>
        <v>Condo</v>
      </c>
      <c r="G3122" s="3">
        <f>VLOOKUP(Rent[[#This Row],[Real_estate_Item]],Houses[#All],7)</f>
        <v>255</v>
      </c>
      <c r="H3122" s="3">
        <f t="shared" si="96"/>
        <v>1785</v>
      </c>
      <c r="I3122" s="3">
        <f t="shared" si="97"/>
        <v>3060</v>
      </c>
      <c r="J3122" s="4">
        <f>Rent[[#This Row],[Actual_Rent]]/Rent[[#This Row],[Planned_rent]]</f>
        <v>0.58333333333333337</v>
      </c>
      <c r="K3122"/>
    </row>
    <row r="3123" spans="1:11" x14ac:dyDescent="0.25">
      <c r="A3123">
        <v>165</v>
      </c>
      <c r="B3123" s="1">
        <v>39083</v>
      </c>
      <c r="C3123">
        <v>7</v>
      </c>
      <c r="D3123" t="str">
        <f>VLOOKUP(Rent[[#This Row],[Real_estate_Item]],Houses[#All],2)</f>
        <v>Eindhoven-Oost</v>
      </c>
      <c r="E3123" t="str">
        <f>VLOOKUP(Rent[[#This Row],[Real_estate_Item]],Houses[#All],3)</f>
        <v>Tongerlo</v>
      </c>
      <c r="F3123" t="str">
        <f>VLOOKUP(Rent[[#This Row],[Real_estate_Item]],Houses[#All],6)</f>
        <v>Condo</v>
      </c>
      <c r="G3123" s="3">
        <f>VLOOKUP(Rent[[#This Row],[Real_estate_Item]],Houses[#All],7)</f>
        <v>255</v>
      </c>
      <c r="H3123" s="3">
        <f t="shared" si="96"/>
        <v>1785</v>
      </c>
      <c r="I3123" s="3">
        <f t="shared" si="97"/>
        <v>3060</v>
      </c>
      <c r="J3123" s="4">
        <f>Rent[[#This Row],[Actual_Rent]]/Rent[[#This Row],[Planned_rent]]</f>
        <v>0.58333333333333337</v>
      </c>
      <c r="K3123"/>
    </row>
    <row r="3124" spans="1:11" x14ac:dyDescent="0.25">
      <c r="A3124">
        <v>165</v>
      </c>
      <c r="B3124" s="1">
        <v>39448</v>
      </c>
      <c r="C3124">
        <v>7</v>
      </c>
      <c r="D3124" t="str">
        <f>VLOOKUP(Rent[[#This Row],[Real_estate_Item]],Houses[#All],2)</f>
        <v>Eindhoven-Oost</v>
      </c>
      <c r="E3124" t="str">
        <f>VLOOKUP(Rent[[#This Row],[Real_estate_Item]],Houses[#All],3)</f>
        <v>Tongerlo</v>
      </c>
      <c r="F3124" t="str">
        <f>VLOOKUP(Rent[[#This Row],[Real_estate_Item]],Houses[#All],6)</f>
        <v>Condo</v>
      </c>
      <c r="G3124" s="3">
        <f>VLOOKUP(Rent[[#This Row],[Real_estate_Item]],Houses[#All],7)</f>
        <v>255</v>
      </c>
      <c r="H3124" s="3">
        <f t="shared" si="96"/>
        <v>1785</v>
      </c>
      <c r="I3124" s="3">
        <f t="shared" si="97"/>
        <v>3060</v>
      </c>
      <c r="J3124" s="4">
        <f>Rent[[#This Row],[Actual_Rent]]/Rent[[#This Row],[Planned_rent]]</f>
        <v>0.58333333333333337</v>
      </c>
      <c r="K3124"/>
    </row>
    <row r="3125" spans="1:11" x14ac:dyDescent="0.25">
      <c r="A3125">
        <v>165</v>
      </c>
      <c r="B3125" s="1">
        <v>39814</v>
      </c>
      <c r="C3125">
        <v>6</v>
      </c>
      <c r="D3125" t="str">
        <f>VLOOKUP(Rent[[#This Row],[Real_estate_Item]],Houses[#All],2)</f>
        <v>Eindhoven-Oost</v>
      </c>
      <c r="E3125" t="str">
        <f>VLOOKUP(Rent[[#This Row],[Real_estate_Item]],Houses[#All],3)</f>
        <v>Tongerlo</v>
      </c>
      <c r="F3125" t="str">
        <f>VLOOKUP(Rent[[#This Row],[Real_estate_Item]],Houses[#All],6)</f>
        <v>Condo</v>
      </c>
      <c r="G3125" s="3">
        <f>VLOOKUP(Rent[[#This Row],[Real_estate_Item]],Houses[#All],7)</f>
        <v>255</v>
      </c>
      <c r="H3125" s="3">
        <f t="shared" si="96"/>
        <v>1530</v>
      </c>
      <c r="I3125" s="3">
        <f t="shared" si="97"/>
        <v>3060</v>
      </c>
      <c r="J3125" s="4">
        <f>Rent[[#This Row],[Actual_Rent]]/Rent[[#This Row],[Planned_rent]]</f>
        <v>0.5</v>
      </c>
      <c r="K3125"/>
    </row>
    <row r="3126" spans="1:11" x14ac:dyDescent="0.25">
      <c r="A3126">
        <v>165</v>
      </c>
      <c r="B3126" s="1">
        <v>40179</v>
      </c>
      <c r="C3126">
        <v>8</v>
      </c>
      <c r="D3126" t="str">
        <f>VLOOKUP(Rent[[#This Row],[Real_estate_Item]],Houses[#All],2)</f>
        <v>Eindhoven-Oost</v>
      </c>
      <c r="E3126" t="str">
        <f>VLOOKUP(Rent[[#This Row],[Real_estate_Item]],Houses[#All],3)</f>
        <v>Tongerlo</v>
      </c>
      <c r="F3126" t="str">
        <f>VLOOKUP(Rent[[#This Row],[Real_estate_Item]],Houses[#All],6)</f>
        <v>Condo</v>
      </c>
      <c r="G3126" s="3">
        <f>VLOOKUP(Rent[[#This Row],[Real_estate_Item]],Houses[#All],7)</f>
        <v>255</v>
      </c>
      <c r="H3126" s="3">
        <f t="shared" si="96"/>
        <v>2040</v>
      </c>
      <c r="I3126" s="3">
        <f t="shared" si="97"/>
        <v>3060</v>
      </c>
      <c r="J3126" s="4">
        <f>Rent[[#This Row],[Actual_Rent]]/Rent[[#This Row],[Planned_rent]]</f>
        <v>0.66666666666666663</v>
      </c>
      <c r="K3126"/>
    </row>
    <row r="3127" spans="1:11" x14ac:dyDescent="0.25">
      <c r="A3127">
        <v>165</v>
      </c>
      <c r="B3127" s="1">
        <v>40544</v>
      </c>
      <c r="C3127">
        <v>9</v>
      </c>
      <c r="D3127" t="str">
        <f>VLOOKUP(Rent[[#This Row],[Real_estate_Item]],Houses[#All],2)</f>
        <v>Eindhoven-Oost</v>
      </c>
      <c r="E3127" t="str">
        <f>VLOOKUP(Rent[[#This Row],[Real_estate_Item]],Houses[#All],3)</f>
        <v>Tongerlo</v>
      </c>
      <c r="F3127" t="str">
        <f>VLOOKUP(Rent[[#This Row],[Real_estate_Item]],Houses[#All],6)</f>
        <v>Condo</v>
      </c>
      <c r="G3127" s="3">
        <f>VLOOKUP(Rent[[#This Row],[Real_estate_Item]],Houses[#All],7)</f>
        <v>255</v>
      </c>
      <c r="H3127" s="3">
        <f t="shared" si="96"/>
        <v>2295</v>
      </c>
      <c r="I3127" s="3">
        <f t="shared" si="97"/>
        <v>3060</v>
      </c>
      <c r="J3127" s="4">
        <f>Rent[[#This Row],[Actual_Rent]]/Rent[[#This Row],[Planned_rent]]</f>
        <v>0.75</v>
      </c>
      <c r="K3127"/>
    </row>
    <row r="3128" spans="1:11" x14ac:dyDescent="0.25">
      <c r="A3128">
        <v>165</v>
      </c>
      <c r="B3128" s="1">
        <v>40909</v>
      </c>
      <c r="C3128">
        <v>7</v>
      </c>
      <c r="D3128" t="str">
        <f>VLOOKUP(Rent[[#This Row],[Real_estate_Item]],Houses[#All],2)</f>
        <v>Eindhoven-Oost</v>
      </c>
      <c r="E3128" t="str">
        <f>VLOOKUP(Rent[[#This Row],[Real_estate_Item]],Houses[#All],3)</f>
        <v>Tongerlo</v>
      </c>
      <c r="F3128" t="str">
        <f>VLOOKUP(Rent[[#This Row],[Real_estate_Item]],Houses[#All],6)</f>
        <v>Condo</v>
      </c>
      <c r="G3128" s="3">
        <f>VLOOKUP(Rent[[#This Row],[Real_estate_Item]],Houses[#All],7)</f>
        <v>255</v>
      </c>
      <c r="H3128" s="3">
        <f t="shared" si="96"/>
        <v>1785</v>
      </c>
      <c r="I3128" s="3">
        <f t="shared" si="97"/>
        <v>3060</v>
      </c>
      <c r="J3128" s="4">
        <f>Rent[[#This Row],[Actual_Rent]]/Rent[[#This Row],[Planned_rent]]</f>
        <v>0.58333333333333337</v>
      </c>
      <c r="K3128"/>
    </row>
    <row r="3129" spans="1:11" x14ac:dyDescent="0.25">
      <c r="A3129">
        <v>165</v>
      </c>
      <c r="B3129" s="1">
        <v>41275</v>
      </c>
      <c r="C3129">
        <v>8</v>
      </c>
      <c r="D3129" t="str">
        <f>VLOOKUP(Rent[[#This Row],[Real_estate_Item]],Houses[#All],2)</f>
        <v>Eindhoven-Oost</v>
      </c>
      <c r="E3129" t="str">
        <f>VLOOKUP(Rent[[#This Row],[Real_estate_Item]],Houses[#All],3)</f>
        <v>Tongerlo</v>
      </c>
      <c r="F3129" t="str">
        <f>VLOOKUP(Rent[[#This Row],[Real_estate_Item]],Houses[#All],6)</f>
        <v>Condo</v>
      </c>
      <c r="G3129" s="3">
        <f>VLOOKUP(Rent[[#This Row],[Real_estate_Item]],Houses[#All],7)</f>
        <v>255</v>
      </c>
      <c r="H3129" s="3">
        <f t="shared" si="96"/>
        <v>2040</v>
      </c>
      <c r="I3129" s="3">
        <f t="shared" si="97"/>
        <v>3060</v>
      </c>
      <c r="J3129" s="4">
        <f>Rent[[#This Row],[Actual_Rent]]/Rent[[#This Row],[Planned_rent]]</f>
        <v>0.66666666666666663</v>
      </c>
      <c r="K3129"/>
    </row>
    <row r="3130" spans="1:11" x14ac:dyDescent="0.25">
      <c r="A3130">
        <v>165</v>
      </c>
      <c r="B3130" s="1">
        <v>41640</v>
      </c>
      <c r="C3130">
        <v>9</v>
      </c>
      <c r="D3130" t="str">
        <f>VLOOKUP(Rent[[#This Row],[Real_estate_Item]],Houses[#All],2)</f>
        <v>Eindhoven-Oost</v>
      </c>
      <c r="E3130" t="str">
        <f>VLOOKUP(Rent[[#This Row],[Real_estate_Item]],Houses[#All],3)</f>
        <v>Tongerlo</v>
      </c>
      <c r="F3130" t="str">
        <f>VLOOKUP(Rent[[#This Row],[Real_estate_Item]],Houses[#All],6)</f>
        <v>Condo</v>
      </c>
      <c r="G3130" s="3">
        <f>VLOOKUP(Rent[[#This Row],[Real_estate_Item]],Houses[#All],7)</f>
        <v>255</v>
      </c>
      <c r="H3130" s="3">
        <f t="shared" si="96"/>
        <v>2295</v>
      </c>
      <c r="I3130" s="3">
        <f t="shared" si="97"/>
        <v>3060</v>
      </c>
      <c r="J3130" s="4">
        <f>Rent[[#This Row],[Actual_Rent]]/Rent[[#This Row],[Planned_rent]]</f>
        <v>0.75</v>
      </c>
      <c r="K3130"/>
    </row>
    <row r="3131" spans="1:11" x14ac:dyDescent="0.25">
      <c r="A3131">
        <v>165</v>
      </c>
      <c r="B3131" s="1">
        <v>42005</v>
      </c>
      <c r="C3131">
        <v>9</v>
      </c>
      <c r="D3131" t="str">
        <f>VLOOKUP(Rent[[#This Row],[Real_estate_Item]],Houses[#All],2)</f>
        <v>Eindhoven-Oost</v>
      </c>
      <c r="E3131" t="str">
        <f>VLOOKUP(Rent[[#This Row],[Real_estate_Item]],Houses[#All],3)</f>
        <v>Tongerlo</v>
      </c>
      <c r="F3131" t="str">
        <f>VLOOKUP(Rent[[#This Row],[Real_estate_Item]],Houses[#All],6)</f>
        <v>Condo</v>
      </c>
      <c r="G3131" s="3">
        <f>VLOOKUP(Rent[[#This Row],[Real_estate_Item]],Houses[#All],7)</f>
        <v>255</v>
      </c>
      <c r="H3131" s="3">
        <f t="shared" si="96"/>
        <v>2295</v>
      </c>
      <c r="I3131" s="3">
        <f t="shared" si="97"/>
        <v>3060</v>
      </c>
      <c r="J3131" s="4">
        <f>Rent[[#This Row],[Actual_Rent]]/Rent[[#This Row],[Planned_rent]]</f>
        <v>0.75</v>
      </c>
      <c r="K3131"/>
    </row>
    <row r="3132" spans="1:11" x14ac:dyDescent="0.25">
      <c r="A3132">
        <v>165</v>
      </c>
      <c r="B3132" s="1">
        <v>42370</v>
      </c>
      <c r="C3132">
        <v>5</v>
      </c>
      <c r="D3132" t="str">
        <f>VLOOKUP(Rent[[#This Row],[Real_estate_Item]],Houses[#All],2)</f>
        <v>Eindhoven-Oost</v>
      </c>
      <c r="E3132" t="str">
        <f>VLOOKUP(Rent[[#This Row],[Real_estate_Item]],Houses[#All],3)</f>
        <v>Tongerlo</v>
      </c>
      <c r="F3132" t="str">
        <f>VLOOKUP(Rent[[#This Row],[Real_estate_Item]],Houses[#All],6)</f>
        <v>Condo</v>
      </c>
      <c r="G3132" s="3">
        <f>VLOOKUP(Rent[[#This Row],[Real_estate_Item]],Houses[#All],7)</f>
        <v>255</v>
      </c>
      <c r="H3132" s="3">
        <f t="shared" si="96"/>
        <v>1275</v>
      </c>
      <c r="I3132" s="3">
        <f t="shared" si="97"/>
        <v>3060</v>
      </c>
      <c r="J3132" s="4">
        <f>Rent[[#This Row],[Actual_Rent]]/Rent[[#This Row],[Planned_rent]]</f>
        <v>0.41666666666666669</v>
      </c>
      <c r="K3132"/>
    </row>
    <row r="3133" spans="1:11" x14ac:dyDescent="0.25">
      <c r="A3133">
        <v>165</v>
      </c>
      <c r="B3133" s="1">
        <v>42736</v>
      </c>
      <c r="C3133">
        <v>5</v>
      </c>
      <c r="D3133" t="str">
        <f>VLOOKUP(Rent[[#This Row],[Real_estate_Item]],Houses[#All],2)</f>
        <v>Eindhoven-Oost</v>
      </c>
      <c r="E3133" t="str">
        <f>VLOOKUP(Rent[[#This Row],[Real_estate_Item]],Houses[#All],3)</f>
        <v>Tongerlo</v>
      </c>
      <c r="F3133" t="str">
        <f>VLOOKUP(Rent[[#This Row],[Real_estate_Item]],Houses[#All],6)</f>
        <v>Condo</v>
      </c>
      <c r="G3133" s="3">
        <f>VLOOKUP(Rent[[#This Row],[Real_estate_Item]],Houses[#All],7)</f>
        <v>255</v>
      </c>
      <c r="H3133" s="3">
        <f t="shared" si="96"/>
        <v>1275</v>
      </c>
      <c r="I3133" s="3">
        <f t="shared" si="97"/>
        <v>3060</v>
      </c>
      <c r="J3133" s="4">
        <f>Rent[[#This Row],[Actual_Rent]]/Rent[[#This Row],[Planned_rent]]</f>
        <v>0.41666666666666669</v>
      </c>
      <c r="K3133"/>
    </row>
    <row r="3134" spans="1:11" x14ac:dyDescent="0.25">
      <c r="A3134">
        <v>165</v>
      </c>
      <c r="B3134" s="1">
        <v>43101</v>
      </c>
      <c r="C3134">
        <v>9</v>
      </c>
      <c r="D3134" t="str">
        <f>VLOOKUP(Rent[[#This Row],[Real_estate_Item]],Houses[#All],2)</f>
        <v>Eindhoven-Oost</v>
      </c>
      <c r="E3134" t="str">
        <f>VLOOKUP(Rent[[#This Row],[Real_estate_Item]],Houses[#All],3)</f>
        <v>Tongerlo</v>
      </c>
      <c r="F3134" t="str">
        <f>VLOOKUP(Rent[[#This Row],[Real_estate_Item]],Houses[#All],6)</f>
        <v>Condo</v>
      </c>
      <c r="G3134" s="3">
        <f>VLOOKUP(Rent[[#This Row],[Real_estate_Item]],Houses[#All],7)</f>
        <v>255</v>
      </c>
      <c r="H3134" s="3">
        <f t="shared" si="96"/>
        <v>2295</v>
      </c>
      <c r="I3134" s="3">
        <f t="shared" si="97"/>
        <v>3060</v>
      </c>
      <c r="J3134" s="4">
        <f>Rent[[#This Row],[Actual_Rent]]/Rent[[#This Row],[Planned_rent]]</f>
        <v>0.75</v>
      </c>
      <c r="K3134"/>
    </row>
    <row r="3135" spans="1:11" x14ac:dyDescent="0.25">
      <c r="A3135">
        <v>165</v>
      </c>
      <c r="B3135" s="1">
        <v>43466</v>
      </c>
      <c r="C3135">
        <v>9</v>
      </c>
      <c r="D3135" t="str">
        <f>VLOOKUP(Rent[[#This Row],[Real_estate_Item]],Houses[#All],2)</f>
        <v>Eindhoven-Oost</v>
      </c>
      <c r="E3135" t="str">
        <f>VLOOKUP(Rent[[#This Row],[Real_estate_Item]],Houses[#All],3)</f>
        <v>Tongerlo</v>
      </c>
      <c r="F3135" t="str">
        <f>VLOOKUP(Rent[[#This Row],[Real_estate_Item]],Houses[#All],6)</f>
        <v>Condo</v>
      </c>
      <c r="G3135" s="3">
        <f>VLOOKUP(Rent[[#This Row],[Real_estate_Item]],Houses[#All],7)</f>
        <v>255</v>
      </c>
      <c r="H3135" s="3">
        <f t="shared" si="96"/>
        <v>2295</v>
      </c>
      <c r="I3135" s="3">
        <f t="shared" si="97"/>
        <v>3060</v>
      </c>
      <c r="J3135" s="4">
        <f>Rent[[#This Row],[Actual_Rent]]/Rent[[#This Row],[Planned_rent]]</f>
        <v>0.75</v>
      </c>
      <c r="K3135"/>
    </row>
    <row r="3136" spans="1:11" x14ac:dyDescent="0.25">
      <c r="A3136">
        <v>166</v>
      </c>
      <c r="B3136" s="1">
        <v>36892</v>
      </c>
      <c r="C3136">
        <v>5</v>
      </c>
      <c r="D3136" t="str">
        <f>VLOOKUP(Rent[[#This Row],[Real_estate_Item]],Houses[#All],2)</f>
        <v>Eindhoven-Oost</v>
      </c>
      <c r="E3136" t="str">
        <f>VLOOKUP(Rent[[#This Row],[Real_estate_Item]],Houses[#All],3)</f>
        <v>Tongerlo</v>
      </c>
      <c r="F3136" t="str">
        <f>VLOOKUP(Rent[[#This Row],[Real_estate_Item]],Houses[#All],6)</f>
        <v>Condo</v>
      </c>
      <c r="G3136" s="3">
        <f>VLOOKUP(Rent[[#This Row],[Real_estate_Item]],Houses[#All],7)</f>
        <v>275</v>
      </c>
      <c r="H3136" s="3">
        <f t="shared" si="96"/>
        <v>1375</v>
      </c>
      <c r="I3136" s="3">
        <f t="shared" si="97"/>
        <v>3300</v>
      </c>
      <c r="J3136" s="4">
        <f>Rent[[#This Row],[Actual_Rent]]/Rent[[#This Row],[Planned_rent]]</f>
        <v>0.41666666666666669</v>
      </c>
      <c r="K3136"/>
    </row>
    <row r="3137" spans="1:11" x14ac:dyDescent="0.25">
      <c r="A3137">
        <v>166</v>
      </c>
      <c r="B3137" s="1">
        <v>37257</v>
      </c>
      <c r="C3137">
        <v>7</v>
      </c>
      <c r="D3137" t="str">
        <f>VLOOKUP(Rent[[#This Row],[Real_estate_Item]],Houses[#All],2)</f>
        <v>Eindhoven-Oost</v>
      </c>
      <c r="E3137" t="str">
        <f>VLOOKUP(Rent[[#This Row],[Real_estate_Item]],Houses[#All],3)</f>
        <v>Tongerlo</v>
      </c>
      <c r="F3137" t="str">
        <f>VLOOKUP(Rent[[#This Row],[Real_estate_Item]],Houses[#All],6)</f>
        <v>Condo</v>
      </c>
      <c r="G3137" s="3">
        <f>VLOOKUP(Rent[[#This Row],[Real_estate_Item]],Houses[#All],7)</f>
        <v>275</v>
      </c>
      <c r="H3137" s="3">
        <f t="shared" si="96"/>
        <v>1925</v>
      </c>
      <c r="I3137" s="3">
        <f t="shared" si="97"/>
        <v>3300</v>
      </c>
      <c r="J3137" s="4">
        <f>Rent[[#This Row],[Actual_Rent]]/Rent[[#This Row],[Planned_rent]]</f>
        <v>0.58333333333333337</v>
      </c>
      <c r="K3137"/>
    </row>
    <row r="3138" spans="1:11" x14ac:dyDescent="0.25">
      <c r="A3138">
        <v>166</v>
      </c>
      <c r="B3138" s="1">
        <v>37622</v>
      </c>
      <c r="C3138">
        <v>8</v>
      </c>
      <c r="D3138" t="str">
        <f>VLOOKUP(Rent[[#This Row],[Real_estate_Item]],Houses[#All],2)</f>
        <v>Eindhoven-Oost</v>
      </c>
      <c r="E3138" t="str">
        <f>VLOOKUP(Rent[[#This Row],[Real_estate_Item]],Houses[#All],3)</f>
        <v>Tongerlo</v>
      </c>
      <c r="F3138" t="str">
        <f>VLOOKUP(Rent[[#This Row],[Real_estate_Item]],Houses[#All],6)</f>
        <v>Condo</v>
      </c>
      <c r="G3138" s="3">
        <f>VLOOKUP(Rent[[#This Row],[Real_estate_Item]],Houses[#All],7)</f>
        <v>275</v>
      </c>
      <c r="H3138" s="3">
        <f t="shared" ref="H3138:H3201" si="98">C3138*G3138</f>
        <v>2200</v>
      </c>
      <c r="I3138" s="3">
        <f t="shared" ref="I3138:I3201" si="99">$C$2*G3138</f>
        <v>3300</v>
      </c>
      <c r="J3138" s="4">
        <f>Rent[[#This Row],[Actual_Rent]]/Rent[[#This Row],[Planned_rent]]</f>
        <v>0.66666666666666663</v>
      </c>
      <c r="K3138"/>
    </row>
    <row r="3139" spans="1:11" x14ac:dyDescent="0.25">
      <c r="A3139">
        <v>166</v>
      </c>
      <c r="B3139" s="1">
        <v>37987</v>
      </c>
      <c r="C3139">
        <v>7</v>
      </c>
      <c r="D3139" t="str">
        <f>VLOOKUP(Rent[[#This Row],[Real_estate_Item]],Houses[#All],2)</f>
        <v>Eindhoven-Oost</v>
      </c>
      <c r="E3139" t="str">
        <f>VLOOKUP(Rent[[#This Row],[Real_estate_Item]],Houses[#All],3)</f>
        <v>Tongerlo</v>
      </c>
      <c r="F3139" t="str">
        <f>VLOOKUP(Rent[[#This Row],[Real_estate_Item]],Houses[#All],6)</f>
        <v>Condo</v>
      </c>
      <c r="G3139" s="3">
        <f>VLOOKUP(Rent[[#This Row],[Real_estate_Item]],Houses[#All],7)</f>
        <v>275</v>
      </c>
      <c r="H3139" s="3">
        <f t="shared" si="98"/>
        <v>1925</v>
      </c>
      <c r="I3139" s="3">
        <f t="shared" si="99"/>
        <v>3300</v>
      </c>
      <c r="J3139" s="4">
        <f>Rent[[#This Row],[Actual_Rent]]/Rent[[#This Row],[Planned_rent]]</f>
        <v>0.58333333333333337</v>
      </c>
      <c r="K3139"/>
    </row>
    <row r="3140" spans="1:11" x14ac:dyDescent="0.25">
      <c r="A3140">
        <v>166</v>
      </c>
      <c r="B3140" s="1">
        <v>38353</v>
      </c>
      <c r="C3140">
        <v>8</v>
      </c>
      <c r="D3140" t="str">
        <f>VLOOKUP(Rent[[#This Row],[Real_estate_Item]],Houses[#All],2)</f>
        <v>Eindhoven-Oost</v>
      </c>
      <c r="E3140" t="str">
        <f>VLOOKUP(Rent[[#This Row],[Real_estate_Item]],Houses[#All],3)</f>
        <v>Tongerlo</v>
      </c>
      <c r="F3140" t="str">
        <f>VLOOKUP(Rent[[#This Row],[Real_estate_Item]],Houses[#All],6)</f>
        <v>Condo</v>
      </c>
      <c r="G3140" s="3">
        <f>VLOOKUP(Rent[[#This Row],[Real_estate_Item]],Houses[#All],7)</f>
        <v>275</v>
      </c>
      <c r="H3140" s="3">
        <f t="shared" si="98"/>
        <v>2200</v>
      </c>
      <c r="I3140" s="3">
        <f t="shared" si="99"/>
        <v>3300</v>
      </c>
      <c r="J3140" s="4">
        <f>Rent[[#This Row],[Actual_Rent]]/Rent[[#This Row],[Planned_rent]]</f>
        <v>0.66666666666666663</v>
      </c>
      <c r="K3140"/>
    </row>
    <row r="3141" spans="1:11" x14ac:dyDescent="0.25">
      <c r="A3141">
        <v>166</v>
      </c>
      <c r="B3141" s="1">
        <v>38718</v>
      </c>
      <c r="C3141">
        <v>5</v>
      </c>
      <c r="D3141" t="str">
        <f>VLOOKUP(Rent[[#This Row],[Real_estate_Item]],Houses[#All],2)</f>
        <v>Eindhoven-Oost</v>
      </c>
      <c r="E3141" t="str">
        <f>VLOOKUP(Rent[[#This Row],[Real_estate_Item]],Houses[#All],3)</f>
        <v>Tongerlo</v>
      </c>
      <c r="F3141" t="str">
        <f>VLOOKUP(Rent[[#This Row],[Real_estate_Item]],Houses[#All],6)</f>
        <v>Condo</v>
      </c>
      <c r="G3141" s="3">
        <f>VLOOKUP(Rent[[#This Row],[Real_estate_Item]],Houses[#All],7)</f>
        <v>275</v>
      </c>
      <c r="H3141" s="3">
        <f t="shared" si="98"/>
        <v>1375</v>
      </c>
      <c r="I3141" s="3">
        <f t="shared" si="99"/>
        <v>3300</v>
      </c>
      <c r="J3141" s="4">
        <f>Rent[[#This Row],[Actual_Rent]]/Rent[[#This Row],[Planned_rent]]</f>
        <v>0.41666666666666669</v>
      </c>
      <c r="K3141"/>
    </row>
    <row r="3142" spans="1:11" x14ac:dyDescent="0.25">
      <c r="A3142">
        <v>166</v>
      </c>
      <c r="B3142" s="1">
        <v>39083</v>
      </c>
      <c r="C3142">
        <v>7</v>
      </c>
      <c r="D3142" t="str">
        <f>VLOOKUP(Rent[[#This Row],[Real_estate_Item]],Houses[#All],2)</f>
        <v>Eindhoven-Oost</v>
      </c>
      <c r="E3142" t="str">
        <f>VLOOKUP(Rent[[#This Row],[Real_estate_Item]],Houses[#All],3)</f>
        <v>Tongerlo</v>
      </c>
      <c r="F3142" t="str">
        <f>VLOOKUP(Rent[[#This Row],[Real_estate_Item]],Houses[#All],6)</f>
        <v>Condo</v>
      </c>
      <c r="G3142" s="3">
        <f>VLOOKUP(Rent[[#This Row],[Real_estate_Item]],Houses[#All],7)</f>
        <v>275</v>
      </c>
      <c r="H3142" s="3">
        <f t="shared" si="98"/>
        <v>1925</v>
      </c>
      <c r="I3142" s="3">
        <f t="shared" si="99"/>
        <v>3300</v>
      </c>
      <c r="J3142" s="4">
        <f>Rent[[#This Row],[Actual_Rent]]/Rent[[#This Row],[Planned_rent]]</f>
        <v>0.58333333333333337</v>
      </c>
      <c r="K3142"/>
    </row>
    <row r="3143" spans="1:11" x14ac:dyDescent="0.25">
      <c r="A3143">
        <v>166</v>
      </c>
      <c r="B3143" s="1">
        <v>39448</v>
      </c>
      <c r="C3143">
        <v>5</v>
      </c>
      <c r="D3143" t="str">
        <f>VLOOKUP(Rent[[#This Row],[Real_estate_Item]],Houses[#All],2)</f>
        <v>Eindhoven-Oost</v>
      </c>
      <c r="E3143" t="str">
        <f>VLOOKUP(Rent[[#This Row],[Real_estate_Item]],Houses[#All],3)</f>
        <v>Tongerlo</v>
      </c>
      <c r="F3143" t="str">
        <f>VLOOKUP(Rent[[#This Row],[Real_estate_Item]],Houses[#All],6)</f>
        <v>Condo</v>
      </c>
      <c r="G3143" s="3">
        <f>VLOOKUP(Rent[[#This Row],[Real_estate_Item]],Houses[#All],7)</f>
        <v>275</v>
      </c>
      <c r="H3143" s="3">
        <f t="shared" si="98"/>
        <v>1375</v>
      </c>
      <c r="I3143" s="3">
        <f t="shared" si="99"/>
        <v>3300</v>
      </c>
      <c r="J3143" s="4">
        <f>Rent[[#This Row],[Actual_Rent]]/Rent[[#This Row],[Planned_rent]]</f>
        <v>0.41666666666666669</v>
      </c>
      <c r="K3143"/>
    </row>
    <row r="3144" spans="1:11" x14ac:dyDescent="0.25">
      <c r="A3144">
        <v>166</v>
      </c>
      <c r="B3144" s="1">
        <v>39814</v>
      </c>
      <c r="C3144">
        <v>8</v>
      </c>
      <c r="D3144" t="str">
        <f>VLOOKUP(Rent[[#This Row],[Real_estate_Item]],Houses[#All],2)</f>
        <v>Eindhoven-Oost</v>
      </c>
      <c r="E3144" t="str">
        <f>VLOOKUP(Rent[[#This Row],[Real_estate_Item]],Houses[#All],3)</f>
        <v>Tongerlo</v>
      </c>
      <c r="F3144" t="str">
        <f>VLOOKUP(Rent[[#This Row],[Real_estate_Item]],Houses[#All],6)</f>
        <v>Condo</v>
      </c>
      <c r="G3144" s="3">
        <f>VLOOKUP(Rent[[#This Row],[Real_estate_Item]],Houses[#All],7)</f>
        <v>275</v>
      </c>
      <c r="H3144" s="3">
        <f t="shared" si="98"/>
        <v>2200</v>
      </c>
      <c r="I3144" s="3">
        <f t="shared" si="99"/>
        <v>3300</v>
      </c>
      <c r="J3144" s="4">
        <f>Rent[[#This Row],[Actual_Rent]]/Rent[[#This Row],[Planned_rent]]</f>
        <v>0.66666666666666663</v>
      </c>
      <c r="K3144"/>
    </row>
    <row r="3145" spans="1:11" x14ac:dyDescent="0.25">
      <c r="A3145">
        <v>166</v>
      </c>
      <c r="B3145" s="1">
        <v>40179</v>
      </c>
      <c r="C3145">
        <v>5</v>
      </c>
      <c r="D3145" t="str">
        <f>VLOOKUP(Rent[[#This Row],[Real_estate_Item]],Houses[#All],2)</f>
        <v>Eindhoven-Oost</v>
      </c>
      <c r="E3145" t="str">
        <f>VLOOKUP(Rent[[#This Row],[Real_estate_Item]],Houses[#All],3)</f>
        <v>Tongerlo</v>
      </c>
      <c r="F3145" t="str">
        <f>VLOOKUP(Rent[[#This Row],[Real_estate_Item]],Houses[#All],6)</f>
        <v>Condo</v>
      </c>
      <c r="G3145" s="3">
        <f>VLOOKUP(Rent[[#This Row],[Real_estate_Item]],Houses[#All],7)</f>
        <v>275</v>
      </c>
      <c r="H3145" s="3">
        <f t="shared" si="98"/>
        <v>1375</v>
      </c>
      <c r="I3145" s="3">
        <f t="shared" si="99"/>
        <v>3300</v>
      </c>
      <c r="J3145" s="4">
        <f>Rent[[#This Row],[Actual_Rent]]/Rent[[#This Row],[Planned_rent]]</f>
        <v>0.41666666666666669</v>
      </c>
      <c r="K3145"/>
    </row>
    <row r="3146" spans="1:11" x14ac:dyDescent="0.25">
      <c r="A3146">
        <v>166</v>
      </c>
      <c r="B3146" s="1">
        <v>40544</v>
      </c>
      <c r="C3146">
        <v>7</v>
      </c>
      <c r="D3146" t="str">
        <f>VLOOKUP(Rent[[#This Row],[Real_estate_Item]],Houses[#All],2)</f>
        <v>Eindhoven-Oost</v>
      </c>
      <c r="E3146" t="str">
        <f>VLOOKUP(Rent[[#This Row],[Real_estate_Item]],Houses[#All],3)</f>
        <v>Tongerlo</v>
      </c>
      <c r="F3146" t="str">
        <f>VLOOKUP(Rent[[#This Row],[Real_estate_Item]],Houses[#All],6)</f>
        <v>Condo</v>
      </c>
      <c r="G3146" s="3">
        <f>VLOOKUP(Rent[[#This Row],[Real_estate_Item]],Houses[#All],7)</f>
        <v>275</v>
      </c>
      <c r="H3146" s="3">
        <f t="shared" si="98"/>
        <v>1925</v>
      </c>
      <c r="I3146" s="3">
        <f t="shared" si="99"/>
        <v>3300</v>
      </c>
      <c r="J3146" s="4">
        <f>Rent[[#This Row],[Actual_Rent]]/Rent[[#This Row],[Planned_rent]]</f>
        <v>0.58333333333333337</v>
      </c>
      <c r="K3146"/>
    </row>
    <row r="3147" spans="1:11" x14ac:dyDescent="0.25">
      <c r="A3147">
        <v>166</v>
      </c>
      <c r="B3147" s="1">
        <v>40909</v>
      </c>
      <c r="C3147">
        <v>8</v>
      </c>
      <c r="D3147" t="str">
        <f>VLOOKUP(Rent[[#This Row],[Real_estate_Item]],Houses[#All],2)</f>
        <v>Eindhoven-Oost</v>
      </c>
      <c r="E3147" t="str">
        <f>VLOOKUP(Rent[[#This Row],[Real_estate_Item]],Houses[#All],3)</f>
        <v>Tongerlo</v>
      </c>
      <c r="F3147" t="str">
        <f>VLOOKUP(Rent[[#This Row],[Real_estate_Item]],Houses[#All],6)</f>
        <v>Condo</v>
      </c>
      <c r="G3147" s="3">
        <f>VLOOKUP(Rent[[#This Row],[Real_estate_Item]],Houses[#All],7)</f>
        <v>275</v>
      </c>
      <c r="H3147" s="3">
        <f t="shared" si="98"/>
        <v>2200</v>
      </c>
      <c r="I3147" s="3">
        <f t="shared" si="99"/>
        <v>3300</v>
      </c>
      <c r="J3147" s="4">
        <f>Rent[[#This Row],[Actual_Rent]]/Rent[[#This Row],[Planned_rent]]</f>
        <v>0.66666666666666663</v>
      </c>
      <c r="K3147"/>
    </row>
    <row r="3148" spans="1:11" x14ac:dyDescent="0.25">
      <c r="A3148">
        <v>166</v>
      </c>
      <c r="B3148" s="1">
        <v>41275</v>
      </c>
      <c r="C3148">
        <v>5</v>
      </c>
      <c r="D3148" t="str">
        <f>VLOOKUP(Rent[[#This Row],[Real_estate_Item]],Houses[#All],2)</f>
        <v>Eindhoven-Oost</v>
      </c>
      <c r="E3148" t="str">
        <f>VLOOKUP(Rent[[#This Row],[Real_estate_Item]],Houses[#All],3)</f>
        <v>Tongerlo</v>
      </c>
      <c r="F3148" t="str">
        <f>VLOOKUP(Rent[[#This Row],[Real_estate_Item]],Houses[#All],6)</f>
        <v>Condo</v>
      </c>
      <c r="G3148" s="3">
        <f>VLOOKUP(Rent[[#This Row],[Real_estate_Item]],Houses[#All],7)</f>
        <v>275</v>
      </c>
      <c r="H3148" s="3">
        <f t="shared" si="98"/>
        <v>1375</v>
      </c>
      <c r="I3148" s="3">
        <f t="shared" si="99"/>
        <v>3300</v>
      </c>
      <c r="J3148" s="4">
        <f>Rent[[#This Row],[Actual_Rent]]/Rent[[#This Row],[Planned_rent]]</f>
        <v>0.41666666666666669</v>
      </c>
      <c r="K3148"/>
    </row>
    <row r="3149" spans="1:11" x14ac:dyDescent="0.25">
      <c r="A3149">
        <v>166</v>
      </c>
      <c r="B3149" s="1">
        <v>41640</v>
      </c>
      <c r="C3149">
        <v>8</v>
      </c>
      <c r="D3149" t="str">
        <f>VLOOKUP(Rent[[#This Row],[Real_estate_Item]],Houses[#All],2)</f>
        <v>Eindhoven-Oost</v>
      </c>
      <c r="E3149" t="str">
        <f>VLOOKUP(Rent[[#This Row],[Real_estate_Item]],Houses[#All],3)</f>
        <v>Tongerlo</v>
      </c>
      <c r="F3149" t="str">
        <f>VLOOKUP(Rent[[#This Row],[Real_estate_Item]],Houses[#All],6)</f>
        <v>Condo</v>
      </c>
      <c r="G3149" s="3">
        <f>VLOOKUP(Rent[[#This Row],[Real_estate_Item]],Houses[#All],7)</f>
        <v>275</v>
      </c>
      <c r="H3149" s="3">
        <f t="shared" si="98"/>
        <v>2200</v>
      </c>
      <c r="I3149" s="3">
        <f t="shared" si="99"/>
        <v>3300</v>
      </c>
      <c r="J3149" s="4">
        <f>Rent[[#This Row],[Actual_Rent]]/Rent[[#This Row],[Planned_rent]]</f>
        <v>0.66666666666666663</v>
      </c>
      <c r="K3149"/>
    </row>
    <row r="3150" spans="1:11" x14ac:dyDescent="0.25">
      <c r="A3150">
        <v>166</v>
      </c>
      <c r="B3150" s="1">
        <v>42005</v>
      </c>
      <c r="C3150">
        <v>8</v>
      </c>
      <c r="D3150" t="str">
        <f>VLOOKUP(Rent[[#This Row],[Real_estate_Item]],Houses[#All],2)</f>
        <v>Eindhoven-Oost</v>
      </c>
      <c r="E3150" t="str">
        <f>VLOOKUP(Rent[[#This Row],[Real_estate_Item]],Houses[#All],3)</f>
        <v>Tongerlo</v>
      </c>
      <c r="F3150" t="str">
        <f>VLOOKUP(Rent[[#This Row],[Real_estate_Item]],Houses[#All],6)</f>
        <v>Condo</v>
      </c>
      <c r="G3150" s="3">
        <f>VLOOKUP(Rent[[#This Row],[Real_estate_Item]],Houses[#All],7)</f>
        <v>275</v>
      </c>
      <c r="H3150" s="3">
        <f t="shared" si="98"/>
        <v>2200</v>
      </c>
      <c r="I3150" s="3">
        <f t="shared" si="99"/>
        <v>3300</v>
      </c>
      <c r="J3150" s="4">
        <f>Rent[[#This Row],[Actual_Rent]]/Rent[[#This Row],[Planned_rent]]</f>
        <v>0.66666666666666663</v>
      </c>
      <c r="K3150"/>
    </row>
    <row r="3151" spans="1:11" x14ac:dyDescent="0.25">
      <c r="A3151">
        <v>166</v>
      </c>
      <c r="B3151" s="1">
        <v>42370</v>
      </c>
      <c r="C3151">
        <v>7</v>
      </c>
      <c r="D3151" t="str">
        <f>VLOOKUP(Rent[[#This Row],[Real_estate_Item]],Houses[#All],2)</f>
        <v>Eindhoven-Oost</v>
      </c>
      <c r="E3151" t="str">
        <f>VLOOKUP(Rent[[#This Row],[Real_estate_Item]],Houses[#All],3)</f>
        <v>Tongerlo</v>
      </c>
      <c r="F3151" t="str">
        <f>VLOOKUP(Rent[[#This Row],[Real_estate_Item]],Houses[#All],6)</f>
        <v>Condo</v>
      </c>
      <c r="G3151" s="3">
        <f>VLOOKUP(Rent[[#This Row],[Real_estate_Item]],Houses[#All],7)</f>
        <v>275</v>
      </c>
      <c r="H3151" s="3">
        <f t="shared" si="98"/>
        <v>1925</v>
      </c>
      <c r="I3151" s="3">
        <f t="shared" si="99"/>
        <v>3300</v>
      </c>
      <c r="J3151" s="4">
        <f>Rent[[#This Row],[Actual_Rent]]/Rent[[#This Row],[Planned_rent]]</f>
        <v>0.58333333333333337</v>
      </c>
      <c r="K3151"/>
    </row>
    <row r="3152" spans="1:11" x14ac:dyDescent="0.25">
      <c r="A3152">
        <v>166</v>
      </c>
      <c r="B3152" s="1">
        <v>42736</v>
      </c>
      <c r="C3152">
        <v>7</v>
      </c>
      <c r="D3152" t="str">
        <f>VLOOKUP(Rent[[#This Row],[Real_estate_Item]],Houses[#All],2)</f>
        <v>Eindhoven-Oost</v>
      </c>
      <c r="E3152" t="str">
        <f>VLOOKUP(Rent[[#This Row],[Real_estate_Item]],Houses[#All],3)</f>
        <v>Tongerlo</v>
      </c>
      <c r="F3152" t="str">
        <f>VLOOKUP(Rent[[#This Row],[Real_estate_Item]],Houses[#All],6)</f>
        <v>Condo</v>
      </c>
      <c r="G3152" s="3">
        <f>VLOOKUP(Rent[[#This Row],[Real_estate_Item]],Houses[#All],7)</f>
        <v>275</v>
      </c>
      <c r="H3152" s="3">
        <f t="shared" si="98"/>
        <v>1925</v>
      </c>
      <c r="I3152" s="3">
        <f t="shared" si="99"/>
        <v>3300</v>
      </c>
      <c r="J3152" s="4">
        <f>Rent[[#This Row],[Actual_Rent]]/Rent[[#This Row],[Planned_rent]]</f>
        <v>0.58333333333333337</v>
      </c>
      <c r="K3152"/>
    </row>
    <row r="3153" spans="1:11" x14ac:dyDescent="0.25">
      <c r="A3153">
        <v>166</v>
      </c>
      <c r="B3153" s="1">
        <v>43101</v>
      </c>
      <c r="C3153">
        <v>11</v>
      </c>
      <c r="D3153" t="str">
        <f>VLOOKUP(Rent[[#This Row],[Real_estate_Item]],Houses[#All],2)</f>
        <v>Eindhoven-Oost</v>
      </c>
      <c r="E3153" t="str">
        <f>VLOOKUP(Rent[[#This Row],[Real_estate_Item]],Houses[#All],3)</f>
        <v>Tongerlo</v>
      </c>
      <c r="F3153" t="str">
        <f>VLOOKUP(Rent[[#This Row],[Real_estate_Item]],Houses[#All],6)</f>
        <v>Condo</v>
      </c>
      <c r="G3153" s="3">
        <f>VLOOKUP(Rent[[#This Row],[Real_estate_Item]],Houses[#All],7)</f>
        <v>275</v>
      </c>
      <c r="H3153" s="3">
        <f t="shared" si="98"/>
        <v>3025</v>
      </c>
      <c r="I3153" s="3">
        <f t="shared" si="99"/>
        <v>3300</v>
      </c>
      <c r="J3153" s="4">
        <f>Rent[[#This Row],[Actual_Rent]]/Rent[[#This Row],[Planned_rent]]</f>
        <v>0.91666666666666663</v>
      </c>
      <c r="K3153"/>
    </row>
    <row r="3154" spans="1:11" x14ac:dyDescent="0.25">
      <c r="A3154">
        <v>166</v>
      </c>
      <c r="B3154" s="1">
        <v>43466</v>
      </c>
      <c r="C3154">
        <v>7</v>
      </c>
      <c r="D3154" t="str">
        <f>VLOOKUP(Rent[[#This Row],[Real_estate_Item]],Houses[#All],2)</f>
        <v>Eindhoven-Oost</v>
      </c>
      <c r="E3154" t="str">
        <f>VLOOKUP(Rent[[#This Row],[Real_estate_Item]],Houses[#All],3)</f>
        <v>Tongerlo</v>
      </c>
      <c r="F3154" t="str">
        <f>VLOOKUP(Rent[[#This Row],[Real_estate_Item]],Houses[#All],6)</f>
        <v>Condo</v>
      </c>
      <c r="G3154" s="3">
        <f>VLOOKUP(Rent[[#This Row],[Real_estate_Item]],Houses[#All],7)</f>
        <v>275</v>
      </c>
      <c r="H3154" s="3">
        <f t="shared" si="98"/>
        <v>1925</v>
      </c>
      <c r="I3154" s="3">
        <f t="shared" si="99"/>
        <v>3300</v>
      </c>
      <c r="J3154" s="4">
        <f>Rent[[#This Row],[Actual_Rent]]/Rent[[#This Row],[Planned_rent]]</f>
        <v>0.58333333333333337</v>
      </c>
      <c r="K3154"/>
    </row>
    <row r="3155" spans="1:11" x14ac:dyDescent="0.25">
      <c r="A3155">
        <v>167</v>
      </c>
      <c r="B3155" s="1">
        <v>36892</v>
      </c>
      <c r="C3155">
        <v>7</v>
      </c>
      <c r="D3155" t="str">
        <f>VLOOKUP(Rent[[#This Row],[Real_estate_Item]],Houses[#All],2)</f>
        <v>Eindhoven-Oost</v>
      </c>
      <c r="E3155" t="str">
        <f>VLOOKUP(Rent[[#This Row],[Real_estate_Item]],Houses[#All],3)</f>
        <v>Tongerlo</v>
      </c>
      <c r="F3155" t="str">
        <f>VLOOKUP(Rent[[#This Row],[Real_estate_Item]],Houses[#All],6)</f>
        <v>Condo</v>
      </c>
      <c r="G3155" s="3">
        <f>VLOOKUP(Rent[[#This Row],[Real_estate_Item]],Houses[#All],7)</f>
        <v>275</v>
      </c>
      <c r="H3155" s="3">
        <f t="shared" si="98"/>
        <v>1925</v>
      </c>
      <c r="I3155" s="3">
        <f t="shared" si="99"/>
        <v>3300</v>
      </c>
      <c r="J3155" s="4">
        <f>Rent[[#This Row],[Actual_Rent]]/Rent[[#This Row],[Planned_rent]]</f>
        <v>0.58333333333333337</v>
      </c>
      <c r="K3155"/>
    </row>
    <row r="3156" spans="1:11" x14ac:dyDescent="0.25">
      <c r="A3156">
        <v>167</v>
      </c>
      <c r="B3156" s="1">
        <v>37257</v>
      </c>
      <c r="C3156">
        <v>8</v>
      </c>
      <c r="D3156" t="str">
        <f>VLOOKUP(Rent[[#This Row],[Real_estate_Item]],Houses[#All],2)</f>
        <v>Eindhoven-Oost</v>
      </c>
      <c r="E3156" t="str">
        <f>VLOOKUP(Rent[[#This Row],[Real_estate_Item]],Houses[#All],3)</f>
        <v>Tongerlo</v>
      </c>
      <c r="F3156" t="str">
        <f>VLOOKUP(Rent[[#This Row],[Real_estate_Item]],Houses[#All],6)</f>
        <v>Condo</v>
      </c>
      <c r="G3156" s="3">
        <f>VLOOKUP(Rent[[#This Row],[Real_estate_Item]],Houses[#All],7)</f>
        <v>275</v>
      </c>
      <c r="H3156" s="3">
        <f t="shared" si="98"/>
        <v>2200</v>
      </c>
      <c r="I3156" s="3">
        <f t="shared" si="99"/>
        <v>3300</v>
      </c>
      <c r="J3156" s="4">
        <f>Rent[[#This Row],[Actual_Rent]]/Rent[[#This Row],[Planned_rent]]</f>
        <v>0.66666666666666663</v>
      </c>
      <c r="K3156"/>
    </row>
    <row r="3157" spans="1:11" x14ac:dyDescent="0.25">
      <c r="A3157">
        <v>167</v>
      </c>
      <c r="B3157" s="1">
        <v>37622</v>
      </c>
      <c r="C3157">
        <v>9</v>
      </c>
      <c r="D3157" t="str">
        <f>VLOOKUP(Rent[[#This Row],[Real_estate_Item]],Houses[#All],2)</f>
        <v>Eindhoven-Oost</v>
      </c>
      <c r="E3157" t="str">
        <f>VLOOKUP(Rent[[#This Row],[Real_estate_Item]],Houses[#All],3)</f>
        <v>Tongerlo</v>
      </c>
      <c r="F3157" t="str">
        <f>VLOOKUP(Rent[[#This Row],[Real_estate_Item]],Houses[#All],6)</f>
        <v>Condo</v>
      </c>
      <c r="G3157" s="3">
        <f>VLOOKUP(Rent[[#This Row],[Real_estate_Item]],Houses[#All],7)</f>
        <v>275</v>
      </c>
      <c r="H3157" s="3">
        <f t="shared" si="98"/>
        <v>2475</v>
      </c>
      <c r="I3157" s="3">
        <f t="shared" si="99"/>
        <v>3300</v>
      </c>
      <c r="J3157" s="4">
        <f>Rent[[#This Row],[Actual_Rent]]/Rent[[#This Row],[Planned_rent]]</f>
        <v>0.75</v>
      </c>
      <c r="K3157"/>
    </row>
    <row r="3158" spans="1:11" x14ac:dyDescent="0.25">
      <c r="A3158">
        <v>167</v>
      </c>
      <c r="B3158" s="1">
        <v>37987</v>
      </c>
      <c r="C3158">
        <v>9</v>
      </c>
      <c r="D3158" t="str">
        <f>VLOOKUP(Rent[[#This Row],[Real_estate_Item]],Houses[#All],2)</f>
        <v>Eindhoven-Oost</v>
      </c>
      <c r="E3158" t="str">
        <f>VLOOKUP(Rent[[#This Row],[Real_estate_Item]],Houses[#All],3)</f>
        <v>Tongerlo</v>
      </c>
      <c r="F3158" t="str">
        <f>VLOOKUP(Rent[[#This Row],[Real_estate_Item]],Houses[#All],6)</f>
        <v>Condo</v>
      </c>
      <c r="G3158" s="3">
        <f>VLOOKUP(Rent[[#This Row],[Real_estate_Item]],Houses[#All],7)</f>
        <v>275</v>
      </c>
      <c r="H3158" s="3">
        <f t="shared" si="98"/>
        <v>2475</v>
      </c>
      <c r="I3158" s="3">
        <f t="shared" si="99"/>
        <v>3300</v>
      </c>
      <c r="J3158" s="4">
        <f>Rent[[#This Row],[Actual_Rent]]/Rent[[#This Row],[Planned_rent]]</f>
        <v>0.75</v>
      </c>
      <c r="K3158"/>
    </row>
    <row r="3159" spans="1:11" x14ac:dyDescent="0.25">
      <c r="A3159">
        <v>167</v>
      </c>
      <c r="B3159" s="1">
        <v>38353</v>
      </c>
      <c r="C3159">
        <v>6</v>
      </c>
      <c r="D3159" t="str">
        <f>VLOOKUP(Rent[[#This Row],[Real_estate_Item]],Houses[#All],2)</f>
        <v>Eindhoven-Oost</v>
      </c>
      <c r="E3159" t="str">
        <f>VLOOKUP(Rent[[#This Row],[Real_estate_Item]],Houses[#All],3)</f>
        <v>Tongerlo</v>
      </c>
      <c r="F3159" t="str">
        <f>VLOOKUP(Rent[[#This Row],[Real_estate_Item]],Houses[#All],6)</f>
        <v>Condo</v>
      </c>
      <c r="G3159" s="3">
        <f>VLOOKUP(Rent[[#This Row],[Real_estate_Item]],Houses[#All],7)</f>
        <v>275</v>
      </c>
      <c r="H3159" s="3">
        <f t="shared" si="98"/>
        <v>1650</v>
      </c>
      <c r="I3159" s="3">
        <f t="shared" si="99"/>
        <v>3300</v>
      </c>
      <c r="J3159" s="4">
        <f>Rent[[#This Row],[Actual_Rent]]/Rent[[#This Row],[Planned_rent]]</f>
        <v>0.5</v>
      </c>
      <c r="K3159"/>
    </row>
    <row r="3160" spans="1:11" x14ac:dyDescent="0.25">
      <c r="A3160">
        <v>167</v>
      </c>
      <c r="B3160" s="1">
        <v>38718</v>
      </c>
      <c r="C3160">
        <v>7</v>
      </c>
      <c r="D3160" t="str">
        <f>VLOOKUP(Rent[[#This Row],[Real_estate_Item]],Houses[#All],2)</f>
        <v>Eindhoven-Oost</v>
      </c>
      <c r="E3160" t="str">
        <f>VLOOKUP(Rent[[#This Row],[Real_estate_Item]],Houses[#All],3)</f>
        <v>Tongerlo</v>
      </c>
      <c r="F3160" t="str">
        <f>VLOOKUP(Rent[[#This Row],[Real_estate_Item]],Houses[#All],6)</f>
        <v>Condo</v>
      </c>
      <c r="G3160" s="3">
        <f>VLOOKUP(Rent[[#This Row],[Real_estate_Item]],Houses[#All],7)</f>
        <v>275</v>
      </c>
      <c r="H3160" s="3">
        <f t="shared" si="98"/>
        <v>1925</v>
      </c>
      <c r="I3160" s="3">
        <f t="shared" si="99"/>
        <v>3300</v>
      </c>
      <c r="J3160" s="4">
        <f>Rent[[#This Row],[Actual_Rent]]/Rent[[#This Row],[Planned_rent]]</f>
        <v>0.58333333333333337</v>
      </c>
      <c r="K3160"/>
    </row>
    <row r="3161" spans="1:11" x14ac:dyDescent="0.25">
      <c r="A3161">
        <v>167</v>
      </c>
      <c r="B3161" s="1">
        <v>39083</v>
      </c>
      <c r="C3161">
        <v>9</v>
      </c>
      <c r="D3161" t="str">
        <f>VLOOKUP(Rent[[#This Row],[Real_estate_Item]],Houses[#All],2)</f>
        <v>Eindhoven-Oost</v>
      </c>
      <c r="E3161" t="str">
        <f>VLOOKUP(Rent[[#This Row],[Real_estate_Item]],Houses[#All],3)</f>
        <v>Tongerlo</v>
      </c>
      <c r="F3161" t="str">
        <f>VLOOKUP(Rent[[#This Row],[Real_estate_Item]],Houses[#All],6)</f>
        <v>Condo</v>
      </c>
      <c r="G3161" s="3">
        <f>VLOOKUP(Rent[[#This Row],[Real_estate_Item]],Houses[#All],7)</f>
        <v>275</v>
      </c>
      <c r="H3161" s="3">
        <f t="shared" si="98"/>
        <v>2475</v>
      </c>
      <c r="I3161" s="3">
        <f t="shared" si="99"/>
        <v>3300</v>
      </c>
      <c r="J3161" s="4">
        <f>Rent[[#This Row],[Actual_Rent]]/Rent[[#This Row],[Planned_rent]]</f>
        <v>0.75</v>
      </c>
      <c r="K3161"/>
    </row>
    <row r="3162" spans="1:11" x14ac:dyDescent="0.25">
      <c r="A3162">
        <v>167</v>
      </c>
      <c r="B3162" s="1">
        <v>39448</v>
      </c>
      <c r="C3162">
        <v>9</v>
      </c>
      <c r="D3162" t="str">
        <f>VLOOKUP(Rent[[#This Row],[Real_estate_Item]],Houses[#All],2)</f>
        <v>Eindhoven-Oost</v>
      </c>
      <c r="E3162" t="str">
        <f>VLOOKUP(Rent[[#This Row],[Real_estate_Item]],Houses[#All],3)</f>
        <v>Tongerlo</v>
      </c>
      <c r="F3162" t="str">
        <f>VLOOKUP(Rent[[#This Row],[Real_estate_Item]],Houses[#All],6)</f>
        <v>Condo</v>
      </c>
      <c r="G3162" s="3">
        <f>VLOOKUP(Rent[[#This Row],[Real_estate_Item]],Houses[#All],7)</f>
        <v>275</v>
      </c>
      <c r="H3162" s="3">
        <f t="shared" si="98"/>
        <v>2475</v>
      </c>
      <c r="I3162" s="3">
        <f t="shared" si="99"/>
        <v>3300</v>
      </c>
      <c r="J3162" s="4">
        <f>Rent[[#This Row],[Actual_Rent]]/Rent[[#This Row],[Planned_rent]]</f>
        <v>0.75</v>
      </c>
      <c r="K3162"/>
    </row>
    <row r="3163" spans="1:11" x14ac:dyDescent="0.25">
      <c r="A3163">
        <v>167</v>
      </c>
      <c r="B3163" s="1">
        <v>39814</v>
      </c>
      <c r="C3163">
        <v>7</v>
      </c>
      <c r="D3163" t="str">
        <f>VLOOKUP(Rent[[#This Row],[Real_estate_Item]],Houses[#All],2)</f>
        <v>Eindhoven-Oost</v>
      </c>
      <c r="E3163" t="str">
        <f>VLOOKUP(Rent[[#This Row],[Real_estate_Item]],Houses[#All],3)</f>
        <v>Tongerlo</v>
      </c>
      <c r="F3163" t="str">
        <f>VLOOKUP(Rent[[#This Row],[Real_estate_Item]],Houses[#All],6)</f>
        <v>Condo</v>
      </c>
      <c r="G3163" s="3">
        <f>VLOOKUP(Rent[[#This Row],[Real_estate_Item]],Houses[#All],7)</f>
        <v>275</v>
      </c>
      <c r="H3163" s="3">
        <f t="shared" si="98"/>
        <v>1925</v>
      </c>
      <c r="I3163" s="3">
        <f t="shared" si="99"/>
        <v>3300</v>
      </c>
      <c r="J3163" s="4">
        <f>Rent[[#This Row],[Actual_Rent]]/Rent[[#This Row],[Planned_rent]]</f>
        <v>0.58333333333333337</v>
      </c>
      <c r="K3163"/>
    </row>
    <row r="3164" spans="1:11" x14ac:dyDescent="0.25">
      <c r="A3164">
        <v>167</v>
      </c>
      <c r="B3164" s="1">
        <v>40179</v>
      </c>
      <c r="C3164">
        <v>9</v>
      </c>
      <c r="D3164" t="str">
        <f>VLOOKUP(Rent[[#This Row],[Real_estate_Item]],Houses[#All],2)</f>
        <v>Eindhoven-Oost</v>
      </c>
      <c r="E3164" t="str">
        <f>VLOOKUP(Rent[[#This Row],[Real_estate_Item]],Houses[#All],3)</f>
        <v>Tongerlo</v>
      </c>
      <c r="F3164" t="str">
        <f>VLOOKUP(Rent[[#This Row],[Real_estate_Item]],Houses[#All],6)</f>
        <v>Condo</v>
      </c>
      <c r="G3164" s="3">
        <f>VLOOKUP(Rent[[#This Row],[Real_estate_Item]],Houses[#All],7)</f>
        <v>275</v>
      </c>
      <c r="H3164" s="3">
        <f t="shared" si="98"/>
        <v>2475</v>
      </c>
      <c r="I3164" s="3">
        <f t="shared" si="99"/>
        <v>3300</v>
      </c>
      <c r="J3164" s="4">
        <f>Rent[[#This Row],[Actual_Rent]]/Rent[[#This Row],[Planned_rent]]</f>
        <v>0.75</v>
      </c>
      <c r="K3164"/>
    </row>
    <row r="3165" spans="1:11" x14ac:dyDescent="0.25">
      <c r="A3165">
        <v>167</v>
      </c>
      <c r="B3165" s="1">
        <v>40544</v>
      </c>
      <c r="C3165">
        <v>9</v>
      </c>
      <c r="D3165" t="str">
        <f>VLOOKUP(Rent[[#This Row],[Real_estate_Item]],Houses[#All],2)</f>
        <v>Eindhoven-Oost</v>
      </c>
      <c r="E3165" t="str">
        <f>VLOOKUP(Rent[[#This Row],[Real_estate_Item]],Houses[#All],3)</f>
        <v>Tongerlo</v>
      </c>
      <c r="F3165" t="str">
        <f>VLOOKUP(Rent[[#This Row],[Real_estate_Item]],Houses[#All],6)</f>
        <v>Condo</v>
      </c>
      <c r="G3165" s="3">
        <f>VLOOKUP(Rent[[#This Row],[Real_estate_Item]],Houses[#All],7)</f>
        <v>275</v>
      </c>
      <c r="H3165" s="3">
        <f t="shared" si="98"/>
        <v>2475</v>
      </c>
      <c r="I3165" s="3">
        <f t="shared" si="99"/>
        <v>3300</v>
      </c>
      <c r="J3165" s="4">
        <f>Rent[[#This Row],[Actual_Rent]]/Rent[[#This Row],[Planned_rent]]</f>
        <v>0.75</v>
      </c>
      <c r="K3165"/>
    </row>
    <row r="3166" spans="1:11" x14ac:dyDescent="0.25">
      <c r="A3166">
        <v>167</v>
      </c>
      <c r="B3166" s="1">
        <v>40909</v>
      </c>
      <c r="C3166">
        <v>6</v>
      </c>
      <c r="D3166" t="str">
        <f>VLOOKUP(Rent[[#This Row],[Real_estate_Item]],Houses[#All],2)</f>
        <v>Eindhoven-Oost</v>
      </c>
      <c r="E3166" t="str">
        <f>VLOOKUP(Rent[[#This Row],[Real_estate_Item]],Houses[#All],3)</f>
        <v>Tongerlo</v>
      </c>
      <c r="F3166" t="str">
        <f>VLOOKUP(Rent[[#This Row],[Real_estate_Item]],Houses[#All],6)</f>
        <v>Condo</v>
      </c>
      <c r="G3166" s="3">
        <f>VLOOKUP(Rent[[#This Row],[Real_estate_Item]],Houses[#All],7)</f>
        <v>275</v>
      </c>
      <c r="H3166" s="3">
        <f t="shared" si="98"/>
        <v>1650</v>
      </c>
      <c r="I3166" s="3">
        <f t="shared" si="99"/>
        <v>3300</v>
      </c>
      <c r="J3166" s="4">
        <f>Rent[[#This Row],[Actual_Rent]]/Rent[[#This Row],[Planned_rent]]</f>
        <v>0.5</v>
      </c>
      <c r="K3166"/>
    </row>
    <row r="3167" spans="1:11" x14ac:dyDescent="0.25">
      <c r="A3167">
        <v>167</v>
      </c>
      <c r="B3167" s="1">
        <v>41275</v>
      </c>
      <c r="C3167">
        <v>6</v>
      </c>
      <c r="D3167" t="str">
        <f>VLOOKUP(Rent[[#This Row],[Real_estate_Item]],Houses[#All],2)</f>
        <v>Eindhoven-Oost</v>
      </c>
      <c r="E3167" t="str">
        <f>VLOOKUP(Rent[[#This Row],[Real_estate_Item]],Houses[#All],3)</f>
        <v>Tongerlo</v>
      </c>
      <c r="F3167" t="str">
        <f>VLOOKUP(Rent[[#This Row],[Real_estate_Item]],Houses[#All],6)</f>
        <v>Condo</v>
      </c>
      <c r="G3167" s="3">
        <f>VLOOKUP(Rent[[#This Row],[Real_estate_Item]],Houses[#All],7)</f>
        <v>275</v>
      </c>
      <c r="H3167" s="3">
        <f t="shared" si="98"/>
        <v>1650</v>
      </c>
      <c r="I3167" s="3">
        <f t="shared" si="99"/>
        <v>3300</v>
      </c>
      <c r="J3167" s="4">
        <f>Rent[[#This Row],[Actual_Rent]]/Rent[[#This Row],[Planned_rent]]</f>
        <v>0.5</v>
      </c>
      <c r="K3167"/>
    </row>
    <row r="3168" spans="1:11" x14ac:dyDescent="0.25">
      <c r="A3168">
        <v>167</v>
      </c>
      <c r="B3168" s="1">
        <v>41640</v>
      </c>
      <c r="C3168">
        <v>9</v>
      </c>
      <c r="D3168" t="str">
        <f>VLOOKUP(Rent[[#This Row],[Real_estate_Item]],Houses[#All],2)</f>
        <v>Eindhoven-Oost</v>
      </c>
      <c r="E3168" t="str">
        <f>VLOOKUP(Rent[[#This Row],[Real_estate_Item]],Houses[#All],3)</f>
        <v>Tongerlo</v>
      </c>
      <c r="F3168" t="str">
        <f>VLOOKUP(Rent[[#This Row],[Real_estate_Item]],Houses[#All],6)</f>
        <v>Condo</v>
      </c>
      <c r="G3168" s="3">
        <f>VLOOKUP(Rent[[#This Row],[Real_estate_Item]],Houses[#All],7)</f>
        <v>275</v>
      </c>
      <c r="H3168" s="3">
        <f t="shared" si="98"/>
        <v>2475</v>
      </c>
      <c r="I3168" s="3">
        <f t="shared" si="99"/>
        <v>3300</v>
      </c>
      <c r="J3168" s="4">
        <f>Rent[[#This Row],[Actual_Rent]]/Rent[[#This Row],[Planned_rent]]</f>
        <v>0.75</v>
      </c>
      <c r="K3168"/>
    </row>
    <row r="3169" spans="1:11" x14ac:dyDescent="0.25">
      <c r="A3169">
        <v>167</v>
      </c>
      <c r="B3169" s="1">
        <v>42005</v>
      </c>
      <c r="C3169">
        <v>8</v>
      </c>
      <c r="D3169" t="str">
        <f>VLOOKUP(Rent[[#This Row],[Real_estate_Item]],Houses[#All],2)</f>
        <v>Eindhoven-Oost</v>
      </c>
      <c r="E3169" t="str">
        <f>VLOOKUP(Rent[[#This Row],[Real_estate_Item]],Houses[#All],3)</f>
        <v>Tongerlo</v>
      </c>
      <c r="F3169" t="str">
        <f>VLOOKUP(Rent[[#This Row],[Real_estate_Item]],Houses[#All],6)</f>
        <v>Condo</v>
      </c>
      <c r="G3169" s="3">
        <f>VLOOKUP(Rent[[#This Row],[Real_estate_Item]],Houses[#All],7)</f>
        <v>275</v>
      </c>
      <c r="H3169" s="3">
        <f t="shared" si="98"/>
        <v>2200</v>
      </c>
      <c r="I3169" s="3">
        <f t="shared" si="99"/>
        <v>3300</v>
      </c>
      <c r="J3169" s="4">
        <f>Rent[[#This Row],[Actual_Rent]]/Rent[[#This Row],[Planned_rent]]</f>
        <v>0.66666666666666663</v>
      </c>
      <c r="K3169"/>
    </row>
    <row r="3170" spans="1:11" x14ac:dyDescent="0.25">
      <c r="A3170">
        <v>167</v>
      </c>
      <c r="B3170" s="1">
        <v>42370</v>
      </c>
      <c r="C3170">
        <v>6</v>
      </c>
      <c r="D3170" t="str">
        <f>VLOOKUP(Rent[[#This Row],[Real_estate_Item]],Houses[#All],2)</f>
        <v>Eindhoven-Oost</v>
      </c>
      <c r="E3170" t="str">
        <f>VLOOKUP(Rent[[#This Row],[Real_estate_Item]],Houses[#All],3)</f>
        <v>Tongerlo</v>
      </c>
      <c r="F3170" t="str">
        <f>VLOOKUP(Rent[[#This Row],[Real_estate_Item]],Houses[#All],6)</f>
        <v>Condo</v>
      </c>
      <c r="G3170" s="3">
        <f>VLOOKUP(Rent[[#This Row],[Real_estate_Item]],Houses[#All],7)</f>
        <v>275</v>
      </c>
      <c r="H3170" s="3">
        <f t="shared" si="98"/>
        <v>1650</v>
      </c>
      <c r="I3170" s="3">
        <f t="shared" si="99"/>
        <v>3300</v>
      </c>
      <c r="J3170" s="4">
        <f>Rent[[#This Row],[Actual_Rent]]/Rent[[#This Row],[Planned_rent]]</f>
        <v>0.5</v>
      </c>
      <c r="K3170"/>
    </row>
    <row r="3171" spans="1:11" x14ac:dyDescent="0.25">
      <c r="A3171">
        <v>167</v>
      </c>
      <c r="B3171" s="1">
        <v>42736</v>
      </c>
      <c r="C3171">
        <v>6</v>
      </c>
      <c r="D3171" t="str">
        <f>VLOOKUP(Rent[[#This Row],[Real_estate_Item]],Houses[#All],2)</f>
        <v>Eindhoven-Oost</v>
      </c>
      <c r="E3171" t="str">
        <f>VLOOKUP(Rent[[#This Row],[Real_estate_Item]],Houses[#All],3)</f>
        <v>Tongerlo</v>
      </c>
      <c r="F3171" t="str">
        <f>VLOOKUP(Rent[[#This Row],[Real_estate_Item]],Houses[#All],6)</f>
        <v>Condo</v>
      </c>
      <c r="G3171" s="3">
        <f>VLOOKUP(Rent[[#This Row],[Real_estate_Item]],Houses[#All],7)</f>
        <v>275</v>
      </c>
      <c r="H3171" s="3">
        <f t="shared" si="98"/>
        <v>1650</v>
      </c>
      <c r="I3171" s="3">
        <f t="shared" si="99"/>
        <v>3300</v>
      </c>
      <c r="J3171" s="4">
        <f>Rent[[#This Row],[Actual_Rent]]/Rent[[#This Row],[Planned_rent]]</f>
        <v>0.5</v>
      </c>
      <c r="K3171"/>
    </row>
    <row r="3172" spans="1:11" x14ac:dyDescent="0.25">
      <c r="A3172">
        <v>167</v>
      </c>
      <c r="B3172" s="1">
        <v>43101</v>
      </c>
      <c r="C3172">
        <v>7</v>
      </c>
      <c r="D3172" t="str">
        <f>VLOOKUP(Rent[[#This Row],[Real_estate_Item]],Houses[#All],2)</f>
        <v>Eindhoven-Oost</v>
      </c>
      <c r="E3172" t="str">
        <f>VLOOKUP(Rent[[#This Row],[Real_estate_Item]],Houses[#All],3)</f>
        <v>Tongerlo</v>
      </c>
      <c r="F3172" t="str">
        <f>VLOOKUP(Rent[[#This Row],[Real_estate_Item]],Houses[#All],6)</f>
        <v>Condo</v>
      </c>
      <c r="G3172" s="3">
        <f>VLOOKUP(Rent[[#This Row],[Real_estate_Item]],Houses[#All],7)</f>
        <v>275</v>
      </c>
      <c r="H3172" s="3">
        <f t="shared" si="98"/>
        <v>1925</v>
      </c>
      <c r="I3172" s="3">
        <f t="shared" si="99"/>
        <v>3300</v>
      </c>
      <c r="J3172" s="4">
        <f>Rent[[#This Row],[Actual_Rent]]/Rent[[#This Row],[Planned_rent]]</f>
        <v>0.58333333333333337</v>
      </c>
      <c r="K3172"/>
    </row>
    <row r="3173" spans="1:11" x14ac:dyDescent="0.25">
      <c r="A3173">
        <v>167</v>
      </c>
      <c r="B3173" s="1">
        <v>43466</v>
      </c>
      <c r="C3173">
        <v>11</v>
      </c>
      <c r="D3173" t="str">
        <f>VLOOKUP(Rent[[#This Row],[Real_estate_Item]],Houses[#All],2)</f>
        <v>Eindhoven-Oost</v>
      </c>
      <c r="E3173" t="str">
        <f>VLOOKUP(Rent[[#This Row],[Real_estate_Item]],Houses[#All],3)</f>
        <v>Tongerlo</v>
      </c>
      <c r="F3173" t="str">
        <f>VLOOKUP(Rent[[#This Row],[Real_estate_Item]],Houses[#All],6)</f>
        <v>Condo</v>
      </c>
      <c r="G3173" s="3">
        <f>VLOOKUP(Rent[[#This Row],[Real_estate_Item]],Houses[#All],7)</f>
        <v>275</v>
      </c>
      <c r="H3173" s="3">
        <f t="shared" si="98"/>
        <v>3025</v>
      </c>
      <c r="I3173" s="3">
        <f t="shared" si="99"/>
        <v>3300</v>
      </c>
      <c r="J3173" s="4">
        <f>Rent[[#This Row],[Actual_Rent]]/Rent[[#This Row],[Planned_rent]]</f>
        <v>0.91666666666666663</v>
      </c>
      <c r="K3173"/>
    </row>
    <row r="3174" spans="1:11" x14ac:dyDescent="0.25">
      <c r="A3174">
        <v>168</v>
      </c>
      <c r="B3174" s="1">
        <v>36892</v>
      </c>
      <c r="C3174">
        <v>5</v>
      </c>
      <c r="D3174" t="str">
        <f>VLOOKUP(Rent[[#This Row],[Real_estate_Item]],Houses[#All],2)</f>
        <v>Eindhoven-Oost</v>
      </c>
      <c r="E3174" t="str">
        <f>VLOOKUP(Rent[[#This Row],[Real_estate_Item]],Houses[#All],3)</f>
        <v>Tongerlo</v>
      </c>
      <c r="F3174" t="str">
        <f>VLOOKUP(Rent[[#This Row],[Real_estate_Item]],Houses[#All],6)</f>
        <v>Condo</v>
      </c>
      <c r="G3174" s="3">
        <f>VLOOKUP(Rent[[#This Row],[Real_estate_Item]],Houses[#All],7)</f>
        <v>275</v>
      </c>
      <c r="H3174" s="3">
        <f t="shared" si="98"/>
        <v>1375</v>
      </c>
      <c r="I3174" s="3">
        <f t="shared" si="99"/>
        <v>3300</v>
      </c>
      <c r="J3174" s="4">
        <f>Rent[[#This Row],[Actual_Rent]]/Rent[[#This Row],[Planned_rent]]</f>
        <v>0.41666666666666669</v>
      </c>
      <c r="K3174"/>
    </row>
    <row r="3175" spans="1:11" x14ac:dyDescent="0.25">
      <c r="A3175">
        <v>168</v>
      </c>
      <c r="B3175" s="1">
        <v>37257</v>
      </c>
      <c r="C3175">
        <v>9</v>
      </c>
      <c r="D3175" t="str">
        <f>VLOOKUP(Rent[[#This Row],[Real_estate_Item]],Houses[#All],2)</f>
        <v>Eindhoven-Oost</v>
      </c>
      <c r="E3175" t="str">
        <f>VLOOKUP(Rent[[#This Row],[Real_estate_Item]],Houses[#All],3)</f>
        <v>Tongerlo</v>
      </c>
      <c r="F3175" t="str">
        <f>VLOOKUP(Rent[[#This Row],[Real_estate_Item]],Houses[#All],6)</f>
        <v>Condo</v>
      </c>
      <c r="G3175" s="3">
        <f>VLOOKUP(Rent[[#This Row],[Real_estate_Item]],Houses[#All],7)</f>
        <v>275</v>
      </c>
      <c r="H3175" s="3">
        <f t="shared" si="98"/>
        <v>2475</v>
      </c>
      <c r="I3175" s="3">
        <f t="shared" si="99"/>
        <v>3300</v>
      </c>
      <c r="J3175" s="4">
        <f>Rent[[#This Row],[Actual_Rent]]/Rent[[#This Row],[Planned_rent]]</f>
        <v>0.75</v>
      </c>
      <c r="K3175"/>
    </row>
    <row r="3176" spans="1:11" x14ac:dyDescent="0.25">
      <c r="A3176">
        <v>168</v>
      </c>
      <c r="B3176" s="1">
        <v>37622</v>
      </c>
      <c r="C3176">
        <v>6</v>
      </c>
      <c r="D3176" t="str">
        <f>VLOOKUP(Rent[[#This Row],[Real_estate_Item]],Houses[#All],2)</f>
        <v>Eindhoven-Oost</v>
      </c>
      <c r="E3176" t="str">
        <f>VLOOKUP(Rent[[#This Row],[Real_estate_Item]],Houses[#All],3)</f>
        <v>Tongerlo</v>
      </c>
      <c r="F3176" t="str">
        <f>VLOOKUP(Rent[[#This Row],[Real_estate_Item]],Houses[#All],6)</f>
        <v>Condo</v>
      </c>
      <c r="G3176" s="3">
        <f>VLOOKUP(Rent[[#This Row],[Real_estate_Item]],Houses[#All],7)</f>
        <v>275</v>
      </c>
      <c r="H3176" s="3">
        <f t="shared" si="98"/>
        <v>1650</v>
      </c>
      <c r="I3176" s="3">
        <f t="shared" si="99"/>
        <v>3300</v>
      </c>
      <c r="J3176" s="4">
        <f>Rent[[#This Row],[Actual_Rent]]/Rent[[#This Row],[Planned_rent]]</f>
        <v>0.5</v>
      </c>
      <c r="K3176"/>
    </row>
    <row r="3177" spans="1:11" x14ac:dyDescent="0.25">
      <c r="A3177">
        <v>168</v>
      </c>
      <c r="B3177" s="1">
        <v>37987</v>
      </c>
      <c r="C3177">
        <v>5</v>
      </c>
      <c r="D3177" t="str">
        <f>VLOOKUP(Rent[[#This Row],[Real_estate_Item]],Houses[#All],2)</f>
        <v>Eindhoven-Oost</v>
      </c>
      <c r="E3177" t="str">
        <f>VLOOKUP(Rent[[#This Row],[Real_estate_Item]],Houses[#All],3)</f>
        <v>Tongerlo</v>
      </c>
      <c r="F3177" t="str">
        <f>VLOOKUP(Rent[[#This Row],[Real_estate_Item]],Houses[#All],6)</f>
        <v>Condo</v>
      </c>
      <c r="G3177" s="3">
        <f>VLOOKUP(Rent[[#This Row],[Real_estate_Item]],Houses[#All],7)</f>
        <v>275</v>
      </c>
      <c r="H3177" s="3">
        <f t="shared" si="98"/>
        <v>1375</v>
      </c>
      <c r="I3177" s="3">
        <f t="shared" si="99"/>
        <v>3300</v>
      </c>
      <c r="J3177" s="4">
        <f>Rent[[#This Row],[Actual_Rent]]/Rent[[#This Row],[Planned_rent]]</f>
        <v>0.41666666666666669</v>
      </c>
      <c r="K3177"/>
    </row>
    <row r="3178" spans="1:11" x14ac:dyDescent="0.25">
      <c r="A3178">
        <v>168</v>
      </c>
      <c r="B3178" s="1">
        <v>38353</v>
      </c>
      <c r="C3178">
        <v>9</v>
      </c>
      <c r="D3178" t="str">
        <f>VLOOKUP(Rent[[#This Row],[Real_estate_Item]],Houses[#All],2)</f>
        <v>Eindhoven-Oost</v>
      </c>
      <c r="E3178" t="str">
        <f>VLOOKUP(Rent[[#This Row],[Real_estate_Item]],Houses[#All],3)</f>
        <v>Tongerlo</v>
      </c>
      <c r="F3178" t="str">
        <f>VLOOKUP(Rent[[#This Row],[Real_estate_Item]],Houses[#All],6)</f>
        <v>Condo</v>
      </c>
      <c r="G3178" s="3">
        <f>VLOOKUP(Rent[[#This Row],[Real_estate_Item]],Houses[#All],7)</f>
        <v>275</v>
      </c>
      <c r="H3178" s="3">
        <f t="shared" si="98"/>
        <v>2475</v>
      </c>
      <c r="I3178" s="3">
        <f t="shared" si="99"/>
        <v>3300</v>
      </c>
      <c r="J3178" s="4">
        <f>Rent[[#This Row],[Actual_Rent]]/Rent[[#This Row],[Planned_rent]]</f>
        <v>0.75</v>
      </c>
      <c r="K3178"/>
    </row>
    <row r="3179" spans="1:11" x14ac:dyDescent="0.25">
      <c r="A3179">
        <v>168</v>
      </c>
      <c r="B3179" s="1">
        <v>38718</v>
      </c>
      <c r="C3179">
        <v>7</v>
      </c>
      <c r="D3179" t="str">
        <f>VLOOKUP(Rent[[#This Row],[Real_estate_Item]],Houses[#All],2)</f>
        <v>Eindhoven-Oost</v>
      </c>
      <c r="E3179" t="str">
        <f>VLOOKUP(Rent[[#This Row],[Real_estate_Item]],Houses[#All],3)</f>
        <v>Tongerlo</v>
      </c>
      <c r="F3179" t="str">
        <f>VLOOKUP(Rent[[#This Row],[Real_estate_Item]],Houses[#All],6)</f>
        <v>Condo</v>
      </c>
      <c r="G3179" s="3">
        <f>VLOOKUP(Rent[[#This Row],[Real_estate_Item]],Houses[#All],7)</f>
        <v>275</v>
      </c>
      <c r="H3179" s="3">
        <f t="shared" si="98"/>
        <v>1925</v>
      </c>
      <c r="I3179" s="3">
        <f t="shared" si="99"/>
        <v>3300</v>
      </c>
      <c r="J3179" s="4">
        <f>Rent[[#This Row],[Actual_Rent]]/Rent[[#This Row],[Planned_rent]]</f>
        <v>0.58333333333333337</v>
      </c>
      <c r="K3179"/>
    </row>
    <row r="3180" spans="1:11" x14ac:dyDescent="0.25">
      <c r="A3180">
        <v>168</v>
      </c>
      <c r="B3180" s="1">
        <v>39083</v>
      </c>
      <c r="C3180">
        <v>9</v>
      </c>
      <c r="D3180" t="str">
        <f>VLOOKUP(Rent[[#This Row],[Real_estate_Item]],Houses[#All],2)</f>
        <v>Eindhoven-Oost</v>
      </c>
      <c r="E3180" t="str">
        <f>VLOOKUP(Rent[[#This Row],[Real_estate_Item]],Houses[#All],3)</f>
        <v>Tongerlo</v>
      </c>
      <c r="F3180" t="str">
        <f>VLOOKUP(Rent[[#This Row],[Real_estate_Item]],Houses[#All],6)</f>
        <v>Condo</v>
      </c>
      <c r="G3180" s="3">
        <f>VLOOKUP(Rent[[#This Row],[Real_estate_Item]],Houses[#All],7)</f>
        <v>275</v>
      </c>
      <c r="H3180" s="3">
        <f t="shared" si="98"/>
        <v>2475</v>
      </c>
      <c r="I3180" s="3">
        <f t="shared" si="99"/>
        <v>3300</v>
      </c>
      <c r="J3180" s="4">
        <f>Rent[[#This Row],[Actual_Rent]]/Rent[[#This Row],[Planned_rent]]</f>
        <v>0.75</v>
      </c>
      <c r="K3180"/>
    </row>
    <row r="3181" spans="1:11" x14ac:dyDescent="0.25">
      <c r="A3181">
        <v>168</v>
      </c>
      <c r="B3181" s="1">
        <v>39448</v>
      </c>
      <c r="C3181">
        <v>6</v>
      </c>
      <c r="D3181" t="str">
        <f>VLOOKUP(Rent[[#This Row],[Real_estate_Item]],Houses[#All],2)</f>
        <v>Eindhoven-Oost</v>
      </c>
      <c r="E3181" t="str">
        <f>VLOOKUP(Rent[[#This Row],[Real_estate_Item]],Houses[#All],3)</f>
        <v>Tongerlo</v>
      </c>
      <c r="F3181" t="str">
        <f>VLOOKUP(Rent[[#This Row],[Real_estate_Item]],Houses[#All],6)</f>
        <v>Condo</v>
      </c>
      <c r="G3181" s="3">
        <f>VLOOKUP(Rent[[#This Row],[Real_estate_Item]],Houses[#All],7)</f>
        <v>275</v>
      </c>
      <c r="H3181" s="3">
        <f t="shared" si="98"/>
        <v>1650</v>
      </c>
      <c r="I3181" s="3">
        <f t="shared" si="99"/>
        <v>3300</v>
      </c>
      <c r="J3181" s="4">
        <f>Rent[[#This Row],[Actual_Rent]]/Rent[[#This Row],[Planned_rent]]</f>
        <v>0.5</v>
      </c>
      <c r="K3181"/>
    </row>
    <row r="3182" spans="1:11" x14ac:dyDescent="0.25">
      <c r="A3182">
        <v>168</v>
      </c>
      <c r="B3182" s="1">
        <v>39814</v>
      </c>
      <c r="C3182">
        <v>6</v>
      </c>
      <c r="D3182" t="str">
        <f>VLOOKUP(Rent[[#This Row],[Real_estate_Item]],Houses[#All],2)</f>
        <v>Eindhoven-Oost</v>
      </c>
      <c r="E3182" t="str">
        <f>VLOOKUP(Rent[[#This Row],[Real_estate_Item]],Houses[#All],3)</f>
        <v>Tongerlo</v>
      </c>
      <c r="F3182" t="str">
        <f>VLOOKUP(Rent[[#This Row],[Real_estate_Item]],Houses[#All],6)</f>
        <v>Condo</v>
      </c>
      <c r="G3182" s="3">
        <f>VLOOKUP(Rent[[#This Row],[Real_estate_Item]],Houses[#All],7)</f>
        <v>275</v>
      </c>
      <c r="H3182" s="3">
        <f t="shared" si="98"/>
        <v>1650</v>
      </c>
      <c r="I3182" s="3">
        <f t="shared" si="99"/>
        <v>3300</v>
      </c>
      <c r="J3182" s="4">
        <f>Rent[[#This Row],[Actual_Rent]]/Rent[[#This Row],[Planned_rent]]</f>
        <v>0.5</v>
      </c>
      <c r="K3182"/>
    </row>
    <row r="3183" spans="1:11" x14ac:dyDescent="0.25">
      <c r="A3183">
        <v>168</v>
      </c>
      <c r="B3183" s="1">
        <v>40179</v>
      </c>
      <c r="C3183">
        <v>9</v>
      </c>
      <c r="D3183" t="str">
        <f>VLOOKUP(Rent[[#This Row],[Real_estate_Item]],Houses[#All],2)</f>
        <v>Eindhoven-Oost</v>
      </c>
      <c r="E3183" t="str">
        <f>VLOOKUP(Rent[[#This Row],[Real_estate_Item]],Houses[#All],3)</f>
        <v>Tongerlo</v>
      </c>
      <c r="F3183" t="str">
        <f>VLOOKUP(Rent[[#This Row],[Real_estate_Item]],Houses[#All],6)</f>
        <v>Condo</v>
      </c>
      <c r="G3183" s="3">
        <f>VLOOKUP(Rent[[#This Row],[Real_estate_Item]],Houses[#All],7)</f>
        <v>275</v>
      </c>
      <c r="H3183" s="3">
        <f t="shared" si="98"/>
        <v>2475</v>
      </c>
      <c r="I3183" s="3">
        <f t="shared" si="99"/>
        <v>3300</v>
      </c>
      <c r="J3183" s="4">
        <f>Rent[[#This Row],[Actual_Rent]]/Rent[[#This Row],[Planned_rent]]</f>
        <v>0.75</v>
      </c>
      <c r="K3183"/>
    </row>
    <row r="3184" spans="1:11" x14ac:dyDescent="0.25">
      <c r="A3184">
        <v>168</v>
      </c>
      <c r="B3184" s="1">
        <v>40544</v>
      </c>
      <c r="C3184">
        <v>9</v>
      </c>
      <c r="D3184" t="str">
        <f>VLOOKUP(Rent[[#This Row],[Real_estate_Item]],Houses[#All],2)</f>
        <v>Eindhoven-Oost</v>
      </c>
      <c r="E3184" t="str">
        <f>VLOOKUP(Rent[[#This Row],[Real_estate_Item]],Houses[#All],3)</f>
        <v>Tongerlo</v>
      </c>
      <c r="F3184" t="str">
        <f>VLOOKUP(Rent[[#This Row],[Real_estate_Item]],Houses[#All],6)</f>
        <v>Condo</v>
      </c>
      <c r="G3184" s="3">
        <f>VLOOKUP(Rent[[#This Row],[Real_estate_Item]],Houses[#All],7)</f>
        <v>275</v>
      </c>
      <c r="H3184" s="3">
        <f t="shared" si="98"/>
        <v>2475</v>
      </c>
      <c r="I3184" s="3">
        <f t="shared" si="99"/>
        <v>3300</v>
      </c>
      <c r="J3184" s="4">
        <f>Rent[[#This Row],[Actual_Rent]]/Rent[[#This Row],[Planned_rent]]</f>
        <v>0.75</v>
      </c>
      <c r="K3184"/>
    </row>
    <row r="3185" spans="1:11" x14ac:dyDescent="0.25">
      <c r="A3185">
        <v>168</v>
      </c>
      <c r="B3185" s="1">
        <v>40909</v>
      </c>
      <c r="C3185">
        <v>7</v>
      </c>
      <c r="D3185" t="str">
        <f>VLOOKUP(Rent[[#This Row],[Real_estate_Item]],Houses[#All],2)</f>
        <v>Eindhoven-Oost</v>
      </c>
      <c r="E3185" t="str">
        <f>VLOOKUP(Rent[[#This Row],[Real_estate_Item]],Houses[#All],3)</f>
        <v>Tongerlo</v>
      </c>
      <c r="F3185" t="str">
        <f>VLOOKUP(Rent[[#This Row],[Real_estate_Item]],Houses[#All],6)</f>
        <v>Condo</v>
      </c>
      <c r="G3185" s="3">
        <f>VLOOKUP(Rent[[#This Row],[Real_estate_Item]],Houses[#All],7)</f>
        <v>275</v>
      </c>
      <c r="H3185" s="3">
        <f t="shared" si="98"/>
        <v>1925</v>
      </c>
      <c r="I3185" s="3">
        <f t="shared" si="99"/>
        <v>3300</v>
      </c>
      <c r="J3185" s="4">
        <f>Rent[[#This Row],[Actual_Rent]]/Rent[[#This Row],[Planned_rent]]</f>
        <v>0.58333333333333337</v>
      </c>
      <c r="K3185"/>
    </row>
    <row r="3186" spans="1:11" x14ac:dyDescent="0.25">
      <c r="A3186">
        <v>168</v>
      </c>
      <c r="B3186" s="1">
        <v>41275</v>
      </c>
      <c r="C3186">
        <v>6</v>
      </c>
      <c r="D3186" t="str">
        <f>VLOOKUP(Rent[[#This Row],[Real_estate_Item]],Houses[#All],2)</f>
        <v>Eindhoven-Oost</v>
      </c>
      <c r="E3186" t="str">
        <f>VLOOKUP(Rent[[#This Row],[Real_estate_Item]],Houses[#All],3)</f>
        <v>Tongerlo</v>
      </c>
      <c r="F3186" t="str">
        <f>VLOOKUP(Rent[[#This Row],[Real_estate_Item]],Houses[#All],6)</f>
        <v>Condo</v>
      </c>
      <c r="G3186" s="3">
        <f>VLOOKUP(Rent[[#This Row],[Real_estate_Item]],Houses[#All],7)</f>
        <v>275</v>
      </c>
      <c r="H3186" s="3">
        <f t="shared" si="98"/>
        <v>1650</v>
      </c>
      <c r="I3186" s="3">
        <f t="shared" si="99"/>
        <v>3300</v>
      </c>
      <c r="J3186" s="4">
        <f>Rent[[#This Row],[Actual_Rent]]/Rent[[#This Row],[Planned_rent]]</f>
        <v>0.5</v>
      </c>
      <c r="K3186"/>
    </row>
    <row r="3187" spans="1:11" x14ac:dyDescent="0.25">
      <c r="A3187">
        <v>168</v>
      </c>
      <c r="B3187" s="1">
        <v>41640</v>
      </c>
      <c r="C3187">
        <v>8</v>
      </c>
      <c r="D3187" t="str">
        <f>VLOOKUP(Rent[[#This Row],[Real_estate_Item]],Houses[#All],2)</f>
        <v>Eindhoven-Oost</v>
      </c>
      <c r="E3187" t="str">
        <f>VLOOKUP(Rent[[#This Row],[Real_estate_Item]],Houses[#All],3)</f>
        <v>Tongerlo</v>
      </c>
      <c r="F3187" t="str">
        <f>VLOOKUP(Rent[[#This Row],[Real_estate_Item]],Houses[#All],6)</f>
        <v>Condo</v>
      </c>
      <c r="G3187" s="3">
        <f>VLOOKUP(Rent[[#This Row],[Real_estate_Item]],Houses[#All],7)</f>
        <v>275</v>
      </c>
      <c r="H3187" s="3">
        <f t="shared" si="98"/>
        <v>2200</v>
      </c>
      <c r="I3187" s="3">
        <f t="shared" si="99"/>
        <v>3300</v>
      </c>
      <c r="J3187" s="4">
        <f>Rent[[#This Row],[Actual_Rent]]/Rent[[#This Row],[Planned_rent]]</f>
        <v>0.66666666666666663</v>
      </c>
      <c r="K3187"/>
    </row>
    <row r="3188" spans="1:11" x14ac:dyDescent="0.25">
      <c r="A3188">
        <v>168</v>
      </c>
      <c r="B3188" s="1">
        <v>42005</v>
      </c>
      <c r="C3188">
        <v>7</v>
      </c>
      <c r="D3188" t="str">
        <f>VLOOKUP(Rent[[#This Row],[Real_estate_Item]],Houses[#All],2)</f>
        <v>Eindhoven-Oost</v>
      </c>
      <c r="E3188" t="str">
        <f>VLOOKUP(Rent[[#This Row],[Real_estate_Item]],Houses[#All],3)</f>
        <v>Tongerlo</v>
      </c>
      <c r="F3188" t="str">
        <f>VLOOKUP(Rent[[#This Row],[Real_estate_Item]],Houses[#All],6)</f>
        <v>Condo</v>
      </c>
      <c r="G3188" s="3">
        <f>VLOOKUP(Rent[[#This Row],[Real_estate_Item]],Houses[#All],7)</f>
        <v>275</v>
      </c>
      <c r="H3188" s="3">
        <f t="shared" si="98"/>
        <v>1925</v>
      </c>
      <c r="I3188" s="3">
        <f t="shared" si="99"/>
        <v>3300</v>
      </c>
      <c r="J3188" s="4">
        <f>Rent[[#This Row],[Actual_Rent]]/Rent[[#This Row],[Planned_rent]]</f>
        <v>0.58333333333333337</v>
      </c>
      <c r="K3188"/>
    </row>
    <row r="3189" spans="1:11" x14ac:dyDescent="0.25">
      <c r="A3189">
        <v>168</v>
      </c>
      <c r="B3189" s="1">
        <v>42370</v>
      </c>
      <c r="C3189">
        <v>7</v>
      </c>
      <c r="D3189" t="str">
        <f>VLOOKUP(Rent[[#This Row],[Real_estate_Item]],Houses[#All],2)</f>
        <v>Eindhoven-Oost</v>
      </c>
      <c r="E3189" t="str">
        <f>VLOOKUP(Rent[[#This Row],[Real_estate_Item]],Houses[#All],3)</f>
        <v>Tongerlo</v>
      </c>
      <c r="F3189" t="str">
        <f>VLOOKUP(Rent[[#This Row],[Real_estate_Item]],Houses[#All],6)</f>
        <v>Condo</v>
      </c>
      <c r="G3189" s="3">
        <f>VLOOKUP(Rent[[#This Row],[Real_estate_Item]],Houses[#All],7)</f>
        <v>275</v>
      </c>
      <c r="H3189" s="3">
        <f t="shared" si="98"/>
        <v>1925</v>
      </c>
      <c r="I3189" s="3">
        <f t="shared" si="99"/>
        <v>3300</v>
      </c>
      <c r="J3189" s="4">
        <f>Rent[[#This Row],[Actual_Rent]]/Rent[[#This Row],[Planned_rent]]</f>
        <v>0.58333333333333337</v>
      </c>
      <c r="K3189"/>
    </row>
    <row r="3190" spans="1:11" x14ac:dyDescent="0.25">
      <c r="A3190">
        <v>168</v>
      </c>
      <c r="B3190" s="1">
        <v>42736</v>
      </c>
      <c r="C3190">
        <v>7</v>
      </c>
      <c r="D3190" t="str">
        <f>VLOOKUP(Rent[[#This Row],[Real_estate_Item]],Houses[#All],2)</f>
        <v>Eindhoven-Oost</v>
      </c>
      <c r="E3190" t="str">
        <f>VLOOKUP(Rent[[#This Row],[Real_estate_Item]],Houses[#All],3)</f>
        <v>Tongerlo</v>
      </c>
      <c r="F3190" t="str">
        <f>VLOOKUP(Rent[[#This Row],[Real_estate_Item]],Houses[#All],6)</f>
        <v>Condo</v>
      </c>
      <c r="G3190" s="3">
        <f>VLOOKUP(Rent[[#This Row],[Real_estate_Item]],Houses[#All],7)</f>
        <v>275</v>
      </c>
      <c r="H3190" s="3">
        <f t="shared" si="98"/>
        <v>1925</v>
      </c>
      <c r="I3190" s="3">
        <f t="shared" si="99"/>
        <v>3300</v>
      </c>
      <c r="J3190" s="4">
        <f>Rent[[#This Row],[Actual_Rent]]/Rent[[#This Row],[Planned_rent]]</f>
        <v>0.58333333333333337</v>
      </c>
      <c r="K3190"/>
    </row>
    <row r="3191" spans="1:11" x14ac:dyDescent="0.25">
      <c r="A3191">
        <v>168</v>
      </c>
      <c r="B3191" s="1">
        <v>43101</v>
      </c>
      <c r="C3191">
        <v>10</v>
      </c>
      <c r="D3191" t="str">
        <f>VLOOKUP(Rent[[#This Row],[Real_estate_Item]],Houses[#All],2)</f>
        <v>Eindhoven-Oost</v>
      </c>
      <c r="E3191" t="str">
        <f>VLOOKUP(Rent[[#This Row],[Real_estate_Item]],Houses[#All],3)</f>
        <v>Tongerlo</v>
      </c>
      <c r="F3191" t="str">
        <f>VLOOKUP(Rent[[#This Row],[Real_estate_Item]],Houses[#All],6)</f>
        <v>Condo</v>
      </c>
      <c r="G3191" s="3">
        <f>VLOOKUP(Rent[[#This Row],[Real_estate_Item]],Houses[#All],7)</f>
        <v>275</v>
      </c>
      <c r="H3191" s="3">
        <f t="shared" si="98"/>
        <v>2750</v>
      </c>
      <c r="I3191" s="3">
        <f t="shared" si="99"/>
        <v>3300</v>
      </c>
      <c r="J3191" s="4">
        <f>Rent[[#This Row],[Actual_Rent]]/Rent[[#This Row],[Planned_rent]]</f>
        <v>0.83333333333333337</v>
      </c>
      <c r="K3191"/>
    </row>
    <row r="3192" spans="1:11" x14ac:dyDescent="0.25">
      <c r="A3192">
        <v>168</v>
      </c>
      <c r="B3192" s="1">
        <v>43466</v>
      </c>
      <c r="C3192">
        <v>6</v>
      </c>
      <c r="D3192" t="str">
        <f>VLOOKUP(Rent[[#This Row],[Real_estate_Item]],Houses[#All],2)</f>
        <v>Eindhoven-Oost</v>
      </c>
      <c r="E3192" t="str">
        <f>VLOOKUP(Rent[[#This Row],[Real_estate_Item]],Houses[#All],3)</f>
        <v>Tongerlo</v>
      </c>
      <c r="F3192" t="str">
        <f>VLOOKUP(Rent[[#This Row],[Real_estate_Item]],Houses[#All],6)</f>
        <v>Condo</v>
      </c>
      <c r="G3192" s="3">
        <f>VLOOKUP(Rent[[#This Row],[Real_estate_Item]],Houses[#All],7)</f>
        <v>275</v>
      </c>
      <c r="H3192" s="3">
        <f t="shared" si="98"/>
        <v>1650</v>
      </c>
      <c r="I3192" s="3">
        <f t="shared" si="99"/>
        <v>3300</v>
      </c>
      <c r="J3192" s="4">
        <f>Rent[[#This Row],[Actual_Rent]]/Rent[[#This Row],[Planned_rent]]</f>
        <v>0.5</v>
      </c>
      <c r="K3192"/>
    </row>
    <row r="3193" spans="1:11" x14ac:dyDescent="0.25">
      <c r="A3193">
        <v>169</v>
      </c>
      <c r="B3193" s="1">
        <v>36892</v>
      </c>
      <c r="C3193">
        <v>9</v>
      </c>
      <c r="D3193" t="str">
        <f>VLOOKUP(Rent[[#This Row],[Real_estate_Item]],Houses[#All],2)</f>
        <v>Eindhoven-Oost</v>
      </c>
      <c r="E3193" t="str">
        <f>VLOOKUP(Rent[[#This Row],[Real_estate_Item]],Houses[#All],3)</f>
        <v>Tongerlo</v>
      </c>
      <c r="F3193" t="str">
        <f>VLOOKUP(Rent[[#This Row],[Real_estate_Item]],Houses[#All],6)</f>
        <v>Condo</v>
      </c>
      <c r="G3193" s="3">
        <f>VLOOKUP(Rent[[#This Row],[Real_estate_Item]],Houses[#All],7)</f>
        <v>275</v>
      </c>
      <c r="H3193" s="3">
        <f t="shared" si="98"/>
        <v>2475</v>
      </c>
      <c r="I3193" s="3">
        <f t="shared" si="99"/>
        <v>3300</v>
      </c>
      <c r="J3193" s="4">
        <f>Rent[[#This Row],[Actual_Rent]]/Rent[[#This Row],[Planned_rent]]</f>
        <v>0.75</v>
      </c>
      <c r="K3193"/>
    </row>
    <row r="3194" spans="1:11" x14ac:dyDescent="0.25">
      <c r="A3194">
        <v>169</v>
      </c>
      <c r="B3194" s="1">
        <v>37257</v>
      </c>
      <c r="C3194">
        <v>9</v>
      </c>
      <c r="D3194" t="str">
        <f>VLOOKUP(Rent[[#This Row],[Real_estate_Item]],Houses[#All],2)</f>
        <v>Eindhoven-Oost</v>
      </c>
      <c r="E3194" t="str">
        <f>VLOOKUP(Rent[[#This Row],[Real_estate_Item]],Houses[#All],3)</f>
        <v>Tongerlo</v>
      </c>
      <c r="F3194" t="str">
        <f>VLOOKUP(Rent[[#This Row],[Real_estate_Item]],Houses[#All],6)</f>
        <v>Condo</v>
      </c>
      <c r="G3194" s="3">
        <f>VLOOKUP(Rent[[#This Row],[Real_estate_Item]],Houses[#All],7)</f>
        <v>275</v>
      </c>
      <c r="H3194" s="3">
        <f t="shared" si="98"/>
        <v>2475</v>
      </c>
      <c r="I3194" s="3">
        <f t="shared" si="99"/>
        <v>3300</v>
      </c>
      <c r="J3194" s="4">
        <f>Rent[[#This Row],[Actual_Rent]]/Rent[[#This Row],[Planned_rent]]</f>
        <v>0.75</v>
      </c>
      <c r="K3194"/>
    </row>
    <row r="3195" spans="1:11" x14ac:dyDescent="0.25">
      <c r="A3195">
        <v>169</v>
      </c>
      <c r="B3195" s="1">
        <v>37622</v>
      </c>
      <c r="C3195">
        <v>5</v>
      </c>
      <c r="D3195" t="str">
        <f>VLOOKUP(Rent[[#This Row],[Real_estate_Item]],Houses[#All],2)</f>
        <v>Eindhoven-Oost</v>
      </c>
      <c r="E3195" t="str">
        <f>VLOOKUP(Rent[[#This Row],[Real_estate_Item]],Houses[#All],3)</f>
        <v>Tongerlo</v>
      </c>
      <c r="F3195" t="str">
        <f>VLOOKUP(Rent[[#This Row],[Real_estate_Item]],Houses[#All],6)</f>
        <v>Condo</v>
      </c>
      <c r="G3195" s="3">
        <f>VLOOKUP(Rent[[#This Row],[Real_estate_Item]],Houses[#All],7)</f>
        <v>275</v>
      </c>
      <c r="H3195" s="3">
        <f t="shared" si="98"/>
        <v>1375</v>
      </c>
      <c r="I3195" s="3">
        <f t="shared" si="99"/>
        <v>3300</v>
      </c>
      <c r="J3195" s="4">
        <f>Rent[[#This Row],[Actual_Rent]]/Rent[[#This Row],[Planned_rent]]</f>
        <v>0.41666666666666669</v>
      </c>
      <c r="K3195"/>
    </row>
    <row r="3196" spans="1:11" x14ac:dyDescent="0.25">
      <c r="A3196">
        <v>169</v>
      </c>
      <c r="B3196" s="1">
        <v>37987</v>
      </c>
      <c r="C3196">
        <v>8</v>
      </c>
      <c r="D3196" t="str">
        <f>VLOOKUP(Rent[[#This Row],[Real_estate_Item]],Houses[#All],2)</f>
        <v>Eindhoven-Oost</v>
      </c>
      <c r="E3196" t="str">
        <f>VLOOKUP(Rent[[#This Row],[Real_estate_Item]],Houses[#All],3)</f>
        <v>Tongerlo</v>
      </c>
      <c r="F3196" t="str">
        <f>VLOOKUP(Rent[[#This Row],[Real_estate_Item]],Houses[#All],6)</f>
        <v>Condo</v>
      </c>
      <c r="G3196" s="3">
        <f>VLOOKUP(Rent[[#This Row],[Real_estate_Item]],Houses[#All],7)</f>
        <v>275</v>
      </c>
      <c r="H3196" s="3">
        <f t="shared" si="98"/>
        <v>2200</v>
      </c>
      <c r="I3196" s="3">
        <f t="shared" si="99"/>
        <v>3300</v>
      </c>
      <c r="J3196" s="4">
        <f>Rent[[#This Row],[Actual_Rent]]/Rent[[#This Row],[Planned_rent]]</f>
        <v>0.66666666666666663</v>
      </c>
      <c r="K3196"/>
    </row>
    <row r="3197" spans="1:11" x14ac:dyDescent="0.25">
      <c r="A3197">
        <v>169</v>
      </c>
      <c r="B3197" s="1">
        <v>38353</v>
      </c>
      <c r="C3197">
        <v>5</v>
      </c>
      <c r="D3197" t="str">
        <f>VLOOKUP(Rent[[#This Row],[Real_estate_Item]],Houses[#All],2)</f>
        <v>Eindhoven-Oost</v>
      </c>
      <c r="E3197" t="str">
        <f>VLOOKUP(Rent[[#This Row],[Real_estate_Item]],Houses[#All],3)</f>
        <v>Tongerlo</v>
      </c>
      <c r="F3197" t="str">
        <f>VLOOKUP(Rent[[#This Row],[Real_estate_Item]],Houses[#All],6)</f>
        <v>Condo</v>
      </c>
      <c r="G3197" s="3">
        <f>VLOOKUP(Rent[[#This Row],[Real_estate_Item]],Houses[#All],7)</f>
        <v>275</v>
      </c>
      <c r="H3197" s="3">
        <f t="shared" si="98"/>
        <v>1375</v>
      </c>
      <c r="I3197" s="3">
        <f t="shared" si="99"/>
        <v>3300</v>
      </c>
      <c r="J3197" s="4">
        <f>Rent[[#This Row],[Actual_Rent]]/Rent[[#This Row],[Planned_rent]]</f>
        <v>0.41666666666666669</v>
      </c>
      <c r="K3197"/>
    </row>
    <row r="3198" spans="1:11" x14ac:dyDescent="0.25">
      <c r="A3198">
        <v>169</v>
      </c>
      <c r="B3198" s="1">
        <v>38718</v>
      </c>
      <c r="C3198">
        <v>5</v>
      </c>
      <c r="D3198" t="str">
        <f>VLOOKUP(Rent[[#This Row],[Real_estate_Item]],Houses[#All],2)</f>
        <v>Eindhoven-Oost</v>
      </c>
      <c r="E3198" t="str">
        <f>VLOOKUP(Rent[[#This Row],[Real_estate_Item]],Houses[#All],3)</f>
        <v>Tongerlo</v>
      </c>
      <c r="F3198" t="str">
        <f>VLOOKUP(Rent[[#This Row],[Real_estate_Item]],Houses[#All],6)</f>
        <v>Condo</v>
      </c>
      <c r="G3198" s="3">
        <f>VLOOKUP(Rent[[#This Row],[Real_estate_Item]],Houses[#All],7)</f>
        <v>275</v>
      </c>
      <c r="H3198" s="3">
        <f t="shared" si="98"/>
        <v>1375</v>
      </c>
      <c r="I3198" s="3">
        <f t="shared" si="99"/>
        <v>3300</v>
      </c>
      <c r="J3198" s="4">
        <f>Rent[[#This Row],[Actual_Rent]]/Rent[[#This Row],[Planned_rent]]</f>
        <v>0.41666666666666669</v>
      </c>
      <c r="K3198"/>
    </row>
    <row r="3199" spans="1:11" x14ac:dyDescent="0.25">
      <c r="A3199">
        <v>169</v>
      </c>
      <c r="B3199" s="1">
        <v>39083</v>
      </c>
      <c r="C3199">
        <v>9</v>
      </c>
      <c r="D3199" t="str">
        <f>VLOOKUP(Rent[[#This Row],[Real_estate_Item]],Houses[#All],2)</f>
        <v>Eindhoven-Oost</v>
      </c>
      <c r="E3199" t="str">
        <f>VLOOKUP(Rent[[#This Row],[Real_estate_Item]],Houses[#All],3)</f>
        <v>Tongerlo</v>
      </c>
      <c r="F3199" t="str">
        <f>VLOOKUP(Rent[[#This Row],[Real_estate_Item]],Houses[#All],6)</f>
        <v>Condo</v>
      </c>
      <c r="G3199" s="3">
        <f>VLOOKUP(Rent[[#This Row],[Real_estate_Item]],Houses[#All],7)</f>
        <v>275</v>
      </c>
      <c r="H3199" s="3">
        <f t="shared" si="98"/>
        <v>2475</v>
      </c>
      <c r="I3199" s="3">
        <f t="shared" si="99"/>
        <v>3300</v>
      </c>
      <c r="J3199" s="4">
        <f>Rent[[#This Row],[Actual_Rent]]/Rent[[#This Row],[Planned_rent]]</f>
        <v>0.75</v>
      </c>
      <c r="K3199"/>
    </row>
    <row r="3200" spans="1:11" x14ac:dyDescent="0.25">
      <c r="A3200">
        <v>169</v>
      </c>
      <c r="B3200" s="1">
        <v>39448</v>
      </c>
      <c r="C3200">
        <v>8</v>
      </c>
      <c r="D3200" t="str">
        <f>VLOOKUP(Rent[[#This Row],[Real_estate_Item]],Houses[#All],2)</f>
        <v>Eindhoven-Oost</v>
      </c>
      <c r="E3200" t="str">
        <f>VLOOKUP(Rent[[#This Row],[Real_estate_Item]],Houses[#All],3)</f>
        <v>Tongerlo</v>
      </c>
      <c r="F3200" t="str">
        <f>VLOOKUP(Rent[[#This Row],[Real_estate_Item]],Houses[#All],6)</f>
        <v>Condo</v>
      </c>
      <c r="G3200" s="3">
        <f>VLOOKUP(Rent[[#This Row],[Real_estate_Item]],Houses[#All],7)</f>
        <v>275</v>
      </c>
      <c r="H3200" s="3">
        <f t="shared" si="98"/>
        <v>2200</v>
      </c>
      <c r="I3200" s="3">
        <f t="shared" si="99"/>
        <v>3300</v>
      </c>
      <c r="J3200" s="4">
        <f>Rent[[#This Row],[Actual_Rent]]/Rent[[#This Row],[Planned_rent]]</f>
        <v>0.66666666666666663</v>
      </c>
      <c r="K3200"/>
    </row>
    <row r="3201" spans="1:11" x14ac:dyDescent="0.25">
      <c r="A3201">
        <v>169</v>
      </c>
      <c r="B3201" s="1">
        <v>39814</v>
      </c>
      <c r="C3201">
        <v>7</v>
      </c>
      <c r="D3201" t="str">
        <f>VLOOKUP(Rent[[#This Row],[Real_estate_Item]],Houses[#All],2)</f>
        <v>Eindhoven-Oost</v>
      </c>
      <c r="E3201" t="str">
        <f>VLOOKUP(Rent[[#This Row],[Real_estate_Item]],Houses[#All],3)</f>
        <v>Tongerlo</v>
      </c>
      <c r="F3201" t="str">
        <f>VLOOKUP(Rent[[#This Row],[Real_estate_Item]],Houses[#All],6)</f>
        <v>Condo</v>
      </c>
      <c r="G3201" s="3">
        <f>VLOOKUP(Rent[[#This Row],[Real_estate_Item]],Houses[#All],7)</f>
        <v>275</v>
      </c>
      <c r="H3201" s="3">
        <f t="shared" si="98"/>
        <v>1925</v>
      </c>
      <c r="I3201" s="3">
        <f t="shared" si="99"/>
        <v>3300</v>
      </c>
      <c r="J3201" s="4">
        <f>Rent[[#This Row],[Actual_Rent]]/Rent[[#This Row],[Planned_rent]]</f>
        <v>0.58333333333333337</v>
      </c>
      <c r="K3201"/>
    </row>
    <row r="3202" spans="1:11" x14ac:dyDescent="0.25">
      <c r="A3202">
        <v>169</v>
      </c>
      <c r="B3202" s="1">
        <v>40179</v>
      </c>
      <c r="C3202">
        <v>5</v>
      </c>
      <c r="D3202" t="str">
        <f>VLOOKUP(Rent[[#This Row],[Real_estate_Item]],Houses[#All],2)</f>
        <v>Eindhoven-Oost</v>
      </c>
      <c r="E3202" t="str">
        <f>VLOOKUP(Rent[[#This Row],[Real_estate_Item]],Houses[#All],3)</f>
        <v>Tongerlo</v>
      </c>
      <c r="F3202" t="str">
        <f>VLOOKUP(Rent[[#This Row],[Real_estate_Item]],Houses[#All],6)</f>
        <v>Condo</v>
      </c>
      <c r="G3202" s="3">
        <f>VLOOKUP(Rent[[#This Row],[Real_estate_Item]],Houses[#All],7)</f>
        <v>275</v>
      </c>
      <c r="H3202" s="3">
        <f t="shared" ref="H3202:H3265" si="100">C3202*G3202</f>
        <v>1375</v>
      </c>
      <c r="I3202" s="3">
        <f t="shared" ref="I3202:I3265" si="101">$C$2*G3202</f>
        <v>3300</v>
      </c>
      <c r="J3202" s="4">
        <f>Rent[[#This Row],[Actual_Rent]]/Rent[[#This Row],[Planned_rent]]</f>
        <v>0.41666666666666669</v>
      </c>
      <c r="K3202"/>
    </row>
    <row r="3203" spans="1:11" x14ac:dyDescent="0.25">
      <c r="A3203">
        <v>169</v>
      </c>
      <c r="B3203" s="1">
        <v>40544</v>
      </c>
      <c r="C3203">
        <v>5</v>
      </c>
      <c r="D3203" t="str">
        <f>VLOOKUP(Rent[[#This Row],[Real_estate_Item]],Houses[#All],2)</f>
        <v>Eindhoven-Oost</v>
      </c>
      <c r="E3203" t="str">
        <f>VLOOKUP(Rent[[#This Row],[Real_estate_Item]],Houses[#All],3)</f>
        <v>Tongerlo</v>
      </c>
      <c r="F3203" t="str">
        <f>VLOOKUP(Rent[[#This Row],[Real_estate_Item]],Houses[#All],6)</f>
        <v>Condo</v>
      </c>
      <c r="G3203" s="3">
        <f>VLOOKUP(Rent[[#This Row],[Real_estate_Item]],Houses[#All],7)</f>
        <v>275</v>
      </c>
      <c r="H3203" s="3">
        <f t="shared" si="100"/>
        <v>1375</v>
      </c>
      <c r="I3203" s="3">
        <f t="shared" si="101"/>
        <v>3300</v>
      </c>
      <c r="J3203" s="4">
        <f>Rent[[#This Row],[Actual_Rent]]/Rent[[#This Row],[Planned_rent]]</f>
        <v>0.41666666666666669</v>
      </c>
      <c r="K3203"/>
    </row>
    <row r="3204" spans="1:11" x14ac:dyDescent="0.25">
      <c r="A3204">
        <v>169</v>
      </c>
      <c r="B3204" s="1">
        <v>40909</v>
      </c>
      <c r="C3204">
        <v>8</v>
      </c>
      <c r="D3204" t="str">
        <f>VLOOKUP(Rent[[#This Row],[Real_estate_Item]],Houses[#All],2)</f>
        <v>Eindhoven-Oost</v>
      </c>
      <c r="E3204" t="str">
        <f>VLOOKUP(Rent[[#This Row],[Real_estate_Item]],Houses[#All],3)</f>
        <v>Tongerlo</v>
      </c>
      <c r="F3204" t="str">
        <f>VLOOKUP(Rent[[#This Row],[Real_estate_Item]],Houses[#All],6)</f>
        <v>Condo</v>
      </c>
      <c r="G3204" s="3">
        <f>VLOOKUP(Rent[[#This Row],[Real_estate_Item]],Houses[#All],7)</f>
        <v>275</v>
      </c>
      <c r="H3204" s="3">
        <f t="shared" si="100"/>
        <v>2200</v>
      </c>
      <c r="I3204" s="3">
        <f t="shared" si="101"/>
        <v>3300</v>
      </c>
      <c r="J3204" s="4">
        <f>Rent[[#This Row],[Actual_Rent]]/Rent[[#This Row],[Planned_rent]]</f>
        <v>0.66666666666666663</v>
      </c>
      <c r="K3204"/>
    </row>
    <row r="3205" spans="1:11" x14ac:dyDescent="0.25">
      <c r="A3205">
        <v>169</v>
      </c>
      <c r="B3205" s="1">
        <v>41275</v>
      </c>
      <c r="C3205">
        <v>9</v>
      </c>
      <c r="D3205" t="str">
        <f>VLOOKUP(Rent[[#This Row],[Real_estate_Item]],Houses[#All],2)</f>
        <v>Eindhoven-Oost</v>
      </c>
      <c r="E3205" t="str">
        <f>VLOOKUP(Rent[[#This Row],[Real_estate_Item]],Houses[#All],3)</f>
        <v>Tongerlo</v>
      </c>
      <c r="F3205" t="str">
        <f>VLOOKUP(Rent[[#This Row],[Real_estate_Item]],Houses[#All],6)</f>
        <v>Condo</v>
      </c>
      <c r="G3205" s="3">
        <f>VLOOKUP(Rent[[#This Row],[Real_estate_Item]],Houses[#All],7)</f>
        <v>275</v>
      </c>
      <c r="H3205" s="3">
        <f t="shared" si="100"/>
        <v>2475</v>
      </c>
      <c r="I3205" s="3">
        <f t="shared" si="101"/>
        <v>3300</v>
      </c>
      <c r="J3205" s="4">
        <f>Rent[[#This Row],[Actual_Rent]]/Rent[[#This Row],[Planned_rent]]</f>
        <v>0.75</v>
      </c>
      <c r="K3205"/>
    </row>
    <row r="3206" spans="1:11" x14ac:dyDescent="0.25">
      <c r="A3206">
        <v>169</v>
      </c>
      <c r="B3206" s="1">
        <v>41640</v>
      </c>
      <c r="C3206">
        <v>7</v>
      </c>
      <c r="D3206" t="str">
        <f>VLOOKUP(Rent[[#This Row],[Real_estate_Item]],Houses[#All],2)</f>
        <v>Eindhoven-Oost</v>
      </c>
      <c r="E3206" t="str">
        <f>VLOOKUP(Rent[[#This Row],[Real_estate_Item]],Houses[#All],3)</f>
        <v>Tongerlo</v>
      </c>
      <c r="F3206" t="str">
        <f>VLOOKUP(Rent[[#This Row],[Real_estate_Item]],Houses[#All],6)</f>
        <v>Condo</v>
      </c>
      <c r="G3206" s="3">
        <f>VLOOKUP(Rent[[#This Row],[Real_estate_Item]],Houses[#All],7)</f>
        <v>275</v>
      </c>
      <c r="H3206" s="3">
        <f t="shared" si="100"/>
        <v>1925</v>
      </c>
      <c r="I3206" s="3">
        <f t="shared" si="101"/>
        <v>3300</v>
      </c>
      <c r="J3206" s="4">
        <f>Rent[[#This Row],[Actual_Rent]]/Rent[[#This Row],[Planned_rent]]</f>
        <v>0.58333333333333337</v>
      </c>
      <c r="K3206"/>
    </row>
    <row r="3207" spans="1:11" x14ac:dyDescent="0.25">
      <c r="A3207">
        <v>169</v>
      </c>
      <c r="B3207" s="1">
        <v>42005</v>
      </c>
      <c r="C3207">
        <v>7</v>
      </c>
      <c r="D3207" t="str">
        <f>VLOOKUP(Rent[[#This Row],[Real_estate_Item]],Houses[#All],2)</f>
        <v>Eindhoven-Oost</v>
      </c>
      <c r="E3207" t="str">
        <f>VLOOKUP(Rent[[#This Row],[Real_estate_Item]],Houses[#All],3)</f>
        <v>Tongerlo</v>
      </c>
      <c r="F3207" t="str">
        <f>VLOOKUP(Rent[[#This Row],[Real_estate_Item]],Houses[#All],6)</f>
        <v>Condo</v>
      </c>
      <c r="G3207" s="3">
        <f>VLOOKUP(Rent[[#This Row],[Real_estate_Item]],Houses[#All],7)</f>
        <v>275</v>
      </c>
      <c r="H3207" s="3">
        <f t="shared" si="100"/>
        <v>1925</v>
      </c>
      <c r="I3207" s="3">
        <f t="shared" si="101"/>
        <v>3300</v>
      </c>
      <c r="J3207" s="4">
        <f>Rent[[#This Row],[Actual_Rent]]/Rent[[#This Row],[Planned_rent]]</f>
        <v>0.58333333333333337</v>
      </c>
      <c r="K3207"/>
    </row>
    <row r="3208" spans="1:11" x14ac:dyDescent="0.25">
      <c r="A3208">
        <v>169</v>
      </c>
      <c r="B3208" s="1">
        <v>42370</v>
      </c>
      <c r="C3208">
        <v>9</v>
      </c>
      <c r="D3208" t="str">
        <f>VLOOKUP(Rent[[#This Row],[Real_estate_Item]],Houses[#All],2)</f>
        <v>Eindhoven-Oost</v>
      </c>
      <c r="E3208" t="str">
        <f>VLOOKUP(Rent[[#This Row],[Real_estate_Item]],Houses[#All],3)</f>
        <v>Tongerlo</v>
      </c>
      <c r="F3208" t="str">
        <f>VLOOKUP(Rent[[#This Row],[Real_estate_Item]],Houses[#All],6)</f>
        <v>Condo</v>
      </c>
      <c r="G3208" s="3">
        <f>VLOOKUP(Rent[[#This Row],[Real_estate_Item]],Houses[#All],7)</f>
        <v>275</v>
      </c>
      <c r="H3208" s="3">
        <f t="shared" si="100"/>
        <v>2475</v>
      </c>
      <c r="I3208" s="3">
        <f t="shared" si="101"/>
        <v>3300</v>
      </c>
      <c r="J3208" s="4">
        <f>Rent[[#This Row],[Actual_Rent]]/Rent[[#This Row],[Planned_rent]]</f>
        <v>0.75</v>
      </c>
      <c r="K3208"/>
    </row>
    <row r="3209" spans="1:11" x14ac:dyDescent="0.25">
      <c r="A3209">
        <v>169</v>
      </c>
      <c r="B3209" s="1">
        <v>42736</v>
      </c>
      <c r="C3209">
        <v>9</v>
      </c>
      <c r="D3209" t="str">
        <f>VLOOKUP(Rent[[#This Row],[Real_estate_Item]],Houses[#All],2)</f>
        <v>Eindhoven-Oost</v>
      </c>
      <c r="E3209" t="str">
        <f>VLOOKUP(Rent[[#This Row],[Real_estate_Item]],Houses[#All],3)</f>
        <v>Tongerlo</v>
      </c>
      <c r="F3209" t="str">
        <f>VLOOKUP(Rent[[#This Row],[Real_estate_Item]],Houses[#All],6)</f>
        <v>Condo</v>
      </c>
      <c r="G3209" s="3">
        <f>VLOOKUP(Rent[[#This Row],[Real_estate_Item]],Houses[#All],7)</f>
        <v>275</v>
      </c>
      <c r="H3209" s="3">
        <f t="shared" si="100"/>
        <v>2475</v>
      </c>
      <c r="I3209" s="3">
        <f t="shared" si="101"/>
        <v>3300</v>
      </c>
      <c r="J3209" s="4">
        <f>Rent[[#This Row],[Actual_Rent]]/Rent[[#This Row],[Planned_rent]]</f>
        <v>0.75</v>
      </c>
      <c r="K3209"/>
    </row>
    <row r="3210" spans="1:11" x14ac:dyDescent="0.25">
      <c r="A3210">
        <v>169</v>
      </c>
      <c r="B3210" s="1">
        <v>43101</v>
      </c>
      <c r="C3210">
        <v>9</v>
      </c>
      <c r="D3210" t="str">
        <f>VLOOKUP(Rent[[#This Row],[Real_estate_Item]],Houses[#All],2)</f>
        <v>Eindhoven-Oost</v>
      </c>
      <c r="E3210" t="str">
        <f>VLOOKUP(Rent[[#This Row],[Real_estate_Item]],Houses[#All],3)</f>
        <v>Tongerlo</v>
      </c>
      <c r="F3210" t="str">
        <f>VLOOKUP(Rent[[#This Row],[Real_estate_Item]],Houses[#All],6)</f>
        <v>Condo</v>
      </c>
      <c r="G3210" s="3">
        <f>VLOOKUP(Rent[[#This Row],[Real_estate_Item]],Houses[#All],7)</f>
        <v>275</v>
      </c>
      <c r="H3210" s="3">
        <f t="shared" si="100"/>
        <v>2475</v>
      </c>
      <c r="I3210" s="3">
        <f t="shared" si="101"/>
        <v>3300</v>
      </c>
      <c r="J3210" s="4">
        <f>Rent[[#This Row],[Actual_Rent]]/Rent[[#This Row],[Planned_rent]]</f>
        <v>0.75</v>
      </c>
      <c r="K3210"/>
    </row>
    <row r="3211" spans="1:11" x14ac:dyDescent="0.25">
      <c r="A3211">
        <v>169</v>
      </c>
      <c r="B3211" s="1">
        <v>43466</v>
      </c>
      <c r="C3211">
        <v>7</v>
      </c>
      <c r="D3211" t="str">
        <f>VLOOKUP(Rent[[#This Row],[Real_estate_Item]],Houses[#All],2)</f>
        <v>Eindhoven-Oost</v>
      </c>
      <c r="E3211" t="str">
        <f>VLOOKUP(Rent[[#This Row],[Real_estate_Item]],Houses[#All],3)</f>
        <v>Tongerlo</v>
      </c>
      <c r="F3211" t="str">
        <f>VLOOKUP(Rent[[#This Row],[Real_estate_Item]],Houses[#All],6)</f>
        <v>Condo</v>
      </c>
      <c r="G3211" s="3">
        <f>VLOOKUP(Rent[[#This Row],[Real_estate_Item]],Houses[#All],7)</f>
        <v>275</v>
      </c>
      <c r="H3211" s="3">
        <f t="shared" si="100"/>
        <v>1925</v>
      </c>
      <c r="I3211" s="3">
        <f t="shared" si="101"/>
        <v>3300</v>
      </c>
      <c r="J3211" s="4">
        <f>Rent[[#This Row],[Actual_Rent]]/Rent[[#This Row],[Planned_rent]]</f>
        <v>0.58333333333333337</v>
      </c>
      <c r="K3211"/>
    </row>
    <row r="3212" spans="1:11" x14ac:dyDescent="0.25">
      <c r="A3212">
        <v>170</v>
      </c>
      <c r="B3212" s="1">
        <v>36892</v>
      </c>
      <c r="C3212">
        <v>7</v>
      </c>
      <c r="D3212" t="str">
        <f>VLOOKUP(Rent[[#This Row],[Real_estate_Item]],Houses[#All],2)</f>
        <v>Eindhoven-Oost</v>
      </c>
      <c r="E3212" t="str">
        <f>VLOOKUP(Rent[[#This Row],[Real_estate_Item]],Houses[#All],3)</f>
        <v>Tongerlo</v>
      </c>
      <c r="F3212" t="str">
        <f>VLOOKUP(Rent[[#This Row],[Real_estate_Item]],Houses[#All],6)</f>
        <v>Condo</v>
      </c>
      <c r="G3212" s="3">
        <f>VLOOKUP(Rent[[#This Row],[Real_estate_Item]],Houses[#All],7)</f>
        <v>275</v>
      </c>
      <c r="H3212" s="3">
        <f t="shared" si="100"/>
        <v>1925</v>
      </c>
      <c r="I3212" s="3">
        <f t="shared" si="101"/>
        <v>3300</v>
      </c>
      <c r="J3212" s="4">
        <f>Rent[[#This Row],[Actual_Rent]]/Rent[[#This Row],[Planned_rent]]</f>
        <v>0.58333333333333337</v>
      </c>
      <c r="K3212"/>
    </row>
    <row r="3213" spans="1:11" x14ac:dyDescent="0.25">
      <c r="A3213">
        <v>170</v>
      </c>
      <c r="B3213" s="1">
        <v>37257</v>
      </c>
      <c r="C3213">
        <v>9</v>
      </c>
      <c r="D3213" t="str">
        <f>VLOOKUP(Rent[[#This Row],[Real_estate_Item]],Houses[#All],2)</f>
        <v>Eindhoven-Oost</v>
      </c>
      <c r="E3213" t="str">
        <f>VLOOKUP(Rent[[#This Row],[Real_estate_Item]],Houses[#All],3)</f>
        <v>Tongerlo</v>
      </c>
      <c r="F3213" t="str">
        <f>VLOOKUP(Rent[[#This Row],[Real_estate_Item]],Houses[#All],6)</f>
        <v>Condo</v>
      </c>
      <c r="G3213" s="3">
        <f>VLOOKUP(Rent[[#This Row],[Real_estate_Item]],Houses[#All],7)</f>
        <v>275</v>
      </c>
      <c r="H3213" s="3">
        <f t="shared" si="100"/>
        <v>2475</v>
      </c>
      <c r="I3213" s="3">
        <f t="shared" si="101"/>
        <v>3300</v>
      </c>
      <c r="J3213" s="4">
        <f>Rent[[#This Row],[Actual_Rent]]/Rent[[#This Row],[Planned_rent]]</f>
        <v>0.75</v>
      </c>
      <c r="K3213"/>
    </row>
    <row r="3214" spans="1:11" x14ac:dyDescent="0.25">
      <c r="A3214">
        <v>170</v>
      </c>
      <c r="B3214" s="1">
        <v>37622</v>
      </c>
      <c r="C3214">
        <v>6</v>
      </c>
      <c r="D3214" t="str">
        <f>VLOOKUP(Rent[[#This Row],[Real_estate_Item]],Houses[#All],2)</f>
        <v>Eindhoven-Oost</v>
      </c>
      <c r="E3214" t="str">
        <f>VLOOKUP(Rent[[#This Row],[Real_estate_Item]],Houses[#All],3)</f>
        <v>Tongerlo</v>
      </c>
      <c r="F3214" t="str">
        <f>VLOOKUP(Rent[[#This Row],[Real_estate_Item]],Houses[#All],6)</f>
        <v>Condo</v>
      </c>
      <c r="G3214" s="3">
        <f>VLOOKUP(Rent[[#This Row],[Real_estate_Item]],Houses[#All],7)</f>
        <v>275</v>
      </c>
      <c r="H3214" s="3">
        <f t="shared" si="100"/>
        <v>1650</v>
      </c>
      <c r="I3214" s="3">
        <f t="shared" si="101"/>
        <v>3300</v>
      </c>
      <c r="J3214" s="4">
        <f>Rent[[#This Row],[Actual_Rent]]/Rent[[#This Row],[Planned_rent]]</f>
        <v>0.5</v>
      </c>
      <c r="K3214"/>
    </row>
    <row r="3215" spans="1:11" x14ac:dyDescent="0.25">
      <c r="A3215">
        <v>170</v>
      </c>
      <c r="B3215" s="1">
        <v>37987</v>
      </c>
      <c r="C3215">
        <v>5</v>
      </c>
      <c r="D3215" t="str">
        <f>VLOOKUP(Rent[[#This Row],[Real_estate_Item]],Houses[#All],2)</f>
        <v>Eindhoven-Oost</v>
      </c>
      <c r="E3215" t="str">
        <f>VLOOKUP(Rent[[#This Row],[Real_estate_Item]],Houses[#All],3)</f>
        <v>Tongerlo</v>
      </c>
      <c r="F3215" t="str">
        <f>VLOOKUP(Rent[[#This Row],[Real_estate_Item]],Houses[#All],6)</f>
        <v>Condo</v>
      </c>
      <c r="G3215" s="3">
        <f>VLOOKUP(Rent[[#This Row],[Real_estate_Item]],Houses[#All],7)</f>
        <v>275</v>
      </c>
      <c r="H3215" s="3">
        <f t="shared" si="100"/>
        <v>1375</v>
      </c>
      <c r="I3215" s="3">
        <f t="shared" si="101"/>
        <v>3300</v>
      </c>
      <c r="J3215" s="4">
        <f>Rent[[#This Row],[Actual_Rent]]/Rent[[#This Row],[Planned_rent]]</f>
        <v>0.41666666666666669</v>
      </c>
      <c r="K3215"/>
    </row>
    <row r="3216" spans="1:11" x14ac:dyDescent="0.25">
      <c r="A3216">
        <v>170</v>
      </c>
      <c r="B3216" s="1">
        <v>38353</v>
      </c>
      <c r="C3216">
        <v>8</v>
      </c>
      <c r="D3216" t="str">
        <f>VLOOKUP(Rent[[#This Row],[Real_estate_Item]],Houses[#All],2)</f>
        <v>Eindhoven-Oost</v>
      </c>
      <c r="E3216" t="str">
        <f>VLOOKUP(Rent[[#This Row],[Real_estate_Item]],Houses[#All],3)</f>
        <v>Tongerlo</v>
      </c>
      <c r="F3216" t="str">
        <f>VLOOKUP(Rent[[#This Row],[Real_estate_Item]],Houses[#All],6)</f>
        <v>Condo</v>
      </c>
      <c r="G3216" s="3">
        <f>VLOOKUP(Rent[[#This Row],[Real_estate_Item]],Houses[#All],7)</f>
        <v>275</v>
      </c>
      <c r="H3216" s="3">
        <f t="shared" si="100"/>
        <v>2200</v>
      </c>
      <c r="I3216" s="3">
        <f t="shared" si="101"/>
        <v>3300</v>
      </c>
      <c r="J3216" s="4">
        <f>Rent[[#This Row],[Actual_Rent]]/Rent[[#This Row],[Planned_rent]]</f>
        <v>0.66666666666666663</v>
      </c>
      <c r="K3216"/>
    </row>
    <row r="3217" spans="1:11" x14ac:dyDescent="0.25">
      <c r="A3217">
        <v>170</v>
      </c>
      <c r="B3217" s="1">
        <v>38718</v>
      </c>
      <c r="C3217">
        <v>6</v>
      </c>
      <c r="D3217" t="str">
        <f>VLOOKUP(Rent[[#This Row],[Real_estate_Item]],Houses[#All],2)</f>
        <v>Eindhoven-Oost</v>
      </c>
      <c r="E3217" t="str">
        <f>VLOOKUP(Rent[[#This Row],[Real_estate_Item]],Houses[#All],3)</f>
        <v>Tongerlo</v>
      </c>
      <c r="F3217" t="str">
        <f>VLOOKUP(Rent[[#This Row],[Real_estate_Item]],Houses[#All],6)</f>
        <v>Condo</v>
      </c>
      <c r="G3217" s="3">
        <f>VLOOKUP(Rent[[#This Row],[Real_estate_Item]],Houses[#All],7)</f>
        <v>275</v>
      </c>
      <c r="H3217" s="3">
        <f t="shared" si="100"/>
        <v>1650</v>
      </c>
      <c r="I3217" s="3">
        <f t="shared" si="101"/>
        <v>3300</v>
      </c>
      <c r="J3217" s="4">
        <f>Rent[[#This Row],[Actual_Rent]]/Rent[[#This Row],[Planned_rent]]</f>
        <v>0.5</v>
      </c>
      <c r="K3217"/>
    </row>
    <row r="3218" spans="1:11" x14ac:dyDescent="0.25">
      <c r="A3218">
        <v>170</v>
      </c>
      <c r="B3218" s="1">
        <v>39083</v>
      </c>
      <c r="C3218">
        <v>8</v>
      </c>
      <c r="D3218" t="str">
        <f>VLOOKUP(Rent[[#This Row],[Real_estate_Item]],Houses[#All],2)</f>
        <v>Eindhoven-Oost</v>
      </c>
      <c r="E3218" t="str">
        <f>VLOOKUP(Rent[[#This Row],[Real_estate_Item]],Houses[#All],3)</f>
        <v>Tongerlo</v>
      </c>
      <c r="F3218" t="str">
        <f>VLOOKUP(Rent[[#This Row],[Real_estate_Item]],Houses[#All],6)</f>
        <v>Condo</v>
      </c>
      <c r="G3218" s="3">
        <f>VLOOKUP(Rent[[#This Row],[Real_estate_Item]],Houses[#All],7)</f>
        <v>275</v>
      </c>
      <c r="H3218" s="3">
        <f t="shared" si="100"/>
        <v>2200</v>
      </c>
      <c r="I3218" s="3">
        <f t="shared" si="101"/>
        <v>3300</v>
      </c>
      <c r="J3218" s="4">
        <f>Rent[[#This Row],[Actual_Rent]]/Rent[[#This Row],[Planned_rent]]</f>
        <v>0.66666666666666663</v>
      </c>
      <c r="K3218"/>
    </row>
    <row r="3219" spans="1:11" x14ac:dyDescent="0.25">
      <c r="A3219">
        <v>170</v>
      </c>
      <c r="B3219" s="1">
        <v>39448</v>
      </c>
      <c r="C3219">
        <v>9</v>
      </c>
      <c r="D3219" t="str">
        <f>VLOOKUP(Rent[[#This Row],[Real_estate_Item]],Houses[#All],2)</f>
        <v>Eindhoven-Oost</v>
      </c>
      <c r="E3219" t="str">
        <f>VLOOKUP(Rent[[#This Row],[Real_estate_Item]],Houses[#All],3)</f>
        <v>Tongerlo</v>
      </c>
      <c r="F3219" t="str">
        <f>VLOOKUP(Rent[[#This Row],[Real_estate_Item]],Houses[#All],6)</f>
        <v>Condo</v>
      </c>
      <c r="G3219" s="3">
        <f>VLOOKUP(Rent[[#This Row],[Real_estate_Item]],Houses[#All],7)</f>
        <v>275</v>
      </c>
      <c r="H3219" s="3">
        <f t="shared" si="100"/>
        <v>2475</v>
      </c>
      <c r="I3219" s="3">
        <f t="shared" si="101"/>
        <v>3300</v>
      </c>
      <c r="J3219" s="4">
        <f>Rent[[#This Row],[Actual_Rent]]/Rent[[#This Row],[Planned_rent]]</f>
        <v>0.75</v>
      </c>
      <c r="K3219"/>
    </row>
    <row r="3220" spans="1:11" x14ac:dyDescent="0.25">
      <c r="A3220">
        <v>170</v>
      </c>
      <c r="B3220" s="1">
        <v>39814</v>
      </c>
      <c r="C3220">
        <v>5</v>
      </c>
      <c r="D3220" t="str">
        <f>VLOOKUP(Rent[[#This Row],[Real_estate_Item]],Houses[#All],2)</f>
        <v>Eindhoven-Oost</v>
      </c>
      <c r="E3220" t="str">
        <f>VLOOKUP(Rent[[#This Row],[Real_estate_Item]],Houses[#All],3)</f>
        <v>Tongerlo</v>
      </c>
      <c r="F3220" t="str">
        <f>VLOOKUP(Rent[[#This Row],[Real_estate_Item]],Houses[#All],6)</f>
        <v>Condo</v>
      </c>
      <c r="G3220" s="3">
        <f>VLOOKUP(Rent[[#This Row],[Real_estate_Item]],Houses[#All],7)</f>
        <v>275</v>
      </c>
      <c r="H3220" s="3">
        <f t="shared" si="100"/>
        <v>1375</v>
      </c>
      <c r="I3220" s="3">
        <f t="shared" si="101"/>
        <v>3300</v>
      </c>
      <c r="J3220" s="4">
        <f>Rent[[#This Row],[Actual_Rent]]/Rent[[#This Row],[Planned_rent]]</f>
        <v>0.41666666666666669</v>
      </c>
      <c r="K3220"/>
    </row>
    <row r="3221" spans="1:11" x14ac:dyDescent="0.25">
      <c r="A3221">
        <v>170</v>
      </c>
      <c r="B3221" s="1">
        <v>40179</v>
      </c>
      <c r="C3221">
        <v>8</v>
      </c>
      <c r="D3221" t="str">
        <f>VLOOKUP(Rent[[#This Row],[Real_estate_Item]],Houses[#All],2)</f>
        <v>Eindhoven-Oost</v>
      </c>
      <c r="E3221" t="str">
        <f>VLOOKUP(Rent[[#This Row],[Real_estate_Item]],Houses[#All],3)</f>
        <v>Tongerlo</v>
      </c>
      <c r="F3221" t="str">
        <f>VLOOKUP(Rent[[#This Row],[Real_estate_Item]],Houses[#All],6)</f>
        <v>Condo</v>
      </c>
      <c r="G3221" s="3">
        <f>VLOOKUP(Rent[[#This Row],[Real_estate_Item]],Houses[#All],7)</f>
        <v>275</v>
      </c>
      <c r="H3221" s="3">
        <f t="shared" si="100"/>
        <v>2200</v>
      </c>
      <c r="I3221" s="3">
        <f t="shared" si="101"/>
        <v>3300</v>
      </c>
      <c r="J3221" s="4">
        <f>Rent[[#This Row],[Actual_Rent]]/Rent[[#This Row],[Planned_rent]]</f>
        <v>0.66666666666666663</v>
      </c>
      <c r="K3221"/>
    </row>
    <row r="3222" spans="1:11" x14ac:dyDescent="0.25">
      <c r="A3222">
        <v>170</v>
      </c>
      <c r="B3222" s="1">
        <v>40544</v>
      </c>
      <c r="C3222">
        <v>5</v>
      </c>
      <c r="D3222" t="str">
        <f>VLOOKUP(Rent[[#This Row],[Real_estate_Item]],Houses[#All],2)</f>
        <v>Eindhoven-Oost</v>
      </c>
      <c r="E3222" t="str">
        <f>VLOOKUP(Rent[[#This Row],[Real_estate_Item]],Houses[#All],3)</f>
        <v>Tongerlo</v>
      </c>
      <c r="F3222" t="str">
        <f>VLOOKUP(Rent[[#This Row],[Real_estate_Item]],Houses[#All],6)</f>
        <v>Condo</v>
      </c>
      <c r="G3222" s="3">
        <f>VLOOKUP(Rent[[#This Row],[Real_estate_Item]],Houses[#All],7)</f>
        <v>275</v>
      </c>
      <c r="H3222" s="3">
        <f t="shared" si="100"/>
        <v>1375</v>
      </c>
      <c r="I3222" s="3">
        <f t="shared" si="101"/>
        <v>3300</v>
      </c>
      <c r="J3222" s="4">
        <f>Rent[[#This Row],[Actual_Rent]]/Rent[[#This Row],[Planned_rent]]</f>
        <v>0.41666666666666669</v>
      </c>
      <c r="K3222"/>
    </row>
    <row r="3223" spans="1:11" x14ac:dyDescent="0.25">
      <c r="A3223">
        <v>170</v>
      </c>
      <c r="B3223" s="1">
        <v>40909</v>
      </c>
      <c r="C3223">
        <v>8</v>
      </c>
      <c r="D3223" t="str">
        <f>VLOOKUP(Rent[[#This Row],[Real_estate_Item]],Houses[#All],2)</f>
        <v>Eindhoven-Oost</v>
      </c>
      <c r="E3223" t="str">
        <f>VLOOKUP(Rent[[#This Row],[Real_estate_Item]],Houses[#All],3)</f>
        <v>Tongerlo</v>
      </c>
      <c r="F3223" t="str">
        <f>VLOOKUP(Rent[[#This Row],[Real_estate_Item]],Houses[#All],6)</f>
        <v>Condo</v>
      </c>
      <c r="G3223" s="3">
        <f>VLOOKUP(Rent[[#This Row],[Real_estate_Item]],Houses[#All],7)</f>
        <v>275</v>
      </c>
      <c r="H3223" s="3">
        <f t="shared" si="100"/>
        <v>2200</v>
      </c>
      <c r="I3223" s="3">
        <f t="shared" si="101"/>
        <v>3300</v>
      </c>
      <c r="J3223" s="4">
        <f>Rent[[#This Row],[Actual_Rent]]/Rent[[#This Row],[Planned_rent]]</f>
        <v>0.66666666666666663</v>
      </c>
      <c r="K3223"/>
    </row>
    <row r="3224" spans="1:11" x14ac:dyDescent="0.25">
      <c r="A3224">
        <v>170</v>
      </c>
      <c r="B3224" s="1">
        <v>41275</v>
      </c>
      <c r="C3224">
        <v>7</v>
      </c>
      <c r="D3224" t="str">
        <f>VLOOKUP(Rent[[#This Row],[Real_estate_Item]],Houses[#All],2)</f>
        <v>Eindhoven-Oost</v>
      </c>
      <c r="E3224" t="str">
        <f>VLOOKUP(Rent[[#This Row],[Real_estate_Item]],Houses[#All],3)</f>
        <v>Tongerlo</v>
      </c>
      <c r="F3224" t="str">
        <f>VLOOKUP(Rent[[#This Row],[Real_estate_Item]],Houses[#All],6)</f>
        <v>Condo</v>
      </c>
      <c r="G3224" s="3">
        <f>VLOOKUP(Rent[[#This Row],[Real_estate_Item]],Houses[#All],7)</f>
        <v>275</v>
      </c>
      <c r="H3224" s="3">
        <f t="shared" si="100"/>
        <v>1925</v>
      </c>
      <c r="I3224" s="3">
        <f t="shared" si="101"/>
        <v>3300</v>
      </c>
      <c r="J3224" s="4">
        <f>Rent[[#This Row],[Actual_Rent]]/Rent[[#This Row],[Planned_rent]]</f>
        <v>0.58333333333333337</v>
      </c>
      <c r="K3224"/>
    </row>
    <row r="3225" spans="1:11" x14ac:dyDescent="0.25">
      <c r="A3225">
        <v>170</v>
      </c>
      <c r="B3225" s="1">
        <v>41640</v>
      </c>
      <c r="C3225">
        <v>8</v>
      </c>
      <c r="D3225" t="str">
        <f>VLOOKUP(Rent[[#This Row],[Real_estate_Item]],Houses[#All],2)</f>
        <v>Eindhoven-Oost</v>
      </c>
      <c r="E3225" t="str">
        <f>VLOOKUP(Rent[[#This Row],[Real_estate_Item]],Houses[#All],3)</f>
        <v>Tongerlo</v>
      </c>
      <c r="F3225" t="str">
        <f>VLOOKUP(Rent[[#This Row],[Real_estate_Item]],Houses[#All],6)</f>
        <v>Condo</v>
      </c>
      <c r="G3225" s="3">
        <f>VLOOKUP(Rent[[#This Row],[Real_estate_Item]],Houses[#All],7)</f>
        <v>275</v>
      </c>
      <c r="H3225" s="3">
        <f t="shared" si="100"/>
        <v>2200</v>
      </c>
      <c r="I3225" s="3">
        <f t="shared" si="101"/>
        <v>3300</v>
      </c>
      <c r="J3225" s="4">
        <f>Rent[[#This Row],[Actual_Rent]]/Rent[[#This Row],[Planned_rent]]</f>
        <v>0.66666666666666663</v>
      </c>
      <c r="K3225"/>
    </row>
    <row r="3226" spans="1:11" x14ac:dyDescent="0.25">
      <c r="A3226">
        <v>170</v>
      </c>
      <c r="B3226" s="1">
        <v>42005</v>
      </c>
      <c r="C3226">
        <v>7</v>
      </c>
      <c r="D3226" t="str">
        <f>VLOOKUP(Rent[[#This Row],[Real_estate_Item]],Houses[#All],2)</f>
        <v>Eindhoven-Oost</v>
      </c>
      <c r="E3226" t="str">
        <f>VLOOKUP(Rent[[#This Row],[Real_estate_Item]],Houses[#All],3)</f>
        <v>Tongerlo</v>
      </c>
      <c r="F3226" t="str">
        <f>VLOOKUP(Rent[[#This Row],[Real_estate_Item]],Houses[#All],6)</f>
        <v>Condo</v>
      </c>
      <c r="G3226" s="3">
        <f>VLOOKUP(Rent[[#This Row],[Real_estate_Item]],Houses[#All],7)</f>
        <v>275</v>
      </c>
      <c r="H3226" s="3">
        <f t="shared" si="100"/>
        <v>1925</v>
      </c>
      <c r="I3226" s="3">
        <f t="shared" si="101"/>
        <v>3300</v>
      </c>
      <c r="J3226" s="4">
        <f>Rent[[#This Row],[Actual_Rent]]/Rent[[#This Row],[Planned_rent]]</f>
        <v>0.58333333333333337</v>
      </c>
      <c r="K3226"/>
    </row>
    <row r="3227" spans="1:11" x14ac:dyDescent="0.25">
      <c r="A3227">
        <v>170</v>
      </c>
      <c r="B3227" s="1">
        <v>42370</v>
      </c>
      <c r="C3227">
        <v>5</v>
      </c>
      <c r="D3227" t="str">
        <f>VLOOKUP(Rent[[#This Row],[Real_estate_Item]],Houses[#All],2)</f>
        <v>Eindhoven-Oost</v>
      </c>
      <c r="E3227" t="str">
        <f>VLOOKUP(Rent[[#This Row],[Real_estate_Item]],Houses[#All],3)</f>
        <v>Tongerlo</v>
      </c>
      <c r="F3227" t="str">
        <f>VLOOKUP(Rent[[#This Row],[Real_estate_Item]],Houses[#All],6)</f>
        <v>Condo</v>
      </c>
      <c r="G3227" s="3">
        <f>VLOOKUP(Rent[[#This Row],[Real_estate_Item]],Houses[#All],7)</f>
        <v>275</v>
      </c>
      <c r="H3227" s="3">
        <f t="shared" si="100"/>
        <v>1375</v>
      </c>
      <c r="I3227" s="3">
        <f t="shared" si="101"/>
        <v>3300</v>
      </c>
      <c r="J3227" s="4">
        <f>Rent[[#This Row],[Actual_Rent]]/Rent[[#This Row],[Planned_rent]]</f>
        <v>0.41666666666666669</v>
      </c>
      <c r="K3227"/>
    </row>
    <row r="3228" spans="1:11" x14ac:dyDescent="0.25">
      <c r="A3228">
        <v>170</v>
      </c>
      <c r="B3228" s="1">
        <v>42736</v>
      </c>
      <c r="C3228">
        <v>5</v>
      </c>
      <c r="D3228" t="str">
        <f>VLOOKUP(Rent[[#This Row],[Real_estate_Item]],Houses[#All],2)</f>
        <v>Eindhoven-Oost</v>
      </c>
      <c r="E3228" t="str">
        <f>VLOOKUP(Rent[[#This Row],[Real_estate_Item]],Houses[#All],3)</f>
        <v>Tongerlo</v>
      </c>
      <c r="F3228" t="str">
        <f>VLOOKUP(Rent[[#This Row],[Real_estate_Item]],Houses[#All],6)</f>
        <v>Condo</v>
      </c>
      <c r="G3228" s="3">
        <f>VLOOKUP(Rent[[#This Row],[Real_estate_Item]],Houses[#All],7)</f>
        <v>275</v>
      </c>
      <c r="H3228" s="3">
        <f t="shared" si="100"/>
        <v>1375</v>
      </c>
      <c r="I3228" s="3">
        <f t="shared" si="101"/>
        <v>3300</v>
      </c>
      <c r="J3228" s="4">
        <f>Rent[[#This Row],[Actual_Rent]]/Rent[[#This Row],[Planned_rent]]</f>
        <v>0.41666666666666669</v>
      </c>
      <c r="K3228"/>
    </row>
    <row r="3229" spans="1:11" x14ac:dyDescent="0.25">
      <c r="A3229">
        <v>170</v>
      </c>
      <c r="B3229" s="1">
        <v>43101</v>
      </c>
      <c r="C3229">
        <v>6</v>
      </c>
      <c r="D3229" t="str">
        <f>VLOOKUP(Rent[[#This Row],[Real_estate_Item]],Houses[#All],2)</f>
        <v>Eindhoven-Oost</v>
      </c>
      <c r="E3229" t="str">
        <f>VLOOKUP(Rent[[#This Row],[Real_estate_Item]],Houses[#All],3)</f>
        <v>Tongerlo</v>
      </c>
      <c r="F3229" t="str">
        <f>VLOOKUP(Rent[[#This Row],[Real_estate_Item]],Houses[#All],6)</f>
        <v>Condo</v>
      </c>
      <c r="G3229" s="3">
        <f>VLOOKUP(Rent[[#This Row],[Real_estate_Item]],Houses[#All],7)</f>
        <v>275</v>
      </c>
      <c r="H3229" s="3">
        <f t="shared" si="100"/>
        <v>1650</v>
      </c>
      <c r="I3229" s="3">
        <f t="shared" si="101"/>
        <v>3300</v>
      </c>
      <c r="J3229" s="4">
        <f>Rent[[#This Row],[Actual_Rent]]/Rent[[#This Row],[Planned_rent]]</f>
        <v>0.5</v>
      </c>
      <c r="K3229"/>
    </row>
    <row r="3230" spans="1:11" x14ac:dyDescent="0.25">
      <c r="A3230">
        <v>170</v>
      </c>
      <c r="B3230" s="1">
        <v>43466</v>
      </c>
      <c r="C3230">
        <v>9</v>
      </c>
      <c r="D3230" t="str">
        <f>VLOOKUP(Rent[[#This Row],[Real_estate_Item]],Houses[#All],2)</f>
        <v>Eindhoven-Oost</v>
      </c>
      <c r="E3230" t="str">
        <f>VLOOKUP(Rent[[#This Row],[Real_estate_Item]],Houses[#All],3)</f>
        <v>Tongerlo</v>
      </c>
      <c r="F3230" t="str">
        <f>VLOOKUP(Rent[[#This Row],[Real_estate_Item]],Houses[#All],6)</f>
        <v>Condo</v>
      </c>
      <c r="G3230" s="3">
        <f>VLOOKUP(Rent[[#This Row],[Real_estate_Item]],Houses[#All],7)</f>
        <v>275</v>
      </c>
      <c r="H3230" s="3">
        <f t="shared" si="100"/>
        <v>2475</v>
      </c>
      <c r="I3230" s="3">
        <f t="shared" si="101"/>
        <v>3300</v>
      </c>
      <c r="J3230" s="4">
        <f>Rent[[#This Row],[Actual_Rent]]/Rent[[#This Row],[Planned_rent]]</f>
        <v>0.75</v>
      </c>
      <c r="K3230"/>
    </row>
    <row r="3231" spans="1:11" x14ac:dyDescent="0.25">
      <c r="A3231">
        <v>171</v>
      </c>
      <c r="B3231" s="1">
        <v>36892</v>
      </c>
      <c r="C3231">
        <v>8</v>
      </c>
      <c r="D3231" t="str">
        <f>VLOOKUP(Rent[[#This Row],[Real_estate_Item]],Houses[#All],2)</f>
        <v>Eindhoven-Oost</v>
      </c>
      <c r="E3231" t="str">
        <f>VLOOKUP(Rent[[#This Row],[Real_estate_Item]],Houses[#All],3)</f>
        <v>Tongerlo</v>
      </c>
      <c r="F3231" t="str">
        <f>VLOOKUP(Rent[[#This Row],[Real_estate_Item]],Houses[#All],6)</f>
        <v>Condo</v>
      </c>
      <c r="G3231" s="3">
        <f>VLOOKUP(Rent[[#This Row],[Real_estate_Item]],Houses[#All],7)</f>
        <v>275</v>
      </c>
      <c r="H3231" s="3">
        <f t="shared" si="100"/>
        <v>2200</v>
      </c>
      <c r="I3231" s="3">
        <f t="shared" si="101"/>
        <v>3300</v>
      </c>
      <c r="J3231" s="4">
        <f>Rent[[#This Row],[Actual_Rent]]/Rent[[#This Row],[Planned_rent]]</f>
        <v>0.66666666666666663</v>
      </c>
      <c r="K3231"/>
    </row>
    <row r="3232" spans="1:11" x14ac:dyDescent="0.25">
      <c r="A3232">
        <v>171</v>
      </c>
      <c r="B3232" s="1">
        <v>37257</v>
      </c>
      <c r="C3232">
        <v>5</v>
      </c>
      <c r="D3232" t="str">
        <f>VLOOKUP(Rent[[#This Row],[Real_estate_Item]],Houses[#All],2)</f>
        <v>Eindhoven-Oost</v>
      </c>
      <c r="E3232" t="str">
        <f>VLOOKUP(Rent[[#This Row],[Real_estate_Item]],Houses[#All],3)</f>
        <v>Tongerlo</v>
      </c>
      <c r="F3232" t="str">
        <f>VLOOKUP(Rent[[#This Row],[Real_estate_Item]],Houses[#All],6)</f>
        <v>Condo</v>
      </c>
      <c r="G3232" s="3">
        <f>VLOOKUP(Rent[[#This Row],[Real_estate_Item]],Houses[#All],7)</f>
        <v>275</v>
      </c>
      <c r="H3232" s="3">
        <f t="shared" si="100"/>
        <v>1375</v>
      </c>
      <c r="I3232" s="3">
        <f t="shared" si="101"/>
        <v>3300</v>
      </c>
      <c r="J3232" s="4">
        <f>Rent[[#This Row],[Actual_Rent]]/Rent[[#This Row],[Planned_rent]]</f>
        <v>0.41666666666666669</v>
      </c>
      <c r="K3232"/>
    </row>
    <row r="3233" spans="1:11" x14ac:dyDescent="0.25">
      <c r="A3233">
        <v>171</v>
      </c>
      <c r="B3233" s="1">
        <v>37622</v>
      </c>
      <c r="C3233">
        <v>5</v>
      </c>
      <c r="D3233" t="str">
        <f>VLOOKUP(Rent[[#This Row],[Real_estate_Item]],Houses[#All],2)</f>
        <v>Eindhoven-Oost</v>
      </c>
      <c r="E3233" t="str">
        <f>VLOOKUP(Rent[[#This Row],[Real_estate_Item]],Houses[#All],3)</f>
        <v>Tongerlo</v>
      </c>
      <c r="F3233" t="str">
        <f>VLOOKUP(Rent[[#This Row],[Real_estate_Item]],Houses[#All],6)</f>
        <v>Condo</v>
      </c>
      <c r="G3233" s="3">
        <f>VLOOKUP(Rent[[#This Row],[Real_estate_Item]],Houses[#All],7)</f>
        <v>275</v>
      </c>
      <c r="H3233" s="3">
        <f t="shared" si="100"/>
        <v>1375</v>
      </c>
      <c r="I3233" s="3">
        <f t="shared" si="101"/>
        <v>3300</v>
      </c>
      <c r="J3233" s="4">
        <f>Rent[[#This Row],[Actual_Rent]]/Rent[[#This Row],[Planned_rent]]</f>
        <v>0.41666666666666669</v>
      </c>
      <c r="K3233"/>
    </row>
    <row r="3234" spans="1:11" x14ac:dyDescent="0.25">
      <c r="A3234">
        <v>171</v>
      </c>
      <c r="B3234" s="1">
        <v>37987</v>
      </c>
      <c r="C3234">
        <v>9</v>
      </c>
      <c r="D3234" t="str">
        <f>VLOOKUP(Rent[[#This Row],[Real_estate_Item]],Houses[#All],2)</f>
        <v>Eindhoven-Oost</v>
      </c>
      <c r="E3234" t="str">
        <f>VLOOKUP(Rent[[#This Row],[Real_estate_Item]],Houses[#All],3)</f>
        <v>Tongerlo</v>
      </c>
      <c r="F3234" t="str">
        <f>VLOOKUP(Rent[[#This Row],[Real_estate_Item]],Houses[#All],6)</f>
        <v>Condo</v>
      </c>
      <c r="G3234" s="3">
        <f>VLOOKUP(Rent[[#This Row],[Real_estate_Item]],Houses[#All],7)</f>
        <v>275</v>
      </c>
      <c r="H3234" s="3">
        <f t="shared" si="100"/>
        <v>2475</v>
      </c>
      <c r="I3234" s="3">
        <f t="shared" si="101"/>
        <v>3300</v>
      </c>
      <c r="J3234" s="4">
        <f>Rent[[#This Row],[Actual_Rent]]/Rent[[#This Row],[Planned_rent]]</f>
        <v>0.75</v>
      </c>
      <c r="K3234"/>
    </row>
    <row r="3235" spans="1:11" x14ac:dyDescent="0.25">
      <c r="A3235">
        <v>171</v>
      </c>
      <c r="B3235" s="1">
        <v>38353</v>
      </c>
      <c r="C3235">
        <v>6</v>
      </c>
      <c r="D3235" t="str">
        <f>VLOOKUP(Rent[[#This Row],[Real_estate_Item]],Houses[#All],2)</f>
        <v>Eindhoven-Oost</v>
      </c>
      <c r="E3235" t="str">
        <f>VLOOKUP(Rent[[#This Row],[Real_estate_Item]],Houses[#All],3)</f>
        <v>Tongerlo</v>
      </c>
      <c r="F3235" t="str">
        <f>VLOOKUP(Rent[[#This Row],[Real_estate_Item]],Houses[#All],6)</f>
        <v>Condo</v>
      </c>
      <c r="G3235" s="3">
        <f>VLOOKUP(Rent[[#This Row],[Real_estate_Item]],Houses[#All],7)</f>
        <v>275</v>
      </c>
      <c r="H3235" s="3">
        <f t="shared" si="100"/>
        <v>1650</v>
      </c>
      <c r="I3235" s="3">
        <f t="shared" si="101"/>
        <v>3300</v>
      </c>
      <c r="J3235" s="4">
        <f>Rent[[#This Row],[Actual_Rent]]/Rent[[#This Row],[Planned_rent]]</f>
        <v>0.5</v>
      </c>
      <c r="K3235"/>
    </row>
    <row r="3236" spans="1:11" x14ac:dyDescent="0.25">
      <c r="A3236">
        <v>171</v>
      </c>
      <c r="B3236" s="1">
        <v>38718</v>
      </c>
      <c r="C3236">
        <v>7</v>
      </c>
      <c r="D3236" t="str">
        <f>VLOOKUP(Rent[[#This Row],[Real_estate_Item]],Houses[#All],2)</f>
        <v>Eindhoven-Oost</v>
      </c>
      <c r="E3236" t="str">
        <f>VLOOKUP(Rent[[#This Row],[Real_estate_Item]],Houses[#All],3)</f>
        <v>Tongerlo</v>
      </c>
      <c r="F3236" t="str">
        <f>VLOOKUP(Rent[[#This Row],[Real_estate_Item]],Houses[#All],6)</f>
        <v>Condo</v>
      </c>
      <c r="G3236" s="3">
        <f>VLOOKUP(Rent[[#This Row],[Real_estate_Item]],Houses[#All],7)</f>
        <v>275</v>
      </c>
      <c r="H3236" s="3">
        <f t="shared" si="100"/>
        <v>1925</v>
      </c>
      <c r="I3236" s="3">
        <f t="shared" si="101"/>
        <v>3300</v>
      </c>
      <c r="J3236" s="4">
        <f>Rent[[#This Row],[Actual_Rent]]/Rent[[#This Row],[Planned_rent]]</f>
        <v>0.58333333333333337</v>
      </c>
      <c r="K3236"/>
    </row>
    <row r="3237" spans="1:11" x14ac:dyDescent="0.25">
      <c r="A3237">
        <v>171</v>
      </c>
      <c r="B3237" s="1">
        <v>39083</v>
      </c>
      <c r="C3237">
        <v>6</v>
      </c>
      <c r="D3237" t="str">
        <f>VLOOKUP(Rent[[#This Row],[Real_estate_Item]],Houses[#All],2)</f>
        <v>Eindhoven-Oost</v>
      </c>
      <c r="E3237" t="str">
        <f>VLOOKUP(Rent[[#This Row],[Real_estate_Item]],Houses[#All],3)</f>
        <v>Tongerlo</v>
      </c>
      <c r="F3237" t="str">
        <f>VLOOKUP(Rent[[#This Row],[Real_estate_Item]],Houses[#All],6)</f>
        <v>Condo</v>
      </c>
      <c r="G3237" s="3">
        <f>VLOOKUP(Rent[[#This Row],[Real_estate_Item]],Houses[#All],7)</f>
        <v>275</v>
      </c>
      <c r="H3237" s="3">
        <f t="shared" si="100"/>
        <v>1650</v>
      </c>
      <c r="I3237" s="3">
        <f t="shared" si="101"/>
        <v>3300</v>
      </c>
      <c r="J3237" s="4">
        <f>Rent[[#This Row],[Actual_Rent]]/Rent[[#This Row],[Planned_rent]]</f>
        <v>0.5</v>
      </c>
      <c r="K3237"/>
    </row>
    <row r="3238" spans="1:11" x14ac:dyDescent="0.25">
      <c r="A3238">
        <v>171</v>
      </c>
      <c r="B3238" s="1">
        <v>39448</v>
      </c>
      <c r="C3238">
        <v>8</v>
      </c>
      <c r="D3238" t="str">
        <f>VLOOKUP(Rent[[#This Row],[Real_estate_Item]],Houses[#All],2)</f>
        <v>Eindhoven-Oost</v>
      </c>
      <c r="E3238" t="str">
        <f>VLOOKUP(Rent[[#This Row],[Real_estate_Item]],Houses[#All],3)</f>
        <v>Tongerlo</v>
      </c>
      <c r="F3238" t="str">
        <f>VLOOKUP(Rent[[#This Row],[Real_estate_Item]],Houses[#All],6)</f>
        <v>Condo</v>
      </c>
      <c r="G3238" s="3">
        <f>VLOOKUP(Rent[[#This Row],[Real_estate_Item]],Houses[#All],7)</f>
        <v>275</v>
      </c>
      <c r="H3238" s="3">
        <f t="shared" si="100"/>
        <v>2200</v>
      </c>
      <c r="I3238" s="3">
        <f t="shared" si="101"/>
        <v>3300</v>
      </c>
      <c r="J3238" s="4">
        <f>Rent[[#This Row],[Actual_Rent]]/Rent[[#This Row],[Planned_rent]]</f>
        <v>0.66666666666666663</v>
      </c>
      <c r="K3238"/>
    </row>
    <row r="3239" spans="1:11" x14ac:dyDescent="0.25">
      <c r="A3239">
        <v>171</v>
      </c>
      <c r="B3239" s="1">
        <v>39814</v>
      </c>
      <c r="C3239">
        <v>8</v>
      </c>
      <c r="D3239" t="str">
        <f>VLOOKUP(Rent[[#This Row],[Real_estate_Item]],Houses[#All],2)</f>
        <v>Eindhoven-Oost</v>
      </c>
      <c r="E3239" t="str">
        <f>VLOOKUP(Rent[[#This Row],[Real_estate_Item]],Houses[#All],3)</f>
        <v>Tongerlo</v>
      </c>
      <c r="F3239" t="str">
        <f>VLOOKUP(Rent[[#This Row],[Real_estate_Item]],Houses[#All],6)</f>
        <v>Condo</v>
      </c>
      <c r="G3239" s="3">
        <f>VLOOKUP(Rent[[#This Row],[Real_estate_Item]],Houses[#All],7)</f>
        <v>275</v>
      </c>
      <c r="H3239" s="3">
        <f t="shared" si="100"/>
        <v>2200</v>
      </c>
      <c r="I3239" s="3">
        <f t="shared" si="101"/>
        <v>3300</v>
      </c>
      <c r="J3239" s="4">
        <f>Rent[[#This Row],[Actual_Rent]]/Rent[[#This Row],[Planned_rent]]</f>
        <v>0.66666666666666663</v>
      </c>
      <c r="K3239"/>
    </row>
    <row r="3240" spans="1:11" x14ac:dyDescent="0.25">
      <c r="A3240">
        <v>171</v>
      </c>
      <c r="B3240" s="1">
        <v>40179</v>
      </c>
      <c r="C3240">
        <v>8</v>
      </c>
      <c r="D3240" t="str">
        <f>VLOOKUP(Rent[[#This Row],[Real_estate_Item]],Houses[#All],2)</f>
        <v>Eindhoven-Oost</v>
      </c>
      <c r="E3240" t="str">
        <f>VLOOKUP(Rent[[#This Row],[Real_estate_Item]],Houses[#All],3)</f>
        <v>Tongerlo</v>
      </c>
      <c r="F3240" t="str">
        <f>VLOOKUP(Rent[[#This Row],[Real_estate_Item]],Houses[#All],6)</f>
        <v>Condo</v>
      </c>
      <c r="G3240" s="3">
        <f>VLOOKUP(Rent[[#This Row],[Real_estate_Item]],Houses[#All],7)</f>
        <v>275</v>
      </c>
      <c r="H3240" s="3">
        <f t="shared" si="100"/>
        <v>2200</v>
      </c>
      <c r="I3240" s="3">
        <f t="shared" si="101"/>
        <v>3300</v>
      </c>
      <c r="J3240" s="4">
        <f>Rent[[#This Row],[Actual_Rent]]/Rent[[#This Row],[Planned_rent]]</f>
        <v>0.66666666666666663</v>
      </c>
      <c r="K3240"/>
    </row>
    <row r="3241" spans="1:11" x14ac:dyDescent="0.25">
      <c r="A3241">
        <v>171</v>
      </c>
      <c r="B3241" s="1">
        <v>40544</v>
      </c>
      <c r="C3241">
        <v>5</v>
      </c>
      <c r="D3241" t="str">
        <f>VLOOKUP(Rent[[#This Row],[Real_estate_Item]],Houses[#All],2)</f>
        <v>Eindhoven-Oost</v>
      </c>
      <c r="E3241" t="str">
        <f>VLOOKUP(Rent[[#This Row],[Real_estate_Item]],Houses[#All],3)</f>
        <v>Tongerlo</v>
      </c>
      <c r="F3241" t="str">
        <f>VLOOKUP(Rent[[#This Row],[Real_estate_Item]],Houses[#All],6)</f>
        <v>Condo</v>
      </c>
      <c r="G3241" s="3">
        <f>VLOOKUP(Rent[[#This Row],[Real_estate_Item]],Houses[#All],7)</f>
        <v>275</v>
      </c>
      <c r="H3241" s="3">
        <f t="shared" si="100"/>
        <v>1375</v>
      </c>
      <c r="I3241" s="3">
        <f t="shared" si="101"/>
        <v>3300</v>
      </c>
      <c r="J3241" s="4">
        <f>Rent[[#This Row],[Actual_Rent]]/Rent[[#This Row],[Planned_rent]]</f>
        <v>0.41666666666666669</v>
      </c>
      <c r="K3241"/>
    </row>
    <row r="3242" spans="1:11" x14ac:dyDescent="0.25">
      <c r="A3242">
        <v>171</v>
      </c>
      <c r="B3242" s="1">
        <v>40909</v>
      </c>
      <c r="C3242">
        <v>5</v>
      </c>
      <c r="D3242" t="str">
        <f>VLOOKUP(Rent[[#This Row],[Real_estate_Item]],Houses[#All],2)</f>
        <v>Eindhoven-Oost</v>
      </c>
      <c r="E3242" t="str">
        <f>VLOOKUP(Rent[[#This Row],[Real_estate_Item]],Houses[#All],3)</f>
        <v>Tongerlo</v>
      </c>
      <c r="F3242" t="str">
        <f>VLOOKUP(Rent[[#This Row],[Real_estate_Item]],Houses[#All],6)</f>
        <v>Condo</v>
      </c>
      <c r="G3242" s="3">
        <f>VLOOKUP(Rent[[#This Row],[Real_estate_Item]],Houses[#All],7)</f>
        <v>275</v>
      </c>
      <c r="H3242" s="3">
        <f t="shared" si="100"/>
        <v>1375</v>
      </c>
      <c r="I3242" s="3">
        <f t="shared" si="101"/>
        <v>3300</v>
      </c>
      <c r="J3242" s="4">
        <f>Rent[[#This Row],[Actual_Rent]]/Rent[[#This Row],[Planned_rent]]</f>
        <v>0.41666666666666669</v>
      </c>
      <c r="K3242"/>
    </row>
    <row r="3243" spans="1:11" x14ac:dyDescent="0.25">
      <c r="A3243">
        <v>171</v>
      </c>
      <c r="B3243" s="1">
        <v>41275</v>
      </c>
      <c r="C3243">
        <v>9</v>
      </c>
      <c r="D3243" t="str">
        <f>VLOOKUP(Rent[[#This Row],[Real_estate_Item]],Houses[#All],2)</f>
        <v>Eindhoven-Oost</v>
      </c>
      <c r="E3243" t="str">
        <f>VLOOKUP(Rent[[#This Row],[Real_estate_Item]],Houses[#All],3)</f>
        <v>Tongerlo</v>
      </c>
      <c r="F3243" t="str">
        <f>VLOOKUP(Rent[[#This Row],[Real_estate_Item]],Houses[#All],6)</f>
        <v>Condo</v>
      </c>
      <c r="G3243" s="3">
        <f>VLOOKUP(Rent[[#This Row],[Real_estate_Item]],Houses[#All],7)</f>
        <v>275</v>
      </c>
      <c r="H3243" s="3">
        <f t="shared" si="100"/>
        <v>2475</v>
      </c>
      <c r="I3243" s="3">
        <f t="shared" si="101"/>
        <v>3300</v>
      </c>
      <c r="J3243" s="4">
        <f>Rent[[#This Row],[Actual_Rent]]/Rent[[#This Row],[Planned_rent]]</f>
        <v>0.75</v>
      </c>
      <c r="K3243"/>
    </row>
    <row r="3244" spans="1:11" x14ac:dyDescent="0.25">
      <c r="A3244">
        <v>171</v>
      </c>
      <c r="B3244" s="1">
        <v>41640</v>
      </c>
      <c r="C3244">
        <v>8</v>
      </c>
      <c r="D3244" t="str">
        <f>VLOOKUP(Rent[[#This Row],[Real_estate_Item]],Houses[#All],2)</f>
        <v>Eindhoven-Oost</v>
      </c>
      <c r="E3244" t="str">
        <f>VLOOKUP(Rent[[#This Row],[Real_estate_Item]],Houses[#All],3)</f>
        <v>Tongerlo</v>
      </c>
      <c r="F3244" t="str">
        <f>VLOOKUP(Rent[[#This Row],[Real_estate_Item]],Houses[#All],6)</f>
        <v>Condo</v>
      </c>
      <c r="G3244" s="3">
        <f>VLOOKUP(Rent[[#This Row],[Real_estate_Item]],Houses[#All],7)</f>
        <v>275</v>
      </c>
      <c r="H3244" s="3">
        <f t="shared" si="100"/>
        <v>2200</v>
      </c>
      <c r="I3244" s="3">
        <f t="shared" si="101"/>
        <v>3300</v>
      </c>
      <c r="J3244" s="4">
        <f>Rent[[#This Row],[Actual_Rent]]/Rent[[#This Row],[Planned_rent]]</f>
        <v>0.66666666666666663</v>
      </c>
      <c r="K3244"/>
    </row>
    <row r="3245" spans="1:11" x14ac:dyDescent="0.25">
      <c r="A3245">
        <v>171</v>
      </c>
      <c r="B3245" s="1">
        <v>42005</v>
      </c>
      <c r="C3245">
        <v>6</v>
      </c>
      <c r="D3245" t="str">
        <f>VLOOKUP(Rent[[#This Row],[Real_estate_Item]],Houses[#All],2)</f>
        <v>Eindhoven-Oost</v>
      </c>
      <c r="E3245" t="str">
        <f>VLOOKUP(Rent[[#This Row],[Real_estate_Item]],Houses[#All],3)</f>
        <v>Tongerlo</v>
      </c>
      <c r="F3245" t="str">
        <f>VLOOKUP(Rent[[#This Row],[Real_estate_Item]],Houses[#All],6)</f>
        <v>Condo</v>
      </c>
      <c r="G3245" s="3">
        <f>VLOOKUP(Rent[[#This Row],[Real_estate_Item]],Houses[#All],7)</f>
        <v>275</v>
      </c>
      <c r="H3245" s="3">
        <f t="shared" si="100"/>
        <v>1650</v>
      </c>
      <c r="I3245" s="3">
        <f t="shared" si="101"/>
        <v>3300</v>
      </c>
      <c r="J3245" s="4">
        <f>Rent[[#This Row],[Actual_Rent]]/Rent[[#This Row],[Planned_rent]]</f>
        <v>0.5</v>
      </c>
      <c r="K3245"/>
    </row>
    <row r="3246" spans="1:11" x14ac:dyDescent="0.25">
      <c r="A3246">
        <v>171</v>
      </c>
      <c r="B3246" s="1">
        <v>42370</v>
      </c>
      <c r="C3246">
        <v>5</v>
      </c>
      <c r="D3246" t="str">
        <f>VLOOKUP(Rent[[#This Row],[Real_estate_Item]],Houses[#All],2)</f>
        <v>Eindhoven-Oost</v>
      </c>
      <c r="E3246" t="str">
        <f>VLOOKUP(Rent[[#This Row],[Real_estate_Item]],Houses[#All],3)</f>
        <v>Tongerlo</v>
      </c>
      <c r="F3246" t="str">
        <f>VLOOKUP(Rent[[#This Row],[Real_estate_Item]],Houses[#All],6)</f>
        <v>Condo</v>
      </c>
      <c r="G3246" s="3">
        <f>VLOOKUP(Rent[[#This Row],[Real_estate_Item]],Houses[#All],7)</f>
        <v>275</v>
      </c>
      <c r="H3246" s="3">
        <f t="shared" si="100"/>
        <v>1375</v>
      </c>
      <c r="I3246" s="3">
        <f t="shared" si="101"/>
        <v>3300</v>
      </c>
      <c r="J3246" s="4">
        <f>Rent[[#This Row],[Actual_Rent]]/Rent[[#This Row],[Planned_rent]]</f>
        <v>0.41666666666666669</v>
      </c>
      <c r="K3246"/>
    </row>
    <row r="3247" spans="1:11" x14ac:dyDescent="0.25">
      <c r="A3247">
        <v>171</v>
      </c>
      <c r="B3247" s="1">
        <v>42736</v>
      </c>
      <c r="C3247">
        <v>5</v>
      </c>
      <c r="D3247" t="str">
        <f>VLOOKUP(Rent[[#This Row],[Real_estate_Item]],Houses[#All],2)</f>
        <v>Eindhoven-Oost</v>
      </c>
      <c r="E3247" t="str">
        <f>VLOOKUP(Rent[[#This Row],[Real_estate_Item]],Houses[#All],3)</f>
        <v>Tongerlo</v>
      </c>
      <c r="F3247" t="str">
        <f>VLOOKUP(Rent[[#This Row],[Real_estate_Item]],Houses[#All],6)</f>
        <v>Condo</v>
      </c>
      <c r="G3247" s="3">
        <f>VLOOKUP(Rent[[#This Row],[Real_estate_Item]],Houses[#All],7)</f>
        <v>275</v>
      </c>
      <c r="H3247" s="3">
        <f t="shared" si="100"/>
        <v>1375</v>
      </c>
      <c r="I3247" s="3">
        <f t="shared" si="101"/>
        <v>3300</v>
      </c>
      <c r="J3247" s="4">
        <f>Rent[[#This Row],[Actual_Rent]]/Rent[[#This Row],[Planned_rent]]</f>
        <v>0.41666666666666669</v>
      </c>
      <c r="K3247"/>
    </row>
    <row r="3248" spans="1:11" x14ac:dyDescent="0.25">
      <c r="A3248">
        <v>171</v>
      </c>
      <c r="B3248" s="1">
        <v>43101</v>
      </c>
      <c r="C3248">
        <v>9</v>
      </c>
      <c r="D3248" t="str">
        <f>VLOOKUP(Rent[[#This Row],[Real_estate_Item]],Houses[#All],2)</f>
        <v>Eindhoven-Oost</v>
      </c>
      <c r="E3248" t="str">
        <f>VLOOKUP(Rent[[#This Row],[Real_estate_Item]],Houses[#All],3)</f>
        <v>Tongerlo</v>
      </c>
      <c r="F3248" t="str">
        <f>VLOOKUP(Rent[[#This Row],[Real_estate_Item]],Houses[#All],6)</f>
        <v>Condo</v>
      </c>
      <c r="G3248" s="3">
        <f>VLOOKUP(Rent[[#This Row],[Real_estate_Item]],Houses[#All],7)</f>
        <v>275</v>
      </c>
      <c r="H3248" s="3">
        <f t="shared" si="100"/>
        <v>2475</v>
      </c>
      <c r="I3248" s="3">
        <f t="shared" si="101"/>
        <v>3300</v>
      </c>
      <c r="J3248" s="4">
        <f>Rent[[#This Row],[Actual_Rent]]/Rent[[#This Row],[Planned_rent]]</f>
        <v>0.75</v>
      </c>
      <c r="K3248"/>
    </row>
    <row r="3249" spans="1:11" x14ac:dyDescent="0.25">
      <c r="A3249">
        <v>171</v>
      </c>
      <c r="B3249" s="1">
        <v>43466</v>
      </c>
      <c r="C3249">
        <v>6</v>
      </c>
      <c r="D3249" t="str">
        <f>VLOOKUP(Rent[[#This Row],[Real_estate_Item]],Houses[#All],2)</f>
        <v>Eindhoven-Oost</v>
      </c>
      <c r="E3249" t="str">
        <f>VLOOKUP(Rent[[#This Row],[Real_estate_Item]],Houses[#All],3)</f>
        <v>Tongerlo</v>
      </c>
      <c r="F3249" t="str">
        <f>VLOOKUP(Rent[[#This Row],[Real_estate_Item]],Houses[#All],6)</f>
        <v>Condo</v>
      </c>
      <c r="G3249" s="3">
        <f>VLOOKUP(Rent[[#This Row],[Real_estate_Item]],Houses[#All],7)</f>
        <v>275</v>
      </c>
      <c r="H3249" s="3">
        <f t="shared" si="100"/>
        <v>1650</v>
      </c>
      <c r="I3249" s="3">
        <f t="shared" si="101"/>
        <v>3300</v>
      </c>
      <c r="J3249" s="4">
        <f>Rent[[#This Row],[Actual_Rent]]/Rent[[#This Row],[Planned_rent]]</f>
        <v>0.5</v>
      </c>
      <c r="K3249"/>
    </row>
    <row r="3250" spans="1:11" x14ac:dyDescent="0.25">
      <c r="A3250">
        <v>172</v>
      </c>
      <c r="B3250" s="1">
        <v>36892</v>
      </c>
      <c r="C3250">
        <v>6</v>
      </c>
      <c r="D3250" t="str">
        <f>VLOOKUP(Rent[[#This Row],[Real_estate_Item]],Houses[#All],2)</f>
        <v>Eindhoven-Oost</v>
      </c>
      <c r="E3250" t="str">
        <f>VLOOKUP(Rent[[#This Row],[Real_estate_Item]],Houses[#All],3)</f>
        <v>Tongerlo</v>
      </c>
      <c r="F3250" t="str">
        <f>VLOOKUP(Rent[[#This Row],[Real_estate_Item]],Houses[#All],6)</f>
        <v>Condo</v>
      </c>
      <c r="G3250" s="3">
        <f>VLOOKUP(Rent[[#This Row],[Real_estate_Item]],Houses[#All],7)</f>
        <v>300</v>
      </c>
      <c r="H3250" s="3">
        <f t="shared" si="100"/>
        <v>1800</v>
      </c>
      <c r="I3250" s="3">
        <f t="shared" si="101"/>
        <v>3600</v>
      </c>
      <c r="J3250" s="4">
        <f>Rent[[#This Row],[Actual_Rent]]/Rent[[#This Row],[Planned_rent]]</f>
        <v>0.5</v>
      </c>
      <c r="K3250"/>
    </row>
    <row r="3251" spans="1:11" x14ac:dyDescent="0.25">
      <c r="A3251">
        <v>172</v>
      </c>
      <c r="B3251" s="1">
        <v>37257</v>
      </c>
      <c r="C3251">
        <v>9</v>
      </c>
      <c r="D3251" t="str">
        <f>VLOOKUP(Rent[[#This Row],[Real_estate_Item]],Houses[#All],2)</f>
        <v>Eindhoven-Oost</v>
      </c>
      <c r="E3251" t="str">
        <f>VLOOKUP(Rent[[#This Row],[Real_estate_Item]],Houses[#All],3)</f>
        <v>Tongerlo</v>
      </c>
      <c r="F3251" t="str">
        <f>VLOOKUP(Rent[[#This Row],[Real_estate_Item]],Houses[#All],6)</f>
        <v>Condo</v>
      </c>
      <c r="G3251" s="3">
        <f>VLOOKUP(Rent[[#This Row],[Real_estate_Item]],Houses[#All],7)</f>
        <v>300</v>
      </c>
      <c r="H3251" s="3">
        <f t="shared" si="100"/>
        <v>2700</v>
      </c>
      <c r="I3251" s="3">
        <f t="shared" si="101"/>
        <v>3600</v>
      </c>
      <c r="J3251" s="4">
        <f>Rent[[#This Row],[Actual_Rent]]/Rent[[#This Row],[Planned_rent]]</f>
        <v>0.75</v>
      </c>
      <c r="K3251"/>
    </row>
    <row r="3252" spans="1:11" x14ac:dyDescent="0.25">
      <c r="A3252">
        <v>172</v>
      </c>
      <c r="B3252" s="1">
        <v>37622</v>
      </c>
      <c r="C3252">
        <v>8</v>
      </c>
      <c r="D3252" t="str">
        <f>VLOOKUP(Rent[[#This Row],[Real_estate_Item]],Houses[#All],2)</f>
        <v>Eindhoven-Oost</v>
      </c>
      <c r="E3252" t="str">
        <f>VLOOKUP(Rent[[#This Row],[Real_estate_Item]],Houses[#All],3)</f>
        <v>Tongerlo</v>
      </c>
      <c r="F3252" t="str">
        <f>VLOOKUP(Rent[[#This Row],[Real_estate_Item]],Houses[#All],6)</f>
        <v>Condo</v>
      </c>
      <c r="G3252" s="3">
        <f>VLOOKUP(Rent[[#This Row],[Real_estate_Item]],Houses[#All],7)</f>
        <v>300</v>
      </c>
      <c r="H3252" s="3">
        <f t="shared" si="100"/>
        <v>2400</v>
      </c>
      <c r="I3252" s="3">
        <f t="shared" si="101"/>
        <v>3600</v>
      </c>
      <c r="J3252" s="4">
        <f>Rent[[#This Row],[Actual_Rent]]/Rent[[#This Row],[Planned_rent]]</f>
        <v>0.66666666666666663</v>
      </c>
      <c r="K3252"/>
    </row>
    <row r="3253" spans="1:11" x14ac:dyDescent="0.25">
      <c r="A3253">
        <v>172</v>
      </c>
      <c r="B3253" s="1">
        <v>37987</v>
      </c>
      <c r="C3253">
        <v>8</v>
      </c>
      <c r="D3253" t="str">
        <f>VLOOKUP(Rent[[#This Row],[Real_estate_Item]],Houses[#All],2)</f>
        <v>Eindhoven-Oost</v>
      </c>
      <c r="E3253" t="str">
        <f>VLOOKUP(Rent[[#This Row],[Real_estate_Item]],Houses[#All],3)</f>
        <v>Tongerlo</v>
      </c>
      <c r="F3253" t="str">
        <f>VLOOKUP(Rent[[#This Row],[Real_estate_Item]],Houses[#All],6)</f>
        <v>Condo</v>
      </c>
      <c r="G3253" s="3">
        <f>VLOOKUP(Rent[[#This Row],[Real_estate_Item]],Houses[#All],7)</f>
        <v>300</v>
      </c>
      <c r="H3253" s="3">
        <f t="shared" si="100"/>
        <v>2400</v>
      </c>
      <c r="I3253" s="3">
        <f t="shared" si="101"/>
        <v>3600</v>
      </c>
      <c r="J3253" s="4">
        <f>Rent[[#This Row],[Actual_Rent]]/Rent[[#This Row],[Planned_rent]]</f>
        <v>0.66666666666666663</v>
      </c>
      <c r="K3253"/>
    </row>
    <row r="3254" spans="1:11" x14ac:dyDescent="0.25">
      <c r="A3254">
        <v>172</v>
      </c>
      <c r="B3254" s="1">
        <v>38353</v>
      </c>
      <c r="C3254">
        <v>8</v>
      </c>
      <c r="D3254" t="str">
        <f>VLOOKUP(Rent[[#This Row],[Real_estate_Item]],Houses[#All],2)</f>
        <v>Eindhoven-Oost</v>
      </c>
      <c r="E3254" t="str">
        <f>VLOOKUP(Rent[[#This Row],[Real_estate_Item]],Houses[#All],3)</f>
        <v>Tongerlo</v>
      </c>
      <c r="F3254" t="str">
        <f>VLOOKUP(Rent[[#This Row],[Real_estate_Item]],Houses[#All],6)</f>
        <v>Condo</v>
      </c>
      <c r="G3254" s="3">
        <f>VLOOKUP(Rent[[#This Row],[Real_estate_Item]],Houses[#All],7)</f>
        <v>300</v>
      </c>
      <c r="H3254" s="3">
        <f t="shared" si="100"/>
        <v>2400</v>
      </c>
      <c r="I3254" s="3">
        <f t="shared" si="101"/>
        <v>3600</v>
      </c>
      <c r="J3254" s="4">
        <f>Rent[[#This Row],[Actual_Rent]]/Rent[[#This Row],[Planned_rent]]</f>
        <v>0.66666666666666663</v>
      </c>
      <c r="K3254"/>
    </row>
    <row r="3255" spans="1:11" x14ac:dyDescent="0.25">
      <c r="A3255">
        <v>172</v>
      </c>
      <c r="B3255" s="1">
        <v>38718</v>
      </c>
      <c r="C3255">
        <v>6</v>
      </c>
      <c r="D3255" t="str">
        <f>VLOOKUP(Rent[[#This Row],[Real_estate_Item]],Houses[#All],2)</f>
        <v>Eindhoven-Oost</v>
      </c>
      <c r="E3255" t="str">
        <f>VLOOKUP(Rent[[#This Row],[Real_estate_Item]],Houses[#All],3)</f>
        <v>Tongerlo</v>
      </c>
      <c r="F3255" t="str">
        <f>VLOOKUP(Rent[[#This Row],[Real_estate_Item]],Houses[#All],6)</f>
        <v>Condo</v>
      </c>
      <c r="G3255" s="3">
        <f>VLOOKUP(Rent[[#This Row],[Real_estate_Item]],Houses[#All],7)</f>
        <v>300</v>
      </c>
      <c r="H3255" s="3">
        <f t="shared" si="100"/>
        <v>1800</v>
      </c>
      <c r="I3255" s="3">
        <f t="shared" si="101"/>
        <v>3600</v>
      </c>
      <c r="J3255" s="4">
        <f>Rent[[#This Row],[Actual_Rent]]/Rent[[#This Row],[Planned_rent]]</f>
        <v>0.5</v>
      </c>
      <c r="K3255"/>
    </row>
    <row r="3256" spans="1:11" x14ac:dyDescent="0.25">
      <c r="A3256">
        <v>172</v>
      </c>
      <c r="B3256" s="1">
        <v>39083</v>
      </c>
      <c r="C3256">
        <v>5</v>
      </c>
      <c r="D3256" t="str">
        <f>VLOOKUP(Rent[[#This Row],[Real_estate_Item]],Houses[#All],2)</f>
        <v>Eindhoven-Oost</v>
      </c>
      <c r="E3256" t="str">
        <f>VLOOKUP(Rent[[#This Row],[Real_estate_Item]],Houses[#All],3)</f>
        <v>Tongerlo</v>
      </c>
      <c r="F3256" t="str">
        <f>VLOOKUP(Rent[[#This Row],[Real_estate_Item]],Houses[#All],6)</f>
        <v>Condo</v>
      </c>
      <c r="G3256" s="3">
        <f>VLOOKUP(Rent[[#This Row],[Real_estate_Item]],Houses[#All],7)</f>
        <v>300</v>
      </c>
      <c r="H3256" s="3">
        <f t="shared" si="100"/>
        <v>1500</v>
      </c>
      <c r="I3256" s="3">
        <f t="shared" si="101"/>
        <v>3600</v>
      </c>
      <c r="J3256" s="4">
        <f>Rent[[#This Row],[Actual_Rent]]/Rent[[#This Row],[Planned_rent]]</f>
        <v>0.41666666666666669</v>
      </c>
      <c r="K3256"/>
    </row>
    <row r="3257" spans="1:11" x14ac:dyDescent="0.25">
      <c r="A3257">
        <v>172</v>
      </c>
      <c r="B3257" s="1">
        <v>39448</v>
      </c>
      <c r="C3257">
        <v>8</v>
      </c>
      <c r="D3257" t="str">
        <f>VLOOKUP(Rent[[#This Row],[Real_estate_Item]],Houses[#All],2)</f>
        <v>Eindhoven-Oost</v>
      </c>
      <c r="E3257" t="str">
        <f>VLOOKUP(Rent[[#This Row],[Real_estate_Item]],Houses[#All],3)</f>
        <v>Tongerlo</v>
      </c>
      <c r="F3257" t="str">
        <f>VLOOKUP(Rent[[#This Row],[Real_estate_Item]],Houses[#All],6)</f>
        <v>Condo</v>
      </c>
      <c r="G3257" s="3">
        <f>VLOOKUP(Rent[[#This Row],[Real_estate_Item]],Houses[#All],7)</f>
        <v>300</v>
      </c>
      <c r="H3257" s="3">
        <f t="shared" si="100"/>
        <v>2400</v>
      </c>
      <c r="I3257" s="3">
        <f t="shared" si="101"/>
        <v>3600</v>
      </c>
      <c r="J3257" s="4">
        <f>Rent[[#This Row],[Actual_Rent]]/Rent[[#This Row],[Planned_rent]]</f>
        <v>0.66666666666666663</v>
      </c>
      <c r="K3257"/>
    </row>
    <row r="3258" spans="1:11" x14ac:dyDescent="0.25">
      <c r="A3258">
        <v>172</v>
      </c>
      <c r="B3258" s="1">
        <v>39814</v>
      </c>
      <c r="C3258">
        <v>7</v>
      </c>
      <c r="D3258" t="str">
        <f>VLOOKUP(Rent[[#This Row],[Real_estate_Item]],Houses[#All],2)</f>
        <v>Eindhoven-Oost</v>
      </c>
      <c r="E3258" t="str">
        <f>VLOOKUP(Rent[[#This Row],[Real_estate_Item]],Houses[#All],3)</f>
        <v>Tongerlo</v>
      </c>
      <c r="F3258" t="str">
        <f>VLOOKUP(Rent[[#This Row],[Real_estate_Item]],Houses[#All],6)</f>
        <v>Condo</v>
      </c>
      <c r="G3258" s="3">
        <f>VLOOKUP(Rent[[#This Row],[Real_estate_Item]],Houses[#All],7)</f>
        <v>300</v>
      </c>
      <c r="H3258" s="3">
        <f t="shared" si="100"/>
        <v>2100</v>
      </c>
      <c r="I3258" s="3">
        <f t="shared" si="101"/>
        <v>3600</v>
      </c>
      <c r="J3258" s="4">
        <f>Rent[[#This Row],[Actual_Rent]]/Rent[[#This Row],[Planned_rent]]</f>
        <v>0.58333333333333337</v>
      </c>
      <c r="K3258"/>
    </row>
    <row r="3259" spans="1:11" x14ac:dyDescent="0.25">
      <c r="A3259">
        <v>172</v>
      </c>
      <c r="B3259" s="1">
        <v>40179</v>
      </c>
      <c r="C3259">
        <v>5</v>
      </c>
      <c r="D3259" t="str">
        <f>VLOOKUP(Rent[[#This Row],[Real_estate_Item]],Houses[#All],2)</f>
        <v>Eindhoven-Oost</v>
      </c>
      <c r="E3259" t="str">
        <f>VLOOKUP(Rent[[#This Row],[Real_estate_Item]],Houses[#All],3)</f>
        <v>Tongerlo</v>
      </c>
      <c r="F3259" t="str">
        <f>VLOOKUP(Rent[[#This Row],[Real_estate_Item]],Houses[#All],6)</f>
        <v>Condo</v>
      </c>
      <c r="G3259" s="3">
        <f>VLOOKUP(Rent[[#This Row],[Real_estate_Item]],Houses[#All],7)</f>
        <v>300</v>
      </c>
      <c r="H3259" s="3">
        <f t="shared" si="100"/>
        <v>1500</v>
      </c>
      <c r="I3259" s="3">
        <f t="shared" si="101"/>
        <v>3600</v>
      </c>
      <c r="J3259" s="4">
        <f>Rent[[#This Row],[Actual_Rent]]/Rent[[#This Row],[Planned_rent]]</f>
        <v>0.41666666666666669</v>
      </c>
      <c r="K3259"/>
    </row>
    <row r="3260" spans="1:11" x14ac:dyDescent="0.25">
      <c r="A3260">
        <v>172</v>
      </c>
      <c r="B3260" s="1">
        <v>40544</v>
      </c>
      <c r="C3260">
        <v>6</v>
      </c>
      <c r="D3260" t="str">
        <f>VLOOKUP(Rent[[#This Row],[Real_estate_Item]],Houses[#All],2)</f>
        <v>Eindhoven-Oost</v>
      </c>
      <c r="E3260" t="str">
        <f>VLOOKUP(Rent[[#This Row],[Real_estate_Item]],Houses[#All],3)</f>
        <v>Tongerlo</v>
      </c>
      <c r="F3260" t="str">
        <f>VLOOKUP(Rent[[#This Row],[Real_estate_Item]],Houses[#All],6)</f>
        <v>Condo</v>
      </c>
      <c r="G3260" s="3">
        <f>VLOOKUP(Rent[[#This Row],[Real_estate_Item]],Houses[#All],7)</f>
        <v>300</v>
      </c>
      <c r="H3260" s="3">
        <f t="shared" si="100"/>
        <v>1800</v>
      </c>
      <c r="I3260" s="3">
        <f t="shared" si="101"/>
        <v>3600</v>
      </c>
      <c r="J3260" s="4">
        <f>Rent[[#This Row],[Actual_Rent]]/Rent[[#This Row],[Planned_rent]]</f>
        <v>0.5</v>
      </c>
      <c r="K3260"/>
    </row>
    <row r="3261" spans="1:11" x14ac:dyDescent="0.25">
      <c r="A3261">
        <v>172</v>
      </c>
      <c r="B3261" s="1">
        <v>40909</v>
      </c>
      <c r="C3261">
        <v>9</v>
      </c>
      <c r="D3261" t="str">
        <f>VLOOKUP(Rent[[#This Row],[Real_estate_Item]],Houses[#All],2)</f>
        <v>Eindhoven-Oost</v>
      </c>
      <c r="E3261" t="str">
        <f>VLOOKUP(Rent[[#This Row],[Real_estate_Item]],Houses[#All],3)</f>
        <v>Tongerlo</v>
      </c>
      <c r="F3261" t="str">
        <f>VLOOKUP(Rent[[#This Row],[Real_estate_Item]],Houses[#All],6)</f>
        <v>Condo</v>
      </c>
      <c r="G3261" s="3">
        <f>VLOOKUP(Rent[[#This Row],[Real_estate_Item]],Houses[#All],7)</f>
        <v>300</v>
      </c>
      <c r="H3261" s="3">
        <f t="shared" si="100"/>
        <v>2700</v>
      </c>
      <c r="I3261" s="3">
        <f t="shared" si="101"/>
        <v>3600</v>
      </c>
      <c r="J3261" s="4">
        <f>Rent[[#This Row],[Actual_Rent]]/Rent[[#This Row],[Planned_rent]]</f>
        <v>0.75</v>
      </c>
      <c r="K3261"/>
    </row>
    <row r="3262" spans="1:11" x14ac:dyDescent="0.25">
      <c r="A3262">
        <v>172</v>
      </c>
      <c r="B3262" s="1">
        <v>41275</v>
      </c>
      <c r="C3262">
        <v>5</v>
      </c>
      <c r="D3262" t="str">
        <f>VLOOKUP(Rent[[#This Row],[Real_estate_Item]],Houses[#All],2)</f>
        <v>Eindhoven-Oost</v>
      </c>
      <c r="E3262" t="str">
        <f>VLOOKUP(Rent[[#This Row],[Real_estate_Item]],Houses[#All],3)</f>
        <v>Tongerlo</v>
      </c>
      <c r="F3262" t="str">
        <f>VLOOKUP(Rent[[#This Row],[Real_estate_Item]],Houses[#All],6)</f>
        <v>Condo</v>
      </c>
      <c r="G3262" s="3">
        <f>VLOOKUP(Rent[[#This Row],[Real_estate_Item]],Houses[#All],7)</f>
        <v>300</v>
      </c>
      <c r="H3262" s="3">
        <f t="shared" si="100"/>
        <v>1500</v>
      </c>
      <c r="I3262" s="3">
        <f t="shared" si="101"/>
        <v>3600</v>
      </c>
      <c r="J3262" s="4">
        <f>Rent[[#This Row],[Actual_Rent]]/Rent[[#This Row],[Planned_rent]]</f>
        <v>0.41666666666666669</v>
      </c>
      <c r="K3262"/>
    </row>
    <row r="3263" spans="1:11" x14ac:dyDescent="0.25">
      <c r="A3263">
        <v>172</v>
      </c>
      <c r="B3263" s="1">
        <v>41640</v>
      </c>
      <c r="C3263">
        <v>9</v>
      </c>
      <c r="D3263" t="str">
        <f>VLOOKUP(Rent[[#This Row],[Real_estate_Item]],Houses[#All],2)</f>
        <v>Eindhoven-Oost</v>
      </c>
      <c r="E3263" t="str">
        <f>VLOOKUP(Rent[[#This Row],[Real_estate_Item]],Houses[#All],3)</f>
        <v>Tongerlo</v>
      </c>
      <c r="F3263" t="str">
        <f>VLOOKUP(Rent[[#This Row],[Real_estate_Item]],Houses[#All],6)</f>
        <v>Condo</v>
      </c>
      <c r="G3263" s="3">
        <f>VLOOKUP(Rent[[#This Row],[Real_estate_Item]],Houses[#All],7)</f>
        <v>300</v>
      </c>
      <c r="H3263" s="3">
        <f t="shared" si="100"/>
        <v>2700</v>
      </c>
      <c r="I3263" s="3">
        <f t="shared" si="101"/>
        <v>3600</v>
      </c>
      <c r="J3263" s="4">
        <f>Rent[[#This Row],[Actual_Rent]]/Rent[[#This Row],[Planned_rent]]</f>
        <v>0.75</v>
      </c>
      <c r="K3263"/>
    </row>
    <row r="3264" spans="1:11" x14ac:dyDescent="0.25">
      <c r="A3264">
        <v>172</v>
      </c>
      <c r="B3264" s="1">
        <v>42005</v>
      </c>
      <c r="C3264">
        <v>6</v>
      </c>
      <c r="D3264" t="str">
        <f>VLOOKUP(Rent[[#This Row],[Real_estate_Item]],Houses[#All],2)</f>
        <v>Eindhoven-Oost</v>
      </c>
      <c r="E3264" t="str">
        <f>VLOOKUP(Rent[[#This Row],[Real_estate_Item]],Houses[#All],3)</f>
        <v>Tongerlo</v>
      </c>
      <c r="F3264" t="str">
        <f>VLOOKUP(Rent[[#This Row],[Real_estate_Item]],Houses[#All],6)</f>
        <v>Condo</v>
      </c>
      <c r="G3264" s="3">
        <f>VLOOKUP(Rent[[#This Row],[Real_estate_Item]],Houses[#All],7)</f>
        <v>300</v>
      </c>
      <c r="H3264" s="3">
        <f t="shared" si="100"/>
        <v>1800</v>
      </c>
      <c r="I3264" s="3">
        <f t="shared" si="101"/>
        <v>3600</v>
      </c>
      <c r="J3264" s="4">
        <f>Rent[[#This Row],[Actual_Rent]]/Rent[[#This Row],[Planned_rent]]</f>
        <v>0.5</v>
      </c>
      <c r="K3264"/>
    </row>
    <row r="3265" spans="1:11" x14ac:dyDescent="0.25">
      <c r="A3265">
        <v>172</v>
      </c>
      <c r="B3265" s="1">
        <v>42370</v>
      </c>
      <c r="C3265">
        <v>6</v>
      </c>
      <c r="D3265" t="str">
        <f>VLOOKUP(Rent[[#This Row],[Real_estate_Item]],Houses[#All],2)</f>
        <v>Eindhoven-Oost</v>
      </c>
      <c r="E3265" t="str">
        <f>VLOOKUP(Rent[[#This Row],[Real_estate_Item]],Houses[#All],3)</f>
        <v>Tongerlo</v>
      </c>
      <c r="F3265" t="str">
        <f>VLOOKUP(Rent[[#This Row],[Real_estate_Item]],Houses[#All],6)</f>
        <v>Condo</v>
      </c>
      <c r="G3265" s="3">
        <f>VLOOKUP(Rent[[#This Row],[Real_estate_Item]],Houses[#All],7)</f>
        <v>300</v>
      </c>
      <c r="H3265" s="3">
        <f t="shared" si="100"/>
        <v>1800</v>
      </c>
      <c r="I3265" s="3">
        <f t="shared" si="101"/>
        <v>3600</v>
      </c>
      <c r="J3265" s="4">
        <f>Rent[[#This Row],[Actual_Rent]]/Rent[[#This Row],[Planned_rent]]</f>
        <v>0.5</v>
      </c>
      <c r="K3265"/>
    </row>
    <row r="3266" spans="1:11" x14ac:dyDescent="0.25">
      <c r="A3266">
        <v>172</v>
      </c>
      <c r="B3266" s="1">
        <v>42736</v>
      </c>
      <c r="C3266">
        <v>6</v>
      </c>
      <c r="D3266" t="str">
        <f>VLOOKUP(Rent[[#This Row],[Real_estate_Item]],Houses[#All],2)</f>
        <v>Eindhoven-Oost</v>
      </c>
      <c r="E3266" t="str">
        <f>VLOOKUP(Rent[[#This Row],[Real_estate_Item]],Houses[#All],3)</f>
        <v>Tongerlo</v>
      </c>
      <c r="F3266" t="str">
        <f>VLOOKUP(Rent[[#This Row],[Real_estate_Item]],Houses[#All],6)</f>
        <v>Condo</v>
      </c>
      <c r="G3266" s="3">
        <f>VLOOKUP(Rent[[#This Row],[Real_estate_Item]],Houses[#All],7)</f>
        <v>300</v>
      </c>
      <c r="H3266" s="3">
        <f t="shared" ref="H3266:H3329" si="102">C3266*G3266</f>
        <v>1800</v>
      </c>
      <c r="I3266" s="3">
        <f t="shared" ref="I3266:I3329" si="103">$C$2*G3266</f>
        <v>3600</v>
      </c>
      <c r="J3266" s="4">
        <f>Rent[[#This Row],[Actual_Rent]]/Rent[[#This Row],[Planned_rent]]</f>
        <v>0.5</v>
      </c>
      <c r="K3266"/>
    </row>
    <row r="3267" spans="1:11" x14ac:dyDescent="0.25">
      <c r="A3267">
        <v>172</v>
      </c>
      <c r="B3267" s="1">
        <v>43101</v>
      </c>
      <c r="C3267">
        <v>8</v>
      </c>
      <c r="D3267" t="str">
        <f>VLOOKUP(Rent[[#This Row],[Real_estate_Item]],Houses[#All],2)</f>
        <v>Eindhoven-Oost</v>
      </c>
      <c r="E3267" t="str">
        <f>VLOOKUP(Rent[[#This Row],[Real_estate_Item]],Houses[#All],3)</f>
        <v>Tongerlo</v>
      </c>
      <c r="F3267" t="str">
        <f>VLOOKUP(Rent[[#This Row],[Real_estate_Item]],Houses[#All],6)</f>
        <v>Condo</v>
      </c>
      <c r="G3267" s="3">
        <f>VLOOKUP(Rent[[#This Row],[Real_estate_Item]],Houses[#All],7)</f>
        <v>300</v>
      </c>
      <c r="H3267" s="3">
        <f t="shared" si="102"/>
        <v>2400</v>
      </c>
      <c r="I3267" s="3">
        <f t="shared" si="103"/>
        <v>3600</v>
      </c>
      <c r="J3267" s="4">
        <f>Rent[[#This Row],[Actual_Rent]]/Rent[[#This Row],[Planned_rent]]</f>
        <v>0.66666666666666663</v>
      </c>
      <c r="K3267"/>
    </row>
    <row r="3268" spans="1:11" x14ac:dyDescent="0.25">
      <c r="A3268">
        <v>172</v>
      </c>
      <c r="B3268" s="1">
        <v>43466</v>
      </c>
      <c r="C3268">
        <v>9</v>
      </c>
      <c r="D3268" t="str">
        <f>VLOOKUP(Rent[[#This Row],[Real_estate_Item]],Houses[#All],2)</f>
        <v>Eindhoven-Oost</v>
      </c>
      <c r="E3268" t="str">
        <f>VLOOKUP(Rent[[#This Row],[Real_estate_Item]],Houses[#All],3)</f>
        <v>Tongerlo</v>
      </c>
      <c r="F3268" t="str">
        <f>VLOOKUP(Rent[[#This Row],[Real_estate_Item]],Houses[#All],6)</f>
        <v>Condo</v>
      </c>
      <c r="G3268" s="3">
        <f>VLOOKUP(Rent[[#This Row],[Real_estate_Item]],Houses[#All],7)</f>
        <v>300</v>
      </c>
      <c r="H3268" s="3">
        <f t="shared" si="102"/>
        <v>2700</v>
      </c>
      <c r="I3268" s="3">
        <f t="shared" si="103"/>
        <v>3600</v>
      </c>
      <c r="J3268" s="4">
        <f>Rent[[#This Row],[Actual_Rent]]/Rent[[#This Row],[Planned_rent]]</f>
        <v>0.75</v>
      </c>
      <c r="K3268"/>
    </row>
    <row r="3269" spans="1:11" x14ac:dyDescent="0.25">
      <c r="A3269">
        <v>173</v>
      </c>
      <c r="B3269" s="1">
        <v>36892</v>
      </c>
      <c r="C3269">
        <v>8</v>
      </c>
      <c r="D3269" t="str">
        <f>VLOOKUP(Rent[[#This Row],[Real_estate_Item]],Houses[#All],2)</f>
        <v>Eindhoven-Oost</v>
      </c>
      <c r="E3269" t="str">
        <f>VLOOKUP(Rent[[#This Row],[Real_estate_Item]],Houses[#All],3)</f>
        <v>Tongerlo</v>
      </c>
      <c r="F3269" t="str">
        <f>VLOOKUP(Rent[[#This Row],[Real_estate_Item]],Houses[#All],6)</f>
        <v>Condo</v>
      </c>
      <c r="G3269" s="3">
        <f>VLOOKUP(Rent[[#This Row],[Real_estate_Item]],Houses[#All],7)</f>
        <v>300</v>
      </c>
      <c r="H3269" s="3">
        <f t="shared" si="102"/>
        <v>2400</v>
      </c>
      <c r="I3269" s="3">
        <f t="shared" si="103"/>
        <v>3600</v>
      </c>
      <c r="J3269" s="4">
        <f>Rent[[#This Row],[Actual_Rent]]/Rent[[#This Row],[Planned_rent]]</f>
        <v>0.66666666666666663</v>
      </c>
      <c r="K3269"/>
    </row>
    <row r="3270" spans="1:11" x14ac:dyDescent="0.25">
      <c r="A3270">
        <v>173</v>
      </c>
      <c r="B3270" s="1">
        <v>37257</v>
      </c>
      <c r="C3270">
        <v>7</v>
      </c>
      <c r="D3270" t="str">
        <f>VLOOKUP(Rent[[#This Row],[Real_estate_Item]],Houses[#All],2)</f>
        <v>Eindhoven-Oost</v>
      </c>
      <c r="E3270" t="str">
        <f>VLOOKUP(Rent[[#This Row],[Real_estate_Item]],Houses[#All],3)</f>
        <v>Tongerlo</v>
      </c>
      <c r="F3270" t="str">
        <f>VLOOKUP(Rent[[#This Row],[Real_estate_Item]],Houses[#All],6)</f>
        <v>Condo</v>
      </c>
      <c r="G3270" s="3">
        <f>VLOOKUP(Rent[[#This Row],[Real_estate_Item]],Houses[#All],7)</f>
        <v>300</v>
      </c>
      <c r="H3270" s="3">
        <f t="shared" si="102"/>
        <v>2100</v>
      </c>
      <c r="I3270" s="3">
        <f t="shared" si="103"/>
        <v>3600</v>
      </c>
      <c r="J3270" s="4">
        <f>Rent[[#This Row],[Actual_Rent]]/Rent[[#This Row],[Planned_rent]]</f>
        <v>0.58333333333333337</v>
      </c>
      <c r="K3270"/>
    </row>
    <row r="3271" spans="1:11" x14ac:dyDescent="0.25">
      <c r="A3271">
        <v>173</v>
      </c>
      <c r="B3271" s="1">
        <v>37622</v>
      </c>
      <c r="C3271">
        <v>8</v>
      </c>
      <c r="D3271" t="str">
        <f>VLOOKUP(Rent[[#This Row],[Real_estate_Item]],Houses[#All],2)</f>
        <v>Eindhoven-Oost</v>
      </c>
      <c r="E3271" t="str">
        <f>VLOOKUP(Rent[[#This Row],[Real_estate_Item]],Houses[#All],3)</f>
        <v>Tongerlo</v>
      </c>
      <c r="F3271" t="str">
        <f>VLOOKUP(Rent[[#This Row],[Real_estate_Item]],Houses[#All],6)</f>
        <v>Condo</v>
      </c>
      <c r="G3271" s="3">
        <f>VLOOKUP(Rent[[#This Row],[Real_estate_Item]],Houses[#All],7)</f>
        <v>300</v>
      </c>
      <c r="H3271" s="3">
        <f t="shared" si="102"/>
        <v>2400</v>
      </c>
      <c r="I3271" s="3">
        <f t="shared" si="103"/>
        <v>3600</v>
      </c>
      <c r="J3271" s="4">
        <f>Rent[[#This Row],[Actual_Rent]]/Rent[[#This Row],[Planned_rent]]</f>
        <v>0.66666666666666663</v>
      </c>
      <c r="K3271"/>
    </row>
    <row r="3272" spans="1:11" x14ac:dyDescent="0.25">
      <c r="A3272">
        <v>173</v>
      </c>
      <c r="B3272" s="1">
        <v>37987</v>
      </c>
      <c r="C3272">
        <v>6</v>
      </c>
      <c r="D3272" t="str">
        <f>VLOOKUP(Rent[[#This Row],[Real_estate_Item]],Houses[#All],2)</f>
        <v>Eindhoven-Oost</v>
      </c>
      <c r="E3272" t="str">
        <f>VLOOKUP(Rent[[#This Row],[Real_estate_Item]],Houses[#All],3)</f>
        <v>Tongerlo</v>
      </c>
      <c r="F3272" t="str">
        <f>VLOOKUP(Rent[[#This Row],[Real_estate_Item]],Houses[#All],6)</f>
        <v>Condo</v>
      </c>
      <c r="G3272" s="3">
        <f>VLOOKUP(Rent[[#This Row],[Real_estate_Item]],Houses[#All],7)</f>
        <v>300</v>
      </c>
      <c r="H3272" s="3">
        <f t="shared" si="102"/>
        <v>1800</v>
      </c>
      <c r="I3272" s="3">
        <f t="shared" si="103"/>
        <v>3600</v>
      </c>
      <c r="J3272" s="4">
        <f>Rent[[#This Row],[Actual_Rent]]/Rent[[#This Row],[Planned_rent]]</f>
        <v>0.5</v>
      </c>
      <c r="K3272"/>
    </row>
    <row r="3273" spans="1:11" x14ac:dyDescent="0.25">
      <c r="A3273">
        <v>173</v>
      </c>
      <c r="B3273" s="1">
        <v>38353</v>
      </c>
      <c r="C3273">
        <v>6</v>
      </c>
      <c r="D3273" t="str">
        <f>VLOOKUP(Rent[[#This Row],[Real_estate_Item]],Houses[#All],2)</f>
        <v>Eindhoven-Oost</v>
      </c>
      <c r="E3273" t="str">
        <f>VLOOKUP(Rent[[#This Row],[Real_estate_Item]],Houses[#All],3)</f>
        <v>Tongerlo</v>
      </c>
      <c r="F3273" t="str">
        <f>VLOOKUP(Rent[[#This Row],[Real_estate_Item]],Houses[#All],6)</f>
        <v>Condo</v>
      </c>
      <c r="G3273" s="3">
        <f>VLOOKUP(Rent[[#This Row],[Real_estate_Item]],Houses[#All],7)</f>
        <v>300</v>
      </c>
      <c r="H3273" s="3">
        <f t="shared" si="102"/>
        <v>1800</v>
      </c>
      <c r="I3273" s="3">
        <f t="shared" si="103"/>
        <v>3600</v>
      </c>
      <c r="J3273" s="4">
        <f>Rent[[#This Row],[Actual_Rent]]/Rent[[#This Row],[Planned_rent]]</f>
        <v>0.5</v>
      </c>
      <c r="K3273"/>
    </row>
    <row r="3274" spans="1:11" x14ac:dyDescent="0.25">
      <c r="A3274">
        <v>173</v>
      </c>
      <c r="B3274" s="1">
        <v>38718</v>
      </c>
      <c r="C3274">
        <v>7</v>
      </c>
      <c r="D3274" t="str">
        <f>VLOOKUP(Rent[[#This Row],[Real_estate_Item]],Houses[#All],2)</f>
        <v>Eindhoven-Oost</v>
      </c>
      <c r="E3274" t="str">
        <f>VLOOKUP(Rent[[#This Row],[Real_estate_Item]],Houses[#All],3)</f>
        <v>Tongerlo</v>
      </c>
      <c r="F3274" t="str">
        <f>VLOOKUP(Rent[[#This Row],[Real_estate_Item]],Houses[#All],6)</f>
        <v>Condo</v>
      </c>
      <c r="G3274" s="3">
        <f>VLOOKUP(Rent[[#This Row],[Real_estate_Item]],Houses[#All],7)</f>
        <v>300</v>
      </c>
      <c r="H3274" s="3">
        <f t="shared" si="102"/>
        <v>2100</v>
      </c>
      <c r="I3274" s="3">
        <f t="shared" si="103"/>
        <v>3600</v>
      </c>
      <c r="J3274" s="4">
        <f>Rent[[#This Row],[Actual_Rent]]/Rent[[#This Row],[Planned_rent]]</f>
        <v>0.58333333333333337</v>
      </c>
      <c r="K3274"/>
    </row>
    <row r="3275" spans="1:11" x14ac:dyDescent="0.25">
      <c r="A3275">
        <v>173</v>
      </c>
      <c r="B3275" s="1">
        <v>39083</v>
      </c>
      <c r="C3275">
        <v>8</v>
      </c>
      <c r="D3275" t="str">
        <f>VLOOKUP(Rent[[#This Row],[Real_estate_Item]],Houses[#All],2)</f>
        <v>Eindhoven-Oost</v>
      </c>
      <c r="E3275" t="str">
        <f>VLOOKUP(Rent[[#This Row],[Real_estate_Item]],Houses[#All],3)</f>
        <v>Tongerlo</v>
      </c>
      <c r="F3275" t="str">
        <f>VLOOKUP(Rent[[#This Row],[Real_estate_Item]],Houses[#All],6)</f>
        <v>Condo</v>
      </c>
      <c r="G3275" s="3">
        <f>VLOOKUP(Rent[[#This Row],[Real_estate_Item]],Houses[#All],7)</f>
        <v>300</v>
      </c>
      <c r="H3275" s="3">
        <f t="shared" si="102"/>
        <v>2400</v>
      </c>
      <c r="I3275" s="3">
        <f t="shared" si="103"/>
        <v>3600</v>
      </c>
      <c r="J3275" s="4">
        <f>Rent[[#This Row],[Actual_Rent]]/Rent[[#This Row],[Planned_rent]]</f>
        <v>0.66666666666666663</v>
      </c>
      <c r="K3275"/>
    </row>
    <row r="3276" spans="1:11" x14ac:dyDescent="0.25">
      <c r="A3276">
        <v>173</v>
      </c>
      <c r="B3276" s="1">
        <v>39448</v>
      </c>
      <c r="C3276">
        <v>6</v>
      </c>
      <c r="D3276" t="str">
        <f>VLOOKUP(Rent[[#This Row],[Real_estate_Item]],Houses[#All],2)</f>
        <v>Eindhoven-Oost</v>
      </c>
      <c r="E3276" t="str">
        <f>VLOOKUP(Rent[[#This Row],[Real_estate_Item]],Houses[#All],3)</f>
        <v>Tongerlo</v>
      </c>
      <c r="F3276" t="str">
        <f>VLOOKUP(Rent[[#This Row],[Real_estate_Item]],Houses[#All],6)</f>
        <v>Condo</v>
      </c>
      <c r="G3276" s="3">
        <f>VLOOKUP(Rent[[#This Row],[Real_estate_Item]],Houses[#All],7)</f>
        <v>300</v>
      </c>
      <c r="H3276" s="3">
        <f t="shared" si="102"/>
        <v>1800</v>
      </c>
      <c r="I3276" s="3">
        <f t="shared" si="103"/>
        <v>3600</v>
      </c>
      <c r="J3276" s="4">
        <f>Rent[[#This Row],[Actual_Rent]]/Rent[[#This Row],[Planned_rent]]</f>
        <v>0.5</v>
      </c>
      <c r="K3276"/>
    </row>
    <row r="3277" spans="1:11" x14ac:dyDescent="0.25">
      <c r="A3277">
        <v>173</v>
      </c>
      <c r="B3277" s="1">
        <v>39814</v>
      </c>
      <c r="C3277">
        <v>6</v>
      </c>
      <c r="D3277" t="str">
        <f>VLOOKUP(Rent[[#This Row],[Real_estate_Item]],Houses[#All],2)</f>
        <v>Eindhoven-Oost</v>
      </c>
      <c r="E3277" t="str">
        <f>VLOOKUP(Rent[[#This Row],[Real_estate_Item]],Houses[#All],3)</f>
        <v>Tongerlo</v>
      </c>
      <c r="F3277" t="str">
        <f>VLOOKUP(Rent[[#This Row],[Real_estate_Item]],Houses[#All],6)</f>
        <v>Condo</v>
      </c>
      <c r="G3277" s="3">
        <f>VLOOKUP(Rent[[#This Row],[Real_estate_Item]],Houses[#All],7)</f>
        <v>300</v>
      </c>
      <c r="H3277" s="3">
        <f t="shared" si="102"/>
        <v>1800</v>
      </c>
      <c r="I3277" s="3">
        <f t="shared" si="103"/>
        <v>3600</v>
      </c>
      <c r="J3277" s="4">
        <f>Rent[[#This Row],[Actual_Rent]]/Rent[[#This Row],[Planned_rent]]</f>
        <v>0.5</v>
      </c>
      <c r="K3277"/>
    </row>
    <row r="3278" spans="1:11" x14ac:dyDescent="0.25">
      <c r="A3278">
        <v>173</v>
      </c>
      <c r="B3278" s="1">
        <v>40179</v>
      </c>
      <c r="C3278">
        <v>7</v>
      </c>
      <c r="D3278" t="str">
        <f>VLOOKUP(Rent[[#This Row],[Real_estate_Item]],Houses[#All],2)</f>
        <v>Eindhoven-Oost</v>
      </c>
      <c r="E3278" t="str">
        <f>VLOOKUP(Rent[[#This Row],[Real_estate_Item]],Houses[#All],3)</f>
        <v>Tongerlo</v>
      </c>
      <c r="F3278" t="str">
        <f>VLOOKUP(Rent[[#This Row],[Real_estate_Item]],Houses[#All],6)</f>
        <v>Condo</v>
      </c>
      <c r="G3278" s="3">
        <f>VLOOKUP(Rent[[#This Row],[Real_estate_Item]],Houses[#All],7)</f>
        <v>300</v>
      </c>
      <c r="H3278" s="3">
        <f t="shared" si="102"/>
        <v>2100</v>
      </c>
      <c r="I3278" s="3">
        <f t="shared" si="103"/>
        <v>3600</v>
      </c>
      <c r="J3278" s="4">
        <f>Rent[[#This Row],[Actual_Rent]]/Rent[[#This Row],[Planned_rent]]</f>
        <v>0.58333333333333337</v>
      </c>
      <c r="K3278"/>
    </row>
    <row r="3279" spans="1:11" x14ac:dyDescent="0.25">
      <c r="A3279">
        <v>173</v>
      </c>
      <c r="B3279" s="1">
        <v>40544</v>
      </c>
      <c r="C3279">
        <v>8</v>
      </c>
      <c r="D3279" t="str">
        <f>VLOOKUP(Rent[[#This Row],[Real_estate_Item]],Houses[#All],2)</f>
        <v>Eindhoven-Oost</v>
      </c>
      <c r="E3279" t="str">
        <f>VLOOKUP(Rent[[#This Row],[Real_estate_Item]],Houses[#All],3)</f>
        <v>Tongerlo</v>
      </c>
      <c r="F3279" t="str">
        <f>VLOOKUP(Rent[[#This Row],[Real_estate_Item]],Houses[#All],6)</f>
        <v>Condo</v>
      </c>
      <c r="G3279" s="3">
        <f>VLOOKUP(Rent[[#This Row],[Real_estate_Item]],Houses[#All],7)</f>
        <v>300</v>
      </c>
      <c r="H3279" s="3">
        <f t="shared" si="102"/>
        <v>2400</v>
      </c>
      <c r="I3279" s="3">
        <f t="shared" si="103"/>
        <v>3600</v>
      </c>
      <c r="J3279" s="4">
        <f>Rent[[#This Row],[Actual_Rent]]/Rent[[#This Row],[Planned_rent]]</f>
        <v>0.66666666666666663</v>
      </c>
      <c r="K3279"/>
    </row>
    <row r="3280" spans="1:11" x14ac:dyDescent="0.25">
      <c r="A3280">
        <v>173</v>
      </c>
      <c r="B3280" s="1">
        <v>40909</v>
      </c>
      <c r="C3280">
        <v>8</v>
      </c>
      <c r="D3280" t="str">
        <f>VLOOKUP(Rent[[#This Row],[Real_estate_Item]],Houses[#All],2)</f>
        <v>Eindhoven-Oost</v>
      </c>
      <c r="E3280" t="str">
        <f>VLOOKUP(Rent[[#This Row],[Real_estate_Item]],Houses[#All],3)</f>
        <v>Tongerlo</v>
      </c>
      <c r="F3280" t="str">
        <f>VLOOKUP(Rent[[#This Row],[Real_estate_Item]],Houses[#All],6)</f>
        <v>Condo</v>
      </c>
      <c r="G3280" s="3">
        <f>VLOOKUP(Rent[[#This Row],[Real_estate_Item]],Houses[#All],7)</f>
        <v>300</v>
      </c>
      <c r="H3280" s="3">
        <f t="shared" si="102"/>
        <v>2400</v>
      </c>
      <c r="I3280" s="3">
        <f t="shared" si="103"/>
        <v>3600</v>
      </c>
      <c r="J3280" s="4">
        <f>Rent[[#This Row],[Actual_Rent]]/Rent[[#This Row],[Planned_rent]]</f>
        <v>0.66666666666666663</v>
      </c>
      <c r="K3280"/>
    </row>
    <row r="3281" spans="1:11" x14ac:dyDescent="0.25">
      <c r="A3281">
        <v>173</v>
      </c>
      <c r="B3281" s="1">
        <v>41275</v>
      </c>
      <c r="C3281">
        <v>5</v>
      </c>
      <c r="D3281" t="str">
        <f>VLOOKUP(Rent[[#This Row],[Real_estate_Item]],Houses[#All],2)</f>
        <v>Eindhoven-Oost</v>
      </c>
      <c r="E3281" t="str">
        <f>VLOOKUP(Rent[[#This Row],[Real_estate_Item]],Houses[#All],3)</f>
        <v>Tongerlo</v>
      </c>
      <c r="F3281" t="str">
        <f>VLOOKUP(Rent[[#This Row],[Real_estate_Item]],Houses[#All],6)</f>
        <v>Condo</v>
      </c>
      <c r="G3281" s="3">
        <f>VLOOKUP(Rent[[#This Row],[Real_estate_Item]],Houses[#All],7)</f>
        <v>300</v>
      </c>
      <c r="H3281" s="3">
        <f t="shared" si="102"/>
        <v>1500</v>
      </c>
      <c r="I3281" s="3">
        <f t="shared" si="103"/>
        <v>3600</v>
      </c>
      <c r="J3281" s="4">
        <f>Rent[[#This Row],[Actual_Rent]]/Rent[[#This Row],[Planned_rent]]</f>
        <v>0.41666666666666669</v>
      </c>
      <c r="K3281"/>
    </row>
    <row r="3282" spans="1:11" x14ac:dyDescent="0.25">
      <c r="A3282">
        <v>173</v>
      </c>
      <c r="B3282" s="1">
        <v>41640</v>
      </c>
      <c r="C3282">
        <v>5</v>
      </c>
      <c r="D3282" t="str">
        <f>VLOOKUP(Rent[[#This Row],[Real_estate_Item]],Houses[#All],2)</f>
        <v>Eindhoven-Oost</v>
      </c>
      <c r="E3282" t="str">
        <f>VLOOKUP(Rent[[#This Row],[Real_estate_Item]],Houses[#All],3)</f>
        <v>Tongerlo</v>
      </c>
      <c r="F3282" t="str">
        <f>VLOOKUP(Rent[[#This Row],[Real_estate_Item]],Houses[#All],6)</f>
        <v>Condo</v>
      </c>
      <c r="G3282" s="3">
        <f>VLOOKUP(Rent[[#This Row],[Real_estate_Item]],Houses[#All],7)</f>
        <v>300</v>
      </c>
      <c r="H3282" s="3">
        <f t="shared" si="102"/>
        <v>1500</v>
      </c>
      <c r="I3282" s="3">
        <f t="shared" si="103"/>
        <v>3600</v>
      </c>
      <c r="J3282" s="4">
        <f>Rent[[#This Row],[Actual_Rent]]/Rent[[#This Row],[Planned_rent]]</f>
        <v>0.41666666666666669</v>
      </c>
      <c r="K3282"/>
    </row>
    <row r="3283" spans="1:11" x14ac:dyDescent="0.25">
      <c r="A3283">
        <v>173</v>
      </c>
      <c r="B3283" s="1">
        <v>42005</v>
      </c>
      <c r="C3283">
        <v>9</v>
      </c>
      <c r="D3283" t="str">
        <f>VLOOKUP(Rent[[#This Row],[Real_estate_Item]],Houses[#All],2)</f>
        <v>Eindhoven-Oost</v>
      </c>
      <c r="E3283" t="str">
        <f>VLOOKUP(Rent[[#This Row],[Real_estate_Item]],Houses[#All],3)</f>
        <v>Tongerlo</v>
      </c>
      <c r="F3283" t="str">
        <f>VLOOKUP(Rent[[#This Row],[Real_estate_Item]],Houses[#All],6)</f>
        <v>Condo</v>
      </c>
      <c r="G3283" s="3">
        <f>VLOOKUP(Rent[[#This Row],[Real_estate_Item]],Houses[#All],7)</f>
        <v>300</v>
      </c>
      <c r="H3283" s="3">
        <f t="shared" si="102"/>
        <v>2700</v>
      </c>
      <c r="I3283" s="3">
        <f t="shared" si="103"/>
        <v>3600</v>
      </c>
      <c r="J3283" s="4">
        <f>Rent[[#This Row],[Actual_Rent]]/Rent[[#This Row],[Planned_rent]]</f>
        <v>0.75</v>
      </c>
      <c r="K3283"/>
    </row>
    <row r="3284" spans="1:11" x14ac:dyDescent="0.25">
      <c r="A3284">
        <v>173</v>
      </c>
      <c r="B3284" s="1">
        <v>42370</v>
      </c>
      <c r="C3284">
        <v>6</v>
      </c>
      <c r="D3284" t="str">
        <f>VLOOKUP(Rent[[#This Row],[Real_estate_Item]],Houses[#All],2)</f>
        <v>Eindhoven-Oost</v>
      </c>
      <c r="E3284" t="str">
        <f>VLOOKUP(Rent[[#This Row],[Real_estate_Item]],Houses[#All],3)</f>
        <v>Tongerlo</v>
      </c>
      <c r="F3284" t="str">
        <f>VLOOKUP(Rent[[#This Row],[Real_estate_Item]],Houses[#All],6)</f>
        <v>Condo</v>
      </c>
      <c r="G3284" s="3">
        <f>VLOOKUP(Rent[[#This Row],[Real_estate_Item]],Houses[#All],7)</f>
        <v>300</v>
      </c>
      <c r="H3284" s="3">
        <f t="shared" si="102"/>
        <v>1800</v>
      </c>
      <c r="I3284" s="3">
        <f t="shared" si="103"/>
        <v>3600</v>
      </c>
      <c r="J3284" s="4">
        <f>Rent[[#This Row],[Actual_Rent]]/Rent[[#This Row],[Planned_rent]]</f>
        <v>0.5</v>
      </c>
      <c r="K3284"/>
    </row>
    <row r="3285" spans="1:11" x14ac:dyDescent="0.25">
      <c r="A3285">
        <v>173</v>
      </c>
      <c r="B3285" s="1">
        <v>42736</v>
      </c>
      <c r="C3285">
        <v>6</v>
      </c>
      <c r="D3285" t="str">
        <f>VLOOKUP(Rent[[#This Row],[Real_estate_Item]],Houses[#All],2)</f>
        <v>Eindhoven-Oost</v>
      </c>
      <c r="E3285" t="str">
        <f>VLOOKUP(Rent[[#This Row],[Real_estate_Item]],Houses[#All],3)</f>
        <v>Tongerlo</v>
      </c>
      <c r="F3285" t="str">
        <f>VLOOKUP(Rent[[#This Row],[Real_estate_Item]],Houses[#All],6)</f>
        <v>Condo</v>
      </c>
      <c r="G3285" s="3">
        <f>VLOOKUP(Rent[[#This Row],[Real_estate_Item]],Houses[#All],7)</f>
        <v>300</v>
      </c>
      <c r="H3285" s="3">
        <f t="shared" si="102"/>
        <v>1800</v>
      </c>
      <c r="I3285" s="3">
        <f t="shared" si="103"/>
        <v>3600</v>
      </c>
      <c r="J3285" s="4">
        <f>Rent[[#This Row],[Actual_Rent]]/Rent[[#This Row],[Planned_rent]]</f>
        <v>0.5</v>
      </c>
      <c r="K3285"/>
    </row>
    <row r="3286" spans="1:11" x14ac:dyDescent="0.25">
      <c r="A3286">
        <v>173</v>
      </c>
      <c r="B3286" s="1">
        <v>43101</v>
      </c>
      <c r="C3286">
        <v>10</v>
      </c>
      <c r="D3286" t="str">
        <f>VLOOKUP(Rent[[#This Row],[Real_estate_Item]],Houses[#All],2)</f>
        <v>Eindhoven-Oost</v>
      </c>
      <c r="E3286" t="str">
        <f>VLOOKUP(Rent[[#This Row],[Real_estate_Item]],Houses[#All],3)</f>
        <v>Tongerlo</v>
      </c>
      <c r="F3286" t="str">
        <f>VLOOKUP(Rent[[#This Row],[Real_estate_Item]],Houses[#All],6)</f>
        <v>Condo</v>
      </c>
      <c r="G3286" s="3">
        <f>VLOOKUP(Rent[[#This Row],[Real_estate_Item]],Houses[#All],7)</f>
        <v>300</v>
      </c>
      <c r="H3286" s="3">
        <f t="shared" si="102"/>
        <v>3000</v>
      </c>
      <c r="I3286" s="3">
        <f t="shared" si="103"/>
        <v>3600</v>
      </c>
      <c r="J3286" s="4">
        <f>Rent[[#This Row],[Actual_Rent]]/Rent[[#This Row],[Planned_rent]]</f>
        <v>0.83333333333333337</v>
      </c>
      <c r="K3286"/>
    </row>
    <row r="3287" spans="1:11" x14ac:dyDescent="0.25">
      <c r="A3287">
        <v>173</v>
      </c>
      <c r="B3287" s="1">
        <v>43466</v>
      </c>
      <c r="C3287">
        <v>9</v>
      </c>
      <c r="D3287" t="str">
        <f>VLOOKUP(Rent[[#This Row],[Real_estate_Item]],Houses[#All],2)</f>
        <v>Eindhoven-Oost</v>
      </c>
      <c r="E3287" t="str">
        <f>VLOOKUP(Rent[[#This Row],[Real_estate_Item]],Houses[#All],3)</f>
        <v>Tongerlo</v>
      </c>
      <c r="F3287" t="str">
        <f>VLOOKUP(Rent[[#This Row],[Real_estate_Item]],Houses[#All],6)</f>
        <v>Condo</v>
      </c>
      <c r="G3287" s="3">
        <f>VLOOKUP(Rent[[#This Row],[Real_estate_Item]],Houses[#All],7)</f>
        <v>300</v>
      </c>
      <c r="H3287" s="3">
        <f t="shared" si="102"/>
        <v>2700</v>
      </c>
      <c r="I3287" s="3">
        <f t="shared" si="103"/>
        <v>3600</v>
      </c>
      <c r="J3287" s="4">
        <f>Rent[[#This Row],[Actual_Rent]]/Rent[[#This Row],[Planned_rent]]</f>
        <v>0.75</v>
      </c>
      <c r="K3287"/>
    </row>
    <row r="3288" spans="1:11" x14ac:dyDescent="0.25">
      <c r="A3288">
        <v>174</v>
      </c>
      <c r="B3288" s="1">
        <v>36892</v>
      </c>
      <c r="C3288">
        <v>6</v>
      </c>
      <c r="D3288" t="str">
        <f>VLOOKUP(Rent[[#This Row],[Real_estate_Item]],Houses[#All],2)</f>
        <v>Eindhoven-Oost</v>
      </c>
      <c r="E3288" t="str">
        <f>VLOOKUP(Rent[[#This Row],[Real_estate_Item]],Houses[#All],3)</f>
        <v>Tongerlo</v>
      </c>
      <c r="F3288" t="str">
        <f>VLOOKUP(Rent[[#This Row],[Real_estate_Item]],Houses[#All],6)</f>
        <v>Condo</v>
      </c>
      <c r="G3288" s="3">
        <f>VLOOKUP(Rent[[#This Row],[Real_estate_Item]],Houses[#All],7)</f>
        <v>85000</v>
      </c>
      <c r="H3288" s="3">
        <f t="shared" si="102"/>
        <v>510000</v>
      </c>
      <c r="I3288" s="3">
        <f t="shared" si="103"/>
        <v>1020000</v>
      </c>
      <c r="J3288" s="4">
        <f>Rent[[#This Row],[Actual_Rent]]/Rent[[#This Row],[Planned_rent]]</f>
        <v>0.5</v>
      </c>
      <c r="K3288"/>
    </row>
    <row r="3289" spans="1:11" x14ac:dyDescent="0.25">
      <c r="A3289">
        <v>174</v>
      </c>
      <c r="B3289" s="1">
        <v>37257</v>
      </c>
      <c r="C3289">
        <v>9</v>
      </c>
      <c r="D3289" t="str">
        <f>VLOOKUP(Rent[[#This Row],[Real_estate_Item]],Houses[#All],2)</f>
        <v>Eindhoven-Oost</v>
      </c>
      <c r="E3289" t="str">
        <f>VLOOKUP(Rent[[#This Row],[Real_estate_Item]],Houses[#All],3)</f>
        <v>Tongerlo</v>
      </c>
      <c r="F3289" t="str">
        <f>VLOOKUP(Rent[[#This Row],[Real_estate_Item]],Houses[#All],6)</f>
        <v>Condo</v>
      </c>
      <c r="G3289" s="3">
        <f>VLOOKUP(Rent[[#This Row],[Real_estate_Item]],Houses[#All],7)</f>
        <v>85000</v>
      </c>
      <c r="H3289" s="3">
        <f t="shared" si="102"/>
        <v>765000</v>
      </c>
      <c r="I3289" s="3">
        <f t="shared" si="103"/>
        <v>1020000</v>
      </c>
      <c r="J3289" s="4">
        <f>Rent[[#This Row],[Actual_Rent]]/Rent[[#This Row],[Planned_rent]]</f>
        <v>0.75</v>
      </c>
      <c r="K3289"/>
    </row>
    <row r="3290" spans="1:11" x14ac:dyDescent="0.25">
      <c r="A3290">
        <v>174</v>
      </c>
      <c r="B3290" s="1">
        <v>37622</v>
      </c>
      <c r="C3290">
        <v>7</v>
      </c>
      <c r="D3290" t="str">
        <f>VLOOKUP(Rent[[#This Row],[Real_estate_Item]],Houses[#All],2)</f>
        <v>Eindhoven-Oost</v>
      </c>
      <c r="E3290" t="str">
        <f>VLOOKUP(Rent[[#This Row],[Real_estate_Item]],Houses[#All],3)</f>
        <v>Tongerlo</v>
      </c>
      <c r="F3290" t="str">
        <f>VLOOKUP(Rent[[#This Row],[Real_estate_Item]],Houses[#All],6)</f>
        <v>Condo</v>
      </c>
      <c r="G3290" s="3">
        <f>VLOOKUP(Rent[[#This Row],[Real_estate_Item]],Houses[#All],7)</f>
        <v>85000</v>
      </c>
      <c r="H3290" s="3">
        <f t="shared" si="102"/>
        <v>595000</v>
      </c>
      <c r="I3290" s="3">
        <f t="shared" si="103"/>
        <v>1020000</v>
      </c>
      <c r="J3290" s="4">
        <f>Rent[[#This Row],[Actual_Rent]]/Rent[[#This Row],[Planned_rent]]</f>
        <v>0.58333333333333337</v>
      </c>
      <c r="K3290"/>
    </row>
    <row r="3291" spans="1:11" x14ac:dyDescent="0.25">
      <c r="A3291">
        <v>174</v>
      </c>
      <c r="B3291" s="1">
        <v>37987</v>
      </c>
      <c r="C3291">
        <v>9</v>
      </c>
      <c r="D3291" t="str">
        <f>VLOOKUP(Rent[[#This Row],[Real_estate_Item]],Houses[#All],2)</f>
        <v>Eindhoven-Oost</v>
      </c>
      <c r="E3291" t="str">
        <f>VLOOKUP(Rent[[#This Row],[Real_estate_Item]],Houses[#All],3)</f>
        <v>Tongerlo</v>
      </c>
      <c r="F3291" t="str">
        <f>VLOOKUP(Rent[[#This Row],[Real_estate_Item]],Houses[#All],6)</f>
        <v>Condo</v>
      </c>
      <c r="G3291" s="3">
        <f>VLOOKUP(Rent[[#This Row],[Real_estate_Item]],Houses[#All],7)</f>
        <v>85000</v>
      </c>
      <c r="H3291" s="3">
        <f t="shared" si="102"/>
        <v>765000</v>
      </c>
      <c r="I3291" s="3">
        <f t="shared" si="103"/>
        <v>1020000</v>
      </c>
      <c r="J3291" s="4">
        <f>Rent[[#This Row],[Actual_Rent]]/Rent[[#This Row],[Planned_rent]]</f>
        <v>0.75</v>
      </c>
      <c r="K3291"/>
    </row>
    <row r="3292" spans="1:11" x14ac:dyDescent="0.25">
      <c r="A3292">
        <v>174</v>
      </c>
      <c r="B3292" s="1">
        <v>38353</v>
      </c>
      <c r="C3292">
        <v>5</v>
      </c>
      <c r="D3292" t="str">
        <f>VLOOKUP(Rent[[#This Row],[Real_estate_Item]],Houses[#All],2)</f>
        <v>Eindhoven-Oost</v>
      </c>
      <c r="E3292" t="str">
        <f>VLOOKUP(Rent[[#This Row],[Real_estate_Item]],Houses[#All],3)</f>
        <v>Tongerlo</v>
      </c>
      <c r="F3292" t="str">
        <f>VLOOKUP(Rent[[#This Row],[Real_estate_Item]],Houses[#All],6)</f>
        <v>Condo</v>
      </c>
      <c r="G3292" s="3">
        <f>VLOOKUP(Rent[[#This Row],[Real_estate_Item]],Houses[#All],7)</f>
        <v>85000</v>
      </c>
      <c r="H3292" s="3">
        <f t="shared" si="102"/>
        <v>425000</v>
      </c>
      <c r="I3292" s="3">
        <f t="shared" si="103"/>
        <v>1020000</v>
      </c>
      <c r="J3292" s="4">
        <f>Rent[[#This Row],[Actual_Rent]]/Rent[[#This Row],[Planned_rent]]</f>
        <v>0.41666666666666669</v>
      </c>
      <c r="K3292"/>
    </row>
    <row r="3293" spans="1:11" x14ac:dyDescent="0.25">
      <c r="A3293">
        <v>174</v>
      </c>
      <c r="B3293" s="1">
        <v>38718</v>
      </c>
      <c r="C3293">
        <v>9</v>
      </c>
      <c r="D3293" t="str">
        <f>VLOOKUP(Rent[[#This Row],[Real_estate_Item]],Houses[#All],2)</f>
        <v>Eindhoven-Oost</v>
      </c>
      <c r="E3293" t="str">
        <f>VLOOKUP(Rent[[#This Row],[Real_estate_Item]],Houses[#All],3)</f>
        <v>Tongerlo</v>
      </c>
      <c r="F3293" t="str">
        <f>VLOOKUP(Rent[[#This Row],[Real_estate_Item]],Houses[#All],6)</f>
        <v>Condo</v>
      </c>
      <c r="G3293" s="3">
        <f>VLOOKUP(Rent[[#This Row],[Real_estate_Item]],Houses[#All],7)</f>
        <v>85000</v>
      </c>
      <c r="H3293" s="3">
        <f t="shared" si="102"/>
        <v>765000</v>
      </c>
      <c r="I3293" s="3">
        <f t="shared" si="103"/>
        <v>1020000</v>
      </c>
      <c r="J3293" s="4">
        <f>Rent[[#This Row],[Actual_Rent]]/Rent[[#This Row],[Planned_rent]]</f>
        <v>0.75</v>
      </c>
      <c r="K3293"/>
    </row>
    <row r="3294" spans="1:11" x14ac:dyDescent="0.25">
      <c r="A3294">
        <v>174</v>
      </c>
      <c r="B3294" s="1">
        <v>39083</v>
      </c>
      <c r="C3294">
        <v>8</v>
      </c>
      <c r="D3294" t="str">
        <f>VLOOKUP(Rent[[#This Row],[Real_estate_Item]],Houses[#All],2)</f>
        <v>Eindhoven-Oost</v>
      </c>
      <c r="E3294" t="str">
        <f>VLOOKUP(Rent[[#This Row],[Real_estate_Item]],Houses[#All],3)</f>
        <v>Tongerlo</v>
      </c>
      <c r="F3294" t="str">
        <f>VLOOKUP(Rent[[#This Row],[Real_estate_Item]],Houses[#All],6)</f>
        <v>Condo</v>
      </c>
      <c r="G3294" s="3">
        <f>VLOOKUP(Rent[[#This Row],[Real_estate_Item]],Houses[#All],7)</f>
        <v>85000</v>
      </c>
      <c r="H3294" s="3">
        <f t="shared" si="102"/>
        <v>680000</v>
      </c>
      <c r="I3294" s="3">
        <f t="shared" si="103"/>
        <v>1020000</v>
      </c>
      <c r="J3294" s="4">
        <f>Rent[[#This Row],[Actual_Rent]]/Rent[[#This Row],[Planned_rent]]</f>
        <v>0.66666666666666663</v>
      </c>
      <c r="K3294"/>
    </row>
    <row r="3295" spans="1:11" x14ac:dyDescent="0.25">
      <c r="A3295">
        <v>174</v>
      </c>
      <c r="B3295" s="1">
        <v>39448</v>
      </c>
      <c r="C3295">
        <v>5</v>
      </c>
      <c r="D3295" t="str">
        <f>VLOOKUP(Rent[[#This Row],[Real_estate_Item]],Houses[#All],2)</f>
        <v>Eindhoven-Oost</v>
      </c>
      <c r="E3295" t="str">
        <f>VLOOKUP(Rent[[#This Row],[Real_estate_Item]],Houses[#All],3)</f>
        <v>Tongerlo</v>
      </c>
      <c r="F3295" t="str">
        <f>VLOOKUP(Rent[[#This Row],[Real_estate_Item]],Houses[#All],6)</f>
        <v>Condo</v>
      </c>
      <c r="G3295" s="3">
        <f>VLOOKUP(Rent[[#This Row],[Real_estate_Item]],Houses[#All],7)</f>
        <v>85000</v>
      </c>
      <c r="H3295" s="3">
        <f t="shared" si="102"/>
        <v>425000</v>
      </c>
      <c r="I3295" s="3">
        <f t="shared" si="103"/>
        <v>1020000</v>
      </c>
      <c r="J3295" s="4">
        <f>Rent[[#This Row],[Actual_Rent]]/Rent[[#This Row],[Planned_rent]]</f>
        <v>0.41666666666666669</v>
      </c>
      <c r="K3295"/>
    </row>
    <row r="3296" spans="1:11" x14ac:dyDescent="0.25">
      <c r="A3296">
        <v>174</v>
      </c>
      <c r="B3296" s="1">
        <v>39814</v>
      </c>
      <c r="C3296">
        <v>7</v>
      </c>
      <c r="D3296" t="str">
        <f>VLOOKUP(Rent[[#This Row],[Real_estate_Item]],Houses[#All],2)</f>
        <v>Eindhoven-Oost</v>
      </c>
      <c r="E3296" t="str">
        <f>VLOOKUP(Rent[[#This Row],[Real_estate_Item]],Houses[#All],3)</f>
        <v>Tongerlo</v>
      </c>
      <c r="F3296" t="str">
        <f>VLOOKUP(Rent[[#This Row],[Real_estate_Item]],Houses[#All],6)</f>
        <v>Condo</v>
      </c>
      <c r="G3296" s="3">
        <f>VLOOKUP(Rent[[#This Row],[Real_estate_Item]],Houses[#All],7)</f>
        <v>85000</v>
      </c>
      <c r="H3296" s="3">
        <f t="shared" si="102"/>
        <v>595000</v>
      </c>
      <c r="I3296" s="3">
        <f t="shared" si="103"/>
        <v>1020000</v>
      </c>
      <c r="J3296" s="4">
        <f>Rent[[#This Row],[Actual_Rent]]/Rent[[#This Row],[Planned_rent]]</f>
        <v>0.58333333333333337</v>
      </c>
      <c r="K3296"/>
    </row>
    <row r="3297" spans="1:11" x14ac:dyDescent="0.25">
      <c r="A3297">
        <v>174</v>
      </c>
      <c r="B3297" s="1">
        <v>40179</v>
      </c>
      <c r="C3297">
        <v>5</v>
      </c>
      <c r="D3297" t="str">
        <f>VLOOKUP(Rent[[#This Row],[Real_estate_Item]],Houses[#All],2)</f>
        <v>Eindhoven-Oost</v>
      </c>
      <c r="E3297" t="str">
        <f>VLOOKUP(Rent[[#This Row],[Real_estate_Item]],Houses[#All],3)</f>
        <v>Tongerlo</v>
      </c>
      <c r="F3297" t="str">
        <f>VLOOKUP(Rent[[#This Row],[Real_estate_Item]],Houses[#All],6)</f>
        <v>Condo</v>
      </c>
      <c r="G3297" s="3">
        <f>VLOOKUP(Rent[[#This Row],[Real_estate_Item]],Houses[#All],7)</f>
        <v>85000</v>
      </c>
      <c r="H3297" s="3">
        <f t="shared" si="102"/>
        <v>425000</v>
      </c>
      <c r="I3297" s="3">
        <f t="shared" si="103"/>
        <v>1020000</v>
      </c>
      <c r="J3297" s="4">
        <f>Rent[[#This Row],[Actual_Rent]]/Rent[[#This Row],[Planned_rent]]</f>
        <v>0.41666666666666669</v>
      </c>
      <c r="K3297"/>
    </row>
    <row r="3298" spans="1:11" x14ac:dyDescent="0.25">
      <c r="A3298">
        <v>174</v>
      </c>
      <c r="B3298" s="1">
        <v>40544</v>
      </c>
      <c r="C3298">
        <v>5</v>
      </c>
      <c r="D3298" t="str">
        <f>VLOOKUP(Rent[[#This Row],[Real_estate_Item]],Houses[#All],2)</f>
        <v>Eindhoven-Oost</v>
      </c>
      <c r="E3298" t="str">
        <f>VLOOKUP(Rent[[#This Row],[Real_estate_Item]],Houses[#All],3)</f>
        <v>Tongerlo</v>
      </c>
      <c r="F3298" t="str">
        <f>VLOOKUP(Rent[[#This Row],[Real_estate_Item]],Houses[#All],6)</f>
        <v>Condo</v>
      </c>
      <c r="G3298" s="3">
        <f>VLOOKUP(Rent[[#This Row],[Real_estate_Item]],Houses[#All],7)</f>
        <v>85000</v>
      </c>
      <c r="H3298" s="3">
        <f t="shared" si="102"/>
        <v>425000</v>
      </c>
      <c r="I3298" s="3">
        <f t="shared" si="103"/>
        <v>1020000</v>
      </c>
      <c r="J3298" s="4">
        <f>Rent[[#This Row],[Actual_Rent]]/Rent[[#This Row],[Planned_rent]]</f>
        <v>0.41666666666666669</v>
      </c>
      <c r="K3298"/>
    </row>
    <row r="3299" spans="1:11" x14ac:dyDescent="0.25">
      <c r="A3299">
        <v>174</v>
      </c>
      <c r="B3299" s="1">
        <v>40909</v>
      </c>
      <c r="C3299">
        <v>8</v>
      </c>
      <c r="D3299" t="str">
        <f>VLOOKUP(Rent[[#This Row],[Real_estate_Item]],Houses[#All],2)</f>
        <v>Eindhoven-Oost</v>
      </c>
      <c r="E3299" t="str">
        <f>VLOOKUP(Rent[[#This Row],[Real_estate_Item]],Houses[#All],3)</f>
        <v>Tongerlo</v>
      </c>
      <c r="F3299" t="str">
        <f>VLOOKUP(Rent[[#This Row],[Real_estate_Item]],Houses[#All],6)</f>
        <v>Condo</v>
      </c>
      <c r="G3299" s="3">
        <f>VLOOKUP(Rent[[#This Row],[Real_estate_Item]],Houses[#All],7)</f>
        <v>85000</v>
      </c>
      <c r="H3299" s="3">
        <f t="shared" si="102"/>
        <v>680000</v>
      </c>
      <c r="I3299" s="3">
        <f t="shared" si="103"/>
        <v>1020000</v>
      </c>
      <c r="J3299" s="4">
        <f>Rent[[#This Row],[Actual_Rent]]/Rent[[#This Row],[Planned_rent]]</f>
        <v>0.66666666666666663</v>
      </c>
      <c r="K3299"/>
    </row>
    <row r="3300" spans="1:11" x14ac:dyDescent="0.25">
      <c r="A3300">
        <v>174</v>
      </c>
      <c r="B3300" s="1">
        <v>41275</v>
      </c>
      <c r="C3300">
        <v>8</v>
      </c>
      <c r="D3300" t="str">
        <f>VLOOKUP(Rent[[#This Row],[Real_estate_Item]],Houses[#All],2)</f>
        <v>Eindhoven-Oost</v>
      </c>
      <c r="E3300" t="str">
        <f>VLOOKUP(Rent[[#This Row],[Real_estate_Item]],Houses[#All],3)</f>
        <v>Tongerlo</v>
      </c>
      <c r="F3300" t="str">
        <f>VLOOKUP(Rent[[#This Row],[Real_estate_Item]],Houses[#All],6)</f>
        <v>Condo</v>
      </c>
      <c r="G3300" s="3">
        <f>VLOOKUP(Rent[[#This Row],[Real_estate_Item]],Houses[#All],7)</f>
        <v>85000</v>
      </c>
      <c r="H3300" s="3">
        <f t="shared" si="102"/>
        <v>680000</v>
      </c>
      <c r="I3300" s="3">
        <f t="shared" si="103"/>
        <v>1020000</v>
      </c>
      <c r="J3300" s="4">
        <f>Rent[[#This Row],[Actual_Rent]]/Rent[[#This Row],[Planned_rent]]</f>
        <v>0.66666666666666663</v>
      </c>
      <c r="K3300"/>
    </row>
    <row r="3301" spans="1:11" x14ac:dyDescent="0.25">
      <c r="A3301">
        <v>174</v>
      </c>
      <c r="B3301" s="1">
        <v>41640</v>
      </c>
      <c r="C3301">
        <v>6</v>
      </c>
      <c r="D3301" t="str">
        <f>VLOOKUP(Rent[[#This Row],[Real_estate_Item]],Houses[#All],2)</f>
        <v>Eindhoven-Oost</v>
      </c>
      <c r="E3301" t="str">
        <f>VLOOKUP(Rent[[#This Row],[Real_estate_Item]],Houses[#All],3)</f>
        <v>Tongerlo</v>
      </c>
      <c r="F3301" t="str">
        <f>VLOOKUP(Rent[[#This Row],[Real_estate_Item]],Houses[#All],6)</f>
        <v>Condo</v>
      </c>
      <c r="G3301" s="3">
        <f>VLOOKUP(Rent[[#This Row],[Real_estate_Item]],Houses[#All],7)</f>
        <v>85000</v>
      </c>
      <c r="H3301" s="3">
        <f t="shared" si="102"/>
        <v>510000</v>
      </c>
      <c r="I3301" s="3">
        <f t="shared" si="103"/>
        <v>1020000</v>
      </c>
      <c r="J3301" s="4">
        <f>Rent[[#This Row],[Actual_Rent]]/Rent[[#This Row],[Planned_rent]]</f>
        <v>0.5</v>
      </c>
      <c r="K3301"/>
    </row>
    <row r="3302" spans="1:11" x14ac:dyDescent="0.25">
      <c r="A3302">
        <v>174</v>
      </c>
      <c r="B3302" s="1">
        <v>42005</v>
      </c>
      <c r="C3302">
        <v>9</v>
      </c>
      <c r="D3302" t="str">
        <f>VLOOKUP(Rent[[#This Row],[Real_estate_Item]],Houses[#All],2)</f>
        <v>Eindhoven-Oost</v>
      </c>
      <c r="E3302" t="str">
        <f>VLOOKUP(Rent[[#This Row],[Real_estate_Item]],Houses[#All],3)</f>
        <v>Tongerlo</v>
      </c>
      <c r="F3302" t="str">
        <f>VLOOKUP(Rent[[#This Row],[Real_estate_Item]],Houses[#All],6)</f>
        <v>Condo</v>
      </c>
      <c r="G3302" s="3">
        <f>VLOOKUP(Rent[[#This Row],[Real_estate_Item]],Houses[#All],7)</f>
        <v>85000</v>
      </c>
      <c r="H3302" s="3">
        <f t="shared" si="102"/>
        <v>765000</v>
      </c>
      <c r="I3302" s="3">
        <f t="shared" si="103"/>
        <v>1020000</v>
      </c>
      <c r="J3302" s="4">
        <f>Rent[[#This Row],[Actual_Rent]]/Rent[[#This Row],[Planned_rent]]</f>
        <v>0.75</v>
      </c>
      <c r="K3302"/>
    </row>
    <row r="3303" spans="1:11" x14ac:dyDescent="0.25">
      <c r="A3303">
        <v>174</v>
      </c>
      <c r="B3303" s="1">
        <v>42370</v>
      </c>
      <c r="C3303">
        <v>5</v>
      </c>
      <c r="D3303" t="str">
        <f>VLOOKUP(Rent[[#This Row],[Real_estate_Item]],Houses[#All],2)</f>
        <v>Eindhoven-Oost</v>
      </c>
      <c r="E3303" t="str">
        <f>VLOOKUP(Rent[[#This Row],[Real_estate_Item]],Houses[#All],3)</f>
        <v>Tongerlo</v>
      </c>
      <c r="F3303" t="str">
        <f>VLOOKUP(Rent[[#This Row],[Real_estate_Item]],Houses[#All],6)</f>
        <v>Condo</v>
      </c>
      <c r="G3303" s="3">
        <f>VLOOKUP(Rent[[#This Row],[Real_estate_Item]],Houses[#All],7)</f>
        <v>85000</v>
      </c>
      <c r="H3303" s="3">
        <f t="shared" si="102"/>
        <v>425000</v>
      </c>
      <c r="I3303" s="3">
        <f t="shared" si="103"/>
        <v>1020000</v>
      </c>
      <c r="J3303" s="4">
        <f>Rent[[#This Row],[Actual_Rent]]/Rent[[#This Row],[Planned_rent]]</f>
        <v>0.41666666666666669</v>
      </c>
      <c r="K3303"/>
    </row>
    <row r="3304" spans="1:11" x14ac:dyDescent="0.25">
      <c r="A3304">
        <v>174</v>
      </c>
      <c r="B3304" s="1">
        <v>42736</v>
      </c>
      <c r="C3304">
        <v>5</v>
      </c>
      <c r="D3304" t="str">
        <f>VLOOKUP(Rent[[#This Row],[Real_estate_Item]],Houses[#All],2)</f>
        <v>Eindhoven-Oost</v>
      </c>
      <c r="E3304" t="str">
        <f>VLOOKUP(Rent[[#This Row],[Real_estate_Item]],Houses[#All],3)</f>
        <v>Tongerlo</v>
      </c>
      <c r="F3304" t="str">
        <f>VLOOKUP(Rent[[#This Row],[Real_estate_Item]],Houses[#All],6)</f>
        <v>Condo</v>
      </c>
      <c r="G3304" s="3">
        <f>VLOOKUP(Rent[[#This Row],[Real_estate_Item]],Houses[#All],7)</f>
        <v>85000</v>
      </c>
      <c r="H3304" s="3">
        <f t="shared" si="102"/>
        <v>425000</v>
      </c>
      <c r="I3304" s="3">
        <f t="shared" si="103"/>
        <v>1020000</v>
      </c>
      <c r="J3304" s="4">
        <f>Rent[[#This Row],[Actual_Rent]]/Rent[[#This Row],[Planned_rent]]</f>
        <v>0.41666666666666669</v>
      </c>
      <c r="K3304"/>
    </row>
    <row r="3305" spans="1:11" x14ac:dyDescent="0.25">
      <c r="A3305">
        <v>174</v>
      </c>
      <c r="B3305" s="1">
        <v>43101</v>
      </c>
      <c r="C3305">
        <v>12</v>
      </c>
      <c r="D3305" t="str">
        <f>VLOOKUP(Rent[[#This Row],[Real_estate_Item]],Houses[#All],2)</f>
        <v>Eindhoven-Oost</v>
      </c>
      <c r="E3305" t="str">
        <f>VLOOKUP(Rent[[#This Row],[Real_estate_Item]],Houses[#All],3)</f>
        <v>Tongerlo</v>
      </c>
      <c r="F3305" t="str">
        <f>VLOOKUP(Rent[[#This Row],[Real_estate_Item]],Houses[#All],6)</f>
        <v>Condo</v>
      </c>
      <c r="G3305" s="3">
        <f>VLOOKUP(Rent[[#This Row],[Real_estate_Item]],Houses[#All],7)</f>
        <v>85000</v>
      </c>
      <c r="H3305" s="3">
        <f t="shared" si="102"/>
        <v>1020000</v>
      </c>
      <c r="I3305" s="3">
        <f t="shared" si="103"/>
        <v>1020000</v>
      </c>
      <c r="J3305" s="4">
        <f>Rent[[#This Row],[Actual_Rent]]/Rent[[#This Row],[Planned_rent]]</f>
        <v>1</v>
      </c>
      <c r="K3305"/>
    </row>
    <row r="3306" spans="1:11" x14ac:dyDescent="0.25">
      <c r="A3306">
        <v>174</v>
      </c>
      <c r="B3306" s="1">
        <v>43466</v>
      </c>
      <c r="C3306">
        <v>9</v>
      </c>
      <c r="D3306" t="str">
        <f>VLOOKUP(Rent[[#This Row],[Real_estate_Item]],Houses[#All],2)</f>
        <v>Eindhoven-Oost</v>
      </c>
      <c r="E3306" t="str">
        <f>VLOOKUP(Rent[[#This Row],[Real_estate_Item]],Houses[#All],3)</f>
        <v>Tongerlo</v>
      </c>
      <c r="F3306" t="str">
        <f>VLOOKUP(Rent[[#This Row],[Real_estate_Item]],Houses[#All],6)</f>
        <v>Condo</v>
      </c>
      <c r="G3306" s="3">
        <f>VLOOKUP(Rent[[#This Row],[Real_estate_Item]],Houses[#All],7)</f>
        <v>85000</v>
      </c>
      <c r="H3306" s="3">
        <f t="shared" si="102"/>
        <v>765000</v>
      </c>
      <c r="I3306" s="3">
        <f t="shared" si="103"/>
        <v>1020000</v>
      </c>
      <c r="J3306" s="4">
        <f>Rent[[#This Row],[Actual_Rent]]/Rent[[#This Row],[Planned_rent]]</f>
        <v>0.75</v>
      </c>
      <c r="K3306"/>
    </row>
    <row r="3307" spans="1:11" x14ac:dyDescent="0.25">
      <c r="A3307">
        <v>175</v>
      </c>
      <c r="B3307" s="1">
        <v>36892</v>
      </c>
      <c r="C3307">
        <v>6</v>
      </c>
      <c r="D3307" t="str">
        <f>VLOOKUP(Rent[[#This Row],[Real_estate_Item]],Houses[#All],2)</f>
        <v>Eindhoven-Oost</v>
      </c>
      <c r="E3307" t="str">
        <f>VLOOKUP(Rent[[#This Row],[Real_estate_Item]],Houses[#All],3)</f>
        <v>Villapark</v>
      </c>
      <c r="F3307" t="str">
        <f>VLOOKUP(Rent[[#This Row],[Real_estate_Item]],Houses[#All],6)</f>
        <v>House</v>
      </c>
      <c r="G3307" s="3">
        <f>VLOOKUP(Rent[[#This Row],[Real_estate_Item]],Houses[#All],7)</f>
        <v>1440</v>
      </c>
      <c r="H3307" s="3">
        <f t="shared" si="102"/>
        <v>8640</v>
      </c>
      <c r="I3307" s="3">
        <f t="shared" si="103"/>
        <v>17280</v>
      </c>
      <c r="J3307" s="4">
        <f>Rent[[#This Row],[Actual_Rent]]/Rent[[#This Row],[Planned_rent]]</f>
        <v>0.5</v>
      </c>
      <c r="K3307"/>
    </row>
    <row r="3308" spans="1:11" x14ac:dyDescent="0.25">
      <c r="A3308">
        <v>175</v>
      </c>
      <c r="B3308" s="1">
        <v>37257</v>
      </c>
      <c r="C3308">
        <v>5</v>
      </c>
      <c r="D3308" t="str">
        <f>VLOOKUP(Rent[[#This Row],[Real_estate_Item]],Houses[#All],2)</f>
        <v>Eindhoven-Oost</v>
      </c>
      <c r="E3308" t="str">
        <f>VLOOKUP(Rent[[#This Row],[Real_estate_Item]],Houses[#All],3)</f>
        <v>Villapark</v>
      </c>
      <c r="F3308" t="str">
        <f>VLOOKUP(Rent[[#This Row],[Real_estate_Item]],Houses[#All],6)</f>
        <v>House</v>
      </c>
      <c r="G3308" s="3">
        <f>VLOOKUP(Rent[[#This Row],[Real_estate_Item]],Houses[#All],7)</f>
        <v>1440</v>
      </c>
      <c r="H3308" s="3">
        <f t="shared" si="102"/>
        <v>7200</v>
      </c>
      <c r="I3308" s="3">
        <f t="shared" si="103"/>
        <v>17280</v>
      </c>
      <c r="J3308" s="4">
        <f>Rent[[#This Row],[Actual_Rent]]/Rent[[#This Row],[Planned_rent]]</f>
        <v>0.41666666666666669</v>
      </c>
      <c r="K3308"/>
    </row>
    <row r="3309" spans="1:11" x14ac:dyDescent="0.25">
      <c r="A3309">
        <v>175</v>
      </c>
      <c r="B3309" s="1">
        <v>37622</v>
      </c>
      <c r="C3309">
        <v>3</v>
      </c>
      <c r="D3309" t="str">
        <f>VLOOKUP(Rent[[#This Row],[Real_estate_Item]],Houses[#All],2)</f>
        <v>Eindhoven-Oost</v>
      </c>
      <c r="E3309" t="str">
        <f>VLOOKUP(Rent[[#This Row],[Real_estate_Item]],Houses[#All],3)</f>
        <v>Villapark</v>
      </c>
      <c r="F3309" t="str">
        <f>VLOOKUP(Rent[[#This Row],[Real_estate_Item]],Houses[#All],6)</f>
        <v>House</v>
      </c>
      <c r="G3309" s="3">
        <f>VLOOKUP(Rent[[#This Row],[Real_estate_Item]],Houses[#All],7)</f>
        <v>1440</v>
      </c>
      <c r="H3309" s="3">
        <f t="shared" si="102"/>
        <v>4320</v>
      </c>
      <c r="I3309" s="3">
        <f t="shared" si="103"/>
        <v>17280</v>
      </c>
      <c r="J3309" s="4">
        <f>Rent[[#This Row],[Actual_Rent]]/Rent[[#This Row],[Planned_rent]]</f>
        <v>0.25</v>
      </c>
      <c r="K3309"/>
    </row>
    <row r="3310" spans="1:11" x14ac:dyDescent="0.25">
      <c r="A3310">
        <v>175</v>
      </c>
      <c r="B3310" s="1">
        <v>37987</v>
      </c>
      <c r="C3310">
        <v>3</v>
      </c>
      <c r="D3310" t="str">
        <f>VLOOKUP(Rent[[#This Row],[Real_estate_Item]],Houses[#All],2)</f>
        <v>Eindhoven-Oost</v>
      </c>
      <c r="E3310" t="str">
        <f>VLOOKUP(Rent[[#This Row],[Real_estate_Item]],Houses[#All],3)</f>
        <v>Villapark</v>
      </c>
      <c r="F3310" t="str">
        <f>VLOOKUP(Rent[[#This Row],[Real_estate_Item]],Houses[#All],6)</f>
        <v>House</v>
      </c>
      <c r="G3310" s="3">
        <f>VLOOKUP(Rent[[#This Row],[Real_estate_Item]],Houses[#All],7)</f>
        <v>1440</v>
      </c>
      <c r="H3310" s="3">
        <f t="shared" si="102"/>
        <v>4320</v>
      </c>
      <c r="I3310" s="3">
        <f t="shared" si="103"/>
        <v>17280</v>
      </c>
      <c r="J3310" s="4">
        <f>Rent[[#This Row],[Actual_Rent]]/Rent[[#This Row],[Planned_rent]]</f>
        <v>0.25</v>
      </c>
      <c r="K3310"/>
    </row>
    <row r="3311" spans="1:11" x14ac:dyDescent="0.25">
      <c r="A3311">
        <v>175</v>
      </c>
      <c r="B3311" s="1">
        <v>38353</v>
      </c>
      <c r="C3311">
        <v>5</v>
      </c>
      <c r="D3311" t="str">
        <f>VLOOKUP(Rent[[#This Row],[Real_estate_Item]],Houses[#All],2)</f>
        <v>Eindhoven-Oost</v>
      </c>
      <c r="E3311" t="str">
        <f>VLOOKUP(Rent[[#This Row],[Real_estate_Item]],Houses[#All],3)</f>
        <v>Villapark</v>
      </c>
      <c r="F3311" t="str">
        <f>VLOOKUP(Rent[[#This Row],[Real_estate_Item]],Houses[#All],6)</f>
        <v>House</v>
      </c>
      <c r="G3311" s="3">
        <f>VLOOKUP(Rent[[#This Row],[Real_estate_Item]],Houses[#All],7)</f>
        <v>1440</v>
      </c>
      <c r="H3311" s="3">
        <f t="shared" si="102"/>
        <v>7200</v>
      </c>
      <c r="I3311" s="3">
        <f t="shared" si="103"/>
        <v>17280</v>
      </c>
      <c r="J3311" s="4">
        <f>Rent[[#This Row],[Actual_Rent]]/Rent[[#This Row],[Planned_rent]]</f>
        <v>0.41666666666666669</v>
      </c>
      <c r="K3311"/>
    </row>
    <row r="3312" spans="1:11" x14ac:dyDescent="0.25">
      <c r="A3312">
        <v>175</v>
      </c>
      <c r="B3312" s="1">
        <v>38718</v>
      </c>
      <c r="C3312">
        <v>6</v>
      </c>
      <c r="D3312" t="str">
        <f>VLOOKUP(Rent[[#This Row],[Real_estate_Item]],Houses[#All],2)</f>
        <v>Eindhoven-Oost</v>
      </c>
      <c r="E3312" t="str">
        <f>VLOOKUP(Rent[[#This Row],[Real_estate_Item]],Houses[#All],3)</f>
        <v>Villapark</v>
      </c>
      <c r="F3312" t="str">
        <f>VLOOKUP(Rent[[#This Row],[Real_estate_Item]],Houses[#All],6)</f>
        <v>House</v>
      </c>
      <c r="G3312" s="3">
        <f>VLOOKUP(Rent[[#This Row],[Real_estate_Item]],Houses[#All],7)</f>
        <v>1440</v>
      </c>
      <c r="H3312" s="3">
        <f t="shared" si="102"/>
        <v>8640</v>
      </c>
      <c r="I3312" s="3">
        <f t="shared" si="103"/>
        <v>17280</v>
      </c>
      <c r="J3312" s="4">
        <f>Rent[[#This Row],[Actual_Rent]]/Rent[[#This Row],[Planned_rent]]</f>
        <v>0.5</v>
      </c>
      <c r="K3312"/>
    </row>
    <row r="3313" spans="1:11" x14ac:dyDescent="0.25">
      <c r="A3313">
        <v>175</v>
      </c>
      <c r="B3313" s="1">
        <v>39083</v>
      </c>
      <c r="C3313">
        <v>5</v>
      </c>
      <c r="D3313" t="str">
        <f>VLOOKUP(Rent[[#This Row],[Real_estate_Item]],Houses[#All],2)</f>
        <v>Eindhoven-Oost</v>
      </c>
      <c r="E3313" t="str">
        <f>VLOOKUP(Rent[[#This Row],[Real_estate_Item]],Houses[#All],3)</f>
        <v>Villapark</v>
      </c>
      <c r="F3313" t="str">
        <f>VLOOKUP(Rent[[#This Row],[Real_estate_Item]],Houses[#All],6)</f>
        <v>House</v>
      </c>
      <c r="G3313" s="3">
        <f>VLOOKUP(Rent[[#This Row],[Real_estate_Item]],Houses[#All],7)</f>
        <v>1440</v>
      </c>
      <c r="H3313" s="3">
        <f t="shared" si="102"/>
        <v>7200</v>
      </c>
      <c r="I3313" s="3">
        <f t="shared" si="103"/>
        <v>17280</v>
      </c>
      <c r="J3313" s="4">
        <f>Rent[[#This Row],[Actual_Rent]]/Rent[[#This Row],[Planned_rent]]</f>
        <v>0.41666666666666669</v>
      </c>
      <c r="K3313"/>
    </row>
    <row r="3314" spans="1:11" x14ac:dyDescent="0.25">
      <c r="A3314">
        <v>175</v>
      </c>
      <c r="B3314" s="1">
        <v>39448</v>
      </c>
      <c r="C3314">
        <v>3</v>
      </c>
      <c r="D3314" t="str">
        <f>VLOOKUP(Rent[[#This Row],[Real_estate_Item]],Houses[#All],2)</f>
        <v>Eindhoven-Oost</v>
      </c>
      <c r="E3314" t="str">
        <f>VLOOKUP(Rent[[#This Row],[Real_estate_Item]],Houses[#All],3)</f>
        <v>Villapark</v>
      </c>
      <c r="F3314" t="str">
        <f>VLOOKUP(Rent[[#This Row],[Real_estate_Item]],Houses[#All],6)</f>
        <v>House</v>
      </c>
      <c r="G3314" s="3">
        <f>VLOOKUP(Rent[[#This Row],[Real_estate_Item]],Houses[#All],7)</f>
        <v>1440</v>
      </c>
      <c r="H3314" s="3">
        <f t="shared" si="102"/>
        <v>4320</v>
      </c>
      <c r="I3314" s="3">
        <f t="shared" si="103"/>
        <v>17280</v>
      </c>
      <c r="J3314" s="4">
        <f>Rent[[#This Row],[Actual_Rent]]/Rent[[#This Row],[Planned_rent]]</f>
        <v>0.25</v>
      </c>
      <c r="K3314"/>
    </row>
    <row r="3315" spans="1:11" x14ac:dyDescent="0.25">
      <c r="A3315">
        <v>175</v>
      </c>
      <c r="B3315" s="1">
        <v>39814</v>
      </c>
      <c r="C3315">
        <v>4</v>
      </c>
      <c r="D3315" t="str">
        <f>VLOOKUP(Rent[[#This Row],[Real_estate_Item]],Houses[#All],2)</f>
        <v>Eindhoven-Oost</v>
      </c>
      <c r="E3315" t="str">
        <f>VLOOKUP(Rent[[#This Row],[Real_estate_Item]],Houses[#All],3)</f>
        <v>Villapark</v>
      </c>
      <c r="F3315" t="str">
        <f>VLOOKUP(Rent[[#This Row],[Real_estate_Item]],Houses[#All],6)</f>
        <v>House</v>
      </c>
      <c r="G3315" s="3">
        <f>VLOOKUP(Rent[[#This Row],[Real_estate_Item]],Houses[#All],7)</f>
        <v>1440</v>
      </c>
      <c r="H3315" s="3">
        <f t="shared" si="102"/>
        <v>5760</v>
      </c>
      <c r="I3315" s="3">
        <f t="shared" si="103"/>
        <v>17280</v>
      </c>
      <c r="J3315" s="4">
        <f>Rent[[#This Row],[Actual_Rent]]/Rent[[#This Row],[Planned_rent]]</f>
        <v>0.33333333333333331</v>
      </c>
      <c r="K3315"/>
    </row>
    <row r="3316" spans="1:11" x14ac:dyDescent="0.25">
      <c r="A3316">
        <v>175</v>
      </c>
      <c r="B3316" s="1">
        <v>40179</v>
      </c>
      <c r="C3316">
        <v>4</v>
      </c>
      <c r="D3316" t="str">
        <f>VLOOKUP(Rent[[#This Row],[Real_estate_Item]],Houses[#All],2)</f>
        <v>Eindhoven-Oost</v>
      </c>
      <c r="E3316" t="str">
        <f>VLOOKUP(Rent[[#This Row],[Real_estate_Item]],Houses[#All],3)</f>
        <v>Villapark</v>
      </c>
      <c r="F3316" t="str">
        <f>VLOOKUP(Rent[[#This Row],[Real_estate_Item]],Houses[#All],6)</f>
        <v>House</v>
      </c>
      <c r="G3316" s="3">
        <f>VLOOKUP(Rent[[#This Row],[Real_estate_Item]],Houses[#All],7)</f>
        <v>1440</v>
      </c>
      <c r="H3316" s="3">
        <f t="shared" si="102"/>
        <v>5760</v>
      </c>
      <c r="I3316" s="3">
        <f t="shared" si="103"/>
        <v>17280</v>
      </c>
      <c r="J3316" s="4">
        <f>Rent[[#This Row],[Actual_Rent]]/Rent[[#This Row],[Planned_rent]]</f>
        <v>0.33333333333333331</v>
      </c>
      <c r="K3316"/>
    </row>
    <row r="3317" spans="1:11" x14ac:dyDescent="0.25">
      <c r="A3317">
        <v>175</v>
      </c>
      <c r="B3317" s="1">
        <v>40544</v>
      </c>
      <c r="C3317">
        <v>5</v>
      </c>
      <c r="D3317" t="str">
        <f>VLOOKUP(Rent[[#This Row],[Real_estate_Item]],Houses[#All],2)</f>
        <v>Eindhoven-Oost</v>
      </c>
      <c r="E3317" t="str">
        <f>VLOOKUP(Rent[[#This Row],[Real_estate_Item]],Houses[#All],3)</f>
        <v>Villapark</v>
      </c>
      <c r="F3317" t="str">
        <f>VLOOKUP(Rent[[#This Row],[Real_estate_Item]],Houses[#All],6)</f>
        <v>House</v>
      </c>
      <c r="G3317" s="3">
        <f>VLOOKUP(Rent[[#This Row],[Real_estate_Item]],Houses[#All],7)</f>
        <v>1440</v>
      </c>
      <c r="H3317" s="3">
        <f t="shared" si="102"/>
        <v>7200</v>
      </c>
      <c r="I3317" s="3">
        <f t="shared" si="103"/>
        <v>17280</v>
      </c>
      <c r="J3317" s="4">
        <f>Rent[[#This Row],[Actual_Rent]]/Rent[[#This Row],[Planned_rent]]</f>
        <v>0.41666666666666669</v>
      </c>
      <c r="K3317"/>
    </row>
    <row r="3318" spans="1:11" x14ac:dyDescent="0.25">
      <c r="A3318">
        <v>175</v>
      </c>
      <c r="B3318" s="1">
        <v>40909</v>
      </c>
      <c r="C3318">
        <v>4</v>
      </c>
      <c r="D3318" t="str">
        <f>VLOOKUP(Rent[[#This Row],[Real_estate_Item]],Houses[#All],2)</f>
        <v>Eindhoven-Oost</v>
      </c>
      <c r="E3318" t="str">
        <f>VLOOKUP(Rent[[#This Row],[Real_estate_Item]],Houses[#All],3)</f>
        <v>Villapark</v>
      </c>
      <c r="F3318" t="str">
        <f>VLOOKUP(Rent[[#This Row],[Real_estate_Item]],Houses[#All],6)</f>
        <v>House</v>
      </c>
      <c r="G3318" s="3">
        <f>VLOOKUP(Rent[[#This Row],[Real_estate_Item]],Houses[#All],7)</f>
        <v>1440</v>
      </c>
      <c r="H3318" s="3">
        <f t="shared" si="102"/>
        <v>5760</v>
      </c>
      <c r="I3318" s="3">
        <f t="shared" si="103"/>
        <v>17280</v>
      </c>
      <c r="J3318" s="4">
        <f>Rent[[#This Row],[Actual_Rent]]/Rent[[#This Row],[Planned_rent]]</f>
        <v>0.33333333333333331</v>
      </c>
      <c r="K3318"/>
    </row>
    <row r="3319" spans="1:11" x14ac:dyDescent="0.25">
      <c r="A3319">
        <v>175</v>
      </c>
      <c r="B3319" s="1">
        <v>41275</v>
      </c>
      <c r="C3319">
        <v>6</v>
      </c>
      <c r="D3319" t="str">
        <f>VLOOKUP(Rent[[#This Row],[Real_estate_Item]],Houses[#All],2)</f>
        <v>Eindhoven-Oost</v>
      </c>
      <c r="E3319" t="str">
        <f>VLOOKUP(Rent[[#This Row],[Real_estate_Item]],Houses[#All],3)</f>
        <v>Villapark</v>
      </c>
      <c r="F3319" t="str">
        <f>VLOOKUP(Rent[[#This Row],[Real_estate_Item]],Houses[#All],6)</f>
        <v>House</v>
      </c>
      <c r="G3319" s="3">
        <f>VLOOKUP(Rent[[#This Row],[Real_estate_Item]],Houses[#All],7)</f>
        <v>1440</v>
      </c>
      <c r="H3319" s="3">
        <f t="shared" si="102"/>
        <v>8640</v>
      </c>
      <c r="I3319" s="3">
        <f t="shared" si="103"/>
        <v>17280</v>
      </c>
      <c r="J3319" s="4">
        <f>Rent[[#This Row],[Actual_Rent]]/Rent[[#This Row],[Planned_rent]]</f>
        <v>0.5</v>
      </c>
      <c r="K3319"/>
    </row>
    <row r="3320" spans="1:11" x14ac:dyDescent="0.25">
      <c r="A3320">
        <v>175</v>
      </c>
      <c r="B3320" s="1">
        <v>41640</v>
      </c>
      <c r="C3320">
        <v>7</v>
      </c>
      <c r="D3320" t="str">
        <f>VLOOKUP(Rent[[#This Row],[Real_estate_Item]],Houses[#All],2)</f>
        <v>Eindhoven-Oost</v>
      </c>
      <c r="E3320" t="str">
        <f>VLOOKUP(Rent[[#This Row],[Real_estate_Item]],Houses[#All],3)</f>
        <v>Villapark</v>
      </c>
      <c r="F3320" t="str">
        <f>VLOOKUP(Rent[[#This Row],[Real_estate_Item]],Houses[#All],6)</f>
        <v>House</v>
      </c>
      <c r="G3320" s="3">
        <f>VLOOKUP(Rent[[#This Row],[Real_estate_Item]],Houses[#All],7)</f>
        <v>1440</v>
      </c>
      <c r="H3320" s="3">
        <f t="shared" si="102"/>
        <v>10080</v>
      </c>
      <c r="I3320" s="3">
        <f t="shared" si="103"/>
        <v>17280</v>
      </c>
      <c r="J3320" s="4">
        <f>Rent[[#This Row],[Actual_Rent]]/Rent[[#This Row],[Planned_rent]]</f>
        <v>0.58333333333333337</v>
      </c>
      <c r="K3320"/>
    </row>
    <row r="3321" spans="1:11" x14ac:dyDescent="0.25">
      <c r="A3321">
        <v>175</v>
      </c>
      <c r="B3321" s="1">
        <v>42005</v>
      </c>
      <c r="C3321">
        <v>6</v>
      </c>
      <c r="D3321" t="str">
        <f>VLOOKUP(Rent[[#This Row],[Real_estate_Item]],Houses[#All],2)</f>
        <v>Eindhoven-Oost</v>
      </c>
      <c r="E3321" t="str">
        <f>VLOOKUP(Rent[[#This Row],[Real_estate_Item]],Houses[#All],3)</f>
        <v>Villapark</v>
      </c>
      <c r="F3321" t="str">
        <f>VLOOKUP(Rent[[#This Row],[Real_estate_Item]],Houses[#All],6)</f>
        <v>House</v>
      </c>
      <c r="G3321" s="3">
        <f>VLOOKUP(Rent[[#This Row],[Real_estate_Item]],Houses[#All],7)</f>
        <v>1440</v>
      </c>
      <c r="H3321" s="3">
        <f t="shared" si="102"/>
        <v>8640</v>
      </c>
      <c r="I3321" s="3">
        <f t="shared" si="103"/>
        <v>17280</v>
      </c>
      <c r="J3321" s="4">
        <f>Rent[[#This Row],[Actual_Rent]]/Rent[[#This Row],[Planned_rent]]</f>
        <v>0.5</v>
      </c>
      <c r="K3321"/>
    </row>
    <row r="3322" spans="1:11" x14ac:dyDescent="0.25">
      <c r="A3322">
        <v>175</v>
      </c>
      <c r="B3322" s="1">
        <v>42370</v>
      </c>
      <c r="C3322">
        <v>3</v>
      </c>
      <c r="D3322" t="str">
        <f>VLOOKUP(Rent[[#This Row],[Real_estate_Item]],Houses[#All],2)</f>
        <v>Eindhoven-Oost</v>
      </c>
      <c r="E3322" t="str">
        <f>VLOOKUP(Rent[[#This Row],[Real_estate_Item]],Houses[#All],3)</f>
        <v>Villapark</v>
      </c>
      <c r="F3322" t="str">
        <f>VLOOKUP(Rent[[#This Row],[Real_estate_Item]],Houses[#All],6)</f>
        <v>House</v>
      </c>
      <c r="G3322" s="3">
        <f>VLOOKUP(Rent[[#This Row],[Real_estate_Item]],Houses[#All],7)</f>
        <v>1440</v>
      </c>
      <c r="H3322" s="3">
        <f t="shared" si="102"/>
        <v>4320</v>
      </c>
      <c r="I3322" s="3">
        <f t="shared" si="103"/>
        <v>17280</v>
      </c>
      <c r="J3322" s="4">
        <f>Rent[[#This Row],[Actual_Rent]]/Rent[[#This Row],[Planned_rent]]</f>
        <v>0.25</v>
      </c>
      <c r="K3322"/>
    </row>
    <row r="3323" spans="1:11" x14ac:dyDescent="0.25">
      <c r="A3323">
        <v>175</v>
      </c>
      <c r="B3323" s="1">
        <v>42736</v>
      </c>
      <c r="C3323">
        <v>3</v>
      </c>
      <c r="D3323" t="str">
        <f>VLOOKUP(Rent[[#This Row],[Real_estate_Item]],Houses[#All],2)</f>
        <v>Eindhoven-Oost</v>
      </c>
      <c r="E3323" t="str">
        <f>VLOOKUP(Rent[[#This Row],[Real_estate_Item]],Houses[#All],3)</f>
        <v>Villapark</v>
      </c>
      <c r="F3323" t="str">
        <f>VLOOKUP(Rent[[#This Row],[Real_estate_Item]],Houses[#All],6)</f>
        <v>House</v>
      </c>
      <c r="G3323" s="3">
        <f>VLOOKUP(Rent[[#This Row],[Real_estate_Item]],Houses[#All],7)</f>
        <v>1440</v>
      </c>
      <c r="H3323" s="3">
        <f t="shared" si="102"/>
        <v>4320</v>
      </c>
      <c r="I3323" s="3">
        <f t="shared" si="103"/>
        <v>17280</v>
      </c>
      <c r="J3323" s="4">
        <f>Rent[[#This Row],[Actual_Rent]]/Rent[[#This Row],[Planned_rent]]</f>
        <v>0.25</v>
      </c>
      <c r="K3323"/>
    </row>
    <row r="3324" spans="1:11" x14ac:dyDescent="0.25">
      <c r="A3324">
        <v>176</v>
      </c>
      <c r="B3324" s="1">
        <v>36892</v>
      </c>
      <c r="C3324">
        <v>6</v>
      </c>
      <c r="D3324" t="str">
        <f>VLOOKUP(Rent[[#This Row],[Real_estate_Item]],Houses[#All],2)</f>
        <v>Eindhoven-Oost</v>
      </c>
      <c r="E3324" t="str">
        <f>VLOOKUP(Rent[[#This Row],[Real_estate_Item]],Houses[#All],3)</f>
        <v>Villapark</v>
      </c>
      <c r="F3324" t="str">
        <f>VLOOKUP(Rent[[#This Row],[Real_estate_Item]],Houses[#All],6)</f>
        <v>House</v>
      </c>
      <c r="G3324" s="3">
        <f>VLOOKUP(Rent[[#This Row],[Real_estate_Item]],Houses[#All],7)</f>
        <v>1570</v>
      </c>
      <c r="H3324" s="3">
        <f t="shared" si="102"/>
        <v>9420</v>
      </c>
      <c r="I3324" s="3">
        <f t="shared" si="103"/>
        <v>18840</v>
      </c>
      <c r="J3324" s="4">
        <f>Rent[[#This Row],[Actual_Rent]]/Rent[[#This Row],[Planned_rent]]</f>
        <v>0.5</v>
      </c>
      <c r="K3324"/>
    </row>
    <row r="3325" spans="1:11" x14ac:dyDescent="0.25">
      <c r="A3325">
        <v>176</v>
      </c>
      <c r="B3325" s="1">
        <v>37257</v>
      </c>
      <c r="C3325">
        <v>3</v>
      </c>
      <c r="D3325" t="str">
        <f>VLOOKUP(Rent[[#This Row],[Real_estate_Item]],Houses[#All],2)</f>
        <v>Eindhoven-Oost</v>
      </c>
      <c r="E3325" t="str">
        <f>VLOOKUP(Rent[[#This Row],[Real_estate_Item]],Houses[#All],3)</f>
        <v>Villapark</v>
      </c>
      <c r="F3325" t="str">
        <f>VLOOKUP(Rent[[#This Row],[Real_estate_Item]],Houses[#All],6)</f>
        <v>House</v>
      </c>
      <c r="G3325" s="3">
        <f>VLOOKUP(Rent[[#This Row],[Real_estate_Item]],Houses[#All],7)</f>
        <v>1570</v>
      </c>
      <c r="H3325" s="3">
        <f t="shared" si="102"/>
        <v>4710</v>
      </c>
      <c r="I3325" s="3">
        <f t="shared" si="103"/>
        <v>18840</v>
      </c>
      <c r="J3325" s="4">
        <f>Rent[[#This Row],[Actual_Rent]]/Rent[[#This Row],[Planned_rent]]</f>
        <v>0.25</v>
      </c>
      <c r="K3325"/>
    </row>
    <row r="3326" spans="1:11" x14ac:dyDescent="0.25">
      <c r="A3326">
        <v>176</v>
      </c>
      <c r="B3326" s="1">
        <v>37622</v>
      </c>
      <c r="C3326">
        <v>5</v>
      </c>
      <c r="D3326" t="str">
        <f>VLOOKUP(Rent[[#This Row],[Real_estate_Item]],Houses[#All],2)</f>
        <v>Eindhoven-Oost</v>
      </c>
      <c r="E3326" t="str">
        <f>VLOOKUP(Rent[[#This Row],[Real_estate_Item]],Houses[#All],3)</f>
        <v>Villapark</v>
      </c>
      <c r="F3326" t="str">
        <f>VLOOKUP(Rent[[#This Row],[Real_estate_Item]],Houses[#All],6)</f>
        <v>House</v>
      </c>
      <c r="G3326" s="3">
        <f>VLOOKUP(Rent[[#This Row],[Real_estate_Item]],Houses[#All],7)</f>
        <v>1570</v>
      </c>
      <c r="H3326" s="3">
        <f t="shared" si="102"/>
        <v>7850</v>
      </c>
      <c r="I3326" s="3">
        <f t="shared" si="103"/>
        <v>18840</v>
      </c>
      <c r="J3326" s="4">
        <f>Rent[[#This Row],[Actual_Rent]]/Rent[[#This Row],[Planned_rent]]</f>
        <v>0.41666666666666669</v>
      </c>
      <c r="K3326"/>
    </row>
    <row r="3327" spans="1:11" x14ac:dyDescent="0.25">
      <c r="A3327">
        <v>176</v>
      </c>
      <c r="B3327" s="1">
        <v>37987</v>
      </c>
      <c r="C3327">
        <v>4</v>
      </c>
      <c r="D3327" t="str">
        <f>VLOOKUP(Rent[[#This Row],[Real_estate_Item]],Houses[#All],2)</f>
        <v>Eindhoven-Oost</v>
      </c>
      <c r="E3327" t="str">
        <f>VLOOKUP(Rent[[#This Row],[Real_estate_Item]],Houses[#All],3)</f>
        <v>Villapark</v>
      </c>
      <c r="F3327" t="str">
        <f>VLOOKUP(Rent[[#This Row],[Real_estate_Item]],Houses[#All],6)</f>
        <v>House</v>
      </c>
      <c r="G3327" s="3">
        <f>VLOOKUP(Rent[[#This Row],[Real_estate_Item]],Houses[#All],7)</f>
        <v>1570</v>
      </c>
      <c r="H3327" s="3">
        <f t="shared" si="102"/>
        <v>6280</v>
      </c>
      <c r="I3327" s="3">
        <f t="shared" si="103"/>
        <v>18840</v>
      </c>
      <c r="J3327" s="4">
        <f>Rent[[#This Row],[Actual_Rent]]/Rent[[#This Row],[Planned_rent]]</f>
        <v>0.33333333333333331</v>
      </c>
      <c r="K3327"/>
    </row>
    <row r="3328" spans="1:11" x14ac:dyDescent="0.25">
      <c r="A3328">
        <v>176</v>
      </c>
      <c r="B3328" s="1">
        <v>38353</v>
      </c>
      <c r="C3328">
        <v>7</v>
      </c>
      <c r="D3328" t="str">
        <f>VLOOKUP(Rent[[#This Row],[Real_estate_Item]],Houses[#All],2)</f>
        <v>Eindhoven-Oost</v>
      </c>
      <c r="E3328" t="str">
        <f>VLOOKUP(Rent[[#This Row],[Real_estate_Item]],Houses[#All],3)</f>
        <v>Villapark</v>
      </c>
      <c r="F3328" t="str">
        <f>VLOOKUP(Rent[[#This Row],[Real_estate_Item]],Houses[#All],6)</f>
        <v>House</v>
      </c>
      <c r="G3328" s="3">
        <f>VLOOKUP(Rent[[#This Row],[Real_estate_Item]],Houses[#All],7)</f>
        <v>1570</v>
      </c>
      <c r="H3328" s="3">
        <f t="shared" si="102"/>
        <v>10990</v>
      </c>
      <c r="I3328" s="3">
        <f t="shared" si="103"/>
        <v>18840</v>
      </c>
      <c r="J3328" s="4">
        <f>Rent[[#This Row],[Actual_Rent]]/Rent[[#This Row],[Planned_rent]]</f>
        <v>0.58333333333333337</v>
      </c>
      <c r="K3328"/>
    </row>
    <row r="3329" spans="1:11" x14ac:dyDescent="0.25">
      <c r="A3329">
        <v>176</v>
      </c>
      <c r="B3329" s="1">
        <v>38718</v>
      </c>
      <c r="C3329">
        <v>4</v>
      </c>
      <c r="D3329" t="str">
        <f>VLOOKUP(Rent[[#This Row],[Real_estate_Item]],Houses[#All],2)</f>
        <v>Eindhoven-Oost</v>
      </c>
      <c r="E3329" t="str">
        <f>VLOOKUP(Rent[[#This Row],[Real_estate_Item]],Houses[#All],3)</f>
        <v>Villapark</v>
      </c>
      <c r="F3329" t="str">
        <f>VLOOKUP(Rent[[#This Row],[Real_estate_Item]],Houses[#All],6)</f>
        <v>House</v>
      </c>
      <c r="G3329" s="3">
        <f>VLOOKUP(Rent[[#This Row],[Real_estate_Item]],Houses[#All],7)</f>
        <v>1570</v>
      </c>
      <c r="H3329" s="3">
        <f t="shared" si="102"/>
        <v>6280</v>
      </c>
      <c r="I3329" s="3">
        <f t="shared" si="103"/>
        <v>18840</v>
      </c>
      <c r="J3329" s="4">
        <f>Rent[[#This Row],[Actual_Rent]]/Rent[[#This Row],[Planned_rent]]</f>
        <v>0.33333333333333331</v>
      </c>
      <c r="K3329"/>
    </row>
    <row r="3330" spans="1:11" x14ac:dyDescent="0.25">
      <c r="A3330">
        <v>176</v>
      </c>
      <c r="B3330" s="1">
        <v>39083</v>
      </c>
      <c r="C3330">
        <v>5</v>
      </c>
      <c r="D3330" t="str">
        <f>VLOOKUP(Rent[[#This Row],[Real_estate_Item]],Houses[#All],2)</f>
        <v>Eindhoven-Oost</v>
      </c>
      <c r="E3330" t="str">
        <f>VLOOKUP(Rent[[#This Row],[Real_estate_Item]],Houses[#All],3)</f>
        <v>Villapark</v>
      </c>
      <c r="F3330" t="str">
        <f>VLOOKUP(Rent[[#This Row],[Real_estate_Item]],Houses[#All],6)</f>
        <v>House</v>
      </c>
      <c r="G3330" s="3">
        <f>VLOOKUP(Rent[[#This Row],[Real_estate_Item]],Houses[#All],7)</f>
        <v>1570</v>
      </c>
      <c r="H3330" s="3">
        <f t="shared" ref="H3330:H3393" si="104">C3330*G3330</f>
        <v>7850</v>
      </c>
      <c r="I3330" s="3">
        <f t="shared" ref="I3330:I3393" si="105">$C$2*G3330</f>
        <v>18840</v>
      </c>
      <c r="J3330" s="4">
        <f>Rent[[#This Row],[Actual_Rent]]/Rent[[#This Row],[Planned_rent]]</f>
        <v>0.41666666666666669</v>
      </c>
      <c r="K3330"/>
    </row>
    <row r="3331" spans="1:11" x14ac:dyDescent="0.25">
      <c r="A3331">
        <v>176</v>
      </c>
      <c r="B3331" s="1">
        <v>39448</v>
      </c>
      <c r="C3331">
        <v>4</v>
      </c>
      <c r="D3331" t="str">
        <f>VLOOKUP(Rent[[#This Row],[Real_estate_Item]],Houses[#All],2)</f>
        <v>Eindhoven-Oost</v>
      </c>
      <c r="E3331" t="str">
        <f>VLOOKUP(Rent[[#This Row],[Real_estate_Item]],Houses[#All],3)</f>
        <v>Villapark</v>
      </c>
      <c r="F3331" t="str">
        <f>VLOOKUP(Rent[[#This Row],[Real_estate_Item]],Houses[#All],6)</f>
        <v>House</v>
      </c>
      <c r="G3331" s="3">
        <f>VLOOKUP(Rent[[#This Row],[Real_estate_Item]],Houses[#All],7)</f>
        <v>1570</v>
      </c>
      <c r="H3331" s="3">
        <f t="shared" si="104"/>
        <v>6280</v>
      </c>
      <c r="I3331" s="3">
        <f t="shared" si="105"/>
        <v>18840</v>
      </c>
      <c r="J3331" s="4">
        <f>Rent[[#This Row],[Actual_Rent]]/Rent[[#This Row],[Planned_rent]]</f>
        <v>0.33333333333333331</v>
      </c>
      <c r="K3331"/>
    </row>
    <row r="3332" spans="1:11" x14ac:dyDescent="0.25">
      <c r="A3332">
        <v>176</v>
      </c>
      <c r="B3332" s="1">
        <v>39814</v>
      </c>
      <c r="C3332">
        <v>4</v>
      </c>
      <c r="D3332" t="str">
        <f>VLOOKUP(Rent[[#This Row],[Real_estate_Item]],Houses[#All],2)</f>
        <v>Eindhoven-Oost</v>
      </c>
      <c r="E3332" t="str">
        <f>VLOOKUP(Rent[[#This Row],[Real_estate_Item]],Houses[#All],3)</f>
        <v>Villapark</v>
      </c>
      <c r="F3332" t="str">
        <f>VLOOKUP(Rent[[#This Row],[Real_estate_Item]],Houses[#All],6)</f>
        <v>House</v>
      </c>
      <c r="G3332" s="3">
        <f>VLOOKUP(Rent[[#This Row],[Real_estate_Item]],Houses[#All],7)</f>
        <v>1570</v>
      </c>
      <c r="H3332" s="3">
        <f t="shared" si="104"/>
        <v>6280</v>
      </c>
      <c r="I3332" s="3">
        <f t="shared" si="105"/>
        <v>18840</v>
      </c>
      <c r="J3332" s="4">
        <f>Rent[[#This Row],[Actual_Rent]]/Rent[[#This Row],[Planned_rent]]</f>
        <v>0.33333333333333331</v>
      </c>
      <c r="K3332"/>
    </row>
    <row r="3333" spans="1:11" x14ac:dyDescent="0.25">
      <c r="A3333">
        <v>176</v>
      </c>
      <c r="B3333" s="1">
        <v>40179</v>
      </c>
      <c r="C3333">
        <v>3</v>
      </c>
      <c r="D3333" t="str">
        <f>VLOOKUP(Rent[[#This Row],[Real_estate_Item]],Houses[#All],2)</f>
        <v>Eindhoven-Oost</v>
      </c>
      <c r="E3333" t="str">
        <f>VLOOKUP(Rent[[#This Row],[Real_estate_Item]],Houses[#All],3)</f>
        <v>Villapark</v>
      </c>
      <c r="F3333" t="str">
        <f>VLOOKUP(Rent[[#This Row],[Real_estate_Item]],Houses[#All],6)</f>
        <v>House</v>
      </c>
      <c r="G3333" s="3">
        <f>VLOOKUP(Rent[[#This Row],[Real_estate_Item]],Houses[#All],7)</f>
        <v>1570</v>
      </c>
      <c r="H3333" s="3">
        <f t="shared" si="104"/>
        <v>4710</v>
      </c>
      <c r="I3333" s="3">
        <f t="shared" si="105"/>
        <v>18840</v>
      </c>
      <c r="J3333" s="4">
        <f>Rent[[#This Row],[Actual_Rent]]/Rent[[#This Row],[Planned_rent]]</f>
        <v>0.25</v>
      </c>
      <c r="K3333"/>
    </row>
    <row r="3334" spans="1:11" x14ac:dyDescent="0.25">
      <c r="A3334">
        <v>176</v>
      </c>
      <c r="B3334" s="1">
        <v>40544</v>
      </c>
      <c r="C3334">
        <v>7</v>
      </c>
      <c r="D3334" t="str">
        <f>VLOOKUP(Rent[[#This Row],[Real_estate_Item]],Houses[#All],2)</f>
        <v>Eindhoven-Oost</v>
      </c>
      <c r="E3334" t="str">
        <f>VLOOKUP(Rent[[#This Row],[Real_estate_Item]],Houses[#All],3)</f>
        <v>Villapark</v>
      </c>
      <c r="F3334" t="str">
        <f>VLOOKUP(Rent[[#This Row],[Real_estate_Item]],Houses[#All],6)</f>
        <v>House</v>
      </c>
      <c r="G3334" s="3">
        <f>VLOOKUP(Rent[[#This Row],[Real_estate_Item]],Houses[#All],7)</f>
        <v>1570</v>
      </c>
      <c r="H3334" s="3">
        <f t="shared" si="104"/>
        <v>10990</v>
      </c>
      <c r="I3334" s="3">
        <f t="shared" si="105"/>
        <v>18840</v>
      </c>
      <c r="J3334" s="4">
        <f>Rent[[#This Row],[Actual_Rent]]/Rent[[#This Row],[Planned_rent]]</f>
        <v>0.58333333333333337</v>
      </c>
      <c r="K3334"/>
    </row>
    <row r="3335" spans="1:11" x14ac:dyDescent="0.25">
      <c r="A3335">
        <v>176</v>
      </c>
      <c r="B3335" s="1">
        <v>40909</v>
      </c>
      <c r="C3335">
        <v>7</v>
      </c>
      <c r="D3335" t="str">
        <f>VLOOKUP(Rent[[#This Row],[Real_estate_Item]],Houses[#All],2)</f>
        <v>Eindhoven-Oost</v>
      </c>
      <c r="E3335" t="str">
        <f>VLOOKUP(Rent[[#This Row],[Real_estate_Item]],Houses[#All],3)</f>
        <v>Villapark</v>
      </c>
      <c r="F3335" t="str">
        <f>VLOOKUP(Rent[[#This Row],[Real_estate_Item]],Houses[#All],6)</f>
        <v>House</v>
      </c>
      <c r="G3335" s="3">
        <f>VLOOKUP(Rent[[#This Row],[Real_estate_Item]],Houses[#All],7)</f>
        <v>1570</v>
      </c>
      <c r="H3335" s="3">
        <f t="shared" si="104"/>
        <v>10990</v>
      </c>
      <c r="I3335" s="3">
        <f t="shared" si="105"/>
        <v>18840</v>
      </c>
      <c r="J3335" s="4">
        <f>Rent[[#This Row],[Actual_Rent]]/Rent[[#This Row],[Planned_rent]]</f>
        <v>0.58333333333333337</v>
      </c>
      <c r="K3335"/>
    </row>
    <row r="3336" spans="1:11" x14ac:dyDescent="0.25">
      <c r="A3336">
        <v>176</v>
      </c>
      <c r="B3336" s="1">
        <v>41275</v>
      </c>
      <c r="C3336">
        <v>3</v>
      </c>
      <c r="D3336" t="str">
        <f>VLOOKUP(Rent[[#This Row],[Real_estate_Item]],Houses[#All],2)</f>
        <v>Eindhoven-Oost</v>
      </c>
      <c r="E3336" t="str">
        <f>VLOOKUP(Rent[[#This Row],[Real_estate_Item]],Houses[#All],3)</f>
        <v>Villapark</v>
      </c>
      <c r="F3336" t="str">
        <f>VLOOKUP(Rent[[#This Row],[Real_estate_Item]],Houses[#All],6)</f>
        <v>House</v>
      </c>
      <c r="G3336" s="3">
        <f>VLOOKUP(Rent[[#This Row],[Real_estate_Item]],Houses[#All],7)</f>
        <v>1570</v>
      </c>
      <c r="H3336" s="3">
        <f t="shared" si="104"/>
        <v>4710</v>
      </c>
      <c r="I3336" s="3">
        <f t="shared" si="105"/>
        <v>18840</v>
      </c>
      <c r="J3336" s="4">
        <f>Rent[[#This Row],[Actual_Rent]]/Rent[[#This Row],[Planned_rent]]</f>
        <v>0.25</v>
      </c>
      <c r="K3336"/>
    </row>
    <row r="3337" spans="1:11" x14ac:dyDescent="0.25">
      <c r="A3337">
        <v>176</v>
      </c>
      <c r="B3337" s="1">
        <v>41640</v>
      </c>
      <c r="C3337">
        <v>3</v>
      </c>
      <c r="D3337" t="str">
        <f>VLOOKUP(Rent[[#This Row],[Real_estate_Item]],Houses[#All],2)</f>
        <v>Eindhoven-Oost</v>
      </c>
      <c r="E3337" t="str">
        <f>VLOOKUP(Rent[[#This Row],[Real_estate_Item]],Houses[#All],3)</f>
        <v>Villapark</v>
      </c>
      <c r="F3337" t="str">
        <f>VLOOKUP(Rent[[#This Row],[Real_estate_Item]],Houses[#All],6)</f>
        <v>House</v>
      </c>
      <c r="G3337" s="3">
        <f>VLOOKUP(Rent[[#This Row],[Real_estate_Item]],Houses[#All],7)</f>
        <v>1570</v>
      </c>
      <c r="H3337" s="3">
        <f t="shared" si="104"/>
        <v>4710</v>
      </c>
      <c r="I3337" s="3">
        <f t="shared" si="105"/>
        <v>18840</v>
      </c>
      <c r="J3337" s="4">
        <f>Rent[[#This Row],[Actual_Rent]]/Rent[[#This Row],[Planned_rent]]</f>
        <v>0.25</v>
      </c>
      <c r="K3337"/>
    </row>
    <row r="3338" spans="1:11" x14ac:dyDescent="0.25">
      <c r="A3338">
        <v>176</v>
      </c>
      <c r="B3338" s="1">
        <v>42005</v>
      </c>
      <c r="C3338">
        <v>3</v>
      </c>
      <c r="D3338" t="str">
        <f>VLOOKUP(Rent[[#This Row],[Real_estate_Item]],Houses[#All],2)</f>
        <v>Eindhoven-Oost</v>
      </c>
      <c r="E3338" t="str">
        <f>VLOOKUP(Rent[[#This Row],[Real_estate_Item]],Houses[#All],3)</f>
        <v>Villapark</v>
      </c>
      <c r="F3338" t="str">
        <f>VLOOKUP(Rent[[#This Row],[Real_estate_Item]],Houses[#All],6)</f>
        <v>House</v>
      </c>
      <c r="G3338" s="3">
        <f>VLOOKUP(Rent[[#This Row],[Real_estate_Item]],Houses[#All],7)</f>
        <v>1570</v>
      </c>
      <c r="H3338" s="3">
        <f t="shared" si="104"/>
        <v>4710</v>
      </c>
      <c r="I3338" s="3">
        <f t="shared" si="105"/>
        <v>18840</v>
      </c>
      <c r="J3338" s="4">
        <f>Rent[[#This Row],[Actual_Rent]]/Rent[[#This Row],[Planned_rent]]</f>
        <v>0.25</v>
      </c>
      <c r="K3338"/>
    </row>
    <row r="3339" spans="1:11" x14ac:dyDescent="0.25">
      <c r="A3339">
        <v>176</v>
      </c>
      <c r="B3339" s="1">
        <v>42370</v>
      </c>
      <c r="C3339">
        <v>3</v>
      </c>
      <c r="D3339" t="str">
        <f>VLOOKUP(Rent[[#This Row],[Real_estate_Item]],Houses[#All],2)</f>
        <v>Eindhoven-Oost</v>
      </c>
      <c r="E3339" t="str">
        <f>VLOOKUP(Rent[[#This Row],[Real_estate_Item]],Houses[#All],3)</f>
        <v>Villapark</v>
      </c>
      <c r="F3339" t="str">
        <f>VLOOKUP(Rent[[#This Row],[Real_estate_Item]],Houses[#All],6)</f>
        <v>House</v>
      </c>
      <c r="G3339" s="3">
        <f>VLOOKUP(Rent[[#This Row],[Real_estate_Item]],Houses[#All],7)</f>
        <v>1570</v>
      </c>
      <c r="H3339" s="3">
        <f t="shared" si="104"/>
        <v>4710</v>
      </c>
      <c r="I3339" s="3">
        <f t="shared" si="105"/>
        <v>18840</v>
      </c>
      <c r="J3339" s="4">
        <f>Rent[[#This Row],[Actual_Rent]]/Rent[[#This Row],[Planned_rent]]</f>
        <v>0.25</v>
      </c>
      <c r="K3339"/>
    </row>
    <row r="3340" spans="1:11" x14ac:dyDescent="0.25">
      <c r="A3340">
        <v>176</v>
      </c>
      <c r="B3340" s="1">
        <v>42736</v>
      </c>
      <c r="C3340">
        <v>3</v>
      </c>
      <c r="D3340" t="str">
        <f>VLOOKUP(Rent[[#This Row],[Real_estate_Item]],Houses[#All],2)</f>
        <v>Eindhoven-Oost</v>
      </c>
      <c r="E3340" t="str">
        <f>VLOOKUP(Rent[[#This Row],[Real_estate_Item]],Houses[#All],3)</f>
        <v>Villapark</v>
      </c>
      <c r="F3340" t="str">
        <f>VLOOKUP(Rent[[#This Row],[Real_estate_Item]],Houses[#All],6)</f>
        <v>House</v>
      </c>
      <c r="G3340" s="3">
        <f>VLOOKUP(Rent[[#This Row],[Real_estate_Item]],Houses[#All],7)</f>
        <v>1570</v>
      </c>
      <c r="H3340" s="3">
        <f t="shared" si="104"/>
        <v>4710</v>
      </c>
      <c r="I3340" s="3">
        <f t="shared" si="105"/>
        <v>18840</v>
      </c>
      <c r="J3340" s="4">
        <f>Rent[[#This Row],[Actual_Rent]]/Rent[[#This Row],[Planned_rent]]</f>
        <v>0.25</v>
      </c>
      <c r="K3340"/>
    </row>
    <row r="3341" spans="1:11" x14ac:dyDescent="0.25">
      <c r="A3341">
        <v>177</v>
      </c>
      <c r="B3341" s="1">
        <v>36892</v>
      </c>
      <c r="C3341">
        <v>3</v>
      </c>
      <c r="D3341" t="str">
        <f>VLOOKUP(Rent[[#This Row],[Real_estate_Item]],Houses[#All],2)</f>
        <v>Eindhoven-Oost</v>
      </c>
      <c r="E3341" t="str">
        <f>VLOOKUP(Rent[[#This Row],[Real_estate_Item]],Houses[#All],3)</f>
        <v>Villapark</v>
      </c>
      <c r="F3341" t="str">
        <f>VLOOKUP(Rent[[#This Row],[Real_estate_Item]],Houses[#All],6)</f>
        <v>House</v>
      </c>
      <c r="G3341" s="3">
        <f>VLOOKUP(Rent[[#This Row],[Real_estate_Item]],Houses[#All],7)</f>
        <v>1520</v>
      </c>
      <c r="H3341" s="3">
        <f t="shared" si="104"/>
        <v>4560</v>
      </c>
      <c r="I3341" s="3">
        <f t="shared" si="105"/>
        <v>18240</v>
      </c>
      <c r="J3341" s="4">
        <f>Rent[[#This Row],[Actual_Rent]]/Rent[[#This Row],[Planned_rent]]</f>
        <v>0.25</v>
      </c>
      <c r="K3341"/>
    </row>
    <row r="3342" spans="1:11" x14ac:dyDescent="0.25">
      <c r="A3342">
        <v>177</v>
      </c>
      <c r="B3342" s="1">
        <v>37257</v>
      </c>
      <c r="C3342">
        <v>4</v>
      </c>
      <c r="D3342" t="str">
        <f>VLOOKUP(Rent[[#This Row],[Real_estate_Item]],Houses[#All],2)</f>
        <v>Eindhoven-Oost</v>
      </c>
      <c r="E3342" t="str">
        <f>VLOOKUP(Rent[[#This Row],[Real_estate_Item]],Houses[#All],3)</f>
        <v>Villapark</v>
      </c>
      <c r="F3342" t="str">
        <f>VLOOKUP(Rent[[#This Row],[Real_estate_Item]],Houses[#All],6)</f>
        <v>House</v>
      </c>
      <c r="G3342" s="3">
        <f>VLOOKUP(Rent[[#This Row],[Real_estate_Item]],Houses[#All],7)</f>
        <v>1520</v>
      </c>
      <c r="H3342" s="3">
        <f t="shared" si="104"/>
        <v>6080</v>
      </c>
      <c r="I3342" s="3">
        <f t="shared" si="105"/>
        <v>18240</v>
      </c>
      <c r="J3342" s="4">
        <f>Rent[[#This Row],[Actual_Rent]]/Rent[[#This Row],[Planned_rent]]</f>
        <v>0.33333333333333331</v>
      </c>
      <c r="K3342"/>
    </row>
    <row r="3343" spans="1:11" x14ac:dyDescent="0.25">
      <c r="A3343">
        <v>177</v>
      </c>
      <c r="B3343" s="1">
        <v>37622</v>
      </c>
      <c r="C3343">
        <v>6</v>
      </c>
      <c r="D3343" t="str">
        <f>VLOOKUP(Rent[[#This Row],[Real_estate_Item]],Houses[#All],2)</f>
        <v>Eindhoven-Oost</v>
      </c>
      <c r="E3343" t="str">
        <f>VLOOKUP(Rent[[#This Row],[Real_estate_Item]],Houses[#All],3)</f>
        <v>Villapark</v>
      </c>
      <c r="F3343" t="str">
        <f>VLOOKUP(Rent[[#This Row],[Real_estate_Item]],Houses[#All],6)</f>
        <v>House</v>
      </c>
      <c r="G3343" s="3">
        <f>VLOOKUP(Rent[[#This Row],[Real_estate_Item]],Houses[#All],7)</f>
        <v>1520</v>
      </c>
      <c r="H3343" s="3">
        <f t="shared" si="104"/>
        <v>9120</v>
      </c>
      <c r="I3343" s="3">
        <f t="shared" si="105"/>
        <v>18240</v>
      </c>
      <c r="J3343" s="4">
        <f>Rent[[#This Row],[Actual_Rent]]/Rent[[#This Row],[Planned_rent]]</f>
        <v>0.5</v>
      </c>
      <c r="K3343"/>
    </row>
    <row r="3344" spans="1:11" x14ac:dyDescent="0.25">
      <c r="A3344">
        <v>177</v>
      </c>
      <c r="B3344" s="1">
        <v>37987</v>
      </c>
      <c r="C3344">
        <v>5</v>
      </c>
      <c r="D3344" t="str">
        <f>VLOOKUP(Rent[[#This Row],[Real_estate_Item]],Houses[#All],2)</f>
        <v>Eindhoven-Oost</v>
      </c>
      <c r="E3344" t="str">
        <f>VLOOKUP(Rent[[#This Row],[Real_estate_Item]],Houses[#All],3)</f>
        <v>Villapark</v>
      </c>
      <c r="F3344" t="str">
        <f>VLOOKUP(Rent[[#This Row],[Real_estate_Item]],Houses[#All],6)</f>
        <v>House</v>
      </c>
      <c r="G3344" s="3">
        <f>VLOOKUP(Rent[[#This Row],[Real_estate_Item]],Houses[#All],7)</f>
        <v>1520</v>
      </c>
      <c r="H3344" s="3">
        <f t="shared" si="104"/>
        <v>7600</v>
      </c>
      <c r="I3344" s="3">
        <f t="shared" si="105"/>
        <v>18240</v>
      </c>
      <c r="J3344" s="4">
        <f>Rent[[#This Row],[Actual_Rent]]/Rent[[#This Row],[Planned_rent]]</f>
        <v>0.41666666666666669</v>
      </c>
      <c r="K3344"/>
    </row>
    <row r="3345" spans="1:11" x14ac:dyDescent="0.25">
      <c r="A3345">
        <v>177</v>
      </c>
      <c r="B3345" s="1">
        <v>38353</v>
      </c>
      <c r="C3345">
        <v>5</v>
      </c>
      <c r="D3345" t="str">
        <f>VLOOKUP(Rent[[#This Row],[Real_estate_Item]],Houses[#All],2)</f>
        <v>Eindhoven-Oost</v>
      </c>
      <c r="E3345" t="str">
        <f>VLOOKUP(Rent[[#This Row],[Real_estate_Item]],Houses[#All],3)</f>
        <v>Villapark</v>
      </c>
      <c r="F3345" t="str">
        <f>VLOOKUP(Rent[[#This Row],[Real_estate_Item]],Houses[#All],6)</f>
        <v>House</v>
      </c>
      <c r="G3345" s="3">
        <f>VLOOKUP(Rent[[#This Row],[Real_estate_Item]],Houses[#All],7)</f>
        <v>1520</v>
      </c>
      <c r="H3345" s="3">
        <f t="shared" si="104"/>
        <v>7600</v>
      </c>
      <c r="I3345" s="3">
        <f t="shared" si="105"/>
        <v>18240</v>
      </c>
      <c r="J3345" s="4">
        <f>Rent[[#This Row],[Actual_Rent]]/Rent[[#This Row],[Planned_rent]]</f>
        <v>0.41666666666666669</v>
      </c>
      <c r="K3345"/>
    </row>
    <row r="3346" spans="1:11" x14ac:dyDescent="0.25">
      <c r="A3346">
        <v>177</v>
      </c>
      <c r="B3346" s="1">
        <v>38718</v>
      </c>
      <c r="C3346">
        <v>3</v>
      </c>
      <c r="D3346" t="str">
        <f>VLOOKUP(Rent[[#This Row],[Real_estate_Item]],Houses[#All],2)</f>
        <v>Eindhoven-Oost</v>
      </c>
      <c r="E3346" t="str">
        <f>VLOOKUP(Rent[[#This Row],[Real_estate_Item]],Houses[#All],3)</f>
        <v>Villapark</v>
      </c>
      <c r="F3346" t="str">
        <f>VLOOKUP(Rent[[#This Row],[Real_estate_Item]],Houses[#All],6)</f>
        <v>House</v>
      </c>
      <c r="G3346" s="3">
        <f>VLOOKUP(Rent[[#This Row],[Real_estate_Item]],Houses[#All],7)</f>
        <v>1520</v>
      </c>
      <c r="H3346" s="3">
        <f t="shared" si="104"/>
        <v>4560</v>
      </c>
      <c r="I3346" s="3">
        <f t="shared" si="105"/>
        <v>18240</v>
      </c>
      <c r="J3346" s="4">
        <f>Rent[[#This Row],[Actual_Rent]]/Rent[[#This Row],[Planned_rent]]</f>
        <v>0.25</v>
      </c>
      <c r="K3346"/>
    </row>
    <row r="3347" spans="1:11" x14ac:dyDescent="0.25">
      <c r="A3347">
        <v>177</v>
      </c>
      <c r="B3347" s="1">
        <v>39083</v>
      </c>
      <c r="C3347">
        <v>5</v>
      </c>
      <c r="D3347" t="str">
        <f>VLOOKUP(Rent[[#This Row],[Real_estate_Item]],Houses[#All],2)</f>
        <v>Eindhoven-Oost</v>
      </c>
      <c r="E3347" t="str">
        <f>VLOOKUP(Rent[[#This Row],[Real_estate_Item]],Houses[#All],3)</f>
        <v>Villapark</v>
      </c>
      <c r="F3347" t="str">
        <f>VLOOKUP(Rent[[#This Row],[Real_estate_Item]],Houses[#All],6)</f>
        <v>House</v>
      </c>
      <c r="G3347" s="3">
        <f>VLOOKUP(Rent[[#This Row],[Real_estate_Item]],Houses[#All],7)</f>
        <v>1520</v>
      </c>
      <c r="H3347" s="3">
        <f t="shared" si="104"/>
        <v>7600</v>
      </c>
      <c r="I3347" s="3">
        <f t="shared" si="105"/>
        <v>18240</v>
      </c>
      <c r="J3347" s="4">
        <f>Rent[[#This Row],[Actual_Rent]]/Rent[[#This Row],[Planned_rent]]</f>
        <v>0.41666666666666669</v>
      </c>
      <c r="K3347"/>
    </row>
    <row r="3348" spans="1:11" x14ac:dyDescent="0.25">
      <c r="A3348">
        <v>177</v>
      </c>
      <c r="B3348" s="1">
        <v>39448</v>
      </c>
      <c r="C3348">
        <v>7</v>
      </c>
      <c r="D3348" t="str">
        <f>VLOOKUP(Rent[[#This Row],[Real_estate_Item]],Houses[#All],2)</f>
        <v>Eindhoven-Oost</v>
      </c>
      <c r="E3348" t="str">
        <f>VLOOKUP(Rent[[#This Row],[Real_estate_Item]],Houses[#All],3)</f>
        <v>Villapark</v>
      </c>
      <c r="F3348" t="str">
        <f>VLOOKUP(Rent[[#This Row],[Real_estate_Item]],Houses[#All],6)</f>
        <v>House</v>
      </c>
      <c r="G3348" s="3">
        <f>VLOOKUP(Rent[[#This Row],[Real_estate_Item]],Houses[#All],7)</f>
        <v>1520</v>
      </c>
      <c r="H3348" s="3">
        <f t="shared" si="104"/>
        <v>10640</v>
      </c>
      <c r="I3348" s="3">
        <f t="shared" si="105"/>
        <v>18240</v>
      </c>
      <c r="J3348" s="4">
        <f>Rent[[#This Row],[Actual_Rent]]/Rent[[#This Row],[Planned_rent]]</f>
        <v>0.58333333333333337</v>
      </c>
      <c r="K3348"/>
    </row>
    <row r="3349" spans="1:11" x14ac:dyDescent="0.25">
      <c r="A3349">
        <v>177</v>
      </c>
      <c r="B3349" s="1">
        <v>39814</v>
      </c>
      <c r="C3349">
        <v>6</v>
      </c>
      <c r="D3349" t="str">
        <f>VLOOKUP(Rent[[#This Row],[Real_estate_Item]],Houses[#All],2)</f>
        <v>Eindhoven-Oost</v>
      </c>
      <c r="E3349" t="str">
        <f>VLOOKUP(Rent[[#This Row],[Real_estate_Item]],Houses[#All],3)</f>
        <v>Villapark</v>
      </c>
      <c r="F3349" t="str">
        <f>VLOOKUP(Rent[[#This Row],[Real_estate_Item]],Houses[#All],6)</f>
        <v>House</v>
      </c>
      <c r="G3349" s="3">
        <f>VLOOKUP(Rent[[#This Row],[Real_estate_Item]],Houses[#All],7)</f>
        <v>1520</v>
      </c>
      <c r="H3349" s="3">
        <f t="shared" si="104"/>
        <v>9120</v>
      </c>
      <c r="I3349" s="3">
        <f t="shared" si="105"/>
        <v>18240</v>
      </c>
      <c r="J3349" s="4">
        <f>Rent[[#This Row],[Actual_Rent]]/Rent[[#This Row],[Planned_rent]]</f>
        <v>0.5</v>
      </c>
      <c r="K3349"/>
    </row>
    <row r="3350" spans="1:11" x14ac:dyDescent="0.25">
      <c r="A3350">
        <v>177</v>
      </c>
      <c r="B3350" s="1">
        <v>40179</v>
      </c>
      <c r="C3350">
        <v>6</v>
      </c>
      <c r="D3350" t="str">
        <f>VLOOKUP(Rent[[#This Row],[Real_estate_Item]],Houses[#All],2)</f>
        <v>Eindhoven-Oost</v>
      </c>
      <c r="E3350" t="str">
        <f>VLOOKUP(Rent[[#This Row],[Real_estate_Item]],Houses[#All],3)</f>
        <v>Villapark</v>
      </c>
      <c r="F3350" t="str">
        <f>VLOOKUP(Rent[[#This Row],[Real_estate_Item]],Houses[#All],6)</f>
        <v>House</v>
      </c>
      <c r="G3350" s="3">
        <f>VLOOKUP(Rent[[#This Row],[Real_estate_Item]],Houses[#All],7)</f>
        <v>1520</v>
      </c>
      <c r="H3350" s="3">
        <f t="shared" si="104"/>
        <v>9120</v>
      </c>
      <c r="I3350" s="3">
        <f t="shared" si="105"/>
        <v>18240</v>
      </c>
      <c r="J3350" s="4">
        <f>Rent[[#This Row],[Actual_Rent]]/Rent[[#This Row],[Planned_rent]]</f>
        <v>0.5</v>
      </c>
      <c r="K3350"/>
    </row>
    <row r="3351" spans="1:11" x14ac:dyDescent="0.25">
      <c r="A3351">
        <v>177</v>
      </c>
      <c r="B3351" s="1">
        <v>40544</v>
      </c>
      <c r="C3351">
        <v>7</v>
      </c>
      <c r="D3351" t="str">
        <f>VLOOKUP(Rent[[#This Row],[Real_estate_Item]],Houses[#All],2)</f>
        <v>Eindhoven-Oost</v>
      </c>
      <c r="E3351" t="str">
        <f>VLOOKUP(Rent[[#This Row],[Real_estate_Item]],Houses[#All],3)</f>
        <v>Villapark</v>
      </c>
      <c r="F3351" t="str">
        <f>VLOOKUP(Rent[[#This Row],[Real_estate_Item]],Houses[#All],6)</f>
        <v>House</v>
      </c>
      <c r="G3351" s="3">
        <f>VLOOKUP(Rent[[#This Row],[Real_estate_Item]],Houses[#All],7)</f>
        <v>1520</v>
      </c>
      <c r="H3351" s="3">
        <f t="shared" si="104"/>
        <v>10640</v>
      </c>
      <c r="I3351" s="3">
        <f t="shared" si="105"/>
        <v>18240</v>
      </c>
      <c r="J3351" s="4">
        <f>Rent[[#This Row],[Actual_Rent]]/Rent[[#This Row],[Planned_rent]]</f>
        <v>0.58333333333333337</v>
      </c>
      <c r="K3351"/>
    </row>
    <row r="3352" spans="1:11" x14ac:dyDescent="0.25">
      <c r="A3352">
        <v>177</v>
      </c>
      <c r="B3352" s="1">
        <v>40909</v>
      </c>
      <c r="C3352">
        <v>7</v>
      </c>
      <c r="D3352" t="str">
        <f>VLOOKUP(Rent[[#This Row],[Real_estate_Item]],Houses[#All],2)</f>
        <v>Eindhoven-Oost</v>
      </c>
      <c r="E3352" t="str">
        <f>VLOOKUP(Rent[[#This Row],[Real_estate_Item]],Houses[#All],3)</f>
        <v>Villapark</v>
      </c>
      <c r="F3352" t="str">
        <f>VLOOKUP(Rent[[#This Row],[Real_estate_Item]],Houses[#All],6)</f>
        <v>House</v>
      </c>
      <c r="G3352" s="3">
        <f>VLOOKUP(Rent[[#This Row],[Real_estate_Item]],Houses[#All],7)</f>
        <v>1520</v>
      </c>
      <c r="H3352" s="3">
        <f t="shared" si="104"/>
        <v>10640</v>
      </c>
      <c r="I3352" s="3">
        <f t="shared" si="105"/>
        <v>18240</v>
      </c>
      <c r="J3352" s="4">
        <f>Rent[[#This Row],[Actual_Rent]]/Rent[[#This Row],[Planned_rent]]</f>
        <v>0.58333333333333337</v>
      </c>
      <c r="K3352"/>
    </row>
    <row r="3353" spans="1:11" x14ac:dyDescent="0.25">
      <c r="A3353">
        <v>177</v>
      </c>
      <c r="B3353" s="1">
        <v>41275</v>
      </c>
      <c r="C3353">
        <v>3</v>
      </c>
      <c r="D3353" t="str">
        <f>VLOOKUP(Rent[[#This Row],[Real_estate_Item]],Houses[#All],2)</f>
        <v>Eindhoven-Oost</v>
      </c>
      <c r="E3353" t="str">
        <f>VLOOKUP(Rent[[#This Row],[Real_estate_Item]],Houses[#All],3)</f>
        <v>Villapark</v>
      </c>
      <c r="F3353" t="str">
        <f>VLOOKUP(Rent[[#This Row],[Real_estate_Item]],Houses[#All],6)</f>
        <v>House</v>
      </c>
      <c r="G3353" s="3">
        <f>VLOOKUP(Rent[[#This Row],[Real_estate_Item]],Houses[#All],7)</f>
        <v>1520</v>
      </c>
      <c r="H3353" s="3">
        <f t="shared" si="104"/>
        <v>4560</v>
      </c>
      <c r="I3353" s="3">
        <f t="shared" si="105"/>
        <v>18240</v>
      </c>
      <c r="J3353" s="4">
        <f>Rent[[#This Row],[Actual_Rent]]/Rent[[#This Row],[Planned_rent]]</f>
        <v>0.25</v>
      </c>
      <c r="K3353"/>
    </row>
    <row r="3354" spans="1:11" x14ac:dyDescent="0.25">
      <c r="A3354">
        <v>177</v>
      </c>
      <c r="B3354" s="1">
        <v>41640</v>
      </c>
      <c r="C3354">
        <v>3</v>
      </c>
      <c r="D3354" t="str">
        <f>VLOOKUP(Rent[[#This Row],[Real_estate_Item]],Houses[#All],2)</f>
        <v>Eindhoven-Oost</v>
      </c>
      <c r="E3354" t="str">
        <f>VLOOKUP(Rent[[#This Row],[Real_estate_Item]],Houses[#All],3)</f>
        <v>Villapark</v>
      </c>
      <c r="F3354" t="str">
        <f>VLOOKUP(Rent[[#This Row],[Real_estate_Item]],Houses[#All],6)</f>
        <v>House</v>
      </c>
      <c r="G3354" s="3">
        <f>VLOOKUP(Rent[[#This Row],[Real_estate_Item]],Houses[#All],7)</f>
        <v>1520</v>
      </c>
      <c r="H3354" s="3">
        <f t="shared" si="104"/>
        <v>4560</v>
      </c>
      <c r="I3354" s="3">
        <f t="shared" si="105"/>
        <v>18240</v>
      </c>
      <c r="J3354" s="4">
        <f>Rent[[#This Row],[Actual_Rent]]/Rent[[#This Row],[Planned_rent]]</f>
        <v>0.25</v>
      </c>
      <c r="K3354"/>
    </row>
    <row r="3355" spans="1:11" x14ac:dyDescent="0.25">
      <c r="A3355">
        <v>177</v>
      </c>
      <c r="B3355" s="1">
        <v>42005</v>
      </c>
      <c r="C3355">
        <v>4</v>
      </c>
      <c r="D3355" t="str">
        <f>VLOOKUP(Rent[[#This Row],[Real_estate_Item]],Houses[#All],2)</f>
        <v>Eindhoven-Oost</v>
      </c>
      <c r="E3355" t="str">
        <f>VLOOKUP(Rent[[#This Row],[Real_estate_Item]],Houses[#All],3)</f>
        <v>Villapark</v>
      </c>
      <c r="F3355" t="str">
        <f>VLOOKUP(Rent[[#This Row],[Real_estate_Item]],Houses[#All],6)</f>
        <v>House</v>
      </c>
      <c r="G3355" s="3">
        <f>VLOOKUP(Rent[[#This Row],[Real_estate_Item]],Houses[#All],7)</f>
        <v>1520</v>
      </c>
      <c r="H3355" s="3">
        <f t="shared" si="104"/>
        <v>6080</v>
      </c>
      <c r="I3355" s="3">
        <f t="shared" si="105"/>
        <v>18240</v>
      </c>
      <c r="J3355" s="4">
        <f>Rent[[#This Row],[Actual_Rent]]/Rent[[#This Row],[Planned_rent]]</f>
        <v>0.33333333333333331</v>
      </c>
      <c r="K3355"/>
    </row>
    <row r="3356" spans="1:11" x14ac:dyDescent="0.25">
      <c r="A3356">
        <v>177</v>
      </c>
      <c r="B3356" s="1">
        <v>42370</v>
      </c>
      <c r="C3356">
        <v>5</v>
      </c>
      <c r="D3356" t="str">
        <f>VLOOKUP(Rent[[#This Row],[Real_estate_Item]],Houses[#All],2)</f>
        <v>Eindhoven-Oost</v>
      </c>
      <c r="E3356" t="str">
        <f>VLOOKUP(Rent[[#This Row],[Real_estate_Item]],Houses[#All],3)</f>
        <v>Villapark</v>
      </c>
      <c r="F3356" t="str">
        <f>VLOOKUP(Rent[[#This Row],[Real_estate_Item]],Houses[#All],6)</f>
        <v>House</v>
      </c>
      <c r="G3356" s="3">
        <f>VLOOKUP(Rent[[#This Row],[Real_estate_Item]],Houses[#All],7)</f>
        <v>1520</v>
      </c>
      <c r="H3356" s="3">
        <f t="shared" si="104"/>
        <v>7600</v>
      </c>
      <c r="I3356" s="3">
        <f t="shared" si="105"/>
        <v>18240</v>
      </c>
      <c r="J3356" s="4">
        <f>Rent[[#This Row],[Actual_Rent]]/Rent[[#This Row],[Planned_rent]]</f>
        <v>0.41666666666666669</v>
      </c>
      <c r="K3356"/>
    </row>
    <row r="3357" spans="1:11" x14ac:dyDescent="0.25">
      <c r="A3357">
        <v>177</v>
      </c>
      <c r="B3357" s="1">
        <v>42736</v>
      </c>
      <c r="C3357">
        <v>5</v>
      </c>
      <c r="D3357" t="str">
        <f>VLOOKUP(Rent[[#This Row],[Real_estate_Item]],Houses[#All],2)</f>
        <v>Eindhoven-Oost</v>
      </c>
      <c r="E3357" t="str">
        <f>VLOOKUP(Rent[[#This Row],[Real_estate_Item]],Houses[#All],3)</f>
        <v>Villapark</v>
      </c>
      <c r="F3357" t="str">
        <f>VLOOKUP(Rent[[#This Row],[Real_estate_Item]],Houses[#All],6)</f>
        <v>House</v>
      </c>
      <c r="G3357" s="3">
        <f>VLOOKUP(Rent[[#This Row],[Real_estate_Item]],Houses[#All],7)</f>
        <v>1520</v>
      </c>
      <c r="H3357" s="3">
        <f t="shared" si="104"/>
        <v>7600</v>
      </c>
      <c r="I3357" s="3">
        <f t="shared" si="105"/>
        <v>18240</v>
      </c>
      <c r="J3357" s="4">
        <f>Rent[[#This Row],[Actual_Rent]]/Rent[[#This Row],[Planned_rent]]</f>
        <v>0.41666666666666669</v>
      </c>
      <c r="K3357"/>
    </row>
    <row r="3358" spans="1:11" x14ac:dyDescent="0.25">
      <c r="A3358">
        <v>177</v>
      </c>
      <c r="B3358" s="1">
        <v>43101</v>
      </c>
      <c r="C3358">
        <v>12</v>
      </c>
      <c r="D3358" t="str">
        <f>VLOOKUP(Rent[[#This Row],[Real_estate_Item]],Houses[#All],2)</f>
        <v>Eindhoven-Oost</v>
      </c>
      <c r="E3358" t="str">
        <f>VLOOKUP(Rent[[#This Row],[Real_estate_Item]],Houses[#All],3)</f>
        <v>Villapark</v>
      </c>
      <c r="F3358" t="str">
        <f>VLOOKUP(Rent[[#This Row],[Real_estate_Item]],Houses[#All],6)</f>
        <v>House</v>
      </c>
      <c r="G3358" s="3">
        <f>VLOOKUP(Rent[[#This Row],[Real_estate_Item]],Houses[#All],7)</f>
        <v>1520</v>
      </c>
      <c r="H3358" s="3">
        <f t="shared" si="104"/>
        <v>18240</v>
      </c>
      <c r="I3358" s="3">
        <f t="shared" si="105"/>
        <v>18240</v>
      </c>
      <c r="J3358" s="4">
        <f>Rent[[#This Row],[Actual_Rent]]/Rent[[#This Row],[Planned_rent]]</f>
        <v>1</v>
      </c>
      <c r="K3358"/>
    </row>
    <row r="3359" spans="1:11" x14ac:dyDescent="0.25">
      <c r="A3359">
        <v>177</v>
      </c>
      <c r="B3359" s="1">
        <v>43466</v>
      </c>
      <c r="C3359">
        <v>11</v>
      </c>
      <c r="D3359" t="str">
        <f>VLOOKUP(Rent[[#This Row],[Real_estate_Item]],Houses[#All],2)</f>
        <v>Eindhoven-Oost</v>
      </c>
      <c r="E3359" t="str">
        <f>VLOOKUP(Rent[[#This Row],[Real_estate_Item]],Houses[#All],3)</f>
        <v>Villapark</v>
      </c>
      <c r="F3359" t="str">
        <f>VLOOKUP(Rent[[#This Row],[Real_estate_Item]],Houses[#All],6)</f>
        <v>House</v>
      </c>
      <c r="G3359" s="3">
        <f>VLOOKUP(Rent[[#This Row],[Real_estate_Item]],Houses[#All],7)</f>
        <v>1520</v>
      </c>
      <c r="H3359" s="3">
        <f t="shared" si="104"/>
        <v>16720</v>
      </c>
      <c r="I3359" s="3">
        <f t="shared" si="105"/>
        <v>18240</v>
      </c>
      <c r="J3359" s="4">
        <f>Rent[[#This Row],[Actual_Rent]]/Rent[[#This Row],[Planned_rent]]</f>
        <v>0.91666666666666663</v>
      </c>
      <c r="K3359"/>
    </row>
    <row r="3360" spans="1:11" x14ac:dyDescent="0.25">
      <c r="A3360">
        <v>178</v>
      </c>
      <c r="B3360" s="1">
        <v>36892</v>
      </c>
      <c r="C3360">
        <v>6</v>
      </c>
      <c r="D3360" t="str">
        <f>VLOOKUP(Rent[[#This Row],[Real_estate_Item]],Houses[#All],2)</f>
        <v>Eindhoven-Oost</v>
      </c>
      <c r="E3360" t="str">
        <f>VLOOKUP(Rent[[#This Row],[Real_estate_Item]],Houses[#All],3)</f>
        <v>Villapark</v>
      </c>
      <c r="F3360" t="str">
        <f>VLOOKUP(Rent[[#This Row],[Real_estate_Item]],Houses[#All],6)</f>
        <v>Villa</v>
      </c>
      <c r="G3360" s="3">
        <f>VLOOKUP(Rent[[#This Row],[Real_estate_Item]],Houses[#All],7)</f>
        <v>1920</v>
      </c>
      <c r="H3360" s="3">
        <f t="shared" si="104"/>
        <v>11520</v>
      </c>
      <c r="I3360" s="3">
        <f t="shared" si="105"/>
        <v>23040</v>
      </c>
      <c r="J3360" s="4">
        <f>Rent[[#This Row],[Actual_Rent]]/Rent[[#This Row],[Planned_rent]]</f>
        <v>0.5</v>
      </c>
      <c r="K3360"/>
    </row>
    <row r="3361" spans="1:11" x14ac:dyDescent="0.25">
      <c r="A3361">
        <v>178</v>
      </c>
      <c r="B3361" s="1">
        <v>37257</v>
      </c>
      <c r="C3361">
        <v>7</v>
      </c>
      <c r="D3361" t="str">
        <f>VLOOKUP(Rent[[#This Row],[Real_estate_Item]],Houses[#All],2)</f>
        <v>Eindhoven-Oost</v>
      </c>
      <c r="E3361" t="str">
        <f>VLOOKUP(Rent[[#This Row],[Real_estate_Item]],Houses[#All],3)</f>
        <v>Villapark</v>
      </c>
      <c r="F3361" t="str">
        <f>VLOOKUP(Rent[[#This Row],[Real_estate_Item]],Houses[#All],6)</f>
        <v>Villa</v>
      </c>
      <c r="G3361" s="3">
        <f>VLOOKUP(Rent[[#This Row],[Real_estate_Item]],Houses[#All],7)</f>
        <v>1920</v>
      </c>
      <c r="H3361" s="3">
        <f t="shared" si="104"/>
        <v>13440</v>
      </c>
      <c r="I3361" s="3">
        <f t="shared" si="105"/>
        <v>23040</v>
      </c>
      <c r="J3361" s="4">
        <f>Rent[[#This Row],[Actual_Rent]]/Rent[[#This Row],[Planned_rent]]</f>
        <v>0.58333333333333337</v>
      </c>
      <c r="K3361"/>
    </row>
    <row r="3362" spans="1:11" x14ac:dyDescent="0.25">
      <c r="A3362">
        <v>178</v>
      </c>
      <c r="B3362" s="1">
        <v>37622</v>
      </c>
      <c r="C3362">
        <v>6</v>
      </c>
      <c r="D3362" t="str">
        <f>VLOOKUP(Rent[[#This Row],[Real_estate_Item]],Houses[#All],2)</f>
        <v>Eindhoven-Oost</v>
      </c>
      <c r="E3362" t="str">
        <f>VLOOKUP(Rent[[#This Row],[Real_estate_Item]],Houses[#All],3)</f>
        <v>Villapark</v>
      </c>
      <c r="F3362" t="str">
        <f>VLOOKUP(Rent[[#This Row],[Real_estate_Item]],Houses[#All],6)</f>
        <v>Villa</v>
      </c>
      <c r="G3362" s="3">
        <f>VLOOKUP(Rent[[#This Row],[Real_estate_Item]],Houses[#All],7)</f>
        <v>1920</v>
      </c>
      <c r="H3362" s="3">
        <f t="shared" si="104"/>
        <v>11520</v>
      </c>
      <c r="I3362" s="3">
        <f t="shared" si="105"/>
        <v>23040</v>
      </c>
      <c r="J3362" s="4">
        <f>Rent[[#This Row],[Actual_Rent]]/Rent[[#This Row],[Planned_rent]]</f>
        <v>0.5</v>
      </c>
      <c r="K3362"/>
    </row>
    <row r="3363" spans="1:11" x14ac:dyDescent="0.25">
      <c r="A3363">
        <v>178</v>
      </c>
      <c r="B3363" s="1">
        <v>37987</v>
      </c>
      <c r="C3363">
        <v>3</v>
      </c>
      <c r="D3363" t="str">
        <f>VLOOKUP(Rent[[#This Row],[Real_estate_Item]],Houses[#All],2)</f>
        <v>Eindhoven-Oost</v>
      </c>
      <c r="E3363" t="str">
        <f>VLOOKUP(Rent[[#This Row],[Real_estate_Item]],Houses[#All],3)</f>
        <v>Villapark</v>
      </c>
      <c r="F3363" t="str">
        <f>VLOOKUP(Rent[[#This Row],[Real_estate_Item]],Houses[#All],6)</f>
        <v>Villa</v>
      </c>
      <c r="G3363" s="3">
        <f>VLOOKUP(Rent[[#This Row],[Real_estate_Item]],Houses[#All],7)</f>
        <v>1920</v>
      </c>
      <c r="H3363" s="3">
        <f t="shared" si="104"/>
        <v>5760</v>
      </c>
      <c r="I3363" s="3">
        <f t="shared" si="105"/>
        <v>23040</v>
      </c>
      <c r="J3363" s="4">
        <f>Rent[[#This Row],[Actual_Rent]]/Rent[[#This Row],[Planned_rent]]</f>
        <v>0.25</v>
      </c>
      <c r="K3363"/>
    </row>
    <row r="3364" spans="1:11" x14ac:dyDescent="0.25">
      <c r="A3364">
        <v>178</v>
      </c>
      <c r="B3364" s="1">
        <v>38353</v>
      </c>
      <c r="C3364">
        <v>5</v>
      </c>
      <c r="D3364" t="str">
        <f>VLOOKUP(Rent[[#This Row],[Real_estate_Item]],Houses[#All],2)</f>
        <v>Eindhoven-Oost</v>
      </c>
      <c r="E3364" t="str">
        <f>VLOOKUP(Rent[[#This Row],[Real_estate_Item]],Houses[#All],3)</f>
        <v>Villapark</v>
      </c>
      <c r="F3364" t="str">
        <f>VLOOKUP(Rent[[#This Row],[Real_estate_Item]],Houses[#All],6)</f>
        <v>Villa</v>
      </c>
      <c r="G3364" s="3">
        <f>VLOOKUP(Rent[[#This Row],[Real_estate_Item]],Houses[#All],7)</f>
        <v>1920</v>
      </c>
      <c r="H3364" s="3">
        <f t="shared" si="104"/>
        <v>9600</v>
      </c>
      <c r="I3364" s="3">
        <f t="shared" si="105"/>
        <v>23040</v>
      </c>
      <c r="J3364" s="4">
        <f>Rent[[#This Row],[Actual_Rent]]/Rent[[#This Row],[Planned_rent]]</f>
        <v>0.41666666666666669</v>
      </c>
      <c r="K3364"/>
    </row>
    <row r="3365" spans="1:11" x14ac:dyDescent="0.25">
      <c r="A3365">
        <v>178</v>
      </c>
      <c r="B3365" s="1">
        <v>38718</v>
      </c>
      <c r="C3365">
        <v>5</v>
      </c>
      <c r="D3365" t="str">
        <f>VLOOKUP(Rent[[#This Row],[Real_estate_Item]],Houses[#All],2)</f>
        <v>Eindhoven-Oost</v>
      </c>
      <c r="E3365" t="str">
        <f>VLOOKUP(Rent[[#This Row],[Real_estate_Item]],Houses[#All],3)</f>
        <v>Villapark</v>
      </c>
      <c r="F3365" t="str">
        <f>VLOOKUP(Rent[[#This Row],[Real_estate_Item]],Houses[#All],6)</f>
        <v>Villa</v>
      </c>
      <c r="G3365" s="3">
        <f>VLOOKUP(Rent[[#This Row],[Real_estate_Item]],Houses[#All],7)</f>
        <v>1920</v>
      </c>
      <c r="H3365" s="3">
        <f t="shared" si="104"/>
        <v>9600</v>
      </c>
      <c r="I3365" s="3">
        <f t="shared" si="105"/>
        <v>23040</v>
      </c>
      <c r="J3365" s="4">
        <f>Rent[[#This Row],[Actual_Rent]]/Rent[[#This Row],[Planned_rent]]</f>
        <v>0.41666666666666669</v>
      </c>
      <c r="K3365"/>
    </row>
    <row r="3366" spans="1:11" x14ac:dyDescent="0.25">
      <c r="A3366">
        <v>178</v>
      </c>
      <c r="B3366" s="1">
        <v>39083</v>
      </c>
      <c r="C3366">
        <v>3</v>
      </c>
      <c r="D3366" t="str">
        <f>VLOOKUP(Rent[[#This Row],[Real_estate_Item]],Houses[#All],2)</f>
        <v>Eindhoven-Oost</v>
      </c>
      <c r="E3366" t="str">
        <f>VLOOKUP(Rent[[#This Row],[Real_estate_Item]],Houses[#All],3)</f>
        <v>Villapark</v>
      </c>
      <c r="F3366" t="str">
        <f>VLOOKUP(Rent[[#This Row],[Real_estate_Item]],Houses[#All],6)</f>
        <v>Villa</v>
      </c>
      <c r="G3366" s="3">
        <f>VLOOKUP(Rent[[#This Row],[Real_estate_Item]],Houses[#All],7)</f>
        <v>1920</v>
      </c>
      <c r="H3366" s="3">
        <f t="shared" si="104"/>
        <v>5760</v>
      </c>
      <c r="I3366" s="3">
        <f t="shared" si="105"/>
        <v>23040</v>
      </c>
      <c r="J3366" s="4">
        <f>Rent[[#This Row],[Actual_Rent]]/Rent[[#This Row],[Planned_rent]]</f>
        <v>0.25</v>
      </c>
      <c r="K3366"/>
    </row>
    <row r="3367" spans="1:11" x14ac:dyDescent="0.25">
      <c r="A3367">
        <v>178</v>
      </c>
      <c r="B3367" s="1">
        <v>39448</v>
      </c>
      <c r="C3367">
        <v>7</v>
      </c>
      <c r="D3367" t="str">
        <f>VLOOKUP(Rent[[#This Row],[Real_estate_Item]],Houses[#All],2)</f>
        <v>Eindhoven-Oost</v>
      </c>
      <c r="E3367" t="str">
        <f>VLOOKUP(Rent[[#This Row],[Real_estate_Item]],Houses[#All],3)</f>
        <v>Villapark</v>
      </c>
      <c r="F3367" t="str">
        <f>VLOOKUP(Rent[[#This Row],[Real_estate_Item]],Houses[#All],6)</f>
        <v>Villa</v>
      </c>
      <c r="G3367" s="3">
        <f>VLOOKUP(Rent[[#This Row],[Real_estate_Item]],Houses[#All],7)</f>
        <v>1920</v>
      </c>
      <c r="H3367" s="3">
        <f t="shared" si="104"/>
        <v>13440</v>
      </c>
      <c r="I3367" s="3">
        <f t="shared" si="105"/>
        <v>23040</v>
      </c>
      <c r="J3367" s="4">
        <f>Rent[[#This Row],[Actual_Rent]]/Rent[[#This Row],[Planned_rent]]</f>
        <v>0.58333333333333337</v>
      </c>
      <c r="K3367"/>
    </row>
    <row r="3368" spans="1:11" x14ac:dyDescent="0.25">
      <c r="A3368">
        <v>178</v>
      </c>
      <c r="B3368" s="1">
        <v>39814</v>
      </c>
      <c r="C3368">
        <v>5</v>
      </c>
      <c r="D3368" t="str">
        <f>VLOOKUP(Rent[[#This Row],[Real_estate_Item]],Houses[#All],2)</f>
        <v>Eindhoven-Oost</v>
      </c>
      <c r="E3368" t="str">
        <f>VLOOKUP(Rent[[#This Row],[Real_estate_Item]],Houses[#All],3)</f>
        <v>Villapark</v>
      </c>
      <c r="F3368" t="str">
        <f>VLOOKUP(Rent[[#This Row],[Real_estate_Item]],Houses[#All],6)</f>
        <v>Villa</v>
      </c>
      <c r="G3368" s="3">
        <f>VLOOKUP(Rent[[#This Row],[Real_estate_Item]],Houses[#All],7)</f>
        <v>1920</v>
      </c>
      <c r="H3368" s="3">
        <f t="shared" si="104"/>
        <v>9600</v>
      </c>
      <c r="I3368" s="3">
        <f t="shared" si="105"/>
        <v>23040</v>
      </c>
      <c r="J3368" s="4">
        <f>Rent[[#This Row],[Actual_Rent]]/Rent[[#This Row],[Planned_rent]]</f>
        <v>0.41666666666666669</v>
      </c>
      <c r="K3368"/>
    </row>
    <row r="3369" spans="1:11" x14ac:dyDescent="0.25">
      <c r="A3369">
        <v>178</v>
      </c>
      <c r="B3369" s="1">
        <v>40179</v>
      </c>
      <c r="C3369">
        <v>5</v>
      </c>
      <c r="D3369" t="str">
        <f>VLOOKUP(Rent[[#This Row],[Real_estate_Item]],Houses[#All],2)</f>
        <v>Eindhoven-Oost</v>
      </c>
      <c r="E3369" t="str">
        <f>VLOOKUP(Rent[[#This Row],[Real_estate_Item]],Houses[#All],3)</f>
        <v>Villapark</v>
      </c>
      <c r="F3369" t="str">
        <f>VLOOKUP(Rent[[#This Row],[Real_estate_Item]],Houses[#All],6)</f>
        <v>Villa</v>
      </c>
      <c r="G3369" s="3">
        <f>VLOOKUP(Rent[[#This Row],[Real_estate_Item]],Houses[#All],7)</f>
        <v>1920</v>
      </c>
      <c r="H3369" s="3">
        <f t="shared" si="104"/>
        <v>9600</v>
      </c>
      <c r="I3369" s="3">
        <f t="shared" si="105"/>
        <v>23040</v>
      </c>
      <c r="J3369" s="4">
        <f>Rent[[#This Row],[Actual_Rent]]/Rent[[#This Row],[Planned_rent]]</f>
        <v>0.41666666666666669</v>
      </c>
      <c r="K3369"/>
    </row>
    <row r="3370" spans="1:11" x14ac:dyDescent="0.25">
      <c r="A3370">
        <v>178</v>
      </c>
      <c r="B3370" s="1">
        <v>40544</v>
      </c>
      <c r="C3370">
        <v>4</v>
      </c>
      <c r="D3370" t="str">
        <f>VLOOKUP(Rent[[#This Row],[Real_estate_Item]],Houses[#All],2)</f>
        <v>Eindhoven-Oost</v>
      </c>
      <c r="E3370" t="str">
        <f>VLOOKUP(Rent[[#This Row],[Real_estate_Item]],Houses[#All],3)</f>
        <v>Villapark</v>
      </c>
      <c r="F3370" t="str">
        <f>VLOOKUP(Rent[[#This Row],[Real_estate_Item]],Houses[#All],6)</f>
        <v>Villa</v>
      </c>
      <c r="G3370" s="3">
        <f>VLOOKUP(Rent[[#This Row],[Real_estate_Item]],Houses[#All],7)</f>
        <v>1920</v>
      </c>
      <c r="H3370" s="3">
        <f t="shared" si="104"/>
        <v>7680</v>
      </c>
      <c r="I3370" s="3">
        <f t="shared" si="105"/>
        <v>23040</v>
      </c>
      <c r="J3370" s="4">
        <f>Rent[[#This Row],[Actual_Rent]]/Rent[[#This Row],[Planned_rent]]</f>
        <v>0.33333333333333331</v>
      </c>
      <c r="K3370"/>
    </row>
    <row r="3371" spans="1:11" x14ac:dyDescent="0.25">
      <c r="A3371">
        <v>178</v>
      </c>
      <c r="B3371" s="1">
        <v>40909</v>
      </c>
      <c r="C3371">
        <v>6</v>
      </c>
      <c r="D3371" t="str">
        <f>VLOOKUP(Rent[[#This Row],[Real_estate_Item]],Houses[#All],2)</f>
        <v>Eindhoven-Oost</v>
      </c>
      <c r="E3371" t="str">
        <f>VLOOKUP(Rent[[#This Row],[Real_estate_Item]],Houses[#All],3)</f>
        <v>Villapark</v>
      </c>
      <c r="F3371" t="str">
        <f>VLOOKUP(Rent[[#This Row],[Real_estate_Item]],Houses[#All],6)</f>
        <v>Villa</v>
      </c>
      <c r="G3371" s="3">
        <f>VLOOKUP(Rent[[#This Row],[Real_estate_Item]],Houses[#All],7)</f>
        <v>1920</v>
      </c>
      <c r="H3371" s="3">
        <f t="shared" si="104"/>
        <v>11520</v>
      </c>
      <c r="I3371" s="3">
        <f t="shared" si="105"/>
        <v>23040</v>
      </c>
      <c r="J3371" s="4">
        <f>Rent[[#This Row],[Actual_Rent]]/Rent[[#This Row],[Planned_rent]]</f>
        <v>0.5</v>
      </c>
      <c r="K3371"/>
    </row>
    <row r="3372" spans="1:11" x14ac:dyDescent="0.25">
      <c r="A3372">
        <v>178</v>
      </c>
      <c r="B3372" s="1">
        <v>41275</v>
      </c>
      <c r="C3372">
        <v>6</v>
      </c>
      <c r="D3372" t="str">
        <f>VLOOKUP(Rent[[#This Row],[Real_estate_Item]],Houses[#All],2)</f>
        <v>Eindhoven-Oost</v>
      </c>
      <c r="E3372" t="str">
        <f>VLOOKUP(Rent[[#This Row],[Real_estate_Item]],Houses[#All],3)</f>
        <v>Villapark</v>
      </c>
      <c r="F3372" t="str">
        <f>VLOOKUP(Rent[[#This Row],[Real_estate_Item]],Houses[#All],6)</f>
        <v>Villa</v>
      </c>
      <c r="G3372" s="3">
        <f>VLOOKUP(Rent[[#This Row],[Real_estate_Item]],Houses[#All],7)</f>
        <v>1920</v>
      </c>
      <c r="H3372" s="3">
        <f t="shared" si="104"/>
        <v>11520</v>
      </c>
      <c r="I3372" s="3">
        <f t="shared" si="105"/>
        <v>23040</v>
      </c>
      <c r="J3372" s="4">
        <f>Rent[[#This Row],[Actual_Rent]]/Rent[[#This Row],[Planned_rent]]</f>
        <v>0.5</v>
      </c>
      <c r="K3372"/>
    </row>
    <row r="3373" spans="1:11" x14ac:dyDescent="0.25">
      <c r="A3373">
        <v>178</v>
      </c>
      <c r="B3373" s="1">
        <v>41640</v>
      </c>
      <c r="C3373">
        <v>5</v>
      </c>
      <c r="D3373" t="str">
        <f>VLOOKUP(Rent[[#This Row],[Real_estate_Item]],Houses[#All],2)</f>
        <v>Eindhoven-Oost</v>
      </c>
      <c r="E3373" t="str">
        <f>VLOOKUP(Rent[[#This Row],[Real_estate_Item]],Houses[#All],3)</f>
        <v>Villapark</v>
      </c>
      <c r="F3373" t="str">
        <f>VLOOKUP(Rent[[#This Row],[Real_estate_Item]],Houses[#All],6)</f>
        <v>Villa</v>
      </c>
      <c r="G3373" s="3">
        <f>VLOOKUP(Rent[[#This Row],[Real_estate_Item]],Houses[#All],7)</f>
        <v>1920</v>
      </c>
      <c r="H3373" s="3">
        <f t="shared" si="104"/>
        <v>9600</v>
      </c>
      <c r="I3373" s="3">
        <f t="shared" si="105"/>
        <v>23040</v>
      </c>
      <c r="J3373" s="4">
        <f>Rent[[#This Row],[Actual_Rent]]/Rent[[#This Row],[Planned_rent]]</f>
        <v>0.41666666666666669</v>
      </c>
      <c r="K3373"/>
    </row>
    <row r="3374" spans="1:11" x14ac:dyDescent="0.25">
      <c r="A3374">
        <v>178</v>
      </c>
      <c r="B3374" s="1">
        <v>42005</v>
      </c>
      <c r="C3374">
        <v>7</v>
      </c>
      <c r="D3374" t="str">
        <f>VLOOKUP(Rent[[#This Row],[Real_estate_Item]],Houses[#All],2)</f>
        <v>Eindhoven-Oost</v>
      </c>
      <c r="E3374" t="str">
        <f>VLOOKUP(Rent[[#This Row],[Real_estate_Item]],Houses[#All],3)</f>
        <v>Villapark</v>
      </c>
      <c r="F3374" t="str">
        <f>VLOOKUP(Rent[[#This Row],[Real_estate_Item]],Houses[#All],6)</f>
        <v>Villa</v>
      </c>
      <c r="G3374" s="3">
        <f>VLOOKUP(Rent[[#This Row],[Real_estate_Item]],Houses[#All],7)</f>
        <v>1920</v>
      </c>
      <c r="H3374" s="3">
        <f t="shared" si="104"/>
        <v>13440</v>
      </c>
      <c r="I3374" s="3">
        <f t="shared" si="105"/>
        <v>23040</v>
      </c>
      <c r="J3374" s="4">
        <f>Rent[[#This Row],[Actual_Rent]]/Rent[[#This Row],[Planned_rent]]</f>
        <v>0.58333333333333337</v>
      </c>
      <c r="K3374"/>
    </row>
    <row r="3375" spans="1:11" x14ac:dyDescent="0.25">
      <c r="A3375">
        <v>178</v>
      </c>
      <c r="B3375" s="1">
        <v>42370</v>
      </c>
      <c r="C3375">
        <v>6</v>
      </c>
      <c r="D3375" t="str">
        <f>VLOOKUP(Rent[[#This Row],[Real_estate_Item]],Houses[#All],2)</f>
        <v>Eindhoven-Oost</v>
      </c>
      <c r="E3375" t="str">
        <f>VLOOKUP(Rent[[#This Row],[Real_estate_Item]],Houses[#All],3)</f>
        <v>Villapark</v>
      </c>
      <c r="F3375" t="str">
        <f>VLOOKUP(Rent[[#This Row],[Real_estate_Item]],Houses[#All],6)</f>
        <v>Villa</v>
      </c>
      <c r="G3375" s="3">
        <f>VLOOKUP(Rent[[#This Row],[Real_estate_Item]],Houses[#All],7)</f>
        <v>1920</v>
      </c>
      <c r="H3375" s="3">
        <f t="shared" si="104"/>
        <v>11520</v>
      </c>
      <c r="I3375" s="3">
        <f t="shared" si="105"/>
        <v>23040</v>
      </c>
      <c r="J3375" s="4">
        <f>Rent[[#This Row],[Actual_Rent]]/Rent[[#This Row],[Planned_rent]]</f>
        <v>0.5</v>
      </c>
      <c r="K3375"/>
    </row>
    <row r="3376" spans="1:11" x14ac:dyDescent="0.25">
      <c r="A3376">
        <v>178</v>
      </c>
      <c r="B3376" s="1">
        <v>42736</v>
      </c>
      <c r="C3376">
        <v>6</v>
      </c>
      <c r="D3376" t="str">
        <f>VLOOKUP(Rent[[#This Row],[Real_estate_Item]],Houses[#All],2)</f>
        <v>Eindhoven-Oost</v>
      </c>
      <c r="E3376" t="str">
        <f>VLOOKUP(Rent[[#This Row],[Real_estate_Item]],Houses[#All],3)</f>
        <v>Villapark</v>
      </c>
      <c r="F3376" t="str">
        <f>VLOOKUP(Rent[[#This Row],[Real_estate_Item]],Houses[#All],6)</f>
        <v>Villa</v>
      </c>
      <c r="G3376" s="3">
        <f>VLOOKUP(Rent[[#This Row],[Real_estate_Item]],Houses[#All],7)</f>
        <v>1920</v>
      </c>
      <c r="H3376" s="3">
        <f t="shared" si="104"/>
        <v>11520</v>
      </c>
      <c r="I3376" s="3">
        <f t="shared" si="105"/>
        <v>23040</v>
      </c>
      <c r="J3376" s="4">
        <f>Rent[[#This Row],[Actual_Rent]]/Rent[[#This Row],[Planned_rent]]</f>
        <v>0.5</v>
      </c>
      <c r="K3376"/>
    </row>
    <row r="3377" spans="1:11" x14ac:dyDescent="0.25">
      <c r="A3377">
        <v>178</v>
      </c>
      <c r="B3377" s="1">
        <v>43101</v>
      </c>
      <c r="C3377">
        <v>8</v>
      </c>
      <c r="D3377" t="str">
        <f>VLOOKUP(Rent[[#This Row],[Real_estate_Item]],Houses[#All],2)</f>
        <v>Eindhoven-Oost</v>
      </c>
      <c r="E3377" t="str">
        <f>VLOOKUP(Rent[[#This Row],[Real_estate_Item]],Houses[#All],3)</f>
        <v>Villapark</v>
      </c>
      <c r="F3377" t="str">
        <f>VLOOKUP(Rent[[#This Row],[Real_estate_Item]],Houses[#All],6)</f>
        <v>Villa</v>
      </c>
      <c r="G3377" s="3">
        <f>VLOOKUP(Rent[[#This Row],[Real_estate_Item]],Houses[#All],7)</f>
        <v>1920</v>
      </c>
      <c r="H3377" s="3">
        <f t="shared" si="104"/>
        <v>15360</v>
      </c>
      <c r="I3377" s="3">
        <f t="shared" si="105"/>
        <v>23040</v>
      </c>
      <c r="J3377" s="4">
        <f>Rent[[#This Row],[Actual_Rent]]/Rent[[#This Row],[Planned_rent]]</f>
        <v>0.66666666666666663</v>
      </c>
      <c r="K3377"/>
    </row>
    <row r="3378" spans="1:11" x14ac:dyDescent="0.25">
      <c r="A3378">
        <v>178</v>
      </c>
      <c r="B3378" s="1">
        <v>43466</v>
      </c>
      <c r="C3378">
        <v>3</v>
      </c>
      <c r="D3378" t="str">
        <f>VLOOKUP(Rent[[#This Row],[Real_estate_Item]],Houses[#All],2)</f>
        <v>Eindhoven-Oost</v>
      </c>
      <c r="E3378" t="str">
        <f>VLOOKUP(Rent[[#This Row],[Real_estate_Item]],Houses[#All],3)</f>
        <v>Villapark</v>
      </c>
      <c r="F3378" t="str">
        <f>VLOOKUP(Rent[[#This Row],[Real_estate_Item]],Houses[#All],6)</f>
        <v>Villa</v>
      </c>
      <c r="G3378" s="3">
        <f>VLOOKUP(Rent[[#This Row],[Real_estate_Item]],Houses[#All],7)</f>
        <v>1920</v>
      </c>
      <c r="H3378" s="3">
        <f t="shared" si="104"/>
        <v>5760</v>
      </c>
      <c r="I3378" s="3">
        <f t="shared" si="105"/>
        <v>23040</v>
      </c>
      <c r="J3378" s="4">
        <f>Rent[[#This Row],[Actual_Rent]]/Rent[[#This Row],[Planned_rent]]</f>
        <v>0.25</v>
      </c>
      <c r="K3378"/>
    </row>
    <row r="3379" spans="1:11" x14ac:dyDescent="0.25">
      <c r="A3379">
        <v>179</v>
      </c>
      <c r="B3379" s="1">
        <v>36892</v>
      </c>
      <c r="C3379">
        <v>4</v>
      </c>
      <c r="D3379" t="str">
        <f>VLOOKUP(Rent[[#This Row],[Real_estate_Item]],Houses[#All],2)</f>
        <v>Eindhoven-Oost</v>
      </c>
      <c r="E3379" t="str">
        <f>VLOOKUP(Rent[[#This Row],[Real_estate_Item]],Houses[#All],3)</f>
        <v>Villapark</v>
      </c>
      <c r="F3379" t="str">
        <f>VLOOKUP(Rent[[#This Row],[Real_estate_Item]],Houses[#All],6)</f>
        <v>Villa</v>
      </c>
      <c r="G3379" s="3">
        <f>VLOOKUP(Rent[[#This Row],[Real_estate_Item]],Houses[#All],7)</f>
        <v>2000</v>
      </c>
      <c r="H3379" s="3">
        <f t="shared" si="104"/>
        <v>8000</v>
      </c>
      <c r="I3379" s="3">
        <f t="shared" si="105"/>
        <v>24000</v>
      </c>
      <c r="J3379" s="4">
        <f>Rent[[#This Row],[Actual_Rent]]/Rent[[#This Row],[Planned_rent]]</f>
        <v>0.33333333333333331</v>
      </c>
      <c r="K3379"/>
    </row>
    <row r="3380" spans="1:11" x14ac:dyDescent="0.25">
      <c r="A3380">
        <v>179</v>
      </c>
      <c r="B3380" s="1">
        <v>37257</v>
      </c>
      <c r="C3380">
        <v>6</v>
      </c>
      <c r="D3380" t="str">
        <f>VLOOKUP(Rent[[#This Row],[Real_estate_Item]],Houses[#All],2)</f>
        <v>Eindhoven-Oost</v>
      </c>
      <c r="E3380" t="str">
        <f>VLOOKUP(Rent[[#This Row],[Real_estate_Item]],Houses[#All],3)</f>
        <v>Villapark</v>
      </c>
      <c r="F3380" t="str">
        <f>VLOOKUP(Rent[[#This Row],[Real_estate_Item]],Houses[#All],6)</f>
        <v>Villa</v>
      </c>
      <c r="G3380" s="3">
        <f>VLOOKUP(Rent[[#This Row],[Real_estate_Item]],Houses[#All],7)</f>
        <v>2000</v>
      </c>
      <c r="H3380" s="3">
        <f t="shared" si="104"/>
        <v>12000</v>
      </c>
      <c r="I3380" s="3">
        <f t="shared" si="105"/>
        <v>24000</v>
      </c>
      <c r="J3380" s="4">
        <f>Rent[[#This Row],[Actual_Rent]]/Rent[[#This Row],[Planned_rent]]</f>
        <v>0.5</v>
      </c>
      <c r="K3380"/>
    </row>
    <row r="3381" spans="1:11" x14ac:dyDescent="0.25">
      <c r="A3381">
        <v>179</v>
      </c>
      <c r="B3381" s="1">
        <v>37622</v>
      </c>
      <c r="C3381">
        <v>7</v>
      </c>
      <c r="D3381" t="str">
        <f>VLOOKUP(Rent[[#This Row],[Real_estate_Item]],Houses[#All],2)</f>
        <v>Eindhoven-Oost</v>
      </c>
      <c r="E3381" t="str">
        <f>VLOOKUP(Rent[[#This Row],[Real_estate_Item]],Houses[#All],3)</f>
        <v>Villapark</v>
      </c>
      <c r="F3381" t="str">
        <f>VLOOKUP(Rent[[#This Row],[Real_estate_Item]],Houses[#All],6)</f>
        <v>Villa</v>
      </c>
      <c r="G3381" s="3">
        <f>VLOOKUP(Rent[[#This Row],[Real_estate_Item]],Houses[#All],7)</f>
        <v>2000</v>
      </c>
      <c r="H3381" s="3">
        <f t="shared" si="104"/>
        <v>14000</v>
      </c>
      <c r="I3381" s="3">
        <f t="shared" si="105"/>
        <v>24000</v>
      </c>
      <c r="J3381" s="4">
        <f>Rent[[#This Row],[Actual_Rent]]/Rent[[#This Row],[Planned_rent]]</f>
        <v>0.58333333333333337</v>
      </c>
      <c r="K3381"/>
    </row>
    <row r="3382" spans="1:11" x14ac:dyDescent="0.25">
      <c r="A3382">
        <v>179</v>
      </c>
      <c r="B3382" s="1">
        <v>37987</v>
      </c>
      <c r="C3382">
        <v>6</v>
      </c>
      <c r="D3382" t="str">
        <f>VLOOKUP(Rent[[#This Row],[Real_estate_Item]],Houses[#All],2)</f>
        <v>Eindhoven-Oost</v>
      </c>
      <c r="E3382" t="str">
        <f>VLOOKUP(Rent[[#This Row],[Real_estate_Item]],Houses[#All],3)</f>
        <v>Villapark</v>
      </c>
      <c r="F3382" t="str">
        <f>VLOOKUP(Rent[[#This Row],[Real_estate_Item]],Houses[#All],6)</f>
        <v>Villa</v>
      </c>
      <c r="G3382" s="3">
        <f>VLOOKUP(Rent[[#This Row],[Real_estate_Item]],Houses[#All],7)</f>
        <v>2000</v>
      </c>
      <c r="H3382" s="3">
        <f t="shared" si="104"/>
        <v>12000</v>
      </c>
      <c r="I3382" s="3">
        <f t="shared" si="105"/>
        <v>24000</v>
      </c>
      <c r="J3382" s="4">
        <f>Rent[[#This Row],[Actual_Rent]]/Rent[[#This Row],[Planned_rent]]</f>
        <v>0.5</v>
      </c>
      <c r="K3382"/>
    </row>
    <row r="3383" spans="1:11" x14ac:dyDescent="0.25">
      <c r="A3383">
        <v>179</v>
      </c>
      <c r="B3383" s="1">
        <v>38353</v>
      </c>
      <c r="C3383">
        <v>7</v>
      </c>
      <c r="D3383" t="str">
        <f>VLOOKUP(Rent[[#This Row],[Real_estate_Item]],Houses[#All],2)</f>
        <v>Eindhoven-Oost</v>
      </c>
      <c r="E3383" t="str">
        <f>VLOOKUP(Rent[[#This Row],[Real_estate_Item]],Houses[#All],3)</f>
        <v>Villapark</v>
      </c>
      <c r="F3383" t="str">
        <f>VLOOKUP(Rent[[#This Row],[Real_estate_Item]],Houses[#All],6)</f>
        <v>Villa</v>
      </c>
      <c r="G3383" s="3">
        <f>VLOOKUP(Rent[[#This Row],[Real_estate_Item]],Houses[#All],7)</f>
        <v>2000</v>
      </c>
      <c r="H3383" s="3">
        <f t="shared" si="104"/>
        <v>14000</v>
      </c>
      <c r="I3383" s="3">
        <f t="shared" si="105"/>
        <v>24000</v>
      </c>
      <c r="J3383" s="4">
        <f>Rent[[#This Row],[Actual_Rent]]/Rent[[#This Row],[Planned_rent]]</f>
        <v>0.58333333333333337</v>
      </c>
      <c r="K3383"/>
    </row>
    <row r="3384" spans="1:11" x14ac:dyDescent="0.25">
      <c r="A3384">
        <v>179</v>
      </c>
      <c r="B3384" s="1">
        <v>38718</v>
      </c>
      <c r="C3384">
        <v>7</v>
      </c>
      <c r="D3384" t="str">
        <f>VLOOKUP(Rent[[#This Row],[Real_estate_Item]],Houses[#All],2)</f>
        <v>Eindhoven-Oost</v>
      </c>
      <c r="E3384" t="str">
        <f>VLOOKUP(Rent[[#This Row],[Real_estate_Item]],Houses[#All],3)</f>
        <v>Villapark</v>
      </c>
      <c r="F3384" t="str">
        <f>VLOOKUP(Rent[[#This Row],[Real_estate_Item]],Houses[#All],6)</f>
        <v>Villa</v>
      </c>
      <c r="G3384" s="3">
        <f>VLOOKUP(Rent[[#This Row],[Real_estate_Item]],Houses[#All],7)</f>
        <v>2000</v>
      </c>
      <c r="H3384" s="3">
        <f t="shared" si="104"/>
        <v>14000</v>
      </c>
      <c r="I3384" s="3">
        <f t="shared" si="105"/>
        <v>24000</v>
      </c>
      <c r="J3384" s="4">
        <f>Rent[[#This Row],[Actual_Rent]]/Rent[[#This Row],[Planned_rent]]</f>
        <v>0.58333333333333337</v>
      </c>
      <c r="K3384"/>
    </row>
    <row r="3385" spans="1:11" x14ac:dyDescent="0.25">
      <c r="A3385">
        <v>179</v>
      </c>
      <c r="B3385" s="1">
        <v>39083</v>
      </c>
      <c r="C3385">
        <v>7</v>
      </c>
      <c r="D3385" t="str">
        <f>VLOOKUP(Rent[[#This Row],[Real_estate_Item]],Houses[#All],2)</f>
        <v>Eindhoven-Oost</v>
      </c>
      <c r="E3385" t="str">
        <f>VLOOKUP(Rent[[#This Row],[Real_estate_Item]],Houses[#All],3)</f>
        <v>Villapark</v>
      </c>
      <c r="F3385" t="str">
        <f>VLOOKUP(Rent[[#This Row],[Real_estate_Item]],Houses[#All],6)</f>
        <v>Villa</v>
      </c>
      <c r="G3385" s="3">
        <f>VLOOKUP(Rent[[#This Row],[Real_estate_Item]],Houses[#All],7)</f>
        <v>2000</v>
      </c>
      <c r="H3385" s="3">
        <f t="shared" si="104"/>
        <v>14000</v>
      </c>
      <c r="I3385" s="3">
        <f t="shared" si="105"/>
        <v>24000</v>
      </c>
      <c r="J3385" s="4">
        <f>Rent[[#This Row],[Actual_Rent]]/Rent[[#This Row],[Planned_rent]]</f>
        <v>0.58333333333333337</v>
      </c>
      <c r="K3385"/>
    </row>
    <row r="3386" spans="1:11" x14ac:dyDescent="0.25">
      <c r="A3386">
        <v>179</v>
      </c>
      <c r="B3386" s="1">
        <v>39448</v>
      </c>
      <c r="C3386">
        <v>3</v>
      </c>
      <c r="D3386" t="str">
        <f>VLOOKUP(Rent[[#This Row],[Real_estate_Item]],Houses[#All],2)</f>
        <v>Eindhoven-Oost</v>
      </c>
      <c r="E3386" t="str">
        <f>VLOOKUP(Rent[[#This Row],[Real_estate_Item]],Houses[#All],3)</f>
        <v>Villapark</v>
      </c>
      <c r="F3386" t="str">
        <f>VLOOKUP(Rent[[#This Row],[Real_estate_Item]],Houses[#All],6)</f>
        <v>Villa</v>
      </c>
      <c r="G3386" s="3">
        <f>VLOOKUP(Rent[[#This Row],[Real_estate_Item]],Houses[#All],7)</f>
        <v>2000</v>
      </c>
      <c r="H3386" s="3">
        <f t="shared" si="104"/>
        <v>6000</v>
      </c>
      <c r="I3386" s="3">
        <f t="shared" si="105"/>
        <v>24000</v>
      </c>
      <c r="J3386" s="4">
        <f>Rent[[#This Row],[Actual_Rent]]/Rent[[#This Row],[Planned_rent]]</f>
        <v>0.25</v>
      </c>
      <c r="K3386"/>
    </row>
    <row r="3387" spans="1:11" x14ac:dyDescent="0.25">
      <c r="A3387">
        <v>179</v>
      </c>
      <c r="B3387" s="1">
        <v>39814</v>
      </c>
      <c r="C3387">
        <v>7</v>
      </c>
      <c r="D3387" t="str">
        <f>VLOOKUP(Rent[[#This Row],[Real_estate_Item]],Houses[#All],2)</f>
        <v>Eindhoven-Oost</v>
      </c>
      <c r="E3387" t="str">
        <f>VLOOKUP(Rent[[#This Row],[Real_estate_Item]],Houses[#All],3)</f>
        <v>Villapark</v>
      </c>
      <c r="F3387" t="str">
        <f>VLOOKUP(Rent[[#This Row],[Real_estate_Item]],Houses[#All],6)</f>
        <v>Villa</v>
      </c>
      <c r="G3387" s="3">
        <f>VLOOKUP(Rent[[#This Row],[Real_estate_Item]],Houses[#All],7)</f>
        <v>2000</v>
      </c>
      <c r="H3387" s="3">
        <f t="shared" si="104"/>
        <v>14000</v>
      </c>
      <c r="I3387" s="3">
        <f t="shared" si="105"/>
        <v>24000</v>
      </c>
      <c r="J3387" s="4">
        <f>Rent[[#This Row],[Actual_Rent]]/Rent[[#This Row],[Planned_rent]]</f>
        <v>0.58333333333333337</v>
      </c>
      <c r="K3387"/>
    </row>
    <row r="3388" spans="1:11" x14ac:dyDescent="0.25">
      <c r="A3388">
        <v>179</v>
      </c>
      <c r="B3388" s="1">
        <v>40179</v>
      </c>
      <c r="C3388">
        <v>7</v>
      </c>
      <c r="D3388" t="str">
        <f>VLOOKUP(Rent[[#This Row],[Real_estate_Item]],Houses[#All],2)</f>
        <v>Eindhoven-Oost</v>
      </c>
      <c r="E3388" t="str">
        <f>VLOOKUP(Rent[[#This Row],[Real_estate_Item]],Houses[#All],3)</f>
        <v>Villapark</v>
      </c>
      <c r="F3388" t="str">
        <f>VLOOKUP(Rent[[#This Row],[Real_estate_Item]],Houses[#All],6)</f>
        <v>Villa</v>
      </c>
      <c r="G3388" s="3">
        <f>VLOOKUP(Rent[[#This Row],[Real_estate_Item]],Houses[#All],7)</f>
        <v>2000</v>
      </c>
      <c r="H3388" s="3">
        <f t="shared" si="104"/>
        <v>14000</v>
      </c>
      <c r="I3388" s="3">
        <f t="shared" si="105"/>
        <v>24000</v>
      </c>
      <c r="J3388" s="4">
        <f>Rent[[#This Row],[Actual_Rent]]/Rent[[#This Row],[Planned_rent]]</f>
        <v>0.58333333333333337</v>
      </c>
      <c r="K3388"/>
    </row>
    <row r="3389" spans="1:11" x14ac:dyDescent="0.25">
      <c r="A3389">
        <v>179</v>
      </c>
      <c r="B3389" s="1">
        <v>40544</v>
      </c>
      <c r="C3389">
        <v>3</v>
      </c>
      <c r="D3389" t="str">
        <f>VLOOKUP(Rent[[#This Row],[Real_estate_Item]],Houses[#All],2)</f>
        <v>Eindhoven-Oost</v>
      </c>
      <c r="E3389" t="str">
        <f>VLOOKUP(Rent[[#This Row],[Real_estate_Item]],Houses[#All],3)</f>
        <v>Villapark</v>
      </c>
      <c r="F3389" t="str">
        <f>VLOOKUP(Rent[[#This Row],[Real_estate_Item]],Houses[#All],6)</f>
        <v>Villa</v>
      </c>
      <c r="G3389" s="3">
        <f>VLOOKUP(Rent[[#This Row],[Real_estate_Item]],Houses[#All],7)</f>
        <v>2000</v>
      </c>
      <c r="H3389" s="3">
        <f t="shared" si="104"/>
        <v>6000</v>
      </c>
      <c r="I3389" s="3">
        <f t="shared" si="105"/>
        <v>24000</v>
      </c>
      <c r="J3389" s="4">
        <f>Rent[[#This Row],[Actual_Rent]]/Rent[[#This Row],[Planned_rent]]</f>
        <v>0.25</v>
      </c>
      <c r="K3389"/>
    </row>
    <row r="3390" spans="1:11" x14ac:dyDescent="0.25">
      <c r="A3390">
        <v>179</v>
      </c>
      <c r="B3390" s="1">
        <v>40909</v>
      </c>
      <c r="C3390">
        <v>3</v>
      </c>
      <c r="D3390" t="str">
        <f>VLOOKUP(Rent[[#This Row],[Real_estate_Item]],Houses[#All],2)</f>
        <v>Eindhoven-Oost</v>
      </c>
      <c r="E3390" t="str">
        <f>VLOOKUP(Rent[[#This Row],[Real_estate_Item]],Houses[#All],3)</f>
        <v>Villapark</v>
      </c>
      <c r="F3390" t="str">
        <f>VLOOKUP(Rent[[#This Row],[Real_estate_Item]],Houses[#All],6)</f>
        <v>Villa</v>
      </c>
      <c r="G3390" s="3">
        <f>VLOOKUP(Rent[[#This Row],[Real_estate_Item]],Houses[#All],7)</f>
        <v>2000</v>
      </c>
      <c r="H3390" s="3">
        <f t="shared" si="104"/>
        <v>6000</v>
      </c>
      <c r="I3390" s="3">
        <f t="shared" si="105"/>
        <v>24000</v>
      </c>
      <c r="J3390" s="4">
        <f>Rent[[#This Row],[Actual_Rent]]/Rent[[#This Row],[Planned_rent]]</f>
        <v>0.25</v>
      </c>
      <c r="K3390"/>
    </row>
    <row r="3391" spans="1:11" x14ac:dyDescent="0.25">
      <c r="A3391">
        <v>179</v>
      </c>
      <c r="B3391" s="1">
        <v>41275</v>
      </c>
      <c r="C3391">
        <v>6</v>
      </c>
      <c r="D3391" t="str">
        <f>VLOOKUP(Rent[[#This Row],[Real_estate_Item]],Houses[#All],2)</f>
        <v>Eindhoven-Oost</v>
      </c>
      <c r="E3391" t="str">
        <f>VLOOKUP(Rent[[#This Row],[Real_estate_Item]],Houses[#All],3)</f>
        <v>Villapark</v>
      </c>
      <c r="F3391" t="str">
        <f>VLOOKUP(Rent[[#This Row],[Real_estate_Item]],Houses[#All],6)</f>
        <v>Villa</v>
      </c>
      <c r="G3391" s="3">
        <f>VLOOKUP(Rent[[#This Row],[Real_estate_Item]],Houses[#All],7)</f>
        <v>2000</v>
      </c>
      <c r="H3391" s="3">
        <f t="shared" si="104"/>
        <v>12000</v>
      </c>
      <c r="I3391" s="3">
        <f t="shared" si="105"/>
        <v>24000</v>
      </c>
      <c r="J3391" s="4">
        <f>Rent[[#This Row],[Actual_Rent]]/Rent[[#This Row],[Planned_rent]]</f>
        <v>0.5</v>
      </c>
      <c r="K3391"/>
    </row>
    <row r="3392" spans="1:11" x14ac:dyDescent="0.25">
      <c r="A3392">
        <v>179</v>
      </c>
      <c r="B3392" s="1">
        <v>41640</v>
      </c>
      <c r="C3392">
        <v>7</v>
      </c>
      <c r="D3392" t="str">
        <f>VLOOKUP(Rent[[#This Row],[Real_estate_Item]],Houses[#All],2)</f>
        <v>Eindhoven-Oost</v>
      </c>
      <c r="E3392" t="str">
        <f>VLOOKUP(Rent[[#This Row],[Real_estate_Item]],Houses[#All],3)</f>
        <v>Villapark</v>
      </c>
      <c r="F3392" t="str">
        <f>VLOOKUP(Rent[[#This Row],[Real_estate_Item]],Houses[#All],6)</f>
        <v>Villa</v>
      </c>
      <c r="G3392" s="3">
        <f>VLOOKUP(Rent[[#This Row],[Real_estate_Item]],Houses[#All],7)</f>
        <v>2000</v>
      </c>
      <c r="H3392" s="3">
        <f t="shared" si="104"/>
        <v>14000</v>
      </c>
      <c r="I3392" s="3">
        <f t="shared" si="105"/>
        <v>24000</v>
      </c>
      <c r="J3392" s="4">
        <f>Rent[[#This Row],[Actual_Rent]]/Rent[[#This Row],[Planned_rent]]</f>
        <v>0.58333333333333337</v>
      </c>
      <c r="K3392"/>
    </row>
    <row r="3393" spans="1:11" x14ac:dyDescent="0.25">
      <c r="A3393">
        <v>179</v>
      </c>
      <c r="B3393" s="1">
        <v>42005</v>
      </c>
      <c r="C3393">
        <v>4</v>
      </c>
      <c r="D3393" t="str">
        <f>VLOOKUP(Rent[[#This Row],[Real_estate_Item]],Houses[#All],2)</f>
        <v>Eindhoven-Oost</v>
      </c>
      <c r="E3393" t="str">
        <f>VLOOKUP(Rent[[#This Row],[Real_estate_Item]],Houses[#All],3)</f>
        <v>Villapark</v>
      </c>
      <c r="F3393" t="str">
        <f>VLOOKUP(Rent[[#This Row],[Real_estate_Item]],Houses[#All],6)</f>
        <v>Villa</v>
      </c>
      <c r="G3393" s="3">
        <f>VLOOKUP(Rent[[#This Row],[Real_estate_Item]],Houses[#All],7)</f>
        <v>2000</v>
      </c>
      <c r="H3393" s="3">
        <f t="shared" si="104"/>
        <v>8000</v>
      </c>
      <c r="I3393" s="3">
        <f t="shared" si="105"/>
        <v>24000</v>
      </c>
      <c r="J3393" s="4">
        <f>Rent[[#This Row],[Actual_Rent]]/Rent[[#This Row],[Planned_rent]]</f>
        <v>0.33333333333333331</v>
      </c>
      <c r="K3393"/>
    </row>
    <row r="3394" spans="1:11" x14ac:dyDescent="0.25">
      <c r="A3394">
        <v>179</v>
      </c>
      <c r="B3394" s="1">
        <v>42370</v>
      </c>
      <c r="C3394">
        <v>5</v>
      </c>
      <c r="D3394" t="str">
        <f>VLOOKUP(Rent[[#This Row],[Real_estate_Item]],Houses[#All],2)</f>
        <v>Eindhoven-Oost</v>
      </c>
      <c r="E3394" t="str">
        <f>VLOOKUP(Rent[[#This Row],[Real_estate_Item]],Houses[#All],3)</f>
        <v>Villapark</v>
      </c>
      <c r="F3394" t="str">
        <f>VLOOKUP(Rent[[#This Row],[Real_estate_Item]],Houses[#All],6)</f>
        <v>Villa</v>
      </c>
      <c r="G3394" s="3">
        <f>VLOOKUP(Rent[[#This Row],[Real_estate_Item]],Houses[#All],7)</f>
        <v>2000</v>
      </c>
      <c r="H3394" s="3">
        <f t="shared" ref="H3394:H3457" si="106">C3394*G3394</f>
        <v>10000</v>
      </c>
      <c r="I3394" s="3">
        <f t="shared" ref="I3394:I3457" si="107">$C$2*G3394</f>
        <v>24000</v>
      </c>
      <c r="J3394" s="4">
        <f>Rent[[#This Row],[Actual_Rent]]/Rent[[#This Row],[Planned_rent]]</f>
        <v>0.41666666666666669</v>
      </c>
      <c r="K3394"/>
    </row>
    <row r="3395" spans="1:11" x14ac:dyDescent="0.25">
      <c r="A3395">
        <v>179</v>
      </c>
      <c r="B3395" s="1">
        <v>42736</v>
      </c>
      <c r="C3395">
        <v>5</v>
      </c>
      <c r="D3395" t="str">
        <f>VLOOKUP(Rent[[#This Row],[Real_estate_Item]],Houses[#All],2)</f>
        <v>Eindhoven-Oost</v>
      </c>
      <c r="E3395" t="str">
        <f>VLOOKUP(Rent[[#This Row],[Real_estate_Item]],Houses[#All],3)</f>
        <v>Villapark</v>
      </c>
      <c r="F3395" t="str">
        <f>VLOOKUP(Rent[[#This Row],[Real_estate_Item]],Houses[#All],6)</f>
        <v>Villa</v>
      </c>
      <c r="G3395" s="3">
        <f>VLOOKUP(Rent[[#This Row],[Real_estate_Item]],Houses[#All],7)</f>
        <v>2000</v>
      </c>
      <c r="H3395" s="3">
        <f t="shared" si="106"/>
        <v>10000</v>
      </c>
      <c r="I3395" s="3">
        <f t="shared" si="107"/>
        <v>24000</v>
      </c>
      <c r="J3395" s="4">
        <f>Rent[[#This Row],[Actual_Rent]]/Rent[[#This Row],[Planned_rent]]</f>
        <v>0.41666666666666669</v>
      </c>
      <c r="K3395"/>
    </row>
    <row r="3396" spans="1:11" x14ac:dyDescent="0.25">
      <c r="A3396">
        <v>179</v>
      </c>
      <c r="B3396" s="1">
        <v>43101</v>
      </c>
      <c r="C3396">
        <v>12</v>
      </c>
      <c r="D3396" t="str">
        <f>VLOOKUP(Rent[[#This Row],[Real_estate_Item]],Houses[#All],2)</f>
        <v>Eindhoven-Oost</v>
      </c>
      <c r="E3396" t="str">
        <f>VLOOKUP(Rent[[#This Row],[Real_estate_Item]],Houses[#All],3)</f>
        <v>Villapark</v>
      </c>
      <c r="F3396" t="str">
        <f>VLOOKUP(Rent[[#This Row],[Real_estate_Item]],Houses[#All],6)</f>
        <v>Villa</v>
      </c>
      <c r="G3396" s="3">
        <f>VLOOKUP(Rent[[#This Row],[Real_estate_Item]],Houses[#All],7)</f>
        <v>2000</v>
      </c>
      <c r="H3396" s="3">
        <f t="shared" si="106"/>
        <v>24000</v>
      </c>
      <c r="I3396" s="3">
        <f t="shared" si="107"/>
        <v>24000</v>
      </c>
      <c r="J3396" s="4">
        <f>Rent[[#This Row],[Actual_Rent]]/Rent[[#This Row],[Planned_rent]]</f>
        <v>1</v>
      </c>
      <c r="K3396"/>
    </row>
    <row r="3397" spans="1:11" x14ac:dyDescent="0.25">
      <c r="A3397">
        <v>179</v>
      </c>
      <c r="B3397" s="1">
        <v>43466</v>
      </c>
      <c r="C3397">
        <v>12</v>
      </c>
      <c r="D3397" t="str">
        <f>VLOOKUP(Rent[[#This Row],[Real_estate_Item]],Houses[#All],2)</f>
        <v>Eindhoven-Oost</v>
      </c>
      <c r="E3397" t="str">
        <f>VLOOKUP(Rent[[#This Row],[Real_estate_Item]],Houses[#All],3)</f>
        <v>Villapark</v>
      </c>
      <c r="F3397" t="str">
        <f>VLOOKUP(Rent[[#This Row],[Real_estate_Item]],Houses[#All],6)</f>
        <v>Villa</v>
      </c>
      <c r="G3397" s="3">
        <f>VLOOKUP(Rent[[#This Row],[Real_estate_Item]],Houses[#All],7)</f>
        <v>2000</v>
      </c>
      <c r="H3397" s="3">
        <f t="shared" si="106"/>
        <v>24000</v>
      </c>
      <c r="I3397" s="3">
        <f t="shared" si="107"/>
        <v>24000</v>
      </c>
      <c r="J3397" s="4">
        <f>Rent[[#This Row],[Actual_Rent]]/Rent[[#This Row],[Planned_rent]]</f>
        <v>1</v>
      </c>
      <c r="K3397"/>
    </row>
    <row r="3398" spans="1:11" x14ac:dyDescent="0.25">
      <c r="A3398">
        <v>180</v>
      </c>
      <c r="B3398" s="1">
        <v>36892</v>
      </c>
      <c r="C3398">
        <v>3</v>
      </c>
      <c r="D3398" t="str">
        <f>VLOOKUP(Rent[[#This Row],[Real_estate_Item]],Houses[#All],2)</f>
        <v>Eindhoven-Oost</v>
      </c>
      <c r="E3398" t="str">
        <f>VLOOKUP(Rent[[#This Row],[Real_estate_Item]],Houses[#All],3)</f>
        <v>Villapark</v>
      </c>
      <c r="F3398" t="str">
        <f>VLOOKUP(Rent[[#This Row],[Real_estate_Item]],Houses[#All],6)</f>
        <v>Villa</v>
      </c>
      <c r="G3398" s="3">
        <f>VLOOKUP(Rent[[#This Row],[Real_estate_Item]],Houses[#All],7)</f>
        <v>2160</v>
      </c>
      <c r="H3398" s="3">
        <f t="shared" si="106"/>
        <v>6480</v>
      </c>
      <c r="I3398" s="3">
        <f t="shared" si="107"/>
        <v>25920</v>
      </c>
      <c r="J3398" s="4">
        <f>Rent[[#This Row],[Actual_Rent]]/Rent[[#This Row],[Planned_rent]]</f>
        <v>0.25</v>
      </c>
      <c r="K3398"/>
    </row>
    <row r="3399" spans="1:11" x14ac:dyDescent="0.25">
      <c r="A3399">
        <v>180</v>
      </c>
      <c r="B3399" s="1">
        <v>37257</v>
      </c>
      <c r="C3399">
        <v>5</v>
      </c>
      <c r="D3399" t="str">
        <f>VLOOKUP(Rent[[#This Row],[Real_estate_Item]],Houses[#All],2)</f>
        <v>Eindhoven-Oost</v>
      </c>
      <c r="E3399" t="str">
        <f>VLOOKUP(Rent[[#This Row],[Real_estate_Item]],Houses[#All],3)</f>
        <v>Villapark</v>
      </c>
      <c r="F3399" t="str">
        <f>VLOOKUP(Rent[[#This Row],[Real_estate_Item]],Houses[#All],6)</f>
        <v>Villa</v>
      </c>
      <c r="G3399" s="3">
        <f>VLOOKUP(Rent[[#This Row],[Real_estate_Item]],Houses[#All],7)</f>
        <v>2160</v>
      </c>
      <c r="H3399" s="3">
        <f t="shared" si="106"/>
        <v>10800</v>
      </c>
      <c r="I3399" s="3">
        <f t="shared" si="107"/>
        <v>25920</v>
      </c>
      <c r="J3399" s="4">
        <f>Rent[[#This Row],[Actual_Rent]]/Rent[[#This Row],[Planned_rent]]</f>
        <v>0.41666666666666669</v>
      </c>
      <c r="K3399"/>
    </row>
    <row r="3400" spans="1:11" x14ac:dyDescent="0.25">
      <c r="A3400">
        <v>180</v>
      </c>
      <c r="B3400" s="1">
        <v>37622</v>
      </c>
      <c r="C3400">
        <v>3</v>
      </c>
      <c r="D3400" t="str">
        <f>VLOOKUP(Rent[[#This Row],[Real_estate_Item]],Houses[#All],2)</f>
        <v>Eindhoven-Oost</v>
      </c>
      <c r="E3400" t="str">
        <f>VLOOKUP(Rent[[#This Row],[Real_estate_Item]],Houses[#All],3)</f>
        <v>Villapark</v>
      </c>
      <c r="F3400" t="str">
        <f>VLOOKUP(Rent[[#This Row],[Real_estate_Item]],Houses[#All],6)</f>
        <v>Villa</v>
      </c>
      <c r="G3400" s="3">
        <f>VLOOKUP(Rent[[#This Row],[Real_estate_Item]],Houses[#All],7)</f>
        <v>2160</v>
      </c>
      <c r="H3400" s="3">
        <f t="shared" si="106"/>
        <v>6480</v>
      </c>
      <c r="I3400" s="3">
        <f t="shared" si="107"/>
        <v>25920</v>
      </c>
      <c r="J3400" s="4">
        <f>Rent[[#This Row],[Actual_Rent]]/Rent[[#This Row],[Planned_rent]]</f>
        <v>0.25</v>
      </c>
      <c r="K3400"/>
    </row>
    <row r="3401" spans="1:11" x14ac:dyDescent="0.25">
      <c r="A3401">
        <v>180</v>
      </c>
      <c r="B3401" s="1">
        <v>37987</v>
      </c>
      <c r="C3401">
        <v>3</v>
      </c>
      <c r="D3401" t="str">
        <f>VLOOKUP(Rent[[#This Row],[Real_estate_Item]],Houses[#All],2)</f>
        <v>Eindhoven-Oost</v>
      </c>
      <c r="E3401" t="str">
        <f>VLOOKUP(Rent[[#This Row],[Real_estate_Item]],Houses[#All],3)</f>
        <v>Villapark</v>
      </c>
      <c r="F3401" t="str">
        <f>VLOOKUP(Rent[[#This Row],[Real_estate_Item]],Houses[#All],6)</f>
        <v>Villa</v>
      </c>
      <c r="G3401" s="3">
        <f>VLOOKUP(Rent[[#This Row],[Real_estate_Item]],Houses[#All],7)</f>
        <v>2160</v>
      </c>
      <c r="H3401" s="3">
        <f t="shared" si="106"/>
        <v>6480</v>
      </c>
      <c r="I3401" s="3">
        <f t="shared" si="107"/>
        <v>25920</v>
      </c>
      <c r="J3401" s="4">
        <f>Rent[[#This Row],[Actual_Rent]]/Rent[[#This Row],[Planned_rent]]</f>
        <v>0.25</v>
      </c>
      <c r="K3401"/>
    </row>
    <row r="3402" spans="1:11" x14ac:dyDescent="0.25">
      <c r="A3402">
        <v>180</v>
      </c>
      <c r="B3402" s="1">
        <v>38353</v>
      </c>
      <c r="C3402">
        <v>3</v>
      </c>
      <c r="D3402" t="str">
        <f>VLOOKUP(Rent[[#This Row],[Real_estate_Item]],Houses[#All],2)</f>
        <v>Eindhoven-Oost</v>
      </c>
      <c r="E3402" t="str">
        <f>VLOOKUP(Rent[[#This Row],[Real_estate_Item]],Houses[#All],3)</f>
        <v>Villapark</v>
      </c>
      <c r="F3402" t="str">
        <f>VLOOKUP(Rent[[#This Row],[Real_estate_Item]],Houses[#All],6)</f>
        <v>Villa</v>
      </c>
      <c r="G3402" s="3">
        <f>VLOOKUP(Rent[[#This Row],[Real_estate_Item]],Houses[#All],7)</f>
        <v>2160</v>
      </c>
      <c r="H3402" s="3">
        <f t="shared" si="106"/>
        <v>6480</v>
      </c>
      <c r="I3402" s="3">
        <f t="shared" si="107"/>
        <v>25920</v>
      </c>
      <c r="J3402" s="4">
        <f>Rent[[#This Row],[Actual_Rent]]/Rent[[#This Row],[Planned_rent]]</f>
        <v>0.25</v>
      </c>
      <c r="K3402"/>
    </row>
    <row r="3403" spans="1:11" x14ac:dyDescent="0.25">
      <c r="A3403">
        <v>180</v>
      </c>
      <c r="B3403" s="1">
        <v>38718</v>
      </c>
      <c r="C3403">
        <v>5</v>
      </c>
      <c r="D3403" t="str">
        <f>VLOOKUP(Rent[[#This Row],[Real_estate_Item]],Houses[#All],2)</f>
        <v>Eindhoven-Oost</v>
      </c>
      <c r="E3403" t="str">
        <f>VLOOKUP(Rent[[#This Row],[Real_estate_Item]],Houses[#All],3)</f>
        <v>Villapark</v>
      </c>
      <c r="F3403" t="str">
        <f>VLOOKUP(Rent[[#This Row],[Real_estate_Item]],Houses[#All],6)</f>
        <v>Villa</v>
      </c>
      <c r="G3403" s="3">
        <f>VLOOKUP(Rent[[#This Row],[Real_estate_Item]],Houses[#All],7)</f>
        <v>2160</v>
      </c>
      <c r="H3403" s="3">
        <f t="shared" si="106"/>
        <v>10800</v>
      </c>
      <c r="I3403" s="3">
        <f t="shared" si="107"/>
        <v>25920</v>
      </c>
      <c r="J3403" s="4">
        <f>Rent[[#This Row],[Actual_Rent]]/Rent[[#This Row],[Planned_rent]]</f>
        <v>0.41666666666666669</v>
      </c>
      <c r="K3403"/>
    </row>
    <row r="3404" spans="1:11" x14ac:dyDescent="0.25">
      <c r="A3404">
        <v>180</v>
      </c>
      <c r="B3404" s="1">
        <v>39083</v>
      </c>
      <c r="C3404">
        <v>6</v>
      </c>
      <c r="D3404" t="str">
        <f>VLOOKUP(Rent[[#This Row],[Real_estate_Item]],Houses[#All],2)</f>
        <v>Eindhoven-Oost</v>
      </c>
      <c r="E3404" t="str">
        <f>VLOOKUP(Rent[[#This Row],[Real_estate_Item]],Houses[#All],3)</f>
        <v>Villapark</v>
      </c>
      <c r="F3404" t="str">
        <f>VLOOKUP(Rent[[#This Row],[Real_estate_Item]],Houses[#All],6)</f>
        <v>Villa</v>
      </c>
      <c r="G3404" s="3">
        <f>VLOOKUP(Rent[[#This Row],[Real_estate_Item]],Houses[#All],7)</f>
        <v>2160</v>
      </c>
      <c r="H3404" s="3">
        <f t="shared" si="106"/>
        <v>12960</v>
      </c>
      <c r="I3404" s="3">
        <f t="shared" si="107"/>
        <v>25920</v>
      </c>
      <c r="J3404" s="4">
        <f>Rent[[#This Row],[Actual_Rent]]/Rent[[#This Row],[Planned_rent]]</f>
        <v>0.5</v>
      </c>
      <c r="K3404"/>
    </row>
    <row r="3405" spans="1:11" x14ac:dyDescent="0.25">
      <c r="A3405">
        <v>180</v>
      </c>
      <c r="B3405" s="1">
        <v>39448</v>
      </c>
      <c r="C3405">
        <v>4</v>
      </c>
      <c r="D3405" t="str">
        <f>VLOOKUP(Rent[[#This Row],[Real_estate_Item]],Houses[#All],2)</f>
        <v>Eindhoven-Oost</v>
      </c>
      <c r="E3405" t="str">
        <f>VLOOKUP(Rent[[#This Row],[Real_estate_Item]],Houses[#All],3)</f>
        <v>Villapark</v>
      </c>
      <c r="F3405" t="str">
        <f>VLOOKUP(Rent[[#This Row],[Real_estate_Item]],Houses[#All],6)</f>
        <v>Villa</v>
      </c>
      <c r="G3405" s="3">
        <f>VLOOKUP(Rent[[#This Row],[Real_estate_Item]],Houses[#All],7)</f>
        <v>2160</v>
      </c>
      <c r="H3405" s="3">
        <f t="shared" si="106"/>
        <v>8640</v>
      </c>
      <c r="I3405" s="3">
        <f t="shared" si="107"/>
        <v>25920</v>
      </c>
      <c r="J3405" s="4">
        <f>Rent[[#This Row],[Actual_Rent]]/Rent[[#This Row],[Planned_rent]]</f>
        <v>0.33333333333333331</v>
      </c>
      <c r="K3405"/>
    </row>
    <row r="3406" spans="1:11" x14ac:dyDescent="0.25">
      <c r="A3406">
        <v>180</v>
      </c>
      <c r="B3406" s="1">
        <v>39814</v>
      </c>
      <c r="C3406">
        <v>6</v>
      </c>
      <c r="D3406" t="str">
        <f>VLOOKUP(Rent[[#This Row],[Real_estate_Item]],Houses[#All],2)</f>
        <v>Eindhoven-Oost</v>
      </c>
      <c r="E3406" t="str">
        <f>VLOOKUP(Rent[[#This Row],[Real_estate_Item]],Houses[#All],3)</f>
        <v>Villapark</v>
      </c>
      <c r="F3406" t="str">
        <f>VLOOKUP(Rent[[#This Row],[Real_estate_Item]],Houses[#All],6)</f>
        <v>Villa</v>
      </c>
      <c r="G3406" s="3">
        <f>VLOOKUP(Rent[[#This Row],[Real_estate_Item]],Houses[#All],7)</f>
        <v>2160</v>
      </c>
      <c r="H3406" s="3">
        <f t="shared" si="106"/>
        <v>12960</v>
      </c>
      <c r="I3406" s="3">
        <f t="shared" si="107"/>
        <v>25920</v>
      </c>
      <c r="J3406" s="4">
        <f>Rent[[#This Row],[Actual_Rent]]/Rent[[#This Row],[Planned_rent]]</f>
        <v>0.5</v>
      </c>
      <c r="K3406"/>
    </row>
    <row r="3407" spans="1:11" x14ac:dyDescent="0.25">
      <c r="A3407">
        <v>180</v>
      </c>
      <c r="B3407" s="1">
        <v>40179</v>
      </c>
      <c r="C3407">
        <v>6</v>
      </c>
      <c r="D3407" t="str">
        <f>VLOOKUP(Rent[[#This Row],[Real_estate_Item]],Houses[#All],2)</f>
        <v>Eindhoven-Oost</v>
      </c>
      <c r="E3407" t="str">
        <f>VLOOKUP(Rent[[#This Row],[Real_estate_Item]],Houses[#All],3)</f>
        <v>Villapark</v>
      </c>
      <c r="F3407" t="str">
        <f>VLOOKUP(Rent[[#This Row],[Real_estate_Item]],Houses[#All],6)</f>
        <v>Villa</v>
      </c>
      <c r="G3407" s="3">
        <f>VLOOKUP(Rent[[#This Row],[Real_estate_Item]],Houses[#All],7)</f>
        <v>2160</v>
      </c>
      <c r="H3407" s="3">
        <f t="shared" si="106"/>
        <v>12960</v>
      </c>
      <c r="I3407" s="3">
        <f t="shared" si="107"/>
        <v>25920</v>
      </c>
      <c r="J3407" s="4">
        <f>Rent[[#This Row],[Actual_Rent]]/Rent[[#This Row],[Planned_rent]]</f>
        <v>0.5</v>
      </c>
      <c r="K3407"/>
    </row>
    <row r="3408" spans="1:11" x14ac:dyDescent="0.25">
      <c r="A3408">
        <v>180</v>
      </c>
      <c r="B3408" s="1">
        <v>40544</v>
      </c>
      <c r="C3408">
        <v>4</v>
      </c>
      <c r="D3408" t="str">
        <f>VLOOKUP(Rent[[#This Row],[Real_estate_Item]],Houses[#All],2)</f>
        <v>Eindhoven-Oost</v>
      </c>
      <c r="E3408" t="str">
        <f>VLOOKUP(Rent[[#This Row],[Real_estate_Item]],Houses[#All],3)</f>
        <v>Villapark</v>
      </c>
      <c r="F3408" t="str">
        <f>VLOOKUP(Rent[[#This Row],[Real_estate_Item]],Houses[#All],6)</f>
        <v>Villa</v>
      </c>
      <c r="G3408" s="3">
        <f>VLOOKUP(Rent[[#This Row],[Real_estate_Item]],Houses[#All],7)</f>
        <v>2160</v>
      </c>
      <c r="H3408" s="3">
        <f t="shared" si="106"/>
        <v>8640</v>
      </c>
      <c r="I3408" s="3">
        <f t="shared" si="107"/>
        <v>25920</v>
      </c>
      <c r="J3408" s="4">
        <f>Rent[[#This Row],[Actual_Rent]]/Rent[[#This Row],[Planned_rent]]</f>
        <v>0.33333333333333331</v>
      </c>
      <c r="K3408"/>
    </row>
    <row r="3409" spans="1:11" x14ac:dyDescent="0.25">
      <c r="A3409">
        <v>180</v>
      </c>
      <c r="B3409" s="1">
        <v>40909</v>
      </c>
      <c r="C3409">
        <v>3</v>
      </c>
      <c r="D3409" t="str">
        <f>VLOOKUP(Rent[[#This Row],[Real_estate_Item]],Houses[#All],2)</f>
        <v>Eindhoven-Oost</v>
      </c>
      <c r="E3409" t="str">
        <f>VLOOKUP(Rent[[#This Row],[Real_estate_Item]],Houses[#All],3)</f>
        <v>Villapark</v>
      </c>
      <c r="F3409" t="str">
        <f>VLOOKUP(Rent[[#This Row],[Real_estate_Item]],Houses[#All],6)</f>
        <v>Villa</v>
      </c>
      <c r="G3409" s="3">
        <f>VLOOKUP(Rent[[#This Row],[Real_estate_Item]],Houses[#All],7)</f>
        <v>2160</v>
      </c>
      <c r="H3409" s="3">
        <f t="shared" si="106"/>
        <v>6480</v>
      </c>
      <c r="I3409" s="3">
        <f t="shared" si="107"/>
        <v>25920</v>
      </c>
      <c r="J3409" s="4">
        <f>Rent[[#This Row],[Actual_Rent]]/Rent[[#This Row],[Planned_rent]]</f>
        <v>0.25</v>
      </c>
      <c r="K3409"/>
    </row>
    <row r="3410" spans="1:11" x14ac:dyDescent="0.25">
      <c r="A3410">
        <v>180</v>
      </c>
      <c r="B3410" s="1">
        <v>41275</v>
      </c>
      <c r="C3410">
        <v>6</v>
      </c>
      <c r="D3410" t="str">
        <f>VLOOKUP(Rent[[#This Row],[Real_estate_Item]],Houses[#All],2)</f>
        <v>Eindhoven-Oost</v>
      </c>
      <c r="E3410" t="str">
        <f>VLOOKUP(Rent[[#This Row],[Real_estate_Item]],Houses[#All],3)</f>
        <v>Villapark</v>
      </c>
      <c r="F3410" t="str">
        <f>VLOOKUP(Rent[[#This Row],[Real_estate_Item]],Houses[#All],6)</f>
        <v>Villa</v>
      </c>
      <c r="G3410" s="3">
        <f>VLOOKUP(Rent[[#This Row],[Real_estate_Item]],Houses[#All],7)</f>
        <v>2160</v>
      </c>
      <c r="H3410" s="3">
        <f t="shared" si="106"/>
        <v>12960</v>
      </c>
      <c r="I3410" s="3">
        <f t="shared" si="107"/>
        <v>25920</v>
      </c>
      <c r="J3410" s="4">
        <f>Rent[[#This Row],[Actual_Rent]]/Rent[[#This Row],[Planned_rent]]</f>
        <v>0.5</v>
      </c>
      <c r="K3410"/>
    </row>
    <row r="3411" spans="1:11" x14ac:dyDescent="0.25">
      <c r="A3411">
        <v>180</v>
      </c>
      <c r="B3411" s="1">
        <v>41640</v>
      </c>
      <c r="C3411">
        <v>6</v>
      </c>
      <c r="D3411" t="str">
        <f>VLOOKUP(Rent[[#This Row],[Real_estate_Item]],Houses[#All],2)</f>
        <v>Eindhoven-Oost</v>
      </c>
      <c r="E3411" t="str">
        <f>VLOOKUP(Rent[[#This Row],[Real_estate_Item]],Houses[#All],3)</f>
        <v>Villapark</v>
      </c>
      <c r="F3411" t="str">
        <f>VLOOKUP(Rent[[#This Row],[Real_estate_Item]],Houses[#All],6)</f>
        <v>Villa</v>
      </c>
      <c r="G3411" s="3">
        <f>VLOOKUP(Rent[[#This Row],[Real_estate_Item]],Houses[#All],7)</f>
        <v>2160</v>
      </c>
      <c r="H3411" s="3">
        <f t="shared" si="106"/>
        <v>12960</v>
      </c>
      <c r="I3411" s="3">
        <f t="shared" si="107"/>
        <v>25920</v>
      </c>
      <c r="J3411" s="4">
        <f>Rent[[#This Row],[Actual_Rent]]/Rent[[#This Row],[Planned_rent]]</f>
        <v>0.5</v>
      </c>
      <c r="K3411"/>
    </row>
    <row r="3412" spans="1:11" x14ac:dyDescent="0.25">
      <c r="A3412">
        <v>180</v>
      </c>
      <c r="B3412" s="1">
        <v>42005</v>
      </c>
      <c r="C3412">
        <v>4</v>
      </c>
      <c r="D3412" t="str">
        <f>VLOOKUP(Rent[[#This Row],[Real_estate_Item]],Houses[#All],2)</f>
        <v>Eindhoven-Oost</v>
      </c>
      <c r="E3412" t="str">
        <f>VLOOKUP(Rent[[#This Row],[Real_estate_Item]],Houses[#All],3)</f>
        <v>Villapark</v>
      </c>
      <c r="F3412" t="str">
        <f>VLOOKUP(Rent[[#This Row],[Real_estate_Item]],Houses[#All],6)</f>
        <v>Villa</v>
      </c>
      <c r="G3412" s="3">
        <f>VLOOKUP(Rent[[#This Row],[Real_estate_Item]],Houses[#All],7)</f>
        <v>2160</v>
      </c>
      <c r="H3412" s="3">
        <f t="shared" si="106"/>
        <v>8640</v>
      </c>
      <c r="I3412" s="3">
        <f t="shared" si="107"/>
        <v>25920</v>
      </c>
      <c r="J3412" s="4">
        <f>Rent[[#This Row],[Actual_Rent]]/Rent[[#This Row],[Planned_rent]]</f>
        <v>0.33333333333333331</v>
      </c>
      <c r="K3412"/>
    </row>
    <row r="3413" spans="1:11" x14ac:dyDescent="0.25">
      <c r="A3413">
        <v>180</v>
      </c>
      <c r="B3413" s="1">
        <v>42370</v>
      </c>
      <c r="C3413">
        <v>4</v>
      </c>
      <c r="D3413" t="str">
        <f>VLOOKUP(Rent[[#This Row],[Real_estate_Item]],Houses[#All],2)</f>
        <v>Eindhoven-Oost</v>
      </c>
      <c r="E3413" t="str">
        <f>VLOOKUP(Rent[[#This Row],[Real_estate_Item]],Houses[#All],3)</f>
        <v>Villapark</v>
      </c>
      <c r="F3413" t="str">
        <f>VLOOKUP(Rent[[#This Row],[Real_estate_Item]],Houses[#All],6)</f>
        <v>Villa</v>
      </c>
      <c r="G3413" s="3">
        <f>VLOOKUP(Rent[[#This Row],[Real_estate_Item]],Houses[#All],7)</f>
        <v>2160</v>
      </c>
      <c r="H3413" s="3">
        <f t="shared" si="106"/>
        <v>8640</v>
      </c>
      <c r="I3413" s="3">
        <f t="shared" si="107"/>
        <v>25920</v>
      </c>
      <c r="J3413" s="4">
        <f>Rent[[#This Row],[Actual_Rent]]/Rent[[#This Row],[Planned_rent]]</f>
        <v>0.33333333333333331</v>
      </c>
      <c r="K3413"/>
    </row>
    <row r="3414" spans="1:11" x14ac:dyDescent="0.25">
      <c r="A3414">
        <v>180</v>
      </c>
      <c r="B3414" s="1">
        <v>42736</v>
      </c>
      <c r="C3414">
        <v>4</v>
      </c>
      <c r="D3414" t="str">
        <f>VLOOKUP(Rent[[#This Row],[Real_estate_Item]],Houses[#All],2)</f>
        <v>Eindhoven-Oost</v>
      </c>
      <c r="E3414" t="str">
        <f>VLOOKUP(Rent[[#This Row],[Real_estate_Item]],Houses[#All],3)</f>
        <v>Villapark</v>
      </c>
      <c r="F3414" t="str">
        <f>VLOOKUP(Rent[[#This Row],[Real_estate_Item]],Houses[#All],6)</f>
        <v>Villa</v>
      </c>
      <c r="G3414" s="3">
        <f>VLOOKUP(Rent[[#This Row],[Real_estate_Item]],Houses[#All],7)</f>
        <v>2160</v>
      </c>
      <c r="H3414" s="3">
        <f t="shared" si="106"/>
        <v>8640</v>
      </c>
      <c r="I3414" s="3">
        <f t="shared" si="107"/>
        <v>25920</v>
      </c>
      <c r="J3414" s="4">
        <f>Rent[[#This Row],[Actual_Rent]]/Rent[[#This Row],[Planned_rent]]</f>
        <v>0.33333333333333331</v>
      </c>
      <c r="K3414"/>
    </row>
    <row r="3415" spans="1:11" x14ac:dyDescent="0.25">
      <c r="A3415">
        <v>181</v>
      </c>
      <c r="B3415" s="1">
        <v>36892</v>
      </c>
      <c r="C3415">
        <v>7</v>
      </c>
      <c r="D3415" t="str">
        <f>VLOOKUP(Rent[[#This Row],[Real_estate_Item]],Houses[#All],2)</f>
        <v>Eindhoven-Oost</v>
      </c>
      <c r="E3415" t="str">
        <f>VLOOKUP(Rent[[#This Row],[Real_estate_Item]],Houses[#All],3)</f>
        <v>Villapark</v>
      </c>
      <c r="F3415" t="str">
        <f>VLOOKUP(Rent[[#This Row],[Real_estate_Item]],Houses[#All],6)</f>
        <v>House</v>
      </c>
      <c r="G3415" s="3">
        <f>VLOOKUP(Rent[[#This Row],[Real_estate_Item]],Houses[#All],7)</f>
        <v>1395</v>
      </c>
      <c r="H3415" s="3">
        <f t="shared" si="106"/>
        <v>9765</v>
      </c>
      <c r="I3415" s="3">
        <f t="shared" si="107"/>
        <v>16740</v>
      </c>
      <c r="J3415" s="4">
        <f>Rent[[#This Row],[Actual_Rent]]/Rent[[#This Row],[Planned_rent]]</f>
        <v>0.58333333333333337</v>
      </c>
      <c r="K3415"/>
    </row>
    <row r="3416" spans="1:11" x14ac:dyDescent="0.25">
      <c r="A3416">
        <v>181</v>
      </c>
      <c r="B3416" s="1">
        <v>37257</v>
      </c>
      <c r="C3416">
        <v>5</v>
      </c>
      <c r="D3416" t="str">
        <f>VLOOKUP(Rent[[#This Row],[Real_estate_Item]],Houses[#All],2)</f>
        <v>Eindhoven-Oost</v>
      </c>
      <c r="E3416" t="str">
        <f>VLOOKUP(Rent[[#This Row],[Real_estate_Item]],Houses[#All],3)</f>
        <v>Villapark</v>
      </c>
      <c r="F3416" t="str">
        <f>VLOOKUP(Rent[[#This Row],[Real_estate_Item]],Houses[#All],6)</f>
        <v>House</v>
      </c>
      <c r="G3416" s="3">
        <f>VLOOKUP(Rent[[#This Row],[Real_estate_Item]],Houses[#All],7)</f>
        <v>1395</v>
      </c>
      <c r="H3416" s="3">
        <f t="shared" si="106"/>
        <v>6975</v>
      </c>
      <c r="I3416" s="3">
        <f t="shared" si="107"/>
        <v>16740</v>
      </c>
      <c r="J3416" s="4">
        <f>Rent[[#This Row],[Actual_Rent]]/Rent[[#This Row],[Planned_rent]]</f>
        <v>0.41666666666666669</v>
      </c>
      <c r="K3416"/>
    </row>
    <row r="3417" spans="1:11" x14ac:dyDescent="0.25">
      <c r="A3417">
        <v>181</v>
      </c>
      <c r="B3417" s="1">
        <v>37622</v>
      </c>
      <c r="C3417">
        <v>7</v>
      </c>
      <c r="D3417" t="str">
        <f>VLOOKUP(Rent[[#This Row],[Real_estate_Item]],Houses[#All],2)</f>
        <v>Eindhoven-Oost</v>
      </c>
      <c r="E3417" t="str">
        <f>VLOOKUP(Rent[[#This Row],[Real_estate_Item]],Houses[#All],3)</f>
        <v>Villapark</v>
      </c>
      <c r="F3417" t="str">
        <f>VLOOKUP(Rent[[#This Row],[Real_estate_Item]],Houses[#All],6)</f>
        <v>House</v>
      </c>
      <c r="G3417" s="3">
        <f>VLOOKUP(Rent[[#This Row],[Real_estate_Item]],Houses[#All],7)</f>
        <v>1395</v>
      </c>
      <c r="H3417" s="3">
        <f t="shared" si="106"/>
        <v>9765</v>
      </c>
      <c r="I3417" s="3">
        <f t="shared" si="107"/>
        <v>16740</v>
      </c>
      <c r="J3417" s="4">
        <f>Rent[[#This Row],[Actual_Rent]]/Rent[[#This Row],[Planned_rent]]</f>
        <v>0.58333333333333337</v>
      </c>
      <c r="K3417"/>
    </row>
    <row r="3418" spans="1:11" x14ac:dyDescent="0.25">
      <c r="A3418">
        <v>181</v>
      </c>
      <c r="B3418" s="1">
        <v>37987</v>
      </c>
      <c r="C3418">
        <v>3</v>
      </c>
      <c r="D3418" t="str">
        <f>VLOOKUP(Rent[[#This Row],[Real_estate_Item]],Houses[#All],2)</f>
        <v>Eindhoven-Oost</v>
      </c>
      <c r="E3418" t="str">
        <f>VLOOKUP(Rent[[#This Row],[Real_estate_Item]],Houses[#All],3)</f>
        <v>Villapark</v>
      </c>
      <c r="F3418" t="str">
        <f>VLOOKUP(Rent[[#This Row],[Real_estate_Item]],Houses[#All],6)</f>
        <v>House</v>
      </c>
      <c r="G3418" s="3">
        <f>VLOOKUP(Rent[[#This Row],[Real_estate_Item]],Houses[#All],7)</f>
        <v>1395</v>
      </c>
      <c r="H3418" s="3">
        <f t="shared" si="106"/>
        <v>4185</v>
      </c>
      <c r="I3418" s="3">
        <f t="shared" si="107"/>
        <v>16740</v>
      </c>
      <c r="J3418" s="4">
        <f>Rent[[#This Row],[Actual_Rent]]/Rent[[#This Row],[Planned_rent]]</f>
        <v>0.25</v>
      </c>
      <c r="K3418"/>
    </row>
    <row r="3419" spans="1:11" x14ac:dyDescent="0.25">
      <c r="A3419">
        <v>181</v>
      </c>
      <c r="B3419" s="1">
        <v>38353</v>
      </c>
      <c r="C3419">
        <v>6</v>
      </c>
      <c r="D3419" t="str">
        <f>VLOOKUP(Rent[[#This Row],[Real_estate_Item]],Houses[#All],2)</f>
        <v>Eindhoven-Oost</v>
      </c>
      <c r="E3419" t="str">
        <f>VLOOKUP(Rent[[#This Row],[Real_estate_Item]],Houses[#All],3)</f>
        <v>Villapark</v>
      </c>
      <c r="F3419" t="str">
        <f>VLOOKUP(Rent[[#This Row],[Real_estate_Item]],Houses[#All],6)</f>
        <v>House</v>
      </c>
      <c r="G3419" s="3">
        <f>VLOOKUP(Rent[[#This Row],[Real_estate_Item]],Houses[#All],7)</f>
        <v>1395</v>
      </c>
      <c r="H3419" s="3">
        <f t="shared" si="106"/>
        <v>8370</v>
      </c>
      <c r="I3419" s="3">
        <f t="shared" si="107"/>
        <v>16740</v>
      </c>
      <c r="J3419" s="4">
        <f>Rent[[#This Row],[Actual_Rent]]/Rent[[#This Row],[Planned_rent]]</f>
        <v>0.5</v>
      </c>
      <c r="K3419"/>
    </row>
    <row r="3420" spans="1:11" x14ac:dyDescent="0.25">
      <c r="A3420">
        <v>181</v>
      </c>
      <c r="B3420" s="1">
        <v>38718</v>
      </c>
      <c r="C3420">
        <v>5</v>
      </c>
      <c r="D3420" t="str">
        <f>VLOOKUP(Rent[[#This Row],[Real_estate_Item]],Houses[#All],2)</f>
        <v>Eindhoven-Oost</v>
      </c>
      <c r="E3420" t="str">
        <f>VLOOKUP(Rent[[#This Row],[Real_estate_Item]],Houses[#All],3)</f>
        <v>Villapark</v>
      </c>
      <c r="F3420" t="str">
        <f>VLOOKUP(Rent[[#This Row],[Real_estate_Item]],Houses[#All],6)</f>
        <v>House</v>
      </c>
      <c r="G3420" s="3">
        <f>VLOOKUP(Rent[[#This Row],[Real_estate_Item]],Houses[#All],7)</f>
        <v>1395</v>
      </c>
      <c r="H3420" s="3">
        <f t="shared" si="106"/>
        <v>6975</v>
      </c>
      <c r="I3420" s="3">
        <f t="shared" si="107"/>
        <v>16740</v>
      </c>
      <c r="J3420" s="4">
        <f>Rent[[#This Row],[Actual_Rent]]/Rent[[#This Row],[Planned_rent]]</f>
        <v>0.41666666666666669</v>
      </c>
      <c r="K3420"/>
    </row>
    <row r="3421" spans="1:11" x14ac:dyDescent="0.25">
      <c r="A3421">
        <v>181</v>
      </c>
      <c r="B3421" s="1">
        <v>39083</v>
      </c>
      <c r="C3421">
        <v>7</v>
      </c>
      <c r="D3421" t="str">
        <f>VLOOKUP(Rent[[#This Row],[Real_estate_Item]],Houses[#All],2)</f>
        <v>Eindhoven-Oost</v>
      </c>
      <c r="E3421" t="str">
        <f>VLOOKUP(Rent[[#This Row],[Real_estate_Item]],Houses[#All],3)</f>
        <v>Villapark</v>
      </c>
      <c r="F3421" t="str">
        <f>VLOOKUP(Rent[[#This Row],[Real_estate_Item]],Houses[#All],6)</f>
        <v>House</v>
      </c>
      <c r="G3421" s="3">
        <f>VLOOKUP(Rent[[#This Row],[Real_estate_Item]],Houses[#All],7)</f>
        <v>1395</v>
      </c>
      <c r="H3421" s="3">
        <f t="shared" si="106"/>
        <v>9765</v>
      </c>
      <c r="I3421" s="3">
        <f t="shared" si="107"/>
        <v>16740</v>
      </c>
      <c r="J3421" s="4">
        <f>Rent[[#This Row],[Actual_Rent]]/Rent[[#This Row],[Planned_rent]]</f>
        <v>0.58333333333333337</v>
      </c>
      <c r="K3421"/>
    </row>
    <row r="3422" spans="1:11" x14ac:dyDescent="0.25">
      <c r="A3422">
        <v>181</v>
      </c>
      <c r="B3422" s="1">
        <v>39448</v>
      </c>
      <c r="C3422">
        <v>7</v>
      </c>
      <c r="D3422" t="str">
        <f>VLOOKUP(Rent[[#This Row],[Real_estate_Item]],Houses[#All],2)</f>
        <v>Eindhoven-Oost</v>
      </c>
      <c r="E3422" t="str">
        <f>VLOOKUP(Rent[[#This Row],[Real_estate_Item]],Houses[#All],3)</f>
        <v>Villapark</v>
      </c>
      <c r="F3422" t="str">
        <f>VLOOKUP(Rent[[#This Row],[Real_estate_Item]],Houses[#All],6)</f>
        <v>House</v>
      </c>
      <c r="G3422" s="3">
        <f>VLOOKUP(Rent[[#This Row],[Real_estate_Item]],Houses[#All],7)</f>
        <v>1395</v>
      </c>
      <c r="H3422" s="3">
        <f t="shared" si="106"/>
        <v>9765</v>
      </c>
      <c r="I3422" s="3">
        <f t="shared" si="107"/>
        <v>16740</v>
      </c>
      <c r="J3422" s="4">
        <f>Rent[[#This Row],[Actual_Rent]]/Rent[[#This Row],[Planned_rent]]</f>
        <v>0.58333333333333337</v>
      </c>
      <c r="K3422"/>
    </row>
    <row r="3423" spans="1:11" x14ac:dyDescent="0.25">
      <c r="A3423">
        <v>181</v>
      </c>
      <c r="B3423" s="1">
        <v>39814</v>
      </c>
      <c r="C3423">
        <v>7</v>
      </c>
      <c r="D3423" t="str">
        <f>VLOOKUP(Rent[[#This Row],[Real_estate_Item]],Houses[#All],2)</f>
        <v>Eindhoven-Oost</v>
      </c>
      <c r="E3423" t="str">
        <f>VLOOKUP(Rent[[#This Row],[Real_estate_Item]],Houses[#All],3)</f>
        <v>Villapark</v>
      </c>
      <c r="F3423" t="str">
        <f>VLOOKUP(Rent[[#This Row],[Real_estate_Item]],Houses[#All],6)</f>
        <v>House</v>
      </c>
      <c r="G3423" s="3">
        <f>VLOOKUP(Rent[[#This Row],[Real_estate_Item]],Houses[#All],7)</f>
        <v>1395</v>
      </c>
      <c r="H3423" s="3">
        <f t="shared" si="106"/>
        <v>9765</v>
      </c>
      <c r="I3423" s="3">
        <f t="shared" si="107"/>
        <v>16740</v>
      </c>
      <c r="J3423" s="4">
        <f>Rent[[#This Row],[Actual_Rent]]/Rent[[#This Row],[Planned_rent]]</f>
        <v>0.58333333333333337</v>
      </c>
      <c r="K3423"/>
    </row>
    <row r="3424" spans="1:11" x14ac:dyDescent="0.25">
      <c r="A3424">
        <v>181</v>
      </c>
      <c r="B3424" s="1">
        <v>40179</v>
      </c>
      <c r="C3424">
        <v>7</v>
      </c>
      <c r="D3424" t="str">
        <f>VLOOKUP(Rent[[#This Row],[Real_estate_Item]],Houses[#All],2)</f>
        <v>Eindhoven-Oost</v>
      </c>
      <c r="E3424" t="str">
        <f>VLOOKUP(Rent[[#This Row],[Real_estate_Item]],Houses[#All],3)</f>
        <v>Villapark</v>
      </c>
      <c r="F3424" t="str">
        <f>VLOOKUP(Rent[[#This Row],[Real_estate_Item]],Houses[#All],6)</f>
        <v>House</v>
      </c>
      <c r="G3424" s="3">
        <f>VLOOKUP(Rent[[#This Row],[Real_estate_Item]],Houses[#All],7)</f>
        <v>1395</v>
      </c>
      <c r="H3424" s="3">
        <f t="shared" si="106"/>
        <v>9765</v>
      </c>
      <c r="I3424" s="3">
        <f t="shared" si="107"/>
        <v>16740</v>
      </c>
      <c r="J3424" s="4">
        <f>Rent[[#This Row],[Actual_Rent]]/Rent[[#This Row],[Planned_rent]]</f>
        <v>0.58333333333333337</v>
      </c>
      <c r="K3424"/>
    </row>
    <row r="3425" spans="1:11" x14ac:dyDescent="0.25">
      <c r="A3425">
        <v>181</v>
      </c>
      <c r="B3425" s="1">
        <v>40544</v>
      </c>
      <c r="C3425">
        <v>6</v>
      </c>
      <c r="D3425" t="str">
        <f>VLOOKUP(Rent[[#This Row],[Real_estate_Item]],Houses[#All],2)</f>
        <v>Eindhoven-Oost</v>
      </c>
      <c r="E3425" t="str">
        <f>VLOOKUP(Rent[[#This Row],[Real_estate_Item]],Houses[#All],3)</f>
        <v>Villapark</v>
      </c>
      <c r="F3425" t="str">
        <f>VLOOKUP(Rent[[#This Row],[Real_estate_Item]],Houses[#All],6)</f>
        <v>House</v>
      </c>
      <c r="G3425" s="3">
        <f>VLOOKUP(Rent[[#This Row],[Real_estate_Item]],Houses[#All],7)</f>
        <v>1395</v>
      </c>
      <c r="H3425" s="3">
        <f t="shared" si="106"/>
        <v>8370</v>
      </c>
      <c r="I3425" s="3">
        <f t="shared" si="107"/>
        <v>16740</v>
      </c>
      <c r="J3425" s="4">
        <f>Rent[[#This Row],[Actual_Rent]]/Rent[[#This Row],[Planned_rent]]</f>
        <v>0.5</v>
      </c>
      <c r="K3425"/>
    </row>
    <row r="3426" spans="1:11" x14ac:dyDescent="0.25">
      <c r="A3426">
        <v>181</v>
      </c>
      <c r="B3426" s="1">
        <v>40909</v>
      </c>
      <c r="C3426">
        <v>6</v>
      </c>
      <c r="D3426" t="str">
        <f>VLOOKUP(Rent[[#This Row],[Real_estate_Item]],Houses[#All],2)</f>
        <v>Eindhoven-Oost</v>
      </c>
      <c r="E3426" t="str">
        <f>VLOOKUP(Rent[[#This Row],[Real_estate_Item]],Houses[#All],3)</f>
        <v>Villapark</v>
      </c>
      <c r="F3426" t="str">
        <f>VLOOKUP(Rent[[#This Row],[Real_estate_Item]],Houses[#All],6)</f>
        <v>House</v>
      </c>
      <c r="G3426" s="3">
        <f>VLOOKUP(Rent[[#This Row],[Real_estate_Item]],Houses[#All],7)</f>
        <v>1395</v>
      </c>
      <c r="H3426" s="3">
        <f t="shared" si="106"/>
        <v>8370</v>
      </c>
      <c r="I3426" s="3">
        <f t="shared" si="107"/>
        <v>16740</v>
      </c>
      <c r="J3426" s="4">
        <f>Rent[[#This Row],[Actual_Rent]]/Rent[[#This Row],[Planned_rent]]</f>
        <v>0.5</v>
      </c>
      <c r="K3426"/>
    </row>
    <row r="3427" spans="1:11" x14ac:dyDescent="0.25">
      <c r="A3427">
        <v>181</v>
      </c>
      <c r="B3427" s="1">
        <v>41275</v>
      </c>
      <c r="C3427">
        <v>3</v>
      </c>
      <c r="D3427" t="str">
        <f>VLOOKUP(Rent[[#This Row],[Real_estate_Item]],Houses[#All],2)</f>
        <v>Eindhoven-Oost</v>
      </c>
      <c r="E3427" t="str">
        <f>VLOOKUP(Rent[[#This Row],[Real_estate_Item]],Houses[#All],3)</f>
        <v>Villapark</v>
      </c>
      <c r="F3427" t="str">
        <f>VLOOKUP(Rent[[#This Row],[Real_estate_Item]],Houses[#All],6)</f>
        <v>House</v>
      </c>
      <c r="G3427" s="3">
        <f>VLOOKUP(Rent[[#This Row],[Real_estate_Item]],Houses[#All],7)</f>
        <v>1395</v>
      </c>
      <c r="H3427" s="3">
        <f t="shared" si="106"/>
        <v>4185</v>
      </c>
      <c r="I3427" s="3">
        <f t="shared" si="107"/>
        <v>16740</v>
      </c>
      <c r="J3427" s="4">
        <f>Rent[[#This Row],[Actual_Rent]]/Rent[[#This Row],[Planned_rent]]</f>
        <v>0.25</v>
      </c>
      <c r="K3427"/>
    </row>
    <row r="3428" spans="1:11" x14ac:dyDescent="0.25">
      <c r="A3428">
        <v>181</v>
      </c>
      <c r="B3428" s="1">
        <v>41640</v>
      </c>
      <c r="C3428">
        <v>3</v>
      </c>
      <c r="D3428" t="str">
        <f>VLOOKUP(Rent[[#This Row],[Real_estate_Item]],Houses[#All],2)</f>
        <v>Eindhoven-Oost</v>
      </c>
      <c r="E3428" t="str">
        <f>VLOOKUP(Rent[[#This Row],[Real_estate_Item]],Houses[#All],3)</f>
        <v>Villapark</v>
      </c>
      <c r="F3428" t="str">
        <f>VLOOKUP(Rent[[#This Row],[Real_estate_Item]],Houses[#All],6)</f>
        <v>House</v>
      </c>
      <c r="G3428" s="3">
        <f>VLOOKUP(Rent[[#This Row],[Real_estate_Item]],Houses[#All],7)</f>
        <v>1395</v>
      </c>
      <c r="H3428" s="3">
        <f t="shared" si="106"/>
        <v>4185</v>
      </c>
      <c r="I3428" s="3">
        <f t="shared" si="107"/>
        <v>16740</v>
      </c>
      <c r="J3428" s="4">
        <f>Rent[[#This Row],[Actual_Rent]]/Rent[[#This Row],[Planned_rent]]</f>
        <v>0.25</v>
      </c>
      <c r="K3428"/>
    </row>
    <row r="3429" spans="1:11" x14ac:dyDescent="0.25">
      <c r="A3429">
        <v>181</v>
      </c>
      <c r="B3429" s="1">
        <v>42005</v>
      </c>
      <c r="C3429">
        <v>6</v>
      </c>
      <c r="D3429" t="str">
        <f>VLOOKUP(Rent[[#This Row],[Real_estate_Item]],Houses[#All],2)</f>
        <v>Eindhoven-Oost</v>
      </c>
      <c r="E3429" t="str">
        <f>VLOOKUP(Rent[[#This Row],[Real_estate_Item]],Houses[#All],3)</f>
        <v>Villapark</v>
      </c>
      <c r="F3429" t="str">
        <f>VLOOKUP(Rent[[#This Row],[Real_estate_Item]],Houses[#All],6)</f>
        <v>House</v>
      </c>
      <c r="G3429" s="3">
        <f>VLOOKUP(Rent[[#This Row],[Real_estate_Item]],Houses[#All],7)</f>
        <v>1395</v>
      </c>
      <c r="H3429" s="3">
        <f t="shared" si="106"/>
        <v>8370</v>
      </c>
      <c r="I3429" s="3">
        <f t="shared" si="107"/>
        <v>16740</v>
      </c>
      <c r="J3429" s="4">
        <f>Rent[[#This Row],[Actual_Rent]]/Rent[[#This Row],[Planned_rent]]</f>
        <v>0.5</v>
      </c>
      <c r="K3429"/>
    </row>
    <row r="3430" spans="1:11" x14ac:dyDescent="0.25">
      <c r="A3430">
        <v>181</v>
      </c>
      <c r="B3430" s="1">
        <v>42370</v>
      </c>
      <c r="C3430">
        <v>6</v>
      </c>
      <c r="D3430" t="str">
        <f>VLOOKUP(Rent[[#This Row],[Real_estate_Item]],Houses[#All],2)</f>
        <v>Eindhoven-Oost</v>
      </c>
      <c r="E3430" t="str">
        <f>VLOOKUP(Rent[[#This Row],[Real_estate_Item]],Houses[#All],3)</f>
        <v>Villapark</v>
      </c>
      <c r="F3430" t="str">
        <f>VLOOKUP(Rent[[#This Row],[Real_estate_Item]],Houses[#All],6)</f>
        <v>House</v>
      </c>
      <c r="G3430" s="3">
        <f>VLOOKUP(Rent[[#This Row],[Real_estate_Item]],Houses[#All],7)</f>
        <v>1395</v>
      </c>
      <c r="H3430" s="3">
        <f t="shared" si="106"/>
        <v>8370</v>
      </c>
      <c r="I3430" s="3">
        <f t="shared" si="107"/>
        <v>16740</v>
      </c>
      <c r="J3430" s="4">
        <f>Rent[[#This Row],[Actual_Rent]]/Rent[[#This Row],[Planned_rent]]</f>
        <v>0.5</v>
      </c>
      <c r="K3430"/>
    </row>
    <row r="3431" spans="1:11" x14ac:dyDescent="0.25">
      <c r="A3431">
        <v>181</v>
      </c>
      <c r="B3431" s="1">
        <v>42736</v>
      </c>
      <c r="C3431">
        <v>6</v>
      </c>
      <c r="D3431" t="str">
        <f>VLOOKUP(Rent[[#This Row],[Real_estate_Item]],Houses[#All],2)</f>
        <v>Eindhoven-Oost</v>
      </c>
      <c r="E3431" t="str">
        <f>VLOOKUP(Rent[[#This Row],[Real_estate_Item]],Houses[#All],3)</f>
        <v>Villapark</v>
      </c>
      <c r="F3431" t="str">
        <f>VLOOKUP(Rent[[#This Row],[Real_estate_Item]],Houses[#All],6)</f>
        <v>House</v>
      </c>
      <c r="G3431" s="3">
        <f>VLOOKUP(Rent[[#This Row],[Real_estate_Item]],Houses[#All],7)</f>
        <v>1395</v>
      </c>
      <c r="H3431" s="3">
        <f t="shared" si="106"/>
        <v>8370</v>
      </c>
      <c r="I3431" s="3">
        <f t="shared" si="107"/>
        <v>16740</v>
      </c>
      <c r="J3431" s="4">
        <f>Rent[[#This Row],[Actual_Rent]]/Rent[[#This Row],[Planned_rent]]</f>
        <v>0.5</v>
      </c>
      <c r="K3431"/>
    </row>
    <row r="3432" spans="1:11" x14ac:dyDescent="0.25">
      <c r="A3432">
        <v>181</v>
      </c>
      <c r="B3432" s="1">
        <v>43101</v>
      </c>
      <c r="C3432">
        <v>8</v>
      </c>
      <c r="D3432" t="str">
        <f>VLOOKUP(Rent[[#This Row],[Real_estate_Item]],Houses[#All],2)</f>
        <v>Eindhoven-Oost</v>
      </c>
      <c r="E3432" t="str">
        <f>VLOOKUP(Rent[[#This Row],[Real_estate_Item]],Houses[#All],3)</f>
        <v>Villapark</v>
      </c>
      <c r="F3432" t="str">
        <f>VLOOKUP(Rent[[#This Row],[Real_estate_Item]],Houses[#All],6)</f>
        <v>House</v>
      </c>
      <c r="G3432" s="3">
        <f>VLOOKUP(Rent[[#This Row],[Real_estate_Item]],Houses[#All],7)</f>
        <v>1395</v>
      </c>
      <c r="H3432" s="3">
        <f t="shared" si="106"/>
        <v>11160</v>
      </c>
      <c r="I3432" s="3">
        <f t="shared" si="107"/>
        <v>16740</v>
      </c>
      <c r="J3432" s="4">
        <f>Rent[[#This Row],[Actual_Rent]]/Rent[[#This Row],[Planned_rent]]</f>
        <v>0.66666666666666663</v>
      </c>
      <c r="K3432"/>
    </row>
    <row r="3433" spans="1:11" x14ac:dyDescent="0.25">
      <c r="A3433">
        <v>181</v>
      </c>
      <c r="B3433" s="1">
        <v>43466</v>
      </c>
      <c r="C3433">
        <v>6</v>
      </c>
      <c r="D3433" t="str">
        <f>VLOOKUP(Rent[[#This Row],[Real_estate_Item]],Houses[#All],2)</f>
        <v>Eindhoven-Oost</v>
      </c>
      <c r="E3433" t="str">
        <f>VLOOKUP(Rent[[#This Row],[Real_estate_Item]],Houses[#All],3)</f>
        <v>Villapark</v>
      </c>
      <c r="F3433" t="str">
        <f>VLOOKUP(Rent[[#This Row],[Real_estate_Item]],Houses[#All],6)</f>
        <v>House</v>
      </c>
      <c r="G3433" s="3">
        <f>VLOOKUP(Rent[[#This Row],[Real_estate_Item]],Houses[#All],7)</f>
        <v>1395</v>
      </c>
      <c r="H3433" s="3">
        <f t="shared" si="106"/>
        <v>8370</v>
      </c>
      <c r="I3433" s="3">
        <f t="shared" si="107"/>
        <v>16740</v>
      </c>
      <c r="J3433" s="4">
        <f>Rent[[#This Row],[Actual_Rent]]/Rent[[#This Row],[Planned_rent]]</f>
        <v>0.5</v>
      </c>
      <c r="K3433"/>
    </row>
    <row r="3434" spans="1:11" x14ac:dyDescent="0.25">
      <c r="A3434">
        <v>182</v>
      </c>
      <c r="B3434" s="1">
        <v>36892</v>
      </c>
      <c r="C3434">
        <v>6</v>
      </c>
      <c r="D3434" t="str">
        <f>VLOOKUP(Rent[[#This Row],[Real_estate_Item]],Houses[#All],2)</f>
        <v>Eindhoven-Oost</v>
      </c>
      <c r="E3434" t="str">
        <f>VLOOKUP(Rent[[#This Row],[Real_estate_Item]],Houses[#All],3)</f>
        <v>Villapark</v>
      </c>
      <c r="F3434" t="str">
        <f>VLOOKUP(Rent[[#This Row],[Real_estate_Item]],Houses[#All],6)</f>
        <v>House</v>
      </c>
      <c r="G3434" s="3">
        <f>VLOOKUP(Rent[[#This Row],[Real_estate_Item]],Houses[#All],7)</f>
        <v>1120</v>
      </c>
      <c r="H3434" s="3">
        <f t="shared" si="106"/>
        <v>6720</v>
      </c>
      <c r="I3434" s="3">
        <f t="shared" si="107"/>
        <v>13440</v>
      </c>
      <c r="J3434" s="4">
        <f>Rent[[#This Row],[Actual_Rent]]/Rent[[#This Row],[Planned_rent]]</f>
        <v>0.5</v>
      </c>
      <c r="K3434"/>
    </row>
    <row r="3435" spans="1:11" x14ac:dyDescent="0.25">
      <c r="A3435">
        <v>182</v>
      </c>
      <c r="B3435" s="1">
        <v>37257</v>
      </c>
      <c r="C3435">
        <v>3</v>
      </c>
      <c r="D3435" t="str">
        <f>VLOOKUP(Rent[[#This Row],[Real_estate_Item]],Houses[#All],2)</f>
        <v>Eindhoven-Oost</v>
      </c>
      <c r="E3435" t="str">
        <f>VLOOKUP(Rent[[#This Row],[Real_estate_Item]],Houses[#All],3)</f>
        <v>Villapark</v>
      </c>
      <c r="F3435" t="str">
        <f>VLOOKUP(Rent[[#This Row],[Real_estate_Item]],Houses[#All],6)</f>
        <v>House</v>
      </c>
      <c r="G3435" s="3">
        <f>VLOOKUP(Rent[[#This Row],[Real_estate_Item]],Houses[#All],7)</f>
        <v>1120</v>
      </c>
      <c r="H3435" s="3">
        <f t="shared" si="106"/>
        <v>3360</v>
      </c>
      <c r="I3435" s="3">
        <f t="shared" si="107"/>
        <v>13440</v>
      </c>
      <c r="J3435" s="4">
        <f>Rent[[#This Row],[Actual_Rent]]/Rent[[#This Row],[Planned_rent]]</f>
        <v>0.25</v>
      </c>
      <c r="K3435"/>
    </row>
    <row r="3436" spans="1:11" x14ac:dyDescent="0.25">
      <c r="A3436">
        <v>182</v>
      </c>
      <c r="B3436" s="1">
        <v>37622</v>
      </c>
      <c r="C3436">
        <v>6</v>
      </c>
      <c r="D3436" t="str">
        <f>VLOOKUP(Rent[[#This Row],[Real_estate_Item]],Houses[#All],2)</f>
        <v>Eindhoven-Oost</v>
      </c>
      <c r="E3436" t="str">
        <f>VLOOKUP(Rent[[#This Row],[Real_estate_Item]],Houses[#All],3)</f>
        <v>Villapark</v>
      </c>
      <c r="F3436" t="str">
        <f>VLOOKUP(Rent[[#This Row],[Real_estate_Item]],Houses[#All],6)</f>
        <v>House</v>
      </c>
      <c r="G3436" s="3">
        <f>VLOOKUP(Rent[[#This Row],[Real_estate_Item]],Houses[#All],7)</f>
        <v>1120</v>
      </c>
      <c r="H3436" s="3">
        <f t="shared" si="106"/>
        <v>6720</v>
      </c>
      <c r="I3436" s="3">
        <f t="shared" si="107"/>
        <v>13440</v>
      </c>
      <c r="J3436" s="4">
        <f>Rent[[#This Row],[Actual_Rent]]/Rent[[#This Row],[Planned_rent]]</f>
        <v>0.5</v>
      </c>
      <c r="K3436"/>
    </row>
    <row r="3437" spans="1:11" x14ac:dyDescent="0.25">
      <c r="A3437">
        <v>182</v>
      </c>
      <c r="B3437" s="1">
        <v>37987</v>
      </c>
      <c r="C3437">
        <v>3</v>
      </c>
      <c r="D3437" t="str">
        <f>VLOOKUP(Rent[[#This Row],[Real_estate_Item]],Houses[#All],2)</f>
        <v>Eindhoven-Oost</v>
      </c>
      <c r="E3437" t="str">
        <f>VLOOKUP(Rent[[#This Row],[Real_estate_Item]],Houses[#All],3)</f>
        <v>Villapark</v>
      </c>
      <c r="F3437" t="str">
        <f>VLOOKUP(Rent[[#This Row],[Real_estate_Item]],Houses[#All],6)</f>
        <v>House</v>
      </c>
      <c r="G3437" s="3">
        <f>VLOOKUP(Rent[[#This Row],[Real_estate_Item]],Houses[#All],7)</f>
        <v>1120</v>
      </c>
      <c r="H3437" s="3">
        <f t="shared" si="106"/>
        <v>3360</v>
      </c>
      <c r="I3437" s="3">
        <f t="shared" si="107"/>
        <v>13440</v>
      </c>
      <c r="J3437" s="4">
        <f>Rent[[#This Row],[Actual_Rent]]/Rent[[#This Row],[Planned_rent]]</f>
        <v>0.25</v>
      </c>
      <c r="K3437"/>
    </row>
    <row r="3438" spans="1:11" x14ac:dyDescent="0.25">
      <c r="A3438">
        <v>182</v>
      </c>
      <c r="B3438" s="1">
        <v>38353</v>
      </c>
      <c r="C3438">
        <v>3</v>
      </c>
      <c r="D3438" t="str">
        <f>VLOOKUP(Rent[[#This Row],[Real_estate_Item]],Houses[#All],2)</f>
        <v>Eindhoven-Oost</v>
      </c>
      <c r="E3438" t="str">
        <f>VLOOKUP(Rent[[#This Row],[Real_estate_Item]],Houses[#All],3)</f>
        <v>Villapark</v>
      </c>
      <c r="F3438" t="str">
        <f>VLOOKUP(Rent[[#This Row],[Real_estate_Item]],Houses[#All],6)</f>
        <v>House</v>
      </c>
      <c r="G3438" s="3">
        <f>VLOOKUP(Rent[[#This Row],[Real_estate_Item]],Houses[#All],7)</f>
        <v>1120</v>
      </c>
      <c r="H3438" s="3">
        <f t="shared" si="106"/>
        <v>3360</v>
      </c>
      <c r="I3438" s="3">
        <f t="shared" si="107"/>
        <v>13440</v>
      </c>
      <c r="J3438" s="4">
        <f>Rent[[#This Row],[Actual_Rent]]/Rent[[#This Row],[Planned_rent]]</f>
        <v>0.25</v>
      </c>
      <c r="K3438"/>
    </row>
    <row r="3439" spans="1:11" x14ac:dyDescent="0.25">
      <c r="A3439">
        <v>182</v>
      </c>
      <c r="B3439" s="1">
        <v>38718</v>
      </c>
      <c r="C3439">
        <v>5</v>
      </c>
      <c r="D3439" t="str">
        <f>VLOOKUP(Rent[[#This Row],[Real_estate_Item]],Houses[#All],2)</f>
        <v>Eindhoven-Oost</v>
      </c>
      <c r="E3439" t="str">
        <f>VLOOKUP(Rent[[#This Row],[Real_estate_Item]],Houses[#All],3)</f>
        <v>Villapark</v>
      </c>
      <c r="F3439" t="str">
        <f>VLOOKUP(Rent[[#This Row],[Real_estate_Item]],Houses[#All],6)</f>
        <v>House</v>
      </c>
      <c r="G3439" s="3">
        <f>VLOOKUP(Rent[[#This Row],[Real_estate_Item]],Houses[#All],7)</f>
        <v>1120</v>
      </c>
      <c r="H3439" s="3">
        <f t="shared" si="106"/>
        <v>5600</v>
      </c>
      <c r="I3439" s="3">
        <f t="shared" si="107"/>
        <v>13440</v>
      </c>
      <c r="J3439" s="4">
        <f>Rent[[#This Row],[Actual_Rent]]/Rent[[#This Row],[Planned_rent]]</f>
        <v>0.41666666666666669</v>
      </c>
      <c r="K3439"/>
    </row>
    <row r="3440" spans="1:11" x14ac:dyDescent="0.25">
      <c r="A3440">
        <v>182</v>
      </c>
      <c r="B3440" s="1">
        <v>39083</v>
      </c>
      <c r="C3440">
        <v>6</v>
      </c>
      <c r="D3440" t="str">
        <f>VLOOKUP(Rent[[#This Row],[Real_estate_Item]],Houses[#All],2)</f>
        <v>Eindhoven-Oost</v>
      </c>
      <c r="E3440" t="str">
        <f>VLOOKUP(Rent[[#This Row],[Real_estate_Item]],Houses[#All],3)</f>
        <v>Villapark</v>
      </c>
      <c r="F3440" t="str">
        <f>VLOOKUP(Rent[[#This Row],[Real_estate_Item]],Houses[#All],6)</f>
        <v>House</v>
      </c>
      <c r="G3440" s="3">
        <f>VLOOKUP(Rent[[#This Row],[Real_estate_Item]],Houses[#All],7)</f>
        <v>1120</v>
      </c>
      <c r="H3440" s="3">
        <f t="shared" si="106"/>
        <v>6720</v>
      </c>
      <c r="I3440" s="3">
        <f t="shared" si="107"/>
        <v>13440</v>
      </c>
      <c r="J3440" s="4">
        <f>Rent[[#This Row],[Actual_Rent]]/Rent[[#This Row],[Planned_rent]]</f>
        <v>0.5</v>
      </c>
      <c r="K3440"/>
    </row>
    <row r="3441" spans="1:11" x14ac:dyDescent="0.25">
      <c r="A3441">
        <v>182</v>
      </c>
      <c r="B3441" s="1">
        <v>39448</v>
      </c>
      <c r="C3441">
        <v>3</v>
      </c>
      <c r="D3441" t="str">
        <f>VLOOKUP(Rent[[#This Row],[Real_estate_Item]],Houses[#All],2)</f>
        <v>Eindhoven-Oost</v>
      </c>
      <c r="E3441" t="str">
        <f>VLOOKUP(Rent[[#This Row],[Real_estate_Item]],Houses[#All],3)</f>
        <v>Villapark</v>
      </c>
      <c r="F3441" t="str">
        <f>VLOOKUP(Rent[[#This Row],[Real_estate_Item]],Houses[#All],6)</f>
        <v>House</v>
      </c>
      <c r="G3441" s="3">
        <f>VLOOKUP(Rent[[#This Row],[Real_estate_Item]],Houses[#All],7)</f>
        <v>1120</v>
      </c>
      <c r="H3441" s="3">
        <f t="shared" si="106"/>
        <v>3360</v>
      </c>
      <c r="I3441" s="3">
        <f t="shared" si="107"/>
        <v>13440</v>
      </c>
      <c r="J3441" s="4">
        <f>Rent[[#This Row],[Actual_Rent]]/Rent[[#This Row],[Planned_rent]]</f>
        <v>0.25</v>
      </c>
      <c r="K3441"/>
    </row>
    <row r="3442" spans="1:11" x14ac:dyDescent="0.25">
      <c r="A3442">
        <v>182</v>
      </c>
      <c r="B3442" s="1">
        <v>39814</v>
      </c>
      <c r="C3442">
        <v>4</v>
      </c>
      <c r="D3442" t="str">
        <f>VLOOKUP(Rent[[#This Row],[Real_estate_Item]],Houses[#All],2)</f>
        <v>Eindhoven-Oost</v>
      </c>
      <c r="E3442" t="str">
        <f>VLOOKUP(Rent[[#This Row],[Real_estate_Item]],Houses[#All],3)</f>
        <v>Villapark</v>
      </c>
      <c r="F3442" t="str">
        <f>VLOOKUP(Rent[[#This Row],[Real_estate_Item]],Houses[#All],6)</f>
        <v>House</v>
      </c>
      <c r="G3442" s="3">
        <f>VLOOKUP(Rent[[#This Row],[Real_estate_Item]],Houses[#All],7)</f>
        <v>1120</v>
      </c>
      <c r="H3442" s="3">
        <f t="shared" si="106"/>
        <v>4480</v>
      </c>
      <c r="I3442" s="3">
        <f t="shared" si="107"/>
        <v>13440</v>
      </c>
      <c r="J3442" s="4">
        <f>Rent[[#This Row],[Actual_Rent]]/Rent[[#This Row],[Planned_rent]]</f>
        <v>0.33333333333333331</v>
      </c>
      <c r="K3442"/>
    </row>
    <row r="3443" spans="1:11" x14ac:dyDescent="0.25">
      <c r="A3443">
        <v>182</v>
      </c>
      <c r="B3443" s="1">
        <v>40179</v>
      </c>
      <c r="C3443">
        <v>4</v>
      </c>
      <c r="D3443" t="str">
        <f>VLOOKUP(Rent[[#This Row],[Real_estate_Item]],Houses[#All],2)</f>
        <v>Eindhoven-Oost</v>
      </c>
      <c r="E3443" t="str">
        <f>VLOOKUP(Rent[[#This Row],[Real_estate_Item]],Houses[#All],3)</f>
        <v>Villapark</v>
      </c>
      <c r="F3443" t="str">
        <f>VLOOKUP(Rent[[#This Row],[Real_estate_Item]],Houses[#All],6)</f>
        <v>House</v>
      </c>
      <c r="G3443" s="3">
        <f>VLOOKUP(Rent[[#This Row],[Real_estate_Item]],Houses[#All],7)</f>
        <v>1120</v>
      </c>
      <c r="H3443" s="3">
        <f t="shared" si="106"/>
        <v>4480</v>
      </c>
      <c r="I3443" s="3">
        <f t="shared" si="107"/>
        <v>13440</v>
      </c>
      <c r="J3443" s="4">
        <f>Rent[[#This Row],[Actual_Rent]]/Rent[[#This Row],[Planned_rent]]</f>
        <v>0.33333333333333331</v>
      </c>
      <c r="K3443"/>
    </row>
    <row r="3444" spans="1:11" x14ac:dyDescent="0.25">
      <c r="A3444">
        <v>182</v>
      </c>
      <c r="B3444" s="1">
        <v>40544</v>
      </c>
      <c r="C3444">
        <v>6</v>
      </c>
      <c r="D3444" t="str">
        <f>VLOOKUP(Rent[[#This Row],[Real_estate_Item]],Houses[#All],2)</f>
        <v>Eindhoven-Oost</v>
      </c>
      <c r="E3444" t="str">
        <f>VLOOKUP(Rent[[#This Row],[Real_estate_Item]],Houses[#All],3)</f>
        <v>Villapark</v>
      </c>
      <c r="F3444" t="str">
        <f>VLOOKUP(Rent[[#This Row],[Real_estate_Item]],Houses[#All],6)</f>
        <v>House</v>
      </c>
      <c r="G3444" s="3">
        <f>VLOOKUP(Rent[[#This Row],[Real_estate_Item]],Houses[#All],7)</f>
        <v>1120</v>
      </c>
      <c r="H3444" s="3">
        <f t="shared" si="106"/>
        <v>6720</v>
      </c>
      <c r="I3444" s="3">
        <f t="shared" si="107"/>
        <v>13440</v>
      </c>
      <c r="J3444" s="4">
        <f>Rent[[#This Row],[Actual_Rent]]/Rent[[#This Row],[Planned_rent]]</f>
        <v>0.5</v>
      </c>
      <c r="K3444"/>
    </row>
    <row r="3445" spans="1:11" x14ac:dyDescent="0.25">
      <c r="A3445">
        <v>182</v>
      </c>
      <c r="B3445" s="1">
        <v>40909</v>
      </c>
      <c r="C3445">
        <v>7</v>
      </c>
      <c r="D3445" t="str">
        <f>VLOOKUP(Rent[[#This Row],[Real_estate_Item]],Houses[#All],2)</f>
        <v>Eindhoven-Oost</v>
      </c>
      <c r="E3445" t="str">
        <f>VLOOKUP(Rent[[#This Row],[Real_estate_Item]],Houses[#All],3)</f>
        <v>Villapark</v>
      </c>
      <c r="F3445" t="str">
        <f>VLOOKUP(Rent[[#This Row],[Real_estate_Item]],Houses[#All],6)</f>
        <v>House</v>
      </c>
      <c r="G3445" s="3">
        <f>VLOOKUP(Rent[[#This Row],[Real_estate_Item]],Houses[#All],7)</f>
        <v>1120</v>
      </c>
      <c r="H3445" s="3">
        <f t="shared" si="106"/>
        <v>7840</v>
      </c>
      <c r="I3445" s="3">
        <f t="shared" si="107"/>
        <v>13440</v>
      </c>
      <c r="J3445" s="4">
        <f>Rent[[#This Row],[Actual_Rent]]/Rent[[#This Row],[Planned_rent]]</f>
        <v>0.58333333333333337</v>
      </c>
      <c r="K3445"/>
    </row>
    <row r="3446" spans="1:11" x14ac:dyDescent="0.25">
      <c r="A3446">
        <v>182</v>
      </c>
      <c r="B3446" s="1">
        <v>41275</v>
      </c>
      <c r="C3446">
        <v>7</v>
      </c>
      <c r="D3446" t="str">
        <f>VLOOKUP(Rent[[#This Row],[Real_estate_Item]],Houses[#All],2)</f>
        <v>Eindhoven-Oost</v>
      </c>
      <c r="E3446" t="str">
        <f>VLOOKUP(Rent[[#This Row],[Real_estate_Item]],Houses[#All],3)</f>
        <v>Villapark</v>
      </c>
      <c r="F3446" t="str">
        <f>VLOOKUP(Rent[[#This Row],[Real_estate_Item]],Houses[#All],6)</f>
        <v>House</v>
      </c>
      <c r="G3446" s="3">
        <f>VLOOKUP(Rent[[#This Row],[Real_estate_Item]],Houses[#All],7)</f>
        <v>1120</v>
      </c>
      <c r="H3446" s="3">
        <f t="shared" si="106"/>
        <v>7840</v>
      </c>
      <c r="I3446" s="3">
        <f t="shared" si="107"/>
        <v>13440</v>
      </c>
      <c r="J3446" s="4">
        <f>Rent[[#This Row],[Actual_Rent]]/Rent[[#This Row],[Planned_rent]]</f>
        <v>0.58333333333333337</v>
      </c>
      <c r="K3446"/>
    </row>
    <row r="3447" spans="1:11" x14ac:dyDescent="0.25">
      <c r="A3447">
        <v>182</v>
      </c>
      <c r="B3447" s="1">
        <v>41640</v>
      </c>
      <c r="C3447">
        <v>6</v>
      </c>
      <c r="D3447" t="str">
        <f>VLOOKUP(Rent[[#This Row],[Real_estate_Item]],Houses[#All],2)</f>
        <v>Eindhoven-Oost</v>
      </c>
      <c r="E3447" t="str">
        <f>VLOOKUP(Rent[[#This Row],[Real_estate_Item]],Houses[#All],3)</f>
        <v>Villapark</v>
      </c>
      <c r="F3447" t="str">
        <f>VLOOKUP(Rent[[#This Row],[Real_estate_Item]],Houses[#All],6)</f>
        <v>House</v>
      </c>
      <c r="G3447" s="3">
        <f>VLOOKUP(Rent[[#This Row],[Real_estate_Item]],Houses[#All],7)</f>
        <v>1120</v>
      </c>
      <c r="H3447" s="3">
        <f t="shared" si="106"/>
        <v>6720</v>
      </c>
      <c r="I3447" s="3">
        <f t="shared" si="107"/>
        <v>13440</v>
      </c>
      <c r="J3447" s="4">
        <f>Rent[[#This Row],[Actual_Rent]]/Rent[[#This Row],[Planned_rent]]</f>
        <v>0.5</v>
      </c>
      <c r="K3447"/>
    </row>
    <row r="3448" spans="1:11" x14ac:dyDescent="0.25">
      <c r="A3448">
        <v>182</v>
      </c>
      <c r="B3448" s="1">
        <v>42005</v>
      </c>
      <c r="C3448">
        <v>3</v>
      </c>
      <c r="D3448" t="str">
        <f>VLOOKUP(Rent[[#This Row],[Real_estate_Item]],Houses[#All],2)</f>
        <v>Eindhoven-Oost</v>
      </c>
      <c r="E3448" t="str">
        <f>VLOOKUP(Rent[[#This Row],[Real_estate_Item]],Houses[#All],3)</f>
        <v>Villapark</v>
      </c>
      <c r="F3448" t="str">
        <f>VLOOKUP(Rent[[#This Row],[Real_estate_Item]],Houses[#All],6)</f>
        <v>House</v>
      </c>
      <c r="G3448" s="3">
        <f>VLOOKUP(Rent[[#This Row],[Real_estate_Item]],Houses[#All],7)</f>
        <v>1120</v>
      </c>
      <c r="H3448" s="3">
        <f t="shared" si="106"/>
        <v>3360</v>
      </c>
      <c r="I3448" s="3">
        <f t="shared" si="107"/>
        <v>13440</v>
      </c>
      <c r="J3448" s="4">
        <f>Rent[[#This Row],[Actual_Rent]]/Rent[[#This Row],[Planned_rent]]</f>
        <v>0.25</v>
      </c>
      <c r="K3448"/>
    </row>
    <row r="3449" spans="1:11" x14ac:dyDescent="0.25">
      <c r="A3449">
        <v>182</v>
      </c>
      <c r="B3449" s="1">
        <v>42370</v>
      </c>
      <c r="C3449">
        <v>4</v>
      </c>
      <c r="D3449" t="str">
        <f>VLOOKUP(Rent[[#This Row],[Real_estate_Item]],Houses[#All],2)</f>
        <v>Eindhoven-Oost</v>
      </c>
      <c r="E3449" t="str">
        <f>VLOOKUP(Rent[[#This Row],[Real_estate_Item]],Houses[#All],3)</f>
        <v>Villapark</v>
      </c>
      <c r="F3449" t="str">
        <f>VLOOKUP(Rent[[#This Row],[Real_estate_Item]],Houses[#All],6)</f>
        <v>House</v>
      </c>
      <c r="G3449" s="3">
        <f>VLOOKUP(Rent[[#This Row],[Real_estate_Item]],Houses[#All],7)</f>
        <v>1120</v>
      </c>
      <c r="H3449" s="3">
        <f t="shared" si="106"/>
        <v>4480</v>
      </c>
      <c r="I3449" s="3">
        <f t="shared" si="107"/>
        <v>13440</v>
      </c>
      <c r="J3449" s="4">
        <f>Rent[[#This Row],[Actual_Rent]]/Rent[[#This Row],[Planned_rent]]</f>
        <v>0.33333333333333331</v>
      </c>
      <c r="K3449"/>
    </row>
    <row r="3450" spans="1:11" x14ac:dyDescent="0.25">
      <c r="A3450">
        <v>182</v>
      </c>
      <c r="B3450" s="1">
        <v>42736</v>
      </c>
      <c r="C3450">
        <v>4</v>
      </c>
      <c r="D3450" t="str">
        <f>VLOOKUP(Rent[[#This Row],[Real_estate_Item]],Houses[#All],2)</f>
        <v>Eindhoven-Oost</v>
      </c>
      <c r="E3450" t="str">
        <f>VLOOKUP(Rent[[#This Row],[Real_estate_Item]],Houses[#All],3)</f>
        <v>Villapark</v>
      </c>
      <c r="F3450" t="str">
        <f>VLOOKUP(Rent[[#This Row],[Real_estate_Item]],Houses[#All],6)</f>
        <v>House</v>
      </c>
      <c r="G3450" s="3">
        <f>VLOOKUP(Rent[[#This Row],[Real_estate_Item]],Houses[#All],7)</f>
        <v>1120</v>
      </c>
      <c r="H3450" s="3">
        <f t="shared" si="106"/>
        <v>4480</v>
      </c>
      <c r="I3450" s="3">
        <f t="shared" si="107"/>
        <v>13440</v>
      </c>
      <c r="J3450" s="4">
        <f>Rent[[#This Row],[Actual_Rent]]/Rent[[#This Row],[Planned_rent]]</f>
        <v>0.33333333333333331</v>
      </c>
      <c r="K3450"/>
    </row>
    <row r="3451" spans="1:11" x14ac:dyDescent="0.25">
      <c r="A3451">
        <v>182</v>
      </c>
      <c r="B3451" s="1">
        <v>43101</v>
      </c>
      <c r="C3451">
        <v>9</v>
      </c>
      <c r="D3451" t="str">
        <f>VLOOKUP(Rent[[#This Row],[Real_estate_Item]],Houses[#All],2)</f>
        <v>Eindhoven-Oost</v>
      </c>
      <c r="E3451" t="str">
        <f>VLOOKUP(Rent[[#This Row],[Real_estate_Item]],Houses[#All],3)</f>
        <v>Villapark</v>
      </c>
      <c r="F3451" t="str">
        <f>VLOOKUP(Rent[[#This Row],[Real_estate_Item]],Houses[#All],6)</f>
        <v>House</v>
      </c>
      <c r="G3451" s="3">
        <f>VLOOKUP(Rent[[#This Row],[Real_estate_Item]],Houses[#All],7)</f>
        <v>1120</v>
      </c>
      <c r="H3451" s="3">
        <f t="shared" si="106"/>
        <v>10080</v>
      </c>
      <c r="I3451" s="3">
        <f t="shared" si="107"/>
        <v>13440</v>
      </c>
      <c r="J3451" s="4">
        <f>Rent[[#This Row],[Actual_Rent]]/Rent[[#This Row],[Planned_rent]]</f>
        <v>0.75</v>
      </c>
      <c r="K3451"/>
    </row>
    <row r="3452" spans="1:11" x14ac:dyDescent="0.25">
      <c r="A3452">
        <v>182</v>
      </c>
      <c r="B3452" s="1">
        <v>43466</v>
      </c>
      <c r="C3452">
        <v>5</v>
      </c>
      <c r="D3452" t="str">
        <f>VLOOKUP(Rent[[#This Row],[Real_estate_Item]],Houses[#All],2)</f>
        <v>Eindhoven-Oost</v>
      </c>
      <c r="E3452" t="str">
        <f>VLOOKUP(Rent[[#This Row],[Real_estate_Item]],Houses[#All],3)</f>
        <v>Villapark</v>
      </c>
      <c r="F3452" t="str">
        <f>VLOOKUP(Rent[[#This Row],[Real_estate_Item]],Houses[#All],6)</f>
        <v>House</v>
      </c>
      <c r="G3452" s="3">
        <f>VLOOKUP(Rent[[#This Row],[Real_estate_Item]],Houses[#All],7)</f>
        <v>1120</v>
      </c>
      <c r="H3452" s="3">
        <f t="shared" si="106"/>
        <v>5600</v>
      </c>
      <c r="I3452" s="3">
        <f t="shared" si="107"/>
        <v>13440</v>
      </c>
      <c r="J3452" s="4">
        <f>Rent[[#This Row],[Actual_Rent]]/Rent[[#This Row],[Planned_rent]]</f>
        <v>0.41666666666666669</v>
      </c>
      <c r="K3452"/>
    </row>
    <row r="3453" spans="1:11" x14ac:dyDescent="0.25">
      <c r="A3453">
        <v>183</v>
      </c>
      <c r="B3453" s="1">
        <v>36892</v>
      </c>
      <c r="C3453">
        <v>7</v>
      </c>
      <c r="D3453" t="str">
        <f>VLOOKUP(Rent[[#This Row],[Real_estate_Item]],Houses[#All],2)</f>
        <v>Eindhoven-Oost</v>
      </c>
      <c r="E3453" t="str">
        <f>VLOOKUP(Rent[[#This Row],[Real_estate_Item]],Houses[#All],3)</f>
        <v>Villapark</v>
      </c>
      <c r="F3453" t="str">
        <f>VLOOKUP(Rent[[#This Row],[Real_estate_Item]],Houses[#All],6)</f>
        <v>House</v>
      </c>
      <c r="G3453" s="3">
        <f>VLOOKUP(Rent[[#This Row],[Real_estate_Item]],Houses[#All],7)</f>
        <v>1120</v>
      </c>
      <c r="H3453" s="3">
        <f t="shared" si="106"/>
        <v>7840</v>
      </c>
      <c r="I3453" s="3">
        <f t="shared" si="107"/>
        <v>13440</v>
      </c>
      <c r="J3453" s="4">
        <f>Rent[[#This Row],[Actual_Rent]]/Rent[[#This Row],[Planned_rent]]</f>
        <v>0.58333333333333337</v>
      </c>
      <c r="K3453"/>
    </row>
    <row r="3454" spans="1:11" x14ac:dyDescent="0.25">
      <c r="A3454">
        <v>183</v>
      </c>
      <c r="B3454" s="1">
        <v>37257</v>
      </c>
      <c r="C3454">
        <v>5</v>
      </c>
      <c r="D3454" t="str">
        <f>VLOOKUP(Rent[[#This Row],[Real_estate_Item]],Houses[#All],2)</f>
        <v>Eindhoven-Oost</v>
      </c>
      <c r="E3454" t="str">
        <f>VLOOKUP(Rent[[#This Row],[Real_estate_Item]],Houses[#All],3)</f>
        <v>Villapark</v>
      </c>
      <c r="F3454" t="str">
        <f>VLOOKUP(Rent[[#This Row],[Real_estate_Item]],Houses[#All],6)</f>
        <v>House</v>
      </c>
      <c r="G3454" s="3">
        <f>VLOOKUP(Rent[[#This Row],[Real_estate_Item]],Houses[#All],7)</f>
        <v>1120</v>
      </c>
      <c r="H3454" s="3">
        <f t="shared" si="106"/>
        <v>5600</v>
      </c>
      <c r="I3454" s="3">
        <f t="shared" si="107"/>
        <v>13440</v>
      </c>
      <c r="J3454" s="4">
        <f>Rent[[#This Row],[Actual_Rent]]/Rent[[#This Row],[Planned_rent]]</f>
        <v>0.41666666666666669</v>
      </c>
      <c r="K3454"/>
    </row>
    <row r="3455" spans="1:11" x14ac:dyDescent="0.25">
      <c r="A3455">
        <v>183</v>
      </c>
      <c r="B3455" s="1">
        <v>37622</v>
      </c>
      <c r="C3455">
        <v>7</v>
      </c>
      <c r="D3455" t="str">
        <f>VLOOKUP(Rent[[#This Row],[Real_estate_Item]],Houses[#All],2)</f>
        <v>Eindhoven-Oost</v>
      </c>
      <c r="E3455" t="str">
        <f>VLOOKUP(Rent[[#This Row],[Real_estate_Item]],Houses[#All],3)</f>
        <v>Villapark</v>
      </c>
      <c r="F3455" t="str">
        <f>VLOOKUP(Rent[[#This Row],[Real_estate_Item]],Houses[#All],6)</f>
        <v>House</v>
      </c>
      <c r="G3455" s="3">
        <f>VLOOKUP(Rent[[#This Row],[Real_estate_Item]],Houses[#All],7)</f>
        <v>1120</v>
      </c>
      <c r="H3455" s="3">
        <f t="shared" si="106"/>
        <v>7840</v>
      </c>
      <c r="I3455" s="3">
        <f t="shared" si="107"/>
        <v>13440</v>
      </c>
      <c r="J3455" s="4">
        <f>Rent[[#This Row],[Actual_Rent]]/Rent[[#This Row],[Planned_rent]]</f>
        <v>0.58333333333333337</v>
      </c>
      <c r="K3455"/>
    </row>
    <row r="3456" spans="1:11" x14ac:dyDescent="0.25">
      <c r="A3456">
        <v>183</v>
      </c>
      <c r="B3456" s="1">
        <v>37987</v>
      </c>
      <c r="C3456">
        <v>3</v>
      </c>
      <c r="D3456" t="str">
        <f>VLOOKUP(Rent[[#This Row],[Real_estate_Item]],Houses[#All],2)</f>
        <v>Eindhoven-Oost</v>
      </c>
      <c r="E3456" t="str">
        <f>VLOOKUP(Rent[[#This Row],[Real_estate_Item]],Houses[#All],3)</f>
        <v>Villapark</v>
      </c>
      <c r="F3456" t="str">
        <f>VLOOKUP(Rent[[#This Row],[Real_estate_Item]],Houses[#All],6)</f>
        <v>House</v>
      </c>
      <c r="G3456" s="3">
        <f>VLOOKUP(Rent[[#This Row],[Real_estate_Item]],Houses[#All],7)</f>
        <v>1120</v>
      </c>
      <c r="H3456" s="3">
        <f t="shared" si="106"/>
        <v>3360</v>
      </c>
      <c r="I3456" s="3">
        <f t="shared" si="107"/>
        <v>13440</v>
      </c>
      <c r="J3456" s="4">
        <f>Rent[[#This Row],[Actual_Rent]]/Rent[[#This Row],[Planned_rent]]</f>
        <v>0.25</v>
      </c>
      <c r="K3456"/>
    </row>
    <row r="3457" spans="1:11" x14ac:dyDescent="0.25">
      <c r="A3457">
        <v>183</v>
      </c>
      <c r="B3457" s="1">
        <v>38353</v>
      </c>
      <c r="C3457">
        <v>4</v>
      </c>
      <c r="D3457" t="str">
        <f>VLOOKUP(Rent[[#This Row],[Real_estate_Item]],Houses[#All],2)</f>
        <v>Eindhoven-Oost</v>
      </c>
      <c r="E3457" t="str">
        <f>VLOOKUP(Rent[[#This Row],[Real_estate_Item]],Houses[#All],3)</f>
        <v>Villapark</v>
      </c>
      <c r="F3457" t="str">
        <f>VLOOKUP(Rent[[#This Row],[Real_estate_Item]],Houses[#All],6)</f>
        <v>House</v>
      </c>
      <c r="G3457" s="3">
        <f>VLOOKUP(Rent[[#This Row],[Real_estate_Item]],Houses[#All],7)</f>
        <v>1120</v>
      </c>
      <c r="H3457" s="3">
        <f t="shared" si="106"/>
        <v>4480</v>
      </c>
      <c r="I3457" s="3">
        <f t="shared" si="107"/>
        <v>13440</v>
      </c>
      <c r="J3457" s="4">
        <f>Rent[[#This Row],[Actual_Rent]]/Rent[[#This Row],[Planned_rent]]</f>
        <v>0.33333333333333331</v>
      </c>
      <c r="K3457"/>
    </row>
    <row r="3458" spans="1:11" x14ac:dyDescent="0.25">
      <c r="A3458">
        <v>183</v>
      </c>
      <c r="B3458" s="1">
        <v>38718</v>
      </c>
      <c r="C3458">
        <v>7</v>
      </c>
      <c r="D3458" t="str">
        <f>VLOOKUP(Rent[[#This Row],[Real_estate_Item]],Houses[#All],2)</f>
        <v>Eindhoven-Oost</v>
      </c>
      <c r="E3458" t="str">
        <f>VLOOKUP(Rent[[#This Row],[Real_estate_Item]],Houses[#All],3)</f>
        <v>Villapark</v>
      </c>
      <c r="F3458" t="str">
        <f>VLOOKUP(Rent[[#This Row],[Real_estate_Item]],Houses[#All],6)</f>
        <v>House</v>
      </c>
      <c r="G3458" s="3">
        <f>VLOOKUP(Rent[[#This Row],[Real_estate_Item]],Houses[#All],7)</f>
        <v>1120</v>
      </c>
      <c r="H3458" s="3">
        <f t="shared" ref="H3458:H3521" si="108">C3458*G3458</f>
        <v>7840</v>
      </c>
      <c r="I3458" s="3">
        <f t="shared" ref="I3458:I3521" si="109">$C$2*G3458</f>
        <v>13440</v>
      </c>
      <c r="J3458" s="4">
        <f>Rent[[#This Row],[Actual_Rent]]/Rent[[#This Row],[Planned_rent]]</f>
        <v>0.58333333333333337</v>
      </c>
      <c r="K3458"/>
    </row>
    <row r="3459" spans="1:11" x14ac:dyDescent="0.25">
      <c r="A3459">
        <v>183</v>
      </c>
      <c r="B3459" s="1">
        <v>39083</v>
      </c>
      <c r="C3459">
        <v>6</v>
      </c>
      <c r="D3459" t="str">
        <f>VLOOKUP(Rent[[#This Row],[Real_estate_Item]],Houses[#All],2)</f>
        <v>Eindhoven-Oost</v>
      </c>
      <c r="E3459" t="str">
        <f>VLOOKUP(Rent[[#This Row],[Real_estate_Item]],Houses[#All],3)</f>
        <v>Villapark</v>
      </c>
      <c r="F3459" t="str">
        <f>VLOOKUP(Rent[[#This Row],[Real_estate_Item]],Houses[#All],6)</f>
        <v>House</v>
      </c>
      <c r="G3459" s="3">
        <f>VLOOKUP(Rent[[#This Row],[Real_estate_Item]],Houses[#All],7)</f>
        <v>1120</v>
      </c>
      <c r="H3459" s="3">
        <f t="shared" si="108"/>
        <v>6720</v>
      </c>
      <c r="I3459" s="3">
        <f t="shared" si="109"/>
        <v>13440</v>
      </c>
      <c r="J3459" s="4">
        <f>Rent[[#This Row],[Actual_Rent]]/Rent[[#This Row],[Planned_rent]]</f>
        <v>0.5</v>
      </c>
      <c r="K3459"/>
    </row>
    <row r="3460" spans="1:11" x14ac:dyDescent="0.25">
      <c r="A3460">
        <v>183</v>
      </c>
      <c r="B3460" s="1">
        <v>39448</v>
      </c>
      <c r="C3460">
        <v>4</v>
      </c>
      <c r="D3460" t="str">
        <f>VLOOKUP(Rent[[#This Row],[Real_estate_Item]],Houses[#All],2)</f>
        <v>Eindhoven-Oost</v>
      </c>
      <c r="E3460" t="str">
        <f>VLOOKUP(Rent[[#This Row],[Real_estate_Item]],Houses[#All],3)</f>
        <v>Villapark</v>
      </c>
      <c r="F3460" t="str">
        <f>VLOOKUP(Rent[[#This Row],[Real_estate_Item]],Houses[#All],6)</f>
        <v>House</v>
      </c>
      <c r="G3460" s="3">
        <f>VLOOKUP(Rent[[#This Row],[Real_estate_Item]],Houses[#All],7)</f>
        <v>1120</v>
      </c>
      <c r="H3460" s="3">
        <f t="shared" si="108"/>
        <v>4480</v>
      </c>
      <c r="I3460" s="3">
        <f t="shared" si="109"/>
        <v>13440</v>
      </c>
      <c r="J3460" s="4">
        <f>Rent[[#This Row],[Actual_Rent]]/Rent[[#This Row],[Planned_rent]]</f>
        <v>0.33333333333333331</v>
      </c>
      <c r="K3460"/>
    </row>
    <row r="3461" spans="1:11" x14ac:dyDescent="0.25">
      <c r="A3461">
        <v>183</v>
      </c>
      <c r="B3461" s="1">
        <v>39814</v>
      </c>
      <c r="C3461">
        <v>6</v>
      </c>
      <c r="D3461" t="str">
        <f>VLOOKUP(Rent[[#This Row],[Real_estate_Item]],Houses[#All],2)</f>
        <v>Eindhoven-Oost</v>
      </c>
      <c r="E3461" t="str">
        <f>VLOOKUP(Rent[[#This Row],[Real_estate_Item]],Houses[#All],3)</f>
        <v>Villapark</v>
      </c>
      <c r="F3461" t="str">
        <f>VLOOKUP(Rent[[#This Row],[Real_estate_Item]],Houses[#All],6)</f>
        <v>House</v>
      </c>
      <c r="G3461" s="3">
        <f>VLOOKUP(Rent[[#This Row],[Real_estate_Item]],Houses[#All],7)</f>
        <v>1120</v>
      </c>
      <c r="H3461" s="3">
        <f t="shared" si="108"/>
        <v>6720</v>
      </c>
      <c r="I3461" s="3">
        <f t="shared" si="109"/>
        <v>13440</v>
      </c>
      <c r="J3461" s="4">
        <f>Rent[[#This Row],[Actual_Rent]]/Rent[[#This Row],[Planned_rent]]</f>
        <v>0.5</v>
      </c>
      <c r="K3461"/>
    </row>
    <row r="3462" spans="1:11" x14ac:dyDescent="0.25">
      <c r="A3462">
        <v>183</v>
      </c>
      <c r="B3462" s="1">
        <v>40179</v>
      </c>
      <c r="C3462">
        <v>7</v>
      </c>
      <c r="D3462" t="str">
        <f>VLOOKUP(Rent[[#This Row],[Real_estate_Item]],Houses[#All],2)</f>
        <v>Eindhoven-Oost</v>
      </c>
      <c r="E3462" t="str">
        <f>VLOOKUP(Rent[[#This Row],[Real_estate_Item]],Houses[#All],3)</f>
        <v>Villapark</v>
      </c>
      <c r="F3462" t="str">
        <f>VLOOKUP(Rent[[#This Row],[Real_estate_Item]],Houses[#All],6)</f>
        <v>House</v>
      </c>
      <c r="G3462" s="3">
        <f>VLOOKUP(Rent[[#This Row],[Real_estate_Item]],Houses[#All],7)</f>
        <v>1120</v>
      </c>
      <c r="H3462" s="3">
        <f t="shared" si="108"/>
        <v>7840</v>
      </c>
      <c r="I3462" s="3">
        <f t="shared" si="109"/>
        <v>13440</v>
      </c>
      <c r="J3462" s="4">
        <f>Rent[[#This Row],[Actual_Rent]]/Rent[[#This Row],[Planned_rent]]</f>
        <v>0.58333333333333337</v>
      </c>
      <c r="K3462"/>
    </row>
    <row r="3463" spans="1:11" x14ac:dyDescent="0.25">
      <c r="A3463">
        <v>183</v>
      </c>
      <c r="B3463" s="1">
        <v>40544</v>
      </c>
      <c r="C3463">
        <v>7</v>
      </c>
      <c r="D3463" t="str">
        <f>VLOOKUP(Rent[[#This Row],[Real_estate_Item]],Houses[#All],2)</f>
        <v>Eindhoven-Oost</v>
      </c>
      <c r="E3463" t="str">
        <f>VLOOKUP(Rent[[#This Row],[Real_estate_Item]],Houses[#All],3)</f>
        <v>Villapark</v>
      </c>
      <c r="F3463" t="str">
        <f>VLOOKUP(Rent[[#This Row],[Real_estate_Item]],Houses[#All],6)</f>
        <v>House</v>
      </c>
      <c r="G3463" s="3">
        <f>VLOOKUP(Rent[[#This Row],[Real_estate_Item]],Houses[#All],7)</f>
        <v>1120</v>
      </c>
      <c r="H3463" s="3">
        <f t="shared" si="108"/>
        <v>7840</v>
      </c>
      <c r="I3463" s="3">
        <f t="shared" si="109"/>
        <v>13440</v>
      </c>
      <c r="J3463" s="4">
        <f>Rent[[#This Row],[Actual_Rent]]/Rent[[#This Row],[Planned_rent]]</f>
        <v>0.58333333333333337</v>
      </c>
      <c r="K3463"/>
    </row>
    <row r="3464" spans="1:11" x14ac:dyDescent="0.25">
      <c r="A3464">
        <v>183</v>
      </c>
      <c r="B3464" s="1">
        <v>40909</v>
      </c>
      <c r="C3464">
        <v>7</v>
      </c>
      <c r="D3464" t="str">
        <f>VLOOKUP(Rent[[#This Row],[Real_estate_Item]],Houses[#All],2)</f>
        <v>Eindhoven-Oost</v>
      </c>
      <c r="E3464" t="str">
        <f>VLOOKUP(Rent[[#This Row],[Real_estate_Item]],Houses[#All],3)</f>
        <v>Villapark</v>
      </c>
      <c r="F3464" t="str">
        <f>VLOOKUP(Rent[[#This Row],[Real_estate_Item]],Houses[#All],6)</f>
        <v>House</v>
      </c>
      <c r="G3464" s="3">
        <f>VLOOKUP(Rent[[#This Row],[Real_estate_Item]],Houses[#All],7)</f>
        <v>1120</v>
      </c>
      <c r="H3464" s="3">
        <f t="shared" si="108"/>
        <v>7840</v>
      </c>
      <c r="I3464" s="3">
        <f t="shared" si="109"/>
        <v>13440</v>
      </c>
      <c r="J3464" s="4">
        <f>Rent[[#This Row],[Actual_Rent]]/Rent[[#This Row],[Planned_rent]]</f>
        <v>0.58333333333333337</v>
      </c>
      <c r="K3464"/>
    </row>
    <row r="3465" spans="1:11" x14ac:dyDescent="0.25">
      <c r="A3465">
        <v>183</v>
      </c>
      <c r="B3465" s="1">
        <v>41275</v>
      </c>
      <c r="C3465">
        <v>4</v>
      </c>
      <c r="D3465" t="str">
        <f>VLOOKUP(Rent[[#This Row],[Real_estate_Item]],Houses[#All],2)</f>
        <v>Eindhoven-Oost</v>
      </c>
      <c r="E3465" t="str">
        <f>VLOOKUP(Rent[[#This Row],[Real_estate_Item]],Houses[#All],3)</f>
        <v>Villapark</v>
      </c>
      <c r="F3465" t="str">
        <f>VLOOKUP(Rent[[#This Row],[Real_estate_Item]],Houses[#All],6)</f>
        <v>House</v>
      </c>
      <c r="G3465" s="3">
        <f>VLOOKUP(Rent[[#This Row],[Real_estate_Item]],Houses[#All],7)</f>
        <v>1120</v>
      </c>
      <c r="H3465" s="3">
        <f t="shared" si="108"/>
        <v>4480</v>
      </c>
      <c r="I3465" s="3">
        <f t="shared" si="109"/>
        <v>13440</v>
      </c>
      <c r="J3465" s="4">
        <f>Rent[[#This Row],[Actual_Rent]]/Rent[[#This Row],[Planned_rent]]</f>
        <v>0.33333333333333331</v>
      </c>
      <c r="K3465"/>
    </row>
    <row r="3466" spans="1:11" x14ac:dyDescent="0.25">
      <c r="A3466">
        <v>183</v>
      </c>
      <c r="B3466" s="1">
        <v>41640</v>
      </c>
      <c r="C3466">
        <v>3</v>
      </c>
      <c r="D3466" t="str">
        <f>VLOOKUP(Rent[[#This Row],[Real_estate_Item]],Houses[#All],2)</f>
        <v>Eindhoven-Oost</v>
      </c>
      <c r="E3466" t="str">
        <f>VLOOKUP(Rent[[#This Row],[Real_estate_Item]],Houses[#All],3)</f>
        <v>Villapark</v>
      </c>
      <c r="F3466" t="str">
        <f>VLOOKUP(Rent[[#This Row],[Real_estate_Item]],Houses[#All],6)</f>
        <v>House</v>
      </c>
      <c r="G3466" s="3">
        <f>VLOOKUP(Rent[[#This Row],[Real_estate_Item]],Houses[#All],7)</f>
        <v>1120</v>
      </c>
      <c r="H3466" s="3">
        <f t="shared" si="108"/>
        <v>3360</v>
      </c>
      <c r="I3466" s="3">
        <f t="shared" si="109"/>
        <v>13440</v>
      </c>
      <c r="J3466" s="4">
        <f>Rent[[#This Row],[Actual_Rent]]/Rent[[#This Row],[Planned_rent]]</f>
        <v>0.25</v>
      </c>
      <c r="K3466"/>
    </row>
    <row r="3467" spans="1:11" x14ac:dyDescent="0.25">
      <c r="A3467">
        <v>183</v>
      </c>
      <c r="B3467" s="1">
        <v>42005</v>
      </c>
      <c r="C3467">
        <v>7</v>
      </c>
      <c r="D3467" t="str">
        <f>VLOOKUP(Rent[[#This Row],[Real_estate_Item]],Houses[#All],2)</f>
        <v>Eindhoven-Oost</v>
      </c>
      <c r="E3467" t="str">
        <f>VLOOKUP(Rent[[#This Row],[Real_estate_Item]],Houses[#All],3)</f>
        <v>Villapark</v>
      </c>
      <c r="F3467" t="str">
        <f>VLOOKUP(Rent[[#This Row],[Real_estate_Item]],Houses[#All],6)</f>
        <v>House</v>
      </c>
      <c r="G3467" s="3">
        <f>VLOOKUP(Rent[[#This Row],[Real_estate_Item]],Houses[#All],7)</f>
        <v>1120</v>
      </c>
      <c r="H3467" s="3">
        <f t="shared" si="108"/>
        <v>7840</v>
      </c>
      <c r="I3467" s="3">
        <f t="shared" si="109"/>
        <v>13440</v>
      </c>
      <c r="J3467" s="4">
        <f>Rent[[#This Row],[Actual_Rent]]/Rent[[#This Row],[Planned_rent]]</f>
        <v>0.58333333333333337</v>
      </c>
      <c r="K3467"/>
    </row>
    <row r="3468" spans="1:11" x14ac:dyDescent="0.25">
      <c r="A3468">
        <v>183</v>
      </c>
      <c r="B3468" s="1">
        <v>42370</v>
      </c>
      <c r="C3468">
        <v>6</v>
      </c>
      <c r="D3468" t="str">
        <f>VLOOKUP(Rent[[#This Row],[Real_estate_Item]],Houses[#All],2)</f>
        <v>Eindhoven-Oost</v>
      </c>
      <c r="E3468" t="str">
        <f>VLOOKUP(Rent[[#This Row],[Real_estate_Item]],Houses[#All],3)</f>
        <v>Villapark</v>
      </c>
      <c r="F3468" t="str">
        <f>VLOOKUP(Rent[[#This Row],[Real_estate_Item]],Houses[#All],6)</f>
        <v>House</v>
      </c>
      <c r="G3468" s="3">
        <f>VLOOKUP(Rent[[#This Row],[Real_estate_Item]],Houses[#All],7)</f>
        <v>1120</v>
      </c>
      <c r="H3468" s="3">
        <f t="shared" si="108"/>
        <v>6720</v>
      </c>
      <c r="I3468" s="3">
        <f t="shared" si="109"/>
        <v>13440</v>
      </c>
      <c r="J3468" s="4">
        <f>Rent[[#This Row],[Actual_Rent]]/Rent[[#This Row],[Planned_rent]]</f>
        <v>0.5</v>
      </c>
      <c r="K3468"/>
    </row>
    <row r="3469" spans="1:11" x14ac:dyDescent="0.25">
      <c r="A3469">
        <v>183</v>
      </c>
      <c r="B3469" s="1">
        <v>42736</v>
      </c>
      <c r="C3469">
        <v>6</v>
      </c>
      <c r="D3469" t="str">
        <f>VLOOKUP(Rent[[#This Row],[Real_estate_Item]],Houses[#All],2)</f>
        <v>Eindhoven-Oost</v>
      </c>
      <c r="E3469" t="str">
        <f>VLOOKUP(Rent[[#This Row],[Real_estate_Item]],Houses[#All],3)</f>
        <v>Villapark</v>
      </c>
      <c r="F3469" t="str">
        <f>VLOOKUP(Rent[[#This Row],[Real_estate_Item]],Houses[#All],6)</f>
        <v>House</v>
      </c>
      <c r="G3469" s="3">
        <f>VLOOKUP(Rent[[#This Row],[Real_estate_Item]],Houses[#All],7)</f>
        <v>1120</v>
      </c>
      <c r="H3469" s="3">
        <f t="shared" si="108"/>
        <v>6720</v>
      </c>
      <c r="I3469" s="3">
        <f t="shared" si="109"/>
        <v>13440</v>
      </c>
      <c r="J3469" s="4">
        <f>Rent[[#This Row],[Actual_Rent]]/Rent[[#This Row],[Planned_rent]]</f>
        <v>0.5</v>
      </c>
      <c r="K3469"/>
    </row>
    <row r="3470" spans="1:11" x14ac:dyDescent="0.25">
      <c r="A3470">
        <v>183</v>
      </c>
      <c r="B3470" s="1">
        <v>43101</v>
      </c>
      <c r="C3470">
        <v>11</v>
      </c>
      <c r="D3470" t="str">
        <f>VLOOKUP(Rent[[#This Row],[Real_estate_Item]],Houses[#All],2)</f>
        <v>Eindhoven-Oost</v>
      </c>
      <c r="E3470" t="str">
        <f>VLOOKUP(Rent[[#This Row],[Real_estate_Item]],Houses[#All],3)</f>
        <v>Villapark</v>
      </c>
      <c r="F3470" t="str">
        <f>VLOOKUP(Rent[[#This Row],[Real_estate_Item]],Houses[#All],6)</f>
        <v>House</v>
      </c>
      <c r="G3470" s="3">
        <f>VLOOKUP(Rent[[#This Row],[Real_estate_Item]],Houses[#All],7)</f>
        <v>1120</v>
      </c>
      <c r="H3470" s="3">
        <f t="shared" si="108"/>
        <v>12320</v>
      </c>
      <c r="I3470" s="3">
        <f t="shared" si="109"/>
        <v>13440</v>
      </c>
      <c r="J3470" s="4">
        <f>Rent[[#This Row],[Actual_Rent]]/Rent[[#This Row],[Planned_rent]]</f>
        <v>0.91666666666666663</v>
      </c>
      <c r="K3470"/>
    </row>
    <row r="3471" spans="1:11" x14ac:dyDescent="0.25">
      <c r="A3471">
        <v>183</v>
      </c>
      <c r="B3471" s="1">
        <v>43466</v>
      </c>
      <c r="C3471">
        <v>7</v>
      </c>
      <c r="D3471" t="str">
        <f>VLOOKUP(Rent[[#This Row],[Real_estate_Item]],Houses[#All],2)</f>
        <v>Eindhoven-Oost</v>
      </c>
      <c r="E3471" t="str">
        <f>VLOOKUP(Rent[[#This Row],[Real_estate_Item]],Houses[#All],3)</f>
        <v>Villapark</v>
      </c>
      <c r="F3471" t="str">
        <f>VLOOKUP(Rent[[#This Row],[Real_estate_Item]],Houses[#All],6)</f>
        <v>House</v>
      </c>
      <c r="G3471" s="3">
        <f>VLOOKUP(Rent[[#This Row],[Real_estate_Item]],Houses[#All],7)</f>
        <v>1120</v>
      </c>
      <c r="H3471" s="3">
        <f t="shared" si="108"/>
        <v>7840</v>
      </c>
      <c r="I3471" s="3">
        <f t="shared" si="109"/>
        <v>13440</v>
      </c>
      <c r="J3471" s="4">
        <f>Rent[[#This Row],[Actual_Rent]]/Rent[[#This Row],[Planned_rent]]</f>
        <v>0.58333333333333337</v>
      </c>
      <c r="K3471"/>
    </row>
    <row r="3472" spans="1:11" x14ac:dyDescent="0.25">
      <c r="A3472">
        <v>184</v>
      </c>
      <c r="B3472" s="1">
        <v>36892</v>
      </c>
      <c r="C3472">
        <v>7</v>
      </c>
      <c r="D3472" t="str">
        <f>VLOOKUP(Rent[[#This Row],[Real_estate_Item]],Houses[#All],2)</f>
        <v>Eindhoven-Oost</v>
      </c>
      <c r="E3472" t="str">
        <f>VLOOKUP(Rent[[#This Row],[Real_estate_Item]],Houses[#All],3)</f>
        <v>Villapark</v>
      </c>
      <c r="F3472" t="str">
        <f>VLOOKUP(Rent[[#This Row],[Real_estate_Item]],Houses[#All],6)</f>
        <v>House</v>
      </c>
      <c r="G3472" s="3">
        <f>VLOOKUP(Rent[[#This Row],[Real_estate_Item]],Houses[#All],7)</f>
        <v>1345</v>
      </c>
      <c r="H3472" s="3">
        <f t="shared" si="108"/>
        <v>9415</v>
      </c>
      <c r="I3472" s="3">
        <f t="shared" si="109"/>
        <v>16140</v>
      </c>
      <c r="J3472" s="4">
        <f>Rent[[#This Row],[Actual_Rent]]/Rent[[#This Row],[Planned_rent]]</f>
        <v>0.58333333333333337</v>
      </c>
      <c r="K3472"/>
    </row>
    <row r="3473" spans="1:11" x14ac:dyDescent="0.25">
      <c r="A3473">
        <v>184</v>
      </c>
      <c r="B3473" s="1">
        <v>37257</v>
      </c>
      <c r="C3473">
        <v>6</v>
      </c>
      <c r="D3473" t="str">
        <f>VLOOKUP(Rent[[#This Row],[Real_estate_Item]],Houses[#All],2)</f>
        <v>Eindhoven-Oost</v>
      </c>
      <c r="E3473" t="str">
        <f>VLOOKUP(Rent[[#This Row],[Real_estate_Item]],Houses[#All],3)</f>
        <v>Villapark</v>
      </c>
      <c r="F3473" t="str">
        <f>VLOOKUP(Rent[[#This Row],[Real_estate_Item]],Houses[#All],6)</f>
        <v>House</v>
      </c>
      <c r="G3473" s="3">
        <f>VLOOKUP(Rent[[#This Row],[Real_estate_Item]],Houses[#All],7)</f>
        <v>1345</v>
      </c>
      <c r="H3473" s="3">
        <f t="shared" si="108"/>
        <v>8070</v>
      </c>
      <c r="I3473" s="3">
        <f t="shared" si="109"/>
        <v>16140</v>
      </c>
      <c r="J3473" s="4">
        <f>Rent[[#This Row],[Actual_Rent]]/Rent[[#This Row],[Planned_rent]]</f>
        <v>0.5</v>
      </c>
      <c r="K3473"/>
    </row>
    <row r="3474" spans="1:11" x14ac:dyDescent="0.25">
      <c r="A3474">
        <v>184</v>
      </c>
      <c r="B3474" s="1">
        <v>37622</v>
      </c>
      <c r="C3474">
        <v>4</v>
      </c>
      <c r="D3474" t="str">
        <f>VLOOKUP(Rent[[#This Row],[Real_estate_Item]],Houses[#All],2)</f>
        <v>Eindhoven-Oost</v>
      </c>
      <c r="E3474" t="str">
        <f>VLOOKUP(Rent[[#This Row],[Real_estate_Item]],Houses[#All],3)</f>
        <v>Villapark</v>
      </c>
      <c r="F3474" t="str">
        <f>VLOOKUP(Rent[[#This Row],[Real_estate_Item]],Houses[#All],6)</f>
        <v>House</v>
      </c>
      <c r="G3474" s="3">
        <f>VLOOKUP(Rent[[#This Row],[Real_estate_Item]],Houses[#All],7)</f>
        <v>1345</v>
      </c>
      <c r="H3474" s="3">
        <f t="shared" si="108"/>
        <v>5380</v>
      </c>
      <c r="I3474" s="3">
        <f t="shared" si="109"/>
        <v>16140</v>
      </c>
      <c r="J3474" s="4">
        <f>Rent[[#This Row],[Actual_Rent]]/Rent[[#This Row],[Planned_rent]]</f>
        <v>0.33333333333333331</v>
      </c>
      <c r="K3474"/>
    </row>
    <row r="3475" spans="1:11" x14ac:dyDescent="0.25">
      <c r="A3475">
        <v>184</v>
      </c>
      <c r="B3475" s="1">
        <v>37987</v>
      </c>
      <c r="C3475">
        <v>5</v>
      </c>
      <c r="D3475" t="str">
        <f>VLOOKUP(Rent[[#This Row],[Real_estate_Item]],Houses[#All],2)</f>
        <v>Eindhoven-Oost</v>
      </c>
      <c r="E3475" t="str">
        <f>VLOOKUP(Rent[[#This Row],[Real_estate_Item]],Houses[#All],3)</f>
        <v>Villapark</v>
      </c>
      <c r="F3475" t="str">
        <f>VLOOKUP(Rent[[#This Row],[Real_estate_Item]],Houses[#All],6)</f>
        <v>House</v>
      </c>
      <c r="G3475" s="3">
        <f>VLOOKUP(Rent[[#This Row],[Real_estate_Item]],Houses[#All],7)</f>
        <v>1345</v>
      </c>
      <c r="H3475" s="3">
        <f t="shared" si="108"/>
        <v>6725</v>
      </c>
      <c r="I3475" s="3">
        <f t="shared" si="109"/>
        <v>16140</v>
      </c>
      <c r="J3475" s="4">
        <f>Rent[[#This Row],[Actual_Rent]]/Rent[[#This Row],[Planned_rent]]</f>
        <v>0.41666666666666669</v>
      </c>
      <c r="K3475"/>
    </row>
    <row r="3476" spans="1:11" x14ac:dyDescent="0.25">
      <c r="A3476">
        <v>184</v>
      </c>
      <c r="B3476" s="1">
        <v>38353</v>
      </c>
      <c r="C3476">
        <v>6</v>
      </c>
      <c r="D3476" t="str">
        <f>VLOOKUP(Rent[[#This Row],[Real_estate_Item]],Houses[#All],2)</f>
        <v>Eindhoven-Oost</v>
      </c>
      <c r="E3476" t="str">
        <f>VLOOKUP(Rent[[#This Row],[Real_estate_Item]],Houses[#All],3)</f>
        <v>Villapark</v>
      </c>
      <c r="F3476" t="str">
        <f>VLOOKUP(Rent[[#This Row],[Real_estate_Item]],Houses[#All],6)</f>
        <v>House</v>
      </c>
      <c r="G3476" s="3">
        <f>VLOOKUP(Rent[[#This Row],[Real_estate_Item]],Houses[#All],7)</f>
        <v>1345</v>
      </c>
      <c r="H3476" s="3">
        <f t="shared" si="108"/>
        <v>8070</v>
      </c>
      <c r="I3476" s="3">
        <f t="shared" si="109"/>
        <v>16140</v>
      </c>
      <c r="J3476" s="4">
        <f>Rent[[#This Row],[Actual_Rent]]/Rent[[#This Row],[Planned_rent]]</f>
        <v>0.5</v>
      </c>
      <c r="K3476"/>
    </row>
    <row r="3477" spans="1:11" x14ac:dyDescent="0.25">
      <c r="A3477">
        <v>184</v>
      </c>
      <c r="B3477" s="1">
        <v>38718</v>
      </c>
      <c r="C3477">
        <v>4</v>
      </c>
      <c r="D3477" t="str">
        <f>VLOOKUP(Rent[[#This Row],[Real_estate_Item]],Houses[#All],2)</f>
        <v>Eindhoven-Oost</v>
      </c>
      <c r="E3477" t="str">
        <f>VLOOKUP(Rent[[#This Row],[Real_estate_Item]],Houses[#All],3)</f>
        <v>Villapark</v>
      </c>
      <c r="F3477" t="str">
        <f>VLOOKUP(Rent[[#This Row],[Real_estate_Item]],Houses[#All],6)</f>
        <v>House</v>
      </c>
      <c r="G3477" s="3">
        <f>VLOOKUP(Rent[[#This Row],[Real_estate_Item]],Houses[#All],7)</f>
        <v>1345</v>
      </c>
      <c r="H3477" s="3">
        <f t="shared" si="108"/>
        <v>5380</v>
      </c>
      <c r="I3477" s="3">
        <f t="shared" si="109"/>
        <v>16140</v>
      </c>
      <c r="J3477" s="4">
        <f>Rent[[#This Row],[Actual_Rent]]/Rent[[#This Row],[Planned_rent]]</f>
        <v>0.33333333333333331</v>
      </c>
      <c r="K3477"/>
    </row>
    <row r="3478" spans="1:11" x14ac:dyDescent="0.25">
      <c r="A3478">
        <v>184</v>
      </c>
      <c r="B3478" s="1">
        <v>39083</v>
      </c>
      <c r="C3478">
        <v>4</v>
      </c>
      <c r="D3478" t="str">
        <f>VLOOKUP(Rent[[#This Row],[Real_estate_Item]],Houses[#All],2)</f>
        <v>Eindhoven-Oost</v>
      </c>
      <c r="E3478" t="str">
        <f>VLOOKUP(Rent[[#This Row],[Real_estate_Item]],Houses[#All],3)</f>
        <v>Villapark</v>
      </c>
      <c r="F3478" t="str">
        <f>VLOOKUP(Rent[[#This Row],[Real_estate_Item]],Houses[#All],6)</f>
        <v>House</v>
      </c>
      <c r="G3478" s="3">
        <f>VLOOKUP(Rent[[#This Row],[Real_estate_Item]],Houses[#All],7)</f>
        <v>1345</v>
      </c>
      <c r="H3478" s="3">
        <f t="shared" si="108"/>
        <v>5380</v>
      </c>
      <c r="I3478" s="3">
        <f t="shared" si="109"/>
        <v>16140</v>
      </c>
      <c r="J3478" s="4">
        <f>Rent[[#This Row],[Actual_Rent]]/Rent[[#This Row],[Planned_rent]]</f>
        <v>0.33333333333333331</v>
      </c>
      <c r="K3478"/>
    </row>
    <row r="3479" spans="1:11" x14ac:dyDescent="0.25">
      <c r="A3479">
        <v>184</v>
      </c>
      <c r="B3479" s="1">
        <v>39448</v>
      </c>
      <c r="C3479">
        <v>3</v>
      </c>
      <c r="D3479" t="str">
        <f>VLOOKUP(Rent[[#This Row],[Real_estate_Item]],Houses[#All],2)</f>
        <v>Eindhoven-Oost</v>
      </c>
      <c r="E3479" t="str">
        <f>VLOOKUP(Rent[[#This Row],[Real_estate_Item]],Houses[#All],3)</f>
        <v>Villapark</v>
      </c>
      <c r="F3479" t="str">
        <f>VLOOKUP(Rent[[#This Row],[Real_estate_Item]],Houses[#All],6)</f>
        <v>House</v>
      </c>
      <c r="G3479" s="3">
        <f>VLOOKUP(Rent[[#This Row],[Real_estate_Item]],Houses[#All],7)</f>
        <v>1345</v>
      </c>
      <c r="H3479" s="3">
        <f t="shared" si="108"/>
        <v>4035</v>
      </c>
      <c r="I3479" s="3">
        <f t="shared" si="109"/>
        <v>16140</v>
      </c>
      <c r="J3479" s="4">
        <f>Rent[[#This Row],[Actual_Rent]]/Rent[[#This Row],[Planned_rent]]</f>
        <v>0.25</v>
      </c>
      <c r="K3479"/>
    </row>
    <row r="3480" spans="1:11" x14ac:dyDescent="0.25">
      <c r="A3480">
        <v>184</v>
      </c>
      <c r="B3480" s="1">
        <v>39814</v>
      </c>
      <c r="C3480">
        <v>4</v>
      </c>
      <c r="D3480" t="str">
        <f>VLOOKUP(Rent[[#This Row],[Real_estate_Item]],Houses[#All],2)</f>
        <v>Eindhoven-Oost</v>
      </c>
      <c r="E3480" t="str">
        <f>VLOOKUP(Rent[[#This Row],[Real_estate_Item]],Houses[#All],3)</f>
        <v>Villapark</v>
      </c>
      <c r="F3480" t="str">
        <f>VLOOKUP(Rent[[#This Row],[Real_estate_Item]],Houses[#All],6)</f>
        <v>House</v>
      </c>
      <c r="G3480" s="3">
        <f>VLOOKUP(Rent[[#This Row],[Real_estate_Item]],Houses[#All],7)</f>
        <v>1345</v>
      </c>
      <c r="H3480" s="3">
        <f t="shared" si="108"/>
        <v>5380</v>
      </c>
      <c r="I3480" s="3">
        <f t="shared" si="109"/>
        <v>16140</v>
      </c>
      <c r="J3480" s="4">
        <f>Rent[[#This Row],[Actual_Rent]]/Rent[[#This Row],[Planned_rent]]</f>
        <v>0.33333333333333331</v>
      </c>
      <c r="K3480"/>
    </row>
    <row r="3481" spans="1:11" x14ac:dyDescent="0.25">
      <c r="A3481">
        <v>184</v>
      </c>
      <c r="B3481" s="1">
        <v>40179</v>
      </c>
      <c r="C3481">
        <v>6</v>
      </c>
      <c r="D3481" t="str">
        <f>VLOOKUP(Rent[[#This Row],[Real_estate_Item]],Houses[#All],2)</f>
        <v>Eindhoven-Oost</v>
      </c>
      <c r="E3481" t="str">
        <f>VLOOKUP(Rent[[#This Row],[Real_estate_Item]],Houses[#All],3)</f>
        <v>Villapark</v>
      </c>
      <c r="F3481" t="str">
        <f>VLOOKUP(Rent[[#This Row],[Real_estate_Item]],Houses[#All],6)</f>
        <v>House</v>
      </c>
      <c r="G3481" s="3">
        <f>VLOOKUP(Rent[[#This Row],[Real_estate_Item]],Houses[#All],7)</f>
        <v>1345</v>
      </c>
      <c r="H3481" s="3">
        <f t="shared" si="108"/>
        <v>8070</v>
      </c>
      <c r="I3481" s="3">
        <f t="shared" si="109"/>
        <v>16140</v>
      </c>
      <c r="J3481" s="4">
        <f>Rent[[#This Row],[Actual_Rent]]/Rent[[#This Row],[Planned_rent]]</f>
        <v>0.5</v>
      </c>
      <c r="K3481"/>
    </row>
    <row r="3482" spans="1:11" x14ac:dyDescent="0.25">
      <c r="A3482">
        <v>184</v>
      </c>
      <c r="B3482" s="1">
        <v>40544</v>
      </c>
      <c r="C3482">
        <v>3</v>
      </c>
      <c r="D3482" t="str">
        <f>VLOOKUP(Rent[[#This Row],[Real_estate_Item]],Houses[#All],2)</f>
        <v>Eindhoven-Oost</v>
      </c>
      <c r="E3482" t="str">
        <f>VLOOKUP(Rent[[#This Row],[Real_estate_Item]],Houses[#All],3)</f>
        <v>Villapark</v>
      </c>
      <c r="F3482" t="str">
        <f>VLOOKUP(Rent[[#This Row],[Real_estate_Item]],Houses[#All],6)</f>
        <v>House</v>
      </c>
      <c r="G3482" s="3">
        <f>VLOOKUP(Rent[[#This Row],[Real_estate_Item]],Houses[#All],7)</f>
        <v>1345</v>
      </c>
      <c r="H3482" s="3">
        <f t="shared" si="108"/>
        <v>4035</v>
      </c>
      <c r="I3482" s="3">
        <f t="shared" si="109"/>
        <v>16140</v>
      </c>
      <c r="J3482" s="4">
        <f>Rent[[#This Row],[Actual_Rent]]/Rent[[#This Row],[Planned_rent]]</f>
        <v>0.25</v>
      </c>
      <c r="K3482"/>
    </row>
    <row r="3483" spans="1:11" x14ac:dyDescent="0.25">
      <c r="A3483">
        <v>184</v>
      </c>
      <c r="B3483" s="1">
        <v>40909</v>
      </c>
      <c r="C3483">
        <v>3</v>
      </c>
      <c r="D3483" t="str">
        <f>VLOOKUP(Rent[[#This Row],[Real_estate_Item]],Houses[#All],2)</f>
        <v>Eindhoven-Oost</v>
      </c>
      <c r="E3483" t="str">
        <f>VLOOKUP(Rent[[#This Row],[Real_estate_Item]],Houses[#All],3)</f>
        <v>Villapark</v>
      </c>
      <c r="F3483" t="str">
        <f>VLOOKUP(Rent[[#This Row],[Real_estate_Item]],Houses[#All],6)</f>
        <v>House</v>
      </c>
      <c r="G3483" s="3">
        <f>VLOOKUP(Rent[[#This Row],[Real_estate_Item]],Houses[#All],7)</f>
        <v>1345</v>
      </c>
      <c r="H3483" s="3">
        <f t="shared" si="108"/>
        <v>4035</v>
      </c>
      <c r="I3483" s="3">
        <f t="shared" si="109"/>
        <v>16140</v>
      </c>
      <c r="J3483" s="4">
        <f>Rent[[#This Row],[Actual_Rent]]/Rent[[#This Row],[Planned_rent]]</f>
        <v>0.25</v>
      </c>
      <c r="K3483"/>
    </row>
    <row r="3484" spans="1:11" x14ac:dyDescent="0.25">
      <c r="A3484">
        <v>184</v>
      </c>
      <c r="B3484" s="1">
        <v>41275</v>
      </c>
      <c r="C3484">
        <v>5</v>
      </c>
      <c r="D3484" t="str">
        <f>VLOOKUP(Rent[[#This Row],[Real_estate_Item]],Houses[#All],2)</f>
        <v>Eindhoven-Oost</v>
      </c>
      <c r="E3484" t="str">
        <f>VLOOKUP(Rent[[#This Row],[Real_estate_Item]],Houses[#All],3)</f>
        <v>Villapark</v>
      </c>
      <c r="F3484" t="str">
        <f>VLOOKUP(Rent[[#This Row],[Real_estate_Item]],Houses[#All],6)</f>
        <v>House</v>
      </c>
      <c r="G3484" s="3">
        <f>VLOOKUP(Rent[[#This Row],[Real_estate_Item]],Houses[#All],7)</f>
        <v>1345</v>
      </c>
      <c r="H3484" s="3">
        <f t="shared" si="108"/>
        <v>6725</v>
      </c>
      <c r="I3484" s="3">
        <f t="shared" si="109"/>
        <v>16140</v>
      </c>
      <c r="J3484" s="4">
        <f>Rent[[#This Row],[Actual_Rent]]/Rent[[#This Row],[Planned_rent]]</f>
        <v>0.41666666666666669</v>
      </c>
      <c r="K3484"/>
    </row>
    <row r="3485" spans="1:11" x14ac:dyDescent="0.25">
      <c r="A3485">
        <v>184</v>
      </c>
      <c r="B3485" s="1">
        <v>41640</v>
      </c>
      <c r="C3485">
        <v>5</v>
      </c>
      <c r="D3485" t="str">
        <f>VLOOKUP(Rent[[#This Row],[Real_estate_Item]],Houses[#All],2)</f>
        <v>Eindhoven-Oost</v>
      </c>
      <c r="E3485" t="str">
        <f>VLOOKUP(Rent[[#This Row],[Real_estate_Item]],Houses[#All],3)</f>
        <v>Villapark</v>
      </c>
      <c r="F3485" t="str">
        <f>VLOOKUP(Rent[[#This Row],[Real_estate_Item]],Houses[#All],6)</f>
        <v>House</v>
      </c>
      <c r="G3485" s="3">
        <f>VLOOKUP(Rent[[#This Row],[Real_estate_Item]],Houses[#All],7)</f>
        <v>1345</v>
      </c>
      <c r="H3485" s="3">
        <f t="shared" si="108"/>
        <v>6725</v>
      </c>
      <c r="I3485" s="3">
        <f t="shared" si="109"/>
        <v>16140</v>
      </c>
      <c r="J3485" s="4">
        <f>Rent[[#This Row],[Actual_Rent]]/Rent[[#This Row],[Planned_rent]]</f>
        <v>0.41666666666666669</v>
      </c>
      <c r="K3485"/>
    </row>
    <row r="3486" spans="1:11" x14ac:dyDescent="0.25">
      <c r="A3486">
        <v>184</v>
      </c>
      <c r="B3486" s="1">
        <v>42005</v>
      </c>
      <c r="C3486">
        <v>5</v>
      </c>
      <c r="D3486" t="str">
        <f>VLOOKUP(Rent[[#This Row],[Real_estate_Item]],Houses[#All],2)</f>
        <v>Eindhoven-Oost</v>
      </c>
      <c r="E3486" t="str">
        <f>VLOOKUP(Rent[[#This Row],[Real_estate_Item]],Houses[#All],3)</f>
        <v>Villapark</v>
      </c>
      <c r="F3486" t="str">
        <f>VLOOKUP(Rent[[#This Row],[Real_estate_Item]],Houses[#All],6)</f>
        <v>House</v>
      </c>
      <c r="G3486" s="3">
        <f>VLOOKUP(Rent[[#This Row],[Real_estate_Item]],Houses[#All],7)</f>
        <v>1345</v>
      </c>
      <c r="H3486" s="3">
        <f t="shared" si="108"/>
        <v>6725</v>
      </c>
      <c r="I3486" s="3">
        <f t="shared" si="109"/>
        <v>16140</v>
      </c>
      <c r="J3486" s="4">
        <f>Rent[[#This Row],[Actual_Rent]]/Rent[[#This Row],[Planned_rent]]</f>
        <v>0.41666666666666669</v>
      </c>
      <c r="K3486"/>
    </row>
    <row r="3487" spans="1:11" x14ac:dyDescent="0.25">
      <c r="A3487">
        <v>184</v>
      </c>
      <c r="B3487" s="1">
        <v>42370</v>
      </c>
      <c r="C3487">
        <v>6</v>
      </c>
      <c r="D3487" t="str">
        <f>VLOOKUP(Rent[[#This Row],[Real_estate_Item]],Houses[#All],2)</f>
        <v>Eindhoven-Oost</v>
      </c>
      <c r="E3487" t="str">
        <f>VLOOKUP(Rent[[#This Row],[Real_estate_Item]],Houses[#All],3)</f>
        <v>Villapark</v>
      </c>
      <c r="F3487" t="str">
        <f>VLOOKUP(Rent[[#This Row],[Real_estate_Item]],Houses[#All],6)</f>
        <v>House</v>
      </c>
      <c r="G3487" s="3">
        <f>VLOOKUP(Rent[[#This Row],[Real_estate_Item]],Houses[#All],7)</f>
        <v>1345</v>
      </c>
      <c r="H3487" s="3">
        <f t="shared" si="108"/>
        <v>8070</v>
      </c>
      <c r="I3487" s="3">
        <f t="shared" si="109"/>
        <v>16140</v>
      </c>
      <c r="J3487" s="4">
        <f>Rent[[#This Row],[Actual_Rent]]/Rent[[#This Row],[Planned_rent]]</f>
        <v>0.5</v>
      </c>
      <c r="K3487"/>
    </row>
    <row r="3488" spans="1:11" x14ac:dyDescent="0.25">
      <c r="A3488">
        <v>184</v>
      </c>
      <c r="B3488" s="1">
        <v>42736</v>
      </c>
      <c r="C3488">
        <v>6</v>
      </c>
      <c r="D3488" t="str">
        <f>VLOOKUP(Rent[[#This Row],[Real_estate_Item]],Houses[#All],2)</f>
        <v>Eindhoven-Oost</v>
      </c>
      <c r="E3488" t="str">
        <f>VLOOKUP(Rent[[#This Row],[Real_estate_Item]],Houses[#All],3)</f>
        <v>Villapark</v>
      </c>
      <c r="F3488" t="str">
        <f>VLOOKUP(Rent[[#This Row],[Real_estate_Item]],Houses[#All],6)</f>
        <v>House</v>
      </c>
      <c r="G3488" s="3">
        <f>VLOOKUP(Rent[[#This Row],[Real_estate_Item]],Houses[#All],7)</f>
        <v>1345</v>
      </c>
      <c r="H3488" s="3">
        <f t="shared" si="108"/>
        <v>8070</v>
      </c>
      <c r="I3488" s="3">
        <f t="shared" si="109"/>
        <v>16140</v>
      </c>
      <c r="J3488" s="4">
        <f>Rent[[#This Row],[Actual_Rent]]/Rent[[#This Row],[Planned_rent]]</f>
        <v>0.5</v>
      </c>
      <c r="K3488"/>
    </row>
    <row r="3489" spans="1:11" x14ac:dyDescent="0.25">
      <c r="A3489">
        <v>184</v>
      </c>
      <c r="B3489" s="1">
        <v>43101</v>
      </c>
      <c r="C3489">
        <v>8</v>
      </c>
      <c r="D3489" t="str">
        <f>VLOOKUP(Rent[[#This Row],[Real_estate_Item]],Houses[#All],2)</f>
        <v>Eindhoven-Oost</v>
      </c>
      <c r="E3489" t="str">
        <f>VLOOKUP(Rent[[#This Row],[Real_estate_Item]],Houses[#All],3)</f>
        <v>Villapark</v>
      </c>
      <c r="F3489" t="str">
        <f>VLOOKUP(Rent[[#This Row],[Real_estate_Item]],Houses[#All],6)</f>
        <v>House</v>
      </c>
      <c r="G3489" s="3">
        <f>VLOOKUP(Rent[[#This Row],[Real_estate_Item]],Houses[#All],7)</f>
        <v>1345</v>
      </c>
      <c r="H3489" s="3">
        <f t="shared" si="108"/>
        <v>10760</v>
      </c>
      <c r="I3489" s="3">
        <f t="shared" si="109"/>
        <v>16140</v>
      </c>
      <c r="J3489" s="4">
        <f>Rent[[#This Row],[Actual_Rent]]/Rent[[#This Row],[Planned_rent]]</f>
        <v>0.66666666666666663</v>
      </c>
      <c r="K3489"/>
    </row>
    <row r="3490" spans="1:11" x14ac:dyDescent="0.25">
      <c r="A3490">
        <v>184</v>
      </c>
      <c r="B3490" s="1">
        <v>43466</v>
      </c>
      <c r="C3490">
        <v>4</v>
      </c>
      <c r="D3490" t="str">
        <f>VLOOKUP(Rent[[#This Row],[Real_estate_Item]],Houses[#All],2)</f>
        <v>Eindhoven-Oost</v>
      </c>
      <c r="E3490" t="str">
        <f>VLOOKUP(Rent[[#This Row],[Real_estate_Item]],Houses[#All],3)</f>
        <v>Villapark</v>
      </c>
      <c r="F3490" t="str">
        <f>VLOOKUP(Rent[[#This Row],[Real_estate_Item]],Houses[#All],6)</f>
        <v>House</v>
      </c>
      <c r="G3490" s="3">
        <f>VLOOKUP(Rent[[#This Row],[Real_estate_Item]],Houses[#All],7)</f>
        <v>1345</v>
      </c>
      <c r="H3490" s="3">
        <f t="shared" si="108"/>
        <v>5380</v>
      </c>
      <c r="I3490" s="3">
        <f t="shared" si="109"/>
        <v>16140</v>
      </c>
      <c r="J3490" s="4">
        <f>Rent[[#This Row],[Actual_Rent]]/Rent[[#This Row],[Planned_rent]]</f>
        <v>0.33333333333333331</v>
      </c>
      <c r="K3490"/>
    </row>
    <row r="3491" spans="1:11" x14ac:dyDescent="0.25">
      <c r="A3491">
        <v>185</v>
      </c>
      <c r="B3491" s="1">
        <v>36892</v>
      </c>
      <c r="C3491">
        <v>5</v>
      </c>
      <c r="D3491" t="str">
        <f>VLOOKUP(Rent[[#This Row],[Real_estate_Item]],Houses[#All],2)</f>
        <v>Eindhoven-Oost</v>
      </c>
      <c r="E3491" t="str">
        <f>VLOOKUP(Rent[[#This Row],[Real_estate_Item]],Houses[#All],3)</f>
        <v>Villapark</v>
      </c>
      <c r="F3491" t="str">
        <f>VLOOKUP(Rent[[#This Row],[Real_estate_Item]],Houses[#All],6)</f>
        <v>House</v>
      </c>
      <c r="G3491" s="3">
        <f>VLOOKUP(Rent[[#This Row],[Real_estate_Item]],Houses[#All],7)</f>
        <v>1345</v>
      </c>
      <c r="H3491" s="3">
        <f t="shared" si="108"/>
        <v>6725</v>
      </c>
      <c r="I3491" s="3">
        <f t="shared" si="109"/>
        <v>16140</v>
      </c>
      <c r="J3491" s="4">
        <f>Rent[[#This Row],[Actual_Rent]]/Rent[[#This Row],[Planned_rent]]</f>
        <v>0.41666666666666669</v>
      </c>
      <c r="K3491"/>
    </row>
    <row r="3492" spans="1:11" x14ac:dyDescent="0.25">
      <c r="A3492">
        <v>185</v>
      </c>
      <c r="B3492" s="1">
        <v>37257</v>
      </c>
      <c r="C3492">
        <v>7</v>
      </c>
      <c r="D3492" t="str">
        <f>VLOOKUP(Rent[[#This Row],[Real_estate_Item]],Houses[#All],2)</f>
        <v>Eindhoven-Oost</v>
      </c>
      <c r="E3492" t="str">
        <f>VLOOKUP(Rent[[#This Row],[Real_estate_Item]],Houses[#All],3)</f>
        <v>Villapark</v>
      </c>
      <c r="F3492" t="str">
        <f>VLOOKUP(Rent[[#This Row],[Real_estate_Item]],Houses[#All],6)</f>
        <v>House</v>
      </c>
      <c r="G3492" s="3">
        <f>VLOOKUP(Rent[[#This Row],[Real_estate_Item]],Houses[#All],7)</f>
        <v>1345</v>
      </c>
      <c r="H3492" s="3">
        <f t="shared" si="108"/>
        <v>9415</v>
      </c>
      <c r="I3492" s="3">
        <f t="shared" si="109"/>
        <v>16140</v>
      </c>
      <c r="J3492" s="4">
        <f>Rent[[#This Row],[Actual_Rent]]/Rent[[#This Row],[Planned_rent]]</f>
        <v>0.58333333333333337</v>
      </c>
      <c r="K3492"/>
    </row>
    <row r="3493" spans="1:11" x14ac:dyDescent="0.25">
      <c r="A3493">
        <v>185</v>
      </c>
      <c r="B3493" s="1">
        <v>37622</v>
      </c>
      <c r="C3493">
        <v>6</v>
      </c>
      <c r="D3493" t="str">
        <f>VLOOKUP(Rent[[#This Row],[Real_estate_Item]],Houses[#All],2)</f>
        <v>Eindhoven-Oost</v>
      </c>
      <c r="E3493" t="str">
        <f>VLOOKUP(Rent[[#This Row],[Real_estate_Item]],Houses[#All],3)</f>
        <v>Villapark</v>
      </c>
      <c r="F3493" t="str">
        <f>VLOOKUP(Rent[[#This Row],[Real_estate_Item]],Houses[#All],6)</f>
        <v>House</v>
      </c>
      <c r="G3493" s="3">
        <f>VLOOKUP(Rent[[#This Row],[Real_estate_Item]],Houses[#All],7)</f>
        <v>1345</v>
      </c>
      <c r="H3493" s="3">
        <f t="shared" si="108"/>
        <v>8070</v>
      </c>
      <c r="I3493" s="3">
        <f t="shared" si="109"/>
        <v>16140</v>
      </c>
      <c r="J3493" s="4">
        <f>Rent[[#This Row],[Actual_Rent]]/Rent[[#This Row],[Planned_rent]]</f>
        <v>0.5</v>
      </c>
      <c r="K3493"/>
    </row>
    <row r="3494" spans="1:11" x14ac:dyDescent="0.25">
      <c r="A3494">
        <v>185</v>
      </c>
      <c r="B3494" s="1">
        <v>37987</v>
      </c>
      <c r="C3494">
        <v>5</v>
      </c>
      <c r="D3494" t="str">
        <f>VLOOKUP(Rent[[#This Row],[Real_estate_Item]],Houses[#All],2)</f>
        <v>Eindhoven-Oost</v>
      </c>
      <c r="E3494" t="str">
        <f>VLOOKUP(Rent[[#This Row],[Real_estate_Item]],Houses[#All],3)</f>
        <v>Villapark</v>
      </c>
      <c r="F3494" t="str">
        <f>VLOOKUP(Rent[[#This Row],[Real_estate_Item]],Houses[#All],6)</f>
        <v>House</v>
      </c>
      <c r="G3494" s="3">
        <f>VLOOKUP(Rent[[#This Row],[Real_estate_Item]],Houses[#All],7)</f>
        <v>1345</v>
      </c>
      <c r="H3494" s="3">
        <f t="shared" si="108"/>
        <v>6725</v>
      </c>
      <c r="I3494" s="3">
        <f t="shared" si="109"/>
        <v>16140</v>
      </c>
      <c r="J3494" s="4">
        <f>Rent[[#This Row],[Actual_Rent]]/Rent[[#This Row],[Planned_rent]]</f>
        <v>0.41666666666666669</v>
      </c>
      <c r="K3494"/>
    </row>
    <row r="3495" spans="1:11" x14ac:dyDescent="0.25">
      <c r="A3495">
        <v>185</v>
      </c>
      <c r="B3495" s="1">
        <v>38353</v>
      </c>
      <c r="C3495">
        <v>5</v>
      </c>
      <c r="D3495" t="str">
        <f>VLOOKUP(Rent[[#This Row],[Real_estate_Item]],Houses[#All],2)</f>
        <v>Eindhoven-Oost</v>
      </c>
      <c r="E3495" t="str">
        <f>VLOOKUP(Rent[[#This Row],[Real_estate_Item]],Houses[#All],3)</f>
        <v>Villapark</v>
      </c>
      <c r="F3495" t="str">
        <f>VLOOKUP(Rent[[#This Row],[Real_estate_Item]],Houses[#All],6)</f>
        <v>House</v>
      </c>
      <c r="G3495" s="3">
        <f>VLOOKUP(Rent[[#This Row],[Real_estate_Item]],Houses[#All],7)</f>
        <v>1345</v>
      </c>
      <c r="H3495" s="3">
        <f t="shared" si="108"/>
        <v>6725</v>
      </c>
      <c r="I3495" s="3">
        <f t="shared" si="109"/>
        <v>16140</v>
      </c>
      <c r="J3495" s="4">
        <f>Rent[[#This Row],[Actual_Rent]]/Rent[[#This Row],[Planned_rent]]</f>
        <v>0.41666666666666669</v>
      </c>
      <c r="K3495"/>
    </row>
    <row r="3496" spans="1:11" x14ac:dyDescent="0.25">
      <c r="A3496">
        <v>185</v>
      </c>
      <c r="B3496" s="1">
        <v>38718</v>
      </c>
      <c r="C3496">
        <v>3</v>
      </c>
      <c r="D3496" t="str">
        <f>VLOOKUP(Rent[[#This Row],[Real_estate_Item]],Houses[#All],2)</f>
        <v>Eindhoven-Oost</v>
      </c>
      <c r="E3496" t="str">
        <f>VLOOKUP(Rent[[#This Row],[Real_estate_Item]],Houses[#All],3)</f>
        <v>Villapark</v>
      </c>
      <c r="F3496" t="str">
        <f>VLOOKUP(Rent[[#This Row],[Real_estate_Item]],Houses[#All],6)</f>
        <v>House</v>
      </c>
      <c r="G3496" s="3">
        <f>VLOOKUP(Rent[[#This Row],[Real_estate_Item]],Houses[#All],7)</f>
        <v>1345</v>
      </c>
      <c r="H3496" s="3">
        <f t="shared" si="108"/>
        <v>4035</v>
      </c>
      <c r="I3496" s="3">
        <f t="shared" si="109"/>
        <v>16140</v>
      </c>
      <c r="J3496" s="4">
        <f>Rent[[#This Row],[Actual_Rent]]/Rent[[#This Row],[Planned_rent]]</f>
        <v>0.25</v>
      </c>
      <c r="K3496"/>
    </row>
    <row r="3497" spans="1:11" x14ac:dyDescent="0.25">
      <c r="A3497">
        <v>185</v>
      </c>
      <c r="B3497" s="1">
        <v>39083</v>
      </c>
      <c r="C3497">
        <v>4</v>
      </c>
      <c r="D3497" t="str">
        <f>VLOOKUP(Rent[[#This Row],[Real_estate_Item]],Houses[#All],2)</f>
        <v>Eindhoven-Oost</v>
      </c>
      <c r="E3497" t="str">
        <f>VLOOKUP(Rent[[#This Row],[Real_estate_Item]],Houses[#All],3)</f>
        <v>Villapark</v>
      </c>
      <c r="F3497" t="str">
        <f>VLOOKUP(Rent[[#This Row],[Real_estate_Item]],Houses[#All],6)</f>
        <v>House</v>
      </c>
      <c r="G3497" s="3">
        <f>VLOOKUP(Rent[[#This Row],[Real_estate_Item]],Houses[#All],7)</f>
        <v>1345</v>
      </c>
      <c r="H3497" s="3">
        <f t="shared" si="108"/>
        <v>5380</v>
      </c>
      <c r="I3497" s="3">
        <f t="shared" si="109"/>
        <v>16140</v>
      </c>
      <c r="J3497" s="4">
        <f>Rent[[#This Row],[Actual_Rent]]/Rent[[#This Row],[Planned_rent]]</f>
        <v>0.33333333333333331</v>
      </c>
      <c r="K3497"/>
    </row>
    <row r="3498" spans="1:11" x14ac:dyDescent="0.25">
      <c r="A3498">
        <v>185</v>
      </c>
      <c r="B3498" s="1">
        <v>39448</v>
      </c>
      <c r="C3498">
        <v>5</v>
      </c>
      <c r="D3498" t="str">
        <f>VLOOKUP(Rent[[#This Row],[Real_estate_Item]],Houses[#All],2)</f>
        <v>Eindhoven-Oost</v>
      </c>
      <c r="E3498" t="str">
        <f>VLOOKUP(Rent[[#This Row],[Real_estate_Item]],Houses[#All],3)</f>
        <v>Villapark</v>
      </c>
      <c r="F3498" t="str">
        <f>VLOOKUP(Rent[[#This Row],[Real_estate_Item]],Houses[#All],6)</f>
        <v>House</v>
      </c>
      <c r="G3498" s="3">
        <f>VLOOKUP(Rent[[#This Row],[Real_estate_Item]],Houses[#All],7)</f>
        <v>1345</v>
      </c>
      <c r="H3498" s="3">
        <f t="shared" si="108"/>
        <v>6725</v>
      </c>
      <c r="I3498" s="3">
        <f t="shared" si="109"/>
        <v>16140</v>
      </c>
      <c r="J3498" s="4">
        <f>Rent[[#This Row],[Actual_Rent]]/Rent[[#This Row],[Planned_rent]]</f>
        <v>0.41666666666666669</v>
      </c>
      <c r="K3498"/>
    </row>
    <row r="3499" spans="1:11" x14ac:dyDescent="0.25">
      <c r="A3499">
        <v>185</v>
      </c>
      <c r="B3499" s="1">
        <v>39814</v>
      </c>
      <c r="C3499">
        <v>7</v>
      </c>
      <c r="D3499" t="str">
        <f>VLOOKUP(Rent[[#This Row],[Real_estate_Item]],Houses[#All],2)</f>
        <v>Eindhoven-Oost</v>
      </c>
      <c r="E3499" t="str">
        <f>VLOOKUP(Rent[[#This Row],[Real_estate_Item]],Houses[#All],3)</f>
        <v>Villapark</v>
      </c>
      <c r="F3499" t="str">
        <f>VLOOKUP(Rent[[#This Row],[Real_estate_Item]],Houses[#All],6)</f>
        <v>House</v>
      </c>
      <c r="G3499" s="3">
        <f>VLOOKUP(Rent[[#This Row],[Real_estate_Item]],Houses[#All],7)</f>
        <v>1345</v>
      </c>
      <c r="H3499" s="3">
        <f t="shared" si="108"/>
        <v>9415</v>
      </c>
      <c r="I3499" s="3">
        <f t="shared" si="109"/>
        <v>16140</v>
      </c>
      <c r="J3499" s="4">
        <f>Rent[[#This Row],[Actual_Rent]]/Rent[[#This Row],[Planned_rent]]</f>
        <v>0.58333333333333337</v>
      </c>
      <c r="K3499"/>
    </row>
    <row r="3500" spans="1:11" x14ac:dyDescent="0.25">
      <c r="A3500">
        <v>185</v>
      </c>
      <c r="B3500" s="1">
        <v>40179</v>
      </c>
      <c r="C3500">
        <v>4</v>
      </c>
      <c r="D3500" t="str">
        <f>VLOOKUP(Rent[[#This Row],[Real_estate_Item]],Houses[#All],2)</f>
        <v>Eindhoven-Oost</v>
      </c>
      <c r="E3500" t="str">
        <f>VLOOKUP(Rent[[#This Row],[Real_estate_Item]],Houses[#All],3)</f>
        <v>Villapark</v>
      </c>
      <c r="F3500" t="str">
        <f>VLOOKUP(Rent[[#This Row],[Real_estate_Item]],Houses[#All],6)</f>
        <v>House</v>
      </c>
      <c r="G3500" s="3">
        <f>VLOOKUP(Rent[[#This Row],[Real_estate_Item]],Houses[#All],7)</f>
        <v>1345</v>
      </c>
      <c r="H3500" s="3">
        <f t="shared" si="108"/>
        <v>5380</v>
      </c>
      <c r="I3500" s="3">
        <f t="shared" si="109"/>
        <v>16140</v>
      </c>
      <c r="J3500" s="4">
        <f>Rent[[#This Row],[Actual_Rent]]/Rent[[#This Row],[Planned_rent]]</f>
        <v>0.33333333333333331</v>
      </c>
      <c r="K3500"/>
    </row>
    <row r="3501" spans="1:11" x14ac:dyDescent="0.25">
      <c r="A3501">
        <v>185</v>
      </c>
      <c r="B3501" s="1">
        <v>40544</v>
      </c>
      <c r="C3501">
        <v>3</v>
      </c>
      <c r="D3501" t="str">
        <f>VLOOKUP(Rent[[#This Row],[Real_estate_Item]],Houses[#All],2)</f>
        <v>Eindhoven-Oost</v>
      </c>
      <c r="E3501" t="str">
        <f>VLOOKUP(Rent[[#This Row],[Real_estate_Item]],Houses[#All],3)</f>
        <v>Villapark</v>
      </c>
      <c r="F3501" t="str">
        <f>VLOOKUP(Rent[[#This Row],[Real_estate_Item]],Houses[#All],6)</f>
        <v>House</v>
      </c>
      <c r="G3501" s="3">
        <f>VLOOKUP(Rent[[#This Row],[Real_estate_Item]],Houses[#All],7)</f>
        <v>1345</v>
      </c>
      <c r="H3501" s="3">
        <f t="shared" si="108"/>
        <v>4035</v>
      </c>
      <c r="I3501" s="3">
        <f t="shared" si="109"/>
        <v>16140</v>
      </c>
      <c r="J3501" s="4">
        <f>Rent[[#This Row],[Actual_Rent]]/Rent[[#This Row],[Planned_rent]]</f>
        <v>0.25</v>
      </c>
      <c r="K3501"/>
    </row>
    <row r="3502" spans="1:11" x14ac:dyDescent="0.25">
      <c r="A3502">
        <v>185</v>
      </c>
      <c r="B3502" s="1">
        <v>40909</v>
      </c>
      <c r="C3502">
        <v>12</v>
      </c>
      <c r="D3502" t="str">
        <f>VLOOKUP(Rent[[#This Row],[Real_estate_Item]],Houses[#All],2)</f>
        <v>Eindhoven-Oost</v>
      </c>
      <c r="E3502" t="str">
        <f>VLOOKUP(Rent[[#This Row],[Real_estate_Item]],Houses[#All],3)</f>
        <v>Villapark</v>
      </c>
      <c r="F3502" t="str">
        <f>VLOOKUP(Rent[[#This Row],[Real_estate_Item]],Houses[#All],6)</f>
        <v>House</v>
      </c>
      <c r="G3502" s="3">
        <f>VLOOKUP(Rent[[#This Row],[Real_estate_Item]],Houses[#All],7)</f>
        <v>1345</v>
      </c>
      <c r="H3502" s="3">
        <f t="shared" si="108"/>
        <v>16140</v>
      </c>
      <c r="I3502" s="3">
        <f t="shared" si="109"/>
        <v>16140</v>
      </c>
      <c r="J3502" s="4">
        <f>Rent[[#This Row],[Actual_Rent]]/Rent[[#This Row],[Planned_rent]]</f>
        <v>1</v>
      </c>
      <c r="K3502"/>
    </row>
    <row r="3503" spans="1:11" x14ac:dyDescent="0.25">
      <c r="A3503">
        <v>185</v>
      </c>
      <c r="B3503" s="1">
        <v>41275</v>
      </c>
      <c r="C3503">
        <v>12</v>
      </c>
      <c r="D3503" t="str">
        <f>VLOOKUP(Rent[[#This Row],[Real_estate_Item]],Houses[#All],2)</f>
        <v>Eindhoven-Oost</v>
      </c>
      <c r="E3503" t="str">
        <f>VLOOKUP(Rent[[#This Row],[Real_estate_Item]],Houses[#All],3)</f>
        <v>Villapark</v>
      </c>
      <c r="F3503" t="str">
        <f>VLOOKUP(Rent[[#This Row],[Real_estate_Item]],Houses[#All],6)</f>
        <v>House</v>
      </c>
      <c r="G3503" s="3">
        <f>VLOOKUP(Rent[[#This Row],[Real_estate_Item]],Houses[#All],7)</f>
        <v>1345</v>
      </c>
      <c r="H3503" s="3">
        <f t="shared" si="108"/>
        <v>16140</v>
      </c>
      <c r="I3503" s="3">
        <f t="shared" si="109"/>
        <v>16140</v>
      </c>
      <c r="J3503" s="4">
        <f>Rent[[#This Row],[Actual_Rent]]/Rent[[#This Row],[Planned_rent]]</f>
        <v>1</v>
      </c>
      <c r="K3503"/>
    </row>
    <row r="3504" spans="1:11" x14ac:dyDescent="0.25">
      <c r="A3504">
        <v>185</v>
      </c>
      <c r="B3504" s="1">
        <v>41640</v>
      </c>
      <c r="C3504">
        <v>12</v>
      </c>
      <c r="D3504" t="str">
        <f>VLOOKUP(Rent[[#This Row],[Real_estate_Item]],Houses[#All],2)</f>
        <v>Eindhoven-Oost</v>
      </c>
      <c r="E3504" t="str">
        <f>VLOOKUP(Rent[[#This Row],[Real_estate_Item]],Houses[#All],3)</f>
        <v>Villapark</v>
      </c>
      <c r="F3504" t="str">
        <f>VLOOKUP(Rent[[#This Row],[Real_estate_Item]],Houses[#All],6)</f>
        <v>House</v>
      </c>
      <c r="G3504" s="3">
        <f>VLOOKUP(Rent[[#This Row],[Real_estate_Item]],Houses[#All],7)</f>
        <v>1345</v>
      </c>
      <c r="H3504" s="3">
        <f t="shared" si="108"/>
        <v>16140</v>
      </c>
      <c r="I3504" s="3">
        <f t="shared" si="109"/>
        <v>16140</v>
      </c>
      <c r="J3504" s="4">
        <f>Rent[[#This Row],[Actual_Rent]]/Rent[[#This Row],[Planned_rent]]</f>
        <v>1</v>
      </c>
      <c r="K3504"/>
    </row>
    <row r="3505" spans="1:11" x14ac:dyDescent="0.25">
      <c r="A3505">
        <v>185</v>
      </c>
      <c r="B3505" s="1">
        <v>42005</v>
      </c>
      <c r="C3505">
        <v>7</v>
      </c>
      <c r="D3505" t="str">
        <f>VLOOKUP(Rent[[#This Row],[Real_estate_Item]],Houses[#All],2)</f>
        <v>Eindhoven-Oost</v>
      </c>
      <c r="E3505" t="str">
        <f>VLOOKUP(Rent[[#This Row],[Real_estate_Item]],Houses[#All],3)</f>
        <v>Villapark</v>
      </c>
      <c r="F3505" t="str">
        <f>VLOOKUP(Rent[[#This Row],[Real_estate_Item]],Houses[#All],6)</f>
        <v>House</v>
      </c>
      <c r="G3505" s="3">
        <f>VLOOKUP(Rent[[#This Row],[Real_estate_Item]],Houses[#All],7)</f>
        <v>1345</v>
      </c>
      <c r="H3505" s="3">
        <f t="shared" si="108"/>
        <v>9415</v>
      </c>
      <c r="I3505" s="3">
        <f t="shared" si="109"/>
        <v>16140</v>
      </c>
      <c r="J3505" s="4">
        <f>Rent[[#This Row],[Actual_Rent]]/Rent[[#This Row],[Planned_rent]]</f>
        <v>0.58333333333333337</v>
      </c>
      <c r="K3505"/>
    </row>
    <row r="3506" spans="1:11" x14ac:dyDescent="0.25">
      <c r="A3506">
        <v>185</v>
      </c>
      <c r="B3506" s="1">
        <v>42370</v>
      </c>
      <c r="C3506">
        <v>4</v>
      </c>
      <c r="D3506" t="str">
        <f>VLOOKUP(Rent[[#This Row],[Real_estate_Item]],Houses[#All],2)</f>
        <v>Eindhoven-Oost</v>
      </c>
      <c r="E3506" t="str">
        <f>VLOOKUP(Rent[[#This Row],[Real_estate_Item]],Houses[#All],3)</f>
        <v>Villapark</v>
      </c>
      <c r="F3506" t="str">
        <f>VLOOKUP(Rent[[#This Row],[Real_estate_Item]],Houses[#All],6)</f>
        <v>House</v>
      </c>
      <c r="G3506" s="3">
        <f>VLOOKUP(Rent[[#This Row],[Real_estate_Item]],Houses[#All],7)</f>
        <v>1345</v>
      </c>
      <c r="H3506" s="3">
        <f t="shared" si="108"/>
        <v>5380</v>
      </c>
      <c r="I3506" s="3">
        <f t="shared" si="109"/>
        <v>16140</v>
      </c>
      <c r="J3506" s="4">
        <f>Rent[[#This Row],[Actual_Rent]]/Rent[[#This Row],[Planned_rent]]</f>
        <v>0.33333333333333331</v>
      </c>
      <c r="K3506"/>
    </row>
    <row r="3507" spans="1:11" x14ac:dyDescent="0.25">
      <c r="A3507">
        <v>185</v>
      </c>
      <c r="B3507" s="1">
        <v>42736</v>
      </c>
      <c r="C3507">
        <v>4</v>
      </c>
      <c r="D3507" t="str">
        <f>VLOOKUP(Rent[[#This Row],[Real_estate_Item]],Houses[#All],2)</f>
        <v>Eindhoven-Oost</v>
      </c>
      <c r="E3507" t="str">
        <f>VLOOKUP(Rent[[#This Row],[Real_estate_Item]],Houses[#All],3)</f>
        <v>Villapark</v>
      </c>
      <c r="F3507" t="str">
        <f>VLOOKUP(Rent[[#This Row],[Real_estate_Item]],Houses[#All],6)</f>
        <v>House</v>
      </c>
      <c r="G3507" s="3">
        <f>VLOOKUP(Rent[[#This Row],[Real_estate_Item]],Houses[#All],7)</f>
        <v>1345</v>
      </c>
      <c r="H3507" s="3">
        <f t="shared" si="108"/>
        <v>5380</v>
      </c>
      <c r="I3507" s="3">
        <f t="shared" si="109"/>
        <v>16140</v>
      </c>
      <c r="J3507" s="4">
        <f>Rent[[#This Row],[Actual_Rent]]/Rent[[#This Row],[Planned_rent]]</f>
        <v>0.33333333333333331</v>
      </c>
      <c r="K3507"/>
    </row>
    <row r="3508" spans="1:11" x14ac:dyDescent="0.25">
      <c r="A3508">
        <v>185</v>
      </c>
      <c r="B3508" s="1">
        <v>43101</v>
      </c>
      <c r="C3508">
        <v>11</v>
      </c>
      <c r="D3508" t="str">
        <f>VLOOKUP(Rent[[#This Row],[Real_estate_Item]],Houses[#All],2)</f>
        <v>Eindhoven-Oost</v>
      </c>
      <c r="E3508" t="str">
        <f>VLOOKUP(Rent[[#This Row],[Real_estate_Item]],Houses[#All],3)</f>
        <v>Villapark</v>
      </c>
      <c r="F3508" t="str">
        <f>VLOOKUP(Rent[[#This Row],[Real_estate_Item]],Houses[#All],6)</f>
        <v>House</v>
      </c>
      <c r="G3508" s="3">
        <f>VLOOKUP(Rent[[#This Row],[Real_estate_Item]],Houses[#All],7)</f>
        <v>1345</v>
      </c>
      <c r="H3508" s="3">
        <f t="shared" si="108"/>
        <v>14795</v>
      </c>
      <c r="I3508" s="3">
        <f t="shared" si="109"/>
        <v>16140</v>
      </c>
      <c r="J3508" s="4">
        <f>Rent[[#This Row],[Actual_Rent]]/Rent[[#This Row],[Planned_rent]]</f>
        <v>0.91666666666666663</v>
      </c>
      <c r="K3508"/>
    </row>
    <row r="3509" spans="1:11" x14ac:dyDescent="0.25">
      <c r="A3509">
        <v>185</v>
      </c>
      <c r="B3509" s="1">
        <v>43466</v>
      </c>
      <c r="C3509">
        <v>7</v>
      </c>
      <c r="D3509" t="str">
        <f>VLOOKUP(Rent[[#This Row],[Real_estate_Item]],Houses[#All],2)</f>
        <v>Eindhoven-Oost</v>
      </c>
      <c r="E3509" t="str">
        <f>VLOOKUP(Rent[[#This Row],[Real_estate_Item]],Houses[#All],3)</f>
        <v>Villapark</v>
      </c>
      <c r="F3509" t="str">
        <f>VLOOKUP(Rent[[#This Row],[Real_estate_Item]],Houses[#All],6)</f>
        <v>House</v>
      </c>
      <c r="G3509" s="3">
        <f>VLOOKUP(Rent[[#This Row],[Real_estate_Item]],Houses[#All],7)</f>
        <v>1345</v>
      </c>
      <c r="H3509" s="3">
        <f t="shared" si="108"/>
        <v>9415</v>
      </c>
      <c r="I3509" s="3">
        <f t="shared" si="109"/>
        <v>16140</v>
      </c>
      <c r="J3509" s="4">
        <f>Rent[[#This Row],[Actual_Rent]]/Rent[[#This Row],[Planned_rent]]</f>
        <v>0.58333333333333337</v>
      </c>
      <c r="K3509"/>
    </row>
    <row r="3510" spans="1:11" x14ac:dyDescent="0.25">
      <c r="A3510">
        <v>186</v>
      </c>
      <c r="B3510" s="1">
        <v>36892</v>
      </c>
      <c r="C3510">
        <v>7</v>
      </c>
      <c r="D3510" t="str">
        <f>VLOOKUP(Rent[[#This Row],[Real_estate_Item]],Houses[#All],2)</f>
        <v>Eindhoven-Oost</v>
      </c>
      <c r="E3510" t="str">
        <f>VLOOKUP(Rent[[#This Row],[Real_estate_Item]],Houses[#All],3)</f>
        <v>Villapark</v>
      </c>
      <c r="F3510" t="str">
        <f>VLOOKUP(Rent[[#This Row],[Real_estate_Item]],Houses[#All],6)</f>
        <v>House</v>
      </c>
      <c r="G3510" s="3">
        <f>VLOOKUP(Rent[[#This Row],[Real_estate_Item]],Houses[#All],7)</f>
        <v>1345</v>
      </c>
      <c r="H3510" s="3">
        <f t="shared" si="108"/>
        <v>9415</v>
      </c>
      <c r="I3510" s="3">
        <f t="shared" si="109"/>
        <v>16140</v>
      </c>
      <c r="J3510" s="4">
        <f>Rent[[#This Row],[Actual_Rent]]/Rent[[#This Row],[Planned_rent]]</f>
        <v>0.58333333333333337</v>
      </c>
      <c r="K3510"/>
    </row>
    <row r="3511" spans="1:11" x14ac:dyDescent="0.25">
      <c r="A3511">
        <v>186</v>
      </c>
      <c r="B3511" s="1">
        <v>37257</v>
      </c>
      <c r="C3511">
        <v>5</v>
      </c>
      <c r="D3511" t="str">
        <f>VLOOKUP(Rent[[#This Row],[Real_estate_Item]],Houses[#All],2)</f>
        <v>Eindhoven-Oost</v>
      </c>
      <c r="E3511" t="str">
        <f>VLOOKUP(Rent[[#This Row],[Real_estate_Item]],Houses[#All],3)</f>
        <v>Villapark</v>
      </c>
      <c r="F3511" t="str">
        <f>VLOOKUP(Rent[[#This Row],[Real_estate_Item]],Houses[#All],6)</f>
        <v>House</v>
      </c>
      <c r="G3511" s="3">
        <f>VLOOKUP(Rent[[#This Row],[Real_estate_Item]],Houses[#All],7)</f>
        <v>1345</v>
      </c>
      <c r="H3511" s="3">
        <f t="shared" si="108"/>
        <v>6725</v>
      </c>
      <c r="I3511" s="3">
        <f t="shared" si="109"/>
        <v>16140</v>
      </c>
      <c r="J3511" s="4">
        <f>Rent[[#This Row],[Actual_Rent]]/Rent[[#This Row],[Planned_rent]]</f>
        <v>0.41666666666666669</v>
      </c>
      <c r="K3511"/>
    </row>
    <row r="3512" spans="1:11" x14ac:dyDescent="0.25">
      <c r="A3512">
        <v>186</v>
      </c>
      <c r="B3512" s="1">
        <v>37622</v>
      </c>
      <c r="C3512">
        <v>6</v>
      </c>
      <c r="D3512" t="str">
        <f>VLOOKUP(Rent[[#This Row],[Real_estate_Item]],Houses[#All],2)</f>
        <v>Eindhoven-Oost</v>
      </c>
      <c r="E3512" t="str">
        <f>VLOOKUP(Rent[[#This Row],[Real_estate_Item]],Houses[#All],3)</f>
        <v>Villapark</v>
      </c>
      <c r="F3512" t="str">
        <f>VLOOKUP(Rent[[#This Row],[Real_estate_Item]],Houses[#All],6)</f>
        <v>House</v>
      </c>
      <c r="G3512" s="3">
        <f>VLOOKUP(Rent[[#This Row],[Real_estate_Item]],Houses[#All],7)</f>
        <v>1345</v>
      </c>
      <c r="H3512" s="3">
        <f t="shared" si="108"/>
        <v>8070</v>
      </c>
      <c r="I3512" s="3">
        <f t="shared" si="109"/>
        <v>16140</v>
      </c>
      <c r="J3512" s="4">
        <f>Rent[[#This Row],[Actual_Rent]]/Rent[[#This Row],[Planned_rent]]</f>
        <v>0.5</v>
      </c>
      <c r="K3512"/>
    </row>
    <row r="3513" spans="1:11" x14ac:dyDescent="0.25">
      <c r="A3513">
        <v>186</v>
      </c>
      <c r="B3513" s="1">
        <v>37987</v>
      </c>
      <c r="C3513">
        <v>7</v>
      </c>
      <c r="D3513" t="str">
        <f>VLOOKUP(Rent[[#This Row],[Real_estate_Item]],Houses[#All],2)</f>
        <v>Eindhoven-Oost</v>
      </c>
      <c r="E3513" t="str">
        <f>VLOOKUP(Rent[[#This Row],[Real_estate_Item]],Houses[#All],3)</f>
        <v>Villapark</v>
      </c>
      <c r="F3513" t="str">
        <f>VLOOKUP(Rent[[#This Row],[Real_estate_Item]],Houses[#All],6)</f>
        <v>House</v>
      </c>
      <c r="G3513" s="3">
        <f>VLOOKUP(Rent[[#This Row],[Real_estate_Item]],Houses[#All],7)</f>
        <v>1345</v>
      </c>
      <c r="H3513" s="3">
        <f t="shared" si="108"/>
        <v>9415</v>
      </c>
      <c r="I3513" s="3">
        <f t="shared" si="109"/>
        <v>16140</v>
      </c>
      <c r="J3513" s="4">
        <f>Rent[[#This Row],[Actual_Rent]]/Rent[[#This Row],[Planned_rent]]</f>
        <v>0.58333333333333337</v>
      </c>
      <c r="K3513"/>
    </row>
    <row r="3514" spans="1:11" x14ac:dyDescent="0.25">
      <c r="A3514">
        <v>186</v>
      </c>
      <c r="B3514" s="1">
        <v>38353</v>
      </c>
      <c r="C3514">
        <v>4</v>
      </c>
      <c r="D3514" t="str">
        <f>VLOOKUP(Rent[[#This Row],[Real_estate_Item]],Houses[#All],2)</f>
        <v>Eindhoven-Oost</v>
      </c>
      <c r="E3514" t="str">
        <f>VLOOKUP(Rent[[#This Row],[Real_estate_Item]],Houses[#All],3)</f>
        <v>Villapark</v>
      </c>
      <c r="F3514" t="str">
        <f>VLOOKUP(Rent[[#This Row],[Real_estate_Item]],Houses[#All],6)</f>
        <v>House</v>
      </c>
      <c r="G3514" s="3">
        <f>VLOOKUP(Rent[[#This Row],[Real_estate_Item]],Houses[#All],7)</f>
        <v>1345</v>
      </c>
      <c r="H3514" s="3">
        <f t="shared" si="108"/>
        <v>5380</v>
      </c>
      <c r="I3514" s="3">
        <f t="shared" si="109"/>
        <v>16140</v>
      </c>
      <c r="J3514" s="4">
        <f>Rent[[#This Row],[Actual_Rent]]/Rent[[#This Row],[Planned_rent]]</f>
        <v>0.33333333333333331</v>
      </c>
      <c r="K3514"/>
    </row>
    <row r="3515" spans="1:11" x14ac:dyDescent="0.25">
      <c r="A3515">
        <v>186</v>
      </c>
      <c r="B3515" s="1">
        <v>38718</v>
      </c>
      <c r="C3515">
        <v>3</v>
      </c>
      <c r="D3515" t="str">
        <f>VLOOKUP(Rent[[#This Row],[Real_estate_Item]],Houses[#All],2)</f>
        <v>Eindhoven-Oost</v>
      </c>
      <c r="E3515" t="str">
        <f>VLOOKUP(Rent[[#This Row],[Real_estate_Item]],Houses[#All],3)</f>
        <v>Villapark</v>
      </c>
      <c r="F3515" t="str">
        <f>VLOOKUP(Rent[[#This Row],[Real_estate_Item]],Houses[#All],6)</f>
        <v>House</v>
      </c>
      <c r="G3515" s="3">
        <f>VLOOKUP(Rent[[#This Row],[Real_estate_Item]],Houses[#All],7)</f>
        <v>1345</v>
      </c>
      <c r="H3515" s="3">
        <f t="shared" si="108"/>
        <v>4035</v>
      </c>
      <c r="I3515" s="3">
        <f t="shared" si="109"/>
        <v>16140</v>
      </c>
      <c r="J3515" s="4">
        <f>Rent[[#This Row],[Actual_Rent]]/Rent[[#This Row],[Planned_rent]]</f>
        <v>0.25</v>
      </c>
      <c r="K3515"/>
    </row>
    <row r="3516" spans="1:11" x14ac:dyDescent="0.25">
      <c r="A3516">
        <v>186</v>
      </c>
      <c r="B3516" s="1">
        <v>39083</v>
      </c>
      <c r="C3516">
        <v>3</v>
      </c>
      <c r="D3516" t="str">
        <f>VLOOKUP(Rent[[#This Row],[Real_estate_Item]],Houses[#All],2)</f>
        <v>Eindhoven-Oost</v>
      </c>
      <c r="E3516" t="str">
        <f>VLOOKUP(Rent[[#This Row],[Real_estate_Item]],Houses[#All],3)</f>
        <v>Villapark</v>
      </c>
      <c r="F3516" t="str">
        <f>VLOOKUP(Rent[[#This Row],[Real_estate_Item]],Houses[#All],6)</f>
        <v>House</v>
      </c>
      <c r="G3516" s="3">
        <f>VLOOKUP(Rent[[#This Row],[Real_estate_Item]],Houses[#All],7)</f>
        <v>1345</v>
      </c>
      <c r="H3516" s="3">
        <f t="shared" si="108"/>
        <v>4035</v>
      </c>
      <c r="I3516" s="3">
        <f t="shared" si="109"/>
        <v>16140</v>
      </c>
      <c r="J3516" s="4">
        <f>Rent[[#This Row],[Actual_Rent]]/Rent[[#This Row],[Planned_rent]]</f>
        <v>0.25</v>
      </c>
      <c r="K3516"/>
    </row>
    <row r="3517" spans="1:11" x14ac:dyDescent="0.25">
      <c r="A3517">
        <v>186</v>
      </c>
      <c r="B3517" s="1">
        <v>39448</v>
      </c>
      <c r="C3517">
        <v>7</v>
      </c>
      <c r="D3517" t="str">
        <f>VLOOKUP(Rent[[#This Row],[Real_estate_Item]],Houses[#All],2)</f>
        <v>Eindhoven-Oost</v>
      </c>
      <c r="E3517" t="str">
        <f>VLOOKUP(Rent[[#This Row],[Real_estate_Item]],Houses[#All],3)</f>
        <v>Villapark</v>
      </c>
      <c r="F3517" t="str">
        <f>VLOOKUP(Rent[[#This Row],[Real_estate_Item]],Houses[#All],6)</f>
        <v>House</v>
      </c>
      <c r="G3517" s="3">
        <f>VLOOKUP(Rent[[#This Row],[Real_estate_Item]],Houses[#All],7)</f>
        <v>1345</v>
      </c>
      <c r="H3517" s="3">
        <f t="shared" si="108"/>
        <v>9415</v>
      </c>
      <c r="I3517" s="3">
        <f t="shared" si="109"/>
        <v>16140</v>
      </c>
      <c r="J3517" s="4">
        <f>Rent[[#This Row],[Actual_Rent]]/Rent[[#This Row],[Planned_rent]]</f>
        <v>0.58333333333333337</v>
      </c>
      <c r="K3517"/>
    </row>
    <row r="3518" spans="1:11" x14ac:dyDescent="0.25">
      <c r="A3518">
        <v>186</v>
      </c>
      <c r="B3518" s="1">
        <v>39814</v>
      </c>
      <c r="C3518">
        <v>4</v>
      </c>
      <c r="D3518" t="str">
        <f>VLOOKUP(Rent[[#This Row],[Real_estate_Item]],Houses[#All],2)</f>
        <v>Eindhoven-Oost</v>
      </c>
      <c r="E3518" t="str">
        <f>VLOOKUP(Rent[[#This Row],[Real_estate_Item]],Houses[#All],3)</f>
        <v>Villapark</v>
      </c>
      <c r="F3518" t="str">
        <f>VLOOKUP(Rent[[#This Row],[Real_estate_Item]],Houses[#All],6)</f>
        <v>House</v>
      </c>
      <c r="G3518" s="3">
        <f>VLOOKUP(Rent[[#This Row],[Real_estate_Item]],Houses[#All],7)</f>
        <v>1345</v>
      </c>
      <c r="H3518" s="3">
        <f t="shared" si="108"/>
        <v>5380</v>
      </c>
      <c r="I3518" s="3">
        <f t="shared" si="109"/>
        <v>16140</v>
      </c>
      <c r="J3518" s="4">
        <f>Rent[[#This Row],[Actual_Rent]]/Rent[[#This Row],[Planned_rent]]</f>
        <v>0.33333333333333331</v>
      </c>
      <c r="K3518"/>
    </row>
    <row r="3519" spans="1:11" x14ac:dyDescent="0.25">
      <c r="A3519">
        <v>186</v>
      </c>
      <c r="B3519" s="1">
        <v>40179</v>
      </c>
      <c r="C3519">
        <v>5</v>
      </c>
      <c r="D3519" t="str">
        <f>VLOOKUP(Rent[[#This Row],[Real_estate_Item]],Houses[#All],2)</f>
        <v>Eindhoven-Oost</v>
      </c>
      <c r="E3519" t="str">
        <f>VLOOKUP(Rent[[#This Row],[Real_estate_Item]],Houses[#All],3)</f>
        <v>Villapark</v>
      </c>
      <c r="F3519" t="str">
        <f>VLOOKUP(Rent[[#This Row],[Real_estate_Item]],Houses[#All],6)</f>
        <v>House</v>
      </c>
      <c r="G3519" s="3">
        <f>VLOOKUP(Rent[[#This Row],[Real_estate_Item]],Houses[#All],7)</f>
        <v>1345</v>
      </c>
      <c r="H3519" s="3">
        <f t="shared" si="108"/>
        <v>6725</v>
      </c>
      <c r="I3519" s="3">
        <f t="shared" si="109"/>
        <v>16140</v>
      </c>
      <c r="J3519" s="4">
        <f>Rent[[#This Row],[Actual_Rent]]/Rent[[#This Row],[Planned_rent]]</f>
        <v>0.41666666666666669</v>
      </c>
      <c r="K3519"/>
    </row>
    <row r="3520" spans="1:11" x14ac:dyDescent="0.25">
      <c r="A3520">
        <v>186</v>
      </c>
      <c r="B3520" s="1">
        <v>40544</v>
      </c>
      <c r="C3520">
        <v>6</v>
      </c>
      <c r="D3520" t="str">
        <f>VLOOKUP(Rent[[#This Row],[Real_estate_Item]],Houses[#All],2)</f>
        <v>Eindhoven-Oost</v>
      </c>
      <c r="E3520" t="str">
        <f>VLOOKUP(Rent[[#This Row],[Real_estate_Item]],Houses[#All],3)</f>
        <v>Villapark</v>
      </c>
      <c r="F3520" t="str">
        <f>VLOOKUP(Rent[[#This Row],[Real_estate_Item]],Houses[#All],6)</f>
        <v>House</v>
      </c>
      <c r="G3520" s="3">
        <f>VLOOKUP(Rent[[#This Row],[Real_estate_Item]],Houses[#All],7)</f>
        <v>1345</v>
      </c>
      <c r="H3520" s="3">
        <f t="shared" si="108"/>
        <v>8070</v>
      </c>
      <c r="I3520" s="3">
        <f t="shared" si="109"/>
        <v>16140</v>
      </c>
      <c r="J3520" s="4">
        <f>Rent[[#This Row],[Actual_Rent]]/Rent[[#This Row],[Planned_rent]]</f>
        <v>0.5</v>
      </c>
      <c r="K3520"/>
    </row>
    <row r="3521" spans="1:11" x14ac:dyDescent="0.25">
      <c r="A3521">
        <v>186</v>
      </c>
      <c r="B3521" s="1">
        <v>40909</v>
      </c>
      <c r="C3521">
        <v>6</v>
      </c>
      <c r="D3521" t="str">
        <f>VLOOKUP(Rent[[#This Row],[Real_estate_Item]],Houses[#All],2)</f>
        <v>Eindhoven-Oost</v>
      </c>
      <c r="E3521" t="str">
        <f>VLOOKUP(Rent[[#This Row],[Real_estate_Item]],Houses[#All],3)</f>
        <v>Villapark</v>
      </c>
      <c r="F3521" t="str">
        <f>VLOOKUP(Rent[[#This Row],[Real_estate_Item]],Houses[#All],6)</f>
        <v>House</v>
      </c>
      <c r="G3521" s="3">
        <f>VLOOKUP(Rent[[#This Row],[Real_estate_Item]],Houses[#All],7)</f>
        <v>1345</v>
      </c>
      <c r="H3521" s="3">
        <f t="shared" si="108"/>
        <v>8070</v>
      </c>
      <c r="I3521" s="3">
        <f t="shared" si="109"/>
        <v>16140</v>
      </c>
      <c r="J3521" s="4">
        <f>Rent[[#This Row],[Actual_Rent]]/Rent[[#This Row],[Planned_rent]]</f>
        <v>0.5</v>
      </c>
      <c r="K3521"/>
    </row>
    <row r="3522" spans="1:11" x14ac:dyDescent="0.25">
      <c r="A3522">
        <v>186</v>
      </c>
      <c r="B3522" s="1">
        <v>41275</v>
      </c>
      <c r="C3522">
        <v>5</v>
      </c>
      <c r="D3522" t="str">
        <f>VLOOKUP(Rent[[#This Row],[Real_estate_Item]],Houses[#All],2)</f>
        <v>Eindhoven-Oost</v>
      </c>
      <c r="E3522" t="str">
        <f>VLOOKUP(Rent[[#This Row],[Real_estate_Item]],Houses[#All],3)</f>
        <v>Villapark</v>
      </c>
      <c r="F3522" t="str">
        <f>VLOOKUP(Rent[[#This Row],[Real_estate_Item]],Houses[#All],6)</f>
        <v>House</v>
      </c>
      <c r="G3522" s="3">
        <f>VLOOKUP(Rent[[#This Row],[Real_estate_Item]],Houses[#All],7)</f>
        <v>1345</v>
      </c>
      <c r="H3522" s="3">
        <f t="shared" ref="H3522:H3585" si="110">C3522*G3522</f>
        <v>6725</v>
      </c>
      <c r="I3522" s="3">
        <f t="shared" ref="I3522:I3585" si="111">$C$2*G3522</f>
        <v>16140</v>
      </c>
      <c r="J3522" s="4">
        <f>Rent[[#This Row],[Actual_Rent]]/Rent[[#This Row],[Planned_rent]]</f>
        <v>0.41666666666666669</v>
      </c>
      <c r="K3522"/>
    </row>
    <row r="3523" spans="1:11" x14ac:dyDescent="0.25">
      <c r="A3523">
        <v>186</v>
      </c>
      <c r="B3523" s="1">
        <v>41640</v>
      </c>
      <c r="C3523">
        <v>5</v>
      </c>
      <c r="D3523" t="str">
        <f>VLOOKUP(Rent[[#This Row],[Real_estate_Item]],Houses[#All],2)</f>
        <v>Eindhoven-Oost</v>
      </c>
      <c r="E3523" t="str">
        <f>VLOOKUP(Rent[[#This Row],[Real_estate_Item]],Houses[#All],3)</f>
        <v>Villapark</v>
      </c>
      <c r="F3523" t="str">
        <f>VLOOKUP(Rent[[#This Row],[Real_estate_Item]],Houses[#All],6)</f>
        <v>House</v>
      </c>
      <c r="G3523" s="3">
        <f>VLOOKUP(Rent[[#This Row],[Real_estate_Item]],Houses[#All],7)</f>
        <v>1345</v>
      </c>
      <c r="H3523" s="3">
        <f t="shared" si="110"/>
        <v>6725</v>
      </c>
      <c r="I3523" s="3">
        <f t="shared" si="111"/>
        <v>16140</v>
      </c>
      <c r="J3523" s="4">
        <f>Rent[[#This Row],[Actual_Rent]]/Rent[[#This Row],[Planned_rent]]</f>
        <v>0.41666666666666669</v>
      </c>
      <c r="K3523"/>
    </row>
    <row r="3524" spans="1:11" x14ac:dyDescent="0.25">
      <c r="A3524">
        <v>186</v>
      </c>
      <c r="B3524" s="1">
        <v>42005</v>
      </c>
      <c r="C3524">
        <v>3</v>
      </c>
      <c r="D3524" t="str">
        <f>VLOOKUP(Rent[[#This Row],[Real_estate_Item]],Houses[#All],2)</f>
        <v>Eindhoven-Oost</v>
      </c>
      <c r="E3524" t="str">
        <f>VLOOKUP(Rent[[#This Row],[Real_estate_Item]],Houses[#All],3)</f>
        <v>Villapark</v>
      </c>
      <c r="F3524" t="str">
        <f>VLOOKUP(Rent[[#This Row],[Real_estate_Item]],Houses[#All],6)</f>
        <v>House</v>
      </c>
      <c r="G3524" s="3">
        <f>VLOOKUP(Rent[[#This Row],[Real_estate_Item]],Houses[#All],7)</f>
        <v>1345</v>
      </c>
      <c r="H3524" s="3">
        <f t="shared" si="110"/>
        <v>4035</v>
      </c>
      <c r="I3524" s="3">
        <f t="shared" si="111"/>
        <v>16140</v>
      </c>
      <c r="J3524" s="4">
        <f>Rent[[#This Row],[Actual_Rent]]/Rent[[#This Row],[Planned_rent]]</f>
        <v>0.25</v>
      </c>
      <c r="K3524"/>
    </row>
    <row r="3525" spans="1:11" x14ac:dyDescent="0.25">
      <c r="A3525">
        <v>186</v>
      </c>
      <c r="B3525" s="1">
        <v>42370</v>
      </c>
      <c r="C3525">
        <v>5</v>
      </c>
      <c r="D3525" t="str">
        <f>VLOOKUP(Rent[[#This Row],[Real_estate_Item]],Houses[#All],2)</f>
        <v>Eindhoven-Oost</v>
      </c>
      <c r="E3525" t="str">
        <f>VLOOKUP(Rent[[#This Row],[Real_estate_Item]],Houses[#All],3)</f>
        <v>Villapark</v>
      </c>
      <c r="F3525" t="str">
        <f>VLOOKUP(Rent[[#This Row],[Real_estate_Item]],Houses[#All],6)</f>
        <v>House</v>
      </c>
      <c r="G3525" s="3">
        <f>VLOOKUP(Rent[[#This Row],[Real_estate_Item]],Houses[#All],7)</f>
        <v>1345</v>
      </c>
      <c r="H3525" s="3">
        <f t="shared" si="110"/>
        <v>6725</v>
      </c>
      <c r="I3525" s="3">
        <f t="shared" si="111"/>
        <v>16140</v>
      </c>
      <c r="J3525" s="4">
        <f>Rent[[#This Row],[Actual_Rent]]/Rent[[#This Row],[Planned_rent]]</f>
        <v>0.41666666666666669</v>
      </c>
      <c r="K3525"/>
    </row>
    <row r="3526" spans="1:11" x14ac:dyDescent="0.25">
      <c r="A3526">
        <v>186</v>
      </c>
      <c r="B3526" s="1">
        <v>42736</v>
      </c>
      <c r="C3526">
        <v>5</v>
      </c>
      <c r="D3526" t="str">
        <f>VLOOKUP(Rent[[#This Row],[Real_estate_Item]],Houses[#All],2)</f>
        <v>Eindhoven-Oost</v>
      </c>
      <c r="E3526" t="str">
        <f>VLOOKUP(Rent[[#This Row],[Real_estate_Item]],Houses[#All],3)</f>
        <v>Villapark</v>
      </c>
      <c r="F3526" t="str">
        <f>VLOOKUP(Rent[[#This Row],[Real_estate_Item]],Houses[#All],6)</f>
        <v>House</v>
      </c>
      <c r="G3526" s="3">
        <f>VLOOKUP(Rent[[#This Row],[Real_estate_Item]],Houses[#All],7)</f>
        <v>1345</v>
      </c>
      <c r="H3526" s="3">
        <f t="shared" si="110"/>
        <v>6725</v>
      </c>
      <c r="I3526" s="3">
        <f t="shared" si="111"/>
        <v>16140</v>
      </c>
      <c r="J3526" s="4">
        <f>Rent[[#This Row],[Actual_Rent]]/Rent[[#This Row],[Planned_rent]]</f>
        <v>0.41666666666666669</v>
      </c>
      <c r="K3526"/>
    </row>
    <row r="3527" spans="1:11" x14ac:dyDescent="0.25">
      <c r="A3527">
        <v>186</v>
      </c>
      <c r="B3527" s="1">
        <v>43101</v>
      </c>
      <c r="C3527">
        <v>8</v>
      </c>
      <c r="D3527" t="str">
        <f>VLOOKUP(Rent[[#This Row],[Real_estate_Item]],Houses[#All],2)</f>
        <v>Eindhoven-Oost</v>
      </c>
      <c r="E3527" t="str">
        <f>VLOOKUP(Rent[[#This Row],[Real_estate_Item]],Houses[#All],3)</f>
        <v>Villapark</v>
      </c>
      <c r="F3527" t="str">
        <f>VLOOKUP(Rent[[#This Row],[Real_estate_Item]],Houses[#All],6)</f>
        <v>House</v>
      </c>
      <c r="G3527" s="3">
        <f>VLOOKUP(Rent[[#This Row],[Real_estate_Item]],Houses[#All],7)</f>
        <v>1345</v>
      </c>
      <c r="H3527" s="3">
        <f t="shared" si="110"/>
        <v>10760</v>
      </c>
      <c r="I3527" s="3">
        <f t="shared" si="111"/>
        <v>16140</v>
      </c>
      <c r="J3527" s="4">
        <f>Rent[[#This Row],[Actual_Rent]]/Rent[[#This Row],[Planned_rent]]</f>
        <v>0.66666666666666663</v>
      </c>
      <c r="K3527"/>
    </row>
    <row r="3528" spans="1:11" x14ac:dyDescent="0.25">
      <c r="A3528">
        <v>186</v>
      </c>
      <c r="B3528" s="1">
        <v>43466</v>
      </c>
      <c r="C3528">
        <v>4</v>
      </c>
      <c r="D3528" t="str">
        <f>VLOOKUP(Rent[[#This Row],[Real_estate_Item]],Houses[#All],2)</f>
        <v>Eindhoven-Oost</v>
      </c>
      <c r="E3528" t="str">
        <f>VLOOKUP(Rent[[#This Row],[Real_estate_Item]],Houses[#All],3)</f>
        <v>Villapark</v>
      </c>
      <c r="F3528" t="str">
        <f>VLOOKUP(Rent[[#This Row],[Real_estate_Item]],Houses[#All],6)</f>
        <v>House</v>
      </c>
      <c r="G3528" s="3">
        <f>VLOOKUP(Rent[[#This Row],[Real_estate_Item]],Houses[#All],7)</f>
        <v>1345</v>
      </c>
      <c r="H3528" s="3">
        <f t="shared" si="110"/>
        <v>5380</v>
      </c>
      <c r="I3528" s="3">
        <f t="shared" si="111"/>
        <v>16140</v>
      </c>
      <c r="J3528" s="4">
        <f>Rent[[#This Row],[Actual_Rent]]/Rent[[#This Row],[Planned_rent]]</f>
        <v>0.33333333333333331</v>
      </c>
      <c r="K3528"/>
    </row>
    <row r="3529" spans="1:11" x14ac:dyDescent="0.25">
      <c r="A3529">
        <v>187</v>
      </c>
      <c r="B3529" s="1">
        <v>36892</v>
      </c>
      <c r="C3529">
        <v>4</v>
      </c>
      <c r="D3529" t="str">
        <f>VLOOKUP(Rent[[#This Row],[Real_estate_Item]],Houses[#All],2)</f>
        <v>Eindhoven-Oost</v>
      </c>
      <c r="E3529" t="str">
        <f>VLOOKUP(Rent[[#This Row],[Real_estate_Item]],Houses[#All],3)</f>
        <v>Villapark</v>
      </c>
      <c r="F3529" t="str">
        <f>VLOOKUP(Rent[[#This Row],[Real_estate_Item]],Houses[#All],6)</f>
        <v>Villa</v>
      </c>
      <c r="G3529" s="3">
        <f>VLOOKUP(Rent[[#This Row],[Real_estate_Item]],Houses[#All],7)</f>
        <v>1570</v>
      </c>
      <c r="H3529" s="3">
        <f t="shared" si="110"/>
        <v>6280</v>
      </c>
      <c r="I3529" s="3">
        <f t="shared" si="111"/>
        <v>18840</v>
      </c>
      <c r="J3529" s="4">
        <f>Rent[[#This Row],[Actual_Rent]]/Rent[[#This Row],[Planned_rent]]</f>
        <v>0.33333333333333331</v>
      </c>
      <c r="K3529"/>
    </row>
    <row r="3530" spans="1:11" x14ac:dyDescent="0.25">
      <c r="A3530">
        <v>187</v>
      </c>
      <c r="B3530" s="1">
        <v>37257</v>
      </c>
      <c r="C3530">
        <v>4</v>
      </c>
      <c r="D3530" t="str">
        <f>VLOOKUP(Rent[[#This Row],[Real_estate_Item]],Houses[#All],2)</f>
        <v>Eindhoven-Oost</v>
      </c>
      <c r="E3530" t="str">
        <f>VLOOKUP(Rent[[#This Row],[Real_estate_Item]],Houses[#All],3)</f>
        <v>Villapark</v>
      </c>
      <c r="F3530" t="str">
        <f>VLOOKUP(Rent[[#This Row],[Real_estate_Item]],Houses[#All],6)</f>
        <v>Villa</v>
      </c>
      <c r="G3530" s="3">
        <f>VLOOKUP(Rent[[#This Row],[Real_estate_Item]],Houses[#All],7)</f>
        <v>1570</v>
      </c>
      <c r="H3530" s="3">
        <f t="shared" si="110"/>
        <v>6280</v>
      </c>
      <c r="I3530" s="3">
        <f t="shared" si="111"/>
        <v>18840</v>
      </c>
      <c r="J3530" s="4">
        <f>Rent[[#This Row],[Actual_Rent]]/Rent[[#This Row],[Planned_rent]]</f>
        <v>0.33333333333333331</v>
      </c>
      <c r="K3530"/>
    </row>
    <row r="3531" spans="1:11" x14ac:dyDescent="0.25">
      <c r="A3531">
        <v>187</v>
      </c>
      <c r="B3531" s="1">
        <v>37622</v>
      </c>
      <c r="C3531">
        <v>6</v>
      </c>
      <c r="D3531" t="str">
        <f>VLOOKUP(Rent[[#This Row],[Real_estate_Item]],Houses[#All],2)</f>
        <v>Eindhoven-Oost</v>
      </c>
      <c r="E3531" t="str">
        <f>VLOOKUP(Rent[[#This Row],[Real_estate_Item]],Houses[#All],3)</f>
        <v>Villapark</v>
      </c>
      <c r="F3531" t="str">
        <f>VLOOKUP(Rent[[#This Row],[Real_estate_Item]],Houses[#All],6)</f>
        <v>Villa</v>
      </c>
      <c r="G3531" s="3">
        <f>VLOOKUP(Rent[[#This Row],[Real_estate_Item]],Houses[#All],7)</f>
        <v>1570</v>
      </c>
      <c r="H3531" s="3">
        <f t="shared" si="110"/>
        <v>9420</v>
      </c>
      <c r="I3531" s="3">
        <f t="shared" si="111"/>
        <v>18840</v>
      </c>
      <c r="J3531" s="4">
        <f>Rent[[#This Row],[Actual_Rent]]/Rent[[#This Row],[Planned_rent]]</f>
        <v>0.5</v>
      </c>
      <c r="K3531"/>
    </row>
    <row r="3532" spans="1:11" x14ac:dyDescent="0.25">
      <c r="A3532">
        <v>187</v>
      </c>
      <c r="B3532" s="1">
        <v>37987</v>
      </c>
      <c r="C3532">
        <v>6</v>
      </c>
      <c r="D3532" t="str">
        <f>VLOOKUP(Rent[[#This Row],[Real_estate_Item]],Houses[#All],2)</f>
        <v>Eindhoven-Oost</v>
      </c>
      <c r="E3532" t="str">
        <f>VLOOKUP(Rent[[#This Row],[Real_estate_Item]],Houses[#All],3)</f>
        <v>Villapark</v>
      </c>
      <c r="F3532" t="str">
        <f>VLOOKUP(Rent[[#This Row],[Real_estate_Item]],Houses[#All],6)</f>
        <v>Villa</v>
      </c>
      <c r="G3532" s="3">
        <f>VLOOKUP(Rent[[#This Row],[Real_estate_Item]],Houses[#All],7)</f>
        <v>1570</v>
      </c>
      <c r="H3532" s="3">
        <f t="shared" si="110"/>
        <v>9420</v>
      </c>
      <c r="I3532" s="3">
        <f t="shared" si="111"/>
        <v>18840</v>
      </c>
      <c r="J3532" s="4">
        <f>Rent[[#This Row],[Actual_Rent]]/Rent[[#This Row],[Planned_rent]]</f>
        <v>0.5</v>
      </c>
      <c r="K3532"/>
    </row>
    <row r="3533" spans="1:11" x14ac:dyDescent="0.25">
      <c r="A3533">
        <v>187</v>
      </c>
      <c r="B3533" s="1">
        <v>38353</v>
      </c>
      <c r="C3533">
        <v>6</v>
      </c>
      <c r="D3533" t="str">
        <f>VLOOKUP(Rent[[#This Row],[Real_estate_Item]],Houses[#All],2)</f>
        <v>Eindhoven-Oost</v>
      </c>
      <c r="E3533" t="str">
        <f>VLOOKUP(Rent[[#This Row],[Real_estate_Item]],Houses[#All],3)</f>
        <v>Villapark</v>
      </c>
      <c r="F3533" t="str">
        <f>VLOOKUP(Rent[[#This Row],[Real_estate_Item]],Houses[#All],6)</f>
        <v>Villa</v>
      </c>
      <c r="G3533" s="3">
        <f>VLOOKUP(Rent[[#This Row],[Real_estate_Item]],Houses[#All],7)</f>
        <v>1570</v>
      </c>
      <c r="H3533" s="3">
        <f t="shared" si="110"/>
        <v>9420</v>
      </c>
      <c r="I3533" s="3">
        <f t="shared" si="111"/>
        <v>18840</v>
      </c>
      <c r="J3533" s="4">
        <f>Rent[[#This Row],[Actual_Rent]]/Rent[[#This Row],[Planned_rent]]</f>
        <v>0.5</v>
      </c>
      <c r="K3533"/>
    </row>
    <row r="3534" spans="1:11" x14ac:dyDescent="0.25">
      <c r="A3534">
        <v>187</v>
      </c>
      <c r="B3534" s="1">
        <v>38718</v>
      </c>
      <c r="C3534">
        <v>5</v>
      </c>
      <c r="D3534" t="str">
        <f>VLOOKUP(Rent[[#This Row],[Real_estate_Item]],Houses[#All],2)</f>
        <v>Eindhoven-Oost</v>
      </c>
      <c r="E3534" t="str">
        <f>VLOOKUP(Rent[[#This Row],[Real_estate_Item]],Houses[#All],3)</f>
        <v>Villapark</v>
      </c>
      <c r="F3534" t="str">
        <f>VLOOKUP(Rent[[#This Row],[Real_estate_Item]],Houses[#All],6)</f>
        <v>Villa</v>
      </c>
      <c r="G3534" s="3">
        <f>VLOOKUP(Rent[[#This Row],[Real_estate_Item]],Houses[#All],7)</f>
        <v>1570</v>
      </c>
      <c r="H3534" s="3">
        <f t="shared" si="110"/>
        <v>7850</v>
      </c>
      <c r="I3534" s="3">
        <f t="shared" si="111"/>
        <v>18840</v>
      </c>
      <c r="J3534" s="4">
        <f>Rent[[#This Row],[Actual_Rent]]/Rent[[#This Row],[Planned_rent]]</f>
        <v>0.41666666666666669</v>
      </c>
      <c r="K3534"/>
    </row>
    <row r="3535" spans="1:11" x14ac:dyDescent="0.25">
      <c r="A3535">
        <v>187</v>
      </c>
      <c r="B3535" s="1">
        <v>39083</v>
      </c>
      <c r="C3535">
        <v>3</v>
      </c>
      <c r="D3535" t="str">
        <f>VLOOKUP(Rent[[#This Row],[Real_estate_Item]],Houses[#All],2)</f>
        <v>Eindhoven-Oost</v>
      </c>
      <c r="E3535" t="str">
        <f>VLOOKUP(Rent[[#This Row],[Real_estate_Item]],Houses[#All],3)</f>
        <v>Villapark</v>
      </c>
      <c r="F3535" t="str">
        <f>VLOOKUP(Rent[[#This Row],[Real_estate_Item]],Houses[#All],6)</f>
        <v>Villa</v>
      </c>
      <c r="G3535" s="3">
        <f>VLOOKUP(Rent[[#This Row],[Real_estate_Item]],Houses[#All],7)</f>
        <v>1570</v>
      </c>
      <c r="H3535" s="3">
        <f t="shared" si="110"/>
        <v>4710</v>
      </c>
      <c r="I3535" s="3">
        <f t="shared" si="111"/>
        <v>18840</v>
      </c>
      <c r="J3535" s="4">
        <f>Rent[[#This Row],[Actual_Rent]]/Rent[[#This Row],[Planned_rent]]</f>
        <v>0.25</v>
      </c>
      <c r="K3535"/>
    </row>
    <row r="3536" spans="1:11" x14ac:dyDescent="0.25">
      <c r="A3536">
        <v>187</v>
      </c>
      <c r="B3536" s="1">
        <v>39448</v>
      </c>
      <c r="C3536">
        <v>3</v>
      </c>
      <c r="D3536" t="str">
        <f>VLOOKUP(Rent[[#This Row],[Real_estate_Item]],Houses[#All],2)</f>
        <v>Eindhoven-Oost</v>
      </c>
      <c r="E3536" t="str">
        <f>VLOOKUP(Rent[[#This Row],[Real_estate_Item]],Houses[#All],3)</f>
        <v>Villapark</v>
      </c>
      <c r="F3536" t="str">
        <f>VLOOKUP(Rent[[#This Row],[Real_estate_Item]],Houses[#All],6)</f>
        <v>Villa</v>
      </c>
      <c r="G3536" s="3">
        <f>VLOOKUP(Rent[[#This Row],[Real_estate_Item]],Houses[#All],7)</f>
        <v>1570</v>
      </c>
      <c r="H3536" s="3">
        <f t="shared" si="110"/>
        <v>4710</v>
      </c>
      <c r="I3536" s="3">
        <f t="shared" si="111"/>
        <v>18840</v>
      </c>
      <c r="J3536" s="4">
        <f>Rent[[#This Row],[Actual_Rent]]/Rent[[#This Row],[Planned_rent]]</f>
        <v>0.25</v>
      </c>
      <c r="K3536"/>
    </row>
    <row r="3537" spans="1:11" x14ac:dyDescent="0.25">
      <c r="A3537">
        <v>187</v>
      </c>
      <c r="B3537" s="1">
        <v>39814</v>
      </c>
      <c r="C3537">
        <v>5</v>
      </c>
      <c r="D3537" t="str">
        <f>VLOOKUP(Rent[[#This Row],[Real_estate_Item]],Houses[#All],2)</f>
        <v>Eindhoven-Oost</v>
      </c>
      <c r="E3537" t="str">
        <f>VLOOKUP(Rent[[#This Row],[Real_estate_Item]],Houses[#All],3)</f>
        <v>Villapark</v>
      </c>
      <c r="F3537" t="str">
        <f>VLOOKUP(Rent[[#This Row],[Real_estate_Item]],Houses[#All],6)</f>
        <v>Villa</v>
      </c>
      <c r="G3537" s="3">
        <f>VLOOKUP(Rent[[#This Row],[Real_estate_Item]],Houses[#All],7)</f>
        <v>1570</v>
      </c>
      <c r="H3537" s="3">
        <f t="shared" si="110"/>
        <v>7850</v>
      </c>
      <c r="I3537" s="3">
        <f t="shared" si="111"/>
        <v>18840</v>
      </c>
      <c r="J3537" s="4">
        <f>Rent[[#This Row],[Actual_Rent]]/Rent[[#This Row],[Planned_rent]]</f>
        <v>0.41666666666666669</v>
      </c>
      <c r="K3537"/>
    </row>
    <row r="3538" spans="1:11" x14ac:dyDescent="0.25">
      <c r="A3538">
        <v>187</v>
      </c>
      <c r="B3538" s="1">
        <v>40179</v>
      </c>
      <c r="C3538">
        <v>6</v>
      </c>
      <c r="D3538" t="str">
        <f>VLOOKUP(Rent[[#This Row],[Real_estate_Item]],Houses[#All],2)</f>
        <v>Eindhoven-Oost</v>
      </c>
      <c r="E3538" t="str">
        <f>VLOOKUP(Rent[[#This Row],[Real_estate_Item]],Houses[#All],3)</f>
        <v>Villapark</v>
      </c>
      <c r="F3538" t="str">
        <f>VLOOKUP(Rent[[#This Row],[Real_estate_Item]],Houses[#All],6)</f>
        <v>Villa</v>
      </c>
      <c r="G3538" s="3">
        <f>VLOOKUP(Rent[[#This Row],[Real_estate_Item]],Houses[#All],7)</f>
        <v>1570</v>
      </c>
      <c r="H3538" s="3">
        <f t="shared" si="110"/>
        <v>9420</v>
      </c>
      <c r="I3538" s="3">
        <f t="shared" si="111"/>
        <v>18840</v>
      </c>
      <c r="J3538" s="4">
        <f>Rent[[#This Row],[Actual_Rent]]/Rent[[#This Row],[Planned_rent]]</f>
        <v>0.5</v>
      </c>
      <c r="K3538"/>
    </row>
    <row r="3539" spans="1:11" x14ac:dyDescent="0.25">
      <c r="A3539">
        <v>187</v>
      </c>
      <c r="B3539" s="1">
        <v>40544</v>
      </c>
      <c r="C3539">
        <v>6</v>
      </c>
      <c r="D3539" t="str">
        <f>VLOOKUP(Rent[[#This Row],[Real_estate_Item]],Houses[#All],2)</f>
        <v>Eindhoven-Oost</v>
      </c>
      <c r="E3539" t="str">
        <f>VLOOKUP(Rent[[#This Row],[Real_estate_Item]],Houses[#All],3)</f>
        <v>Villapark</v>
      </c>
      <c r="F3539" t="str">
        <f>VLOOKUP(Rent[[#This Row],[Real_estate_Item]],Houses[#All],6)</f>
        <v>Villa</v>
      </c>
      <c r="G3539" s="3">
        <f>VLOOKUP(Rent[[#This Row],[Real_estate_Item]],Houses[#All],7)</f>
        <v>1570</v>
      </c>
      <c r="H3539" s="3">
        <f t="shared" si="110"/>
        <v>9420</v>
      </c>
      <c r="I3539" s="3">
        <f t="shared" si="111"/>
        <v>18840</v>
      </c>
      <c r="J3539" s="4">
        <f>Rent[[#This Row],[Actual_Rent]]/Rent[[#This Row],[Planned_rent]]</f>
        <v>0.5</v>
      </c>
      <c r="K3539"/>
    </row>
    <row r="3540" spans="1:11" x14ac:dyDescent="0.25">
      <c r="A3540">
        <v>187</v>
      </c>
      <c r="B3540" s="1">
        <v>40909</v>
      </c>
      <c r="C3540">
        <v>3</v>
      </c>
      <c r="D3540" t="str">
        <f>VLOOKUP(Rent[[#This Row],[Real_estate_Item]],Houses[#All],2)</f>
        <v>Eindhoven-Oost</v>
      </c>
      <c r="E3540" t="str">
        <f>VLOOKUP(Rent[[#This Row],[Real_estate_Item]],Houses[#All],3)</f>
        <v>Villapark</v>
      </c>
      <c r="F3540" t="str">
        <f>VLOOKUP(Rent[[#This Row],[Real_estate_Item]],Houses[#All],6)</f>
        <v>Villa</v>
      </c>
      <c r="G3540" s="3">
        <f>VLOOKUP(Rent[[#This Row],[Real_estate_Item]],Houses[#All],7)</f>
        <v>1570</v>
      </c>
      <c r="H3540" s="3">
        <f t="shared" si="110"/>
        <v>4710</v>
      </c>
      <c r="I3540" s="3">
        <f t="shared" si="111"/>
        <v>18840</v>
      </c>
      <c r="J3540" s="4">
        <f>Rent[[#This Row],[Actual_Rent]]/Rent[[#This Row],[Planned_rent]]</f>
        <v>0.25</v>
      </c>
      <c r="K3540"/>
    </row>
    <row r="3541" spans="1:11" x14ac:dyDescent="0.25">
      <c r="A3541">
        <v>187</v>
      </c>
      <c r="B3541" s="1">
        <v>41275</v>
      </c>
      <c r="C3541">
        <v>5</v>
      </c>
      <c r="D3541" t="str">
        <f>VLOOKUP(Rent[[#This Row],[Real_estate_Item]],Houses[#All],2)</f>
        <v>Eindhoven-Oost</v>
      </c>
      <c r="E3541" t="str">
        <f>VLOOKUP(Rent[[#This Row],[Real_estate_Item]],Houses[#All],3)</f>
        <v>Villapark</v>
      </c>
      <c r="F3541" t="str">
        <f>VLOOKUP(Rent[[#This Row],[Real_estate_Item]],Houses[#All],6)</f>
        <v>Villa</v>
      </c>
      <c r="G3541" s="3">
        <f>VLOOKUP(Rent[[#This Row],[Real_estate_Item]],Houses[#All],7)</f>
        <v>1570</v>
      </c>
      <c r="H3541" s="3">
        <f t="shared" si="110"/>
        <v>7850</v>
      </c>
      <c r="I3541" s="3">
        <f t="shared" si="111"/>
        <v>18840</v>
      </c>
      <c r="J3541" s="4">
        <f>Rent[[#This Row],[Actual_Rent]]/Rent[[#This Row],[Planned_rent]]</f>
        <v>0.41666666666666669</v>
      </c>
      <c r="K3541"/>
    </row>
    <row r="3542" spans="1:11" x14ac:dyDescent="0.25">
      <c r="A3542">
        <v>187</v>
      </c>
      <c r="B3542" s="1">
        <v>41640</v>
      </c>
      <c r="C3542">
        <v>7</v>
      </c>
      <c r="D3542" t="str">
        <f>VLOOKUP(Rent[[#This Row],[Real_estate_Item]],Houses[#All],2)</f>
        <v>Eindhoven-Oost</v>
      </c>
      <c r="E3542" t="str">
        <f>VLOOKUP(Rent[[#This Row],[Real_estate_Item]],Houses[#All],3)</f>
        <v>Villapark</v>
      </c>
      <c r="F3542" t="str">
        <f>VLOOKUP(Rent[[#This Row],[Real_estate_Item]],Houses[#All],6)</f>
        <v>Villa</v>
      </c>
      <c r="G3542" s="3">
        <f>VLOOKUP(Rent[[#This Row],[Real_estate_Item]],Houses[#All],7)</f>
        <v>1570</v>
      </c>
      <c r="H3542" s="3">
        <f t="shared" si="110"/>
        <v>10990</v>
      </c>
      <c r="I3542" s="3">
        <f t="shared" si="111"/>
        <v>18840</v>
      </c>
      <c r="J3542" s="4">
        <f>Rent[[#This Row],[Actual_Rent]]/Rent[[#This Row],[Planned_rent]]</f>
        <v>0.58333333333333337</v>
      </c>
      <c r="K3542"/>
    </row>
    <row r="3543" spans="1:11" x14ac:dyDescent="0.25">
      <c r="A3543">
        <v>187</v>
      </c>
      <c r="B3543" s="1">
        <v>42005</v>
      </c>
      <c r="C3543">
        <v>7</v>
      </c>
      <c r="D3543" t="str">
        <f>VLOOKUP(Rent[[#This Row],[Real_estate_Item]],Houses[#All],2)</f>
        <v>Eindhoven-Oost</v>
      </c>
      <c r="E3543" t="str">
        <f>VLOOKUP(Rent[[#This Row],[Real_estate_Item]],Houses[#All],3)</f>
        <v>Villapark</v>
      </c>
      <c r="F3543" t="str">
        <f>VLOOKUP(Rent[[#This Row],[Real_estate_Item]],Houses[#All],6)</f>
        <v>Villa</v>
      </c>
      <c r="G3543" s="3">
        <f>VLOOKUP(Rent[[#This Row],[Real_estate_Item]],Houses[#All],7)</f>
        <v>1570</v>
      </c>
      <c r="H3543" s="3">
        <f t="shared" si="110"/>
        <v>10990</v>
      </c>
      <c r="I3543" s="3">
        <f t="shared" si="111"/>
        <v>18840</v>
      </c>
      <c r="J3543" s="4">
        <f>Rent[[#This Row],[Actual_Rent]]/Rent[[#This Row],[Planned_rent]]</f>
        <v>0.58333333333333337</v>
      </c>
      <c r="K3543"/>
    </row>
    <row r="3544" spans="1:11" x14ac:dyDescent="0.25">
      <c r="A3544">
        <v>187</v>
      </c>
      <c r="B3544" s="1">
        <v>42370</v>
      </c>
      <c r="C3544">
        <v>3</v>
      </c>
      <c r="D3544" t="str">
        <f>VLOOKUP(Rent[[#This Row],[Real_estate_Item]],Houses[#All],2)</f>
        <v>Eindhoven-Oost</v>
      </c>
      <c r="E3544" t="str">
        <f>VLOOKUP(Rent[[#This Row],[Real_estate_Item]],Houses[#All],3)</f>
        <v>Villapark</v>
      </c>
      <c r="F3544" t="str">
        <f>VLOOKUP(Rent[[#This Row],[Real_estate_Item]],Houses[#All],6)</f>
        <v>Villa</v>
      </c>
      <c r="G3544" s="3">
        <f>VLOOKUP(Rent[[#This Row],[Real_estate_Item]],Houses[#All],7)</f>
        <v>1570</v>
      </c>
      <c r="H3544" s="3">
        <f t="shared" si="110"/>
        <v>4710</v>
      </c>
      <c r="I3544" s="3">
        <f t="shared" si="111"/>
        <v>18840</v>
      </c>
      <c r="J3544" s="4">
        <f>Rent[[#This Row],[Actual_Rent]]/Rent[[#This Row],[Planned_rent]]</f>
        <v>0.25</v>
      </c>
      <c r="K3544"/>
    </row>
    <row r="3545" spans="1:11" x14ac:dyDescent="0.25">
      <c r="A3545">
        <v>187</v>
      </c>
      <c r="B3545" s="1">
        <v>42736</v>
      </c>
      <c r="C3545">
        <v>3</v>
      </c>
      <c r="D3545" t="str">
        <f>VLOOKUP(Rent[[#This Row],[Real_estate_Item]],Houses[#All],2)</f>
        <v>Eindhoven-Oost</v>
      </c>
      <c r="E3545" t="str">
        <f>VLOOKUP(Rent[[#This Row],[Real_estate_Item]],Houses[#All],3)</f>
        <v>Villapark</v>
      </c>
      <c r="F3545" t="str">
        <f>VLOOKUP(Rent[[#This Row],[Real_estate_Item]],Houses[#All],6)</f>
        <v>Villa</v>
      </c>
      <c r="G3545" s="3">
        <f>VLOOKUP(Rent[[#This Row],[Real_estate_Item]],Houses[#All],7)</f>
        <v>1570</v>
      </c>
      <c r="H3545" s="3">
        <f t="shared" si="110"/>
        <v>4710</v>
      </c>
      <c r="I3545" s="3">
        <f t="shared" si="111"/>
        <v>18840</v>
      </c>
      <c r="J3545" s="4">
        <f>Rent[[#This Row],[Actual_Rent]]/Rent[[#This Row],[Planned_rent]]</f>
        <v>0.25</v>
      </c>
      <c r="K3545"/>
    </row>
    <row r="3546" spans="1:11" x14ac:dyDescent="0.25">
      <c r="A3546">
        <v>187</v>
      </c>
      <c r="B3546" s="1">
        <v>43101</v>
      </c>
      <c r="C3546">
        <v>5</v>
      </c>
      <c r="D3546" t="str">
        <f>VLOOKUP(Rent[[#This Row],[Real_estate_Item]],Houses[#All],2)</f>
        <v>Eindhoven-Oost</v>
      </c>
      <c r="E3546" t="str">
        <f>VLOOKUP(Rent[[#This Row],[Real_estate_Item]],Houses[#All],3)</f>
        <v>Villapark</v>
      </c>
      <c r="F3546" t="str">
        <f>VLOOKUP(Rent[[#This Row],[Real_estate_Item]],Houses[#All],6)</f>
        <v>Villa</v>
      </c>
      <c r="G3546" s="3">
        <f>VLOOKUP(Rent[[#This Row],[Real_estate_Item]],Houses[#All],7)</f>
        <v>1570</v>
      </c>
      <c r="H3546" s="3">
        <f t="shared" si="110"/>
        <v>7850</v>
      </c>
      <c r="I3546" s="3">
        <f t="shared" si="111"/>
        <v>18840</v>
      </c>
      <c r="J3546" s="4">
        <f>Rent[[#This Row],[Actual_Rent]]/Rent[[#This Row],[Planned_rent]]</f>
        <v>0.41666666666666669</v>
      </c>
      <c r="K3546"/>
    </row>
    <row r="3547" spans="1:11" x14ac:dyDescent="0.25">
      <c r="A3547">
        <v>187</v>
      </c>
      <c r="B3547" s="1">
        <v>43466</v>
      </c>
      <c r="C3547">
        <v>7</v>
      </c>
      <c r="D3547" t="str">
        <f>VLOOKUP(Rent[[#This Row],[Real_estate_Item]],Houses[#All],2)</f>
        <v>Eindhoven-Oost</v>
      </c>
      <c r="E3547" t="str">
        <f>VLOOKUP(Rent[[#This Row],[Real_estate_Item]],Houses[#All],3)</f>
        <v>Villapark</v>
      </c>
      <c r="F3547" t="str">
        <f>VLOOKUP(Rent[[#This Row],[Real_estate_Item]],Houses[#All],6)</f>
        <v>Villa</v>
      </c>
      <c r="G3547" s="3">
        <f>VLOOKUP(Rent[[#This Row],[Real_estate_Item]],Houses[#All],7)</f>
        <v>1570</v>
      </c>
      <c r="H3547" s="3">
        <f t="shared" si="110"/>
        <v>10990</v>
      </c>
      <c r="I3547" s="3">
        <f t="shared" si="111"/>
        <v>18840</v>
      </c>
      <c r="J3547" s="4">
        <f>Rent[[#This Row],[Actual_Rent]]/Rent[[#This Row],[Planned_rent]]</f>
        <v>0.58333333333333337</v>
      </c>
      <c r="K3547"/>
    </row>
    <row r="3548" spans="1:11" x14ac:dyDescent="0.25">
      <c r="A3548">
        <v>188</v>
      </c>
      <c r="B3548" s="1">
        <v>36892</v>
      </c>
      <c r="C3548">
        <v>11</v>
      </c>
      <c r="D3548" t="str">
        <f>VLOOKUP(Rent[[#This Row],[Real_estate_Item]],Houses[#All],2)</f>
        <v>Eindhoven-Oost</v>
      </c>
      <c r="E3548" t="str">
        <f>VLOOKUP(Rent[[#This Row],[Real_estate_Item]],Houses[#All],3)</f>
        <v>Berckelbosch</v>
      </c>
      <c r="F3548" t="str">
        <f>VLOOKUP(Rent[[#This Row],[Real_estate_Item]],Houses[#All],6)</f>
        <v>Small House</v>
      </c>
      <c r="G3548" s="3">
        <f>VLOOKUP(Rent[[#This Row],[Real_estate_Item]],Houses[#All],7)</f>
        <v>720</v>
      </c>
      <c r="H3548" s="3">
        <f t="shared" si="110"/>
        <v>7920</v>
      </c>
      <c r="I3548" s="3">
        <f t="shared" si="111"/>
        <v>8640</v>
      </c>
      <c r="J3548" s="4">
        <f>Rent[[#This Row],[Actual_Rent]]/Rent[[#This Row],[Planned_rent]]</f>
        <v>0.91666666666666663</v>
      </c>
      <c r="K3548"/>
    </row>
    <row r="3549" spans="1:11" x14ac:dyDescent="0.25">
      <c r="A3549">
        <v>188</v>
      </c>
      <c r="B3549" s="1">
        <v>37257</v>
      </c>
      <c r="C3549">
        <v>10</v>
      </c>
      <c r="D3549" t="str">
        <f>VLOOKUP(Rent[[#This Row],[Real_estate_Item]],Houses[#All],2)</f>
        <v>Eindhoven-Oost</v>
      </c>
      <c r="E3549" t="str">
        <f>VLOOKUP(Rent[[#This Row],[Real_estate_Item]],Houses[#All],3)</f>
        <v>Berckelbosch</v>
      </c>
      <c r="F3549" t="str">
        <f>VLOOKUP(Rent[[#This Row],[Real_estate_Item]],Houses[#All],6)</f>
        <v>Small House</v>
      </c>
      <c r="G3549" s="3">
        <f>VLOOKUP(Rent[[#This Row],[Real_estate_Item]],Houses[#All],7)</f>
        <v>720</v>
      </c>
      <c r="H3549" s="3">
        <f t="shared" si="110"/>
        <v>7200</v>
      </c>
      <c r="I3549" s="3">
        <f t="shared" si="111"/>
        <v>8640</v>
      </c>
      <c r="J3549" s="4">
        <f>Rent[[#This Row],[Actual_Rent]]/Rent[[#This Row],[Planned_rent]]</f>
        <v>0.83333333333333337</v>
      </c>
      <c r="K3549"/>
    </row>
    <row r="3550" spans="1:11" x14ac:dyDescent="0.25">
      <c r="A3550">
        <v>188</v>
      </c>
      <c r="B3550" s="1">
        <v>37622</v>
      </c>
      <c r="C3550">
        <v>12</v>
      </c>
      <c r="D3550" t="str">
        <f>VLOOKUP(Rent[[#This Row],[Real_estate_Item]],Houses[#All],2)</f>
        <v>Eindhoven-Oost</v>
      </c>
      <c r="E3550" t="str">
        <f>VLOOKUP(Rent[[#This Row],[Real_estate_Item]],Houses[#All],3)</f>
        <v>Berckelbosch</v>
      </c>
      <c r="F3550" t="str">
        <f>VLOOKUP(Rent[[#This Row],[Real_estate_Item]],Houses[#All],6)</f>
        <v>Small House</v>
      </c>
      <c r="G3550" s="3">
        <f>VLOOKUP(Rent[[#This Row],[Real_estate_Item]],Houses[#All],7)</f>
        <v>720</v>
      </c>
      <c r="H3550" s="3">
        <f t="shared" si="110"/>
        <v>8640</v>
      </c>
      <c r="I3550" s="3">
        <f t="shared" si="111"/>
        <v>8640</v>
      </c>
      <c r="J3550" s="4">
        <f>Rent[[#This Row],[Actual_Rent]]/Rent[[#This Row],[Planned_rent]]</f>
        <v>1</v>
      </c>
      <c r="K3550"/>
    </row>
    <row r="3551" spans="1:11" x14ac:dyDescent="0.25">
      <c r="A3551">
        <v>188</v>
      </c>
      <c r="B3551" s="1">
        <v>37987</v>
      </c>
      <c r="C3551">
        <v>12</v>
      </c>
      <c r="D3551" t="str">
        <f>VLOOKUP(Rent[[#This Row],[Real_estate_Item]],Houses[#All],2)</f>
        <v>Eindhoven-Oost</v>
      </c>
      <c r="E3551" t="str">
        <f>VLOOKUP(Rent[[#This Row],[Real_estate_Item]],Houses[#All],3)</f>
        <v>Berckelbosch</v>
      </c>
      <c r="F3551" t="str">
        <f>VLOOKUP(Rent[[#This Row],[Real_estate_Item]],Houses[#All],6)</f>
        <v>Small House</v>
      </c>
      <c r="G3551" s="3">
        <f>VLOOKUP(Rent[[#This Row],[Real_estate_Item]],Houses[#All],7)</f>
        <v>720</v>
      </c>
      <c r="H3551" s="3">
        <f t="shared" si="110"/>
        <v>8640</v>
      </c>
      <c r="I3551" s="3">
        <f t="shared" si="111"/>
        <v>8640</v>
      </c>
      <c r="J3551" s="4">
        <f>Rent[[#This Row],[Actual_Rent]]/Rent[[#This Row],[Planned_rent]]</f>
        <v>1</v>
      </c>
      <c r="K3551"/>
    </row>
    <row r="3552" spans="1:11" x14ac:dyDescent="0.25">
      <c r="A3552">
        <v>188</v>
      </c>
      <c r="B3552" s="1">
        <v>38353</v>
      </c>
      <c r="C3552">
        <v>12</v>
      </c>
      <c r="D3552" t="str">
        <f>VLOOKUP(Rent[[#This Row],[Real_estate_Item]],Houses[#All],2)</f>
        <v>Eindhoven-Oost</v>
      </c>
      <c r="E3552" t="str">
        <f>VLOOKUP(Rent[[#This Row],[Real_estate_Item]],Houses[#All],3)</f>
        <v>Berckelbosch</v>
      </c>
      <c r="F3552" t="str">
        <f>VLOOKUP(Rent[[#This Row],[Real_estate_Item]],Houses[#All],6)</f>
        <v>Small House</v>
      </c>
      <c r="G3552" s="3">
        <f>VLOOKUP(Rent[[#This Row],[Real_estate_Item]],Houses[#All],7)</f>
        <v>720</v>
      </c>
      <c r="H3552" s="3">
        <f t="shared" si="110"/>
        <v>8640</v>
      </c>
      <c r="I3552" s="3">
        <f t="shared" si="111"/>
        <v>8640</v>
      </c>
      <c r="J3552" s="4">
        <f>Rent[[#This Row],[Actual_Rent]]/Rent[[#This Row],[Planned_rent]]</f>
        <v>1</v>
      </c>
      <c r="K3552"/>
    </row>
    <row r="3553" spans="1:11" x14ac:dyDescent="0.25">
      <c r="A3553">
        <v>188</v>
      </c>
      <c r="B3553" s="1">
        <v>38718</v>
      </c>
      <c r="C3553">
        <v>12</v>
      </c>
      <c r="D3553" t="str">
        <f>VLOOKUP(Rent[[#This Row],[Real_estate_Item]],Houses[#All],2)</f>
        <v>Eindhoven-Oost</v>
      </c>
      <c r="E3553" t="str">
        <f>VLOOKUP(Rent[[#This Row],[Real_estate_Item]],Houses[#All],3)</f>
        <v>Berckelbosch</v>
      </c>
      <c r="F3553" t="str">
        <f>VLOOKUP(Rent[[#This Row],[Real_estate_Item]],Houses[#All],6)</f>
        <v>Small House</v>
      </c>
      <c r="G3553" s="3">
        <f>VLOOKUP(Rent[[#This Row],[Real_estate_Item]],Houses[#All],7)</f>
        <v>720</v>
      </c>
      <c r="H3553" s="3">
        <f t="shared" si="110"/>
        <v>8640</v>
      </c>
      <c r="I3553" s="3">
        <f t="shared" si="111"/>
        <v>8640</v>
      </c>
      <c r="J3553" s="4">
        <f>Rent[[#This Row],[Actual_Rent]]/Rent[[#This Row],[Planned_rent]]</f>
        <v>1</v>
      </c>
      <c r="K3553"/>
    </row>
    <row r="3554" spans="1:11" x14ac:dyDescent="0.25">
      <c r="A3554">
        <v>188</v>
      </c>
      <c r="B3554" s="1">
        <v>39083</v>
      </c>
      <c r="C3554">
        <v>12</v>
      </c>
      <c r="D3554" t="str">
        <f>VLOOKUP(Rent[[#This Row],[Real_estate_Item]],Houses[#All],2)</f>
        <v>Eindhoven-Oost</v>
      </c>
      <c r="E3554" t="str">
        <f>VLOOKUP(Rent[[#This Row],[Real_estate_Item]],Houses[#All],3)</f>
        <v>Berckelbosch</v>
      </c>
      <c r="F3554" t="str">
        <f>VLOOKUP(Rent[[#This Row],[Real_estate_Item]],Houses[#All],6)</f>
        <v>Small House</v>
      </c>
      <c r="G3554" s="3">
        <f>VLOOKUP(Rent[[#This Row],[Real_estate_Item]],Houses[#All],7)</f>
        <v>720</v>
      </c>
      <c r="H3554" s="3">
        <f t="shared" si="110"/>
        <v>8640</v>
      </c>
      <c r="I3554" s="3">
        <f t="shared" si="111"/>
        <v>8640</v>
      </c>
      <c r="J3554" s="4">
        <f>Rent[[#This Row],[Actual_Rent]]/Rent[[#This Row],[Planned_rent]]</f>
        <v>1</v>
      </c>
      <c r="K3554"/>
    </row>
    <row r="3555" spans="1:11" x14ac:dyDescent="0.25">
      <c r="A3555">
        <v>188</v>
      </c>
      <c r="B3555" s="1">
        <v>39448</v>
      </c>
      <c r="C3555">
        <v>11</v>
      </c>
      <c r="D3555" t="str">
        <f>VLOOKUP(Rent[[#This Row],[Real_estate_Item]],Houses[#All],2)</f>
        <v>Eindhoven-Oost</v>
      </c>
      <c r="E3555" t="str">
        <f>VLOOKUP(Rent[[#This Row],[Real_estate_Item]],Houses[#All],3)</f>
        <v>Berckelbosch</v>
      </c>
      <c r="F3555" t="str">
        <f>VLOOKUP(Rent[[#This Row],[Real_estate_Item]],Houses[#All],6)</f>
        <v>Small House</v>
      </c>
      <c r="G3555" s="3">
        <f>VLOOKUP(Rent[[#This Row],[Real_estate_Item]],Houses[#All],7)</f>
        <v>720</v>
      </c>
      <c r="H3555" s="3">
        <f t="shared" si="110"/>
        <v>7920</v>
      </c>
      <c r="I3555" s="3">
        <f t="shared" si="111"/>
        <v>8640</v>
      </c>
      <c r="J3555" s="4">
        <f>Rent[[#This Row],[Actual_Rent]]/Rent[[#This Row],[Planned_rent]]</f>
        <v>0.91666666666666663</v>
      </c>
      <c r="K3555"/>
    </row>
    <row r="3556" spans="1:11" x14ac:dyDescent="0.25">
      <c r="A3556">
        <v>188</v>
      </c>
      <c r="B3556" s="1">
        <v>39814</v>
      </c>
      <c r="C3556">
        <v>11</v>
      </c>
      <c r="D3556" t="str">
        <f>VLOOKUP(Rent[[#This Row],[Real_estate_Item]],Houses[#All],2)</f>
        <v>Eindhoven-Oost</v>
      </c>
      <c r="E3556" t="str">
        <f>VLOOKUP(Rent[[#This Row],[Real_estate_Item]],Houses[#All],3)</f>
        <v>Berckelbosch</v>
      </c>
      <c r="F3556" t="str">
        <f>VLOOKUP(Rent[[#This Row],[Real_estate_Item]],Houses[#All],6)</f>
        <v>Small House</v>
      </c>
      <c r="G3556" s="3">
        <f>VLOOKUP(Rent[[#This Row],[Real_estate_Item]],Houses[#All],7)</f>
        <v>720</v>
      </c>
      <c r="H3556" s="3">
        <f t="shared" si="110"/>
        <v>7920</v>
      </c>
      <c r="I3556" s="3">
        <f t="shared" si="111"/>
        <v>8640</v>
      </c>
      <c r="J3556" s="4">
        <f>Rent[[#This Row],[Actual_Rent]]/Rent[[#This Row],[Planned_rent]]</f>
        <v>0.91666666666666663</v>
      </c>
      <c r="K3556"/>
    </row>
    <row r="3557" spans="1:11" x14ac:dyDescent="0.25">
      <c r="A3557">
        <v>188</v>
      </c>
      <c r="B3557" s="1">
        <v>40179</v>
      </c>
      <c r="C3557">
        <v>12</v>
      </c>
      <c r="D3557" t="str">
        <f>VLOOKUP(Rent[[#This Row],[Real_estate_Item]],Houses[#All],2)</f>
        <v>Eindhoven-Oost</v>
      </c>
      <c r="E3557" t="str">
        <f>VLOOKUP(Rent[[#This Row],[Real_estate_Item]],Houses[#All],3)</f>
        <v>Berckelbosch</v>
      </c>
      <c r="F3557" t="str">
        <f>VLOOKUP(Rent[[#This Row],[Real_estate_Item]],Houses[#All],6)</f>
        <v>Small House</v>
      </c>
      <c r="G3557" s="3">
        <f>VLOOKUP(Rent[[#This Row],[Real_estate_Item]],Houses[#All],7)</f>
        <v>720</v>
      </c>
      <c r="H3557" s="3">
        <f t="shared" si="110"/>
        <v>8640</v>
      </c>
      <c r="I3557" s="3">
        <f t="shared" si="111"/>
        <v>8640</v>
      </c>
      <c r="J3557" s="4">
        <f>Rent[[#This Row],[Actual_Rent]]/Rent[[#This Row],[Planned_rent]]</f>
        <v>1</v>
      </c>
      <c r="K3557"/>
    </row>
    <row r="3558" spans="1:11" x14ac:dyDescent="0.25">
      <c r="A3558">
        <v>188</v>
      </c>
      <c r="B3558" s="1">
        <v>40544</v>
      </c>
      <c r="C3558">
        <v>11</v>
      </c>
      <c r="D3558" t="str">
        <f>VLOOKUP(Rent[[#This Row],[Real_estate_Item]],Houses[#All],2)</f>
        <v>Eindhoven-Oost</v>
      </c>
      <c r="E3558" t="str">
        <f>VLOOKUP(Rent[[#This Row],[Real_estate_Item]],Houses[#All],3)</f>
        <v>Berckelbosch</v>
      </c>
      <c r="F3558" t="str">
        <f>VLOOKUP(Rent[[#This Row],[Real_estate_Item]],Houses[#All],6)</f>
        <v>Small House</v>
      </c>
      <c r="G3558" s="3">
        <f>VLOOKUP(Rent[[#This Row],[Real_estate_Item]],Houses[#All],7)</f>
        <v>720</v>
      </c>
      <c r="H3558" s="3">
        <f t="shared" si="110"/>
        <v>7920</v>
      </c>
      <c r="I3558" s="3">
        <f t="shared" si="111"/>
        <v>8640</v>
      </c>
      <c r="J3558" s="4">
        <f>Rent[[#This Row],[Actual_Rent]]/Rent[[#This Row],[Planned_rent]]</f>
        <v>0.91666666666666663</v>
      </c>
      <c r="K3558"/>
    </row>
    <row r="3559" spans="1:11" x14ac:dyDescent="0.25">
      <c r="A3559">
        <v>188</v>
      </c>
      <c r="B3559" s="1">
        <v>40909</v>
      </c>
      <c r="C3559">
        <v>12</v>
      </c>
      <c r="D3559" t="str">
        <f>VLOOKUP(Rent[[#This Row],[Real_estate_Item]],Houses[#All],2)</f>
        <v>Eindhoven-Oost</v>
      </c>
      <c r="E3559" t="str">
        <f>VLOOKUP(Rent[[#This Row],[Real_estate_Item]],Houses[#All],3)</f>
        <v>Berckelbosch</v>
      </c>
      <c r="F3559" t="str">
        <f>VLOOKUP(Rent[[#This Row],[Real_estate_Item]],Houses[#All],6)</f>
        <v>Small House</v>
      </c>
      <c r="G3559" s="3">
        <f>VLOOKUP(Rent[[#This Row],[Real_estate_Item]],Houses[#All],7)</f>
        <v>720</v>
      </c>
      <c r="H3559" s="3">
        <f t="shared" si="110"/>
        <v>8640</v>
      </c>
      <c r="I3559" s="3">
        <f t="shared" si="111"/>
        <v>8640</v>
      </c>
      <c r="J3559" s="4">
        <f>Rent[[#This Row],[Actual_Rent]]/Rent[[#This Row],[Planned_rent]]</f>
        <v>1</v>
      </c>
      <c r="K3559"/>
    </row>
    <row r="3560" spans="1:11" x14ac:dyDescent="0.25">
      <c r="A3560">
        <v>188</v>
      </c>
      <c r="B3560" s="1">
        <v>41275</v>
      </c>
      <c r="C3560">
        <v>12</v>
      </c>
      <c r="D3560" t="str">
        <f>VLOOKUP(Rent[[#This Row],[Real_estate_Item]],Houses[#All],2)</f>
        <v>Eindhoven-Oost</v>
      </c>
      <c r="E3560" t="str">
        <f>VLOOKUP(Rent[[#This Row],[Real_estate_Item]],Houses[#All],3)</f>
        <v>Berckelbosch</v>
      </c>
      <c r="F3560" t="str">
        <f>VLOOKUP(Rent[[#This Row],[Real_estate_Item]],Houses[#All],6)</f>
        <v>Small House</v>
      </c>
      <c r="G3560" s="3">
        <f>VLOOKUP(Rent[[#This Row],[Real_estate_Item]],Houses[#All],7)</f>
        <v>720</v>
      </c>
      <c r="H3560" s="3">
        <f t="shared" si="110"/>
        <v>8640</v>
      </c>
      <c r="I3560" s="3">
        <f t="shared" si="111"/>
        <v>8640</v>
      </c>
      <c r="J3560" s="4">
        <f>Rent[[#This Row],[Actual_Rent]]/Rent[[#This Row],[Planned_rent]]</f>
        <v>1</v>
      </c>
      <c r="K3560"/>
    </row>
    <row r="3561" spans="1:11" x14ac:dyDescent="0.25">
      <c r="A3561">
        <v>188</v>
      </c>
      <c r="B3561" s="1">
        <v>41640</v>
      </c>
      <c r="C3561">
        <v>12</v>
      </c>
      <c r="D3561" t="str">
        <f>VLOOKUP(Rent[[#This Row],[Real_estate_Item]],Houses[#All],2)</f>
        <v>Eindhoven-Oost</v>
      </c>
      <c r="E3561" t="str">
        <f>VLOOKUP(Rent[[#This Row],[Real_estate_Item]],Houses[#All],3)</f>
        <v>Berckelbosch</v>
      </c>
      <c r="F3561" t="str">
        <f>VLOOKUP(Rent[[#This Row],[Real_estate_Item]],Houses[#All],6)</f>
        <v>Small House</v>
      </c>
      <c r="G3561" s="3">
        <f>VLOOKUP(Rent[[#This Row],[Real_estate_Item]],Houses[#All],7)</f>
        <v>720</v>
      </c>
      <c r="H3561" s="3">
        <f t="shared" si="110"/>
        <v>8640</v>
      </c>
      <c r="I3561" s="3">
        <f t="shared" si="111"/>
        <v>8640</v>
      </c>
      <c r="J3561" s="4">
        <f>Rent[[#This Row],[Actual_Rent]]/Rent[[#This Row],[Planned_rent]]</f>
        <v>1</v>
      </c>
      <c r="K3561"/>
    </row>
    <row r="3562" spans="1:11" x14ac:dyDescent="0.25">
      <c r="A3562">
        <v>188</v>
      </c>
      <c r="B3562" s="1">
        <v>42005</v>
      </c>
      <c r="C3562">
        <v>11</v>
      </c>
      <c r="D3562" t="str">
        <f>VLOOKUP(Rent[[#This Row],[Real_estate_Item]],Houses[#All],2)</f>
        <v>Eindhoven-Oost</v>
      </c>
      <c r="E3562" t="str">
        <f>VLOOKUP(Rent[[#This Row],[Real_estate_Item]],Houses[#All],3)</f>
        <v>Berckelbosch</v>
      </c>
      <c r="F3562" t="str">
        <f>VLOOKUP(Rent[[#This Row],[Real_estate_Item]],Houses[#All],6)</f>
        <v>Small House</v>
      </c>
      <c r="G3562" s="3">
        <f>VLOOKUP(Rent[[#This Row],[Real_estate_Item]],Houses[#All],7)</f>
        <v>720</v>
      </c>
      <c r="H3562" s="3">
        <f t="shared" si="110"/>
        <v>7920</v>
      </c>
      <c r="I3562" s="3">
        <f t="shared" si="111"/>
        <v>8640</v>
      </c>
      <c r="J3562" s="4">
        <f>Rent[[#This Row],[Actual_Rent]]/Rent[[#This Row],[Planned_rent]]</f>
        <v>0.91666666666666663</v>
      </c>
      <c r="K3562"/>
    </row>
    <row r="3563" spans="1:11" x14ac:dyDescent="0.25">
      <c r="A3563">
        <v>188</v>
      </c>
      <c r="B3563" s="1">
        <v>42370</v>
      </c>
      <c r="C3563">
        <v>12</v>
      </c>
      <c r="D3563" t="str">
        <f>VLOOKUP(Rent[[#This Row],[Real_estate_Item]],Houses[#All],2)</f>
        <v>Eindhoven-Oost</v>
      </c>
      <c r="E3563" t="str">
        <f>VLOOKUP(Rent[[#This Row],[Real_estate_Item]],Houses[#All],3)</f>
        <v>Berckelbosch</v>
      </c>
      <c r="F3563" t="str">
        <f>VLOOKUP(Rent[[#This Row],[Real_estate_Item]],Houses[#All],6)</f>
        <v>Small House</v>
      </c>
      <c r="G3563" s="3">
        <f>VLOOKUP(Rent[[#This Row],[Real_estate_Item]],Houses[#All],7)</f>
        <v>720</v>
      </c>
      <c r="H3563" s="3">
        <f t="shared" si="110"/>
        <v>8640</v>
      </c>
      <c r="I3563" s="3">
        <f t="shared" si="111"/>
        <v>8640</v>
      </c>
      <c r="J3563" s="4">
        <f>Rent[[#This Row],[Actual_Rent]]/Rent[[#This Row],[Planned_rent]]</f>
        <v>1</v>
      </c>
      <c r="K3563"/>
    </row>
    <row r="3564" spans="1:11" x14ac:dyDescent="0.25">
      <c r="A3564">
        <v>188</v>
      </c>
      <c r="B3564" s="1">
        <v>42736</v>
      </c>
      <c r="C3564">
        <v>12</v>
      </c>
      <c r="D3564" t="str">
        <f>VLOOKUP(Rent[[#This Row],[Real_estate_Item]],Houses[#All],2)</f>
        <v>Eindhoven-Oost</v>
      </c>
      <c r="E3564" t="str">
        <f>VLOOKUP(Rent[[#This Row],[Real_estate_Item]],Houses[#All],3)</f>
        <v>Berckelbosch</v>
      </c>
      <c r="F3564" t="str">
        <f>VLOOKUP(Rent[[#This Row],[Real_estate_Item]],Houses[#All],6)</f>
        <v>Small House</v>
      </c>
      <c r="G3564" s="3">
        <f>VLOOKUP(Rent[[#This Row],[Real_estate_Item]],Houses[#All],7)</f>
        <v>720</v>
      </c>
      <c r="H3564" s="3">
        <f t="shared" si="110"/>
        <v>8640</v>
      </c>
      <c r="I3564" s="3">
        <f t="shared" si="111"/>
        <v>8640</v>
      </c>
      <c r="J3564" s="4">
        <f>Rent[[#This Row],[Actual_Rent]]/Rent[[#This Row],[Planned_rent]]</f>
        <v>1</v>
      </c>
      <c r="K3564"/>
    </row>
    <row r="3565" spans="1:11" x14ac:dyDescent="0.25">
      <c r="A3565">
        <v>188</v>
      </c>
      <c r="B3565" s="1">
        <v>43101</v>
      </c>
      <c r="C3565">
        <v>12</v>
      </c>
      <c r="D3565" t="str">
        <f>VLOOKUP(Rent[[#This Row],[Real_estate_Item]],Houses[#All],2)</f>
        <v>Eindhoven-Oost</v>
      </c>
      <c r="E3565" t="str">
        <f>VLOOKUP(Rent[[#This Row],[Real_estate_Item]],Houses[#All],3)</f>
        <v>Berckelbosch</v>
      </c>
      <c r="F3565" t="str">
        <f>VLOOKUP(Rent[[#This Row],[Real_estate_Item]],Houses[#All],6)</f>
        <v>Small House</v>
      </c>
      <c r="G3565" s="3">
        <f>VLOOKUP(Rent[[#This Row],[Real_estate_Item]],Houses[#All],7)</f>
        <v>720</v>
      </c>
      <c r="H3565" s="3">
        <f t="shared" si="110"/>
        <v>8640</v>
      </c>
      <c r="I3565" s="3">
        <f t="shared" si="111"/>
        <v>8640</v>
      </c>
      <c r="J3565" s="4">
        <f>Rent[[#This Row],[Actual_Rent]]/Rent[[#This Row],[Planned_rent]]</f>
        <v>1</v>
      </c>
      <c r="K3565"/>
    </row>
    <row r="3566" spans="1:11" x14ac:dyDescent="0.25">
      <c r="A3566">
        <v>188</v>
      </c>
      <c r="B3566" s="1">
        <v>43466</v>
      </c>
      <c r="C3566">
        <v>11</v>
      </c>
      <c r="D3566" t="str">
        <f>VLOOKUP(Rent[[#This Row],[Real_estate_Item]],Houses[#All],2)</f>
        <v>Eindhoven-Oost</v>
      </c>
      <c r="E3566" t="str">
        <f>VLOOKUP(Rent[[#This Row],[Real_estate_Item]],Houses[#All],3)</f>
        <v>Berckelbosch</v>
      </c>
      <c r="F3566" t="str">
        <f>VLOOKUP(Rent[[#This Row],[Real_estate_Item]],Houses[#All],6)</f>
        <v>Small House</v>
      </c>
      <c r="G3566" s="3">
        <f>VLOOKUP(Rent[[#This Row],[Real_estate_Item]],Houses[#All],7)</f>
        <v>720</v>
      </c>
      <c r="H3566" s="3">
        <f t="shared" si="110"/>
        <v>7920</v>
      </c>
      <c r="I3566" s="3">
        <f t="shared" si="111"/>
        <v>8640</v>
      </c>
      <c r="J3566" s="4">
        <f>Rent[[#This Row],[Actual_Rent]]/Rent[[#This Row],[Planned_rent]]</f>
        <v>0.91666666666666663</v>
      </c>
      <c r="K3566"/>
    </row>
    <row r="3567" spans="1:11" x14ac:dyDescent="0.25">
      <c r="A3567">
        <v>189</v>
      </c>
      <c r="B3567" s="1">
        <v>36892</v>
      </c>
      <c r="C3567">
        <v>10</v>
      </c>
      <c r="D3567" t="str">
        <f>VLOOKUP(Rent[[#This Row],[Real_estate_Item]],Houses[#All],2)</f>
        <v>Eindhoven-Oost</v>
      </c>
      <c r="E3567" t="str">
        <f>VLOOKUP(Rent[[#This Row],[Real_estate_Item]],Houses[#All],3)</f>
        <v>Berckelbosch</v>
      </c>
      <c r="F3567" t="str">
        <f>VLOOKUP(Rent[[#This Row],[Real_estate_Item]],Houses[#All],6)</f>
        <v>Small House</v>
      </c>
      <c r="G3567" s="3">
        <f>VLOOKUP(Rent[[#This Row],[Real_estate_Item]],Houses[#All],7)</f>
        <v>720</v>
      </c>
      <c r="H3567" s="3">
        <f t="shared" si="110"/>
        <v>7200</v>
      </c>
      <c r="I3567" s="3">
        <f t="shared" si="111"/>
        <v>8640</v>
      </c>
      <c r="J3567" s="4">
        <f>Rent[[#This Row],[Actual_Rent]]/Rent[[#This Row],[Planned_rent]]</f>
        <v>0.83333333333333337</v>
      </c>
      <c r="K3567"/>
    </row>
    <row r="3568" spans="1:11" x14ac:dyDescent="0.25">
      <c r="A3568">
        <v>189</v>
      </c>
      <c r="B3568" s="1">
        <v>37257</v>
      </c>
      <c r="C3568">
        <v>12</v>
      </c>
      <c r="D3568" t="str">
        <f>VLOOKUP(Rent[[#This Row],[Real_estate_Item]],Houses[#All],2)</f>
        <v>Eindhoven-Oost</v>
      </c>
      <c r="E3568" t="str">
        <f>VLOOKUP(Rent[[#This Row],[Real_estate_Item]],Houses[#All],3)</f>
        <v>Berckelbosch</v>
      </c>
      <c r="F3568" t="str">
        <f>VLOOKUP(Rent[[#This Row],[Real_estate_Item]],Houses[#All],6)</f>
        <v>Small House</v>
      </c>
      <c r="G3568" s="3">
        <f>VLOOKUP(Rent[[#This Row],[Real_estate_Item]],Houses[#All],7)</f>
        <v>720</v>
      </c>
      <c r="H3568" s="3">
        <f t="shared" si="110"/>
        <v>8640</v>
      </c>
      <c r="I3568" s="3">
        <f t="shared" si="111"/>
        <v>8640</v>
      </c>
      <c r="J3568" s="4">
        <f>Rent[[#This Row],[Actual_Rent]]/Rent[[#This Row],[Planned_rent]]</f>
        <v>1</v>
      </c>
      <c r="K3568"/>
    </row>
    <row r="3569" spans="1:11" x14ac:dyDescent="0.25">
      <c r="A3569">
        <v>189</v>
      </c>
      <c r="B3569" s="1">
        <v>37622</v>
      </c>
      <c r="C3569">
        <v>11</v>
      </c>
      <c r="D3569" t="str">
        <f>VLOOKUP(Rent[[#This Row],[Real_estate_Item]],Houses[#All],2)</f>
        <v>Eindhoven-Oost</v>
      </c>
      <c r="E3569" t="str">
        <f>VLOOKUP(Rent[[#This Row],[Real_estate_Item]],Houses[#All],3)</f>
        <v>Berckelbosch</v>
      </c>
      <c r="F3569" t="str">
        <f>VLOOKUP(Rent[[#This Row],[Real_estate_Item]],Houses[#All],6)</f>
        <v>Small House</v>
      </c>
      <c r="G3569" s="3">
        <f>VLOOKUP(Rent[[#This Row],[Real_estate_Item]],Houses[#All],7)</f>
        <v>720</v>
      </c>
      <c r="H3569" s="3">
        <f t="shared" si="110"/>
        <v>7920</v>
      </c>
      <c r="I3569" s="3">
        <f t="shared" si="111"/>
        <v>8640</v>
      </c>
      <c r="J3569" s="4">
        <f>Rent[[#This Row],[Actual_Rent]]/Rent[[#This Row],[Planned_rent]]</f>
        <v>0.91666666666666663</v>
      </c>
      <c r="K3569"/>
    </row>
    <row r="3570" spans="1:11" x14ac:dyDescent="0.25">
      <c r="A3570">
        <v>189</v>
      </c>
      <c r="B3570" s="1">
        <v>37987</v>
      </c>
      <c r="C3570">
        <v>11</v>
      </c>
      <c r="D3570" t="str">
        <f>VLOOKUP(Rent[[#This Row],[Real_estate_Item]],Houses[#All],2)</f>
        <v>Eindhoven-Oost</v>
      </c>
      <c r="E3570" t="str">
        <f>VLOOKUP(Rent[[#This Row],[Real_estate_Item]],Houses[#All],3)</f>
        <v>Berckelbosch</v>
      </c>
      <c r="F3570" t="str">
        <f>VLOOKUP(Rent[[#This Row],[Real_estate_Item]],Houses[#All],6)</f>
        <v>Small House</v>
      </c>
      <c r="G3570" s="3">
        <f>VLOOKUP(Rent[[#This Row],[Real_estate_Item]],Houses[#All],7)</f>
        <v>720</v>
      </c>
      <c r="H3570" s="3">
        <f t="shared" si="110"/>
        <v>7920</v>
      </c>
      <c r="I3570" s="3">
        <f t="shared" si="111"/>
        <v>8640</v>
      </c>
      <c r="J3570" s="4">
        <f>Rent[[#This Row],[Actual_Rent]]/Rent[[#This Row],[Planned_rent]]</f>
        <v>0.91666666666666663</v>
      </c>
      <c r="K3570"/>
    </row>
    <row r="3571" spans="1:11" x14ac:dyDescent="0.25">
      <c r="A3571">
        <v>189</v>
      </c>
      <c r="B3571" s="1">
        <v>38353</v>
      </c>
      <c r="C3571">
        <v>10</v>
      </c>
      <c r="D3571" t="str">
        <f>VLOOKUP(Rent[[#This Row],[Real_estate_Item]],Houses[#All],2)</f>
        <v>Eindhoven-Oost</v>
      </c>
      <c r="E3571" t="str">
        <f>VLOOKUP(Rent[[#This Row],[Real_estate_Item]],Houses[#All],3)</f>
        <v>Berckelbosch</v>
      </c>
      <c r="F3571" t="str">
        <f>VLOOKUP(Rent[[#This Row],[Real_estate_Item]],Houses[#All],6)</f>
        <v>Small House</v>
      </c>
      <c r="G3571" s="3">
        <f>VLOOKUP(Rent[[#This Row],[Real_estate_Item]],Houses[#All],7)</f>
        <v>720</v>
      </c>
      <c r="H3571" s="3">
        <f t="shared" si="110"/>
        <v>7200</v>
      </c>
      <c r="I3571" s="3">
        <f t="shared" si="111"/>
        <v>8640</v>
      </c>
      <c r="J3571" s="4">
        <f>Rent[[#This Row],[Actual_Rent]]/Rent[[#This Row],[Planned_rent]]</f>
        <v>0.83333333333333337</v>
      </c>
      <c r="K3571"/>
    </row>
    <row r="3572" spans="1:11" x14ac:dyDescent="0.25">
      <c r="A3572">
        <v>189</v>
      </c>
      <c r="B3572" s="1">
        <v>38718</v>
      </c>
      <c r="C3572">
        <v>10</v>
      </c>
      <c r="D3572" t="str">
        <f>VLOOKUP(Rent[[#This Row],[Real_estate_Item]],Houses[#All],2)</f>
        <v>Eindhoven-Oost</v>
      </c>
      <c r="E3572" t="str">
        <f>VLOOKUP(Rent[[#This Row],[Real_estate_Item]],Houses[#All],3)</f>
        <v>Berckelbosch</v>
      </c>
      <c r="F3572" t="str">
        <f>VLOOKUP(Rent[[#This Row],[Real_estate_Item]],Houses[#All],6)</f>
        <v>Small House</v>
      </c>
      <c r="G3572" s="3">
        <f>VLOOKUP(Rent[[#This Row],[Real_estate_Item]],Houses[#All],7)</f>
        <v>720</v>
      </c>
      <c r="H3572" s="3">
        <f t="shared" si="110"/>
        <v>7200</v>
      </c>
      <c r="I3572" s="3">
        <f t="shared" si="111"/>
        <v>8640</v>
      </c>
      <c r="J3572" s="4">
        <f>Rent[[#This Row],[Actual_Rent]]/Rent[[#This Row],[Planned_rent]]</f>
        <v>0.83333333333333337</v>
      </c>
      <c r="K3572"/>
    </row>
    <row r="3573" spans="1:11" x14ac:dyDescent="0.25">
      <c r="A3573">
        <v>189</v>
      </c>
      <c r="B3573" s="1">
        <v>39083</v>
      </c>
      <c r="C3573">
        <v>12</v>
      </c>
      <c r="D3573" t="str">
        <f>VLOOKUP(Rent[[#This Row],[Real_estate_Item]],Houses[#All],2)</f>
        <v>Eindhoven-Oost</v>
      </c>
      <c r="E3573" t="str">
        <f>VLOOKUP(Rent[[#This Row],[Real_estate_Item]],Houses[#All],3)</f>
        <v>Berckelbosch</v>
      </c>
      <c r="F3573" t="str">
        <f>VLOOKUP(Rent[[#This Row],[Real_estate_Item]],Houses[#All],6)</f>
        <v>Small House</v>
      </c>
      <c r="G3573" s="3">
        <f>VLOOKUP(Rent[[#This Row],[Real_estate_Item]],Houses[#All],7)</f>
        <v>720</v>
      </c>
      <c r="H3573" s="3">
        <f t="shared" si="110"/>
        <v>8640</v>
      </c>
      <c r="I3573" s="3">
        <f t="shared" si="111"/>
        <v>8640</v>
      </c>
      <c r="J3573" s="4">
        <f>Rent[[#This Row],[Actual_Rent]]/Rent[[#This Row],[Planned_rent]]</f>
        <v>1</v>
      </c>
      <c r="K3573"/>
    </row>
    <row r="3574" spans="1:11" x14ac:dyDescent="0.25">
      <c r="A3574">
        <v>189</v>
      </c>
      <c r="B3574" s="1">
        <v>39448</v>
      </c>
      <c r="C3574">
        <v>12</v>
      </c>
      <c r="D3574" t="str">
        <f>VLOOKUP(Rent[[#This Row],[Real_estate_Item]],Houses[#All],2)</f>
        <v>Eindhoven-Oost</v>
      </c>
      <c r="E3574" t="str">
        <f>VLOOKUP(Rent[[#This Row],[Real_estate_Item]],Houses[#All],3)</f>
        <v>Berckelbosch</v>
      </c>
      <c r="F3574" t="str">
        <f>VLOOKUP(Rent[[#This Row],[Real_estate_Item]],Houses[#All],6)</f>
        <v>Small House</v>
      </c>
      <c r="G3574" s="3">
        <f>VLOOKUP(Rent[[#This Row],[Real_estate_Item]],Houses[#All],7)</f>
        <v>720</v>
      </c>
      <c r="H3574" s="3">
        <f t="shared" si="110"/>
        <v>8640</v>
      </c>
      <c r="I3574" s="3">
        <f t="shared" si="111"/>
        <v>8640</v>
      </c>
      <c r="J3574" s="4">
        <f>Rent[[#This Row],[Actual_Rent]]/Rent[[#This Row],[Planned_rent]]</f>
        <v>1</v>
      </c>
      <c r="K3574"/>
    </row>
    <row r="3575" spans="1:11" x14ac:dyDescent="0.25">
      <c r="A3575">
        <v>189</v>
      </c>
      <c r="B3575" s="1">
        <v>39814</v>
      </c>
      <c r="C3575">
        <v>12</v>
      </c>
      <c r="D3575" t="str">
        <f>VLOOKUP(Rent[[#This Row],[Real_estate_Item]],Houses[#All],2)</f>
        <v>Eindhoven-Oost</v>
      </c>
      <c r="E3575" t="str">
        <f>VLOOKUP(Rent[[#This Row],[Real_estate_Item]],Houses[#All],3)</f>
        <v>Berckelbosch</v>
      </c>
      <c r="F3575" t="str">
        <f>VLOOKUP(Rent[[#This Row],[Real_estate_Item]],Houses[#All],6)</f>
        <v>Small House</v>
      </c>
      <c r="G3575" s="3">
        <f>VLOOKUP(Rent[[#This Row],[Real_estate_Item]],Houses[#All],7)</f>
        <v>720</v>
      </c>
      <c r="H3575" s="3">
        <f t="shared" si="110"/>
        <v>8640</v>
      </c>
      <c r="I3575" s="3">
        <f t="shared" si="111"/>
        <v>8640</v>
      </c>
      <c r="J3575" s="4">
        <f>Rent[[#This Row],[Actual_Rent]]/Rent[[#This Row],[Planned_rent]]</f>
        <v>1</v>
      </c>
      <c r="K3575"/>
    </row>
    <row r="3576" spans="1:11" x14ac:dyDescent="0.25">
      <c r="A3576">
        <v>189</v>
      </c>
      <c r="B3576" s="1">
        <v>40179</v>
      </c>
      <c r="C3576">
        <v>12</v>
      </c>
      <c r="D3576" t="str">
        <f>VLOOKUP(Rent[[#This Row],[Real_estate_Item]],Houses[#All],2)</f>
        <v>Eindhoven-Oost</v>
      </c>
      <c r="E3576" t="str">
        <f>VLOOKUP(Rent[[#This Row],[Real_estate_Item]],Houses[#All],3)</f>
        <v>Berckelbosch</v>
      </c>
      <c r="F3576" t="str">
        <f>VLOOKUP(Rent[[#This Row],[Real_estate_Item]],Houses[#All],6)</f>
        <v>Small House</v>
      </c>
      <c r="G3576" s="3">
        <f>VLOOKUP(Rent[[#This Row],[Real_estate_Item]],Houses[#All],7)</f>
        <v>720</v>
      </c>
      <c r="H3576" s="3">
        <f t="shared" si="110"/>
        <v>8640</v>
      </c>
      <c r="I3576" s="3">
        <f t="shared" si="111"/>
        <v>8640</v>
      </c>
      <c r="J3576" s="4">
        <f>Rent[[#This Row],[Actual_Rent]]/Rent[[#This Row],[Planned_rent]]</f>
        <v>1</v>
      </c>
      <c r="K3576"/>
    </row>
    <row r="3577" spans="1:11" x14ac:dyDescent="0.25">
      <c r="A3577">
        <v>189</v>
      </c>
      <c r="B3577" s="1">
        <v>40544</v>
      </c>
      <c r="C3577">
        <v>12</v>
      </c>
      <c r="D3577" t="str">
        <f>VLOOKUP(Rent[[#This Row],[Real_estate_Item]],Houses[#All],2)</f>
        <v>Eindhoven-Oost</v>
      </c>
      <c r="E3577" t="str">
        <f>VLOOKUP(Rent[[#This Row],[Real_estate_Item]],Houses[#All],3)</f>
        <v>Berckelbosch</v>
      </c>
      <c r="F3577" t="str">
        <f>VLOOKUP(Rent[[#This Row],[Real_estate_Item]],Houses[#All],6)</f>
        <v>Small House</v>
      </c>
      <c r="G3577" s="3">
        <f>VLOOKUP(Rent[[#This Row],[Real_estate_Item]],Houses[#All],7)</f>
        <v>720</v>
      </c>
      <c r="H3577" s="3">
        <f t="shared" si="110"/>
        <v>8640</v>
      </c>
      <c r="I3577" s="3">
        <f t="shared" si="111"/>
        <v>8640</v>
      </c>
      <c r="J3577" s="4">
        <f>Rent[[#This Row],[Actual_Rent]]/Rent[[#This Row],[Planned_rent]]</f>
        <v>1</v>
      </c>
      <c r="K3577"/>
    </row>
    <row r="3578" spans="1:11" x14ac:dyDescent="0.25">
      <c r="A3578">
        <v>189</v>
      </c>
      <c r="B3578" s="1">
        <v>40909</v>
      </c>
      <c r="C3578">
        <v>10</v>
      </c>
      <c r="D3578" t="str">
        <f>VLOOKUP(Rent[[#This Row],[Real_estate_Item]],Houses[#All],2)</f>
        <v>Eindhoven-Oost</v>
      </c>
      <c r="E3578" t="str">
        <f>VLOOKUP(Rent[[#This Row],[Real_estate_Item]],Houses[#All],3)</f>
        <v>Berckelbosch</v>
      </c>
      <c r="F3578" t="str">
        <f>VLOOKUP(Rent[[#This Row],[Real_estate_Item]],Houses[#All],6)</f>
        <v>Small House</v>
      </c>
      <c r="G3578" s="3">
        <f>VLOOKUP(Rent[[#This Row],[Real_estate_Item]],Houses[#All],7)</f>
        <v>720</v>
      </c>
      <c r="H3578" s="3">
        <f t="shared" si="110"/>
        <v>7200</v>
      </c>
      <c r="I3578" s="3">
        <f t="shared" si="111"/>
        <v>8640</v>
      </c>
      <c r="J3578" s="4">
        <f>Rent[[#This Row],[Actual_Rent]]/Rent[[#This Row],[Planned_rent]]</f>
        <v>0.83333333333333337</v>
      </c>
      <c r="K3578"/>
    </row>
    <row r="3579" spans="1:11" x14ac:dyDescent="0.25">
      <c r="A3579">
        <v>189</v>
      </c>
      <c r="B3579" s="1">
        <v>41275</v>
      </c>
      <c r="C3579">
        <v>10</v>
      </c>
      <c r="D3579" t="str">
        <f>VLOOKUP(Rent[[#This Row],[Real_estate_Item]],Houses[#All],2)</f>
        <v>Eindhoven-Oost</v>
      </c>
      <c r="E3579" t="str">
        <f>VLOOKUP(Rent[[#This Row],[Real_estate_Item]],Houses[#All],3)</f>
        <v>Berckelbosch</v>
      </c>
      <c r="F3579" t="str">
        <f>VLOOKUP(Rent[[#This Row],[Real_estate_Item]],Houses[#All],6)</f>
        <v>Small House</v>
      </c>
      <c r="G3579" s="3">
        <f>VLOOKUP(Rent[[#This Row],[Real_estate_Item]],Houses[#All],7)</f>
        <v>720</v>
      </c>
      <c r="H3579" s="3">
        <f t="shared" si="110"/>
        <v>7200</v>
      </c>
      <c r="I3579" s="3">
        <f t="shared" si="111"/>
        <v>8640</v>
      </c>
      <c r="J3579" s="4">
        <f>Rent[[#This Row],[Actual_Rent]]/Rent[[#This Row],[Planned_rent]]</f>
        <v>0.83333333333333337</v>
      </c>
      <c r="K3579"/>
    </row>
    <row r="3580" spans="1:11" x14ac:dyDescent="0.25">
      <c r="A3580">
        <v>189</v>
      </c>
      <c r="B3580" s="1">
        <v>41640</v>
      </c>
      <c r="C3580">
        <v>10</v>
      </c>
      <c r="D3580" t="str">
        <f>VLOOKUP(Rent[[#This Row],[Real_estate_Item]],Houses[#All],2)</f>
        <v>Eindhoven-Oost</v>
      </c>
      <c r="E3580" t="str">
        <f>VLOOKUP(Rent[[#This Row],[Real_estate_Item]],Houses[#All],3)</f>
        <v>Berckelbosch</v>
      </c>
      <c r="F3580" t="str">
        <f>VLOOKUP(Rent[[#This Row],[Real_estate_Item]],Houses[#All],6)</f>
        <v>Small House</v>
      </c>
      <c r="G3580" s="3">
        <f>VLOOKUP(Rent[[#This Row],[Real_estate_Item]],Houses[#All],7)</f>
        <v>720</v>
      </c>
      <c r="H3580" s="3">
        <f t="shared" si="110"/>
        <v>7200</v>
      </c>
      <c r="I3580" s="3">
        <f t="shared" si="111"/>
        <v>8640</v>
      </c>
      <c r="J3580" s="4">
        <f>Rent[[#This Row],[Actual_Rent]]/Rent[[#This Row],[Planned_rent]]</f>
        <v>0.83333333333333337</v>
      </c>
      <c r="K3580"/>
    </row>
    <row r="3581" spans="1:11" x14ac:dyDescent="0.25">
      <c r="A3581">
        <v>189</v>
      </c>
      <c r="B3581" s="1">
        <v>42005</v>
      </c>
      <c r="C3581">
        <v>12</v>
      </c>
      <c r="D3581" t="str">
        <f>VLOOKUP(Rent[[#This Row],[Real_estate_Item]],Houses[#All],2)</f>
        <v>Eindhoven-Oost</v>
      </c>
      <c r="E3581" t="str">
        <f>VLOOKUP(Rent[[#This Row],[Real_estate_Item]],Houses[#All],3)</f>
        <v>Berckelbosch</v>
      </c>
      <c r="F3581" t="str">
        <f>VLOOKUP(Rent[[#This Row],[Real_estate_Item]],Houses[#All],6)</f>
        <v>Small House</v>
      </c>
      <c r="G3581" s="3">
        <f>VLOOKUP(Rent[[#This Row],[Real_estate_Item]],Houses[#All],7)</f>
        <v>720</v>
      </c>
      <c r="H3581" s="3">
        <f t="shared" si="110"/>
        <v>8640</v>
      </c>
      <c r="I3581" s="3">
        <f t="shared" si="111"/>
        <v>8640</v>
      </c>
      <c r="J3581" s="4">
        <f>Rent[[#This Row],[Actual_Rent]]/Rent[[#This Row],[Planned_rent]]</f>
        <v>1</v>
      </c>
      <c r="K3581"/>
    </row>
    <row r="3582" spans="1:11" x14ac:dyDescent="0.25">
      <c r="A3582">
        <v>189</v>
      </c>
      <c r="B3582" s="1">
        <v>42370</v>
      </c>
      <c r="C3582">
        <v>12</v>
      </c>
      <c r="D3582" t="str">
        <f>VLOOKUP(Rent[[#This Row],[Real_estate_Item]],Houses[#All],2)</f>
        <v>Eindhoven-Oost</v>
      </c>
      <c r="E3582" t="str">
        <f>VLOOKUP(Rent[[#This Row],[Real_estate_Item]],Houses[#All],3)</f>
        <v>Berckelbosch</v>
      </c>
      <c r="F3582" t="str">
        <f>VLOOKUP(Rent[[#This Row],[Real_estate_Item]],Houses[#All],6)</f>
        <v>Small House</v>
      </c>
      <c r="G3582" s="3">
        <f>VLOOKUP(Rent[[#This Row],[Real_estate_Item]],Houses[#All],7)</f>
        <v>720</v>
      </c>
      <c r="H3582" s="3">
        <f t="shared" si="110"/>
        <v>8640</v>
      </c>
      <c r="I3582" s="3">
        <f t="shared" si="111"/>
        <v>8640</v>
      </c>
      <c r="J3582" s="4">
        <f>Rent[[#This Row],[Actual_Rent]]/Rent[[#This Row],[Planned_rent]]</f>
        <v>1</v>
      </c>
      <c r="K3582"/>
    </row>
    <row r="3583" spans="1:11" x14ac:dyDescent="0.25">
      <c r="A3583">
        <v>189</v>
      </c>
      <c r="B3583" s="1">
        <v>42736</v>
      </c>
      <c r="C3583">
        <v>12</v>
      </c>
      <c r="D3583" t="str">
        <f>VLOOKUP(Rent[[#This Row],[Real_estate_Item]],Houses[#All],2)</f>
        <v>Eindhoven-Oost</v>
      </c>
      <c r="E3583" t="str">
        <f>VLOOKUP(Rent[[#This Row],[Real_estate_Item]],Houses[#All],3)</f>
        <v>Berckelbosch</v>
      </c>
      <c r="F3583" t="str">
        <f>VLOOKUP(Rent[[#This Row],[Real_estate_Item]],Houses[#All],6)</f>
        <v>Small House</v>
      </c>
      <c r="G3583" s="3">
        <f>VLOOKUP(Rent[[#This Row],[Real_estate_Item]],Houses[#All],7)</f>
        <v>720</v>
      </c>
      <c r="H3583" s="3">
        <f t="shared" si="110"/>
        <v>8640</v>
      </c>
      <c r="I3583" s="3">
        <f t="shared" si="111"/>
        <v>8640</v>
      </c>
      <c r="J3583" s="4">
        <f>Rent[[#This Row],[Actual_Rent]]/Rent[[#This Row],[Planned_rent]]</f>
        <v>1</v>
      </c>
      <c r="K3583"/>
    </row>
    <row r="3584" spans="1:11" x14ac:dyDescent="0.25">
      <c r="A3584">
        <v>189</v>
      </c>
      <c r="B3584" s="1">
        <v>43101</v>
      </c>
      <c r="C3584">
        <v>12</v>
      </c>
      <c r="D3584" t="str">
        <f>VLOOKUP(Rent[[#This Row],[Real_estate_Item]],Houses[#All],2)</f>
        <v>Eindhoven-Oost</v>
      </c>
      <c r="E3584" t="str">
        <f>VLOOKUP(Rent[[#This Row],[Real_estate_Item]],Houses[#All],3)</f>
        <v>Berckelbosch</v>
      </c>
      <c r="F3584" t="str">
        <f>VLOOKUP(Rent[[#This Row],[Real_estate_Item]],Houses[#All],6)</f>
        <v>Small House</v>
      </c>
      <c r="G3584" s="3">
        <f>VLOOKUP(Rent[[#This Row],[Real_estate_Item]],Houses[#All],7)</f>
        <v>720</v>
      </c>
      <c r="H3584" s="3">
        <f t="shared" si="110"/>
        <v>8640</v>
      </c>
      <c r="I3584" s="3">
        <f t="shared" si="111"/>
        <v>8640</v>
      </c>
      <c r="J3584" s="4">
        <f>Rent[[#This Row],[Actual_Rent]]/Rent[[#This Row],[Planned_rent]]</f>
        <v>1</v>
      </c>
      <c r="K3584"/>
    </row>
    <row r="3585" spans="1:11" x14ac:dyDescent="0.25">
      <c r="A3585">
        <v>189</v>
      </c>
      <c r="B3585" s="1">
        <v>43466</v>
      </c>
      <c r="C3585">
        <v>12</v>
      </c>
      <c r="D3585" t="str">
        <f>VLOOKUP(Rent[[#This Row],[Real_estate_Item]],Houses[#All],2)</f>
        <v>Eindhoven-Oost</v>
      </c>
      <c r="E3585" t="str">
        <f>VLOOKUP(Rent[[#This Row],[Real_estate_Item]],Houses[#All],3)</f>
        <v>Berckelbosch</v>
      </c>
      <c r="F3585" t="str">
        <f>VLOOKUP(Rent[[#This Row],[Real_estate_Item]],Houses[#All],6)</f>
        <v>Small House</v>
      </c>
      <c r="G3585" s="3">
        <f>VLOOKUP(Rent[[#This Row],[Real_estate_Item]],Houses[#All],7)</f>
        <v>720</v>
      </c>
      <c r="H3585" s="3">
        <f t="shared" si="110"/>
        <v>8640</v>
      </c>
      <c r="I3585" s="3">
        <f t="shared" si="111"/>
        <v>8640</v>
      </c>
      <c r="J3585" s="4">
        <f>Rent[[#This Row],[Actual_Rent]]/Rent[[#This Row],[Planned_rent]]</f>
        <v>1</v>
      </c>
      <c r="K3585"/>
    </row>
    <row r="3586" spans="1:11" x14ac:dyDescent="0.25">
      <c r="A3586">
        <v>190</v>
      </c>
      <c r="B3586" s="1">
        <v>36892</v>
      </c>
      <c r="C3586">
        <v>10</v>
      </c>
      <c r="D3586" t="str">
        <f>VLOOKUP(Rent[[#This Row],[Real_estate_Item]],Houses[#All],2)</f>
        <v>Eindhoven-Oost</v>
      </c>
      <c r="E3586" t="str">
        <f>VLOOKUP(Rent[[#This Row],[Real_estate_Item]],Houses[#All],3)</f>
        <v>Berckelbosch</v>
      </c>
      <c r="F3586" t="str">
        <f>VLOOKUP(Rent[[#This Row],[Real_estate_Item]],Houses[#All],6)</f>
        <v>Small House</v>
      </c>
      <c r="G3586" s="3">
        <f>VLOOKUP(Rent[[#This Row],[Real_estate_Item]],Houses[#All],7)</f>
        <v>720</v>
      </c>
      <c r="H3586" s="3">
        <f t="shared" ref="H3586:H3649" si="112">C3586*G3586</f>
        <v>7200</v>
      </c>
      <c r="I3586" s="3">
        <f t="shared" ref="I3586:I3649" si="113">$C$2*G3586</f>
        <v>8640</v>
      </c>
      <c r="J3586" s="4">
        <f>Rent[[#This Row],[Actual_Rent]]/Rent[[#This Row],[Planned_rent]]</f>
        <v>0.83333333333333337</v>
      </c>
      <c r="K3586"/>
    </row>
    <row r="3587" spans="1:11" x14ac:dyDescent="0.25">
      <c r="A3587">
        <v>190</v>
      </c>
      <c r="B3587" s="1">
        <v>37257</v>
      </c>
      <c r="C3587">
        <v>12</v>
      </c>
      <c r="D3587" t="str">
        <f>VLOOKUP(Rent[[#This Row],[Real_estate_Item]],Houses[#All],2)</f>
        <v>Eindhoven-Oost</v>
      </c>
      <c r="E3587" t="str">
        <f>VLOOKUP(Rent[[#This Row],[Real_estate_Item]],Houses[#All],3)</f>
        <v>Berckelbosch</v>
      </c>
      <c r="F3587" t="str">
        <f>VLOOKUP(Rent[[#This Row],[Real_estate_Item]],Houses[#All],6)</f>
        <v>Small House</v>
      </c>
      <c r="G3587" s="3">
        <f>VLOOKUP(Rent[[#This Row],[Real_estate_Item]],Houses[#All],7)</f>
        <v>720</v>
      </c>
      <c r="H3587" s="3">
        <f t="shared" si="112"/>
        <v>8640</v>
      </c>
      <c r="I3587" s="3">
        <f t="shared" si="113"/>
        <v>8640</v>
      </c>
      <c r="J3587" s="4">
        <f>Rent[[#This Row],[Actual_Rent]]/Rent[[#This Row],[Planned_rent]]</f>
        <v>1</v>
      </c>
      <c r="K3587"/>
    </row>
    <row r="3588" spans="1:11" x14ac:dyDescent="0.25">
      <c r="A3588">
        <v>190</v>
      </c>
      <c r="B3588" s="1">
        <v>37622</v>
      </c>
      <c r="C3588">
        <v>11</v>
      </c>
      <c r="D3588" t="str">
        <f>VLOOKUP(Rent[[#This Row],[Real_estate_Item]],Houses[#All],2)</f>
        <v>Eindhoven-Oost</v>
      </c>
      <c r="E3588" t="str">
        <f>VLOOKUP(Rent[[#This Row],[Real_estate_Item]],Houses[#All],3)</f>
        <v>Berckelbosch</v>
      </c>
      <c r="F3588" t="str">
        <f>VLOOKUP(Rent[[#This Row],[Real_estate_Item]],Houses[#All],6)</f>
        <v>Small House</v>
      </c>
      <c r="G3588" s="3">
        <f>VLOOKUP(Rent[[#This Row],[Real_estate_Item]],Houses[#All],7)</f>
        <v>720</v>
      </c>
      <c r="H3588" s="3">
        <f t="shared" si="112"/>
        <v>7920</v>
      </c>
      <c r="I3588" s="3">
        <f t="shared" si="113"/>
        <v>8640</v>
      </c>
      <c r="J3588" s="4">
        <f>Rent[[#This Row],[Actual_Rent]]/Rent[[#This Row],[Planned_rent]]</f>
        <v>0.91666666666666663</v>
      </c>
      <c r="K3588"/>
    </row>
    <row r="3589" spans="1:11" x14ac:dyDescent="0.25">
      <c r="A3589">
        <v>190</v>
      </c>
      <c r="B3589" s="1">
        <v>37987</v>
      </c>
      <c r="C3589">
        <v>10</v>
      </c>
      <c r="D3589" t="str">
        <f>VLOOKUP(Rent[[#This Row],[Real_estate_Item]],Houses[#All],2)</f>
        <v>Eindhoven-Oost</v>
      </c>
      <c r="E3589" t="str">
        <f>VLOOKUP(Rent[[#This Row],[Real_estate_Item]],Houses[#All],3)</f>
        <v>Berckelbosch</v>
      </c>
      <c r="F3589" t="str">
        <f>VLOOKUP(Rent[[#This Row],[Real_estate_Item]],Houses[#All],6)</f>
        <v>Small House</v>
      </c>
      <c r="G3589" s="3">
        <f>VLOOKUP(Rent[[#This Row],[Real_estate_Item]],Houses[#All],7)</f>
        <v>720</v>
      </c>
      <c r="H3589" s="3">
        <f t="shared" si="112"/>
        <v>7200</v>
      </c>
      <c r="I3589" s="3">
        <f t="shared" si="113"/>
        <v>8640</v>
      </c>
      <c r="J3589" s="4">
        <f>Rent[[#This Row],[Actual_Rent]]/Rent[[#This Row],[Planned_rent]]</f>
        <v>0.83333333333333337</v>
      </c>
      <c r="K3589"/>
    </row>
    <row r="3590" spans="1:11" x14ac:dyDescent="0.25">
      <c r="A3590">
        <v>190</v>
      </c>
      <c r="B3590" s="1">
        <v>38353</v>
      </c>
      <c r="C3590">
        <v>12</v>
      </c>
      <c r="D3590" t="str">
        <f>VLOOKUP(Rent[[#This Row],[Real_estate_Item]],Houses[#All],2)</f>
        <v>Eindhoven-Oost</v>
      </c>
      <c r="E3590" t="str">
        <f>VLOOKUP(Rent[[#This Row],[Real_estate_Item]],Houses[#All],3)</f>
        <v>Berckelbosch</v>
      </c>
      <c r="F3590" t="str">
        <f>VLOOKUP(Rent[[#This Row],[Real_estate_Item]],Houses[#All],6)</f>
        <v>Small House</v>
      </c>
      <c r="G3590" s="3">
        <f>VLOOKUP(Rent[[#This Row],[Real_estate_Item]],Houses[#All],7)</f>
        <v>720</v>
      </c>
      <c r="H3590" s="3">
        <f t="shared" si="112"/>
        <v>8640</v>
      </c>
      <c r="I3590" s="3">
        <f t="shared" si="113"/>
        <v>8640</v>
      </c>
      <c r="J3590" s="4">
        <f>Rent[[#This Row],[Actual_Rent]]/Rent[[#This Row],[Planned_rent]]</f>
        <v>1</v>
      </c>
      <c r="K3590"/>
    </row>
    <row r="3591" spans="1:11" x14ac:dyDescent="0.25">
      <c r="A3591">
        <v>190</v>
      </c>
      <c r="B3591" s="1">
        <v>38718</v>
      </c>
      <c r="C3591">
        <v>11</v>
      </c>
      <c r="D3591" t="str">
        <f>VLOOKUP(Rent[[#This Row],[Real_estate_Item]],Houses[#All],2)</f>
        <v>Eindhoven-Oost</v>
      </c>
      <c r="E3591" t="str">
        <f>VLOOKUP(Rent[[#This Row],[Real_estate_Item]],Houses[#All],3)</f>
        <v>Berckelbosch</v>
      </c>
      <c r="F3591" t="str">
        <f>VLOOKUP(Rent[[#This Row],[Real_estate_Item]],Houses[#All],6)</f>
        <v>Small House</v>
      </c>
      <c r="G3591" s="3">
        <f>VLOOKUP(Rent[[#This Row],[Real_estate_Item]],Houses[#All],7)</f>
        <v>720</v>
      </c>
      <c r="H3591" s="3">
        <f t="shared" si="112"/>
        <v>7920</v>
      </c>
      <c r="I3591" s="3">
        <f t="shared" si="113"/>
        <v>8640</v>
      </c>
      <c r="J3591" s="4">
        <f>Rent[[#This Row],[Actual_Rent]]/Rent[[#This Row],[Planned_rent]]</f>
        <v>0.91666666666666663</v>
      </c>
      <c r="K3591"/>
    </row>
    <row r="3592" spans="1:11" x14ac:dyDescent="0.25">
      <c r="A3592">
        <v>190</v>
      </c>
      <c r="B3592" s="1">
        <v>39083</v>
      </c>
      <c r="C3592">
        <v>10</v>
      </c>
      <c r="D3592" t="str">
        <f>VLOOKUP(Rent[[#This Row],[Real_estate_Item]],Houses[#All],2)</f>
        <v>Eindhoven-Oost</v>
      </c>
      <c r="E3592" t="str">
        <f>VLOOKUP(Rent[[#This Row],[Real_estate_Item]],Houses[#All],3)</f>
        <v>Berckelbosch</v>
      </c>
      <c r="F3592" t="str">
        <f>VLOOKUP(Rent[[#This Row],[Real_estate_Item]],Houses[#All],6)</f>
        <v>Small House</v>
      </c>
      <c r="G3592" s="3">
        <f>VLOOKUP(Rent[[#This Row],[Real_estate_Item]],Houses[#All],7)</f>
        <v>720</v>
      </c>
      <c r="H3592" s="3">
        <f t="shared" si="112"/>
        <v>7200</v>
      </c>
      <c r="I3592" s="3">
        <f t="shared" si="113"/>
        <v>8640</v>
      </c>
      <c r="J3592" s="4">
        <f>Rent[[#This Row],[Actual_Rent]]/Rent[[#This Row],[Planned_rent]]</f>
        <v>0.83333333333333337</v>
      </c>
      <c r="K3592"/>
    </row>
    <row r="3593" spans="1:11" x14ac:dyDescent="0.25">
      <c r="A3593">
        <v>190</v>
      </c>
      <c r="B3593" s="1">
        <v>39448</v>
      </c>
      <c r="C3593">
        <v>12</v>
      </c>
      <c r="D3593" t="str">
        <f>VLOOKUP(Rent[[#This Row],[Real_estate_Item]],Houses[#All],2)</f>
        <v>Eindhoven-Oost</v>
      </c>
      <c r="E3593" t="str">
        <f>VLOOKUP(Rent[[#This Row],[Real_estate_Item]],Houses[#All],3)</f>
        <v>Berckelbosch</v>
      </c>
      <c r="F3593" t="str">
        <f>VLOOKUP(Rent[[#This Row],[Real_estate_Item]],Houses[#All],6)</f>
        <v>Small House</v>
      </c>
      <c r="G3593" s="3">
        <f>VLOOKUP(Rent[[#This Row],[Real_estate_Item]],Houses[#All],7)</f>
        <v>720</v>
      </c>
      <c r="H3593" s="3">
        <f t="shared" si="112"/>
        <v>8640</v>
      </c>
      <c r="I3593" s="3">
        <f t="shared" si="113"/>
        <v>8640</v>
      </c>
      <c r="J3593" s="4">
        <f>Rent[[#This Row],[Actual_Rent]]/Rent[[#This Row],[Planned_rent]]</f>
        <v>1</v>
      </c>
      <c r="K3593"/>
    </row>
    <row r="3594" spans="1:11" x14ac:dyDescent="0.25">
      <c r="A3594">
        <v>190</v>
      </c>
      <c r="B3594" s="1">
        <v>39814</v>
      </c>
      <c r="C3594">
        <v>12</v>
      </c>
      <c r="D3594" t="str">
        <f>VLOOKUP(Rent[[#This Row],[Real_estate_Item]],Houses[#All],2)</f>
        <v>Eindhoven-Oost</v>
      </c>
      <c r="E3594" t="str">
        <f>VLOOKUP(Rent[[#This Row],[Real_estate_Item]],Houses[#All],3)</f>
        <v>Berckelbosch</v>
      </c>
      <c r="F3594" t="str">
        <f>VLOOKUP(Rent[[#This Row],[Real_estate_Item]],Houses[#All],6)</f>
        <v>Small House</v>
      </c>
      <c r="G3594" s="3">
        <f>VLOOKUP(Rent[[#This Row],[Real_estate_Item]],Houses[#All],7)</f>
        <v>720</v>
      </c>
      <c r="H3594" s="3">
        <f t="shared" si="112"/>
        <v>8640</v>
      </c>
      <c r="I3594" s="3">
        <f t="shared" si="113"/>
        <v>8640</v>
      </c>
      <c r="J3594" s="4">
        <f>Rent[[#This Row],[Actual_Rent]]/Rent[[#This Row],[Planned_rent]]</f>
        <v>1</v>
      </c>
      <c r="K3594"/>
    </row>
    <row r="3595" spans="1:11" x14ac:dyDescent="0.25">
      <c r="A3595">
        <v>190</v>
      </c>
      <c r="B3595" s="1">
        <v>40179</v>
      </c>
      <c r="C3595">
        <v>12</v>
      </c>
      <c r="D3595" t="str">
        <f>VLOOKUP(Rent[[#This Row],[Real_estate_Item]],Houses[#All],2)</f>
        <v>Eindhoven-Oost</v>
      </c>
      <c r="E3595" t="str">
        <f>VLOOKUP(Rent[[#This Row],[Real_estate_Item]],Houses[#All],3)</f>
        <v>Berckelbosch</v>
      </c>
      <c r="F3595" t="str">
        <f>VLOOKUP(Rent[[#This Row],[Real_estate_Item]],Houses[#All],6)</f>
        <v>Small House</v>
      </c>
      <c r="G3595" s="3">
        <f>VLOOKUP(Rent[[#This Row],[Real_estate_Item]],Houses[#All],7)</f>
        <v>720</v>
      </c>
      <c r="H3595" s="3">
        <f t="shared" si="112"/>
        <v>8640</v>
      </c>
      <c r="I3595" s="3">
        <f t="shared" si="113"/>
        <v>8640</v>
      </c>
      <c r="J3595" s="4">
        <f>Rent[[#This Row],[Actual_Rent]]/Rent[[#This Row],[Planned_rent]]</f>
        <v>1</v>
      </c>
      <c r="K3595"/>
    </row>
    <row r="3596" spans="1:11" x14ac:dyDescent="0.25">
      <c r="A3596">
        <v>190</v>
      </c>
      <c r="B3596" s="1">
        <v>40544</v>
      </c>
      <c r="C3596">
        <v>12</v>
      </c>
      <c r="D3596" t="str">
        <f>VLOOKUP(Rent[[#This Row],[Real_estate_Item]],Houses[#All],2)</f>
        <v>Eindhoven-Oost</v>
      </c>
      <c r="E3596" t="str">
        <f>VLOOKUP(Rent[[#This Row],[Real_estate_Item]],Houses[#All],3)</f>
        <v>Berckelbosch</v>
      </c>
      <c r="F3596" t="str">
        <f>VLOOKUP(Rent[[#This Row],[Real_estate_Item]],Houses[#All],6)</f>
        <v>Small House</v>
      </c>
      <c r="G3596" s="3">
        <f>VLOOKUP(Rent[[#This Row],[Real_estate_Item]],Houses[#All],7)</f>
        <v>720</v>
      </c>
      <c r="H3596" s="3">
        <f t="shared" si="112"/>
        <v>8640</v>
      </c>
      <c r="I3596" s="3">
        <f t="shared" si="113"/>
        <v>8640</v>
      </c>
      <c r="J3596" s="4">
        <f>Rent[[#This Row],[Actual_Rent]]/Rent[[#This Row],[Planned_rent]]</f>
        <v>1</v>
      </c>
      <c r="K3596"/>
    </row>
    <row r="3597" spans="1:11" x14ac:dyDescent="0.25">
      <c r="A3597">
        <v>190</v>
      </c>
      <c r="B3597" s="1">
        <v>40909</v>
      </c>
      <c r="C3597">
        <v>10</v>
      </c>
      <c r="D3597" t="str">
        <f>VLOOKUP(Rent[[#This Row],[Real_estate_Item]],Houses[#All],2)</f>
        <v>Eindhoven-Oost</v>
      </c>
      <c r="E3597" t="str">
        <f>VLOOKUP(Rent[[#This Row],[Real_estate_Item]],Houses[#All],3)</f>
        <v>Berckelbosch</v>
      </c>
      <c r="F3597" t="str">
        <f>VLOOKUP(Rent[[#This Row],[Real_estate_Item]],Houses[#All],6)</f>
        <v>Small House</v>
      </c>
      <c r="G3597" s="3">
        <f>VLOOKUP(Rent[[#This Row],[Real_estate_Item]],Houses[#All],7)</f>
        <v>720</v>
      </c>
      <c r="H3597" s="3">
        <f t="shared" si="112"/>
        <v>7200</v>
      </c>
      <c r="I3597" s="3">
        <f t="shared" si="113"/>
        <v>8640</v>
      </c>
      <c r="J3597" s="4">
        <f>Rent[[#This Row],[Actual_Rent]]/Rent[[#This Row],[Planned_rent]]</f>
        <v>0.83333333333333337</v>
      </c>
      <c r="K3597"/>
    </row>
    <row r="3598" spans="1:11" x14ac:dyDescent="0.25">
      <c r="A3598">
        <v>190</v>
      </c>
      <c r="B3598" s="1">
        <v>41275</v>
      </c>
      <c r="C3598">
        <v>10</v>
      </c>
      <c r="D3598" t="str">
        <f>VLOOKUP(Rent[[#This Row],[Real_estate_Item]],Houses[#All],2)</f>
        <v>Eindhoven-Oost</v>
      </c>
      <c r="E3598" t="str">
        <f>VLOOKUP(Rent[[#This Row],[Real_estate_Item]],Houses[#All],3)</f>
        <v>Berckelbosch</v>
      </c>
      <c r="F3598" t="str">
        <f>VLOOKUP(Rent[[#This Row],[Real_estate_Item]],Houses[#All],6)</f>
        <v>Small House</v>
      </c>
      <c r="G3598" s="3">
        <f>VLOOKUP(Rent[[#This Row],[Real_estate_Item]],Houses[#All],7)</f>
        <v>720</v>
      </c>
      <c r="H3598" s="3">
        <f t="shared" si="112"/>
        <v>7200</v>
      </c>
      <c r="I3598" s="3">
        <f t="shared" si="113"/>
        <v>8640</v>
      </c>
      <c r="J3598" s="4">
        <f>Rent[[#This Row],[Actual_Rent]]/Rent[[#This Row],[Planned_rent]]</f>
        <v>0.83333333333333337</v>
      </c>
      <c r="K3598"/>
    </row>
    <row r="3599" spans="1:11" x14ac:dyDescent="0.25">
      <c r="A3599">
        <v>190</v>
      </c>
      <c r="B3599" s="1">
        <v>41640</v>
      </c>
      <c r="C3599">
        <v>12</v>
      </c>
      <c r="D3599" t="str">
        <f>VLOOKUP(Rent[[#This Row],[Real_estate_Item]],Houses[#All],2)</f>
        <v>Eindhoven-Oost</v>
      </c>
      <c r="E3599" t="str">
        <f>VLOOKUP(Rent[[#This Row],[Real_estate_Item]],Houses[#All],3)</f>
        <v>Berckelbosch</v>
      </c>
      <c r="F3599" t="str">
        <f>VLOOKUP(Rent[[#This Row],[Real_estate_Item]],Houses[#All],6)</f>
        <v>Small House</v>
      </c>
      <c r="G3599" s="3">
        <f>VLOOKUP(Rent[[#This Row],[Real_estate_Item]],Houses[#All],7)</f>
        <v>720</v>
      </c>
      <c r="H3599" s="3">
        <f t="shared" si="112"/>
        <v>8640</v>
      </c>
      <c r="I3599" s="3">
        <f t="shared" si="113"/>
        <v>8640</v>
      </c>
      <c r="J3599" s="4">
        <f>Rent[[#This Row],[Actual_Rent]]/Rent[[#This Row],[Planned_rent]]</f>
        <v>1</v>
      </c>
      <c r="K3599"/>
    </row>
    <row r="3600" spans="1:11" x14ac:dyDescent="0.25">
      <c r="A3600">
        <v>190</v>
      </c>
      <c r="B3600" s="1">
        <v>42005</v>
      </c>
      <c r="C3600">
        <v>11</v>
      </c>
      <c r="D3600" t="str">
        <f>VLOOKUP(Rent[[#This Row],[Real_estate_Item]],Houses[#All],2)</f>
        <v>Eindhoven-Oost</v>
      </c>
      <c r="E3600" t="str">
        <f>VLOOKUP(Rent[[#This Row],[Real_estate_Item]],Houses[#All],3)</f>
        <v>Berckelbosch</v>
      </c>
      <c r="F3600" t="str">
        <f>VLOOKUP(Rent[[#This Row],[Real_estate_Item]],Houses[#All],6)</f>
        <v>Small House</v>
      </c>
      <c r="G3600" s="3">
        <f>VLOOKUP(Rent[[#This Row],[Real_estate_Item]],Houses[#All],7)</f>
        <v>720</v>
      </c>
      <c r="H3600" s="3">
        <f t="shared" si="112"/>
        <v>7920</v>
      </c>
      <c r="I3600" s="3">
        <f t="shared" si="113"/>
        <v>8640</v>
      </c>
      <c r="J3600" s="4">
        <f>Rent[[#This Row],[Actual_Rent]]/Rent[[#This Row],[Planned_rent]]</f>
        <v>0.91666666666666663</v>
      </c>
      <c r="K3600"/>
    </row>
    <row r="3601" spans="1:11" x14ac:dyDescent="0.25">
      <c r="A3601">
        <v>190</v>
      </c>
      <c r="B3601" s="1">
        <v>42370</v>
      </c>
      <c r="C3601">
        <v>11</v>
      </c>
      <c r="D3601" t="str">
        <f>VLOOKUP(Rent[[#This Row],[Real_estate_Item]],Houses[#All],2)</f>
        <v>Eindhoven-Oost</v>
      </c>
      <c r="E3601" t="str">
        <f>VLOOKUP(Rent[[#This Row],[Real_estate_Item]],Houses[#All],3)</f>
        <v>Berckelbosch</v>
      </c>
      <c r="F3601" t="str">
        <f>VLOOKUP(Rent[[#This Row],[Real_estate_Item]],Houses[#All],6)</f>
        <v>Small House</v>
      </c>
      <c r="G3601" s="3">
        <f>VLOOKUP(Rent[[#This Row],[Real_estate_Item]],Houses[#All],7)</f>
        <v>720</v>
      </c>
      <c r="H3601" s="3">
        <f t="shared" si="112"/>
        <v>7920</v>
      </c>
      <c r="I3601" s="3">
        <f t="shared" si="113"/>
        <v>8640</v>
      </c>
      <c r="J3601" s="4">
        <f>Rent[[#This Row],[Actual_Rent]]/Rent[[#This Row],[Planned_rent]]</f>
        <v>0.91666666666666663</v>
      </c>
      <c r="K3601"/>
    </row>
    <row r="3602" spans="1:11" x14ac:dyDescent="0.25">
      <c r="A3602">
        <v>190</v>
      </c>
      <c r="B3602" s="1">
        <v>42736</v>
      </c>
      <c r="C3602">
        <v>11</v>
      </c>
      <c r="D3602" t="str">
        <f>VLOOKUP(Rent[[#This Row],[Real_estate_Item]],Houses[#All],2)</f>
        <v>Eindhoven-Oost</v>
      </c>
      <c r="E3602" t="str">
        <f>VLOOKUP(Rent[[#This Row],[Real_estate_Item]],Houses[#All],3)</f>
        <v>Berckelbosch</v>
      </c>
      <c r="F3602" t="str">
        <f>VLOOKUP(Rent[[#This Row],[Real_estate_Item]],Houses[#All],6)</f>
        <v>Small House</v>
      </c>
      <c r="G3602" s="3">
        <f>VLOOKUP(Rent[[#This Row],[Real_estate_Item]],Houses[#All],7)</f>
        <v>720</v>
      </c>
      <c r="H3602" s="3">
        <f t="shared" si="112"/>
        <v>7920</v>
      </c>
      <c r="I3602" s="3">
        <f t="shared" si="113"/>
        <v>8640</v>
      </c>
      <c r="J3602" s="4">
        <f>Rent[[#This Row],[Actual_Rent]]/Rent[[#This Row],[Planned_rent]]</f>
        <v>0.91666666666666663</v>
      </c>
      <c r="K3602"/>
    </row>
    <row r="3603" spans="1:11" x14ac:dyDescent="0.25">
      <c r="A3603">
        <v>190</v>
      </c>
      <c r="B3603" s="1">
        <v>43101</v>
      </c>
      <c r="C3603">
        <v>11</v>
      </c>
      <c r="D3603" t="str">
        <f>VLOOKUP(Rent[[#This Row],[Real_estate_Item]],Houses[#All],2)</f>
        <v>Eindhoven-Oost</v>
      </c>
      <c r="E3603" t="str">
        <f>VLOOKUP(Rent[[#This Row],[Real_estate_Item]],Houses[#All],3)</f>
        <v>Berckelbosch</v>
      </c>
      <c r="F3603" t="str">
        <f>VLOOKUP(Rent[[#This Row],[Real_estate_Item]],Houses[#All],6)</f>
        <v>Small House</v>
      </c>
      <c r="G3603" s="3">
        <f>VLOOKUP(Rent[[#This Row],[Real_estate_Item]],Houses[#All],7)</f>
        <v>720</v>
      </c>
      <c r="H3603" s="3">
        <f t="shared" si="112"/>
        <v>7920</v>
      </c>
      <c r="I3603" s="3">
        <f t="shared" si="113"/>
        <v>8640</v>
      </c>
      <c r="J3603" s="4">
        <f>Rent[[#This Row],[Actual_Rent]]/Rent[[#This Row],[Planned_rent]]</f>
        <v>0.91666666666666663</v>
      </c>
      <c r="K3603"/>
    </row>
    <row r="3604" spans="1:11" x14ac:dyDescent="0.25">
      <c r="A3604">
        <v>190</v>
      </c>
      <c r="B3604" s="1">
        <v>43466</v>
      </c>
      <c r="C3604">
        <v>12</v>
      </c>
      <c r="D3604" t="str">
        <f>VLOOKUP(Rent[[#This Row],[Real_estate_Item]],Houses[#All],2)</f>
        <v>Eindhoven-Oost</v>
      </c>
      <c r="E3604" t="str">
        <f>VLOOKUP(Rent[[#This Row],[Real_estate_Item]],Houses[#All],3)</f>
        <v>Berckelbosch</v>
      </c>
      <c r="F3604" t="str">
        <f>VLOOKUP(Rent[[#This Row],[Real_estate_Item]],Houses[#All],6)</f>
        <v>Small House</v>
      </c>
      <c r="G3604" s="3">
        <f>VLOOKUP(Rent[[#This Row],[Real_estate_Item]],Houses[#All],7)</f>
        <v>720</v>
      </c>
      <c r="H3604" s="3">
        <f t="shared" si="112"/>
        <v>8640</v>
      </c>
      <c r="I3604" s="3">
        <f t="shared" si="113"/>
        <v>8640</v>
      </c>
      <c r="J3604" s="4">
        <f>Rent[[#This Row],[Actual_Rent]]/Rent[[#This Row],[Planned_rent]]</f>
        <v>1</v>
      </c>
      <c r="K3604"/>
    </row>
    <row r="3605" spans="1:11" x14ac:dyDescent="0.25">
      <c r="A3605">
        <v>191</v>
      </c>
      <c r="B3605" s="1">
        <v>36892</v>
      </c>
      <c r="C3605">
        <v>12</v>
      </c>
      <c r="D3605" t="str">
        <f>VLOOKUP(Rent[[#This Row],[Real_estate_Item]],Houses[#All],2)</f>
        <v>Eindhoven-Oost</v>
      </c>
      <c r="E3605" t="str">
        <f>VLOOKUP(Rent[[#This Row],[Real_estate_Item]],Houses[#All],3)</f>
        <v>Berckelbosch</v>
      </c>
      <c r="F3605" t="str">
        <f>VLOOKUP(Rent[[#This Row],[Real_estate_Item]],Houses[#All],6)</f>
        <v>Small House</v>
      </c>
      <c r="G3605" s="3">
        <f>VLOOKUP(Rent[[#This Row],[Real_estate_Item]],Houses[#All],7)</f>
        <v>675</v>
      </c>
      <c r="H3605" s="3">
        <f t="shared" si="112"/>
        <v>8100</v>
      </c>
      <c r="I3605" s="3">
        <f t="shared" si="113"/>
        <v>8100</v>
      </c>
      <c r="J3605" s="4">
        <f>Rent[[#This Row],[Actual_Rent]]/Rent[[#This Row],[Planned_rent]]</f>
        <v>1</v>
      </c>
      <c r="K3605"/>
    </row>
    <row r="3606" spans="1:11" x14ac:dyDescent="0.25">
      <c r="A3606">
        <v>191</v>
      </c>
      <c r="B3606" s="1">
        <v>37257</v>
      </c>
      <c r="C3606">
        <v>10</v>
      </c>
      <c r="D3606" t="str">
        <f>VLOOKUP(Rent[[#This Row],[Real_estate_Item]],Houses[#All],2)</f>
        <v>Eindhoven-Oost</v>
      </c>
      <c r="E3606" t="str">
        <f>VLOOKUP(Rent[[#This Row],[Real_estate_Item]],Houses[#All],3)</f>
        <v>Berckelbosch</v>
      </c>
      <c r="F3606" t="str">
        <f>VLOOKUP(Rent[[#This Row],[Real_estate_Item]],Houses[#All],6)</f>
        <v>Small House</v>
      </c>
      <c r="G3606" s="3">
        <f>VLOOKUP(Rent[[#This Row],[Real_estate_Item]],Houses[#All],7)</f>
        <v>675</v>
      </c>
      <c r="H3606" s="3">
        <f t="shared" si="112"/>
        <v>6750</v>
      </c>
      <c r="I3606" s="3">
        <f t="shared" si="113"/>
        <v>8100</v>
      </c>
      <c r="J3606" s="4">
        <f>Rent[[#This Row],[Actual_Rent]]/Rent[[#This Row],[Planned_rent]]</f>
        <v>0.83333333333333337</v>
      </c>
      <c r="K3606"/>
    </row>
    <row r="3607" spans="1:11" x14ac:dyDescent="0.25">
      <c r="A3607">
        <v>191</v>
      </c>
      <c r="B3607" s="1">
        <v>37622</v>
      </c>
      <c r="C3607">
        <v>12</v>
      </c>
      <c r="D3607" t="str">
        <f>VLOOKUP(Rent[[#This Row],[Real_estate_Item]],Houses[#All],2)</f>
        <v>Eindhoven-Oost</v>
      </c>
      <c r="E3607" t="str">
        <f>VLOOKUP(Rent[[#This Row],[Real_estate_Item]],Houses[#All],3)</f>
        <v>Berckelbosch</v>
      </c>
      <c r="F3607" t="str">
        <f>VLOOKUP(Rent[[#This Row],[Real_estate_Item]],Houses[#All],6)</f>
        <v>Small House</v>
      </c>
      <c r="G3607" s="3">
        <f>VLOOKUP(Rent[[#This Row],[Real_estate_Item]],Houses[#All],7)</f>
        <v>675</v>
      </c>
      <c r="H3607" s="3">
        <f t="shared" si="112"/>
        <v>8100</v>
      </c>
      <c r="I3607" s="3">
        <f t="shared" si="113"/>
        <v>8100</v>
      </c>
      <c r="J3607" s="4">
        <f>Rent[[#This Row],[Actual_Rent]]/Rent[[#This Row],[Planned_rent]]</f>
        <v>1</v>
      </c>
      <c r="K3607"/>
    </row>
    <row r="3608" spans="1:11" x14ac:dyDescent="0.25">
      <c r="A3608">
        <v>191</v>
      </c>
      <c r="B3608" s="1">
        <v>37987</v>
      </c>
      <c r="C3608">
        <v>12</v>
      </c>
      <c r="D3608" t="str">
        <f>VLOOKUP(Rent[[#This Row],[Real_estate_Item]],Houses[#All],2)</f>
        <v>Eindhoven-Oost</v>
      </c>
      <c r="E3608" t="str">
        <f>VLOOKUP(Rent[[#This Row],[Real_estate_Item]],Houses[#All],3)</f>
        <v>Berckelbosch</v>
      </c>
      <c r="F3608" t="str">
        <f>VLOOKUP(Rent[[#This Row],[Real_estate_Item]],Houses[#All],6)</f>
        <v>Small House</v>
      </c>
      <c r="G3608" s="3">
        <f>VLOOKUP(Rent[[#This Row],[Real_estate_Item]],Houses[#All],7)</f>
        <v>675</v>
      </c>
      <c r="H3608" s="3">
        <f t="shared" si="112"/>
        <v>8100</v>
      </c>
      <c r="I3608" s="3">
        <f t="shared" si="113"/>
        <v>8100</v>
      </c>
      <c r="J3608" s="4">
        <f>Rent[[#This Row],[Actual_Rent]]/Rent[[#This Row],[Planned_rent]]</f>
        <v>1</v>
      </c>
      <c r="K3608"/>
    </row>
    <row r="3609" spans="1:11" x14ac:dyDescent="0.25">
      <c r="A3609">
        <v>191</v>
      </c>
      <c r="B3609" s="1">
        <v>38353</v>
      </c>
      <c r="C3609">
        <v>10</v>
      </c>
      <c r="D3609" t="str">
        <f>VLOOKUP(Rent[[#This Row],[Real_estate_Item]],Houses[#All],2)</f>
        <v>Eindhoven-Oost</v>
      </c>
      <c r="E3609" t="str">
        <f>VLOOKUP(Rent[[#This Row],[Real_estate_Item]],Houses[#All],3)</f>
        <v>Berckelbosch</v>
      </c>
      <c r="F3609" t="str">
        <f>VLOOKUP(Rent[[#This Row],[Real_estate_Item]],Houses[#All],6)</f>
        <v>Small House</v>
      </c>
      <c r="G3609" s="3">
        <f>VLOOKUP(Rent[[#This Row],[Real_estate_Item]],Houses[#All],7)</f>
        <v>675</v>
      </c>
      <c r="H3609" s="3">
        <f t="shared" si="112"/>
        <v>6750</v>
      </c>
      <c r="I3609" s="3">
        <f t="shared" si="113"/>
        <v>8100</v>
      </c>
      <c r="J3609" s="4">
        <f>Rent[[#This Row],[Actual_Rent]]/Rent[[#This Row],[Planned_rent]]</f>
        <v>0.83333333333333337</v>
      </c>
      <c r="K3609"/>
    </row>
    <row r="3610" spans="1:11" x14ac:dyDescent="0.25">
      <c r="A3610">
        <v>191</v>
      </c>
      <c r="B3610" s="1">
        <v>38718</v>
      </c>
      <c r="C3610">
        <v>11</v>
      </c>
      <c r="D3610" t="str">
        <f>VLOOKUP(Rent[[#This Row],[Real_estate_Item]],Houses[#All],2)</f>
        <v>Eindhoven-Oost</v>
      </c>
      <c r="E3610" t="str">
        <f>VLOOKUP(Rent[[#This Row],[Real_estate_Item]],Houses[#All],3)</f>
        <v>Berckelbosch</v>
      </c>
      <c r="F3610" t="str">
        <f>VLOOKUP(Rent[[#This Row],[Real_estate_Item]],Houses[#All],6)</f>
        <v>Small House</v>
      </c>
      <c r="G3610" s="3">
        <f>VLOOKUP(Rent[[#This Row],[Real_estate_Item]],Houses[#All],7)</f>
        <v>675</v>
      </c>
      <c r="H3610" s="3">
        <f t="shared" si="112"/>
        <v>7425</v>
      </c>
      <c r="I3610" s="3">
        <f t="shared" si="113"/>
        <v>8100</v>
      </c>
      <c r="J3610" s="4">
        <f>Rent[[#This Row],[Actual_Rent]]/Rent[[#This Row],[Planned_rent]]</f>
        <v>0.91666666666666663</v>
      </c>
      <c r="K3610"/>
    </row>
    <row r="3611" spans="1:11" x14ac:dyDescent="0.25">
      <c r="A3611">
        <v>191</v>
      </c>
      <c r="B3611" s="1">
        <v>39083</v>
      </c>
      <c r="C3611">
        <v>12</v>
      </c>
      <c r="D3611" t="str">
        <f>VLOOKUP(Rent[[#This Row],[Real_estate_Item]],Houses[#All],2)</f>
        <v>Eindhoven-Oost</v>
      </c>
      <c r="E3611" t="str">
        <f>VLOOKUP(Rent[[#This Row],[Real_estate_Item]],Houses[#All],3)</f>
        <v>Berckelbosch</v>
      </c>
      <c r="F3611" t="str">
        <f>VLOOKUP(Rent[[#This Row],[Real_estate_Item]],Houses[#All],6)</f>
        <v>Small House</v>
      </c>
      <c r="G3611" s="3">
        <f>VLOOKUP(Rent[[#This Row],[Real_estate_Item]],Houses[#All],7)</f>
        <v>675</v>
      </c>
      <c r="H3611" s="3">
        <f t="shared" si="112"/>
        <v>8100</v>
      </c>
      <c r="I3611" s="3">
        <f t="shared" si="113"/>
        <v>8100</v>
      </c>
      <c r="J3611" s="4">
        <f>Rent[[#This Row],[Actual_Rent]]/Rent[[#This Row],[Planned_rent]]</f>
        <v>1</v>
      </c>
      <c r="K3611"/>
    </row>
    <row r="3612" spans="1:11" x14ac:dyDescent="0.25">
      <c r="A3612">
        <v>191</v>
      </c>
      <c r="B3612" s="1">
        <v>39448</v>
      </c>
      <c r="C3612">
        <v>12</v>
      </c>
      <c r="D3612" t="str">
        <f>VLOOKUP(Rent[[#This Row],[Real_estate_Item]],Houses[#All],2)</f>
        <v>Eindhoven-Oost</v>
      </c>
      <c r="E3612" t="str">
        <f>VLOOKUP(Rent[[#This Row],[Real_estate_Item]],Houses[#All],3)</f>
        <v>Berckelbosch</v>
      </c>
      <c r="F3612" t="str">
        <f>VLOOKUP(Rent[[#This Row],[Real_estate_Item]],Houses[#All],6)</f>
        <v>Small House</v>
      </c>
      <c r="G3612" s="3">
        <f>VLOOKUP(Rent[[#This Row],[Real_estate_Item]],Houses[#All],7)</f>
        <v>675</v>
      </c>
      <c r="H3612" s="3">
        <f t="shared" si="112"/>
        <v>8100</v>
      </c>
      <c r="I3612" s="3">
        <f t="shared" si="113"/>
        <v>8100</v>
      </c>
      <c r="J3612" s="4">
        <f>Rent[[#This Row],[Actual_Rent]]/Rent[[#This Row],[Planned_rent]]</f>
        <v>1</v>
      </c>
      <c r="K3612"/>
    </row>
    <row r="3613" spans="1:11" x14ac:dyDescent="0.25">
      <c r="A3613">
        <v>191</v>
      </c>
      <c r="B3613" s="1">
        <v>39814</v>
      </c>
      <c r="C3613">
        <v>10</v>
      </c>
      <c r="D3613" t="str">
        <f>VLOOKUP(Rent[[#This Row],[Real_estate_Item]],Houses[#All],2)</f>
        <v>Eindhoven-Oost</v>
      </c>
      <c r="E3613" t="str">
        <f>VLOOKUP(Rent[[#This Row],[Real_estate_Item]],Houses[#All],3)</f>
        <v>Berckelbosch</v>
      </c>
      <c r="F3613" t="str">
        <f>VLOOKUP(Rent[[#This Row],[Real_estate_Item]],Houses[#All],6)</f>
        <v>Small House</v>
      </c>
      <c r="G3613" s="3">
        <f>VLOOKUP(Rent[[#This Row],[Real_estate_Item]],Houses[#All],7)</f>
        <v>675</v>
      </c>
      <c r="H3613" s="3">
        <f t="shared" si="112"/>
        <v>6750</v>
      </c>
      <c r="I3613" s="3">
        <f t="shared" si="113"/>
        <v>8100</v>
      </c>
      <c r="J3613" s="4">
        <f>Rent[[#This Row],[Actual_Rent]]/Rent[[#This Row],[Planned_rent]]</f>
        <v>0.83333333333333337</v>
      </c>
      <c r="K3613"/>
    </row>
    <row r="3614" spans="1:11" x14ac:dyDescent="0.25">
      <c r="A3614">
        <v>191</v>
      </c>
      <c r="B3614" s="1">
        <v>40179</v>
      </c>
      <c r="C3614">
        <v>10</v>
      </c>
      <c r="D3614" t="str">
        <f>VLOOKUP(Rent[[#This Row],[Real_estate_Item]],Houses[#All],2)</f>
        <v>Eindhoven-Oost</v>
      </c>
      <c r="E3614" t="str">
        <f>VLOOKUP(Rent[[#This Row],[Real_estate_Item]],Houses[#All],3)</f>
        <v>Berckelbosch</v>
      </c>
      <c r="F3614" t="str">
        <f>VLOOKUP(Rent[[#This Row],[Real_estate_Item]],Houses[#All],6)</f>
        <v>Small House</v>
      </c>
      <c r="G3614" s="3">
        <f>VLOOKUP(Rent[[#This Row],[Real_estate_Item]],Houses[#All],7)</f>
        <v>675</v>
      </c>
      <c r="H3614" s="3">
        <f t="shared" si="112"/>
        <v>6750</v>
      </c>
      <c r="I3614" s="3">
        <f t="shared" si="113"/>
        <v>8100</v>
      </c>
      <c r="J3614" s="4">
        <f>Rent[[#This Row],[Actual_Rent]]/Rent[[#This Row],[Planned_rent]]</f>
        <v>0.83333333333333337</v>
      </c>
      <c r="K3614"/>
    </row>
    <row r="3615" spans="1:11" x14ac:dyDescent="0.25">
      <c r="A3615">
        <v>191</v>
      </c>
      <c r="B3615" s="1">
        <v>40544</v>
      </c>
      <c r="C3615">
        <v>11</v>
      </c>
      <c r="D3615" t="str">
        <f>VLOOKUP(Rent[[#This Row],[Real_estate_Item]],Houses[#All],2)</f>
        <v>Eindhoven-Oost</v>
      </c>
      <c r="E3615" t="str">
        <f>VLOOKUP(Rent[[#This Row],[Real_estate_Item]],Houses[#All],3)</f>
        <v>Berckelbosch</v>
      </c>
      <c r="F3615" t="str">
        <f>VLOOKUP(Rent[[#This Row],[Real_estate_Item]],Houses[#All],6)</f>
        <v>Small House</v>
      </c>
      <c r="G3615" s="3">
        <f>VLOOKUP(Rent[[#This Row],[Real_estate_Item]],Houses[#All],7)</f>
        <v>675</v>
      </c>
      <c r="H3615" s="3">
        <f t="shared" si="112"/>
        <v>7425</v>
      </c>
      <c r="I3615" s="3">
        <f t="shared" si="113"/>
        <v>8100</v>
      </c>
      <c r="J3615" s="4">
        <f>Rent[[#This Row],[Actual_Rent]]/Rent[[#This Row],[Planned_rent]]</f>
        <v>0.91666666666666663</v>
      </c>
      <c r="K3615"/>
    </row>
    <row r="3616" spans="1:11" x14ac:dyDescent="0.25">
      <c r="A3616">
        <v>191</v>
      </c>
      <c r="B3616" s="1">
        <v>40909</v>
      </c>
      <c r="C3616">
        <v>12</v>
      </c>
      <c r="D3616" t="str">
        <f>VLOOKUP(Rent[[#This Row],[Real_estate_Item]],Houses[#All],2)</f>
        <v>Eindhoven-Oost</v>
      </c>
      <c r="E3616" t="str">
        <f>VLOOKUP(Rent[[#This Row],[Real_estate_Item]],Houses[#All],3)</f>
        <v>Berckelbosch</v>
      </c>
      <c r="F3616" t="str">
        <f>VLOOKUP(Rent[[#This Row],[Real_estate_Item]],Houses[#All],6)</f>
        <v>Small House</v>
      </c>
      <c r="G3616" s="3">
        <f>VLOOKUP(Rent[[#This Row],[Real_estate_Item]],Houses[#All],7)</f>
        <v>675</v>
      </c>
      <c r="H3616" s="3">
        <f t="shared" si="112"/>
        <v>8100</v>
      </c>
      <c r="I3616" s="3">
        <f t="shared" si="113"/>
        <v>8100</v>
      </c>
      <c r="J3616" s="4">
        <f>Rent[[#This Row],[Actual_Rent]]/Rent[[#This Row],[Planned_rent]]</f>
        <v>1</v>
      </c>
      <c r="K3616"/>
    </row>
    <row r="3617" spans="1:11" x14ac:dyDescent="0.25">
      <c r="A3617">
        <v>191</v>
      </c>
      <c r="B3617" s="1">
        <v>41275</v>
      </c>
      <c r="C3617">
        <v>12</v>
      </c>
      <c r="D3617" t="str">
        <f>VLOOKUP(Rent[[#This Row],[Real_estate_Item]],Houses[#All],2)</f>
        <v>Eindhoven-Oost</v>
      </c>
      <c r="E3617" t="str">
        <f>VLOOKUP(Rent[[#This Row],[Real_estate_Item]],Houses[#All],3)</f>
        <v>Berckelbosch</v>
      </c>
      <c r="F3617" t="str">
        <f>VLOOKUP(Rent[[#This Row],[Real_estate_Item]],Houses[#All],6)</f>
        <v>Small House</v>
      </c>
      <c r="G3617" s="3">
        <f>VLOOKUP(Rent[[#This Row],[Real_estate_Item]],Houses[#All],7)</f>
        <v>675</v>
      </c>
      <c r="H3617" s="3">
        <f t="shared" si="112"/>
        <v>8100</v>
      </c>
      <c r="I3617" s="3">
        <f t="shared" si="113"/>
        <v>8100</v>
      </c>
      <c r="J3617" s="4">
        <f>Rent[[#This Row],[Actual_Rent]]/Rent[[#This Row],[Planned_rent]]</f>
        <v>1</v>
      </c>
      <c r="K3617"/>
    </row>
    <row r="3618" spans="1:11" x14ac:dyDescent="0.25">
      <c r="A3618">
        <v>191</v>
      </c>
      <c r="B3618" s="1">
        <v>41640</v>
      </c>
      <c r="C3618">
        <v>12</v>
      </c>
      <c r="D3618" t="str">
        <f>VLOOKUP(Rent[[#This Row],[Real_estate_Item]],Houses[#All],2)</f>
        <v>Eindhoven-Oost</v>
      </c>
      <c r="E3618" t="str">
        <f>VLOOKUP(Rent[[#This Row],[Real_estate_Item]],Houses[#All],3)</f>
        <v>Berckelbosch</v>
      </c>
      <c r="F3618" t="str">
        <f>VLOOKUP(Rent[[#This Row],[Real_estate_Item]],Houses[#All],6)</f>
        <v>Small House</v>
      </c>
      <c r="G3618" s="3">
        <f>VLOOKUP(Rent[[#This Row],[Real_estate_Item]],Houses[#All],7)</f>
        <v>675</v>
      </c>
      <c r="H3618" s="3">
        <f t="shared" si="112"/>
        <v>8100</v>
      </c>
      <c r="I3618" s="3">
        <f t="shared" si="113"/>
        <v>8100</v>
      </c>
      <c r="J3618" s="4">
        <f>Rent[[#This Row],[Actual_Rent]]/Rent[[#This Row],[Planned_rent]]</f>
        <v>1</v>
      </c>
      <c r="K3618"/>
    </row>
    <row r="3619" spans="1:11" x14ac:dyDescent="0.25">
      <c r="A3619">
        <v>191</v>
      </c>
      <c r="B3619" s="1">
        <v>42005</v>
      </c>
      <c r="C3619">
        <v>12</v>
      </c>
      <c r="D3619" t="str">
        <f>VLOOKUP(Rent[[#This Row],[Real_estate_Item]],Houses[#All],2)</f>
        <v>Eindhoven-Oost</v>
      </c>
      <c r="E3619" t="str">
        <f>VLOOKUP(Rent[[#This Row],[Real_estate_Item]],Houses[#All],3)</f>
        <v>Berckelbosch</v>
      </c>
      <c r="F3619" t="str">
        <f>VLOOKUP(Rent[[#This Row],[Real_estate_Item]],Houses[#All],6)</f>
        <v>Small House</v>
      </c>
      <c r="G3619" s="3">
        <f>VLOOKUP(Rent[[#This Row],[Real_estate_Item]],Houses[#All],7)</f>
        <v>675</v>
      </c>
      <c r="H3619" s="3">
        <f t="shared" si="112"/>
        <v>8100</v>
      </c>
      <c r="I3619" s="3">
        <f t="shared" si="113"/>
        <v>8100</v>
      </c>
      <c r="J3619" s="4">
        <f>Rent[[#This Row],[Actual_Rent]]/Rent[[#This Row],[Planned_rent]]</f>
        <v>1</v>
      </c>
      <c r="K3619"/>
    </row>
    <row r="3620" spans="1:11" x14ac:dyDescent="0.25">
      <c r="A3620">
        <v>191</v>
      </c>
      <c r="B3620" s="1">
        <v>42370</v>
      </c>
      <c r="C3620">
        <v>2</v>
      </c>
      <c r="D3620" t="str">
        <f>VLOOKUP(Rent[[#This Row],[Real_estate_Item]],Houses[#All],2)</f>
        <v>Eindhoven-Oost</v>
      </c>
      <c r="E3620" t="str">
        <f>VLOOKUP(Rent[[#This Row],[Real_estate_Item]],Houses[#All],3)</f>
        <v>Berckelbosch</v>
      </c>
      <c r="F3620" t="str">
        <f>VLOOKUP(Rent[[#This Row],[Real_estate_Item]],Houses[#All],6)</f>
        <v>Small House</v>
      </c>
      <c r="G3620" s="3">
        <f>VLOOKUP(Rent[[#This Row],[Real_estate_Item]],Houses[#All],7)</f>
        <v>675</v>
      </c>
      <c r="H3620" s="3">
        <f t="shared" si="112"/>
        <v>1350</v>
      </c>
      <c r="I3620" s="3">
        <f t="shared" si="113"/>
        <v>8100</v>
      </c>
      <c r="J3620" s="4">
        <f>Rent[[#This Row],[Actual_Rent]]/Rent[[#This Row],[Planned_rent]]</f>
        <v>0.16666666666666666</v>
      </c>
      <c r="K3620"/>
    </row>
    <row r="3621" spans="1:11" x14ac:dyDescent="0.25">
      <c r="A3621">
        <v>191</v>
      </c>
      <c r="B3621" s="1">
        <v>42736</v>
      </c>
      <c r="C3621">
        <v>12</v>
      </c>
      <c r="D3621" t="str">
        <f>VLOOKUP(Rent[[#This Row],[Real_estate_Item]],Houses[#All],2)</f>
        <v>Eindhoven-Oost</v>
      </c>
      <c r="E3621" t="str">
        <f>VLOOKUP(Rent[[#This Row],[Real_estate_Item]],Houses[#All],3)</f>
        <v>Berckelbosch</v>
      </c>
      <c r="F3621" t="str">
        <f>VLOOKUP(Rent[[#This Row],[Real_estate_Item]],Houses[#All],6)</f>
        <v>Small House</v>
      </c>
      <c r="G3621" s="3">
        <f>VLOOKUP(Rent[[#This Row],[Real_estate_Item]],Houses[#All],7)</f>
        <v>675</v>
      </c>
      <c r="H3621" s="3">
        <f t="shared" si="112"/>
        <v>8100</v>
      </c>
      <c r="I3621" s="3">
        <f t="shared" si="113"/>
        <v>8100</v>
      </c>
      <c r="J3621" s="4">
        <f>Rent[[#This Row],[Actual_Rent]]/Rent[[#This Row],[Planned_rent]]</f>
        <v>1</v>
      </c>
      <c r="K3621"/>
    </row>
    <row r="3622" spans="1:11" x14ac:dyDescent="0.25">
      <c r="A3622">
        <v>191</v>
      </c>
      <c r="B3622" s="1">
        <v>43101</v>
      </c>
      <c r="C3622">
        <v>12</v>
      </c>
      <c r="D3622" t="str">
        <f>VLOOKUP(Rent[[#This Row],[Real_estate_Item]],Houses[#All],2)</f>
        <v>Eindhoven-Oost</v>
      </c>
      <c r="E3622" t="str">
        <f>VLOOKUP(Rent[[#This Row],[Real_estate_Item]],Houses[#All],3)</f>
        <v>Berckelbosch</v>
      </c>
      <c r="F3622" t="str">
        <f>VLOOKUP(Rent[[#This Row],[Real_estate_Item]],Houses[#All],6)</f>
        <v>Small House</v>
      </c>
      <c r="G3622" s="3">
        <f>VLOOKUP(Rent[[#This Row],[Real_estate_Item]],Houses[#All],7)</f>
        <v>675</v>
      </c>
      <c r="H3622" s="3">
        <f t="shared" si="112"/>
        <v>8100</v>
      </c>
      <c r="I3622" s="3">
        <f t="shared" si="113"/>
        <v>8100</v>
      </c>
      <c r="J3622" s="4">
        <f>Rent[[#This Row],[Actual_Rent]]/Rent[[#This Row],[Planned_rent]]</f>
        <v>1</v>
      </c>
      <c r="K3622"/>
    </row>
    <row r="3623" spans="1:11" x14ac:dyDescent="0.25">
      <c r="A3623">
        <v>191</v>
      </c>
      <c r="B3623" s="1">
        <v>43466</v>
      </c>
      <c r="C3623">
        <v>12</v>
      </c>
      <c r="D3623" t="str">
        <f>VLOOKUP(Rent[[#This Row],[Real_estate_Item]],Houses[#All],2)</f>
        <v>Eindhoven-Oost</v>
      </c>
      <c r="E3623" t="str">
        <f>VLOOKUP(Rent[[#This Row],[Real_estate_Item]],Houses[#All],3)</f>
        <v>Berckelbosch</v>
      </c>
      <c r="F3623" t="str">
        <f>VLOOKUP(Rent[[#This Row],[Real_estate_Item]],Houses[#All],6)</f>
        <v>Small House</v>
      </c>
      <c r="G3623" s="3">
        <f>VLOOKUP(Rent[[#This Row],[Real_estate_Item]],Houses[#All],7)</f>
        <v>675</v>
      </c>
      <c r="H3623" s="3">
        <f t="shared" si="112"/>
        <v>8100</v>
      </c>
      <c r="I3623" s="3">
        <f t="shared" si="113"/>
        <v>8100</v>
      </c>
      <c r="J3623" s="4">
        <f>Rent[[#This Row],[Actual_Rent]]/Rent[[#This Row],[Planned_rent]]</f>
        <v>1</v>
      </c>
      <c r="K3623"/>
    </row>
    <row r="3624" spans="1:11" x14ac:dyDescent="0.25">
      <c r="A3624">
        <v>192</v>
      </c>
      <c r="B3624" s="1">
        <v>36892</v>
      </c>
      <c r="C3624">
        <v>11</v>
      </c>
      <c r="D3624" t="str">
        <f>VLOOKUP(Rent[[#This Row],[Real_estate_Item]],Houses[#All],2)</f>
        <v>Eindhoven-Oost</v>
      </c>
      <c r="E3624" t="str">
        <f>VLOOKUP(Rent[[#This Row],[Real_estate_Item]],Houses[#All],3)</f>
        <v>Berckelbosch</v>
      </c>
      <c r="F3624" t="str">
        <f>VLOOKUP(Rent[[#This Row],[Real_estate_Item]],Houses[#All],6)</f>
        <v>Small House</v>
      </c>
      <c r="G3624" s="3">
        <f>VLOOKUP(Rent[[#This Row],[Real_estate_Item]],Houses[#All],7)</f>
        <v>675</v>
      </c>
      <c r="H3624" s="3">
        <f t="shared" si="112"/>
        <v>7425</v>
      </c>
      <c r="I3624" s="3">
        <f t="shared" si="113"/>
        <v>8100</v>
      </c>
      <c r="J3624" s="4">
        <f>Rent[[#This Row],[Actual_Rent]]/Rent[[#This Row],[Planned_rent]]</f>
        <v>0.91666666666666663</v>
      </c>
      <c r="K3624"/>
    </row>
    <row r="3625" spans="1:11" x14ac:dyDescent="0.25">
      <c r="A3625">
        <v>192</v>
      </c>
      <c r="B3625" s="1">
        <v>37257</v>
      </c>
      <c r="C3625">
        <v>10</v>
      </c>
      <c r="D3625" t="str">
        <f>VLOOKUP(Rent[[#This Row],[Real_estate_Item]],Houses[#All],2)</f>
        <v>Eindhoven-Oost</v>
      </c>
      <c r="E3625" t="str">
        <f>VLOOKUP(Rent[[#This Row],[Real_estate_Item]],Houses[#All],3)</f>
        <v>Berckelbosch</v>
      </c>
      <c r="F3625" t="str">
        <f>VLOOKUP(Rent[[#This Row],[Real_estate_Item]],Houses[#All],6)</f>
        <v>Small House</v>
      </c>
      <c r="G3625" s="3">
        <f>VLOOKUP(Rent[[#This Row],[Real_estate_Item]],Houses[#All],7)</f>
        <v>675</v>
      </c>
      <c r="H3625" s="3">
        <f t="shared" si="112"/>
        <v>6750</v>
      </c>
      <c r="I3625" s="3">
        <f t="shared" si="113"/>
        <v>8100</v>
      </c>
      <c r="J3625" s="4">
        <f>Rent[[#This Row],[Actual_Rent]]/Rent[[#This Row],[Planned_rent]]</f>
        <v>0.83333333333333337</v>
      </c>
      <c r="K3625"/>
    </row>
    <row r="3626" spans="1:11" x14ac:dyDescent="0.25">
      <c r="A3626">
        <v>192</v>
      </c>
      <c r="B3626" s="1">
        <v>37622</v>
      </c>
      <c r="C3626">
        <v>11</v>
      </c>
      <c r="D3626" t="str">
        <f>VLOOKUP(Rent[[#This Row],[Real_estate_Item]],Houses[#All],2)</f>
        <v>Eindhoven-Oost</v>
      </c>
      <c r="E3626" t="str">
        <f>VLOOKUP(Rent[[#This Row],[Real_estate_Item]],Houses[#All],3)</f>
        <v>Berckelbosch</v>
      </c>
      <c r="F3626" t="str">
        <f>VLOOKUP(Rent[[#This Row],[Real_estate_Item]],Houses[#All],6)</f>
        <v>Small House</v>
      </c>
      <c r="G3626" s="3">
        <f>VLOOKUP(Rent[[#This Row],[Real_estate_Item]],Houses[#All],7)</f>
        <v>675</v>
      </c>
      <c r="H3626" s="3">
        <f t="shared" si="112"/>
        <v>7425</v>
      </c>
      <c r="I3626" s="3">
        <f t="shared" si="113"/>
        <v>8100</v>
      </c>
      <c r="J3626" s="4">
        <f>Rent[[#This Row],[Actual_Rent]]/Rent[[#This Row],[Planned_rent]]</f>
        <v>0.91666666666666663</v>
      </c>
      <c r="K3626"/>
    </row>
    <row r="3627" spans="1:11" x14ac:dyDescent="0.25">
      <c r="A3627">
        <v>192</v>
      </c>
      <c r="B3627" s="1">
        <v>37987</v>
      </c>
      <c r="C3627">
        <v>12</v>
      </c>
      <c r="D3627" t="str">
        <f>VLOOKUP(Rent[[#This Row],[Real_estate_Item]],Houses[#All],2)</f>
        <v>Eindhoven-Oost</v>
      </c>
      <c r="E3627" t="str">
        <f>VLOOKUP(Rent[[#This Row],[Real_estate_Item]],Houses[#All],3)</f>
        <v>Berckelbosch</v>
      </c>
      <c r="F3627" t="str">
        <f>VLOOKUP(Rent[[#This Row],[Real_estate_Item]],Houses[#All],6)</f>
        <v>Small House</v>
      </c>
      <c r="G3627" s="3">
        <f>VLOOKUP(Rent[[#This Row],[Real_estate_Item]],Houses[#All],7)</f>
        <v>675</v>
      </c>
      <c r="H3627" s="3">
        <f t="shared" si="112"/>
        <v>8100</v>
      </c>
      <c r="I3627" s="3">
        <f t="shared" si="113"/>
        <v>8100</v>
      </c>
      <c r="J3627" s="4">
        <f>Rent[[#This Row],[Actual_Rent]]/Rent[[#This Row],[Planned_rent]]</f>
        <v>1</v>
      </c>
      <c r="K3627"/>
    </row>
    <row r="3628" spans="1:11" x14ac:dyDescent="0.25">
      <c r="A3628">
        <v>192</v>
      </c>
      <c r="B3628" s="1">
        <v>38353</v>
      </c>
      <c r="C3628">
        <v>12</v>
      </c>
      <c r="D3628" t="str">
        <f>VLOOKUP(Rent[[#This Row],[Real_estate_Item]],Houses[#All],2)</f>
        <v>Eindhoven-Oost</v>
      </c>
      <c r="E3628" t="str">
        <f>VLOOKUP(Rent[[#This Row],[Real_estate_Item]],Houses[#All],3)</f>
        <v>Berckelbosch</v>
      </c>
      <c r="F3628" t="str">
        <f>VLOOKUP(Rent[[#This Row],[Real_estate_Item]],Houses[#All],6)</f>
        <v>Small House</v>
      </c>
      <c r="G3628" s="3">
        <f>VLOOKUP(Rent[[#This Row],[Real_estate_Item]],Houses[#All],7)</f>
        <v>675</v>
      </c>
      <c r="H3628" s="3">
        <f t="shared" si="112"/>
        <v>8100</v>
      </c>
      <c r="I3628" s="3">
        <f t="shared" si="113"/>
        <v>8100</v>
      </c>
      <c r="J3628" s="4">
        <f>Rent[[#This Row],[Actual_Rent]]/Rent[[#This Row],[Planned_rent]]</f>
        <v>1</v>
      </c>
      <c r="K3628"/>
    </row>
    <row r="3629" spans="1:11" x14ac:dyDescent="0.25">
      <c r="A3629">
        <v>192</v>
      </c>
      <c r="B3629" s="1">
        <v>38718</v>
      </c>
      <c r="C3629">
        <v>11</v>
      </c>
      <c r="D3629" t="str">
        <f>VLOOKUP(Rent[[#This Row],[Real_estate_Item]],Houses[#All],2)</f>
        <v>Eindhoven-Oost</v>
      </c>
      <c r="E3629" t="str">
        <f>VLOOKUP(Rent[[#This Row],[Real_estate_Item]],Houses[#All],3)</f>
        <v>Berckelbosch</v>
      </c>
      <c r="F3629" t="str">
        <f>VLOOKUP(Rent[[#This Row],[Real_estate_Item]],Houses[#All],6)</f>
        <v>Small House</v>
      </c>
      <c r="G3629" s="3">
        <f>VLOOKUP(Rent[[#This Row],[Real_estate_Item]],Houses[#All],7)</f>
        <v>675</v>
      </c>
      <c r="H3629" s="3">
        <f t="shared" si="112"/>
        <v>7425</v>
      </c>
      <c r="I3629" s="3">
        <f t="shared" si="113"/>
        <v>8100</v>
      </c>
      <c r="J3629" s="4">
        <f>Rent[[#This Row],[Actual_Rent]]/Rent[[#This Row],[Planned_rent]]</f>
        <v>0.91666666666666663</v>
      </c>
      <c r="K3629"/>
    </row>
    <row r="3630" spans="1:11" x14ac:dyDescent="0.25">
      <c r="A3630">
        <v>192</v>
      </c>
      <c r="B3630" s="1">
        <v>39083</v>
      </c>
      <c r="C3630">
        <v>12</v>
      </c>
      <c r="D3630" t="str">
        <f>VLOOKUP(Rent[[#This Row],[Real_estate_Item]],Houses[#All],2)</f>
        <v>Eindhoven-Oost</v>
      </c>
      <c r="E3630" t="str">
        <f>VLOOKUP(Rent[[#This Row],[Real_estate_Item]],Houses[#All],3)</f>
        <v>Berckelbosch</v>
      </c>
      <c r="F3630" t="str">
        <f>VLOOKUP(Rent[[#This Row],[Real_estate_Item]],Houses[#All],6)</f>
        <v>Small House</v>
      </c>
      <c r="G3630" s="3">
        <f>VLOOKUP(Rent[[#This Row],[Real_estate_Item]],Houses[#All],7)</f>
        <v>675</v>
      </c>
      <c r="H3630" s="3">
        <f t="shared" si="112"/>
        <v>8100</v>
      </c>
      <c r="I3630" s="3">
        <f t="shared" si="113"/>
        <v>8100</v>
      </c>
      <c r="J3630" s="4">
        <f>Rent[[#This Row],[Actual_Rent]]/Rent[[#This Row],[Planned_rent]]</f>
        <v>1</v>
      </c>
      <c r="K3630"/>
    </row>
    <row r="3631" spans="1:11" x14ac:dyDescent="0.25">
      <c r="A3631">
        <v>192</v>
      </c>
      <c r="B3631" s="1">
        <v>39448</v>
      </c>
      <c r="C3631">
        <v>12</v>
      </c>
      <c r="D3631" t="str">
        <f>VLOOKUP(Rent[[#This Row],[Real_estate_Item]],Houses[#All],2)</f>
        <v>Eindhoven-Oost</v>
      </c>
      <c r="E3631" t="str">
        <f>VLOOKUP(Rent[[#This Row],[Real_estate_Item]],Houses[#All],3)</f>
        <v>Berckelbosch</v>
      </c>
      <c r="F3631" t="str">
        <f>VLOOKUP(Rent[[#This Row],[Real_estate_Item]],Houses[#All],6)</f>
        <v>Small House</v>
      </c>
      <c r="G3631" s="3">
        <f>VLOOKUP(Rent[[#This Row],[Real_estate_Item]],Houses[#All],7)</f>
        <v>675</v>
      </c>
      <c r="H3631" s="3">
        <f t="shared" si="112"/>
        <v>8100</v>
      </c>
      <c r="I3631" s="3">
        <f t="shared" si="113"/>
        <v>8100</v>
      </c>
      <c r="J3631" s="4">
        <f>Rent[[#This Row],[Actual_Rent]]/Rent[[#This Row],[Planned_rent]]</f>
        <v>1</v>
      </c>
      <c r="K3631"/>
    </row>
    <row r="3632" spans="1:11" x14ac:dyDescent="0.25">
      <c r="A3632">
        <v>192</v>
      </c>
      <c r="B3632" s="1">
        <v>39814</v>
      </c>
      <c r="C3632">
        <v>12</v>
      </c>
      <c r="D3632" t="str">
        <f>VLOOKUP(Rent[[#This Row],[Real_estate_Item]],Houses[#All],2)</f>
        <v>Eindhoven-Oost</v>
      </c>
      <c r="E3632" t="str">
        <f>VLOOKUP(Rent[[#This Row],[Real_estate_Item]],Houses[#All],3)</f>
        <v>Berckelbosch</v>
      </c>
      <c r="F3632" t="str">
        <f>VLOOKUP(Rent[[#This Row],[Real_estate_Item]],Houses[#All],6)</f>
        <v>Small House</v>
      </c>
      <c r="G3632" s="3">
        <f>VLOOKUP(Rent[[#This Row],[Real_estate_Item]],Houses[#All],7)</f>
        <v>675</v>
      </c>
      <c r="H3632" s="3">
        <f t="shared" si="112"/>
        <v>8100</v>
      </c>
      <c r="I3632" s="3">
        <f t="shared" si="113"/>
        <v>8100</v>
      </c>
      <c r="J3632" s="4">
        <f>Rent[[#This Row],[Actual_Rent]]/Rent[[#This Row],[Planned_rent]]</f>
        <v>1</v>
      </c>
      <c r="K3632"/>
    </row>
    <row r="3633" spans="1:11" x14ac:dyDescent="0.25">
      <c r="A3633">
        <v>192</v>
      </c>
      <c r="B3633" s="1">
        <v>40179</v>
      </c>
      <c r="C3633">
        <v>12</v>
      </c>
      <c r="D3633" t="str">
        <f>VLOOKUP(Rent[[#This Row],[Real_estate_Item]],Houses[#All],2)</f>
        <v>Eindhoven-Oost</v>
      </c>
      <c r="E3633" t="str">
        <f>VLOOKUP(Rent[[#This Row],[Real_estate_Item]],Houses[#All],3)</f>
        <v>Berckelbosch</v>
      </c>
      <c r="F3633" t="str">
        <f>VLOOKUP(Rent[[#This Row],[Real_estate_Item]],Houses[#All],6)</f>
        <v>Small House</v>
      </c>
      <c r="G3633" s="3">
        <f>VLOOKUP(Rent[[#This Row],[Real_estate_Item]],Houses[#All],7)</f>
        <v>675</v>
      </c>
      <c r="H3633" s="3">
        <f t="shared" si="112"/>
        <v>8100</v>
      </c>
      <c r="I3633" s="3">
        <f t="shared" si="113"/>
        <v>8100</v>
      </c>
      <c r="J3633" s="4">
        <f>Rent[[#This Row],[Actual_Rent]]/Rent[[#This Row],[Planned_rent]]</f>
        <v>1</v>
      </c>
      <c r="K3633"/>
    </row>
    <row r="3634" spans="1:11" x14ac:dyDescent="0.25">
      <c r="A3634">
        <v>192</v>
      </c>
      <c r="B3634" s="1">
        <v>40544</v>
      </c>
      <c r="C3634">
        <v>10</v>
      </c>
      <c r="D3634" t="str">
        <f>VLOOKUP(Rent[[#This Row],[Real_estate_Item]],Houses[#All],2)</f>
        <v>Eindhoven-Oost</v>
      </c>
      <c r="E3634" t="str">
        <f>VLOOKUP(Rent[[#This Row],[Real_estate_Item]],Houses[#All],3)</f>
        <v>Berckelbosch</v>
      </c>
      <c r="F3634" t="str">
        <f>VLOOKUP(Rent[[#This Row],[Real_estate_Item]],Houses[#All],6)</f>
        <v>Small House</v>
      </c>
      <c r="G3634" s="3">
        <f>VLOOKUP(Rent[[#This Row],[Real_estate_Item]],Houses[#All],7)</f>
        <v>675</v>
      </c>
      <c r="H3634" s="3">
        <f t="shared" si="112"/>
        <v>6750</v>
      </c>
      <c r="I3634" s="3">
        <f t="shared" si="113"/>
        <v>8100</v>
      </c>
      <c r="J3634" s="4">
        <f>Rent[[#This Row],[Actual_Rent]]/Rent[[#This Row],[Planned_rent]]</f>
        <v>0.83333333333333337</v>
      </c>
      <c r="K3634"/>
    </row>
    <row r="3635" spans="1:11" x14ac:dyDescent="0.25">
      <c r="A3635">
        <v>192</v>
      </c>
      <c r="B3635" s="1">
        <v>40909</v>
      </c>
      <c r="C3635">
        <v>12</v>
      </c>
      <c r="D3635" t="str">
        <f>VLOOKUP(Rent[[#This Row],[Real_estate_Item]],Houses[#All],2)</f>
        <v>Eindhoven-Oost</v>
      </c>
      <c r="E3635" t="str">
        <f>VLOOKUP(Rent[[#This Row],[Real_estate_Item]],Houses[#All],3)</f>
        <v>Berckelbosch</v>
      </c>
      <c r="F3635" t="str">
        <f>VLOOKUP(Rent[[#This Row],[Real_estate_Item]],Houses[#All],6)</f>
        <v>Small House</v>
      </c>
      <c r="G3635" s="3">
        <f>VLOOKUP(Rent[[#This Row],[Real_estate_Item]],Houses[#All],7)</f>
        <v>675</v>
      </c>
      <c r="H3635" s="3">
        <f t="shared" si="112"/>
        <v>8100</v>
      </c>
      <c r="I3635" s="3">
        <f t="shared" si="113"/>
        <v>8100</v>
      </c>
      <c r="J3635" s="4">
        <f>Rent[[#This Row],[Actual_Rent]]/Rent[[#This Row],[Planned_rent]]</f>
        <v>1</v>
      </c>
      <c r="K3635"/>
    </row>
    <row r="3636" spans="1:11" x14ac:dyDescent="0.25">
      <c r="A3636">
        <v>192</v>
      </c>
      <c r="B3636" s="1">
        <v>41275</v>
      </c>
      <c r="C3636">
        <v>10</v>
      </c>
      <c r="D3636" t="str">
        <f>VLOOKUP(Rent[[#This Row],[Real_estate_Item]],Houses[#All],2)</f>
        <v>Eindhoven-Oost</v>
      </c>
      <c r="E3636" t="str">
        <f>VLOOKUP(Rent[[#This Row],[Real_estate_Item]],Houses[#All],3)</f>
        <v>Berckelbosch</v>
      </c>
      <c r="F3636" t="str">
        <f>VLOOKUP(Rent[[#This Row],[Real_estate_Item]],Houses[#All],6)</f>
        <v>Small House</v>
      </c>
      <c r="G3636" s="3">
        <f>VLOOKUP(Rent[[#This Row],[Real_estate_Item]],Houses[#All],7)</f>
        <v>675</v>
      </c>
      <c r="H3636" s="3">
        <f t="shared" si="112"/>
        <v>6750</v>
      </c>
      <c r="I3636" s="3">
        <f t="shared" si="113"/>
        <v>8100</v>
      </c>
      <c r="J3636" s="4">
        <f>Rent[[#This Row],[Actual_Rent]]/Rent[[#This Row],[Planned_rent]]</f>
        <v>0.83333333333333337</v>
      </c>
      <c r="K3636"/>
    </row>
    <row r="3637" spans="1:11" x14ac:dyDescent="0.25">
      <c r="A3637">
        <v>192</v>
      </c>
      <c r="B3637" s="1">
        <v>41640</v>
      </c>
      <c r="C3637">
        <v>12</v>
      </c>
      <c r="D3637" t="str">
        <f>VLOOKUP(Rent[[#This Row],[Real_estate_Item]],Houses[#All],2)</f>
        <v>Eindhoven-Oost</v>
      </c>
      <c r="E3637" t="str">
        <f>VLOOKUP(Rent[[#This Row],[Real_estate_Item]],Houses[#All],3)</f>
        <v>Berckelbosch</v>
      </c>
      <c r="F3637" t="str">
        <f>VLOOKUP(Rent[[#This Row],[Real_estate_Item]],Houses[#All],6)</f>
        <v>Small House</v>
      </c>
      <c r="G3637" s="3">
        <f>VLOOKUP(Rent[[#This Row],[Real_estate_Item]],Houses[#All],7)</f>
        <v>675</v>
      </c>
      <c r="H3637" s="3">
        <f t="shared" si="112"/>
        <v>8100</v>
      </c>
      <c r="I3637" s="3">
        <f t="shared" si="113"/>
        <v>8100</v>
      </c>
      <c r="J3637" s="4">
        <f>Rent[[#This Row],[Actual_Rent]]/Rent[[#This Row],[Planned_rent]]</f>
        <v>1</v>
      </c>
      <c r="K3637"/>
    </row>
    <row r="3638" spans="1:11" x14ac:dyDescent="0.25">
      <c r="A3638">
        <v>192</v>
      </c>
      <c r="B3638" s="1">
        <v>42005</v>
      </c>
      <c r="C3638">
        <v>10</v>
      </c>
      <c r="D3638" t="str">
        <f>VLOOKUP(Rent[[#This Row],[Real_estate_Item]],Houses[#All],2)</f>
        <v>Eindhoven-Oost</v>
      </c>
      <c r="E3638" t="str">
        <f>VLOOKUP(Rent[[#This Row],[Real_estate_Item]],Houses[#All],3)</f>
        <v>Berckelbosch</v>
      </c>
      <c r="F3638" t="str">
        <f>VLOOKUP(Rent[[#This Row],[Real_estate_Item]],Houses[#All],6)</f>
        <v>Small House</v>
      </c>
      <c r="G3638" s="3">
        <f>VLOOKUP(Rent[[#This Row],[Real_estate_Item]],Houses[#All],7)</f>
        <v>675</v>
      </c>
      <c r="H3638" s="3">
        <f t="shared" si="112"/>
        <v>6750</v>
      </c>
      <c r="I3638" s="3">
        <f t="shared" si="113"/>
        <v>8100</v>
      </c>
      <c r="J3638" s="4">
        <f>Rent[[#This Row],[Actual_Rent]]/Rent[[#This Row],[Planned_rent]]</f>
        <v>0.83333333333333337</v>
      </c>
      <c r="K3638"/>
    </row>
    <row r="3639" spans="1:11" x14ac:dyDescent="0.25">
      <c r="A3639">
        <v>192</v>
      </c>
      <c r="B3639" s="1">
        <v>42370</v>
      </c>
      <c r="C3639">
        <v>11</v>
      </c>
      <c r="D3639" t="str">
        <f>VLOOKUP(Rent[[#This Row],[Real_estate_Item]],Houses[#All],2)</f>
        <v>Eindhoven-Oost</v>
      </c>
      <c r="E3639" t="str">
        <f>VLOOKUP(Rent[[#This Row],[Real_estate_Item]],Houses[#All],3)</f>
        <v>Berckelbosch</v>
      </c>
      <c r="F3639" t="str">
        <f>VLOOKUP(Rent[[#This Row],[Real_estate_Item]],Houses[#All],6)</f>
        <v>Small House</v>
      </c>
      <c r="G3639" s="3">
        <f>VLOOKUP(Rent[[#This Row],[Real_estate_Item]],Houses[#All],7)</f>
        <v>675</v>
      </c>
      <c r="H3639" s="3">
        <f t="shared" si="112"/>
        <v>7425</v>
      </c>
      <c r="I3639" s="3">
        <f t="shared" si="113"/>
        <v>8100</v>
      </c>
      <c r="J3639" s="4">
        <f>Rent[[#This Row],[Actual_Rent]]/Rent[[#This Row],[Planned_rent]]</f>
        <v>0.91666666666666663</v>
      </c>
      <c r="K3639"/>
    </row>
    <row r="3640" spans="1:11" x14ac:dyDescent="0.25">
      <c r="A3640">
        <v>192</v>
      </c>
      <c r="B3640" s="1">
        <v>42736</v>
      </c>
      <c r="C3640">
        <v>11</v>
      </c>
      <c r="D3640" t="str">
        <f>VLOOKUP(Rent[[#This Row],[Real_estate_Item]],Houses[#All],2)</f>
        <v>Eindhoven-Oost</v>
      </c>
      <c r="E3640" t="str">
        <f>VLOOKUP(Rent[[#This Row],[Real_estate_Item]],Houses[#All],3)</f>
        <v>Berckelbosch</v>
      </c>
      <c r="F3640" t="str">
        <f>VLOOKUP(Rent[[#This Row],[Real_estate_Item]],Houses[#All],6)</f>
        <v>Small House</v>
      </c>
      <c r="G3640" s="3">
        <f>VLOOKUP(Rent[[#This Row],[Real_estate_Item]],Houses[#All],7)</f>
        <v>675</v>
      </c>
      <c r="H3640" s="3">
        <f t="shared" si="112"/>
        <v>7425</v>
      </c>
      <c r="I3640" s="3">
        <f t="shared" si="113"/>
        <v>8100</v>
      </c>
      <c r="J3640" s="4">
        <f>Rent[[#This Row],[Actual_Rent]]/Rent[[#This Row],[Planned_rent]]</f>
        <v>0.91666666666666663</v>
      </c>
      <c r="K3640"/>
    </row>
    <row r="3641" spans="1:11" x14ac:dyDescent="0.25">
      <c r="A3641">
        <v>192</v>
      </c>
      <c r="B3641" s="1">
        <v>43101</v>
      </c>
      <c r="C3641">
        <v>11</v>
      </c>
      <c r="D3641" t="str">
        <f>VLOOKUP(Rent[[#This Row],[Real_estate_Item]],Houses[#All],2)</f>
        <v>Eindhoven-Oost</v>
      </c>
      <c r="E3641" t="str">
        <f>VLOOKUP(Rent[[#This Row],[Real_estate_Item]],Houses[#All],3)</f>
        <v>Berckelbosch</v>
      </c>
      <c r="F3641" t="str">
        <f>VLOOKUP(Rent[[#This Row],[Real_estate_Item]],Houses[#All],6)</f>
        <v>Small House</v>
      </c>
      <c r="G3641" s="3">
        <f>VLOOKUP(Rent[[#This Row],[Real_estate_Item]],Houses[#All],7)</f>
        <v>675</v>
      </c>
      <c r="H3641" s="3">
        <f t="shared" si="112"/>
        <v>7425</v>
      </c>
      <c r="I3641" s="3">
        <f t="shared" si="113"/>
        <v>8100</v>
      </c>
      <c r="J3641" s="4">
        <f>Rent[[#This Row],[Actual_Rent]]/Rent[[#This Row],[Planned_rent]]</f>
        <v>0.91666666666666663</v>
      </c>
      <c r="K3641"/>
    </row>
    <row r="3642" spans="1:11" x14ac:dyDescent="0.25">
      <c r="A3642">
        <v>192</v>
      </c>
      <c r="B3642" s="1">
        <v>43466</v>
      </c>
      <c r="C3642">
        <v>11</v>
      </c>
      <c r="D3642" t="str">
        <f>VLOOKUP(Rent[[#This Row],[Real_estate_Item]],Houses[#All],2)</f>
        <v>Eindhoven-Oost</v>
      </c>
      <c r="E3642" t="str">
        <f>VLOOKUP(Rent[[#This Row],[Real_estate_Item]],Houses[#All],3)</f>
        <v>Berckelbosch</v>
      </c>
      <c r="F3642" t="str">
        <f>VLOOKUP(Rent[[#This Row],[Real_estate_Item]],Houses[#All],6)</f>
        <v>Small House</v>
      </c>
      <c r="G3642" s="3">
        <f>VLOOKUP(Rent[[#This Row],[Real_estate_Item]],Houses[#All],7)</f>
        <v>675</v>
      </c>
      <c r="H3642" s="3">
        <f t="shared" si="112"/>
        <v>7425</v>
      </c>
      <c r="I3642" s="3">
        <f t="shared" si="113"/>
        <v>8100</v>
      </c>
      <c r="J3642" s="4">
        <f>Rent[[#This Row],[Actual_Rent]]/Rent[[#This Row],[Planned_rent]]</f>
        <v>0.91666666666666663</v>
      </c>
      <c r="K3642"/>
    </row>
    <row r="3643" spans="1:11" x14ac:dyDescent="0.25">
      <c r="A3643">
        <v>193</v>
      </c>
      <c r="B3643" s="1">
        <v>36892</v>
      </c>
      <c r="C3643">
        <v>12</v>
      </c>
      <c r="D3643" t="str">
        <f>VLOOKUP(Rent[[#This Row],[Real_estate_Item]],Houses[#All],2)</f>
        <v>Eindhoven-Oost</v>
      </c>
      <c r="E3643" t="str">
        <f>VLOOKUP(Rent[[#This Row],[Real_estate_Item]],Houses[#All],3)</f>
        <v>Berckelbosch</v>
      </c>
      <c r="F3643" t="str">
        <f>VLOOKUP(Rent[[#This Row],[Real_estate_Item]],Houses[#All],6)</f>
        <v>Small House</v>
      </c>
      <c r="G3643" s="3">
        <f>VLOOKUP(Rent[[#This Row],[Real_estate_Item]],Houses[#All],7)</f>
        <v>675</v>
      </c>
      <c r="H3643" s="3">
        <f t="shared" si="112"/>
        <v>8100</v>
      </c>
      <c r="I3643" s="3">
        <f t="shared" si="113"/>
        <v>8100</v>
      </c>
      <c r="J3643" s="4">
        <f>Rent[[#This Row],[Actual_Rent]]/Rent[[#This Row],[Planned_rent]]</f>
        <v>1</v>
      </c>
      <c r="K3643"/>
    </row>
    <row r="3644" spans="1:11" x14ac:dyDescent="0.25">
      <c r="A3644">
        <v>193</v>
      </c>
      <c r="B3644" s="1">
        <v>37257</v>
      </c>
      <c r="C3644">
        <v>12</v>
      </c>
      <c r="D3644" t="str">
        <f>VLOOKUP(Rent[[#This Row],[Real_estate_Item]],Houses[#All],2)</f>
        <v>Eindhoven-Oost</v>
      </c>
      <c r="E3644" t="str">
        <f>VLOOKUP(Rent[[#This Row],[Real_estate_Item]],Houses[#All],3)</f>
        <v>Berckelbosch</v>
      </c>
      <c r="F3644" t="str">
        <f>VLOOKUP(Rent[[#This Row],[Real_estate_Item]],Houses[#All],6)</f>
        <v>Small House</v>
      </c>
      <c r="G3644" s="3">
        <f>VLOOKUP(Rent[[#This Row],[Real_estate_Item]],Houses[#All],7)</f>
        <v>675</v>
      </c>
      <c r="H3644" s="3">
        <f t="shared" si="112"/>
        <v>8100</v>
      </c>
      <c r="I3644" s="3">
        <f t="shared" si="113"/>
        <v>8100</v>
      </c>
      <c r="J3644" s="4">
        <f>Rent[[#This Row],[Actual_Rent]]/Rent[[#This Row],[Planned_rent]]</f>
        <v>1</v>
      </c>
      <c r="K3644"/>
    </row>
    <row r="3645" spans="1:11" x14ac:dyDescent="0.25">
      <c r="A3645">
        <v>193</v>
      </c>
      <c r="B3645" s="1">
        <v>37622</v>
      </c>
      <c r="C3645">
        <v>12</v>
      </c>
      <c r="D3645" t="str">
        <f>VLOOKUP(Rent[[#This Row],[Real_estate_Item]],Houses[#All],2)</f>
        <v>Eindhoven-Oost</v>
      </c>
      <c r="E3645" t="str">
        <f>VLOOKUP(Rent[[#This Row],[Real_estate_Item]],Houses[#All],3)</f>
        <v>Berckelbosch</v>
      </c>
      <c r="F3645" t="str">
        <f>VLOOKUP(Rent[[#This Row],[Real_estate_Item]],Houses[#All],6)</f>
        <v>Small House</v>
      </c>
      <c r="G3645" s="3">
        <f>VLOOKUP(Rent[[#This Row],[Real_estate_Item]],Houses[#All],7)</f>
        <v>675</v>
      </c>
      <c r="H3645" s="3">
        <f t="shared" si="112"/>
        <v>8100</v>
      </c>
      <c r="I3645" s="3">
        <f t="shared" si="113"/>
        <v>8100</v>
      </c>
      <c r="J3645" s="4">
        <f>Rent[[#This Row],[Actual_Rent]]/Rent[[#This Row],[Planned_rent]]</f>
        <v>1</v>
      </c>
      <c r="K3645"/>
    </row>
    <row r="3646" spans="1:11" x14ac:dyDescent="0.25">
      <c r="A3646">
        <v>193</v>
      </c>
      <c r="B3646" s="1">
        <v>37987</v>
      </c>
      <c r="C3646">
        <v>12</v>
      </c>
      <c r="D3646" t="str">
        <f>VLOOKUP(Rent[[#This Row],[Real_estate_Item]],Houses[#All],2)</f>
        <v>Eindhoven-Oost</v>
      </c>
      <c r="E3646" t="str">
        <f>VLOOKUP(Rent[[#This Row],[Real_estate_Item]],Houses[#All],3)</f>
        <v>Berckelbosch</v>
      </c>
      <c r="F3646" t="str">
        <f>VLOOKUP(Rent[[#This Row],[Real_estate_Item]],Houses[#All],6)</f>
        <v>Small House</v>
      </c>
      <c r="G3646" s="3">
        <f>VLOOKUP(Rent[[#This Row],[Real_estate_Item]],Houses[#All],7)</f>
        <v>675</v>
      </c>
      <c r="H3646" s="3">
        <f t="shared" si="112"/>
        <v>8100</v>
      </c>
      <c r="I3646" s="3">
        <f t="shared" si="113"/>
        <v>8100</v>
      </c>
      <c r="J3646" s="4">
        <f>Rent[[#This Row],[Actual_Rent]]/Rent[[#This Row],[Planned_rent]]</f>
        <v>1</v>
      </c>
      <c r="K3646"/>
    </row>
    <row r="3647" spans="1:11" x14ac:dyDescent="0.25">
      <c r="A3647">
        <v>193</v>
      </c>
      <c r="B3647" s="1">
        <v>38353</v>
      </c>
      <c r="C3647">
        <v>12</v>
      </c>
      <c r="D3647" t="str">
        <f>VLOOKUP(Rent[[#This Row],[Real_estate_Item]],Houses[#All],2)</f>
        <v>Eindhoven-Oost</v>
      </c>
      <c r="E3647" t="str">
        <f>VLOOKUP(Rent[[#This Row],[Real_estate_Item]],Houses[#All],3)</f>
        <v>Berckelbosch</v>
      </c>
      <c r="F3647" t="str">
        <f>VLOOKUP(Rent[[#This Row],[Real_estate_Item]],Houses[#All],6)</f>
        <v>Small House</v>
      </c>
      <c r="G3647" s="3">
        <f>VLOOKUP(Rent[[#This Row],[Real_estate_Item]],Houses[#All],7)</f>
        <v>675</v>
      </c>
      <c r="H3647" s="3">
        <f t="shared" si="112"/>
        <v>8100</v>
      </c>
      <c r="I3647" s="3">
        <f t="shared" si="113"/>
        <v>8100</v>
      </c>
      <c r="J3647" s="4">
        <f>Rent[[#This Row],[Actual_Rent]]/Rent[[#This Row],[Planned_rent]]</f>
        <v>1</v>
      </c>
      <c r="K3647"/>
    </row>
    <row r="3648" spans="1:11" x14ac:dyDescent="0.25">
      <c r="A3648">
        <v>193</v>
      </c>
      <c r="B3648" s="1">
        <v>38718</v>
      </c>
      <c r="C3648">
        <v>10</v>
      </c>
      <c r="D3648" t="str">
        <f>VLOOKUP(Rent[[#This Row],[Real_estate_Item]],Houses[#All],2)</f>
        <v>Eindhoven-Oost</v>
      </c>
      <c r="E3648" t="str">
        <f>VLOOKUP(Rent[[#This Row],[Real_estate_Item]],Houses[#All],3)</f>
        <v>Berckelbosch</v>
      </c>
      <c r="F3648" t="str">
        <f>VLOOKUP(Rent[[#This Row],[Real_estate_Item]],Houses[#All],6)</f>
        <v>Small House</v>
      </c>
      <c r="G3648" s="3">
        <f>VLOOKUP(Rent[[#This Row],[Real_estate_Item]],Houses[#All],7)</f>
        <v>675</v>
      </c>
      <c r="H3648" s="3">
        <f t="shared" si="112"/>
        <v>6750</v>
      </c>
      <c r="I3648" s="3">
        <f t="shared" si="113"/>
        <v>8100</v>
      </c>
      <c r="J3648" s="4">
        <f>Rent[[#This Row],[Actual_Rent]]/Rent[[#This Row],[Planned_rent]]</f>
        <v>0.83333333333333337</v>
      </c>
      <c r="K3648"/>
    </row>
    <row r="3649" spans="1:11" x14ac:dyDescent="0.25">
      <c r="A3649">
        <v>193</v>
      </c>
      <c r="B3649" s="1">
        <v>39083</v>
      </c>
      <c r="C3649">
        <v>10</v>
      </c>
      <c r="D3649" t="str">
        <f>VLOOKUP(Rent[[#This Row],[Real_estate_Item]],Houses[#All],2)</f>
        <v>Eindhoven-Oost</v>
      </c>
      <c r="E3649" t="str">
        <f>VLOOKUP(Rent[[#This Row],[Real_estate_Item]],Houses[#All],3)</f>
        <v>Berckelbosch</v>
      </c>
      <c r="F3649" t="str">
        <f>VLOOKUP(Rent[[#This Row],[Real_estate_Item]],Houses[#All],6)</f>
        <v>Small House</v>
      </c>
      <c r="G3649" s="3">
        <f>VLOOKUP(Rent[[#This Row],[Real_estate_Item]],Houses[#All],7)</f>
        <v>675</v>
      </c>
      <c r="H3649" s="3">
        <f t="shared" si="112"/>
        <v>6750</v>
      </c>
      <c r="I3649" s="3">
        <f t="shared" si="113"/>
        <v>8100</v>
      </c>
      <c r="J3649" s="4">
        <f>Rent[[#This Row],[Actual_Rent]]/Rent[[#This Row],[Planned_rent]]</f>
        <v>0.83333333333333337</v>
      </c>
      <c r="K3649"/>
    </row>
    <row r="3650" spans="1:11" x14ac:dyDescent="0.25">
      <c r="A3650">
        <v>193</v>
      </c>
      <c r="B3650" s="1">
        <v>39448</v>
      </c>
      <c r="C3650">
        <v>11</v>
      </c>
      <c r="D3650" t="str">
        <f>VLOOKUP(Rent[[#This Row],[Real_estate_Item]],Houses[#All],2)</f>
        <v>Eindhoven-Oost</v>
      </c>
      <c r="E3650" t="str">
        <f>VLOOKUP(Rent[[#This Row],[Real_estate_Item]],Houses[#All],3)</f>
        <v>Berckelbosch</v>
      </c>
      <c r="F3650" t="str">
        <f>VLOOKUP(Rent[[#This Row],[Real_estate_Item]],Houses[#All],6)</f>
        <v>Small House</v>
      </c>
      <c r="G3650" s="3">
        <f>VLOOKUP(Rent[[#This Row],[Real_estate_Item]],Houses[#All],7)</f>
        <v>675</v>
      </c>
      <c r="H3650" s="3">
        <f t="shared" ref="H3650:H3713" si="114">C3650*G3650</f>
        <v>7425</v>
      </c>
      <c r="I3650" s="3">
        <f t="shared" ref="I3650:I3713" si="115">$C$2*G3650</f>
        <v>8100</v>
      </c>
      <c r="J3650" s="4">
        <f>Rent[[#This Row],[Actual_Rent]]/Rent[[#This Row],[Planned_rent]]</f>
        <v>0.91666666666666663</v>
      </c>
      <c r="K3650"/>
    </row>
    <row r="3651" spans="1:11" x14ac:dyDescent="0.25">
      <c r="A3651">
        <v>193</v>
      </c>
      <c r="B3651" s="1">
        <v>39814</v>
      </c>
      <c r="C3651">
        <v>12</v>
      </c>
      <c r="D3651" t="str">
        <f>VLOOKUP(Rent[[#This Row],[Real_estate_Item]],Houses[#All],2)</f>
        <v>Eindhoven-Oost</v>
      </c>
      <c r="E3651" t="str">
        <f>VLOOKUP(Rent[[#This Row],[Real_estate_Item]],Houses[#All],3)</f>
        <v>Berckelbosch</v>
      </c>
      <c r="F3651" t="str">
        <f>VLOOKUP(Rent[[#This Row],[Real_estate_Item]],Houses[#All],6)</f>
        <v>Small House</v>
      </c>
      <c r="G3651" s="3">
        <f>VLOOKUP(Rent[[#This Row],[Real_estate_Item]],Houses[#All],7)</f>
        <v>675</v>
      </c>
      <c r="H3651" s="3">
        <f t="shared" si="114"/>
        <v>8100</v>
      </c>
      <c r="I3651" s="3">
        <f t="shared" si="115"/>
        <v>8100</v>
      </c>
      <c r="J3651" s="4">
        <f>Rent[[#This Row],[Actual_Rent]]/Rent[[#This Row],[Planned_rent]]</f>
        <v>1</v>
      </c>
      <c r="K3651"/>
    </row>
    <row r="3652" spans="1:11" x14ac:dyDescent="0.25">
      <c r="A3652">
        <v>193</v>
      </c>
      <c r="B3652" s="1">
        <v>40179</v>
      </c>
      <c r="C3652">
        <v>12</v>
      </c>
      <c r="D3652" t="str">
        <f>VLOOKUP(Rent[[#This Row],[Real_estate_Item]],Houses[#All],2)</f>
        <v>Eindhoven-Oost</v>
      </c>
      <c r="E3652" t="str">
        <f>VLOOKUP(Rent[[#This Row],[Real_estate_Item]],Houses[#All],3)</f>
        <v>Berckelbosch</v>
      </c>
      <c r="F3652" t="str">
        <f>VLOOKUP(Rent[[#This Row],[Real_estate_Item]],Houses[#All],6)</f>
        <v>Small House</v>
      </c>
      <c r="G3652" s="3">
        <f>VLOOKUP(Rent[[#This Row],[Real_estate_Item]],Houses[#All],7)</f>
        <v>675</v>
      </c>
      <c r="H3652" s="3">
        <f t="shared" si="114"/>
        <v>8100</v>
      </c>
      <c r="I3652" s="3">
        <f t="shared" si="115"/>
        <v>8100</v>
      </c>
      <c r="J3652" s="4">
        <f>Rent[[#This Row],[Actual_Rent]]/Rent[[#This Row],[Planned_rent]]</f>
        <v>1</v>
      </c>
      <c r="K3652"/>
    </row>
    <row r="3653" spans="1:11" x14ac:dyDescent="0.25">
      <c r="A3653">
        <v>193</v>
      </c>
      <c r="B3653" s="1">
        <v>40544</v>
      </c>
      <c r="C3653">
        <v>12</v>
      </c>
      <c r="D3653" t="str">
        <f>VLOOKUP(Rent[[#This Row],[Real_estate_Item]],Houses[#All],2)</f>
        <v>Eindhoven-Oost</v>
      </c>
      <c r="E3653" t="str">
        <f>VLOOKUP(Rent[[#This Row],[Real_estate_Item]],Houses[#All],3)</f>
        <v>Berckelbosch</v>
      </c>
      <c r="F3653" t="str">
        <f>VLOOKUP(Rent[[#This Row],[Real_estate_Item]],Houses[#All],6)</f>
        <v>Small House</v>
      </c>
      <c r="G3653" s="3">
        <f>VLOOKUP(Rent[[#This Row],[Real_estate_Item]],Houses[#All],7)</f>
        <v>675</v>
      </c>
      <c r="H3653" s="3">
        <f t="shared" si="114"/>
        <v>8100</v>
      </c>
      <c r="I3653" s="3">
        <f t="shared" si="115"/>
        <v>8100</v>
      </c>
      <c r="J3653" s="4">
        <f>Rent[[#This Row],[Actual_Rent]]/Rent[[#This Row],[Planned_rent]]</f>
        <v>1</v>
      </c>
      <c r="K3653"/>
    </row>
    <row r="3654" spans="1:11" x14ac:dyDescent="0.25">
      <c r="A3654">
        <v>193</v>
      </c>
      <c r="B3654" s="1">
        <v>40909</v>
      </c>
      <c r="C3654">
        <v>10</v>
      </c>
      <c r="D3654" t="str">
        <f>VLOOKUP(Rent[[#This Row],[Real_estate_Item]],Houses[#All],2)</f>
        <v>Eindhoven-Oost</v>
      </c>
      <c r="E3654" t="str">
        <f>VLOOKUP(Rent[[#This Row],[Real_estate_Item]],Houses[#All],3)</f>
        <v>Berckelbosch</v>
      </c>
      <c r="F3654" t="str">
        <f>VLOOKUP(Rent[[#This Row],[Real_estate_Item]],Houses[#All],6)</f>
        <v>Small House</v>
      </c>
      <c r="G3654" s="3">
        <f>VLOOKUP(Rent[[#This Row],[Real_estate_Item]],Houses[#All],7)</f>
        <v>675</v>
      </c>
      <c r="H3654" s="3">
        <f t="shared" si="114"/>
        <v>6750</v>
      </c>
      <c r="I3654" s="3">
        <f t="shared" si="115"/>
        <v>8100</v>
      </c>
      <c r="J3654" s="4">
        <f>Rent[[#This Row],[Actual_Rent]]/Rent[[#This Row],[Planned_rent]]</f>
        <v>0.83333333333333337</v>
      </c>
      <c r="K3654"/>
    </row>
    <row r="3655" spans="1:11" x14ac:dyDescent="0.25">
      <c r="A3655">
        <v>193</v>
      </c>
      <c r="B3655" s="1">
        <v>41275</v>
      </c>
      <c r="C3655">
        <v>12</v>
      </c>
      <c r="D3655" t="str">
        <f>VLOOKUP(Rent[[#This Row],[Real_estate_Item]],Houses[#All],2)</f>
        <v>Eindhoven-Oost</v>
      </c>
      <c r="E3655" t="str">
        <f>VLOOKUP(Rent[[#This Row],[Real_estate_Item]],Houses[#All],3)</f>
        <v>Berckelbosch</v>
      </c>
      <c r="F3655" t="str">
        <f>VLOOKUP(Rent[[#This Row],[Real_estate_Item]],Houses[#All],6)</f>
        <v>Small House</v>
      </c>
      <c r="G3655" s="3">
        <f>VLOOKUP(Rent[[#This Row],[Real_estate_Item]],Houses[#All],7)</f>
        <v>675</v>
      </c>
      <c r="H3655" s="3">
        <f t="shared" si="114"/>
        <v>8100</v>
      </c>
      <c r="I3655" s="3">
        <f t="shared" si="115"/>
        <v>8100</v>
      </c>
      <c r="J3655" s="4">
        <f>Rent[[#This Row],[Actual_Rent]]/Rent[[#This Row],[Planned_rent]]</f>
        <v>1</v>
      </c>
      <c r="K3655"/>
    </row>
    <row r="3656" spans="1:11" x14ac:dyDescent="0.25">
      <c r="A3656">
        <v>193</v>
      </c>
      <c r="B3656" s="1">
        <v>41640</v>
      </c>
      <c r="C3656">
        <v>12</v>
      </c>
      <c r="D3656" t="str">
        <f>VLOOKUP(Rent[[#This Row],[Real_estate_Item]],Houses[#All],2)</f>
        <v>Eindhoven-Oost</v>
      </c>
      <c r="E3656" t="str">
        <f>VLOOKUP(Rent[[#This Row],[Real_estate_Item]],Houses[#All],3)</f>
        <v>Berckelbosch</v>
      </c>
      <c r="F3656" t="str">
        <f>VLOOKUP(Rent[[#This Row],[Real_estate_Item]],Houses[#All],6)</f>
        <v>Small House</v>
      </c>
      <c r="G3656" s="3">
        <f>VLOOKUP(Rent[[#This Row],[Real_estate_Item]],Houses[#All],7)</f>
        <v>675</v>
      </c>
      <c r="H3656" s="3">
        <f t="shared" si="114"/>
        <v>8100</v>
      </c>
      <c r="I3656" s="3">
        <f t="shared" si="115"/>
        <v>8100</v>
      </c>
      <c r="J3656" s="4">
        <f>Rent[[#This Row],[Actual_Rent]]/Rent[[#This Row],[Planned_rent]]</f>
        <v>1</v>
      </c>
      <c r="K3656"/>
    </row>
    <row r="3657" spans="1:11" x14ac:dyDescent="0.25">
      <c r="A3657">
        <v>193</v>
      </c>
      <c r="B3657" s="1">
        <v>42005</v>
      </c>
      <c r="C3657">
        <v>11</v>
      </c>
      <c r="D3657" t="str">
        <f>VLOOKUP(Rent[[#This Row],[Real_estate_Item]],Houses[#All],2)</f>
        <v>Eindhoven-Oost</v>
      </c>
      <c r="E3657" t="str">
        <f>VLOOKUP(Rent[[#This Row],[Real_estate_Item]],Houses[#All],3)</f>
        <v>Berckelbosch</v>
      </c>
      <c r="F3657" t="str">
        <f>VLOOKUP(Rent[[#This Row],[Real_estate_Item]],Houses[#All],6)</f>
        <v>Small House</v>
      </c>
      <c r="G3657" s="3">
        <f>VLOOKUP(Rent[[#This Row],[Real_estate_Item]],Houses[#All],7)</f>
        <v>675</v>
      </c>
      <c r="H3657" s="3">
        <f t="shared" si="114"/>
        <v>7425</v>
      </c>
      <c r="I3657" s="3">
        <f t="shared" si="115"/>
        <v>8100</v>
      </c>
      <c r="J3657" s="4">
        <f>Rent[[#This Row],[Actual_Rent]]/Rent[[#This Row],[Planned_rent]]</f>
        <v>0.91666666666666663</v>
      </c>
      <c r="K3657"/>
    </row>
    <row r="3658" spans="1:11" x14ac:dyDescent="0.25">
      <c r="A3658">
        <v>193</v>
      </c>
      <c r="B3658" s="1">
        <v>42370</v>
      </c>
      <c r="C3658">
        <v>12</v>
      </c>
      <c r="D3658" t="str">
        <f>VLOOKUP(Rent[[#This Row],[Real_estate_Item]],Houses[#All],2)</f>
        <v>Eindhoven-Oost</v>
      </c>
      <c r="E3658" t="str">
        <f>VLOOKUP(Rent[[#This Row],[Real_estate_Item]],Houses[#All],3)</f>
        <v>Berckelbosch</v>
      </c>
      <c r="F3658" t="str">
        <f>VLOOKUP(Rent[[#This Row],[Real_estate_Item]],Houses[#All],6)</f>
        <v>Small House</v>
      </c>
      <c r="G3658" s="3">
        <f>VLOOKUP(Rent[[#This Row],[Real_estate_Item]],Houses[#All],7)</f>
        <v>675</v>
      </c>
      <c r="H3658" s="3">
        <f t="shared" si="114"/>
        <v>8100</v>
      </c>
      <c r="I3658" s="3">
        <f t="shared" si="115"/>
        <v>8100</v>
      </c>
      <c r="J3658" s="4">
        <f>Rent[[#This Row],[Actual_Rent]]/Rent[[#This Row],[Planned_rent]]</f>
        <v>1</v>
      </c>
      <c r="K3658"/>
    </row>
    <row r="3659" spans="1:11" x14ac:dyDescent="0.25">
      <c r="A3659">
        <v>193</v>
      </c>
      <c r="B3659" s="1">
        <v>42736</v>
      </c>
      <c r="C3659">
        <v>12</v>
      </c>
      <c r="D3659" t="str">
        <f>VLOOKUP(Rent[[#This Row],[Real_estate_Item]],Houses[#All],2)</f>
        <v>Eindhoven-Oost</v>
      </c>
      <c r="E3659" t="str">
        <f>VLOOKUP(Rent[[#This Row],[Real_estate_Item]],Houses[#All],3)</f>
        <v>Berckelbosch</v>
      </c>
      <c r="F3659" t="str">
        <f>VLOOKUP(Rent[[#This Row],[Real_estate_Item]],Houses[#All],6)</f>
        <v>Small House</v>
      </c>
      <c r="G3659" s="3">
        <f>VLOOKUP(Rent[[#This Row],[Real_estate_Item]],Houses[#All],7)</f>
        <v>675</v>
      </c>
      <c r="H3659" s="3">
        <f t="shared" si="114"/>
        <v>8100</v>
      </c>
      <c r="I3659" s="3">
        <f t="shared" si="115"/>
        <v>8100</v>
      </c>
      <c r="J3659" s="4">
        <f>Rent[[#This Row],[Actual_Rent]]/Rent[[#This Row],[Planned_rent]]</f>
        <v>1</v>
      </c>
      <c r="K3659"/>
    </row>
    <row r="3660" spans="1:11" x14ac:dyDescent="0.25">
      <c r="A3660">
        <v>193</v>
      </c>
      <c r="B3660" s="1">
        <v>43101</v>
      </c>
      <c r="C3660">
        <v>12</v>
      </c>
      <c r="D3660" t="str">
        <f>VLOOKUP(Rent[[#This Row],[Real_estate_Item]],Houses[#All],2)</f>
        <v>Eindhoven-Oost</v>
      </c>
      <c r="E3660" t="str">
        <f>VLOOKUP(Rent[[#This Row],[Real_estate_Item]],Houses[#All],3)</f>
        <v>Berckelbosch</v>
      </c>
      <c r="F3660" t="str">
        <f>VLOOKUP(Rent[[#This Row],[Real_estate_Item]],Houses[#All],6)</f>
        <v>Small House</v>
      </c>
      <c r="G3660" s="3">
        <f>VLOOKUP(Rent[[#This Row],[Real_estate_Item]],Houses[#All],7)</f>
        <v>675</v>
      </c>
      <c r="H3660" s="3">
        <f t="shared" si="114"/>
        <v>8100</v>
      </c>
      <c r="I3660" s="3">
        <f t="shared" si="115"/>
        <v>8100</v>
      </c>
      <c r="J3660" s="4">
        <f>Rent[[#This Row],[Actual_Rent]]/Rent[[#This Row],[Planned_rent]]</f>
        <v>1</v>
      </c>
      <c r="K3660"/>
    </row>
    <row r="3661" spans="1:11" x14ac:dyDescent="0.25">
      <c r="A3661">
        <v>193</v>
      </c>
      <c r="B3661" s="1">
        <v>43466</v>
      </c>
      <c r="C3661">
        <v>11</v>
      </c>
      <c r="D3661" t="str">
        <f>VLOOKUP(Rent[[#This Row],[Real_estate_Item]],Houses[#All],2)</f>
        <v>Eindhoven-Oost</v>
      </c>
      <c r="E3661" t="str">
        <f>VLOOKUP(Rent[[#This Row],[Real_estate_Item]],Houses[#All],3)</f>
        <v>Berckelbosch</v>
      </c>
      <c r="F3661" t="str">
        <f>VLOOKUP(Rent[[#This Row],[Real_estate_Item]],Houses[#All],6)</f>
        <v>Small House</v>
      </c>
      <c r="G3661" s="3">
        <f>VLOOKUP(Rent[[#This Row],[Real_estate_Item]],Houses[#All],7)</f>
        <v>675</v>
      </c>
      <c r="H3661" s="3">
        <f t="shared" si="114"/>
        <v>7425</v>
      </c>
      <c r="I3661" s="3">
        <f t="shared" si="115"/>
        <v>8100</v>
      </c>
      <c r="J3661" s="4">
        <f>Rent[[#This Row],[Actual_Rent]]/Rent[[#This Row],[Planned_rent]]</f>
        <v>0.91666666666666663</v>
      </c>
      <c r="K3661"/>
    </row>
    <row r="3662" spans="1:11" x14ac:dyDescent="0.25">
      <c r="A3662">
        <v>194</v>
      </c>
      <c r="B3662" s="1">
        <v>36892</v>
      </c>
      <c r="C3662">
        <v>12</v>
      </c>
      <c r="D3662" t="str">
        <f>VLOOKUP(Rent[[#This Row],[Real_estate_Item]],Houses[#All],2)</f>
        <v>Eindhoven-Oost</v>
      </c>
      <c r="E3662" t="str">
        <f>VLOOKUP(Rent[[#This Row],[Real_estate_Item]],Houses[#All],3)</f>
        <v>Berckelbosch</v>
      </c>
      <c r="F3662" t="str">
        <f>VLOOKUP(Rent[[#This Row],[Real_estate_Item]],Houses[#All],6)</f>
        <v>Small House</v>
      </c>
      <c r="G3662" s="3">
        <f>VLOOKUP(Rent[[#This Row],[Real_estate_Item]],Houses[#All],7)</f>
        <v>660</v>
      </c>
      <c r="H3662" s="3">
        <f t="shared" si="114"/>
        <v>7920</v>
      </c>
      <c r="I3662" s="3">
        <f t="shared" si="115"/>
        <v>7920</v>
      </c>
      <c r="J3662" s="4">
        <f>Rent[[#This Row],[Actual_Rent]]/Rent[[#This Row],[Planned_rent]]</f>
        <v>1</v>
      </c>
      <c r="K3662"/>
    </row>
    <row r="3663" spans="1:11" x14ac:dyDescent="0.25">
      <c r="A3663">
        <v>194</v>
      </c>
      <c r="B3663" s="1">
        <v>37257</v>
      </c>
      <c r="C3663">
        <v>11</v>
      </c>
      <c r="D3663" t="str">
        <f>VLOOKUP(Rent[[#This Row],[Real_estate_Item]],Houses[#All],2)</f>
        <v>Eindhoven-Oost</v>
      </c>
      <c r="E3663" t="str">
        <f>VLOOKUP(Rent[[#This Row],[Real_estate_Item]],Houses[#All],3)</f>
        <v>Berckelbosch</v>
      </c>
      <c r="F3663" t="str">
        <f>VLOOKUP(Rent[[#This Row],[Real_estate_Item]],Houses[#All],6)</f>
        <v>Small House</v>
      </c>
      <c r="G3663" s="3">
        <f>VLOOKUP(Rent[[#This Row],[Real_estate_Item]],Houses[#All],7)</f>
        <v>660</v>
      </c>
      <c r="H3663" s="3">
        <f t="shared" si="114"/>
        <v>7260</v>
      </c>
      <c r="I3663" s="3">
        <f t="shared" si="115"/>
        <v>7920</v>
      </c>
      <c r="J3663" s="4">
        <f>Rent[[#This Row],[Actual_Rent]]/Rent[[#This Row],[Planned_rent]]</f>
        <v>0.91666666666666663</v>
      </c>
      <c r="K3663"/>
    </row>
    <row r="3664" spans="1:11" x14ac:dyDescent="0.25">
      <c r="A3664">
        <v>194</v>
      </c>
      <c r="B3664" s="1">
        <v>37622</v>
      </c>
      <c r="C3664">
        <v>12</v>
      </c>
      <c r="D3664" t="str">
        <f>VLOOKUP(Rent[[#This Row],[Real_estate_Item]],Houses[#All],2)</f>
        <v>Eindhoven-Oost</v>
      </c>
      <c r="E3664" t="str">
        <f>VLOOKUP(Rent[[#This Row],[Real_estate_Item]],Houses[#All],3)</f>
        <v>Berckelbosch</v>
      </c>
      <c r="F3664" t="str">
        <f>VLOOKUP(Rent[[#This Row],[Real_estate_Item]],Houses[#All],6)</f>
        <v>Small House</v>
      </c>
      <c r="G3664" s="3">
        <f>VLOOKUP(Rent[[#This Row],[Real_estate_Item]],Houses[#All],7)</f>
        <v>660</v>
      </c>
      <c r="H3664" s="3">
        <f t="shared" si="114"/>
        <v>7920</v>
      </c>
      <c r="I3664" s="3">
        <f t="shared" si="115"/>
        <v>7920</v>
      </c>
      <c r="J3664" s="4">
        <f>Rent[[#This Row],[Actual_Rent]]/Rent[[#This Row],[Planned_rent]]</f>
        <v>1</v>
      </c>
      <c r="K3664"/>
    </row>
    <row r="3665" spans="1:11" x14ac:dyDescent="0.25">
      <c r="A3665">
        <v>194</v>
      </c>
      <c r="B3665" s="1">
        <v>37987</v>
      </c>
      <c r="C3665">
        <v>12</v>
      </c>
      <c r="D3665" t="str">
        <f>VLOOKUP(Rent[[#This Row],[Real_estate_Item]],Houses[#All],2)</f>
        <v>Eindhoven-Oost</v>
      </c>
      <c r="E3665" t="str">
        <f>VLOOKUP(Rent[[#This Row],[Real_estate_Item]],Houses[#All],3)</f>
        <v>Berckelbosch</v>
      </c>
      <c r="F3665" t="str">
        <f>VLOOKUP(Rent[[#This Row],[Real_estate_Item]],Houses[#All],6)</f>
        <v>Small House</v>
      </c>
      <c r="G3665" s="3">
        <f>VLOOKUP(Rent[[#This Row],[Real_estate_Item]],Houses[#All],7)</f>
        <v>660</v>
      </c>
      <c r="H3665" s="3">
        <f t="shared" si="114"/>
        <v>7920</v>
      </c>
      <c r="I3665" s="3">
        <f t="shared" si="115"/>
        <v>7920</v>
      </c>
      <c r="J3665" s="4">
        <f>Rent[[#This Row],[Actual_Rent]]/Rent[[#This Row],[Planned_rent]]</f>
        <v>1</v>
      </c>
      <c r="K3665"/>
    </row>
    <row r="3666" spans="1:11" x14ac:dyDescent="0.25">
      <c r="A3666">
        <v>194</v>
      </c>
      <c r="B3666" s="1">
        <v>38353</v>
      </c>
      <c r="C3666">
        <v>12</v>
      </c>
      <c r="D3666" t="str">
        <f>VLOOKUP(Rent[[#This Row],[Real_estate_Item]],Houses[#All],2)</f>
        <v>Eindhoven-Oost</v>
      </c>
      <c r="E3666" t="str">
        <f>VLOOKUP(Rent[[#This Row],[Real_estate_Item]],Houses[#All],3)</f>
        <v>Berckelbosch</v>
      </c>
      <c r="F3666" t="str">
        <f>VLOOKUP(Rent[[#This Row],[Real_estate_Item]],Houses[#All],6)</f>
        <v>Small House</v>
      </c>
      <c r="G3666" s="3">
        <f>VLOOKUP(Rent[[#This Row],[Real_estate_Item]],Houses[#All],7)</f>
        <v>660</v>
      </c>
      <c r="H3666" s="3">
        <f t="shared" si="114"/>
        <v>7920</v>
      </c>
      <c r="I3666" s="3">
        <f t="shared" si="115"/>
        <v>7920</v>
      </c>
      <c r="J3666" s="4">
        <f>Rent[[#This Row],[Actual_Rent]]/Rent[[#This Row],[Planned_rent]]</f>
        <v>1</v>
      </c>
      <c r="K3666"/>
    </row>
    <row r="3667" spans="1:11" x14ac:dyDescent="0.25">
      <c r="A3667">
        <v>194</v>
      </c>
      <c r="B3667" s="1">
        <v>38718</v>
      </c>
      <c r="C3667">
        <v>11</v>
      </c>
      <c r="D3667" t="str">
        <f>VLOOKUP(Rent[[#This Row],[Real_estate_Item]],Houses[#All],2)</f>
        <v>Eindhoven-Oost</v>
      </c>
      <c r="E3667" t="str">
        <f>VLOOKUP(Rent[[#This Row],[Real_estate_Item]],Houses[#All],3)</f>
        <v>Berckelbosch</v>
      </c>
      <c r="F3667" t="str">
        <f>VLOOKUP(Rent[[#This Row],[Real_estate_Item]],Houses[#All],6)</f>
        <v>Small House</v>
      </c>
      <c r="G3667" s="3">
        <f>VLOOKUP(Rent[[#This Row],[Real_estate_Item]],Houses[#All],7)</f>
        <v>660</v>
      </c>
      <c r="H3667" s="3">
        <f t="shared" si="114"/>
        <v>7260</v>
      </c>
      <c r="I3667" s="3">
        <f t="shared" si="115"/>
        <v>7920</v>
      </c>
      <c r="J3667" s="4">
        <f>Rent[[#This Row],[Actual_Rent]]/Rent[[#This Row],[Planned_rent]]</f>
        <v>0.91666666666666663</v>
      </c>
      <c r="K3667"/>
    </row>
    <row r="3668" spans="1:11" x14ac:dyDescent="0.25">
      <c r="A3668">
        <v>194</v>
      </c>
      <c r="B3668" s="1">
        <v>39083</v>
      </c>
      <c r="C3668">
        <v>12</v>
      </c>
      <c r="D3668" t="str">
        <f>VLOOKUP(Rent[[#This Row],[Real_estate_Item]],Houses[#All],2)</f>
        <v>Eindhoven-Oost</v>
      </c>
      <c r="E3668" t="str">
        <f>VLOOKUP(Rent[[#This Row],[Real_estate_Item]],Houses[#All],3)</f>
        <v>Berckelbosch</v>
      </c>
      <c r="F3668" t="str">
        <f>VLOOKUP(Rent[[#This Row],[Real_estate_Item]],Houses[#All],6)</f>
        <v>Small House</v>
      </c>
      <c r="G3668" s="3">
        <f>VLOOKUP(Rent[[#This Row],[Real_estate_Item]],Houses[#All],7)</f>
        <v>660</v>
      </c>
      <c r="H3668" s="3">
        <f t="shared" si="114"/>
        <v>7920</v>
      </c>
      <c r="I3668" s="3">
        <f t="shared" si="115"/>
        <v>7920</v>
      </c>
      <c r="J3668" s="4">
        <f>Rent[[#This Row],[Actual_Rent]]/Rent[[#This Row],[Planned_rent]]</f>
        <v>1</v>
      </c>
      <c r="K3668"/>
    </row>
    <row r="3669" spans="1:11" x14ac:dyDescent="0.25">
      <c r="A3669">
        <v>194</v>
      </c>
      <c r="B3669" s="1">
        <v>39448</v>
      </c>
      <c r="C3669">
        <v>12</v>
      </c>
      <c r="D3669" t="str">
        <f>VLOOKUP(Rent[[#This Row],[Real_estate_Item]],Houses[#All],2)</f>
        <v>Eindhoven-Oost</v>
      </c>
      <c r="E3669" t="str">
        <f>VLOOKUP(Rent[[#This Row],[Real_estate_Item]],Houses[#All],3)</f>
        <v>Berckelbosch</v>
      </c>
      <c r="F3669" t="str">
        <f>VLOOKUP(Rent[[#This Row],[Real_estate_Item]],Houses[#All],6)</f>
        <v>Small House</v>
      </c>
      <c r="G3669" s="3">
        <f>VLOOKUP(Rent[[#This Row],[Real_estate_Item]],Houses[#All],7)</f>
        <v>660</v>
      </c>
      <c r="H3669" s="3">
        <f t="shared" si="114"/>
        <v>7920</v>
      </c>
      <c r="I3669" s="3">
        <f t="shared" si="115"/>
        <v>7920</v>
      </c>
      <c r="J3669" s="4">
        <f>Rent[[#This Row],[Actual_Rent]]/Rent[[#This Row],[Planned_rent]]</f>
        <v>1</v>
      </c>
      <c r="K3669"/>
    </row>
    <row r="3670" spans="1:11" x14ac:dyDescent="0.25">
      <c r="A3670">
        <v>194</v>
      </c>
      <c r="B3670" s="1">
        <v>39814</v>
      </c>
      <c r="C3670">
        <v>12</v>
      </c>
      <c r="D3670" t="str">
        <f>VLOOKUP(Rent[[#This Row],[Real_estate_Item]],Houses[#All],2)</f>
        <v>Eindhoven-Oost</v>
      </c>
      <c r="E3670" t="str">
        <f>VLOOKUP(Rent[[#This Row],[Real_estate_Item]],Houses[#All],3)</f>
        <v>Berckelbosch</v>
      </c>
      <c r="F3670" t="str">
        <f>VLOOKUP(Rent[[#This Row],[Real_estate_Item]],Houses[#All],6)</f>
        <v>Small House</v>
      </c>
      <c r="G3670" s="3">
        <f>VLOOKUP(Rent[[#This Row],[Real_estate_Item]],Houses[#All],7)</f>
        <v>660</v>
      </c>
      <c r="H3670" s="3">
        <f t="shared" si="114"/>
        <v>7920</v>
      </c>
      <c r="I3670" s="3">
        <f t="shared" si="115"/>
        <v>7920</v>
      </c>
      <c r="J3670" s="4">
        <f>Rent[[#This Row],[Actual_Rent]]/Rent[[#This Row],[Planned_rent]]</f>
        <v>1</v>
      </c>
      <c r="K3670"/>
    </row>
    <row r="3671" spans="1:11" x14ac:dyDescent="0.25">
      <c r="A3671">
        <v>194</v>
      </c>
      <c r="B3671" s="1">
        <v>40179</v>
      </c>
      <c r="C3671">
        <v>11</v>
      </c>
      <c r="D3671" t="str">
        <f>VLOOKUP(Rent[[#This Row],[Real_estate_Item]],Houses[#All],2)</f>
        <v>Eindhoven-Oost</v>
      </c>
      <c r="E3671" t="str">
        <f>VLOOKUP(Rent[[#This Row],[Real_estate_Item]],Houses[#All],3)</f>
        <v>Berckelbosch</v>
      </c>
      <c r="F3671" t="str">
        <f>VLOOKUP(Rent[[#This Row],[Real_estate_Item]],Houses[#All],6)</f>
        <v>Small House</v>
      </c>
      <c r="G3671" s="3">
        <f>VLOOKUP(Rent[[#This Row],[Real_estate_Item]],Houses[#All],7)</f>
        <v>660</v>
      </c>
      <c r="H3671" s="3">
        <f t="shared" si="114"/>
        <v>7260</v>
      </c>
      <c r="I3671" s="3">
        <f t="shared" si="115"/>
        <v>7920</v>
      </c>
      <c r="J3671" s="4">
        <f>Rent[[#This Row],[Actual_Rent]]/Rent[[#This Row],[Planned_rent]]</f>
        <v>0.91666666666666663</v>
      </c>
      <c r="K3671"/>
    </row>
    <row r="3672" spans="1:11" x14ac:dyDescent="0.25">
      <c r="A3672">
        <v>194</v>
      </c>
      <c r="B3672" s="1">
        <v>40544</v>
      </c>
      <c r="C3672">
        <v>10</v>
      </c>
      <c r="D3672" t="str">
        <f>VLOOKUP(Rent[[#This Row],[Real_estate_Item]],Houses[#All],2)</f>
        <v>Eindhoven-Oost</v>
      </c>
      <c r="E3672" t="str">
        <f>VLOOKUP(Rent[[#This Row],[Real_estate_Item]],Houses[#All],3)</f>
        <v>Berckelbosch</v>
      </c>
      <c r="F3672" t="str">
        <f>VLOOKUP(Rent[[#This Row],[Real_estate_Item]],Houses[#All],6)</f>
        <v>Small House</v>
      </c>
      <c r="G3672" s="3">
        <f>VLOOKUP(Rent[[#This Row],[Real_estate_Item]],Houses[#All],7)</f>
        <v>660</v>
      </c>
      <c r="H3672" s="3">
        <f t="shared" si="114"/>
        <v>6600</v>
      </c>
      <c r="I3672" s="3">
        <f t="shared" si="115"/>
        <v>7920</v>
      </c>
      <c r="J3672" s="4">
        <f>Rent[[#This Row],[Actual_Rent]]/Rent[[#This Row],[Planned_rent]]</f>
        <v>0.83333333333333337</v>
      </c>
      <c r="K3672"/>
    </row>
    <row r="3673" spans="1:11" x14ac:dyDescent="0.25">
      <c r="A3673">
        <v>194</v>
      </c>
      <c r="B3673" s="1">
        <v>40909</v>
      </c>
      <c r="C3673">
        <v>12</v>
      </c>
      <c r="D3673" t="str">
        <f>VLOOKUP(Rent[[#This Row],[Real_estate_Item]],Houses[#All],2)</f>
        <v>Eindhoven-Oost</v>
      </c>
      <c r="E3673" t="str">
        <f>VLOOKUP(Rent[[#This Row],[Real_estate_Item]],Houses[#All],3)</f>
        <v>Berckelbosch</v>
      </c>
      <c r="F3673" t="str">
        <f>VLOOKUP(Rent[[#This Row],[Real_estate_Item]],Houses[#All],6)</f>
        <v>Small House</v>
      </c>
      <c r="G3673" s="3">
        <f>VLOOKUP(Rent[[#This Row],[Real_estate_Item]],Houses[#All],7)</f>
        <v>660</v>
      </c>
      <c r="H3673" s="3">
        <f t="shared" si="114"/>
        <v>7920</v>
      </c>
      <c r="I3673" s="3">
        <f t="shared" si="115"/>
        <v>7920</v>
      </c>
      <c r="J3673" s="4">
        <f>Rent[[#This Row],[Actual_Rent]]/Rent[[#This Row],[Planned_rent]]</f>
        <v>1</v>
      </c>
      <c r="K3673"/>
    </row>
    <row r="3674" spans="1:11" x14ac:dyDescent="0.25">
      <c r="A3674">
        <v>194</v>
      </c>
      <c r="B3674" s="1">
        <v>41275</v>
      </c>
      <c r="C3674">
        <v>11</v>
      </c>
      <c r="D3674" t="str">
        <f>VLOOKUP(Rent[[#This Row],[Real_estate_Item]],Houses[#All],2)</f>
        <v>Eindhoven-Oost</v>
      </c>
      <c r="E3674" t="str">
        <f>VLOOKUP(Rent[[#This Row],[Real_estate_Item]],Houses[#All],3)</f>
        <v>Berckelbosch</v>
      </c>
      <c r="F3674" t="str">
        <f>VLOOKUP(Rent[[#This Row],[Real_estate_Item]],Houses[#All],6)</f>
        <v>Small House</v>
      </c>
      <c r="G3674" s="3">
        <f>VLOOKUP(Rent[[#This Row],[Real_estate_Item]],Houses[#All],7)</f>
        <v>660</v>
      </c>
      <c r="H3674" s="3">
        <f t="shared" si="114"/>
        <v>7260</v>
      </c>
      <c r="I3674" s="3">
        <f t="shared" si="115"/>
        <v>7920</v>
      </c>
      <c r="J3674" s="4">
        <f>Rent[[#This Row],[Actual_Rent]]/Rent[[#This Row],[Planned_rent]]</f>
        <v>0.91666666666666663</v>
      </c>
      <c r="K3674"/>
    </row>
    <row r="3675" spans="1:11" x14ac:dyDescent="0.25">
      <c r="A3675">
        <v>194</v>
      </c>
      <c r="B3675" s="1">
        <v>41640</v>
      </c>
      <c r="C3675">
        <v>12</v>
      </c>
      <c r="D3675" t="str">
        <f>VLOOKUP(Rent[[#This Row],[Real_estate_Item]],Houses[#All],2)</f>
        <v>Eindhoven-Oost</v>
      </c>
      <c r="E3675" t="str">
        <f>VLOOKUP(Rent[[#This Row],[Real_estate_Item]],Houses[#All],3)</f>
        <v>Berckelbosch</v>
      </c>
      <c r="F3675" t="str">
        <f>VLOOKUP(Rent[[#This Row],[Real_estate_Item]],Houses[#All],6)</f>
        <v>Small House</v>
      </c>
      <c r="G3675" s="3">
        <f>VLOOKUP(Rent[[#This Row],[Real_estate_Item]],Houses[#All],7)</f>
        <v>660</v>
      </c>
      <c r="H3675" s="3">
        <f t="shared" si="114"/>
        <v>7920</v>
      </c>
      <c r="I3675" s="3">
        <f t="shared" si="115"/>
        <v>7920</v>
      </c>
      <c r="J3675" s="4">
        <f>Rent[[#This Row],[Actual_Rent]]/Rent[[#This Row],[Planned_rent]]</f>
        <v>1</v>
      </c>
      <c r="K3675"/>
    </row>
    <row r="3676" spans="1:11" x14ac:dyDescent="0.25">
      <c r="A3676">
        <v>194</v>
      </c>
      <c r="B3676" s="1">
        <v>42005</v>
      </c>
      <c r="C3676">
        <v>10</v>
      </c>
      <c r="D3676" t="str">
        <f>VLOOKUP(Rent[[#This Row],[Real_estate_Item]],Houses[#All],2)</f>
        <v>Eindhoven-Oost</v>
      </c>
      <c r="E3676" t="str">
        <f>VLOOKUP(Rent[[#This Row],[Real_estate_Item]],Houses[#All],3)</f>
        <v>Berckelbosch</v>
      </c>
      <c r="F3676" t="str">
        <f>VLOOKUP(Rent[[#This Row],[Real_estate_Item]],Houses[#All],6)</f>
        <v>Small House</v>
      </c>
      <c r="G3676" s="3">
        <f>VLOOKUP(Rent[[#This Row],[Real_estate_Item]],Houses[#All],7)</f>
        <v>660</v>
      </c>
      <c r="H3676" s="3">
        <f t="shared" si="114"/>
        <v>6600</v>
      </c>
      <c r="I3676" s="3">
        <f t="shared" si="115"/>
        <v>7920</v>
      </c>
      <c r="J3676" s="4">
        <f>Rent[[#This Row],[Actual_Rent]]/Rent[[#This Row],[Planned_rent]]</f>
        <v>0.83333333333333337</v>
      </c>
      <c r="K3676"/>
    </row>
    <row r="3677" spans="1:11" x14ac:dyDescent="0.25">
      <c r="A3677">
        <v>194</v>
      </c>
      <c r="B3677" s="1">
        <v>42370</v>
      </c>
      <c r="C3677">
        <v>12</v>
      </c>
      <c r="D3677" t="str">
        <f>VLOOKUP(Rent[[#This Row],[Real_estate_Item]],Houses[#All],2)</f>
        <v>Eindhoven-Oost</v>
      </c>
      <c r="E3677" t="str">
        <f>VLOOKUP(Rent[[#This Row],[Real_estate_Item]],Houses[#All],3)</f>
        <v>Berckelbosch</v>
      </c>
      <c r="F3677" t="str">
        <f>VLOOKUP(Rent[[#This Row],[Real_estate_Item]],Houses[#All],6)</f>
        <v>Small House</v>
      </c>
      <c r="G3677" s="3">
        <f>VLOOKUP(Rent[[#This Row],[Real_estate_Item]],Houses[#All],7)</f>
        <v>660</v>
      </c>
      <c r="H3677" s="3">
        <f t="shared" si="114"/>
        <v>7920</v>
      </c>
      <c r="I3677" s="3">
        <f t="shared" si="115"/>
        <v>7920</v>
      </c>
      <c r="J3677" s="4">
        <f>Rent[[#This Row],[Actual_Rent]]/Rent[[#This Row],[Planned_rent]]</f>
        <v>1</v>
      </c>
      <c r="K3677"/>
    </row>
    <row r="3678" spans="1:11" x14ac:dyDescent="0.25">
      <c r="A3678">
        <v>194</v>
      </c>
      <c r="B3678" s="1">
        <v>42736</v>
      </c>
      <c r="C3678">
        <v>12</v>
      </c>
      <c r="D3678" t="str">
        <f>VLOOKUP(Rent[[#This Row],[Real_estate_Item]],Houses[#All],2)</f>
        <v>Eindhoven-Oost</v>
      </c>
      <c r="E3678" t="str">
        <f>VLOOKUP(Rent[[#This Row],[Real_estate_Item]],Houses[#All],3)</f>
        <v>Berckelbosch</v>
      </c>
      <c r="F3678" t="str">
        <f>VLOOKUP(Rent[[#This Row],[Real_estate_Item]],Houses[#All],6)</f>
        <v>Small House</v>
      </c>
      <c r="G3678" s="3">
        <f>VLOOKUP(Rent[[#This Row],[Real_estate_Item]],Houses[#All],7)</f>
        <v>660</v>
      </c>
      <c r="H3678" s="3">
        <f t="shared" si="114"/>
        <v>7920</v>
      </c>
      <c r="I3678" s="3">
        <f t="shared" si="115"/>
        <v>7920</v>
      </c>
      <c r="J3678" s="4">
        <f>Rent[[#This Row],[Actual_Rent]]/Rent[[#This Row],[Planned_rent]]</f>
        <v>1</v>
      </c>
      <c r="K3678"/>
    </row>
    <row r="3679" spans="1:11" x14ac:dyDescent="0.25">
      <c r="A3679">
        <v>194</v>
      </c>
      <c r="B3679" s="1">
        <v>43101</v>
      </c>
      <c r="C3679">
        <v>12</v>
      </c>
      <c r="D3679" t="str">
        <f>VLOOKUP(Rent[[#This Row],[Real_estate_Item]],Houses[#All],2)</f>
        <v>Eindhoven-Oost</v>
      </c>
      <c r="E3679" t="str">
        <f>VLOOKUP(Rent[[#This Row],[Real_estate_Item]],Houses[#All],3)</f>
        <v>Berckelbosch</v>
      </c>
      <c r="F3679" t="str">
        <f>VLOOKUP(Rent[[#This Row],[Real_estate_Item]],Houses[#All],6)</f>
        <v>Small House</v>
      </c>
      <c r="G3679" s="3">
        <f>VLOOKUP(Rent[[#This Row],[Real_estate_Item]],Houses[#All],7)</f>
        <v>660</v>
      </c>
      <c r="H3679" s="3">
        <f t="shared" si="114"/>
        <v>7920</v>
      </c>
      <c r="I3679" s="3">
        <f t="shared" si="115"/>
        <v>7920</v>
      </c>
      <c r="J3679" s="4">
        <f>Rent[[#This Row],[Actual_Rent]]/Rent[[#This Row],[Planned_rent]]</f>
        <v>1</v>
      </c>
      <c r="K3679"/>
    </row>
    <row r="3680" spans="1:11" x14ac:dyDescent="0.25">
      <c r="A3680">
        <v>194</v>
      </c>
      <c r="B3680" s="1">
        <v>43466</v>
      </c>
      <c r="C3680">
        <v>10</v>
      </c>
      <c r="D3680" t="str">
        <f>VLOOKUP(Rent[[#This Row],[Real_estate_Item]],Houses[#All],2)</f>
        <v>Eindhoven-Oost</v>
      </c>
      <c r="E3680" t="str">
        <f>VLOOKUP(Rent[[#This Row],[Real_estate_Item]],Houses[#All],3)</f>
        <v>Berckelbosch</v>
      </c>
      <c r="F3680" t="str">
        <f>VLOOKUP(Rent[[#This Row],[Real_estate_Item]],Houses[#All],6)</f>
        <v>Small House</v>
      </c>
      <c r="G3680" s="3">
        <f>VLOOKUP(Rent[[#This Row],[Real_estate_Item]],Houses[#All],7)</f>
        <v>660</v>
      </c>
      <c r="H3680" s="3">
        <f t="shared" si="114"/>
        <v>6600</v>
      </c>
      <c r="I3680" s="3">
        <f t="shared" si="115"/>
        <v>7920</v>
      </c>
      <c r="J3680" s="4">
        <f>Rent[[#This Row],[Actual_Rent]]/Rent[[#This Row],[Planned_rent]]</f>
        <v>0.83333333333333337</v>
      </c>
      <c r="K3680"/>
    </row>
    <row r="3681" spans="1:11" x14ac:dyDescent="0.25">
      <c r="A3681">
        <v>201</v>
      </c>
      <c r="B3681" s="1">
        <v>36892</v>
      </c>
      <c r="C3681">
        <v>5</v>
      </c>
      <c r="D3681" t="str">
        <f>VLOOKUP(Rent[[#This Row],[Real_estate_Item]],Houses[#All],2)</f>
        <v>Veldhoven-Noord</v>
      </c>
      <c r="E3681" t="str">
        <f>VLOOKUP(Rent[[#This Row],[Real_estate_Item]],Houses[#All],3)</f>
        <v>Waterrijk</v>
      </c>
      <c r="F3681" t="str">
        <f>VLOOKUP(Rent[[#This Row],[Real_estate_Item]],Houses[#All],6)</f>
        <v>Small House</v>
      </c>
      <c r="G3681" s="3">
        <f>VLOOKUP(Rent[[#This Row],[Real_estate_Item]],Houses[#All],7)</f>
        <v>625</v>
      </c>
      <c r="H3681" s="3">
        <f t="shared" si="114"/>
        <v>3125</v>
      </c>
      <c r="I3681" s="3">
        <f t="shared" si="115"/>
        <v>7500</v>
      </c>
      <c r="J3681" s="4">
        <f>Rent[[#This Row],[Actual_Rent]]/Rent[[#This Row],[Planned_rent]]</f>
        <v>0.41666666666666669</v>
      </c>
      <c r="K3681"/>
    </row>
    <row r="3682" spans="1:11" x14ac:dyDescent="0.25">
      <c r="A3682">
        <v>201</v>
      </c>
      <c r="B3682" s="1">
        <v>37257</v>
      </c>
      <c r="C3682">
        <v>6</v>
      </c>
      <c r="D3682" t="str">
        <f>VLOOKUP(Rent[[#This Row],[Real_estate_Item]],Houses[#All],2)</f>
        <v>Veldhoven-Noord</v>
      </c>
      <c r="E3682" t="str">
        <f>VLOOKUP(Rent[[#This Row],[Real_estate_Item]],Houses[#All],3)</f>
        <v>Waterrijk</v>
      </c>
      <c r="F3682" t="str">
        <f>VLOOKUP(Rent[[#This Row],[Real_estate_Item]],Houses[#All],6)</f>
        <v>Small House</v>
      </c>
      <c r="G3682" s="3">
        <f>VLOOKUP(Rent[[#This Row],[Real_estate_Item]],Houses[#All],7)</f>
        <v>625</v>
      </c>
      <c r="H3682" s="3">
        <f t="shared" si="114"/>
        <v>3750</v>
      </c>
      <c r="I3682" s="3">
        <f t="shared" si="115"/>
        <v>7500</v>
      </c>
      <c r="J3682" s="4">
        <f>Rent[[#This Row],[Actual_Rent]]/Rent[[#This Row],[Planned_rent]]</f>
        <v>0.5</v>
      </c>
      <c r="K3682"/>
    </row>
    <row r="3683" spans="1:11" x14ac:dyDescent="0.25">
      <c r="A3683">
        <v>201</v>
      </c>
      <c r="B3683" s="1">
        <v>37622</v>
      </c>
      <c r="C3683">
        <v>4</v>
      </c>
      <c r="D3683" t="str">
        <f>VLOOKUP(Rent[[#This Row],[Real_estate_Item]],Houses[#All],2)</f>
        <v>Veldhoven-Noord</v>
      </c>
      <c r="E3683" t="str">
        <f>VLOOKUP(Rent[[#This Row],[Real_estate_Item]],Houses[#All],3)</f>
        <v>Waterrijk</v>
      </c>
      <c r="F3683" t="str">
        <f>VLOOKUP(Rent[[#This Row],[Real_estate_Item]],Houses[#All],6)</f>
        <v>Small House</v>
      </c>
      <c r="G3683" s="3">
        <f>VLOOKUP(Rent[[#This Row],[Real_estate_Item]],Houses[#All],7)</f>
        <v>625</v>
      </c>
      <c r="H3683" s="3">
        <f t="shared" si="114"/>
        <v>2500</v>
      </c>
      <c r="I3683" s="3">
        <f t="shared" si="115"/>
        <v>7500</v>
      </c>
      <c r="J3683" s="4">
        <f>Rent[[#This Row],[Actual_Rent]]/Rent[[#This Row],[Planned_rent]]</f>
        <v>0.33333333333333331</v>
      </c>
      <c r="K3683"/>
    </row>
    <row r="3684" spans="1:11" x14ac:dyDescent="0.25">
      <c r="A3684">
        <v>201</v>
      </c>
      <c r="B3684" s="1">
        <v>37987</v>
      </c>
      <c r="C3684">
        <v>6</v>
      </c>
      <c r="D3684" t="str">
        <f>VLOOKUP(Rent[[#This Row],[Real_estate_Item]],Houses[#All],2)</f>
        <v>Veldhoven-Noord</v>
      </c>
      <c r="E3684" t="str">
        <f>VLOOKUP(Rent[[#This Row],[Real_estate_Item]],Houses[#All],3)</f>
        <v>Waterrijk</v>
      </c>
      <c r="F3684" t="str">
        <f>VLOOKUP(Rent[[#This Row],[Real_estate_Item]],Houses[#All],6)</f>
        <v>Small House</v>
      </c>
      <c r="G3684" s="3">
        <f>VLOOKUP(Rent[[#This Row],[Real_estate_Item]],Houses[#All],7)</f>
        <v>625</v>
      </c>
      <c r="H3684" s="3">
        <f t="shared" si="114"/>
        <v>3750</v>
      </c>
      <c r="I3684" s="3">
        <f t="shared" si="115"/>
        <v>7500</v>
      </c>
      <c r="J3684" s="4">
        <f>Rent[[#This Row],[Actual_Rent]]/Rent[[#This Row],[Planned_rent]]</f>
        <v>0.5</v>
      </c>
      <c r="K3684"/>
    </row>
    <row r="3685" spans="1:11" x14ac:dyDescent="0.25">
      <c r="A3685">
        <v>201</v>
      </c>
      <c r="B3685" s="1">
        <v>38353</v>
      </c>
      <c r="C3685">
        <v>6</v>
      </c>
      <c r="D3685" t="str">
        <f>VLOOKUP(Rent[[#This Row],[Real_estate_Item]],Houses[#All],2)</f>
        <v>Veldhoven-Noord</v>
      </c>
      <c r="E3685" t="str">
        <f>VLOOKUP(Rent[[#This Row],[Real_estate_Item]],Houses[#All],3)</f>
        <v>Waterrijk</v>
      </c>
      <c r="F3685" t="str">
        <f>VLOOKUP(Rent[[#This Row],[Real_estate_Item]],Houses[#All],6)</f>
        <v>Small House</v>
      </c>
      <c r="G3685" s="3">
        <f>VLOOKUP(Rent[[#This Row],[Real_estate_Item]],Houses[#All],7)</f>
        <v>625</v>
      </c>
      <c r="H3685" s="3">
        <f t="shared" si="114"/>
        <v>3750</v>
      </c>
      <c r="I3685" s="3">
        <f t="shared" si="115"/>
        <v>7500</v>
      </c>
      <c r="J3685" s="4">
        <f>Rent[[#This Row],[Actual_Rent]]/Rent[[#This Row],[Planned_rent]]</f>
        <v>0.5</v>
      </c>
      <c r="K3685"/>
    </row>
    <row r="3686" spans="1:11" x14ac:dyDescent="0.25">
      <c r="A3686">
        <v>201</v>
      </c>
      <c r="B3686" s="1">
        <v>38718</v>
      </c>
      <c r="C3686">
        <v>7</v>
      </c>
      <c r="D3686" t="str">
        <f>VLOOKUP(Rent[[#This Row],[Real_estate_Item]],Houses[#All],2)</f>
        <v>Veldhoven-Noord</v>
      </c>
      <c r="E3686" t="str">
        <f>VLOOKUP(Rent[[#This Row],[Real_estate_Item]],Houses[#All],3)</f>
        <v>Waterrijk</v>
      </c>
      <c r="F3686" t="str">
        <f>VLOOKUP(Rent[[#This Row],[Real_estate_Item]],Houses[#All],6)</f>
        <v>Small House</v>
      </c>
      <c r="G3686" s="3">
        <f>VLOOKUP(Rent[[#This Row],[Real_estate_Item]],Houses[#All],7)</f>
        <v>625</v>
      </c>
      <c r="H3686" s="3">
        <f t="shared" si="114"/>
        <v>4375</v>
      </c>
      <c r="I3686" s="3">
        <f t="shared" si="115"/>
        <v>7500</v>
      </c>
      <c r="J3686" s="4">
        <f>Rent[[#This Row],[Actual_Rent]]/Rent[[#This Row],[Planned_rent]]</f>
        <v>0.58333333333333337</v>
      </c>
      <c r="K3686"/>
    </row>
    <row r="3687" spans="1:11" x14ac:dyDescent="0.25">
      <c r="A3687">
        <v>201</v>
      </c>
      <c r="B3687" s="1">
        <v>39083</v>
      </c>
      <c r="C3687">
        <v>5</v>
      </c>
      <c r="D3687" t="str">
        <f>VLOOKUP(Rent[[#This Row],[Real_estate_Item]],Houses[#All],2)</f>
        <v>Veldhoven-Noord</v>
      </c>
      <c r="E3687" t="str">
        <f>VLOOKUP(Rent[[#This Row],[Real_estate_Item]],Houses[#All],3)</f>
        <v>Waterrijk</v>
      </c>
      <c r="F3687" t="str">
        <f>VLOOKUP(Rent[[#This Row],[Real_estate_Item]],Houses[#All],6)</f>
        <v>Small House</v>
      </c>
      <c r="G3687" s="3">
        <f>VLOOKUP(Rent[[#This Row],[Real_estate_Item]],Houses[#All],7)</f>
        <v>625</v>
      </c>
      <c r="H3687" s="3">
        <f t="shared" si="114"/>
        <v>3125</v>
      </c>
      <c r="I3687" s="3">
        <f t="shared" si="115"/>
        <v>7500</v>
      </c>
      <c r="J3687" s="4">
        <f>Rent[[#This Row],[Actual_Rent]]/Rent[[#This Row],[Planned_rent]]</f>
        <v>0.41666666666666669</v>
      </c>
      <c r="K3687"/>
    </row>
    <row r="3688" spans="1:11" x14ac:dyDescent="0.25">
      <c r="A3688">
        <v>201</v>
      </c>
      <c r="B3688" s="1">
        <v>39448</v>
      </c>
      <c r="C3688">
        <v>7</v>
      </c>
      <c r="D3688" t="str">
        <f>VLOOKUP(Rent[[#This Row],[Real_estate_Item]],Houses[#All],2)</f>
        <v>Veldhoven-Noord</v>
      </c>
      <c r="E3688" t="str">
        <f>VLOOKUP(Rent[[#This Row],[Real_estate_Item]],Houses[#All],3)</f>
        <v>Waterrijk</v>
      </c>
      <c r="F3688" t="str">
        <f>VLOOKUP(Rent[[#This Row],[Real_estate_Item]],Houses[#All],6)</f>
        <v>Small House</v>
      </c>
      <c r="G3688" s="3">
        <f>VLOOKUP(Rent[[#This Row],[Real_estate_Item]],Houses[#All],7)</f>
        <v>625</v>
      </c>
      <c r="H3688" s="3">
        <f t="shared" si="114"/>
        <v>4375</v>
      </c>
      <c r="I3688" s="3">
        <f t="shared" si="115"/>
        <v>7500</v>
      </c>
      <c r="J3688" s="4">
        <f>Rent[[#This Row],[Actual_Rent]]/Rent[[#This Row],[Planned_rent]]</f>
        <v>0.58333333333333337</v>
      </c>
      <c r="K3688"/>
    </row>
    <row r="3689" spans="1:11" x14ac:dyDescent="0.25">
      <c r="A3689">
        <v>201</v>
      </c>
      <c r="B3689" s="1">
        <v>39814</v>
      </c>
      <c r="C3689">
        <v>3</v>
      </c>
      <c r="D3689" t="str">
        <f>VLOOKUP(Rent[[#This Row],[Real_estate_Item]],Houses[#All],2)</f>
        <v>Veldhoven-Noord</v>
      </c>
      <c r="E3689" t="str">
        <f>VLOOKUP(Rent[[#This Row],[Real_estate_Item]],Houses[#All],3)</f>
        <v>Waterrijk</v>
      </c>
      <c r="F3689" t="str">
        <f>VLOOKUP(Rent[[#This Row],[Real_estate_Item]],Houses[#All],6)</f>
        <v>Small House</v>
      </c>
      <c r="G3689" s="3">
        <f>VLOOKUP(Rent[[#This Row],[Real_estate_Item]],Houses[#All],7)</f>
        <v>625</v>
      </c>
      <c r="H3689" s="3">
        <f t="shared" si="114"/>
        <v>1875</v>
      </c>
      <c r="I3689" s="3">
        <f t="shared" si="115"/>
        <v>7500</v>
      </c>
      <c r="J3689" s="4">
        <f>Rent[[#This Row],[Actual_Rent]]/Rent[[#This Row],[Planned_rent]]</f>
        <v>0.25</v>
      </c>
      <c r="K3689"/>
    </row>
    <row r="3690" spans="1:11" x14ac:dyDescent="0.25">
      <c r="A3690">
        <v>201</v>
      </c>
      <c r="B3690" s="1">
        <v>40179</v>
      </c>
      <c r="C3690">
        <v>4</v>
      </c>
      <c r="D3690" t="str">
        <f>VLOOKUP(Rent[[#This Row],[Real_estate_Item]],Houses[#All],2)</f>
        <v>Veldhoven-Noord</v>
      </c>
      <c r="E3690" t="str">
        <f>VLOOKUP(Rent[[#This Row],[Real_estate_Item]],Houses[#All],3)</f>
        <v>Waterrijk</v>
      </c>
      <c r="F3690" t="str">
        <f>VLOOKUP(Rent[[#This Row],[Real_estate_Item]],Houses[#All],6)</f>
        <v>Small House</v>
      </c>
      <c r="G3690" s="3">
        <f>VLOOKUP(Rent[[#This Row],[Real_estate_Item]],Houses[#All],7)</f>
        <v>625</v>
      </c>
      <c r="H3690" s="3">
        <f t="shared" si="114"/>
        <v>2500</v>
      </c>
      <c r="I3690" s="3">
        <f t="shared" si="115"/>
        <v>7500</v>
      </c>
      <c r="J3690" s="4">
        <f>Rent[[#This Row],[Actual_Rent]]/Rent[[#This Row],[Planned_rent]]</f>
        <v>0.33333333333333331</v>
      </c>
      <c r="K3690"/>
    </row>
    <row r="3691" spans="1:11" x14ac:dyDescent="0.25">
      <c r="A3691">
        <v>201</v>
      </c>
      <c r="B3691" s="1">
        <v>40544</v>
      </c>
      <c r="C3691">
        <v>3</v>
      </c>
      <c r="D3691" t="str">
        <f>VLOOKUP(Rent[[#This Row],[Real_estate_Item]],Houses[#All],2)</f>
        <v>Veldhoven-Noord</v>
      </c>
      <c r="E3691" t="str">
        <f>VLOOKUP(Rent[[#This Row],[Real_estate_Item]],Houses[#All],3)</f>
        <v>Waterrijk</v>
      </c>
      <c r="F3691" t="str">
        <f>VLOOKUP(Rent[[#This Row],[Real_estate_Item]],Houses[#All],6)</f>
        <v>Small House</v>
      </c>
      <c r="G3691" s="3">
        <f>VLOOKUP(Rent[[#This Row],[Real_estate_Item]],Houses[#All],7)</f>
        <v>625</v>
      </c>
      <c r="H3691" s="3">
        <f t="shared" si="114"/>
        <v>1875</v>
      </c>
      <c r="I3691" s="3">
        <f t="shared" si="115"/>
        <v>7500</v>
      </c>
      <c r="J3691" s="4">
        <f>Rent[[#This Row],[Actual_Rent]]/Rent[[#This Row],[Planned_rent]]</f>
        <v>0.25</v>
      </c>
      <c r="K3691"/>
    </row>
    <row r="3692" spans="1:11" x14ac:dyDescent="0.25">
      <c r="A3692">
        <v>201</v>
      </c>
      <c r="B3692" s="1">
        <v>40909</v>
      </c>
      <c r="C3692">
        <v>4</v>
      </c>
      <c r="D3692" t="str">
        <f>VLOOKUP(Rent[[#This Row],[Real_estate_Item]],Houses[#All],2)</f>
        <v>Veldhoven-Noord</v>
      </c>
      <c r="E3692" t="str">
        <f>VLOOKUP(Rent[[#This Row],[Real_estate_Item]],Houses[#All],3)</f>
        <v>Waterrijk</v>
      </c>
      <c r="F3692" t="str">
        <f>VLOOKUP(Rent[[#This Row],[Real_estate_Item]],Houses[#All],6)</f>
        <v>Small House</v>
      </c>
      <c r="G3692" s="3">
        <f>VLOOKUP(Rent[[#This Row],[Real_estate_Item]],Houses[#All],7)</f>
        <v>625</v>
      </c>
      <c r="H3692" s="3">
        <f t="shared" si="114"/>
        <v>2500</v>
      </c>
      <c r="I3692" s="3">
        <f t="shared" si="115"/>
        <v>7500</v>
      </c>
      <c r="J3692" s="4">
        <f>Rent[[#This Row],[Actual_Rent]]/Rent[[#This Row],[Planned_rent]]</f>
        <v>0.33333333333333331</v>
      </c>
      <c r="K3692"/>
    </row>
    <row r="3693" spans="1:11" x14ac:dyDescent="0.25">
      <c r="A3693">
        <v>201</v>
      </c>
      <c r="B3693" s="1">
        <v>41275</v>
      </c>
      <c r="C3693">
        <v>3</v>
      </c>
      <c r="D3693" t="str">
        <f>VLOOKUP(Rent[[#This Row],[Real_estate_Item]],Houses[#All],2)</f>
        <v>Veldhoven-Noord</v>
      </c>
      <c r="E3693" t="str">
        <f>VLOOKUP(Rent[[#This Row],[Real_estate_Item]],Houses[#All],3)</f>
        <v>Waterrijk</v>
      </c>
      <c r="F3693" t="str">
        <f>VLOOKUP(Rent[[#This Row],[Real_estate_Item]],Houses[#All],6)</f>
        <v>Small House</v>
      </c>
      <c r="G3693" s="3">
        <f>VLOOKUP(Rent[[#This Row],[Real_estate_Item]],Houses[#All],7)</f>
        <v>625</v>
      </c>
      <c r="H3693" s="3">
        <f t="shared" si="114"/>
        <v>1875</v>
      </c>
      <c r="I3693" s="3">
        <f t="shared" si="115"/>
        <v>7500</v>
      </c>
      <c r="J3693" s="4">
        <f>Rent[[#This Row],[Actual_Rent]]/Rent[[#This Row],[Planned_rent]]</f>
        <v>0.25</v>
      </c>
      <c r="K3693"/>
    </row>
    <row r="3694" spans="1:11" x14ac:dyDescent="0.25">
      <c r="A3694">
        <v>201</v>
      </c>
      <c r="B3694" s="1">
        <v>41640</v>
      </c>
      <c r="C3694">
        <v>3</v>
      </c>
      <c r="D3694" t="str">
        <f>VLOOKUP(Rent[[#This Row],[Real_estate_Item]],Houses[#All],2)</f>
        <v>Veldhoven-Noord</v>
      </c>
      <c r="E3694" t="str">
        <f>VLOOKUP(Rent[[#This Row],[Real_estate_Item]],Houses[#All],3)</f>
        <v>Waterrijk</v>
      </c>
      <c r="F3694" t="str">
        <f>VLOOKUP(Rent[[#This Row],[Real_estate_Item]],Houses[#All],6)</f>
        <v>Small House</v>
      </c>
      <c r="G3694" s="3">
        <f>VLOOKUP(Rent[[#This Row],[Real_estate_Item]],Houses[#All],7)</f>
        <v>625</v>
      </c>
      <c r="H3694" s="3">
        <f t="shared" si="114"/>
        <v>1875</v>
      </c>
      <c r="I3694" s="3">
        <f t="shared" si="115"/>
        <v>7500</v>
      </c>
      <c r="J3694" s="4">
        <f>Rent[[#This Row],[Actual_Rent]]/Rent[[#This Row],[Planned_rent]]</f>
        <v>0.25</v>
      </c>
      <c r="K3694"/>
    </row>
    <row r="3695" spans="1:11" x14ac:dyDescent="0.25">
      <c r="A3695">
        <v>201</v>
      </c>
      <c r="B3695" s="1">
        <v>42005</v>
      </c>
      <c r="C3695">
        <v>4</v>
      </c>
      <c r="D3695" t="str">
        <f>VLOOKUP(Rent[[#This Row],[Real_estate_Item]],Houses[#All],2)</f>
        <v>Veldhoven-Noord</v>
      </c>
      <c r="E3695" t="str">
        <f>VLOOKUP(Rent[[#This Row],[Real_estate_Item]],Houses[#All],3)</f>
        <v>Waterrijk</v>
      </c>
      <c r="F3695" t="str">
        <f>VLOOKUP(Rent[[#This Row],[Real_estate_Item]],Houses[#All],6)</f>
        <v>Small House</v>
      </c>
      <c r="G3695" s="3">
        <f>VLOOKUP(Rent[[#This Row],[Real_estate_Item]],Houses[#All],7)</f>
        <v>625</v>
      </c>
      <c r="H3695" s="3">
        <f t="shared" si="114"/>
        <v>2500</v>
      </c>
      <c r="I3695" s="3">
        <f t="shared" si="115"/>
        <v>7500</v>
      </c>
      <c r="J3695" s="4">
        <f>Rent[[#This Row],[Actual_Rent]]/Rent[[#This Row],[Planned_rent]]</f>
        <v>0.33333333333333331</v>
      </c>
      <c r="K3695"/>
    </row>
    <row r="3696" spans="1:11" x14ac:dyDescent="0.25">
      <c r="A3696">
        <v>201</v>
      </c>
      <c r="B3696" s="1">
        <v>42370</v>
      </c>
      <c r="C3696">
        <v>3</v>
      </c>
      <c r="D3696" t="str">
        <f>VLOOKUP(Rent[[#This Row],[Real_estate_Item]],Houses[#All],2)</f>
        <v>Veldhoven-Noord</v>
      </c>
      <c r="E3696" t="str">
        <f>VLOOKUP(Rent[[#This Row],[Real_estate_Item]],Houses[#All],3)</f>
        <v>Waterrijk</v>
      </c>
      <c r="F3696" t="str">
        <f>VLOOKUP(Rent[[#This Row],[Real_estate_Item]],Houses[#All],6)</f>
        <v>Small House</v>
      </c>
      <c r="G3696" s="3">
        <f>VLOOKUP(Rent[[#This Row],[Real_estate_Item]],Houses[#All],7)</f>
        <v>625</v>
      </c>
      <c r="H3696" s="3">
        <f t="shared" si="114"/>
        <v>1875</v>
      </c>
      <c r="I3696" s="3">
        <f t="shared" si="115"/>
        <v>7500</v>
      </c>
      <c r="J3696" s="4">
        <f>Rent[[#This Row],[Actual_Rent]]/Rent[[#This Row],[Planned_rent]]</f>
        <v>0.25</v>
      </c>
      <c r="K3696"/>
    </row>
    <row r="3697" spans="1:11" x14ac:dyDescent="0.25">
      <c r="A3697">
        <v>201</v>
      </c>
      <c r="B3697" s="1">
        <v>42736</v>
      </c>
      <c r="C3697">
        <v>7</v>
      </c>
      <c r="D3697" t="str">
        <f>VLOOKUP(Rent[[#This Row],[Real_estate_Item]],Houses[#All],2)</f>
        <v>Veldhoven-Noord</v>
      </c>
      <c r="E3697" t="str">
        <f>VLOOKUP(Rent[[#This Row],[Real_estate_Item]],Houses[#All],3)</f>
        <v>Waterrijk</v>
      </c>
      <c r="F3697" t="str">
        <f>VLOOKUP(Rent[[#This Row],[Real_estate_Item]],Houses[#All],6)</f>
        <v>Small House</v>
      </c>
      <c r="G3697" s="3">
        <f>VLOOKUP(Rent[[#This Row],[Real_estate_Item]],Houses[#All],7)</f>
        <v>625</v>
      </c>
      <c r="H3697" s="3">
        <f t="shared" si="114"/>
        <v>4375</v>
      </c>
      <c r="I3697" s="3">
        <f t="shared" si="115"/>
        <v>7500</v>
      </c>
      <c r="J3697" s="4">
        <f>Rent[[#This Row],[Actual_Rent]]/Rent[[#This Row],[Planned_rent]]</f>
        <v>0.58333333333333337</v>
      </c>
      <c r="K3697"/>
    </row>
    <row r="3698" spans="1:11" x14ac:dyDescent="0.25">
      <c r="A3698">
        <v>201</v>
      </c>
      <c r="B3698" s="1">
        <v>43101</v>
      </c>
      <c r="C3698">
        <v>8</v>
      </c>
      <c r="D3698" t="str">
        <f>VLOOKUP(Rent[[#This Row],[Real_estate_Item]],Houses[#All],2)</f>
        <v>Veldhoven-Noord</v>
      </c>
      <c r="E3698" t="str">
        <f>VLOOKUP(Rent[[#This Row],[Real_estate_Item]],Houses[#All],3)</f>
        <v>Waterrijk</v>
      </c>
      <c r="F3698" t="str">
        <f>VLOOKUP(Rent[[#This Row],[Real_estate_Item]],Houses[#All],6)</f>
        <v>Small House</v>
      </c>
      <c r="G3698" s="3">
        <f>VLOOKUP(Rent[[#This Row],[Real_estate_Item]],Houses[#All],7)</f>
        <v>625</v>
      </c>
      <c r="H3698" s="3">
        <f t="shared" si="114"/>
        <v>5000</v>
      </c>
      <c r="I3698" s="3">
        <f t="shared" si="115"/>
        <v>7500</v>
      </c>
      <c r="J3698" s="4">
        <f>Rent[[#This Row],[Actual_Rent]]/Rent[[#This Row],[Planned_rent]]</f>
        <v>0.66666666666666663</v>
      </c>
      <c r="K3698"/>
    </row>
    <row r="3699" spans="1:11" x14ac:dyDescent="0.25">
      <c r="A3699">
        <v>201</v>
      </c>
      <c r="B3699" s="1">
        <v>43101</v>
      </c>
      <c r="C3699">
        <v>10</v>
      </c>
      <c r="D3699" t="str">
        <f>VLOOKUP(Rent[[#This Row],[Real_estate_Item]],Houses[#All],2)</f>
        <v>Veldhoven-Noord</v>
      </c>
      <c r="E3699" t="str">
        <f>VLOOKUP(Rent[[#This Row],[Real_estate_Item]],Houses[#All],3)</f>
        <v>Waterrijk</v>
      </c>
      <c r="F3699" t="str">
        <f>VLOOKUP(Rent[[#This Row],[Real_estate_Item]],Houses[#All],6)</f>
        <v>Small House</v>
      </c>
      <c r="G3699" s="3">
        <f>VLOOKUP(Rent[[#This Row],[Real_estate_Item]],Houses[#All],7)</f>
        <v>625</v>
      </c>
      <c r="H3699" s="3">
        <f t="shared" si="114"/>
        <v>6250</v>
      </c>
      <c r="I3699" s="3">
        <f t="shared" si="115"/>
        <v>7500</v>
      </c>
      <c r="J3699" s="4">
        <f>Rent[[#This Row],[Actual_Rent]]/Rent[[#This Row],[Planned_rent]]</f>
        <v>0.83333333333333337</v>
      </c>
      <c r="K3699"/>
    </row>
    <row r="3700" spans="1:11" x14ac:dyDescent="0.25">
      <c r="A3700">
        <v>201</v>
      </c>
      <c r="B3700" s="1">
        <v>43466</v>
      </c>
      <c r="C3700">
        <v>12</v>
      </c>
      <c r="D3700" t="str">
        <f>VLOOKUP(Rent[[#This Row],[Real_estate_Item]],Houses[#All],2)</f>
        <v>Veldhoven-Noord</v>
      </c>
      <c r="E3700" t="str">
        <f>VLOOKUP(Rent[[#This Row],[Real_estate_Item]],Houses[#All],3)</f>
        <v>Waterrijk</v>
      </c>
      <c r="F3700" t="str">
        <f>VLOOKUP(Rent[[#This Row],[Real_estate_Item]],Houses[#All],6)</f>
        <v>Small House</v>
      </c>
      <c r="G3700" s="3">
        <f>VLOOKUP(Rent[[#This Row],[Real_estate_Item]],Houses[#All],7)</f>
        <v>625</v>
      </c>
      <c r="H3700" s="3">
        <f t="shared" si="114"/>
        <v>7500</v>
      </c>
      <c r="I3700" s="3">
        <f t="shared" si="115"/>
        <v>7500</v>
      </c>
      <c r="J3700" s="4">
        <f>Rent[[#This Row],[Actual_Rent]]/Rent[[#This Row],[Planned_rent]]</f>
        <v>1</v>
      </c>
      <c r="K3700"/>
    </row>
    <row r="3701" spans="1:11" x14ac:dyDescent="0.25">
      <c r="A3701">
        <v>202</v>
      </c>
      <c r="B3701" s="1">
        <v>36892</v>
      </c>
      <c r="C3701">
        <v>4</v>
      </c>
      <c r="D3701" t="str">
        <f>VLOOKUP(Rent[[#This Row],[Real_estate_Item]],Houses[#All],2)</f>
        <v>Veldhoven-Noord</v>
      </c>
      <c r="E3701" t="str">
        <f>VLOOKUP(Rent[[#This Row],[Real_estate_Item]],Houses[#All],3)</f>
        <v>Waterrijk</v>
      </c>
      <c r="F3701" t="str">
        <f>VLOOKUP(Rent[[#This Row],[Real_estate_Item]],Houses[#All],6)</f>
        <v>Small House</v>
      </c>
      <c r="G3701" s="3">
        <f>VLOOKUP(Rent[[#This Row],[Real_estate_Item]],Houses[#All],7)</f>
        <v>690</v>
      </c>
      <c r="H3701" s="3">
        <f t="shared" si="114"/>
        <v>2760</v>
      </c>
      <c r="I3701" s="3">
        <f t="shared" si="115"/>
        <v>8280</v>
      </c>
      <c r="J3701" s="4">
        <f>Rent[[#This Row],[Actual_Rent]]/Rent[[#This Row],[Planned_rent]]</f>
        <v>0.33333333333333331</v>
      </c>
      <c r="K3701"/>
    </row>
    <row r="3702" spans="1:11" x14ac:dyDescent="0.25">
      <c r="A3702">
        <v>202</v>
      </c>
      <c r="B3702" s="1">
        <v>37257</v>
      </c>
      <c r="C3702">
        <v>7</v>
      </c>
      <c r="D3702" t="str">
        <f>VLOOKUP(Rent[[#This Row],[Real_estate_Item]],Houses[#All],2)</f>
        <v>Veldhoven-Noord</v>
      </c>
      <c r="E3702" t="str">
        <f>VLOOKUP(Rent[[#This Row],[Real_estate_Item]],Houses[#All],3)</f>
        <v>Waterrijk</v>
      </c>
      <c r="F3702" t="str">
        <f>VLOOKUP(Rent[[#This Row],[Real_estate_Item]],Houses[#All],6)</f>
        <v>Small House</v>
      </c>
      <c r="G3702" s="3">
        <f>VLOOKUP(Rent[[#This Row],[Real_estate_Item]],Houses[#All],7)</f>
        <v>690</v>
      </c>
      <c r="H3702" s="3">
        <f t="shared" si="114"/>
        <v>4830</v>
      </c>
      <c r="I3702" s="3">
        <f t="shared" si="115"/>
        <v>8280</v>
      </c>
      <c r="J3702" s="4">
        <f>Rent[[#This Row],[Actual_Rent]]/Rent[[#This Row],[Planned_rent]]</f>
        <v>0.58333333333333337</v>
      </c>
      <c r="K3702"/>
    </row>
    <row r="3703" spans="1:11" x14ac:dyDescent="0.25">
      <c r="A3703">
        <v>202</v>
      </c>
      <c r="B3703" s="1">
        <v>37622</v>
      </c>
      <c r="C3703">
        <v>3</v>
      </c>
      <c r="D3703" t="str">
        <f>VLOOKUP(Rent[[#This Row],[Real_estate_Item]],Houses[#All],2)</f>
        <v>Veldhoven-Noord</v>
      </c>
      <c r="E3703" t="str">
        <f>VLOOKUP(Rent[[#This Row],[Real_estate_Item]],Houses[#All],3)</f>
        <v>Waterrijk</v>
      </c>
      <c r="F3703" t="str">
        <f>VLOOKUP(Rent[[#This Row],[Real_estate_Item]],Houses[#All],6)</f>
        <v>Small House</v>
      </c>
      <c r="G3703" s="3">
        <f>VLOOKUP(Rent[[#This Row],[Real_estate_Item]],Houses[#All],7)</f>
        <v>690</v>
      </c>
      <c r="H3703" s="3">
        <f t="shared" si="114"/>
        <v>2070</v>
      </c>
      <c r="I3703" s="3">
        <f t="shared" si="115"/>
        <v>8280</v>
      </c>
      <c r="J3703" s="4">
        <f>Rent[[#This Row],[Actual_Rent]]/Rent[[#This Row],[Planned_rent]]</f>
        <v>0.25</v>
      </c>
      <c r="K3703"/>
    </row>
    <row r="3704" spans="1:11" x14ac:dyDescent="0.25">
      <c r="A3704">
        <v>202</v>
      </c>
      <c r="B3704" s="1">
        <v>37987</v>
      </c>
      <c r="C3704">
        <v>4</v>
      </c>
      <c r="D3704" t="str">
        <f>VLOOKUP(Rent[[#This Row],[Real_estate_Item]],Houses[#All],2)</f>
        <v>Veldhoven-Noord</v>
      </c>
      <c r="E3704" t="str">
        <f>VLOOKUP(Rent[[#This Row],[Real_estate_Item]],Houses[#All],3)</f>
        <v>Waterrijk</v>
      </c>
      <c r="F3704" t="str">
        <f>VLOOKUP(Rent[[#This Row],[Real_estate_Item]],Houses[#All],6)</f>
        <v>Small House</v>
      </c>
      <c r="G3704" s="3">
        <f>VLOOKUP(Rent[[#This Row],[Real_estate_Item]],Houses[#All],7)</f>
        <v>690</v>
      </c>
      <c r="H3704" s="3">
        <f t="shared" si="114"/>
        <v>2760</v>
      </c>
      <c r="I3704" s="3">
        <f t="shared" si="115"/>
        <v>8280</v>
      </c>
      <c r="J3704" s="4">
        <f>Rent[[#This Row],[Actual_Rent]]/Rent[[#This Row],[Planned_rent]]</f>
        <v>0.33333333333333331</v>
      </c>
      <c r="K3704"/>
    </row>
    <row r="3705" spans="1:11" x14ac:dyDescent="0.25">
      <c r="A3705">
        <v>202</v>
      </c>
      <c r="B3705" s="1">
        <v>38353</v>
      </c>
      <c r="C3705">
        <v>3</v>
      </c>
      <c r="D3705" t="str">
        <f>VLOOKUP(Rent[[#This Row],[Real_estate_Item]],Houses[#All],2)</f>
        <v>Veldhoven-Noord</v>
      </c>
      <c r="E3705" t="str">
        <f>VLOOKUP(Rent[[#This Row],[Real_estate_Item]],Houses[#All],3)</f>
        <v>Waterrijk</v>
      </c>
      <c r="F3705" t="str">
        <f>VLOOKUP(Rent[[#This Row],[Real_estate_Item]],Houses[#All],6)</f>
        <v>Small House</v>
      </c>
      <c r="G3705" s="3">
        <f>VLOOKUP(Rent[[#This Row],[Real_estate_Item]],Houses[#All],7)</f>
        <v>690</v>
      </c>
      <c r="H3705" s="3">
        <f t="shared" si="114"/>
        <v>2070</v>
      </c>
      <c r="I3705" s="3">
        <f t="shared" si="115"/>
        <v>8280</v>
      </c>
      <c r="J3705" s="4">
        <f>Rent[[#This Row],[Actual_Rent]]/Rent[[#This Row],[Planned_rent]]</f>
        <v>0.25</v>
      </c>
      <c r="K3705"/>
    </row>
    <row r="3706" spans="1:11" x14ac:dyDescent="0.25">
      <c r="A3706">
        <v>202</v>
      </c>
      <c r="B3706" s="1">
        <v>38718</v>
      </c>
      <c r="C3706">
        <v>4</v>
      </c>
      <c r="D3706" t="str">
        <f>VLOOKUP(Rent[[#This Row],[Real_estate_Item]],Houses[#All],2)</f>
        <v>Veldhoven-Noord</v>
      </c>
      <c r="E3706" t="str">
        <f>VLOOKUP(Rent[[#This Row],[Real_estate_Item]],Houses[#All],3)</f>
        <v>Waterrijk</v>
      </c>
      <c r="F3706" t="str">
        <f>VLOOKUP(Rent[[#This Row],[Real_estate_Item]],Houses[#All],6)</f>
        <v>Small House</v>
      </c>
      <c r="G3706" s="3">
        <f>VLOOKUP(Rent[[#This Row],[Real_estate_Item]],Houses[#All],7)</f>
        <v>690</v>
      </c>
      <c r="H3706" s="3">
        <f t="shared" si="114"/>
        <v>2760</v>
      </c>
      <c r="I3706" s="3">
        <f t="shared" si="115"/>
        <v>8280</v>
      </c>
      <c r="J3706" s="4">
        <f>Rent[[#This Row],[Actual_Rent]]/Rent[[#This Row],[Planned_rent]]</f>
        <v>0.33333333333333331</v>
      </c>
      <c r="K3706"/>
    </row>
    <row r="3707" spans="1:11" x14ac:dyDescent="0.25">
      <c r="A3707">
        <v>202</v>
      </c>
      <c r="B3707" s="1">
        <v>39083</v>
      </c>
      <c r="C3707">
        <v>7</v>
      </c>
      <c r="D3707" t="str">
        <f>VLOOKUP(Rent[[#This Row],[Real_estate_Item]],Houses[#All],2)</f>
        <v>Veldhoven-Noord</v>
      </c>
      <c r="E3707" t="str">
        <f>VLOOKUP(Rent[[#This Row],[Real_estate_Item]],Houses[#All],3)</f>
        <v>Waterrijk</v>
      </c>
      <c r="F3707" t="str">
        <f>VLOOKUP(Rent[[#This Row],[Real_estate_Item]],Houses[#All],6)</f>
        <v>Small House</v>
      </c>
      <c r="G3707" s="3">
        <f>VLOOKUP(Rent[[#This Row],[Real_estate_Item]],Houses[#All],7)</f>
        <v>690</v>
      </c>
      <c r="H3707" s="3">
        <f t="shared" si="114"/>
        <v>4830</v>
      </c>
      <c r="I3707" s="3">
        <f t="shared" si="115"/>
        <v>8280</v>
      </c>
      <c r="J3707" s="4">
        <f>Rent[[#This Row],[Actual_Rent]]/Rent[[#This Row],[Planned_rent]]</f>
        <v>0.58333333333333337</v>
      </c>
      <c r="K3707"/>
    </row>
    <row r="3708" spans="1:11" x14ac:dyDescent="0.25">
      <c r="A3708">
        <v>202</v>
      </c>
      <c r="B3708" s="1">
        <v>39448</v>
      </c>
      <c r="C3708">
        <v>4</v>
      </c>
      <c r="D3708" t="str">
        <f>VLOOKUP(Rent[[#This Row],[Real_estate_Item]],Houses[#All],2)</f>
        <v>Veldhoven-Noord</v>
      </c>
      <c r="E3708" t="str">
        <f>VLOOKUP(Rent[[#This Row],[Real_estate_Item]],Houses[#All],3)</f>
        <v>Waterrijk</v>
      </c>
      <c r="F3708" t="str">
        <f>VLOOKUP(Rent[[#This Row],[Real_estate_Item]],Houses[#All],6)</f>
        <v>Small House</v>
      </c>
      <c r="G3708" s="3">
        <f>VLOOKUP(Rent[[#This Row],[Real_estate_Item]],Houses[#All],7)</f>
        <v>690</v>
      </c>
      <c r="H3708" s="3">
        <f t="shared" si="114"/>
        <v>2760</v>
      </c>
      <c r="I3708" s="3">
        <f t="shared" si="115"/>
        <v>8280</v>
      </c>
      <c r="J3708" s="4">
        <f>Rent[[#This Row],[Actual_Rent]]/Rent[[#This Row],[Planned_rent]]</f>
        <v>0.33333333333333331</v>
      </c>
      <c r="K3708"/>
    </row>
    <row r="3709" spans="1:11" x14ac:dyDescent="0.25">
      <c r="A3709">
        <v>202</v>
      </c>
      <c r="B3709" s="1">
        <v>39814</v>
      </c>
      <c r="C3709">
        <v>6</v>
      </c>
      <c r="D3709" t="str">
        <f>VLOOKUP(Rent[[#This Row],[Real_estate_Item]],Houses[#All],2)</f>
        <v>Veldhoven-Noord</v>
      </c>
      <c r="E3709" t="str">
        <f>VLOOKUP(Rent[[#This Row],[Real_estate_Item]],Houses[#All],3)</f>
        <v>Waterrijk</v>
      </c>
      <c r="F3709" t="str">
        <f>VLOOKUP(Rent[[#This Row],[Real_estate_Item]],Houses[#All],6)</f>
        <v>Small House</v>
      </c>
      <c r="G3709" s="3">
        <f>VLOOKUP(Rent[[#This Row],[Real_estate_Item]],Houses[#All],7)</f>
        <v>690</v>
      </c>
      <c r="H3709" s="3">
        <f t="shared" si="114"/>
        <v>4140</v>
      </c>
      <c r="I3709" s="3">
        <f t="shared" si="115"/>
        <v>8280</v>
      </c>
      <c r="J3709" s="4">
        <f>Rent[[#This Row],[Actual_Rent]]/Rent[[#This Row],[Planned_rent]]</f>
        <v>0.5</v>
      </c>
      <c r="K3709"/>
    </row>
    <row r="3710" spans="1:11" x14ac:dyDescent="0.25">
      <c r="A3710">
        <v>202</v>
      </c>
      <c r="B3710" s="1">
        <v>40179</v>
      </c>
      <c r="C3710">
        <v>7</v>
      </c>
      <c r="D3710" t="str">
        <f>VLOOKUP(Rent[[#This Row],[Real_estate_Item]],Houses[#All],2)</f>
        <v>Veldhoven-Noord</v>
      </c>
      <c r="E3710" t="str">
        <f>VLOOKUP(Rent[[#This Row],[Real_estate_Item]],Houses[#All],3)</f>
        <v>Waterrijk</v>
      </c>
      <c r="F3710" t="str">
        <f>VLOOKUP(Rent[[#This Row],[Real_estate_Item]],Houses[#All],6)</f>
        <v>Small House</v>
      </c>
      <c r="G3710" s="3">
        <f>VLOOKUP(Rent[[#This Row],[Real_estate_Item]],Houses[#All],7)</f>
        <v>690</v>
      </c>
      <c r="H3710" s="3">
        <f t="shared" si="114"/>
        <v>4830</v>
      </c>
      <c r="I3710" s="3">
        <f t="shared" si="115"/>
        <v>8280</v>
      </c>
      <c r="J3710" s="4">
        <f>Rent[[#This Row],[Actual_Rent]]/Rent[[#This Row],[Planned_rent]]</f>
        <v>0.58333333333333337</v>
      </c>
      <c r="K3710"/>
    </row>
    <row r="3711" spans="1:11" x14ac:dyDescent="0.25">
      <c r="A3711">
        <v>202</v>
      </c>
      <c r="B3711" s="1">
        <v>40544</v>
      </c>
      <c r="C3711">
        <v>7</v>
      </c>
      <c r="D3711" t="str">
        <f>VLOOKUP(Rent[[#This Row],[Real_estate_Item]],Houses[#All],2)</f>
        <v>Veldhoven-Noord</v>
      </c>
      <c r="E3711" t="str">
        <f>VLOOKUP(Rent[[#This Row],[Real_estate_Item]],Houses[#All],3)</f>
        <v>Waterrijk</v>
      </c>
      <c r="F3711" t="str">
        <f>VLOOKUP(Rent[[#This Row],[Real_estate_Item]],Houses[#All],6)</f>
        <v>Small House</v>
      </c>
      <c r="G3711" s="3">
        <f>VLOOKUP(Rent[[#This Row],[Real_estate_Item]],Houses[#All],7)</f>
        <v>690</v>
      </c>
      <c r="H3711" s="3">
        <f t="shared" si="114"/>
        <v>4830</v>
      </c>
      <c r="I3711" s="3">
        <f t="shared" si="115"/>
        <v>8280</v>
      </c>
      <c r="J3711" s="4">
        <f>Rent[[#This Row],[Actual_Rent]]/Rent[[#This Row],[Planned_rent]]</f>
        <v>0.58333333333333337</v>
      </c>
      <c r="K3711"/>
    </row>
    <row r="3712" spans="1:11" x14ac:dyDescent="0.25">
      <c r="A3712">
        <v>202</v>
      </c>
      <c r="B3712" s="1">
        <v>40909</v>
      </c>
      <c r="C3712">
        <v>7</v>
      </c>
      <c r="D3712" t="str">
        <f>VLOOKUP(Rent[[#This Row],[Real_estate_Item]],Houses[#All],2)</f>
        <v>Veldhoven-Noord</v>
      </c>
      <c r="E3712" t="str">
        <f>VLOOKUP(Rent[[#This Row],[Real_estate_Item]],Houses[#All],3)</f>
        <v>Waterrijk</v>
      </c>
      <c r="F3712" t="str">
        <f>VLOOKUP(Rent[[#This Row],[Real_estate_Item]],Houses[#All],6)</f>
        <v>Small House</v>
      </c>
      <c r="G3712" s="3">
        <f>VLOOKUP(Rent[[#This Row],[Real_estate_Item]],Houses[#All],7)</f>
        <v>690</v>
      </c>
      <c r="H3712" s="3">
        <f t="shared" si="114"/>
        <v>4830</v>
      </c>
      <c r="I3712" s="3">
        <f t="shared" si="115"/>
        <v>8280</v>
      </c>
      <c r="J3712" s="4">
        <f>Rent[[#This Row],[Actual_Rent]]/Rent[[#This Row],[Planned_rent]]</f>
        <v>0.58333333333333337</v>
      </c>
      <c r="K3712"/>
    </row>
    <row r="3713" spans="1:11" x14ac:dyDescent="0.25">
      <c r="A3713">
        <v>202</v>
      </c>
      <c r="B3713" s="1">
        <v>41275</v>
      </c>
      <c r="C3713">
        <v>4</v>
      </c>
      <c r="D3713" t="str">
        <f>VLOOKUP(Rent[[#This Row],[Real_estate_Item]],Houses[#All],2)</f>
        <v>Veldhoven-Noord</v>
      </c>
      <c r="E3713" t="str">
        <f>VLOOKUP(Rent[[#This Row],[Real_estate_Item]],Houses[#All],3)</f>
        <v>Waterrijk</v>
      </c>
      <c r="F3713" t="str">
        <f>VLOOKUP(Rent[[#This Row],[Real_estate_Item]],Houses[#All],6)</f>
        <v>Small House</v>
      </c>
      <c r="G3713" s="3">
        <f>VLOOKUP(Rent[[#This Row],[Real_estate_Item]],Houses[#All],7)</f>
        <v>690</v>
      </c>
      <c r="H3713" s="3">
        <f t="shared" si="114"/>
        <v>2760</v>
      </c>
      <c r="I3713" s="3">
        <f t="shared" si="115"/>
        <v>8280</v>
      </c>
      <c r="J3713" s="4">
        <f>Rent[[#This Row],[Actual_Rent]]/Rent[[#This Row],[Planned_rent]]</f>
        <v>0.33333333333333331</v>
      </c>
      <c r="K3713"/>
    </row>
    <row r="3714" spans="1:11" x14ac:dyDescent="0.25">
      <c r="A3714">
        <v>202</v>
      </c>
      <c r="B3714" s="1">
        <v>41640</v>
      </c>
      <c r="C3714">
        <v>7</v>
      </c>
      <c r="D3714" t="str">
        <f>VLOOKUP(Rent[[#This Row],[Real_estate_Item]],Houses[#All],2)</f>
        <v>Veldhoven-Noord</v>
      </c>
      <c r="E3714" t="str">
        <f>VLOOKUP(Rent[[#This Row],[Real_estate_Item]],Houses[#All],3)</f>
        <v>Waterrijk</v>
      </c>
      <c r="F3714" t="str">
        <f>VLOOKUP(Rent[[#This Row],[Real_estate_Item]],Houses[#All],6)</f>
        <v>Small House</v>
      </c>
      <c r="G3714" s="3">
        <f>VLOOKUP(Rent[[#This Row],[Real_estate_Item]],Houses[#All],7)</f>
        <v>690</v>
      </c>
      <c r="H3714" s="3">
        <f t="shared" ref="H3714:H3777" si="116">C3714*G3714</f>
        <v>4830</v>
      </c>
      <c r="I3714" s="3">
        <f t="shared" ref="I3714:I3777" si="117">$C$2*G3714</f>
        <v>8280</v>
      </c>
      <c r="J3714" s="4">
        <f>Rent[[#This Row],[Actual_Rent]]/Rent[[#This Row],[Planned_rent]]</f>
        <v>0.58333333333333337</v>
      </c>
      <c r="K3714"/>
    </row>
    <row r="3715" spans="1:11" x14ac:dyDescent="0.25">
      <c r="A3715">
        <v>202</v>
      </c>
      <c r="B3715" s="1">
        <v>41640</v>
      </c>
      <c r="C3715">
        <v>7</v>
      </c>
      <c r="D3715" t="str">
        <f>VLOOKUP(Rent[[#This Row],[Real_estate_Item]],Houses[#All],2)</f>
        <v>Veldhoven-Noord</v>
      </c>
      <c r="E3715" t="str">
        <f>VLOOKUP(Rent[[#This Row],[Real_estate_Item]],Houses[#All],3)</f>
        <v>Waterrijk</v>
      </c>
      <c r="F3715" t="str">
        <f>VLOOKUP(Rent[[#This Row],[Real_estate_Item]],Houses[#All],6)</f>
        <v>Small House</v>
      </c>
      <c r="G3715" s="3">
        <f>VLOOKUP(Rent[[#This Row],[Real_estate_Item]],Houses[#All],7)</f>
        <v>690</v>
      </c>
      <c r="H3715" s="3">
        <f t="shared" si="116"/>
        <v>4830</v>
      </c>
      <c r="I3715" s="3">
        <f t="shared" si="117"/>
        <v>8280</v>
      </c>
      <c r="J3715" s="4">
        <f>Rent[[#This Row],[Actual_Rent]]/Rent[[#This Row],[Planned_rent]]</f>
        <v>0.58333333333333337</v>
      </c>
      <c r="K3715"/>
    </row>
    <row r="3716" spans="1:11" x14ac:dyDescent="0.25">
      <c r="A3716">
        <v>202</v>
      </c>
      <c r="B3716" s="1">
        <v>42005</v>
      </c>
      <c r="C3716">
        <v>6</v>
      </c>
      <c r="D3716" t="str">
        <f>VLOOKUP(Rent[[#This Row],[Real_estate_Item]],Houses[#All],2)</f>
        <v>Veldhoven-Noord</v>
      </c>
      <c r="E3716" t="str">
        <f>VLOOKUP(Rent[[#This Row],[Real_estate_Item]],Houses[#All],3)</f>
        <v>Waterrijk</v>
      </c>
      <c r="F3716" t="str">
        <f>VLOOKUP(Rent[[#This Row],[Real_estate_Item]],Houses[#All],6)</f>
        <v>Small House</v>
      </c>
      <c r="G3716" s="3">
        <f>VLOOKUP(Rent[[#This Row],[Real_estate_Item]],Houses[#All],7)</f>
        <v>690</v>
      </c>
      <c r="H3716" s="3">
        <f t="shared" si="116"/>
        <v>4140</v>
      </c>
      <c r="I3716" s="3">
        <f t="shared" si="117"/>
        <v>8280</v>
      </c>
      <c r="J3716" s="4">
        <f>Rent[[#This Row],[Actual_Rent]]/Rent[[#This Row],[Planned_rent]]</f>
        <v>0.5</v>
      </c>
      <c r="K3716"/>
    </row>
    <row r="3717" spans="1:11" x14ac:dyDescent="0.25">
      <c r="A3717">
        <v>202</v>
      </c>
      <c r="B3717" s="1">
        <v>42370</v>
      </c>
      <c r="C3717">
        <v>3</v>
      </c>
      <c r="D3717" t="str">
        <f>VLOOKUP(Rent[[#This Row],[Real_estate_Item]],Houses[#All],2)</f>
        <v>Veldhoven-Noord</v>
      </c>
      <c r="E3717" t="str">
        <f>VLOOKUP(Rent[[#This Row],[Real_estate_Item]],Houses[#All],3)</f>
        <v>Waterrijk</v>
      </c>
      <c r="F3717" t="str">
        <f>VLOOKUP(Rent[[#This Row],[Real_estate_Item]],Houses[#All],6)</f>
        <v>Small House</v>
      </c>
      <c r="G3717" s="3">
        <f>VLOOKUP(Rent[[#This Row],[Real_estate_Item]],Houses[#All],7)</f>
        <v>690</v>
      </c>
      <c r="H3717" s="3">
        <f t="shared" si="116"/>
        <v>2070</v>
      </c>
      <c r="I3717" s="3">
        <f t="shared" si="117"/>
        <v>8280</v>
      </c>
      <c r="J3717" s="4">
        <f>Rent[[#This Row],[Actual_Rent]]/Rent[[#This Row],[Planned_rent]]</f>
        <v>0.25</v>
      </c>
      <c r="K3717"/>
    </row>
    <row r="3718" spans="1:11" x14ac:dyDescent="0.25">
      <c r="A3718">
        <v>202</v>
      </c>
      <c r="B3718" s="1">
        <v>42736</v>
      </c>
      <c r="C3718">
        <v>6</v>
      </c>
      <c r="D3718" t="str">
        <f>VLOOKUP(Rent[[#This Row],[Real_estate_Item]],Houses[#All],2)</f>
        <v>Veldhoven-Noord</v>
      </c>
      <c r="E3718" t="str">
        <f>VLOOKUP(Rent[[#This Row],[Real_estate_Item]],Houses[#All],3)</f>
        <v>Waterrijk</v>
      </c>
      <c r="F3718" t="str">
        <f>VLOOKUP(Rent[[#This Row],[Real_estate_Item]],Houses[#All],6)</f>
        <v>Small House</v>
      </c>
      <c r="G3718" s="3">
        <f>VLOOKUP(Rent[[#This Row],[Real_estate_Item]],Houses[#All],7)</f>
        <v>690</v>
      </c>
      <c r="H3718" s="3">
        <f t="shared" si="116"/>
        <v>4140</v>
      </c>
      <c r="I3718" s="3">
        <f t="shared" si="117"/>
        <v>8280</v>
      </c>
      <c r="J3718" s="4">
        <f>Rent[[#This Row],[Actual_Rent]]/Rent[[#This Row],[Planned_rent]]</f>
        <v>0.5</v>
      </c>
      <c r="K3718"/>
    </row>
    <row r="3719" spans="1:11" x14ac:dyDescent="0.25">
      <c r="A3719">
        <v>202</v>
      </c>
      <c r="B3719" s="1">
        <v>43101</v>
      </c>
      <c r="C3719">
        <v>9</v>
      </c>
      <c r="D3719" t="str">
        <f>VLOOKUP(Rent[[#This Row],[Real_estate_Item]],Houses[#All],2)</f>
        <v>Veldhoven-Noord</v>
      </c>
      <c r="E3719" t="str">
        <f>VLOOKUP(Rent[[#This Row],[Real_estate_Item]],Houses[#All],3)</f>
        <v>Waterrijk</v>
      </c>
      <c r="F3719" t="str">
        <f>VLOOKUP(Rent[[#This Row],[Real_estate_Item]],Houses[#All],6)</f>
        <v>Small House</v>
      </c>
      <c r="G3719" s="3">
        <f>VLOOKUP(Rent[[#This Row],[Real_estate_Item]],Houses[#All],7)</f>
        <v>690</v>
      </c>
      <c r="H3719" s="3">
        <f t="shared" si="116"/>
        <v>6210</v>
      </c>
      <c r="I3719" s="3">
        <f t="shared" si="117"/>
        <v>8280</v>
      </c>
      <c r="J3719" s="4">
        <f>Rent[[#This Row],[Actual_Rent]]/Rent[[#This Row],[Planned_rent]]</f>
        <v>0.75</v>
      </c>
      <c r="K3719"/>
    </row>
    <row r="3720" spans="1:11" x14ac:dyDescent="0.25">
      <c r="A3720">
        <v>202</v>
      </c>
      <c r="B3720" s="1">
        <v>43466</v>
      </c>
      <c r="C3720">
        <v>4</v>
      </c>
      <c r="D3720" t="str">
        <f>VLOOKUP(Rent[[#This Row],[Real_estate_Item]],Houses[#All],2)</f>
        <v>Veldhoven-Noord</v>
      </c>
      <c r="E3720" t="str">
        <f>VLOOKUP(Rent[[#This Row],[Real_estate_Item]],Houses[#All],3)</f>
        <v>Waterrijk</v>
      </c>
      <c r="F3720" t="str">
        <f>VLOOKUP(Rent[[#This Row],[Real_estate_Item]],Houses[#All],6)</f>
        <v>Small House</v>
      </c>
      <c r="G3720" s="3">
        <f>VLOOKUP(Rent[[#This Row],[Real_estate_Item]],Houses[#All],7)</f>
        <v>690</v>
      </c>
      <c r="H3720" s="3">
        <f t="shared" si="116"/>
        <v>2760</v>
      </c>
      <c r="I3720" s="3">
        <f t="shared" si="117"/>
        <v>8280</v>
      </c>
      <c r="J3720" s="4">
        <f>Rent[[#This Row],[Actual_Rent]]/Rent[[#This Row],[Planned_rent]]</f>
        <v>0.33333333333333331</v>
      </c>
      <c r="K3720"/>
    </row>
    <row r="3721" spans="1:11" x14ac:dyDescent="0.25">
      <c r="A3721">
        <v>203</v>
      </c>
      <c r="B3721" s="1">
        <v>36892</v>
      </c>
      <c r="C3721">
        <v>6</v>
      </c>
      <c r="D3721" t="str">
        <f>VLOOKUP(Rent[[#This Row],[Real_estate_Item]],Houses[#All],2)</f>
        <v>Veldhoven-Noord</v>
      </c>
      <c r="E3721" t="str">
        <f>VLOOKUP(Rent[[#This Row],[Real_estate_Item]],Houses[#All],3)</f>
        <v>Waterrijk</v>
      </c>
      <c r="F3721" t="str">
        <f>VLOOKUP(Rent[[#This Row],[Real_estate_Item]],Houses[#All],6)</f>
        <v>Small House</v>
      </c>
      <c r="G3721" s="3">
        <f>VLOOKUP(Rent[[#This Row],[Real_estate_Item]],Houses[#All],7)</f>
        <v>557</v>
      </c>
      <c r="H3721" s="3">
        <f t="shared" si="116"/>
        <v>3342</v>
      </c>
      <c r="I3721" s="3">
        <f t="shared" si="117"/>
        <v>6684</v>
      </c>
      <c r="J3721" s="4">
        <f>Rent[[#This Row],[Actual_Rent]]/Rent[[#This Row],[Planned_rent]]</f>
        <v>0.5</v>
      </c>
      <c r="K3721"/>
    </row>
    <row r="3722" spans="1:11" x14ac:dyDescent="0.25">
      <c r="A3722">
        <v>203</v>
      </c>
      <c r="B3722" s="1">
        <v>37257</v>
      </c>
      <c r="C3722">
        <v>6</v>
      </c>
      <c r="D3722" t="str">
        <f>VLOOKUP(Rent[[#This Row],[Real_estate_Item]],Houses[#All],2)</f>
        <v>Veldhoven-Noord</v>
      </c>
      <c r="E3722" t="str">
        <f>VLOOKUP(Rent[[#This Row],[Real_estate_Item]],Houses[#All],3)</f>
        <v>Waterrijk</v>
      </c>
      <c r="F3722" t="str">
        <f>VLOOKUP(Rent[[#This Row],[Real_estate_Item]],Houses[#All],6)</f>
        <v>Small House</v>
      </c>
      <c r="G3722" s="3">
        <f>VLOOKUP(Rent[[#This Row],[Real_estate_Item]],Houses[#All],7)</f>
        <v>557</v>
      </c>
      <c r="H3722" s="3">
        <f t="shared" si="116"/>
        <v>3342</v>
      </c>
      <c r="I3722" s="3">
        <f t="shared" si="117"/>
        <v>6684</v>
      </c>
      <c r="J3722" s="4">
        <f>Rent[[#This Row],[Actual_Rent]]/Rent[[#This Row],[Planned_rent]]</f>
        <v>0.5</v>
      </c>
      <c r="K3722"/>
    </row>
    <row r="3723" spans="1:11" x14ac:dyDescent="0.25">
      <c r="A3723">
        <v>203</v>
      </c>
      <c r="B3723" s="1">
        <v>37622</v>
      </c>
      <c r="C3723">
        <v>4</v>
      </c>
      <c r="D3723" t="str">
        <f>VLOOKUP(Rent[[#This Row],[Real_estate_Item]],Houses[#All],2)</f>
        <v>Veldhoven-Noord</v>
      </c>
      <c r="E3723" t="str">
        <f>VLOOKUP(Rent[[#This Row],[Real_estate_Item]],Houses[#All],3)</f>
        <v>Waterrijk</v>
      </c>
      <c r="F3723" t="str">
        <f>VLOOKUP(Rent[[#This Row],[Real_estate_Item]],Houses[#All],6)</f>
        <v>Small House</v>
      </c>
      <c r="G3723" s="3">
        <f>VLOOKUP(Rent[[#This Row],[Real_estate_Item]],Houses[#All],7)</f>
        <v>557</v>
      </c>
      <c r="H3723" s="3">
        <f t="shared" si="116"/>
        <v>2228</v>
      </c>
      <c r="I3723" s="3">
        <f t="shared" si="117"/>
        <v>6684</v>
      </c>
      <c r="J3723" s="4">
        <f>Rent[[#This Row],[Actual_Rent]]/Rent[[#This Row],[Planned_rent]]</f>
        <v>0.33333333333333331</v>
      </c>
      <c r="K3723"/>
    </row>
    <row r="3724" spans="1:11" x14ac:dyDescent="0.25">
      <c r="A3724">
        <v>203</v>
      </c>
      <c r="B3724" s="1">
        <v>37987</v>
      </c>
      <c r="C3724">
        <v>6</v>
      </c>
      <c r="D3724" t="str">
        <f>VLOOKUP(Rent[[#This Row],[Real_estate_Item]],Houses[#All],2)</f>
        <v>Veldhoven-Noord</v>
      </c>
      <c r="E3724" t="str">
        <f>VLOOKUP(Rent[[#This Row],[Real_estate_Item]],Houses[#All],3)</f>
        <v>Waterrijk</v>
      </c>
      <c r="F3724" t="str">
        <f>VLOOKUP(Rent[[#This Row],[Real_estate_Item]],Houses[#All],6)</f>
        <v>Small House</v>
      </c>
      <c r="G3724" s="3">
        <f>VLOOKUP(Rent[[#This Row],[Real_estate_Item]],Houses[#All],7)</f>
        <v>557</v>
      </c>
      <c r="H3724" s="3">
        <f t="shared" si="116"/>
        <v>3342</v>
      </c>
      <c r="I3724" s="3">
        <f t="shared" si="117"/>
        <v>6684</v>
      </c>
      <c r="J3724" s="4">
        <f>Rent[[#This Row],[Actual_Rent]]/Rent[[#This Row],[Planned_rent]]</f>
        <v>0.5</v>
      </c>
      <c r="K3724"/>
    </row>
    <row r="3725" spans="1:11" x14ac:dyDescent="0.25">
      <c r="A3725">
        <v>203</v>
      </c>
      <c r="B3725" s="1">
        <v>38353</v>
      </c>
      <c r="C3725">
        <v>7</v>
      </c>
      <c r="D3725" t="str">
        <f>VLOOKUP(Rent[[#This Row],[Real_estate_Item]],Houses[#All],2)</f>
        <v>Veldhoven-Noord</v>
      </c>
      <c r="E3725" t="str">
        <f>VLOOKUP(Rent[[#This Row],[Real_estate_Item]],Houses[#All],3)</f>
        <v>Waterrijk</v>
      </c>
      <c r="F3725" t="str">
        <f>VLOOKUP(Rent[[#This Row],[Real_estate_Item]],Houses[#All],6)</f>
        <v>Small House</v>
      </c>
      <c r="G3725" s="3">
        <f>VLOOKUP(Rent[[#This Row],[Real_estate_Item]],Houses[#All],7)</f>
        <v>557</v>
      </c>
      <c r="H3725" s="3">
        <f t="shared" si="116"/>
        <v>3899</v>
      </c>
      <c r="I3725" s="3">
        <f t="shared" si="117"/>
        <v>6684</v>
      </c>
      <c r="J3725" s="4">
        <f>Rent[[#This Row],[Actual_Rent]]/Rent[[#This Row],[Planned_rent]]</f>
        <v>0.58333333333333337</v>
      </c>
      <c r="K3725"/>
    </row>
    <row r="3726" spans="1:11" x14ac:dyDescent="0.25">
      <c r="A3726">
        <v>203</v>
      </c>
      <c r="B3726" s="1">
        <v>38718</v>
      </c>
      <c r="C3726">
        <v>3</v>
      </c>
      <c r="D3726" t="str">
        <f>VLOOKUP(Rent[[#This Row],[Real_estate_Item]],Houses[#All],2)</f>
        <v>Veldhoven-Noord</v>
      </c>
      <c r="E3726" t="str">
        <f>VLOOKUP(Rent[[#This Row],[Real_estate_Item]],Houses[#All],3)</f>
        <v>Waterrijk</v>
      </c>
      <c r="F3726" t="str">
        <f>VLOOKUP(Rent[[#This Row],[Real_estate_Item]],Houses[#All],6)</f>
        <v>Small House</v>
      </c>
      <c r="G3726" s="3">
        <f>VLOOKUP(Rent[[#This Row],[Real_estate_Item]],Houses[#All],7)</f>
        <v>557</v>
      </c>
      <c r="H3726" s="3">
        <f t="shared" si="116"/>
        <v>1671</v>
      </c>
      <c r="I3726" s="3">
        <f t="shared" si="117"/>
        <v>6684</v>
      </c>
      <c r="J3726" s="4">
        <f>Rent[[#This Row],[Actual_Rent]]/Rent[[#This Row],[Planned_rent]]</f>
        <v>0.25</v>
      </c>
      <c r="K3726"/>
    </row>
    <row r="3727" spans="1:11" x14ac:dyDescent="0.25">
      <c r="A3727">
        <v>203</v>
      </c>
      <c r="B3727" s="1">
        <v>39083</v>
      </c>
      <c r="C3727">
        <v>4</v>
      </c>
      <c r="D3727" t="str">
        <f>VLOOKUP(Rent[[#This Row],[Real_estate_Item]],Houses[#All],2)</f>
        <v>Veldhoven-Noord</v>
      </c>
      <c r="E3727" t="str">
        <f>VLOOKUP(Rent[[#This Row],[Real_estate_Item]],Houses[#All],3)</f>
        <v>Waterrijk</v>
      </c>
      <c r="F3727" t="str">
        <f>VLOOKUP(Rent[[#This Row],[Real_estate_Item]],Houses[#All],6)</f>
        <v>Small House</v>
      </c>
      <c r="G3727" s="3">
        <f>VLOOKUP(Rent[[#This Row],[Real_estate_Item]],Houses[#All],7)</f>
        <v>557</v>
      </c>
      <c r="H3727" s="3">
        <f t="shared" si="116"/>
        <v>2228</v>
      </c>
      <c r="I3727" s="3">
        <f t="shared" si="117"/>
        <v>6684</v>
      </c>
      <c r="J3727" s="4">
        <f>Rent[[#This Row],[Actual_Rent]]/Rent[[#This Row],[Planned_rent]]</f>
        <v>0.33333333333333331</v>
      </c>
      <c r="K3727"/>
    </row>
    <row r="3728" spans="1:11" x14ac:dyDescent="0.25">
      <c r="A3728">
        <v>203</v>
      </c>
      <c r="B3728" s="1">
        <v>39448</v>
      </c>
      <c r="C3728">
        <v>4</v>
      </c>
      <c r="D3728" t="str">
        <f>VLOOKUP(Rent[[#This Row],[Real_estate_Item]],Houses[#All],2)</f>
        <v>Veldhoven-Noord</v>
      </c>
      <c r="E3728" t="str">
        <f>VLOOKUP(Rent[[#This Row],[Real_estate_Item]],Houses[#All],3)</f>
        <v>Waterrijk</v>
      </c>
      <c r="F3728" t="str">
        <f>VLOOKUP(Rent[[#This Row],[Real_estate_Item]],Houses[#All],6)</f>
        <v>Small House</v>
      </c>
      <c r="G3728" s="3">
        <f>VLOOKUP(Rent[[#This Row],[Real_estate_Item]],Houses[#All],7)</f>
        <v>557</v>
      </c>
      <c r="H3728" s="3">
        <f t="shared" si="116"/>
        <v>2228</v>
      </c>
      <c r="I3728" s="3">
        <f t="shared" si="117"/>
        <v>6684</v>
      </c>
      <c r="J3728" s="4">
        <f>Rent[[#This Row],[Actual_Rent]]/Rent[[#This Row],[Planned_rent]]</f>
        <v>0.33333333333333331</v>
      </c>
      <c r="K3728"/>
    </row>
    <row r="3729" spans="1:11" x14ac:dyDescent="0.25">
      <c r="A3729">
        <v>203</v>
      </c>
      <c r="B3729" s="1">
        <v>39814</v>
      </c>
      <c r="C3729">
        <v>5</v>
      </c>
      <c r="D3729" t="str">
        <f>VLOOKUP(Rent[[#This Row],[Real_estate_Item]],Houses[#All],2)</f>
        <v>Veldhoven-Noord</v>
      </c>
      <c r="E3729" t="str">
        <f>VLOOKUP(Rent[[#This Row],[Real_estate_Item]],Houses[#All],3)</f>
        <v>Waterrijk</v>
      </c>
      <c r="F3729" t="str">
        <f>VLOOKUP(Rent[[#This Row],[Real_estate_Item]],Houses[#All],6)</f>
        <v>Small House</v>
      </c>
      <c r="G3729" s="3">
        <f>VLOOKUP(Rent[[#This Row],[Real_estate_Item]],Houses[#All],7)</f>
        <v>557</v>
      </c>
      <c r="H3729" s="3">
        <f t="shared" si="116"/>
        <v>2785</v>
      </c>
      <c r="I3729" s="3">
        <f t="shared" si="117"/>
        <v>6684</v>
      </c>
      <c r="J3729" s="4">
        <f>Rent[[#This Row],[Actual_Rent]]/Rent[[#This Row],[Planned_rent]]</f>
        <v>0.41666666666666669</v>
      </c>
      <c r="K3729"/>
    </row>
    <row r="3730" spans="1:11" x14ac:dyDescent="0.25">
      <c r="A3730">
        <v>203</v>
      </c>
      <c r="B3730" s="1">
        <v>40179</v>
      </c>
      <c r="C3730">
        <v>4</v>
      </c>
      <c r="D3730" t="str">
        <f>VLOOKUP(Rent[[#This Row],[Real_estate_Item]],Houses[#All],2)</f>
        <v>Veldhoven-Noord</v>
      </c>
      <c r="E3730" t="str">
        <f>VLOOKUP(Rent[[#This Row],[Real_estate_Item]],Houses[#All],3)</f>
        <v>Waterrijk</v>
      </c>
      <c r="F3730" t="str">
        <f>VLOOKUP(Rent[[#This Row],[Real_estate_Item]],Houses[#All],6)</f>
        <v>Small House</v>
      </c>
      <c r="G3730" s="3">
        <f>VLOOKUP(Rent[[#This Row],[Real_estate_Item]],Houses[#All],7)</f>
        <v>557</v>
      </c>
      <c r="H3730" s="3">
        <f t="shared" si="116"/>
        <v>2228</v>
      </c>
      <c r="I3730" s="3">
        <f t="shared" si="117"/>
        <v>6684</v>
      </c>
      <c r="J3730" s="4">
        <f>Rent[[#This Row],[Actual_Rent]]/Rent[[#This Row],[Planned_rent]]</f>
        <v>0.33333333333333331</v>
      </c>
      <c r="K3730"/>
    </row>
    <row r="3731" spans="1:11" x14ac:dyDescent="0.25">
      <c r="A3731">
        <v>203</v>
      </c>
      <c r="B3731" s="1">
        <v>40544</v>
      </c>
      <c r="C3731">
        <v>3</v>
      </c>
      <c r="D3731" t="str">
        <f>VLOOKUP(Rent[[#This Row],[Real_estate_Item]],Houses[#All],2)</f>
        <v>Veldhoven-Noord</v>
      </c>
      <c r="E3731" t="str">
        <f>VLOOKUP(Rent[[#This Row],[Real_estate_Item]],Houses[#All],3)</f>
        <v>Waterrijk</v>
      </c>
      <c r="F3731" t="str">
        <f>VLOOKUP(Rent[[#This Row],[Real_estate_Item]],Houses[#All],6)</f>
        <v>Small House</v>
      </c>
      <c r="G3731" s="3">
        <f>VLOOKUP(Rent[[#This Row],[Real_estate_Item]],Houses[#All],7)</f>
        <v>557</v>
      </c>
      <c r="H3731" s="3">
        <f t="shared" si="116"/>
        <v>1671</v>
      </c>
      <c r="I3731" s="3">
        <f t="shared" si="117"/>
        <v>6684</v>
      </c>
      <c r="J3731" s="4">
        <f>Rent[[#This Row],[Actual_Rent]]/Rent[[#This Row],[Planned_rent]]</f>
        <v>0.25</v>
      </c>
      <c r="K3731"/>
    </row>
    <row r="3732" spans="1:11" x14ac:dyDescent="0.25">
      <c r="A3732">
        <v>203</v>
      </c>
      <c r="B3732" s="1">
        <v>40909</v>
      </c>
      <c r="C3732">
        <v>3</v>
      </c>
      <c r="D3732" t="str">
        <f>VLOOKUP(Rent[[#This Row],[Real_estate_Item]],Houses[#All],2)</f>
        <v>Veldhoven-Noord</v>
      </c>
      <c r="E3732" t="str">
        <f>VLOOKUP(Rent[[#This Row],[Real_estate_Item]],Houses[#All],3)</f>
        <v>Waterrijk</v>
      </c>
      <c r="F3732" t="str">
        <f>VLOOKUP(Rent[[#This Row],[Real_estate_Item]],Houses[#All],6)</f>
        <v>Small House</v>
      </c>
      <c r="G3732" s="3">
        <f>VLOOKUP(Rent[[#This Row],[Real_estate_Item]],Houses[#All],7)</f>
        <v>557</v>
      </c>
      <c r="H3732" s="3">
        <f t="shared" si="116"/>
        <v>1671</v>
      </c>
      <c r="I3732" s="3">
        <f t="shared" si="117"/>
        <v>6684</v>
      </c>
      <c r="J3732" s="4">
        <f>Rent[[#This Row],[Actual_Rent]]/Rent[[#This Row],[Planned_rent]]</f>
        <v>0.25</v>
      </c>
      <c r="K3732"/>
    </row>
    <row r="3733" spans="1:11" x14ac:dyDescent="0.25">
      <c r="A3733">
        <v>203</v>
      </c>
      <c r="B3733" s="1">
        <v>41275</v>
      </c>
      <c r="C3733">
        <v>6</v>
      </c>
      <c r="D3733" t="str">
        <f>VLOOKUP(Rent[[#This Row],[Real_estate_Item]],Houses[#All],2)</f>
        <v>Veldhoven-Noord</v>
      </c>
      <c r="E3733" t="str">
        <f>VLOOKUP(Rent[[#This Row],[Real_estate_Item]],Houses[#All],3)</f>
        <v>Waterrijk</v>
      </c>
      <c r="F3733" t="str">
        <f>VLOOKUP(Rent[[#This Row],[Real_estate_Item]],Houses[#All],6)</f>
        <v>Small House</v>
      </c>
      <c r="G3733" s="3">
        <f>VLOOKUP(Rent[[#This Row],[Real_estate_Item]],Houses[#All],7)</f>
        <v>557</v>
      </c>
      <c r="H3733" s="3">
        <f t="shared" si="116"/>
        <v>3342</v>
      </c>
      <c r="I3733" s="3">
        <f t="shared" si="117"/>
        <v>6684</v>
      </c>
      <c r="J3733" s="4">
        <f>Rent[[#This Row],[Actual_Rent]]/Rent[[#This Row],[Planned_rent]]</f>
        <v>0.5</v>
      </c>
      <c r="K3733"/>
    </row>
    <row r="3734" spans="1:11" x14ac:dyDescent="0.25">
      <c r="A3734">
        <v>203</v>
      </c>
      <c r="B3734" s="1">
        <v>41640</v>
      </c>
      <c r="C3734">
        <v>7</v>
      </c>
      <c r="D3734" t="str">
        <f>VLOOKUP(Rent[[#This Row],[Real_estate_Item]],Houses[#All],2)</f>
        <v>Veldhoven-Noord</v>
      </c>
      <c r="E3734" t="str">
        <f>VLOOKUP(Rent[[#This Row],[Real_estate_Item]],Houses[#All],3)</f>
        <v>Waterrijk</v>
      </c>
      <c r="F3734" t="str">
        <f>VLOOKUP(Rent[[#This Row],[Real_estate_Item]],Houses[#All],6)</f>
        <v>Small House</v>
      </c>
      <c r="G3734" s="3">
        <f>VLOOKUP(Rent[[#This Row],[Real_estate_Item]],Houses[#All],7)</f>
        <v>557</v>
      </c>
      <c r="H3734" s="3">
        <f t="shared" si="116"/>
        <v>3899</v>
      </c>
      <c r="I3734" s="3">
        <f t="shared" si="117"/>
        <v>6684</v>
      </c>
      <c r="J3734" s="4">
        <f>Rent[[#This Row],[Actual_Rent]]/Rent[[#This Row],[Planned_rent]]</f>
        <v>0.58333333333333337</v>
      </c>
      <c r="K3734"/>
    </row>
    <row r="3735" spans="1:11" x14ac:dyDescent="0.25">
      <c r="A3735">
        <v>203</v>
      </c>
      <c r="B3735" s="1">
        <v>41640</v>
      </c>
      <c r="C3735">
        <v>4</v>
      </c>
      <c r="D3735" t="str">
        <f>VLOOKUP(Rent[[#This Row],[Real_estate_Item]],Houses[#All],2)</f>
        <v>Veldhoven-Noord</v>
      </c>
      <c r="E3735" t="str">
        <f>VLOOKUP(Rent[[#This Row],[Real_estate_Item]],Houses[#All],3)</f>
        <v>Waterrijk</v>
      </c>
      <c r="F3735" t="str">
        <f>VLOOKUP(Rent[[#This Row],[Real_estate_Item]],Houses[#All],6)</f>
        <v>Small House</v>
      </c>
      <c r="G3735" s="3">
        <f>VLOOKUP(Rent[[#This Row],[Real_estate_Item]],Houses[#All],7)</f>
        <v>557</v>
      </c>
      <c r="H3735" s="3">
        <f t="shared" si="116"/>
        <v>2228</v>
      </c>
      <c r="I3735" s="3">
        <f t="shared" si="117"/>
        <v>6684</v>
      </c>
      <c r="J3735" s="4">
        <f>Rent[[#This Row],[Actual_Rent]]/Rent[[#This Row],[Planned_rent]]</f>
        <v>0.33333333333333331</v>
      </c>
      <c r="K3735"/>
    </row>
    <row r="3736" spans="1:11" x14ac:dyDescent="0.25">
      <c r="A3736">
        <v>203</v>
      </c>
      <c r="B3736" s="1">
        <v>42005</v>
      </c>
      <c r="C3736">
        <v>6</v>
      </c>
      <c r="D3736" t="str">
        <f>VLOOKUP(Rent[[#This Row],[Real_estate_Item]],Houses[#All],2)</f>
        <v>Veldhoven-Noord</v>
      </c>
      <c r="E3736" t="str">
        <f>VLOOKUP(Rent[[#This Row],[Real_estate_Item]],Houses[#All],3)</f>
        <v>Waterrijk</v>
      </c>
      <c r="F3736" t="str">
        <f>VLOOKUP(Rent[[#This Row],[Real_estate_Item]],Houses[#All],6)</f>
        <v>Small House</v>
      </c>
      <c r="G3736" s="3">
        <f>VLOOKUP(Rent[[#This Row],[Real_estate_Item]],Houses[#All],7)</f>
        <v>557</v>
      </c>
      <c r="H3736" s="3">
        <f t="shared" si="116"/>
        <v>3342</v>
      </c>
      <c r="I3736" s="3">
        <f t="shared" si="117"/>
        <v>6684</v>
      </c>
      <c r="J3736" s="4">
        <f>Rent[[#This Row],[Actual_Rent]]/Rent[[#This Row],[Planned_rent]]</f>
        <v>0.5</v>
      </c>
      <c r="K3736"/>
    </row>
    <row r="3737" spans="1:11" x14ac:dyDescent="0.25">
      <c r="A3737">
        <v>203</v>
      </c>
      <c r="B3737" s="1">
        <v>42370</v>
      </c>
      <c r="C3737">
        <v>7</v>
      </c>
      <c r="D3737" t="str">
        <f>VLOOKUP(Rent[[#This Row],[Real_estate_Item]],Houses[#All],2)</f>
        <v>Veldhoven-Noord</v>
      </c>
      <c r="E3737" t="str">
        <f>VLOOKUP(Rent[[#This Row],[Real_estate_Item]],Houses[#All],3)</f>
        <v>Waterrijk</v>
      </c>
      <c r="F3737" t="str">
        <f>VLOOKUP(Rent[[#This Row],[Real_estate_Item]],Houses[#All],6)</f>
        <v>Small House</v>
      </c>
      <c r="G3737" s="3">
        <f>VLOOKUP(Rent[[#This Row],[Real_estate_Item]],Houses[#All],7)</f>
        <v>557</v>
      </c>
      <c r="H3737" s="3">
        <f t="shared" si="116"/>
        <v>3899</v>
      </c>
      <c r="I3737" s="3">
        <f t="shared" si="117"/>
        <v>6684</v>
      </c>
      <c r="J3737" s="4">
        <f>Rent[[#This Row],[Actual_Rent]]/Rent[[#This Row],[Planned_rent]]</f>
        <v>0.58333333333333337</v>
      </c>
      <c r="K3737"/>
    </row>
    <row r="3738" spans="1:11" x14ac:dyDescent="0.25">
      <c r="A3738">
        <v>203</v>
      </c>
      <c r="B3738" s="1">
        <v>42736</v>
      </c>
      <c r="C3738">
        <v>1</v>
      </c>
      <c r="D3738" t="str">
        <f>VLOOKUP(Rent[[#This Row],[Real_estate_Item]],Houses[#All],2)</f>
        <v>Veldhoven-Noord</v>
      </c>
      <c r="E3738" t="str">
        <f>VLOOKUP(Rent[[#This Row],[Real_estate_Item]],Houses[#All],3)</f>
        <v>Waterrijk</v>
      </c>
      <c r="F3738" t="str">
        <f>VLOOKUP(Rent[[#This Row],[Real_estate_Item]],Houses[#All],6)</f>
        <v>Small House</v>
      </c>
      <c r="G3738" s="3">
        <f>VLOOKUP(Rent[[#This Row],[Real_estate_Item]],Houses[#All],7)</f>
        <v>557</v>
      </c>
      <c r="H3738" s="3">
        <f t="shared" si="116"/>
        <v>557</v>
      </c>
      <c r="I3738" s="3">
        <f t="shared" si="117"/>
        <v>6684</v>
      </c>
      <c r="J3738" s="4">
        <f>Rent[[#This Row],[Actual_Rent]]/Rent[[#This Row],[Planned_rent]]</f>
        <v>8.3333333333333329E-2</v>
      </c>
      <c r="K3738"/>
    </row>
    <row r="3739" spans="1:11" x14ac:dyDescent="0.25">
      <c r="A3739">
        <v>203</v>
      </c>
      <c r="B3739" s="1">
        <v>43101</v>
      </c>
      <c r="C3739">
        <v>7</v>
      </c>
      <c r="D3739" t="str">
        <f>VLOOKUP(Rent[[#This Row],[Real_estate_Item]],Houses[#All],2)</f>
        <v>Veldhoven-Noord</v>
      </c>
      <c r="E3739" t="str">
        <f>VLOOKUP(Rent[[#This Row],[Real_estate_Item]],Houses[#All],3)</f>
        <v>Waterrijk</v>
      </c>
      <c r="F3739" t="str">
        <f>VLOOKUP(Rent[[#This Row],[Real_estate_Item]],Houses[#All],6)</f>
        <v>Small House</v>
      </c>
      <c r="G3739" s="3">
        <f>VLOOKUP(Rent[[#This Row],[Real_estate_Item]],Houses[#All],7)</f>
        <v>557</v>
      </c>
      <c r="H3739" s="3">
        <f t="shared" si="116"/>
        <v>3899</v>
      </c>
      <c r="I3739" s="3">
        <f t="shared" si="117"/>
        <v>6684</v>
      </c>
      <c r="J3739" s="4">
        <f>Rent[[#This Row],[Actual_Rent]]/Rent[[#This Row],[Planned_rent]]</f>
        <v>0.58333333333333337</v>
      </c>
      <c r="K3739"/>
    </row>
    <row r="3740" spans="1:11" x14ac:dyDescent="0.25">
      <c r="A3740">
        <v>203</v>
      </c>
      <c r="B3740" s="1">
        <v>43466</v>
      </c>
      <c r="C3740">
        <v>8</v>
      </c>
      <c r="D3740" t="str">
        <f>VLOOKUP(Rent[[#This Row],[Real_estate_Item]],Houses[#All],2)</f>
        <v>Veldhoven-Noord</v>
      </c>
      <c r="E3740" t="str">
        <f>VLOOKUP(Rent[[#This Row],[Real_estate_Item]],Houses[#All],3)</f>
        <v>Waterrijk</v>
      </c>
      <c r="F3740" t="str">
        <f>VLOOKUP(Rent[[#This Row],[Real_estate_Item]],Houses[#All],6)</f>
        <v>Small House</v>
      </c>
      <c r="G3740" s="3">
        <f>VLOOKUP(Rent[[#This Row],[Real_estate_Item]],Houses[#All],7)</f>
        <v>557</v>
      </c>
      <c r="H3740" s="3">
        <f t="shared" si="116"/>
        <v>4456</v>
      </c>
      <c r="I3740" s="3">
        <f t="shared" si="117"/>
        <v>6684</v>
      </c>
      <c r="J3740" s="4">
        <f>Rent[[#This Row],[Actual_Rent]]/Rent[[#This Row],[Planned_rent]]</f>
        <v>0.66666666666666663</v>
      </c>
      <c r="K3740"/>
    </row>
    <row r="3741" spans="1:11" x14ac:dyDescent="0.25">
      <c r="A3741">
        <v>206</v>
      </c>
      <c r="B3741" s="1">
        <v>36892</v>
      </c>
      <c r="C3741">
        <v>9</v>
      </c>
      <c r="D3741" t="str">
        <f>VLOOKUP(Rent[[#This Row],[Real_estate_Item]],Houses[#All],2)</f>
        <v>Geldrop</v>
      </c>
      <c r="E3741" t="str">
        <f>VLOOKUP(Rent[[#This Row],[Real_estate_Item]],Houses[#All],3)</f>
        <v>Hulst</v>
      </c>
      <c r="F3741" t="str">
        <f>VLOOKUP(Rent[[#This Row],[Real_estate_Item]],Houses[#All],6)</f>
        <v>Condo</v>
      </c>
      <c r="G3741" s="3">
        <f>VLOOKUP(Rent[[#This Row],[Real_estate_Item]],Houses[#All],7)</f>
        <v>3200</v>
      </c>
      <c r="H3741" s="3">
        <f t="shared" si="116"/>
        <v>28800</v>
      </c>
      <c r="I3741" s="3">
        <f t="shared" si="117"/>
        <v>38400</v>
      </c>
      <c r="J3741" s="4">
        <f>Rent[[#This Row],[Actual_Rent]]/Rent[[#This Row],[Planned_rent]]</f>
        <v>0.75</v>
      </c>
      <c r="K3741"/>
    </row>
    <row r="3742" spans="1:11" x14ac:dyDescent="0.25">
      <c r="A3742">
        <v>206</v>
      </c>
      <c r="B3742" s="1">
        <v>37257</v>
      </c>
      <c r="C3742">
        <v>7</v>
      </c>
      <c r="D3742" t="str">
        <f>VLOOKUP(Rent[[#This Row],[Real_estate_Item]],Houses[#All],2)</f>
        <v>Geldrop</v>
      </c>
      <c r="E3742" t="str">
        <f>VLOOKUP(Rent[[#This Row],[Real_estate_Item]],Houses[#All],3)</f>
        <v>Hulst</v>
      </c>
      <c r="F3742" t="str">
        <f>VLOOKUP(Rent[[#This Row],[Real_estate_Item]],Houses[#All],6)</f>
        <v>Condo</v>
      </c>
      <c r="G3742" s="3">
        <f>VLOOKUP(Rent[[#This Row],[Real_estate_Item]],Houses[#All],7)</f>
        <v>3200</v>
      </c>
      <c r="H3742" s="3">
        <f t="shared" si="116"/>
        <v>22400</v>
      </c>
      <c r="I3742" s="3">
        <f t="shared" si="117"/>
        <v>38400</v>
      </c>
      <c r="J3742" s="4">
        <f>Rent[[#This Row],[Actual_Rent]]/Rent[[#This Row],[Planned_rent]]</f>
        <v>0.58333333333333337</v>
      </c>
      <c r="K3742"/>
    </row>
    <row r="3743" spans="1:11" x14ac:dyDescent="0.25">
      <c r="A3743">
        <v>206</v>
      </c>
      <c r="B3743" s="1">
        <v>37622</v>
      </c>
      <c r="C3743">
        <v>10</v>
      </c>
      <c r="D3743" t="str">
        <f>VLOOKUP(Rent[[#This Row],[Real_estate_Item]],Houses[#All],2)</f>
        <v>Geldrop</v>
      </c>
      <c r="E3743" t="str">
        <f>VLOOKUP(Rent[[#This Row],[Real_estate_Item]],Houses[#All],3)</f>
        <v>Hulst</v>
      </c>
      <c r="F3743" t="str">
        <f>VLOOKUP(Rent[[#This Row],[Real_estate_Item]],Houses[#All],6)</f>
        <v>Condo</v>
      </c>
      <c r="G3743" s="3">
        <f>VLOOKUP(Rent[[#This Row],[Real_estate_Item]],Houses[#All],7)</f>
        <v>3200</v>
      </c>
      <c r="H3743" s="3">
        <f t="shared" si="116"/>
        <v>32000</v>
      </c>
      <c r="I3743" s="3">
        <f t="shared" si="117"/>
        <v>38400</v>
      </c>
      <c r="J3743" s="4">
        <f>Rent[[#This Row],[Actual_Rent]]/Rent[[#This Row],[Planned_rent]]</f>
        <v>0.83333333333333337</v>
      </c>
      <c r="K3743"/>
    </row>
    <row r="3744" spans="1:11" x14ac:dyDescent="0.25">
      <c r="A3744">
        <v>206</v>
      </c>
      <c r="B3744" s="1">
        <v>37987</v>
      </c>
      <c r="C3744">
        <v>10</v>
      </c>
      <c r="D3744" t="str">
        <f>VLOOKUP(Rent[[#This Row],[Real_estate_Item]],Houses[#All],2)</f>
        <v>Geldrop</v>
      </c>
      <c r="E3744" t="str">
        <f>VLOOKUP(Rent[[#This Row],[Real_estate_Item]],Houses[#All],3)</f>
        <v>Hulst</v>
      </c>
      <c r="F3744" t="str">
        <f>VLOOKUP(Rent[[#This Row],[Real_estate_Item]],Houses[#All],6)</f>
        <v>Condo</v>
      </c>
      <c r="G3744" s="3">
        <f>VLOOKUP(Rent[[#This Row],[Real_estate_Item]],Houses[#All],7)</f>
        <v>3200</v>
      </c>
      <c r="H3744" s="3">
        <f t="shared" si="116"/>
        <v>32000</v>
      </c>
      <c r="I3744" s="3">
        <f t="shared" si="117"/>
        <v>38400</v>
      </c>
      <c r="J3744" s="4">
        <f>Rent[[#This Row],[Actual_Rent]]/Rent[[#This Row],[Planned_rent]]</f>
        <v>0.83333333333333337</v>
      </c>
      <c r="K3744"/>
    </row>
    <row r="3745" spans="1:11" x14ac:dyDescent="0.25">
      <c r="A3745">
        <v>206</v>
      </c>
      <c r="B3745" s="1">
        <v>38353</v>
      </c>
      <c r="C3745">
        <v>7</v>
      </c>
      <c r="D3745" t="str">
        <f>VLOOKUP(Rent[[#This Row],[Real_estate_Item]],Houses[#All],2)</f>
        <v>Geldrop</v>
      </c>
      <c r="E3745" t="str">
        <f>VLOOKUP(Rent[[#This Row],[Real_estate_Item]],Houses[#All],3)</f>
        <v>Hulst</v>
      </c>
      <c r="F3745" t="str">
        <f>VLOOKUP(Rent[[#This Row],[Real_estate_Item]],Houses[#All],6)</f>
        <v>Condo</v>
      </c>
      <c r="G3745" s="3">
        <f>VLOOKUP(Rent[[#This Row],[Real_estate_Item]],Houses[#All],7)</f>
        <v>3200</v>
      </c>
      <c r="H3745" s="3">
        <f t="shared" si="116"/>
        <v>22400</v>
      </c>
      <c r="I3745" s="3">
        <f t="shared" si="117"/>
        <v>38400</v>
      </c>
      <c r="J3745" s="4">
        <f>Rent[[#This Row],[Actual_Rent]]/Rent[[#This Row],[Planned_rent]]</f>
        <v>0.58333333333333337</v>
      </c>
      <c r="K3745"/>
    </row>
    <row r="3746" spans="1:11" x14ac:dyDescent="0.25">
      <c r="A3746">
        <v>206</v>
      </c>
      <c r="B3746" s="1">
        <v>38718</v>
      </c>
      <c r="C3746">
        <v>11</v>
      </c>
      <c r="D3746" t="str">
        <f>VLOOKUP(Rent[[#This Row],[Real_estate_Item]],Houses[#All],2)</f>
        <v>Geldrop</v>
      </c>
      <c r="E3746" t="str">
        <f>VLOOKUP(Rent[[#This Row],[Real_estate_Item]],Houses[#All],3)</f>
        <v>Hulst</v>
      </c>
      <c r="F3746" t="str">
        <f>VLOOKUP(Rent[[#This Row],[Real_estate_Item]],Houses[#All],6)</f>
        <v>Condo</v>
      </c>
      <c r="G3746" s="3">
        <f>VLOOKUP(Rent[[#This Row],[Real_estate_Item]],Houses[#All],7)</f>
        <v>3200</v>
      </c>
      <c r="H3746" s="3">
        <f t="shared" si="116"/>
        <v>35200</v>
      </c>
      <c r="I3746" s="3">
        <f t="shared" si="117"/>
        <v>38400</v>
      </c>
      <c r="J3746" s="4">
        <f>Rent[[#This Row],[Actual_Rent]]/Rent[[#This Row],[Planned_rent]]</f>
        <v>0.91666666666666663</v>
      </c>
      <c r="K3746"/>
    </row>
    <row r="3747" spans="1:11" x14ac:dyDescent="0.25">
      <c r="A3747">
        <v>206</v>
      </c>
      <c r="B3747" s="1">
        <v>39083</v>
      </c>
      <c r="C3747">
        <v>8</v>
      </c>
      <c r="D3747" t="str">
        <f>VLOOKUP(Rent[[#This Row],[Real_estate_Item]],Houses[#All],2)</f>
        <v>Geldrop</v>
      </c>
      <c r="E3747" t="str">
        <f>VLOOKUP(Rent[[#This Row],[Real_estate_Item]],Houses[#All],3)</f>
        <v>Hulst</v>
      </c>
      <c r="F3747" t="str">
        <f>VLOOKUP(Rent[[#This Row],[Real_estate_Item]],Houses[#All],6)</f>
        <v>Condo</v>
      </c>
      <c r="G3747" s="3">
        <f>VLOOKUP(Rent[[#This Row],[Real_estate_Item]],Houses[#All],7)</f>
        <v>3200</v>
      </c>
      <c r="H3747" s="3">
        <f t="shared" si="116"/>
        <v>25600</v>
      </c>
      <c r="I3747" s="3">
        <f t="shared" si="117"/>
        <v>38400</v>
      </c>
      <c r="J3747" s="4">
        <f>Rent[[#This Row],[Actual_Rent]]/Rent[[#This Row],[Planned_rent]]</f>
        <v>0.66666666666666663</v>
      </c>
      <c r="K3747"/>
    </row>
    <row r="3748" spans="1:11" x14ac:dyDescent="0.25">
      <c r="A3748">
        <v>206</v>
      </c>
      <c r="B3748" s="1">
        <v>39448</v>
      </c>
      <c r="C3748">
        <v>7</v>
      </c>
      <c r="D3748" t="str">
        <f>VLOOKUP(Rent[[#This Row],[Real_estate_Item]],Houses[#All],2)</f>
        <v>Geldrop</v>
      </c>
      <c r="E3748" t="str">
        <f>VLOOKUP(Rent[[#This Row],[Real_estate_Item]],Houses[#All],3)</f>
        <v>Hulst</v>
      </c>
      <c r="F3748" t="str">
        <f>VLOOKUP(Rent[[#This Row],[Real_estate_Item]],Houses[#All],6)</f>
        <v>Condo</v>
      </c>
      <c r="G3748" s="3">
        <f>VLOOKUP(Rent[[#This Row],[Real_estate_Item]],Houses[#All],7)</f>
        <v>3200</v>
      </c>
      <c r="H3748" s="3">
        <f t="shared" si="116"/>
        <v>22400</v>
      </c>
      <c r="I3748" s="3">
        <f t="shared" si="117"/>
        <v>38400</v>
      </c>
      <c r="J3748" s="4">
        <f>Rent[[#This Row],[Actual_Rent]]/Rent[[#This Row],[Planned_rent]]</f>
        <v>0.58333333333333337</v>
      </c>
      <c r="K3748"/>
    </row>
    <row r="3749" spans="1:11" x14ac:dyDescent="0.25">
      <c r="A3749">
        <v>206</v>
      </c>
      <c r="B3749" s="1">
        <v>39814</v>
      </c>
      <c r="C3749">
        <v>11</v>
      </c>
      <c r="D3749" t="str">
        <f>VLOOKUP(Rent[[#This Row],[Real_estate_Item]],Houses[#All],2)</f>
        <v>Geldrop</v>
      </c>
      <c r="E3749" t="str">
        <f>VLOOKUP(Rent[[#This Row],[Real_estate_Item]],Houses[#All],3)</f>
        <v>Hulst</v>
      </c>
      <c r="F3749" t="str">
        <f>VLOOKUP(Rent[[#This Row],[Real_estate_Item]],Houses[#All],6)</f>
        <v>Condo</v>
      </c>
      <c r="G3749" s="3">
        <f>VLOOKUP(Rent[[#This Row],[Real_estate_Item]],Houses[#All],7)</f>
        <v>3200</v>
      </c>
      <c r="H3749" s="3">
        <f t="shared" si="116"/>
        <v>35200</v>
      </c>
      <c r="I3749" s="3">
        <f t="shared" si="117"/>
        <v>38400</v>
      </c>
      <c r="J3749" s="4">
        <f>Rent[[#This Row],[Actual_Rent]]/Rent[[#This Row],[Planned_rent]]</f>
        <v>0.91666666666666663</v>
      </c>
      <c r="K3749"/>
    </row>
    <row r="3750" spans="1:11" x14ac:dyDescent="0.25">
      <c r="A3750">
        <v>206</v>
      </c>
      <c r="B3750" s="1">
        <v>40179</v>
      </c>
      <c r="C3750">
        <v>7</v>
      </c>
      <c r="D3750" t="str">
        <f>VLOOKUP(Rent[[#This Row],[Real_estate_Item]],Houses[#All],2)</f>
        <v>Geldrop</v>
      </c>
      <c r="E3750" t="str">
        <f>VLOOKUP(Rent[[#This Row],[Real_estate_Item]],Houses[#All],3)</f>
        <v>Hulst</v>
      </c>
      <c r="F3750" t="str">
        <f>VLOOKUP(Rent[[#This Row],[Real_estate_Item]],Houses[#All],6)</f>
        <v>Condo</v>
      </c>
      <c r="G3750" s="3">
        <f>VLOOKUP(Rent[[#This Row],[Real_estate_Item]],Houses[#All],7)</f>
        <v>3200</v>
      </c>
      <c r="H3750" s="3">
        <f t="shared" si="116"/>
        <v>22400</v>
      </c>
      <c r="I3750" s="3">
        <f t="shared" si="117"/>
        <v>38400</v>
      </c>
      <c r="J3750" s="4">
        <f>Rent[[#This Row],[Actual_Rent]]/Rent[[#This Row],[Planned_rent]]</f>
        <v>0.58333333333333337</v>
      </c>
      <c r="K3750"/>
    </row>
    <row r="3751" spans="1:11" x14ac:dyDescent="0.25">
      <c r="A3751">
        <v>206</v>
      </c>
      <c r="B3751" s="1">
        <v>40544</v>
      </c>
      <c r="C3751">
        <v>8</v>
      </c>
      <c r="D3751" t="str">
        <f>VLOOKUP(Rent[[#This Row],[Real_estate_Item]],Houses[#All],2)</f>
        <v>Geldrop</v>
      </c>
      <c r="E3751" t="str">
        <f>VLOOKUP(Rent[[#This Row],[Real_estate_Item]],Houses[#All],3)</f>
        <v>Hulst</v>
      </c>
      <c r="F3751" t="str">
        <f>VLOOKUP(Rent[[#This Row],[Real_estate_Item]],Houses[#All],6)</f>
        <v>Condo</v>
      </c>
      <c r="G3751" s="3">
        <f>VLOOKUP(Rent[[#This Row],[Real_estate_Item]],Houses[#All],7)</f>
        <v>3200</v>
      </c>
      <c r="H3751" s="3">
        <f t="shared" si="116"/>
        <v>25600</v>
      </c>
      <c r="I3751" s="3">
        <f t="shared" si="117"/>
        <v>38400</v>
      </c>
      <c r="J3751" s="4">
        <f>Rent[[#This Row],[Actual_Rent]]/Rent[[#This Row],[Planned_rent]]</f>
        <v>0.66666666666666663</v>
      </c>
      <c r="K3751"/>
    </row>
    <row r="3752" spans="1:11" x14ac:dyDescent="0.25">
      <c r="A3752">
        <v>206</v>
      </c>
      <c r="B3752" s="1">
        <v>40909</v>
      </c>
      <c r="C3752">
        <v>9</v>
      </c>
      <c r="D3752" t="str">
        <f>VLOOKUP(Rent[[#This Row],[Real_estate_Item]],Houses[#All],2)</f>
        <v>Geldrop</v>
      </c>
      <c r="E3752" t="str">
        <f>VLOOKUP(Rent[[#This Row],[Real_estate_Item]],Houses[#All],3)</f>
        <v>Hulst</v>
      </c>
      <c r="F3752" t="str">
        <f>VLOOKUP(Rent[[#This Row],[Real_estate_Item]],Houses[#All],6)</f>
        <v>Condo</v>
      </c>
      <c r="G3752" s="3">
        <f>VLOOKUP(Rent[[#This Row],[Real_estate_Item]],Houses[#All],7)</f>
        <v>3200</v>
      </c>
      <c r="H3752" s="3">
        <f t="shared" si="116"/>
        <v>28800</v>
      </c>
      <c r="I3752" s="3">
        <f t="shared" si="117"/>
        <v>38400</v>
      </c>
      <c r="J3752" s="4">
        <f>Rent[[#This Row],[Actual_Rent]]/Rent[[#This Row],[Planned_rent]]</f>
        <v>0.75</v>
      </c>
      <c r="K3752"/>
    </row>
    <row r="3753" spans="1:11" x14ac:dyDescent="0.25">
      <c r="A3753">
        <v>206</v>
      </c>
      <c r="B3753" s="1">
        <v>41275</v>
      </c>
      <c r="C3753">
        <v>9</v>
      </c>
      <c r="D3753" t="str">
        <f>VLOOKUP(Rent[[#This Row],[Real_estate_Item]],Houses[#All],2)</f>
        <v>Geldrop</v>
      </c>
      <c r="E3753" t="str">
        <f>VLOOKUP(Rent[[#This Row],[Real_estate_Item]],Houses[#All],3)</f>
        <v>Hulst</v>
      </c>
      <c r="F3753" t="str">
        <f>VLOOKUP(Rent[[#This Row],[Real_estate_Item]],Houses[#All],6)</f>
        <v>Condo</v>
      </c>
      <c r="G3753" s="3">
        <f>VLOOKUP(Rent[[#This Row],[Real_estate_Item]],Houses[#All],7)</f>
        <v>3200</v>
      </c>
      <c r="H3753" s="3">
        <f t="shared" si="116"/>
        <v>28800</v>
      </c>
      <c r="I3753" s="3">
        <f t="shared" si="117"/>
        <v>38400</v>
      </c>
      <c r="J3753" s="4">
        <f>Rent[[#This Row],[Actual_Rent]]/Rent[[#This Row],[Planned_rent]]</f>
        <v>0.75</v>
      </c>
      <c r="K3753"/>
    </row>
    <row r="3754" spans="1:11" x14ac:dyDescent="0.25">
      <c r="A3754">
        <v>206</v>
      </c>
      <c r="B3754" s="1">
        <v>41640</v>
      </c>
      <c r="C3754">
        <v>9</v>
      </c>
      <c r="D3754" t="str">
        <f>VLOOKUP(Rent[[#This Row],[Real_estate_Item]],Houses[#All],2)</f>
        <v>Geldrop</v>
      </c>
      <c r="E3754" t="str">
        <f>VLOOKUP(Rent[[#This Row],[Real_estate_Item]],Houses[#All],3)</f>
        <v>Hulst</v>
      </c>
      <c r="F3754" t="str">
        <f>VLOOKUP(Rent[[#This Row],[Real_estate_Item]],Houses[#All],6)</f>
        <v>Condo</v>
      </c>
      <c r="G3754" s="3">
        <f>VLOOKUP(Rent[[#This Row],[Real_estate_Item]],Houses[#All],7)</f>
        <v>3200</v>
      </c>
      <c r="H3754" s="3">
        <f t="shared" si="116"/>
        <v>28800</v>
      </c>
      <c r="I3754" s="3">
        <f t="shared" si="117"/>
        <v>38400</v>
      </c>
      <c r="J3754" s="4">
        <f>Rent[[#This Row],[Actual_Rent]]/Rent[[#This Row],[Planned_rent]]</f>
        <v>0.75</v>
      </c>
      <c r="K3754"/>
    </row>
    <row r="3755" spans="1:11" x14ac:dyDescent="0.25">
      <c r="A3755">
        <v>206</v>
      </c>
      <c r="B3755" s="1">
        <v>41640</v>
      </c>
      <c r="C3755">
        <v>9</v>
      </c>
      <c r="D3755" t="str">
        <f>VLOOKUP(Rent[[#This Row],[Real_estate_Item]],Houses[#All],2)</f>
        <v>Geldrop</v>
      </c>
      <c r="E3755" t="str">
        <f>VLOOKUP(Rent[[#This Row],[Real_estate_Item]],Houses[#All],3)</f>
        <v>Hulst</v>
      </c>
      <c r="F3755" t="str">
        <f>VLOOKUP(Rent[[#This Row],[Real_estate_Item]],Houses[#All],6)</f>
        <v>Condo</v>
      </c>
      <c r="G3755" s="3">
        <f>VLOOKUP(Rent[[#This Row],[Real_estate_Item]],Houses[#All],7)</f>
        <v>3200</v>
      </c>
      <c r="H3755" s="3">
        <f t="shared" si="116"/>
        <v>28800</v>
      </c>
      <c r="I3755" s="3">
        <f t="shared" si="117"/>
        <v>38400</v>
      </c>
      <c r="J3755" s="4">
        <f>Rent[[#This Row],[Actual_Rent]]/Rent[[#This Row],[Planned_rent]]</f>
        <v>0.75</v>
      </c>
      <c r="K3755"/>
    </row>
    <row r="3756" spans="1:11" x14ac:dyDescent="0.25">
      <c r="A3756">
        <v>206</v>
      </c>
      <c r="B3756" s="1">
        <v>42005</v>
      </c>
      <c r="C3756">
        <v>9</v>
      </c>
      <c r="D3756" t="str">
        <f>VLOOKUP(Rent[[#This Row],[Real_estate_Item]],Houses[#All],2)</f>
        <v>Geldrop</v>
      </c>
      <c r="E3756" t="str">
        <f>VLOOKUP(Rent[[#This Row],[Real_estate_Item]],Houses[#All],3)</f>
        <v>Hulst</v>
      </c>
      <c r="F3756" t="str">
        <f>VLOOKUP(Rent[[#This Row],[Real_estate_Item]],Houses[#All],6)</f>
        <v>Condo</v>
      </c>
      <c r="G3756" s="3">
        <f>VLOOKUP(Rent[[#This Row],[Real_estate_Item]],Houses[#All],7)</f>
        <v>3200</v>
      </c>
      <c r="H3756" s="3">
        <f t="shared" si="116"/>
        <v>28800</v>
      </c>
      <c r="I3756" s="3">
        <f t="shared" si="117"/>
        <v>38400</v>
      </c>
      <c r="J3756" s="4">
        <f>Rent[[#This Row],[Actual_Rent]]/Rent[[#This Row],[Planned_rent]]</f>
        <v>0.75</v>
      </c>
      <c r="K3756"/>
    </row>
    <row r="3757" spans="1:11" x14ac:dyDescent="0.25">
      <c r="A3757">
        <v>206</v>
      </c>
      <c r="B3757" s="1">
        <v>42370</v>
      </c>
      <c r="C3757">
        <v>10</v>
      </c>
      <c r="D3757" t="str">
        <f>VLOOKUP(Rent[[#This Row],[Real_estate_Item]],Houses[#All],2)</f>
        <v>Geldrop</v>
      </c>
      <c r="E3757" t="str">
        <f>VLOOKUP(Rent[[#This Row],[Real_estate_Item]],Houses[#All],3)</f>
        <v>Hulst</v>
      </c>
      <c r="F3757" t="str">
        <f>VLOOKUP(Rent[[#This Row],[Real_estate_Item]],Houses[#All],6)</f>
        <v>Condo</v>
      </c>
      <c r="G3757" s="3">
        <f>VLOOKUP(Rent[[#This Row],[Real_estate_Item]],Houses[#All],7)</f>
        <v>3200</v>
      </c>
      <c r="H3757" s="3">
        <f t="shared" si="116"/>
        <v>32000</v>
      </c>
      <c r="I3757" s="3">
        <f t="shared" si="117"/>
        <v>38400</v>
      </c>
      <c r="J3757" s="4">
        <f>Rent[[#This Row],[Actual_Rent]]/Rent[[#This Row],[Planned_rent]]</f>
        <v>0.83333333333333337</v>
      </c>
      <c r="K3757"/>
    </row>
    <row r="3758" spans="1:11" x14ac:dyDescent="0.25">
      <c r="A3758">
        <v>206</v>
      </c>
      <c r="B3758" s="1">
        <v>42736</v>
      </c>
      <c r="C3758">
        <v>9</v>
      </c>
      <c r="D3758" t="str">
        <f>VLOOKUP(Rent[[#This Row],[Real_estate_Item]],Houses[#All],2)</f>
        <v>Geldrop</v>
      </c>
      <c r="E3758" t="str">
        <f>VLOOKUP(Rent[[#This Row],[Real_estate_Item]],Houses[#All],3)</f>
        <v>Hulst</v>
      </c>
      <c r="F3758" t="str">
        <f>VLOOKUP(Rent[[#This Row],[Real_estate_Item]],Houses[#All],6)</f>
        <v>Condo</v>
      </c>
      <c r="G3758" s="3">
        <f>VLOOKUP(Rent[[#This Row],[Real_estate_Item]],Houses[#All],7)</f>
        <v>3200</v>
      </c>
      <c r="H3758" s="3">
        <f t="shared" si="116"/>
        <v>28800</v>
      </c>
      <c r="I3758" s="3">
        <f t="shared" si="117"/>
        <v>38400</v>
      </c>
      <c r="J3758" s="4">
        <f>Rent[[#This Row],[Actual_Rent]]/Rent[[#This Row],[Planned_rent]]</f>
        <v>0.75</v>
      </c>
      <c r="K3758"/>
    </row>
    <row r="3759" spans="1:11" x14ac:dyDescent="0.25">
      <c r="A3759">
        <v>206</v>
      </c>
      <c r="B3759" s="1">
        <v>43101</v>
      </c>
      <c r="C3759">
        <v>11</v>
      </c>
      <c r="D3759" t="str">
        <f>VLOOKUP(Rent[[#This Row],[Real_estate_Item]],Houses[#All],2)</f>
        <v>Geldrop</v>
      </c>
      <c r="E3759" t="str">
        <f>VLOOKUP(Rent[[#This Row],[Real_estate_Item]],Houses[#All],3)</f>
        <v>Hulst</v>
      </c>
      <c r="F3759" t="str">
        <f>VLOOKUP(Rent[[#This Row],[Real_estate_Item]],Houses[#All],6)</f>
        <v>Condo</v>
      </c>
      <c r="G3759" s="3">
        <f>VLOOKUP(Rent[[#This Row],[Real_estate_Item]],Houses[#All],7)</f>
        <v>3200</v>
      </c>
      <c r="H3759" s="3">
        <f t="shared" si="116"/>
        <v>35200</v>
      </c>
      <c r="I3759" s="3">
        <f t="shared" si="117"/>
        <v>38400</v>
      </c>
      <c r="J3759" s="4">
        <f>Rent[[#This Row],[Actual_Rent]]/Rent[[#This Row],[Planned_rent]]</f>
        <v>0.91666666666666663</v>
      </c>
      <c r="K3759"/>
    </row>
    <row r="3760" spans="1:11" x14ac:dyDescent="0.25">
      <c r="A3760">
        <v>206</v>
      </c>
      <c r="B3760" s="1">
        <v>43466</v>
      </c>
      <c r="C3760">
        <v>11</v>
      </c>
      <c r="D3760" t="str">
        <f>VLOOKUP(Rent[[#This Row],[Real_estate_Item]],Houses[#All],2)</f>
        <v>Geldrop</v>
      </c>
      <c r="E3760" t="str">
        <f>VLOOKUP(Rent[[#This Row],[Real_estate_Item]],Houses[#All],3)</f>
        <v>Hulst</v>
      </c>
      <c r="F3760" t="str">
        <f>VLOOKUP(Rent[[#This Row],[Real_estate_Item]],Houses[#All],6)</f>
        <v>Condo</v>
      </c>
      <c r="G3760" s="3">
        <f>VLOOKUP(Rent[[#This Row],[Real_estate_Item]],Houses[#All],7)</f>
        <v>3200</v>
      </c>
      <c r="H3760" s="3">
        <f t="shared" si="116"/>
        <v>35200</v>
      </c>
      <c r="I3760" s="3">
        <f t="shared" si="117"/>
        <v>38400</v>
      </c>
      <c r="J3760" s="4">
        <f>Rent[[#This Row],[Actual_Rent]]/Rent[[#This Row],[Planned_rent]]</f>
        <v>0.91666666666666663</v>
      </c>
      <c r="K3760"/>
    </row>
    <row r="3761" spans="1:11" x14ac:dyDescent="0.25">
      <c r="A3761">
        <v>206</v>
      </c>
      <c r="B3761" s="1">
        <v>43466</v>
      </c>
      <c r="C3761">
        <v>8</v>
      </c>
      <c r="D3761" t="str">
        <f>VLOOKUP(Rent[[#This Row],[Real_estate_Item]],Houses[#All],2)</f>
        <v>Geldrop</v>
      </c>
      <c r="E3761" t="str">
        <f>VLOOKUP(Rent[[#This Row],[Real_estate_Item]],Houses[#All],3)</f>
        <v>Hulst</v>
      </c>
      <c r="F3761" t="str">
        <f>VLOOKUP(Rent[[#This Row],[Real_estate_Item]],Houses[#All],6)</f>
        <v>Condo</v>
      </c>
      <c r="G3761" s="3">
        <f>VLOOKUP(Rent[[#This Row],[Real_estate_Item]],Houses[#All],7)</f>
        <v>3200</v>
      </c>
      <c r="H3761" s="3">
        <f t="shared" si="116"/>
        <v>25600</v>
      </c>
      <c r="I3761" s="3">
        <f t="shared" si="117"/>
        <v>38400</v>
      </c>
      <c r="J3761" s="4">
        <f>Rent[[#This Row],[Actual_Rent]]/Rent[[#This Row],[Planned_rent]]</f>
        <v>0.66666666666666663</v>
      </c>
      <c r="K3761"/>
    </row>
    <row r="3762" spans="1:11" x14ac:dyDescent="0.25">
      <c r="A3762">
        <v>207</v>
      </c>
      <c r="B3762" s="1">
        <v>36892</v>
      </c>
      <c r="C3762">
        <v>7</v>
      </c>
      <c r="D3762" t="str">
        <f>VLOOKUP(Rent[[#This Row],[Real_estate_Item]],Houses[#All],2)</f>
        <v>Geldrop</v>
      </c>
      <c r="E3762" t="str">
        <f>VLOOKUP(Rent[[#This Row],[Real_estate_Item]],Houses[#All],3)</f>
        <v>Hulst</v>
      </c>
      <c r="F3762" t="str">
        <f>VLOOKUP(Rent[[#This Row],[Real_estate_Item]],Houses[#All],6)</f>
        <v>Condo</v>
      </c>
      <c r="G3762" s="3">
        <f>VLOOKUP(Rent[[#This Row],[Real_estate_Item]],Houses[#All],7)</f>
        <v>325</v>
      </c>
      <c r="H3762" s="3">
        <f t="shared" si="116"/>
        <v>2275</v>
      </c>
      <c r="I3762" s="3">
        <f t="shared" si="117"/>
        <v>3900</v>
      </c>
      <c r="J3762" s="4">
        <f>Rent[[#This Row],[Actual_Rent]]/Rent[[#This Row],[Planned_rent]]</f>
        <v>0.58333333333333337</v>
      </c>
      <c r="K3762"/>
    </row>
    <row r="3763" spans="1:11" x14ac:dyDescent="0.25">
      <c r="A3763">
        <v>207</v>
      </c>
      <c r="B3763" s="1">
        <v>37257</v>
      </c>
      <c r="C3763">
        <v>7</v>
      </c>
      <c r="D3763" t="str">
        <f>VLOOKUP(Rent[[#This Row],[Real_estate_Item]],Houses[#All],2)</f>
        <v>Geldrop</v>
      </c>
      <c r="E3763" t="str">
        <f>VLOOKUP(Rent[[#This Row],[Real_estate_Item]],Houses[#All],3)</f>
        <v>Hulst</v>
      </c>
      <c r="F3763" t="str">
        <f>VLOOKUP(Rent[[#This Row],[Real_estate_Item]],Houses[#All],6)</f>
        <v>Condo</v>
      </c>
      <c r="G3763" s="3">
        <f>VLOOKUP(Rent[[#This Row],[Real_estate_Item]],Houses[#All],7)</f>
        <v>325</v>
      </c>
      <c r="H3763" s="3">
        <f t="shared" si="116"/>
        <v>2275</v>
      </c>
      <c r="I3763" s="3">
        <f t="shared" si="117"/>
        <v>3900</v>
      </c>
      <c r="J3763" s="4">
        <f>Rent[[#This Row],[Actual_Rent]]/Rent[[#This Row],[Planned_rent]]</f>
        <v>0.58333333333333337</v>
      </c>
      <c r="K3763"/>
    </row>
    <row r="3764" spans="1:11" x14ac:dyDescent="0.25">
      <c r="A3764">
        <v>207</v>
      </c>
      <c r="B3764" s="1">
        <v>37622</v>
      </c>
      <c r="C3764">
        <v>11</v>
      </c>
      <c r="D3764" t="str">
        <f>VLOOKUP(Rent[[#This Row],[Real_estate_Item]],Houses[#All],2)</f>
        <v>Geldrop</v>
      </c>
      <c r="E3764" t="str">
        <f>VLOOKUP(Rent[[#This Row],[Real_estate_Item]],Houses[#All],3)</f>
        <v>Hulst</v>
      </c>
      <c r="F3764" t="str">
        <f>VLOOKUP(Rent[[#This Row],[Real_estate_Item]],Houses[#All],6)</f>
        <v>Condo</v>
      </c>
      <c r="G3764" s="3">
        <f>VLOOKUP(Rent[[#This Row],[Real_estate_Item]],Houses[#All],7)</f>
        <v>325</v>
      </c>
      <c r="H3764" s="3">
        <f t="shared" si="116"/>
        <v>3575</v>
      </c>
      <c r="I3764" s="3">
        <f t="shared" si="117"/>
        <v>3900</v>
      </c>
      <c r="J3764" s="4">
        <f>Rent[[#This Row],[Actual_Rent]]/Rent[[#This Row],[Planned_rent]]</f>
        <v>0.91666666666666663</v>
      </c>
      <c r="K3764"/>
    </row>
    <row r="3765" spans="1:11" x14ac:dyDescent="0.25">
      <c r="A3765">
        <v>207</v>
      </c>
      <c r="B3765" s="1">
        <v>37987</v>
      </c>
      <c r="C3765">
        <v>9</v>
      </c>
      <c r="D3765" t="str">
        <f>VLOOKUP(Rent[[#This Row],[Real_estate_Item]],Houses[#All],2)</f>
        <v>Geldrop</v>
      </c>
      <c r="E3765" t="str">
        <f>VLOOKUP(Rent[[#This Row],[Real_estate_Item]],Houses[#All],3)</f>
        <v>Hulst</v>
      </c>
      <c r="F3765" t="str">
        <f>VLOOKUP(Rent[[#This Row],[Real_estate_Item]],Houses[#All],6)</f>
        <v>Condo</v>
      </c>
      <c r="G3765" s="3">
        <f>VLOOKUP(Rent[[#This Row],[Real_estate_Item]],Houses[#All],7)</f>
        <v>325</v>
      </c>
      <c r="H3765" s="3">
        <f t="shared" si="116"/>
        <v>2925</v>
      </c>
      <c r="I3765" s="3">
        <f t="shared" si="117"/>
        <v>3900</v>
      </c>
      <c r="J3765" s="4">
        <f>Rent[[#This Row],[Actual_Rent]]/Rent[[#This Row],[Planned_rent]]</f>
        <v>0.75</v>
      </c>
      <c r="K3765"/>
    </row>
    <row r="3766" spans="1:11" x14ac:dyDescent="0.25">
      <c r="A3766">
        <v>207</v>
      </c>
      <c r="B3766" s="1">
        <v>38353</v>
      </c>
      <c r="C3766">
        <v>9</v>
      </c>
      <c r="D3766" t="str">
        <f>VLOOKUP(Rent[[#This Row],[Real_estate_Item]],Houses[#All],2)</f>
        <v>Geldrop</v>
      </c>
      <c r="E3766" t="str">
        <f>VLOOKUP(Rent[[#This Row],[Real_estate_Item]],Houses[#All],3)</f>
        <v>Hulst</v>
      </c>
      <c r="F3766" t="str">
        <f>VLOOKUP(Rent[[#This Row],[Real_estate_Item]],Houses[#All],6)</f>
        <v>Condo</v>
      </c>
      <c r="G3766" s="3">
        <f>VLOOKUP(Rent[[#This Row],[Real_estate_Item]],Houses[#All],7)</f>
        <v>325</v>
      </c>
      <c r="H3766" s="3">
        <f t="shared" si="116"/>
        <v>2925</v>
      </c>
      <c r="I3766" s="3">
        <f t="shared" si="117"/>
        <v>3900</v>
      </c>
      <c r="J3766" s="4">
        <f>Rent[[#This Row],[Actual_Rent]]/Rent[[#This Row],[Planned_rent]]</f>
        <v>0.75</v>
      </c>
      <c r="K3766"/>
    </row>
    <row r="3767" spans="1:11" x14ac:dyDescent="0.25">
      <c r="A3767">
        <v>207</v>
      </c>
      <c r="B3767" s="1">
        <v>38718</v>
      </c>
      <c r="C3767">
        <v>10</v>
      </c>
      <c r="D3767" t="str">
        <f>VLOOKUP(Rent[[#This Row],[Real_estate_Item]],Houses[#All],2)</f>
        <v>Geldrop</v>
      </c>
      <c r="E3767" t="str">
        <f>VLOOKUP(Rent[[#This Row],[Real_estate_Item]],Houses[#All],3)</f>
        <v>Hulst</v>
      </c>
      <c r="F3767" t="str">
        <f>VLOOKUP(Rent[[#This Row],[Real_estate_Item]],Houses[#All],6)</f>
        <v>Condo</v>
      </c>
      <c r="G3767" s="3">
        <f>VLOOKUP(Rent[[#This Row],[Real_estate_Item]],Houses[#All],7)</f>
        <v>325</v>
      </c>
      <c r="H3767" s="3">
        <f t="shared" si="116"/>
        <v>3250</v>
      </c>
      <c r="I3767" s="3">
        <f t="shared" si="117"/>
        <v>3900</v>
      </c>
      <c r="J3767" s="4">
        <f>Rent[[#This Row],[Actual_Rent]]/Rent[[#This Row],[Planned_rent]]</f>
        <v>0.83333333333333337</v>
      </c>
      <c r="K3767"/>
    </row>
    <row r="3768" spans="1:11" x14ac:dyDescent="0.25">
      <c r="A3768">
        <v>207</v>
      </c>
      <c r="B3768" s="1">
        <v>39083</v>
      </c>
      <c r="C3768">
        <v>10</v>
      </c>
      <c r="D3768" t="str">
        <f>VLOOKUP(Rent[[#This Row],[Real_estate_Item]],Houses[#All],2)</f>
        <v>Geldrop</v>
      </c>
      <c r="E3768" t="str">
        <f>VLOOKUP(Rent[[#This Row],[Real_estate_Item]],Houses[#All],3)</f>
        <v>Hulst</v>
      </c>
      <c r="F3768" t="str">
        <f>VLOOKUP(Rent[[#This Row],[Real_estate_Item]],Houses[#All],6)</f>
        <v>Condo</v>
      </c>
      <c r="G3768" s="3">
        <f>VLOOKUP(Rent[[#This Row],[Real_estate_Item]],Houses[#All],7)</f>
        <v>325</v>
      </c>
      <c r="H3768" s="3">
        <f t="shared" si="116"/>
        <v>3250</v>
      </c>
      <c r="I3768" s="3">
        <f t="shared" si="117"/>
        <v>3900</v>
      </c>
      <c r="J3768" s="4">
        <f>Rent[[#This Row],[Actual_Rent]]/Rent[[#This Row],[Planned_rent]]</f>
        <v>0.83333333333333337</v>
      </c>
      <c r="K3768"/>
    </row>
    <row r="3769" spans="1:11" x14ac:dyDescent="0.25">
      <c r="A3769">
        <v>207</v>
      </c>
      <c r="B3769" s="1">
        <v>39448</v>
      </c>
      <c r="C3769">
        <v>11</v>
      </c>
      <c r="D3769" t="str">
        <f>VLOOKUP(Rent[[#This Row],[Real_estate_Item]],Houses[#All],2)</f>
        <v>Geldrop</v>
      </c>
      <c r="E3769" t="str">
        <f>VLOOKUP(Rent[[#This Row],[Real_estate_Item]],Houses[#All],3)</f>
        <v>Hulst</v>
      </c>
      <c r="F3769" t="str">
        <f>VLOOKUP(Rent[[#This Row],[Real_estate_Item]],Houses[#All],6)</f>
        <v>Condo</v>
      </c>
      <c r="G3769" s="3">
        <f>VLOOKUP(Rent[[#This Row],[Real_estate_Item]],Houses[#All],7)</f>
        <v>325</v>
      </c>
      <c r="H3769" s="3">
        <f t="shared" si="116"/>
        <v>3575</v>
      </c>
      <c r="I3769" s="3">
        <f t="shared" si="117"/>
        <v>3900</v>
      </c>
      <c r="J3769" s="4">
        <f>Rent[[#This Row],[Actual_Rent]]/Rent[[#This Row],[Planned_rent]]</f>
        <v>0.91666666666666663</v>
      </c>
      <c r="K3769"/>
    </row>
    <row r="3770" spans="1:11" x14ac:dyDescent="0.25">
      <c r="A3770">
        <v>207</v>
      </c>
      <c r="B3770" s="1">
        <v>39814</v>
      </c>
      <c r="C3770">
        <v>9</v>
      </c>
      <c r="D3770" t="str">
        <f>VLOOKUP(Rent[[#This Row],[Real_estate_Item]],Houses[#All],2)</f>
        <v>Geldrop</v>
      </c>
      <c r="E3770" t="str">
        <f>VLOOKUP(Rent[[#This Row],[Real_estate_Item]],Houses[#All],3)</f>
        <v>Hulst</v>
      </c>
      <c r="F3770" t="str">
        <f>VLOOKUP(Rent[[#This Row],[Real_estate_Item]],Houses[#All],6)</f>
        <v>Condo</v>
      </c>
      <c r="G3770" s="3">
        <f>VLOOKUP(Rent[[#This Row],[Real_estate_Item]],Houses[#All],7)</f>
        <v>325</v>
      </c>
      <c r="H3770" s="3">
        <f t="shared" si="116"/>
        <v>2925</v>
      </c>
      <c r="I3770" s="3">
        <f t="shared" si="117"/>
        <v>3900</v>
      </c>
      <c r="J3770" s="4">
        <f>Rent[[#This Row],[Actual_Rent]]/Rent[[#This Row],[Planned_rent]]</f>
        <v>0.75</v>
      </c>
      <c r="K3770"/>
    </row>
    <row r="3771" spans="1:11" x14ac:dyDescent="0.25">
      <c r="A3771">
        <v>207</v>
      </c>
      <c r="B3771" s="1">
        <v>40179</v>
      </c>
      <c r="C3771">
        <v>10</v>
      </c>
      <c r="D3771" t="str">
        <f>VLOOKUP(Rent[[#This Row],[Real_estate_Item]],Houses[#All],2)</f>
        <v>Geldrop</v>
      </c>
      <c r="E3771" t="str">
        <f>VLOOKUP(Rent[[#This Row],[Real_estate_Item]],Houses[#All],3)</f>
        <v>Hulst</v>
      </c>
      <c r="F3771" t="str">
        <f>VLOOKUP(Rent[[#This Row],[Real_estate_Item]],Houses[#All],6)</f>
        <v>Condo</v>
      </c>
      <c r="G3771" s="3">
        <f>VLOOKUP(Rent[[#This Row],[Real_estate_Item]],Houses[#All],7)</f>
        <v>325</v>
      </c>
      <c r="H3771" s="3">
        <f t="shared" si="116"/>
        <v>3250</v>
      </c>
      <c r="I3771" s="3">
        <f t="shared" si="117"/>
        <v>3900</v>
      </c>
      <c r="J3771" s="4">
        <f>Rent[[#This Row],[Actual_Rent]]/Rent[[#This Row],[Planned_rent]]</f>
        <v>0.83333333333333337</v>
      </c>
      <c r="K3771"/>
    </row>
    <row r="3772" spans="1:11" x14ac:dyDescent="0.25">
      <c r="A3772">
        <v>207</v>
      </c>
      <c r="B3772" s="1">
        <v>40544</v>
      </c>
      <c r="C3772">
        <v>7</v>
      </c>
      <c r="D3772" t="str">
        <f>VLOOKUP(Rent[[#This Row],[Real_estate_Item]],Houses[#All],2)</f>
        <v>Geldrop</v>
      </c>
      <c r="E3772" t="str">
        <f>VLOOKUP(Rent[[#This Row],[Real_estate_Item]],Houses[#All],3)</f>
        <v>Hulst</v>
      </c>
      <c r="F3772" t="str">
        <f>VLOOKUP(Rent[[#This Row],[Real_estate_Item]],Houses[#All],6)</f>
        <v>Condo</v>
      </c>
      <c r="G3772" s="3">
        <f>VLOOKUP(Rent[[#This Row],[Real_estate_Item]],Houses[#All],7)</f>
        <v>325</v>
      </c>
      <c r="H3772" s="3">
        <f t="shared" si="116"/>
        <v>2275</v>
      </c>
      <c r="I3772" s="3">
        <f t="shared" si="117"/>
        <v>3900</v>
      </c>
      <c r="J3772" s="4">
        <f>Rent[[#This Row],[Actual_Rent]]/Rent[[#This Row],[Planned_rent]]</f>
        <v>0.58333333333333337</v>
      </c>
      <c r="K3772"/>
    </row>
    <row r="3773" spans="1:11" x14ac:dyDescent="0.25">
      <c r="A3773">
        <v>207</v>
      </c>
      <c r="B3773" s="1">
        <v>40909</v>
      </c>
      <c r="C3773">
        <v>10</v>
      </c>
      <c r="D3773" t="str">
        <f>VLOOKUP(Rent[[#This Row],[Real_estate_Item]],Houses[#All],2)</f>
        <v>Geldrop</v>
      </c>
      <c r="E3773" t="str">
        <f>VLOOKUP(Rent[[#This Row],[Real_estate_Item]],Houses[#All],3)</f>
        <v>Hulst</v>
      </c>
      <c r="F3773" t="str">
        <f>VLOOKUP(Rent[[#This Row],[Real_estate_Item]],Houses[#All],6)</f>
        <v>Condo</v>
      </c>
      <c r="G3773" s="3">
        <f>VLOOKUP(Rent[[#This Row],[Real_estate_Item]],Houses[#All],7)</f>
        <v>325</v>
      </c>
      <c r="H3773" s="3">
        <f t="shared" si="116"/>
        <v>3250</v>
      </c>
      <c r="I3773" s="3">
        <f t="shared" si="117"/>
        <v>3900</v>
      </c>
      <c r="J3773" s="4">
        <f>Rent[[#This Row],[Actual_Rent]]/Rent[[#This Row],[Planned_rent]]</f>
        <v>0.83333333333333337</v>
      </c>
      <c r="K3773"/>
    </row>
    <row r="3774" spans="1:11" x14ac:dyDescent="0.25">
      <c r="A3774">
        <v>207</v>
      </c>
      <c r="B3774" s="1">
        <v>41275</v>
      </c>
      <c r="C3774">
        <v>10</v>
      </c>
      <c r="D3774" t="str">
        <f>VLOOKUP(Rent[[#This Row],[Real_estate_Item]],Houses[#All],2)</f>
        <v>Geldrop</v>
      </c>
      <c r="E3774" t="str">
        <f>VLOOKUP(Rent[[#This Row],[Real_estate_Item]],Houses[#All],3)</f>
        <v>Hulst</v>
      </c>
      <c r="F3774" t="str">
        <f>VLOOKUP(Rent[[#This Row],[Real_estate_Item]],Houses[#All],6)</f>
        <v>Condo</v>
      </c>
      <c r="G3774" s="3">
        <f>VLOOKUP(Rent[[#This Row],[Real_estate_Item]],Houses[#All],7)</f>
        <v>325</v>
      </c>
      <c r="H3774" s="3">
        <f t="shared" si="116"/>
        <v>3250</v>
      </c>
      <c r="I3774" s="3">
        <f t="shared" si="117"/>
        <v>3900</v>
      </c>
      <c r="J3774" s="4">
        <f>Rent[[#This Row],[Actual_Rent]]/Rent[[#This Row],[Planned_rent]]</f>
        <v>0.83333333333333337</v>
      </c>
      <c r="K3774"/>
    </row>
    <row r="3775" spans="1:11" x14ac:dyDescent="0.25">
      <c r="A3775">
        <v>207</v>
      </c>
      <c r="B3775" s="1">
        <v>41640</v>
      </c>
      <c r="C3775">
        <v>10</v>
      </c>
      <c r="D3775" t="str">
        <f>VLOOKUP(Rent[[#This Row],[Real_estate_Item]],Houses[#All],2)</f>
        <v>Geldrop</v>
      </c>
      <c r="E3775" t="str">
        <f>VLOOKUP(Rent[[#This Row],[Real_estate_Item]],Houses[#All],3)</f>
        <v>Hulst</v>
      </c>
      <c r="F3775" t="str">
        <f>VLOOKUP(Rent[[#This Row],[Real_estate_Item]],Houses[#All],6)</f>
        <v>Condo</v>
      </c>
      <c r="G3775" s="3">
        <f>VLOOKUP(Rent[[#This Row],[Real_estate_Item]],Houses[#All],7)</f>
        <v>325</v>
      </c>
      <c r="H3775" s="3">
        <f t="shared" si="116"/>
        <v>3250</v>
      </c>
      <c r="I3775" s="3">
        <f t="shared" si="117"/>
        <v>3900</v>
      </c>
      <c r="J3775" s="4">
        <f>Rent[[#This Row],[Actual_Rent]]/Rent[[#This Row],[Planned_rent]]</f>
        <v>0.83333333333333337</v>
      </c>
      <c r="K3775"/>
    </row>
    <row r="3776" spans="1:11" x14ac:dyDescent="0.25">
      <c r="A3776">
        <v>207</v>
      </c>
      <c r="B3776" s="1">
        <v>41640</v>
      </c>
      <c r="C3776">
        <v>9</v>
      </c>
      <c r="D3776" t="str">
        <f>VLOOKUP(Rent[[#This Row],[Real_estate_Item]],Houses[#All],2)</f>
        <v>Geldrop</v>
      </c>
      <c r="E3776" t="str">
        <f>VLOOKUP(Rent[[#This Row],[Real_estate_Item]],Houses[#All],3)</f>
        <v>Hulst</v>
      </c>
      <c r="F3776" t="str">
        <f>VLOOKUP(Rent[[#This Row],[Real_estate_Item]],Houses[#All],6)</f>
        <v>Condo</v>
      </c>
      <c r="G3776" s="3">
        <f>VLOOKUP(Rent[[#This Row],[Real_estate_Item]],Houses[#All],7)</f>
        <v>325</v>
      </c>
      <c r="H3776" s="3">
        <f t="shared" si="116"/>
        <v>2925</v>
      </c>
      <c r="I3776" s="3">
        <f t="shared" si="117"/>
        <v>3900</v>
      </c>
      <c r="J3776" s="4">
        <f>Rent[[#This Row],[Actual_Rent]]/Rent[[#This Row],[Planned_rent]]</f>
        <v>0.75</v>
      </c>
      <c r="K3776"/>
    </row>
    <row r="3777" spans="1:11" x14ac:dyDescent="0.25">
      <c r="A3777">
        <v>207</v>
      </c>
      <c r="B3777" s="1">
        <v>42005</v>
      </c>
      <c r="C3777">
        <v>10</v>
      </c>
      <c r="D3777" t="str">
        <f>VLOOKUP(Rent[[#This Row],[Real_estate_Item]],Houses[#All],2)</f>
        <v>Geldrop</v>
      </c>
      <c r="E3777" t="str">
        <f>VLOOKUP(Rent[[#This Row],[Real_estate_Item]],Houses[#All],3)</f>
        <v>Hulst</v>
      </c>
      <c r="F3777" t="str">
        <f>VLOOKUP(Rent[[#This Row],[Real_estate_Item]],Houses[#All],6)</f>
        <v>Condo</v>
      </c>
      <c r="G3777" s="3">
        <f>VLOOKUP(Rent[[#This Row],[Real_estate_Item]],Houses[#All],7)</f>
        <v>325</v>
      </c>
      <c r="H3777" s="3">
        <f t="shared" si="116"/>
        <v>3250</v>
      </c>
      <c r="I3777" s="3">
        <f t="shared" si="117"/>
        <v>3900</v>
      </c>
      <c r="J3777" s="4">
        <f>Rent[[#This Row],[Actual_Rent]]/Rent[[#This Row],[Planned_rent]]</f>
        <v>0.83333333333333337</v>
      </c>
      <c r="K3777"/>
    </row>
    <row r="3778" spans="1:11" x14ac:dyDescent="0.25">
      <c r="A3778">
        <v>207</v>
      </c>
      <c r="B3778" s="1">
        <v>42370</v>
      </c>
      <c r="C3778">
        <v>10</v>
      </c>
      <c r="D3778" t="str">
        <f>VLOOKUP(Rent[[#This Row],[Real_estate_Item]],Houses[#All],2)</f>
        <v>Geldrop</v>
      </c>
      <c r="E3778" t="str">
        <f>VLOOKUP(Rent[[#This Row],[Real_estate_Item]],Houses[#All],3)</f>
        <v>Hulst</v>
      </c>
      <c r="F3778" t="str">
        <f>VLOOKUP(Rent[[#This Row],[Real_estate_Item]],Houses[#All],6)</f>
        <v>Condo</v>
      </c>
      <c r="G3778" s="3">
        <f>VLOOKUP(Rent[[#This Row],[Real_estate_Item]],Houses[#All],7)</f>
        <v>325</v>
      </c>
      <c r="H3778" s="3">
        <f t="shared" ref="H3778:H3841" si="118">C3778*G3778</f>
        <v>3250</v>
      </c>
      <c r="I3778" s="3">
        <f t="shared" ref="I3778:I3841" si="119">$C$2*G3778</f>
        <v>3900</v>
      </c>
      <c r="J3778" s="4">
        <f>Rent[[#This Row],[Actual_Rent]]/Rent[[#This Row],[Planned_rent]]</f>
        <v>0.83333333333333337</v>
      </c>
      <c r="K3778"/>
    </row>
    <row r="3779" spans="1:11" x14ac:dyDescent="0.25">
      <c r="A3779">
        <v>207</v>
      </c>
      <c r="B3779" s="1">
        <v>42736</v>
      </c>
      <c r="C3779">
        <v>10</v>
      </c>
      <c r="D3779" t="str">
        <f>VLOOKUP(Rent[[#This Row],[Real_estate_Item]],Houses[#All],2)</f>
        <v>Geldrop</v>
      </c>
      <c r="E3779" t="str">
        <f>VLOOKUP(Rent[[#This Row],[Real_estate_Item]],Houses[#All],3)</f>
        <v>Hulst</v>
      </c>
      <c r="F3779" t="str">
        <f>VLOOKUP(Rent[[#This Row],[Real_estate_Item]],Houses[#All],6)</f>
        <v>Condo</v>
      </c>
      <c r="G3779" s="3">
        <f>VLOOKUP(Rent[[#This Row],[Real_estate_Item]],Houses[#All],7)</f>
        <v>325</v>
      </c>
      <c r="H3779" s="3">
        <f t="shared" si="118"/>
        <v>3250</v>
      </c>
      <c r="I3779" s="3">
        <f t="shared" si="119"/>
        <v>3900</v>
      </c>
      <c r="J3779" s="4">
        <f>Rent[[#This Row],[Actual_Rent]]/Rent[[#This Row],[Planned_rent]]</f>
        <v>0.83333333333333337</v>
      </c>
      <c r="K3779"/>
    </row>
    <row r="3780" spans="1:11" x14ac:dyDescent="0.25">
      <c r="A3780">
        <v>207</v>
      </c>
      <c r="B3780" s="1">
        <v>43101</v>
      </c>
      <c r="C3780">
        <v>10</v>
      </c>
      <c r="D3780" t="str">
        <f>VLOOKUP(Rent[[#This Row],[Real_estate_Item]],Houses[#All],2)</f>
        <v>Geldrop</v>
      </c>
      <c r="E3780" t="str">
        <f>VLOOKUP(Rent[[#This Row],[Real_estate_Item]],Houses[#All],3)</f>
        <v>Hulst</v>
      </c>
      <c r="F3780" t="str">
        <f>VLOOKUP(Rent[[#This Row],[Real_estate_Item]],Houses[#All],6)</f>
        <v>Condo</v>
      </c>
      <c r="G3780" s="3">
        <f>VLOOKUP(Rent[[#This Row],[Real_estate_Item]],Houses[#All],7)</f>
        <v>325</v>
      </c>
      <c r="H3780" s="3">
        <f t="shared" si="118"/>
        <v>3250</v>
      </c>
      <c r="I3780" s="3">
        <f t="shared" si="119"/>
        <v>3900</v>
      </c>
      <c r="J3780" s="4">
        <f>Rent[[#This Row],[Actual_Rent]]/Rent[[#This Row],[Planned_rent]]</f>
        <v>0.83333333333333337</v>
      </c>
      <c r="K3780"/>
    </row>
    <row r="3781" spans="1:11" x14ac:dyDescent="0.25">
      <c r="A3781">
        <v>207</v>
      </c>
      <c r="B3781" s="1">
        <v>43466</v>
      </c>
      <c r="C3781">
        <v>10</v>
      </c>
      <c r="D3781" t="str">
        <f>VLOOKUP(Rent[[#This Row],[Real_estate_Item]],Houses[#All],2)</f>
        <v>Geldrop</v>
      </c>
      <c r="E3781" t="str">
        <f>VLOOKUP(Rent[[#This Row],[Real_estate_Item]],Houses[#All],3)</f>
        <v>Hulst</v>
      </c>
      <c r="F3781" t="str">
        <f>VLOOKUP(Rent[[#This Row],[Real_estate_Item]],Houses[#All],6)</f>
        <v>Condo</v>
      </c>
      <c r="G3781" s="3">
        <f>VLOOKUP(Rent[[#This Row],[Real_estate_Item]],Houses[#All],7)</f>
        <v>325</v>
      </c>
      <c r="H3781" s="3">
        <f t="shared" si="118"/>
        <v>3250</v>
      </c>
      <c r="I3781" s="3">
        <f t="shared" si="119"/>
        <v>3900</v>
      </c>
      <c r="J3781" s="4">
        <f>Rent[[#This Row],[Actual_Rent]]/Rent[[#This Row],[Planned_rent]]</f>
        <v>0.83333333333333337</v>
      </c>
      <c r="K3781"/>
    </row>
    <row r="3782" spans="1:11" x14ac:dyDescent="0.25">
      <c r="A3782">
        <v>208</v>
      </c>
      <c r="B3782" s="1">
        <v>36892</v>
      </c>
      <c r="C3782">
        <v>11</v>
      </c>
      <c r="D3782" t="str">
        <f>VLOOKUP(Rent[[#This Row],[Real_estate_Item]],Houses[#All],2)</f>
        <v>Geldrop</v>
      </c>
      <c r="E3782" t="str">
        <f>VLOOKUP(Rent[[#This Row],[Real_estate_Item]],Houses[#All],3)</f>
        <v>Hulst</v>
      </c>
      <c r="F3782" t="str">
        <f>VLOOKUP(Rent[[#This Row],[Real_estate_Item]],Houses[#All],6)</f>
        <v>Condo</v>
      </c>
      <c r="G3782" s="3">
        <f>VLOOKUP(Rent[[#This Row],[Real_estate_Item]],Houses[#All],7)</f>
        <v>320</v>
      </c>
      <c r="H3782" s="3">
        <f t="shared" si="118"/>
        <v>3520</v>
      </c>
      <c r="I3782" s="3">
        <f t="shared" si="119"/>
        <v>3840</v>
      </c>
      <c r="J3782" s="4">
        <f>Rent[[#This Row],[Actual_Rent]]/Rent[[#This Row],[Planned_rent]]</f>
        <v>0.91666666666666663</v>
      </c>
      <c r="K3782"/>
    </row>
    <row r="3783" spans="1:11" x14ac:dyDescent="0.25">
      <c r="A3783">
        <v>208</v>
      </c>
      <c r="B3783" s="1">
        <v>37257</v>
      </c>
      <c r="C3783">
        <v>7</v>
      </c>
      <c r="D3783" t="str">
        <f>VLOOKUP(Rent[[#This Row],[Real_estate_Item]],Houses[#All],2)</f>
        <v>Geldrop</v>
      </c>
      <c r="E3783" t="str">
        <f>VLOOKUP(Rent[[#This Row],[Real_estate_Item]],Houses[#All],3)</f>
        <v>Hulst</v>
      </c>
      <c r="F3783" t="str">
        <f>VLOOKUP(Rent[[#This Row],[Real_estate_Item]],Houses[#All],6)</f>
        <v>Condo</v>
      </c>
      <c r="G3783" s="3">
        <f>VLOOKUP(Rent[[#This Row],[Real_estate_Item]],Houses[#All],7)</f>
        <v>320</v>
      </c>
      <c r="H3783" s="3">
        <f t="shared" si="118"/>
        <v>2240</v>
      </c>
      <c r="I3783" s="3">
        <f t="shared" si="119"/>
        <v>3840</v>
      </c>
      <c r="J3783" s="4">
        <f>Rent[[#This Row],[Actual_Rent]]/Rent[[#This Row],[Planned_rent]]</f>
        <v>0.58333333333333337</v>
      </c>
      <c r="K3783"/>
    </row>
    <row r="3784" spans="1:11" x14ac:dyDescent="0.25">
      <c r="A3784">
        <v>208</v>
      </c>
      <c r="B3784" s="1">
        <v>37622</v>
      </c>
      <c r="C3784">
        <v>10</v>
      </c>
      <c r="D3784" t="str">
        <f>VLOOKUP(Rent[[#This Row],[Real_estate_Item]],Houses[#All],2)</f>
        <v>Geldrop</v>
      </c>
      <c r="E3784" t="str">
        <f>VLOOKUP(Rent[[#This Row],[Real_estate_Item]],Houses[#All],3)</f>
        <v>Hulst</v>
      </c>
      <c r="F3784" t="str">
        <f>VLOOKUP(Rent[[#This Row],[Real_estate_Item]],Houses[#All],6)</f>
        <v>Condo</v>
      </c>
      <c r="G3784" s="3">
        <f>VLOOKUP(Rent[[#This Row],[Real_estate_Item]],Houses[#All],7)</f>
        <v>320</v>
      </c>
      <c r="H3784" s="3">
        <f t="shared" si="118"/>
        <v>3200</v>
      </c>
      <c r="I3784" s="3">
        <f t="shared" si="119"/>
        <v>3840</v>
      </c>
      <c r="J3784" s="4">
        <f>Rent[[#This Row],[Actual_Rent]]/Rent[[#This Row],[Planned_rent]]</f>
        <v>0.83333333333333337</v>
      </c>
      <c r="K3784"/>
    </row>
    <row r="3785" spans="1:11" x14ac:dyDescent="0.25">
      <c r="A3785">
        <v>208</v>
      </c>
      <c r="B3785" s="1">
        <v>37987</v>
      </c>
      <c r="C3785">
        <v>11</v>
      </c>
      <c r="D3785" t="str">
        <f>VLOOKUP(Rent[[#This Row],[Real_estate_Item]],Houses[#All],2)</f>
        <v>Geldrop</v>
      </c>
      <c r="E3785" t="str">
        <f>VLOOKUP(Rent[[#This Row],[Real_estate_Item]],Houses[#All],3)</f>
        <v>Hulst</v>
      </c>
      <c r="F3785" t="str">
        <f>VLOOKUP(Rent[[#This Row],[Real_estate_Item]],Houses[#All],6)</f>
        <v>Condo</v>
      </c>
      <c r="G3785" s="3">
        <f>VLOOKUP(Rent[[#This Row],[Real_estate_Item]],Houses[#All],7)</f>
        <v>320</v>
      </c>
      <c r="H3785" s="3">
        <f t="shared" si="118"/>
        <v>3520</v>
      </c>
      <c r="I3785" s="3">
        <f t="shared" si="119"/>
        <v>3840</v>
      </c>
      <c r="J3785" s="4">
        <f>Rent[[#This Row],[Actual_Rent]]/Rent[[#This Row],[Planned_rent]]</f>
        <v>0.91666666666666663</v>
      </c>
      <c r="K3785"/>
    </row>
    <row r="3786" spans="1:11" x14ac:dyDescent="0.25">
      <c r="A3786">
        <v>208</v>
      </c>
      <c r="B3786" s="1">
        <v>38353</v>
      </c>
      <c r="C3786">
        <v>9</v>
      </c>
      <c r="D3786" t="str">
        <f>VLOOKUP(Rent[[#This Row],[Real_estate_Item]],Houses[#All],2)</f>
        <v>Geldrop</v>
      </c>
      <c r="E3786" t="str">
        <f>VLOOKUP(Rent[[#This Row],[Real_estate_Item]],Houses[#All],3)</f>
        <v>Hulst</v>
      </c>
      <c r="F3786" t="str">
        <f>VLOOKUP(Rent[[#This Row],[Real_estate_Item]],Houses[#All],6)</f>
        <v>Condo</v>
      </c>
      <c r="G3786" s="3">
        <f>VLOOKUP(Rent[[#This Row],[Real_estate_Item]],Houses[#All],7)</f>
        <v>320</v>
      </c>
      <c r="H3786" s="3">
        <f t="shared" si="118"/>
        <v>2880</v>
      </c>
      <c r="I3786" s="3">
        <f t="shared" si="119"/>
        <v>3840</v>
      </c>
      <c r="J3786" s="4">
        <f>Rent[[#This Row],[Actual_Rent]]/Rent[[#This Row],[Planned_rent]]</f>
        <v>0.75</v>
      </c>
      <c r="K3786"/>
    </row>
    <row r="3787" spans="1:11" x14ac:dyDescent="0.25">
      <c r="A3787">
        <v>208</v>
      </c>
      <c r="B3787" s="1">
        <v>38718</v>
      </c>
      <c r="C3787">
        <v>11</v>
      </c>
      <c r="D3787" t="str">
        <f>VLOOKUP(Rent[[#This Row],[Real_estate_Item]],Houses[#All],2)</f>
        <v>Geldrop</v>
      </c>
      <c r="E3787" t="str">
        <f>VLOOKUP(Rent[[#This Row],[Real_estate_Item]],Houses[#All],3)</f>
        <v>Hulst</v>
      </c>
      <c r="F3787" t="str">
        <f>VLOOKUP(Rent[[#This Row],[Real_estate_Item]],Houses[#All],6)</f>
        <v>Condo</v>
      </c>
      <c r="G3787" s="3">
        <f>VLOOKUP(Rent[[#This Row],[Real_estate_Item]],Houses[#All],7)</f>
        <v>320</v>
      </c>
      <c r="H3787" s="3">
        <f t="shared" si="118"/>
        <v>3520</v>
      </c>
      <c r="I3787" s="3">
        <f t="shared" si="119"/>
        <v>3840</v>
      </c>
      <c r="J3787" s="4">
        <f>Rent[[#This Row],[Actual_Rent]]/Rent[[#This Row],[Planned_rent]]</f>
        <v>0.91666666666666663</v>
      </c>
      <c r="K3787"/>
    </row>
    <row r="3788" spans="1:11" x14ac:dyDescent="0.25">
      <c r="A3788">
        <v>208</v>
      </c>
      <c r="B3788" s="1">
        <v>39083</v>
      </c>
      <c r="C3788">
        <v>9</v>
      </c>
      <c r="D3788" t="str">
        <f>VLOOKUP(Rent[[#This Row],[Real_estate_Item]],Houses[#All],2)</f>
        <v>Geldrop</v>
      </c>
      <c r="E3788" t="str">
        <f>VLOOKUP(Rent[[#This Row],[Real_estate_Item]],Houses[#All],3)</f>
        <v>Hulst</v>
      </c>
      <c r="F3788" t="str">
        <f>VLOOKUP(Rent[[#This Row],[Real_estate_Item]],Houses[#All],6)</f>
        <v>Condo</v>
      </c>
      <c r="G3788" s="3">
        <f>VLOOKUP(Rent[[#This Row],[Real_estate_Item]],Houses[#All],7)</f>
        <v>320</v>
      </c>
      <c r="H3788" s="3">
        <f t="shared" si="118"/>
        <v>2880</v>
      </c>
      <c r="I3788" s="3">
        <f t="shared" si="119"/>
        <v>3840</v>
      </c>
      <c r="J3788" s="4">
        <f>Rent[[#This Row],[Actual_Rent]]/Rent[[#This Row],[Planned_rent]]</f>
        <v>0.75</v>
      </c>
      <c r="K3788"/>
    </row>
    <row r="3789" spans="1:11" x14ac:dyDescent="0.25">
      <c r="A3789">
        <v>208</v>
      </c>
      <c r="B3789" s="1">
        <v>39448</v>
      </c>
      <c r="C3789">
        <v>10</v>
      </c>
      <c r="D3789" t="str">
        <f>VLOOKUP(Rent[[#This Row],[Real_estate_Item]],Houses[#All],2)</f>
        <v>Geldrop</v>
      </c>
      <c r="E3789" t="str">
        <f>VLOOKUP(Rent[[#This Row],[Real_estate_Item]],Houses[#All],3)</f>
        <v>Hulst</v>
      </c>
      <c r="F3789" t="str">
        <f>VLOOKUP(Rent[[#This Row],[Real_estate_Item]],Houses[#All],6)</f>
        <v>Condo</v>
      </c>
      <c r="G3789" s="3">
        <f>VLOOKUP(Rent[[#This Row],[Real_estate_Item]],Houses[#All],7)</f>
        <v>320</v>
      </c>
      <c r="H3789" s="3">
        <f t="shared" si="118"/>
        <v>3200</v>
      </c>
      <c r="I3789" s="3">
        <f t="shared" si="119"/>
        <v>3840</v>
      </c>
      <c r="J3789" s="4">
        <f>Rent[[#This Row],[Actual_Rent]]/Rent[[#This Row],[Planned_rent]]</f>
        <v>0.83333333333333337</v>
      </c>
      <c r="K3789"/>
    </row>
    <row r="3790" spans="1:11" x14ac:dyDescent="0.25">
      <c r="A3790">
        <v>208</v>
      </c>
      <c r="B3790" s="1">
        <v>39814</v>
      </c>
      <c r="C3790">
        <v>8</v>
      </c>
      <c r="D3790" t="str">
        <f>VLOOKUP(Rent[[#This Row],[Real_estate_Item]],Houses[#All],2)</f>
        <v>Geldrop</v>
      </c>
      <c r="E3790" t="str">
        <f>VLOOKUP(Rent[[#This Row],[Real_estate_Item]],Houses[#All],3)</f>
        <v>Hulst</v>
      </c>
      <c r="F3790" t="str">
        <f>VLOOKUP(Rent[[#This Row],[Real_estate_Item]],Houses[#All],6)</f>
        <v>Condo</v>
      </c>
      <c r="G3790" s="3">
        <f>VLOOKUP(Rent[[#This Row],[Real_estate_Item]],Houses[#All],7)</f>
        <v>320</v>
      </c>
      <c r="H3790" s="3">
        <f t="shared" si="118"/>
        <v>2560</v>
      </c>
      <c r="I3790" s="3">
        <f t="shared" si="119"/>
        <v>3840</v>
      </c>
      <c r="J3790" s="4">
        <f>Rent[[#This Row],[Actual_Rent]]/Rent[[#This Row],[Planned_rent]]</f>
        <v>0.66666666666666663</v>
      </c>
      <c r="K3790"/>
    </row>
    <row r="3791" spans="1:11" x14ac:dyDescent="0.25">
      <c r="A3791">
        <v>208</v>
      </c>
      <c r="B3791" s="1">
        <v>40179</v>
      </c>
      <c r="C3791">
        <v>7</v>
      </c>
      <c r="D3791" t="str">
        <f>VLOOKUP(Rent[[#This Row],[Real_estate_Item]],Houses[#All],2)</f>
        <v>Geldrop</v>
      </c>
      <c r="E3791" t="str">
        <f>VLOOKUP(Rent[[#This Row],[Real_estate_Item]],Houses[#All],3)</f>
        <v>Hulst</v>
      </c>
      <c r="F3791" t="str">
        <f>VLOOKUP(Rent[[#This Row],[Real_estate_Item]],Houses[#All],6)</f>
        <v>Condo</v>
      </c>
      <c r="G3791" s="3">
        <f>VLOOKUP(Rent[[#This Row],[Real_estate_Item]],Houses[#All],7)</f>
        <v>320</v>
      </c>
      <c r="H3791" s="3">
        <f t="shared" si="118"/>
        <v>2240</v>
      </c>
      <c r="I3791" s="3">
        <f t="shared" si="119"/>
        <v>3840</v>
      </c>
      <c r="J3791" s="4">
        <f>Rent[[#This Row],[Actual_Rent]]/Rent[[#This Row],[Planned_rent]]</f>
        <v>0.58333333333333337</v>
      </c>
      <c r="K3791"/>
    </row>
    <row r="3792" spans="1:11" x14ac:dyDescent="0.25">
      <c r="A3792">
        <v>208</v>
      </c>
      <c r="B3792" s="1">
        <v>40544</v>
      </c>
      <c r="C3792">
        <v>9</v>
      </c>
      <c r="D3792" t="str">
        <f>VLOOKUP(Rent[[#This Row],[Real_estate_Item]],Houses[#All],2)</f>
        <v>Geldrop</v>
      </c>
      <c r="E3792" t="str">
        <f>VLOOKUP(Rent[[#This Row],[Real_estate_Item]],Houses[#All],3)</f>
        <v>Hulst</v>
      </c>
      <c r="F3792" t="str">
        <f>VLOOKUP(Rent[[#This Row],[Real_estate_Item]],Houses[#All],6)</f>
        <v>Condo</v>
      </c>
      <c r="G3792" s="3">
        <f>VLOOKUP(Rent[[#This Row],[Real_estate_Item]],Houses[#All],7)</f>
        <v>320</v>
      </c>
      <c r="H3792" s="3">
        <f t="shared" si="118"/>
        <v>2880</v>
      </c>
      <c r="I3792" s="3">
        <f t="shared" si="119"/>
        <v>3840</v>
      </c>
      <c r="J3792" s="4">
        <f>Rent[[#This Row],[Actual_Rent]]/Rent[[#This Row],[Planned_rent]]</f>
        <v>0.75</v>
      </c>
      <c r="K3792"/>
    </row>
    <row r="3793" spans="1:11" x14ac:dyDescent="0.25">
      <c r="A3793">
        <v>208</v>
      </c>
      <c r="B3793" s="1">
        <v>40909</v>
      </c>
      <c r="C3793">
        <v>7</v>
      </c>
      <c r="D3793" t="str">
        <f>VLOOKUP(Rent[[#This Row],[Real_estate_Item]],Houses[#All],2)</f>
        <v>Geldrop</v>
      </c>
      <c r="E3793" t="str">
        <f>VLOOKUP(Rent[[#This Row],[Real_estate_Item]],Houses[#All],3)</f>
        <v>Hulst</v>
      </c>
      <c r="F3793" t="str">
        <f>VLOOKUP(Rent[[#This Row],[Real_estate_Item]],Houses[#All],6)</f>
        <v>Condo</v>
      </c>
      <c r="G3793" s="3">
        <f>VLOOKUP(Rent[[#This Row],[Real_estate_Item]],Houses[#All],7)</f>
        <v>320</v>
      </c>
      <c r="H3793" s="3">
        <f t="shared" si="118"/>
        <v>2240</v>
      </c>
      <c r="I3793" s="3">
        <f t="shared" si="119"/>
        <v>3840</v>
      </c>
      <c r="J3793" s="4">
        <f>Rent[[#This Row],[Actual_Rent]]/Rent[[#This Row],[Planned_rent]]</f>
        <v>0.58333333333333337</v>
      </c>
      <c r="K3793"/>
    </row>
    <row r="3794" spans="1:11" x14ac:dyDescent="0.25">
      <c r="A3794">
        <v>208</v>
      </c>
      <c r="B3794" s="1">
        <v>41275</v>
      </c>
      <c r="C3794">
        <v>10</v>
      </c>
      <c r="D3794" t="str">
        <f>VLOOKUP(Rent[[#This Row],[Real_estate_Item]],Houses[#All],2)</f>
        <v>Geldrop</v>
      </c>
      <c r="E3794" t="str">
        <f>VLOOKUP(Rent[[#This Row],[Real_estate_Item]],Houses[#All],3)</f>
        <v>Hulst</v>
      </c>
      <c r="F3794" t="str">
        <f>VLOOKUP(Rent[[#This Row],[Real_estate_Item]],Houses[#All],6)</f>
        <v>Condo</v>
      </c>
      <c r="G3794" s="3">
        <f>VLOOKUP(Rent[[#This Row],[Real_estate_Item]],Houses[#All],7)</f>
        <v>320</v>
      </c>
      <c r="H3794" s="3">
        <f t="shared" si="118"/>
        <v>3200</v>
      </c>
      <c r="I3794" s="3">
        <f t="shared" si="119"/>
        <v>3840</v>
      </c>
      <c r="J3794" s="4">
        <f>Rent[[#This Row],[Actual_Rent]]/Rent[[#This Row],[Planned_rent]]</f>
        <v>0.83333333333333337</v>
      </c>
      <c r="K3794"/>
    </row>
    <row r="3795" spans="1:11" x14ac:dyDescent="0.25">
      <c r="A3795">
        <v>208</v>
      </c>
      <c r="B3795" s="1">
        <v>41640</v>
      </c>
      <c r="C3795">
        <v>10</v>
      </c>
      <c r="D3795" t="str">
        <f>VLOOKUP(Rent[[#This Row],[Real_estate_Item]],Houses[#All],2)</f>
        <v>Geldrop</v>
      </c>
      <c r="E3795" t="str">
        <f>VLOOKUP(Rent[[#This Row],[Real_estate_Item]],Houses[#All],3)</f>
        <v>Hulst</v>
      </c>
      <c r="F3795" t="str">
        <f>VLOOKUP(Rent[[#This Row],[Real_estate_Item]],Houses[#All],6)</f>
        <v>Condo</v>
      </c>
      <c r="G3795" s="3">
        <f>VLOOKUP(Rent[[#This Row],[Real_estate_Item]],Houses[#All],7)</f>
        <v>320</v>
      </c>
      <c r="H3795" s="3">
        <f t="shared" si="118"/>
        <v>3200</v>
      </c>
      <c r="I3795" s="3">
        <f t="shared" si="119"/>
        <v>3840</v>
      </c>
      <c r="J3795" s="4">
        <f>Rent[[#This Row],[Actual_Rent]]/Rent[[#This Row],[Planned_rent]]</f>
        <v>0.83333333333333337</v>
      </c>
      <c r="K3795"/>
    </row>
    <row r="3796" spans="1:11" x14ac:dyDescent="0.25">
      <c r="A3796">
        <v>208</v>
      </c>
      <c r="B3796" s="1">
        <v>42005</v>
      </c>
      <c r="C3796">
        <v>9</v>
      </c>
      <c r="D3796" t="str">
        <f>VLOOKUP(Rent[[#This Row],[Real_estate_Item]],Houses[#All],2)</f>
        <v>Geldrop</v>
      </c>
      <c r="E3796" t="str">
        <f>VLOOKUP(Rent[[#This Row],[Real_estate_Item]],Houses[#All],3)</f>
        <v>Hulst</v>
      </c>
      <c r="F3796" t="str">
        <f>VLOOKUP(Rent[[#This Row],[Real_estate_Item]],Houses[#All],6)</f>
        <v>Condo</v>
      </c>
      <c r="G3796" s="3">
        <f>VLOOKUP(Rent[[#This Row],[Real_estate_Item]],Houses[#All],7)</f>
        <v>320</v>
      </c>
      <c r="H3796" s="3">
        <f t="shared" si="118"/>
        <v>2880</v>
      </c>
      <c r="I3796" s="3">
        <f t="shared" si="119"/>
        <v>3840</v>
      </c>
      <c r="J3796" s="4">
        <f>Rent[[#This Row],[Actual_Rent]]/Rent[[#This Row],[Planned_rent]]</f>
        <v>0.75</v>
      </c>
      <c r="K3796"/>
    </row>
    <row r="3797" spans="1:11" x14ac:dyDescent="0.25">
      <c r="A3797">
        <v>208</v>
      </c>
      <c r="B3797" s="1">
        <v>42370</v>
      </c>
      <c r="C3797">
        <v>9</v>
      </c>
      <c r="D3797" t="str">
        <f>VLOOKUP(Rent[[#This Row],[Real_estate_Item]],Houses[#All],2)</f>
        <v>Geldrop</v>
      </c>
      <c r="E3797" t="str">
        <f>VLOOKUP(Rent[[#This Row],[Real_estate_Item]],Houses[#All],3)</f>
        <v>Hulst</v>
      </c>
      <c r="F3797" t="str">
        <f>VLOOKUP(Rent[[#This Row],[Real_estate_Item]],Houses[#All],6)</f>
        <v>Condo</v>
      </c>
      <c r="G3797" s="3">
        <f>VLOOKUP(Rent[[#This Row],[Real_estate_Item]],Houses[#All],7)</f>
        <v>320</v>
      </c>
      <c r="H3797" s="3">
        <f t="shared" si="118"/>
        <v>2880</v>
      </c>
      <c r="I3797" s="3">
        <f t="shared" si="119"/>
        <v>3840</v>
      </c>
      <c r="J3797" s="4">
        <f>Rent[[#This Row],[Actual_Rent]]/Rent[[#This Row],[Planned_rent]]</f>
        <v>0.75</v>
      </c>
      <c r="K3797"/>
    </row>
    <row r="3798" spans="1:11" x14ac:dyDescent="0.25">
      <c r="A3798">
        <v>208</v>
      </c>
      <c r="B3798" s="1">
        <v>42736</v>
      </c>
      <c r="C3798">
        <v>7</v>
      </c>
      <c r="D3798" t="str">
        <f>VLOOKUP(Rent[[#This Row],[Real_estate_Item]],Houses[#All],2)</f>
        <v>Geldrop</v>
      </c>
      <c r="E3798" t="str">
        <f>VLOOKUP(Rent[[#This Row],[Real_estate_Item]],Houses[#All],3)</f>
        <v>Hulst</v>
      </c>
      <c r="F3798" t="str">
        <f>VLOOKUP(Rent[[#This Row],[Real_estate_Item]],Houses[#All],6)</f>
        <v>Condo</v>
      </c>
      <c r="G3798" s="3">
        <f>VLOOKUP(Rent[[#This Row],[Real_estate_Item]],Houses[#All],7)</f>
        <v>320</v>
      </c>
      <c r="H3798" s="3">
        <f t="shared" si="118"/>
        <v>2240</v>
      </c>
      <c r="I3798" s="3">
        <f t="shared" si="119"/>
        <v>3840</v>
      </c>
      <c r="J3798" s="4">
        <f>Rent[[#This Row],[Actual_Rent]]/Rent[[#This Row],[Planned_rent]]</f>
        <v>0.58333333333333337</v>
      </c>
      <c r="K3798"/>
    </row>
    <row r="3799" spans="1:11" x14ac:dyDescent="0.25">
      <c r="A3799">
        <v>208</v>
      </c>
      <c r="B3799" s="1">
        <v>43101</v>
      </c>
      <c r="C3799">
        <v>10</v>
      </c>
      <c r="D3799" t="str">
        <f>VLOOKUP(Rent[[#This Row],[Real_estate_Item]],Houses[#All],2)</f>
        <v>Geldrop</v>
      </c>
      <c r="E3799" t="str">
        <f>VLOOKUP(Rent[[#This Row],[Real_estate_Item]],Houses[#All],3)</f>
        <v>Hulst</v>
      </c>
      <c r="F3799" t="str">
        <f>VLOOKUP(Rent[[#This Row],[Real_estate_Item]],Houses[#All],6)</f>
        <v>Condo</v>
      </c>
      <c r="G3799" s="3">
        <f>VLOOKUP(Rent[[#This Row],[Real_estate_Item]],Houses[#All],7)</f>
        <v>320</v>
      </c>
      <c r="H3799" s="3">
        <f t="shared" si="118"/>
        <v>3200</v>
      </c>
      <c r="I3799" s="3">
        <f t="shared" si="119"/>
        <v>3840</v>
      </c>
      <c r="J3799" s="4">
        <f>Rent[[#This Row],[Actual_Rent]]/Rent[[#This Row],[Planned_rent]]</f>
        <v>0.83333333333333337</v>
      </c>
      <c r="K3799"/>
    </row>
    <row r="3800" spans="1:11" x14ac:dyDescent="0.25">
      <c r="A3800">
        <v>208</v>
      </c>
      <c r="B3800" s="1">
        <v>43466</v>
      </c>
      <c r="C3800">
        <v>8</v>
      </c>
      <c r="D3800" t="str">
        <f>VLOOKUP(Rent[[#This Row],[Real_estate_Item]],Houses[#All],2)</f>
        <v>Geldrop</v>
      </c>
      <c r="E3800" t="str">
        <f>VLOOKUP(Rent[[#This Row],[Real_estate_Item]],Houses[#All],3)</f>
        <v>Hulst</v>
      </c>
      <c r="F3800" t="str">
        <f>VLOOKUP(Rent[[#This Row],[Real_estate_Item]],Houses[#All],6)</f>
        <v>Condo</v>
      </c>
      <c r="G3800" s="3">
        <f>VLOOKUP(Rent[[#This Row],[Real_estate_Item]],Houses[#All],7)</f>
        <v>320</v>
      </c>
      <c r="H3800" s="3">
        <f t="shared" si="118"/>
        <v>2560</v>
      </c>
      <c r="I3800" s="3">
        <f t="shared" si="119"/>
        <v>3840</v>
      </c>
      <c r="J3800" s="4">
        <f>Rent[[#This Row],[Actual_Rent]]/Rent[[#This Row],[Planned_rent]]</f>
        <v>0.66666666666666663</v>
      </c>
      <c r="K3800"/>
    </row>
    <row r="3801" spans="1:11" x14ac:dyDescent="0.25">
      <c r="A3801">
        <v>209</v>
      </c>
      <c r="B3801" s="1">
        <v>36892</v>
      </c>
      <c r="C3801">
        <v>9</v>
      </c>
      <c r="D3801" t="str">
        <f>VLOOKUP(Rent[[#This Row],[Real_estate_Item]],Houses[#All],2)</f>
        <v>Geldrop</v>
      </c>
      <c r="E3801" t="str">
        <f>VLOOKUP(Rent[[#This Row],[Real_estate_Item]],Houses[#All],3)</f>
        <v>Hulst</v>
      </c>
      <c r="F3801" t="str">
        <f>VLOOKUP(Rent[[#This Row],[Real_estate_Item]],Houses[#All],6)</f>
        <v>Condo</v>
      </c>
      <c r="G3801" s="3">
        <f>VLOOKUP(Rent[[#This Row],[Real_estate_Item]],Houses[#All],7)</f>
        <v>325</v>
      </c>
      <c r="H3801" s="3">
        <f t="shared" si="118"/>
        <v>2925</v>
      </c>
      <c r="I3801" s="3">
        <f t="shared" si="119"/>
        <v>3900</v>
      </c>
      <c r="J3801" s="4">
        <f>Rent[[#This Row],[Actual_Rent]]/Rent[[#This Row],[Planned_rent]]</f>
        <v>0.75</v>
      </c>
      <c r="K3801"/>
    </row>
    <row r="3802" spans="1:11" x14ac:dyDescent="0.25">
      <c r="A3802">
        <v>209</v>
      </c>
      <c r="B3802" s="1">
        <v>37257</v>
      </c>
      <c r="C3802">
        <v>11</v>
      </c>
      <c r="D3802" t="str">
        <f>VLOOKUP(Rent[[#This Row],[Real_estate_Item]],Houses[#All],2)</f>
        <v>Geldrop</v>
      </c>
      <c r="E3802" t="str">
        <f>VLOOKUP(Rent[[#This Row],[Real_estate_Item]],Houses[#All],3)</f>
        <v>Hulst</v>
      </c>
      <c r="F3802" t="str">
        <f>VLOOKUP(Rent[[#This Row],[Real_estate_Item]],Houses[#All],6)</f>
        <v>Condo</v>
      </c>
      <c r="G3802" s="3">
        <f>VLOOKUP(Rent[[#This Row],[Real_estate_Item]],Houses[#All],7)</f>
        <v>325</v>
      </c>
      <c r="H3802" s="3">
        <f t="shared" si="118"/>
        <v>3575</v>
      </c>
      <c r="I3802" s="3">
        <f t="shared" si="119"/>
        <v>3900</v>
      </c>
      <c r="J3802" s="4">
        <f>Rent[[#This Row],[Actual_Rent]]/Rent[[#This Row],[Planned_rent]]</f>
        <v>0.91666666666666663</v>
      </c>
      <c r="K3802"/>
    </row>
    <row r="3803" spans="1:11" x14ac:dyDescent="0.25">
      <c r="A3803">
        <v>209</v>
      </c>
      <c r="B3803" s="1">
        <v>37622</v>
      </c>
      <c r="C3803">
        <v>10</v>
      </c>
      <c r="D3803" t="str">
        <f>VLOOKUP(Rent[[#This Row],[Real_estate_Item]],Houses[#All],2)</f>
        <v>Geldrop</v>
      </c>
      <c r="E3803" t="str">
        <f>VLOOKUP(Rent[[#This Row],[Real_estate_Item]],Houses[#All],3)</f>
        <v>Hulst</v>
      </c>
      <c r="F3803" t="str">
        <f>VLOOKUP(Rent[[#This Row],[Real_estate_Item]],Houses[#All],6)</f>
        <v>Condo</v>
      </c>
      <c r="G3803" s="3">
        <f>VLOOKUP(Rent[[#This Row],[Real_estate_Item]],Houses[#All],7)</f>
        <v>325</v>
      </c>
      <c r="H3803" s="3">
        <f t="shared" si="118"/>
        <v>3250</v>
      </c>
      <c r="I3803" s="3">
        <f t="shared" si="119"/>
        <v>3900</v>
      </c>
      <c r="J3803" s="4">
        <f>Rent[[#This Row],[Actual_Rent]]/Rent[[#This Row],[Planned_rent]]</f>
        <v>0.83333333333333337</v>
      </c>
      <c r="K3803"/>
    </row>
    <row r="3804" spans="1:11" x14ac:dyDescent="0.25">
      <c r="A3804">
        <v>209</v>
      </c>
      <c r="B3804" s="1">
        <v>37987</v>
      </c>
      <c r="C3804">
        <v>9</v>
      </c>
      <c r="D3804" t="str">
        <f>VLOOKUP(Rent[[#This Row],[Real_estate_Item]],Houses[#All],2)</f>
        <v>Geldrop</v>
      </c>
      <c r="E3804" t="str">
        <f>VLOOKUP(Rent[[#This Row],[Real_estate_Item]],Houses[#All],3)</f>
        <v>Hulst</v>
      </c>
      <c r="F3804" t="str">
        <f>VLOOKUP(Rent[[#This Row],[Real_estate_Item]],Houses[#All],6)</f>
        <v>Condo</v>
      </c>
      <c r="G3804" s="3">
        <f>VLOOKUP(Rent[[#This Row],[Real_estate_Item]],Houses[#All],7)</f>
        <v>325</v>
      </c>
      <c r="H3804" s="3">
        <f t="shared" si="118"/>
        <v>2925</v>
      </c>
      <c r="I3804" s="3">
        <f t="shared" si="119"/>
        <v>3900</v>
      </c>
      <c r="J3804" s="4">
        <f>Rent[[#This Row],[Actual_Rent]]/Rent[[#This Row],[Planned_rent]]</f>
        <v>0.75</v>
      </c>
      <c r="K3804"/>
    </row>
    <row r="3805" spans="1:11" x14ac:dyDescent="0.25">
      <c r="A3805">
        <v>209</v>
      </c>
      <c r="B3805" s="1">
        <v>38353</v>
      </c>
      <c r="C3805">
        <v>7</v>
      </c>
      <c r="D3805" t="str">
        <f>VLOOKUP(Rent[[#This Row],[Real_estate_Item]],Houses[#All],2)</f>
        <v>Geldrop</v>
      </c>
      <c r="E3805" t="str">
        <f>VLOOKUP(Rent[[#This Row],[Real_estate_Item]],Houses[#All],3)</f>
        <v>Hulst</v>
      </c>
      <c r="F3805" t="str">
        <f>VLOOKUP(Rent[[#This Row],[Real_estate_Item]],Houses[#All],6)</f>
        <v>Condo</v>
      </c>
      <c r="G3805" s="3">
        <f>VLOOKUP(Rent[[#This Row],[Real_estate_Item]],Houses[#All],7)</f>
        <v>325</v>
      </c>
      <c r="H3805" s="3">
        <f t="shared" si="118"/>
        <v>2275</v>
      </c>
      <c r="I3805" s="3">
        <f t="shared" si="119"/>
        <v>3900</v>
      </c>
      <c r="J3805" s="4">
        <f>Rent[[#This Row],[Actual_Rent]]/Rent[[#This Row],[Planned_rent]]</f>
        <v>0.58333333333333337</v>
      </c>
      <c r="K3805"/>
    </row>
    <row r="3806" spans="1:11" x14ac:dyDescent="0.25">
      <c r="A3806">
        <v>209</v>
      </c>
      <c r="B3806" s="1">
        <v>38718</v>
      </c>
      <c r="C3806">
        <v>7</v>
      </c>
      <c r="D3806" t="str">
        <f>VLOOKUP(Rent[[#This Row],[Real_estate_Item]],Houses[#All],2)</f>
        <v>Geldrop</v>
      </c>
      <c r="E3806" t="str">
        <f>VLOOKUP(Rent[[#This Row],[Real_estate_Item]],Houses[#All],3)</f>
        <v>Hulst</v>
      </c>
      <c r="F3806" t="str">
        <f>VLOOKUP(Rent[[#This Row],[Real_estate_Item]],Houses[#All],6)</f>
        <v>Condo</v>
      </c>
      <c r="G3806" s="3">
        <f>VLOOKUP(Rent[[#This Row],[Real_estate_Item]],Houses[#All],7)</f>
        <v>325</v>
      </c>
      <c r="H3806" s="3">
        <f t="shared" si="118"/>
        <v>2275</v>
      </c>
      <c r="I3806" s="3">
        <f t="shared" si="119"/>
        <v>3900</v>
      </c>
      <c r="J3806" s="4">
        <f>Rent[[#This Row],[Actual_Rent]]/Rent[[#This Row],[Planned_rent]]</f>
        <v>0.58333333333333337</v>
      </c>
      <c r="K3806"/>
    </row>
    <row r="3807" spans="1:11" x14ac:dyDescent="0.25">
      <c r="A3807">
        <v>209</v>
      </c>
      <c r="B3807" s="1">
        <v>39083</v>
      </c>
      <c r="C3807">
        <v>8</v>
      </c>
      <c r="D3807" t="str">
        <f>VLOOKUP(Rent[[#This Row],[Real_estate_Item]],Houses[#All],2)</f>
        <v>Geldrop</v>
      </c>
      <c r="E3807" t="str">
        <f>VLOOKUP(Rent[[#This Row],[Real_estate_Item]],Houses[#All],3)</f>
        <v>Hulst</v>
      </c>
      <c r="F3807" t="str">
        <f>VLOOKUP(Rent[[#This Row],[Real_estate_Item]],Houses[#All],6)</f>
        <v>Condo</v>
      </c>
      <c r="G3807" s="3">
        <f>VLOOKUP(Rent[[#This Row],[Real_estate_Item]],Houses[#All],7)</f>
        <v>325</v>
      </c>
      <c r="H3807" s="3">
        <f t="shared" si="118"/>
        <v>2600</v>
      </c>
      <c r="I3807" s="3">
        <f t="shared" si="119"/>
        <v>3900</v>
      </c>
      <c r="J3807" s="4">
        <f>Rent[[#This Row],[Actual_Rent]]/Rent[[#This Row],[Planned_rent]]</f>
        <v>0.66666666666666663</v>
      </c>
      <c r="K3807"/>
    </row>
    <row r="3808" spans="1:11" x14ac:dyDescent="0.25">
      <c r="A3808">
        <v>209</v>
      </c>
      <c r="B3808" s="1">
        <v>39448</v>
      </c>
      <c r="C3808">
        <v>7</v>
      </c>
      <c r="D3808" t="str">
        <f>VLOOKUP(Rent[[#This Row],[Real_estate_Item]],Houses[#All],2)</f>
        <v>Geldrop</v>
      </c>
      <c r="E3808" t="str">
        <f>VLOOKUP(Rent[[#This Row],[Real_estate_Item]],Houses[#All],3)</f>
        <v>Hulst</v>
      </c>
      <c r="F3808" t="str">
        <f>VLOOKUP(Rent[[#This Row],[Real_estate_Item]],Houses[#All],6)</f>
        <v>Condo</v>
      </c>
      <c r="G3808" s="3">
        <f>VLOOKUP(Rent[[#This Row],[Real_estate_Item]],Houses[#All],7)</f>
        <v>325</v>
      </c>
      <c r="H3808" s="3">
        <f t="shared" si="118"/>
        <v>2275</v>
      </c>
      <c r="I3808" s="3">
        <f t="shared" si="119"/>
        <v>3900</v>
      </c>
      <c r="J3808" s="4">
        <f>Rent[[#This Row],[Actual_Rent]]/Rent[[#This Row],[Planned_rent]]</f>
        <v>0.58333333333333337</v>
      </c>
      <c r="K3808"/>
    </row>
    <row r="3809" spans="1:11" x14ac:dyDescent="0.25">
      <c r="A3809">
        <v>209</v>
      </c>
      <c r="B3809" s="1">
        <v>39814</v>
      </c>
      <c r="C3809">
        <v>8</v>
      </c>
      <c r="D3809" t="str">
        <f>VLOOKUP(Rent[[#This Row],[Real_estate_Item]],Houses[#All],2)</f>
        <v>Geldrop</v>
      </c>
      <c r="E3809" t="str">
        <f>VLOOKUP(Rent[[#This Row],[Real_estate_Item]],Houses[#All],3)</f>
        <v>Hulst</v>
      </c>
      <c r="F3809" t="str">
        <f>VLOOKUP(Rent[[#This Row],[Real_estate_Item]],Houses[#All],6)</f>
        <v>Condo</v>
      </c>
      <c r="G3809" s="3">
        <f>VLOOKUP(Rent[[#This Row],[Real_estate_Item]],Houses[#All],7)</f>
        <v>325</v>
      </c>
      <c r="H3809" s="3">
        <f t="shared" si="118"/>
        <v>2600</v>
      </c>
      <c r="I3809" s="3">
        <f t="shared" si="119"/>
        <v>3900</v>
      </c>
      <c r="J3809" s="4">
        <f>Rent[[#This Row],[Actual_Rent]]/Rent[[#This Row],[Planned_rent]]</f>
        <v>0.66666666666666663</v>
      </c>
      <c r="K3809"/>
    </row>
    <row r="3810" spans="1:11" x14ac:dyDescent="0.25">
      <c r="A3810">
        <v>209</v>
      </c>
      <c r="B3810" s="1">
        <v>40179</v>
      </c>
      <c r="C3810">
        <v>9</v>
      </c>
      <c r="D3810" t="str">
        <f>VLOOKUP(Rent[[#This Row],[Real_estate_Item]],Houses[#All],2)</f>
        <v>Geldrop</v>
      </c>
      <c r="E3810" t="str">
        <f>VLOOKUP(Rent[[#This Row],[Real_estate_Item]],Houses[#All],3)</f>
        <v>Hulst</v>
      </c>
      <c r="F3810" t="str">
        <f>VLOOKUP(Rent[[#This Row],[Real_estate_Item]],Houses[#All],6)</f>
        <v>Condo</v>
      </c>
      <c r="G3810" s="3">
        <f>VLOOKUP(Rent[[#This Row],[Real_estate_Item]],Houses[#All],7)</f>
        <v>325</v>
      </c>
      <c r="H3810" s="3">
        <f t="shared" si="118"/>
        <v>2925</v>
      </c>
      <c r="I3810" s="3">
        <f t="shared" si="119"/>
        <v>3900</v>
      </c>
      <c r="J3810" s="4">
        <f>Rent[[#This Row],[Actual_Rent]]/Rent[[#This Row],[Planned_rent]]</f>
        <v>0.75</v>
      </c>
      <c r="K3810"/>
    </row>
    <row r="3811" spans="1:11" x14ac:dyDescent="0.25">
      <c r="A3811">
        <v>209</v>
      </c>
      <c r="B3811" s="1">
        <v>40544</v>
      </c>
      <c r="C3811">
        <v>8</v>
      </c>
      <c r="D3811" t="str">
        <f>VLOOKUP(Rent[[#This Row],[Real_estate_Item]],Houses[#All],2)</f>
        <v>Geldrop</v>
      </c>
      <c r="E3811" t="str">
        <f>VLOOKUP(Rent[[#This Row],[Real_estate_Item]],Houses[#All],3)</f>
        <v>Hulst</v>
      </c>
      <c r="F3811" t="str">
        <f>VLOOKUP(Rent[[#This Row],[Real_estate_Item]],Houses[#All],6)</f>
        <v>Condo</v>
      </c>
      <c r="G3811" s="3">
        <f>VLOOKUP(Rent[[#This Row],[Real_estate_Item]],Houses[#All],7)</f>
        <v>325</v>
      </c>
      <c r="H3811" s="3">
        <f t="shared" si="118"/>
        <v>2600</v>
      </c>
      <c r="I3811" s="3">
        <f t="shared" si="119"/>
        <v>3900</v>
      </c>
      <c r="J3811" s="4">
        <f>Rent[[#This Row],[Actual_Rent]]/Rent[[#This Row],[Planned_rent]]</f>
        <v>0.66666666666666663</v>
      </c>
      <c r="K3811"/>
    </row>
    <row r="3812" spans="1:11" x14ac:dyDescent="0.25">
      <c r="A3812">
        <v>209</v>
      </c>
      <c r="B3812" s="1">
        <v>40909</v>
      </c>
      <c r="C3812">
        <v>8</v>
      </c>
      <c r="D3812" t="str">
        <f>VLOOKUP(Rent[[#This Row],[Real_estate_Item]],Houses[#All],2)</f>
        <v>Geldrop</v>
      </c>
      <c r="E3812" t="str">
        <f>VLOOKUP(Rent[[#This Row],[Real_estate_Item]],Houses[#All],3)</f>
        <v>Hulst</v>
      </c>
      <c r="F3812" t="str">
        <f>VLOOKUP(Rent[[#This Row],[Real_estate_Item]],Houses[#All],6)</f>
        <v>Condo</v>
      </c>
      <c r="G3812" s="3">
        <f>VLOOKUP(Rent[[#This Row],[Real_estate_Item]],Houses[#All],7)</f>
        <v>325</v>
      </c>
      <c r="H3812" s="3">
        <f t="shared" si="118"/>
        <v>2600</v>
      </c>
      <c r="I3812" s="3">
        <f t="shared" si="119"/>
        <v>3900</v>
      </c>
      <c r="J3812" s="4">
        <f>Rent[[#This Row],[Actual_Rent]]/Rent[[#This Row],[Planned_rent]]</f>
        <v>0.66666666666666663</v>
      </c>
      <c r="K3812"/>
    </row>
    <row r="3813" spans="1:11" x14ac:dyDescent="0.25">
      <c r="A3813">
        <v>209</v>
      </c>
      <c r="B3813" s="1">
        <v>41275</v>
      </c>
      <c r="C3813">
        <v>9</v>
      </c>
      <c r="D3813" t="str">
        <f>VLOOKUP(Rent[[#This Row],[Real_estate_Item]],Houses[#All],2)</f>
        <v>Geldrop</v>
      </c>
      <c r="E3813" t="str">
        <f>VLOOKUP(Rent[[#This Row],[Real_estate_Item]],Houses[#All],3)</f>
        <v>Hulst</v>
      </c>
      <c r="F3813" t="str">
        <f>VLOOKUP(Rent[[#This Row],[Real_estate_Item]],Houses[#All],6)</f>
        <v>Condo</v>
      </c>
      <c r="G3813" s="3">
        <f>VLOOKUP(Rent[[#This Row],[Real_estate_Item]],Houses[#All],7)</f>
        <v>325</v>
      </c>
      <c r="H3813" s="3">
        <f t="shared" si="118"/>
        <v>2925</v>
      </c>
      <c r="I3813" s="3">
        <f t="shared" si="119"/>
        <v>3900</v>
      </c>
      <c r="J3813" s="4">
        <f>Rent[[#This Row],[Actual_Rent]]/Rent[[#This Row],[Planned_rent]]</f>
        <v>0.75</v>
      </c>
      <c r="K3813"/>
    </row>
    <row r="3814" spans="1:11" x14ac:dyDescent="0.25">
      <c r="A3814">
        <v>209</v>
      </c>
      <c r="B3814" s="1">
        <v>41640</v>
      </c>
      <c r="C3814">
        <v>9</v>
      </c>
      <c r="D3814" t="str">
        <f>VLOOKUP(Rent[[#This Row],[Real_estate_Item]],Houses[#All],2)</f>
        <v>Geldrop</v>
      </c>
      <c r="E3814" t="str">
        <f>VLOOKUP(Rent[[#This Row],[Real_estate_Item]],Houses[#All],3)</f>
        <v>Hulst</v>
      </c>
      <c r="F3814" t="str">
        <f>VLOOKUP(Rent[[#This Row],[Real_estate_Item]],Houses[#All],6)</f>
        <v>Condo</v>
      </c>
      <c r="G3814" s="3">
        <f>VLOOKUP(Rent[[#This Row],[Real_estate_Item]],Houses[#All],7)</f>
        <v>325</v>
      </c>
      <c r="H3814" s="3">
        <f t="shared" si="118"/>
        <v>2925</v>
      </c>
      <c r="I3814" s="3">
        <f t="shared" si="119"/>
        <v>3900</v>
      </c>
      <c r="J3814" s="4">
        <f>Rent[[#This Row],[Actual_Rent]]/Rent[[#This Row],[Planned_rent]]</f>
        <v>0.75</v>
      </c>
      <c r="K3814"/>
    </row>
    <row r="3815" spans="1:11" x14ac:dyDescent="0.25">
      <c r="A3815">
        <v>209</v>
      </c>
      <c r="B3815" s="1">
        <v>42005</v>
      </c>
      <c r="C3815">
        <v>10</v>
      </c>
      <c r="D3815" t="str">
        <f>VLOOKUP(Rent[[#This Row],[Real_estate_Item]],Houses[#All],2)</f>
        <v>Geldrop</v>
      </c>
      <c r="E3815" t="str">
        <f>VLOOKUP(Rent[[#This Row],[Real_estate_Item]],Houses[#All],3)</f>
        <v>Hulst</v>
      </c>
      <c r="F3815" t="str">
        <f>VLOOKUP(Rent[[#This Row],[Real_estate_Item]],Houses[#All],6)</f>
        <v>Condo</v>
      </c>
      <c r="G3815" s="3">
        <f>VLOOKUP(Rent[[#This Row],[Real_estate_Item]],Houses[#All],7)</f>
        <v>325</v>
      </c>
      <c r="H3815" s="3">
        <f t="shared" si="118"/>
        <v>3250</v>
      </c>
      <c r="I3815" s="3">
        <f t="shared" si="119"/>
        <v>3900</v>
      </c>
      <c r="J3815" s="4">
        <f>Rent[[#This Row],[Actual_Rent]]/Rent[[#This Row],[Planned_rent]]</f>
        <v>0.83333333333333337</v>
      </c>
      <c r="K3815"/>
    </row>
    <row r="3816" spans="1:11" x14ac:dyDescent="0.25">
      <c r="A3816">
        <v>209</v>
      </c>
      <c r="B3816" s="1">
        <v>42370</v>
      </c>
      <c r="C3816">
        <v>7</v>
      </c>
      <c r="D3816" t="str">
        <f>VLOOKUP(Rent[[#This Row],[Real_estate_Item]],Houses[#All],2)</f>
        <v>Geldrop</v>
      </c>
      <c r="E3816" t="str">
        <f>VLOOKUP(Rent[[#This Row],[Real_estate_Item]],Houses[#All],3)</f>
        <v>Hulst</v>
      </c>
      <c r="F3816" t="str">
        <f>VLOOKUP(Rent[[#This Row],[Real_estate_Item]],Houses[#All],6)</f>
        <v>Condo</v>
      </c>
      <c r="G3816" s="3">
        <f>VLOOKUP(Rent[[#This Row],[Real_estate_Item]],Houses[#All],7)</f>
        <v>325</v>
      </c>
      <c r="H3816" s="3">
        <f t="shared" si="118"/>
        <v>2275</v>
      </c>
      <c r="I3816" s="3">
        <f t="shared" si="119"/>
        <v>3900</v>
      </c>
      <c r="J3816" s="4">
        <f>Rent[[#This Row],[Actual_Rent]]/Rent[[#This Row],[Planned_rent]]</f>
        <v>0.58333333333333337</v>
      </c>
      <c r="K3816"/>
    </row>
    <row r="3817" spans="1:11" x14ac:dyDescent="0.25">
      <c r="A3817">
        <v>209</v>
      </c>
      <c r="B3817" s="1">
        <v>42736</v>
      </c>
      <c r="C3817">
        <v>7</v>
      </c>
      <c r="D3817" t="str">
        <f>VLOOKUP(Rent[[#This Row],[Real_estate_Item]],Houses[#All],2)</f>
        <v>Geldrop</v>
      </c>
      <c r="E3817" t="str">
        <f>VLOOKUP(Rent[[#This Row],[Real_estate_Item]],Houses[#All],3)</f>
        <v>Hulst</v>
      </c>
      <c r="F3817" t="str">
        <f>VLOOKUP(Rent[[#This Row],[Real_estate_Item]],Houses[#All],6)</f>
        <v>Condo</v>
      </c>
      <c r="G3817" s="3">
        <f>VLOOKUP(Rent[[#This Row],[Real_estate_Item]],Houses[#All],7)</f>
        <v>325</v>
      </c>
      <c r="H3817" s="3">
        <f t="shared" si="118"/>
        <v>2275</v>
      </c>
      <c r="I3817" s="3">
        <f t="shared" si="119"/>
        <v>3900</v>
      </c>
      <c r="J3817" s="4">
        <f>Rent[[#This Row],[Actual_Rent]]/Rent[[#This Row],[Planned_rent]]</f>
        <v>0.58333333333333337</v>
      </c>
      <c r="K3817"/>
    </row>
    <row r="3818" spans="1:11" x14ac:dyDescent="0.25">
      <c r="A3818">
        <v>209</v>
      </c>
      <c r="B3818" s="1">
        <v>43101</v>
      </c>
      <c r="C3818">
        <v>8</v>
      </c>
      <c r="D3818" t="str">
        <f>VLOOKUP(Rent[[#This Row],[Real_estate_Item]],Houses[#All],2)</f>
        <v>Geldrop</v>
      </c>
      <c r="E3818" t="str">
        <f>VLOOKUP(Rent[[#This Row],[Real_estate_Item]],Houses[#All],3)</f>
        <v>Hulst</v>
      </c>
      <c r="F3818" t="str">
        <f>VLOOKUP(Rent[[#This Row],[Real_estate_Item]],Houses[#All],6)</f>
        <v>Condo</v>
      </c>
      <c r="G3818" s="3">
        <f>VLOOKUP(Rent[[#This Row],[Real_estate_Item]],Houses[#All],7)</f>
        <v>325</v>
      </c>
      <c r="H3818" s="3">
        <f t="shared" si="118"/>
        <v>2600</v>
      </c>
      <c r="I3818" s="3">
        <f t="shared" si="119"/>
        <v>3900</v>
      </c>
      <c r="J3818" s="4">
        <f>Rent[[#This Row],[Actual_Rent]]/Rent[[#This Row],[Planned_rent]]</f>
        <v>0.66666666666666663</v>
      </c>
      <c r="K3818"/>
    </row>
    <row r="3819" spans="1:11" x14ac:dyDescent="0.25">
      <c r="A3819">
        <v>209</v>
      </c>
      <c r="B3819" s="1">
        <v>43466</v>
      </c>
      <c r="C3819">
        <v>10</v>
      </c>
      <c r="D3819" t="str">
        <f>VLOOKUP(Rent[[#This Row],[Real_estate_Item]],Houses[#All],2)</f>
        <v>Geldrop</v>
      </c>
      <c r="E3819" t="str">
        <f>VLOOKUP(Rent[[#This Row],[Real_estate_Item]],Houses[#All],3)</f>
        <v>Hulst</v>
      </c>
      <c r="F3819" t="str">
        <f>VLOOKUP(Rent[[#This Row],[Real_estate_Item]],Houses[#All],6)</f>
        <v>Condo</v>
      </c>
      <c r="G3819" s="3">
        <f>VLOOKUP(Rent[[#This Row],[Real_estate_Item]],Houses[#All],7)</f>
        <v>325</v>
      </c>
      <c r="H3819" s="3">
        <f t="shared" si="118"/>
        <v>3250</v>
      </c>
      <c r="I3819" s="3">
        <f t="shared" si="119"/>
        <v>3900</v>
      </c>
      <c r="J3819" s="4">
        <f>Rent[[#This Row],[Actual_Rent]]/Rent[[#This Row],[Planned_rent]]</f>
        <v>0.83333333333333337</v>
      </c>
      <c r="K3819"/>
    </row>
    <row r="3820" spans="1:11" x14ac:dyDescent="0.25">
      <c r="A3820">
        <v>210</v>
      </c>
      <c r="B3820" s="1">
        <v>36892</v>
      </c>
      <c r="C3820">
        <v>9</v>
      </c>
      <c r="D3820" t="str">
        <f>VLOOKUP(Rent[[#This Row],[Real_estate_Item]],Houses[#All],2)</f>
        <v>Geldrop</v>
      </c>
      <c r="E3820" t="str">
        <f>VLOOKUP(Rent[[#This Row],[Real_estate_Item]],Houses[#All],3)</f>
        <v>Hulst</v>
      </c>
      <c r="F3820" t="str">
        <f>VLOOKUP(Rent[[#This Row],[Real_estate_Item]],Houses[#All],6)</f>
        <v>Condo</v>
      </c>
      <c r="G3820" s="3">
        <f>VLOOKUP(Rent[[#This Row],[Real_estate_Item]],Houses[#All],7)</f>
        <v>32</v>
      </c>
      <c r="H3820" s="3">
        <f t="shared" si="118"/>
        <v>288</v>
      </c>
      <c r="I3820" s="3">
        <f t="shared" si="119"/>
        <v>384</v>
      </c>
      <c r="J3820" s="4">
        <f>Rent[[#This Row],[Actual_Rent]]/Rent[[#This Row],[Planned_rent]]</f>
        <v>0.75</v>
      </c>
      <c r="K3820"/>
    </row>
    <row r="3821" spans="1:11" x14ac:dyDescent="0.25">
      <c r="A3821">
        <v>210</v>
      </c>
      <c r="B3821" s="1">
        <v>37257</v>
      </c>
      <c r="C3821">
        <v>7</v>
      </c>
      <c r="D3821" t="str">
        <f>VLOOKUP(Rent[[#This Row],[Real_estate_Item]],Houses[#All],2)</f>
        <v>Geldrop</v>
      </c>
      <c r="E3821" t="str">
        <f>VLOOKUP(Rent[[#This Row],[Real_estate_Item]],Houses[#All],3)</f>
        <v>Hulst</v>
      </c>
      <c r="F3821" t="str">
        <f>VLOOKUP(Rent[[#This Row],[Real_estate_Item]],Houses[#All],6)</f>
        <v>Condo</v>
      </c>
      <c r="G3821" s="3">
        <f>VLOOKUP(Rent[[#This Row],[Real_estate_Item]],Houses[#All],7)</f>
        <v>32</v>
      </c>
      <c r="H3821" s="3">
        <f t="shared" si="118"/>
        <v>224</v>
      </c>
      <c r="I3821" s="3">
        <f t="shared" si="119"/>
        <v>384</v>
      </c>
      <c r="J3821" s="4">
        <f>Rent[[#This Row],[Actual_Rent]]/Rent[[#This Row],[Planned_rent]]</f>
        <v>0.58333333333333337</v>
      </c>
      <c r="K3821"/>
    </row>
    <row r="3822" spans="1:11" x14ac:dyDescent="0.25">
      <c r="A3822">
        <v>210</v>
      </c>
      <c r="B3822" s="1">
        <v>37622</v>
      </c>
      <c r="C3822">
        <v>8</v>
      </c>
      <c r="D3822" t="str">
        <f>VLOOKUP(Rent[[#This Row],[Real_estate_Item]],Houses[#All],2)</f>
        <v>Geldrop</v>
      </c>
      <c r="E3822" t="str">
        <f>VLOOKUP(Rent[[#This Row],[Real_estate_Item]],Houses[#All],3)</f>
        <v>Hulst</v>
      </c>
      <c r="F3822" t="str">
        <f>VLOOKUP(Rent[[#This Row],[Real_estate_Item]],Houses[#All],6)</f>
        <v>Condo</v>
      </c>
      <c r="G3822" s="3">
        <f>VLOOKUP(Rent[[#This Row],[Real_estate_Item]],Houses[#All],7)</f>
        <v>32</v>
      </c>
      <c r="H3822" s="3">
        <f t="shared" si="118"/>
        <v>256</v>
      </c>
      <c r="I3822" s="3">
        <f t="shared" si="119"/>
        <v>384</v>
      </c>
      <c r="J3822" s="4">
        <f>Rent[[#This Row],[Actual_Rent]]/Rent[[#This Row],[Planned_rent]]</f>
        <v>0.66666666666666663</v>
      </c>
      <c r="K3822"/>
    </row>
    <row r="3823" spans="1:11" x14ac:dyDescent="0.25">
      <c r="A3823">
        <v>210</v>
      </c>
      <c r="B3823" s="1">
        <v>37987</v>
      </c>
      <c r="C3823">
        <v>8</v>
      </c>
      <c r="D3823" t="str">
        <f>VLOOKUP(Rent[[#This Row],[Real_estate_Item]],Houses[#All],2)</f>
        <v>Geldrop</v>
      </c>
      <c r="E3823" t="str">
        <f>VLOOKUP(Rent[[#This Row],[Real_estate_Item]],Houses[#All],3)</f>
        <v>Hulst</v>
      </c>
      <c r="F3823" t="str">
        <f>VLOOKUP(Rent[[#This Row],[Real_estate_Item]],Houses[#All],6)</f>
        <v>Condo</v>
      </c>
      <c r="G3823" s="3">
        <f>VLOOKUP(Rent[[#This Row],[Real_estate_Item]],Houses[#All],7)</f>
        <v>32</v>
      </c>
      <c r="H3823" s="3">
        <f t="shared" si="118"/>
        <v>256</v>
      </c>
      <c r="I3823" s="3">
        <f t="shared" si="119"/>
        <v>384</v>
      </c>
      <c r="J3823" s="4">
        <f>Rent[[#This Row],[Actual_Rent]]/Rent[[#This Row],[Planned_rent]]</f>
        <v>0.66666666666666663</v>
      </c>
      <c r="K3823"/>
    </row>
    <row r="3824" spans="1:11" x14ac:dyDescent="0.25">
      <c r="A3824">
        <v>210</v>
      </c>
      <c r="B3824" s="1">
        <v>38353</v>
      </c>
      <c r="C3824">
        <v>10</v>
      </c>
      <c r="D3824" t="str">
        <f>VLOOKUP(Rent[[#This Row],[Real_estate_Item]],Houses[#All],2)</f>
        <v>Geldrop</v>
      </c>
      <c r="E3824" t="str">
        <f>VLOOKUP(Rent[[#This Row],[Real_estate_Item]],Houses[#All],3)</f>
        <v>Hulst</v>
      </c>
      <c r="F3824" t="str">
        <f>VLOOKUP(Rent[[#This Row],[Real_estate_Item]],Houses[#All],6)</f>
        <v>Condo</v>
      </c>
      <c r="G3824" s="3">
        <f>VLOOKUP(Rent[[#This Row],[Real_estate_Item]],Houses[#All],7)</f>
        <v>32</v>
      </c>
      <c r="H3824" s="3">
        <f t="shared" si="118"/>
        <v>320</v>
      </c>
      <c r="I3824" s="3">
        <f t="shared" si="119"/>
        <v>384</v>
      </c>
      <c r="J3824" s="4">
        <f>Rent[[#This Row],[Actual_Rent]]/Rent[[#This Row],[Planned_rent]]</f>
        <v>0.83333333333333337</v>
      </c>
      <c r="K3824"/>
    </row>
    <row r="3825" spans="1:11" x14ac:dyDescent="0.25">
      <c r="A3825">
        <v>210</v>
      </c>
      <c r="B3825" s="1">
        <v>38718</v>
      </c>
      <c r="C3825">
        <v>9</v>
      </c>
      <c r="D3825" t="str">
        <f>VLOOKUP(Rent[[#This Row],[Real_estate_Item]],Houses[#All],2)</f>
        <v>Geldrop</v>
      </c>
      <c r="E3825" t="str">
        <f>VLOOKUP(Rent[[#This Row],[Real_estate_Item]],Houses[#All],3)</f>
        <v>Hulst</v>
      </c>
      <c r="F3825" t="str">
        <f>VLOOKUP(Rent[[#This Row],[Real_estate_Item]],Houses[#All],6)</f>
        <v>Condo</v>
      </c>
      <c r="G3825" s="3">
        <f>VLOOKUP(Rent[[#This Row],[Real_estate_Item]],Houses[#All],7)</f>
        <v>32</v>
      </c>
      <c r="H3825" s="3">
        <f t="shared" si="118"/>
        <v>288</v>
      </c>
      <c r="I3825" s="3">
        <f t="shared" si="119"/>
        <v>384</v>
      </c>
      <c r="J3825" s="4">
        <f>Rent[[#This Row],[Actual_Rent]]/Rent[[#This Row],[Planned_rent]]</f>
        <v>0.75</v>
      </c>
      <c r="K3825"/>
    </row>
    <row r="3826" spans="1:11" x14ac:dyDescent="0.25">
      <c r="A3826">
        <v>210</v>
      </c>
      <c r="B3826" s="1">
        <v>39083</v>
      </c>
      <c r="C3826">
        <v>9</v>
      </c>
      <c r="D3826" t="str">
        <f>VLOOKUP(Rent[[#This Row],[Real_estate_Item]],Houses[#All],2)</f>
        <v>Geldrop</v>
      </c>
      <c r="E3826" t="str">
        <f>VLOOKUP(Rent[[#This Row],[Real_estate_Item]],Houses[#All],3)</f>
        <v>Hulst</v>
      </c>
      <c r="F3826" t="str">
        <f>VLOOKUP(Rent[[#This Row],[Real_estate_Item]],Houses[#All],6)</f>
        <v>Condo</v>
      </c>
      <c r="G3826" s="3">
        <f>VLOOKUP(Rent[[#This Row],[Real_estate_Item]],Houses[#All],7)</f>
        <v>32</v>
      </c>
      <c r="H3826" s="3">
        <f t="shared" si="118"/>
        <v>288</v>
      </c>
      <c r="I3826" s="3">
        <f t="shared" si="119"/>
        <v>384</v>
      </c>
      <c r="J3826" s="4">
        <f>Rent[[#This Row],[Actual_Rent]]/Rent[[#This Row],[Planned_rent]]</f>
        <v>0.75</v>
      </c>
      <c r="K3826"/>
    </row>
    <row r="3827" spans="1:11" x14ac:dyDescent="0.25">
      <c r="A3827">
        <v>210</v>
      </c>
      <c r="B3827" s="1">
        <v>39448</v>
      </c>
      <c r="C3827">
        <v>8</v>
      </c>
      <c r="D3827" t="str">
        <f>VLOOKUP(Rent[[#This Row],[Real_estate_Item]],Houses[#All],2)</f>
        <v>Geldrop</v>
      </c>
      <c r="E3827" t="str">
        <f>VLOOKUP(Rent[[#This Row],[Real_estate_Item]],Houses[#All],3)</f>
        <v>Hulst</v>
      </c>
      <c r="F3827" t="str">
        <f>VLOOKUP(Rent[[#This Row],[Real_estate_Item]],Houses[#All],6)</f>
        <v>Condo</v>
      </c>
      <c r="G3827" s="3">
        <f>VLOOKUP(Rent[[#This Row],[Real_estate_Item]],Houses[#All],7)</f>
        <v>32</v>
      </c>
      <c r="H3827" s="3">
        <f t="shared" si="118"/>
        <v>256</v>
      </c>
      <c r="I3827" s="3">
        <f t="shared" si="119"/>
        <v>384</v>
      </c>
      <c r="J3827" s="4">
        <f>Rent[[#This Row],[Actual_Rent]]/Rent[[#This Row],[Planned_rent]]</f>
        <v>0.66666666666666663</v>
      </c>
      <c r="K3827"/>
    </row>
    <row r="3828" spans="1:11" x14ac:dyDescent="0.25">
      <c r="A3828">
        <v>210</v>
      </c>
      <c r="B3828" s="1">
        <v>39814</v>
      </c>
      <c r="C3828">
        <v>10</v>
      </c>
      <c r="D3828" t="str">
        <f>VLOOKUP(Rent[[#This Row],[Real_estate_Item]],Houses[#All],2)</f>
        <v>Geldrop</v>
      </c>
      <c r="E3828" t="str">
        <f>VLOOKUP(Rent[[#This Row],[Real_estate_Item]],Houses[#All],3)</f>
        <v>Hulst</v>
      </c>
      <c r="F3828" t="str">
        <f>VLOOKUP(Rent[[#This Row],[Real_estate_Item]],Houses[#All],6)</f>
        <v>Condo</v>
      </c>
      <c r="G3828" s="3">
        <f>VLOOKUP(Rent[[#This Row],[Real_estate_Item]],Houses[#All],7)</f>
        <v>32</v>
      </c>
      <c r="H3828" s="3">
        <f t="shared" si="118"/>
        <v>320</v>
      </c>
      <c r="I3828" s="3">
        <f t="shared" si="119"/>
        <v>384</v>
      </c>
      <c r="J3828" s="4">
        <f>Rent[[#This Row],[Actual_Rent]]/Rent[[#This Row],[Planned_rent]]</f>
        <v>0.83333333333333337</v>
      </c>
      <c r="K3828"/>
    </row>
    <row r="3829" spans="1:11" x14ac:dyDescent="0.25">
      <c r="A3829">
        <v>210</v>
      </c>
      <c r="B3829" s="1">
        <v>40179</v>
      </c>
      <c r="C3829">
        <v>7</v>
      </c>
      <c r="D3829" t="str">
        <f>VLOOKUP(Rent[[#This Row],[Real_estate_Item]],Houses[#All],2)</f>
        <v>Geldrop</v>
      </c>
      <c r="E3829" t="str">
        <f>VLOOKUP(Rent[[#This Row],[Real_estate_Item]],Houses[#All],3)</f>
        <v>Hulst</v>
      </c>
      <c r="F3829" t="str">
        <f>VLOOKUP(Rent[[#This Row],[Real_estate_Item]],Houses[#All],6)</f>
        <v>Condo</v>
      </c>
      <c r="G3829" s="3">
        <f>VLOOKUP(Rent[[#This Row],[Real_estate_Item]],Houses[#All],7)</f>
        <v>32</v>
      </c>
      <c r="H3829" s="3">
        <f t="shared" si="118"/>
        <v>224</v>
      </c>
      <c r="I3829" s="3">
        <f t="shared" si="119"/>
        <v>384</v>
      </c>
      <c r="J3829" s="4">
        <f>Rent[[#This Row],[Actual_Rent]]/Rent[[#This Row],[Planned_rent]]</f>
        <v>0.58333333333333337</v>
      </c>
      <c r="K3829"/>
    </row>
    <row r="3830" spans="1:11" x14ac:dyDescent="0.25">
      <c r="A3830">
        <v>210</v>
      </c>
      <c r="B3830" s="1">
        <v>40544</v>
      </c>
      <c r="C3830">
        <v>10</v>
      </c>
      <c r="D3830" t="str">
        <f>VLOOKUP(Rent[[#This Row],[Real_estate_Item]],Houses[#All],2)</f>
        <v>Geldrop</v>
      </c>
      <c r="E3830" t="str">
        <f>VLOOKUP(Rent[[#This Row],[Real_estate_Item]],Houses[#All],3)</f>
        <v>Hulst</v>
      </c>
      <c r="F3830" t="str">
        <f>VLOOKUP(Rent[[#This Row],[Real_estate_Item]],Houses[#All],6)</f>
        <v>Condo</v>
      </c>
      <c r="G3830" s="3">
        <f>VLOOKUP(Rent[[#This Row],[Real_estate_Item]],Houses[#All],7)</f>
        <v>32</v>
      </c>
      <c r="H3830" s="3">
        <f t="shared" si="118"/>
        <v>320</v>
      </c>
      <c r="I3830" s="3">
        <f t="shared" si="119"/>
        <v>384</v>
      </c>
      <c r="J3830" s="4">
        <f>Rent[[#This Row],[Actual_Rent]]/Rent[[#This Row],[Planned_rent]]</f>
        <v>0.83333333333333337</v>
      </c>
      <c r="K3830"/>
    </row>
    <row r="3831" spans="1:11" x14ac:dyDescent="0.25">
      <c r="A3831">
        <v>210</v>
      </c>
      <c r="B3831" s="1">
        <v>40909</v>
      </c>
      <c r="C3831">
        <v>8</v>
      </c>
      <c r="D3831" t="str">
        <f>VLOOKUP(Rent[[#This Row],[Real_estate_Item]],Houses[#All],2)</f>
        <v>Geldrop</v>
      </c>
      <c r="E3831" t="str">
        <f>VLOOKUP(Rent[[#This Row],[Real_estate_Item]],Houses[#All],3)</f>
        <v>Hulst</v>
      </c>
      <c r="F3831" t="str">
        <f>VLOOKUP(Rent[[#This Row],[Real_estate_Item]],Houses[#All],6)</f>
        <v>Condo</v>
      </c>
      <c r="G3831" s="3">
        <f>VLOOKUP(Rent[[#This Row],[Real_estate_Item]],Houses[#All],7)</f>
        <v>32</v>
      </c>
      <c r="H3831" s="3">
        <f t="shared" si="118"/>
        <v>256</v>
      </c>
      <c r="I3831" s="3">
        <f t="shared" si="119"/>
        <v>384</v>
      </c>
      <c r="J3831" s="4">
        <f>Rent[[#This Row],[Actual_Rent]]/Rent[[#This Row],[Planned_rent]]</f>
        <v>0.66666666666666663</v>
      </c>
      <c r="K3831"/>
    </row>
    <row r="3832" spans="1:11" x14ac:dyDescent="0.25">
      <c r="A3832">
        <v>210</v>
      </c>
      <c r="B3832" s="1">
        <v>41275</v>
      </c>
      <c r="C3832">
        <v>11</v>
      </c>
      <c r="D3832" t="str">
        <f>VLOOKUP(Rent[[#This Row],[Real_estate_Item]],Houses[#All],2)</f>
        <v>Geldrop</v>
      </c>
      <c r="E3832" t="str">
        <f>VLOOKUP(Rent[[#This Row],[Real_estate_Item]],Houses[#All],3)</f>
        <v>Hulst</v>
      </c>
      <c r="F3832" t="str">
        <f>VLOOKUP(Rent[[#This Row],[Real_estate_Item]],Houses[#All],6)</f>
        <v>Condo</v>
      </c>
      <c r="G3832" s="3">
        <f>VLOOKUP(Rent[[#This Row],[Real_estate_Item]],Houses[#All],7)</f>
        <v>32</v>
      </c>
      <c r="H3832" s="3">
        <f t="shared" si="118"/>
        <v>352</v>
      </c>
      <c r="I3832" s="3">
        <f t="shared" si="119"/>
        <v>384</v>
      </c>
      <c r="J3832" s="4">
        <f>Rent[[#This Row],[Actual_Rent]]/Rent[[#This Row],[Planned_rent]]</f>
        <v>0.91666666666666663</v>
      </c>
      <c r="K3832"/>
    </row>
    <row r="3833" spans="1:11" x14ac:dyDescent="0.25">
      <c r="A3833">
        <v>210</v>
      </c>
      <c r="B3833" s="1">
        <v>41640</v>
      </c>
      <c r="C3833">
        <v>10</v>
      </c>
      <c r="D3833" t="str">
        <f>VLOOKUP(Rent[[#This Row],[Real_estate_Item]],Houses[#All],2)</f>
        <v>Geldrop</v>
      </c>
      <c r="E3833" t="str">
        <f>VLOOKUP(Rent[[#This Row],[Real_estate_Item]],Houses[#All],3)</f>
        <v>Hulst</v>
      </c>
      <c r="F3833" t="str">
        <f>VLOOKUP(Rent[[#This Row],[Real_estate_Item]],Houses[#All],6)</f>
        <v>Condo</v>
      </c>
      <c r="G3833" s="3">
        <f>VLOOKUP(Rent[[#This Row],[Real_estate_Item]],Houses[#All],7)</f>
        <v>32</v>
      </c>
      <c r="H3833" s="3">
        <f t="shared" si="118"/>
        <v>320</v>
      </c>
      <c r="I3833" s="3">
        <f t="shared" si="119"/>
        <v>384</v>
      </c>
      <c r="J3833" s="4">
        <f>Rent[[#This Row],[Actual_Rent]]/Rent[[#This Row],[Planned_rent]]</f>
        <v>0.83333333333333337</v>
      </c>
      <c r="K3833"/>
    </row>
    <row r="3834" spans="1:11" x14ac:dyDescent="0.25">
      <c r="A3834">
        <v>210</v>
      </c>
      <c r="B3834" s="1">
        <v>42005</v>
      </c>
      <c r="C3834">
        <v>7</v>
      </c>
      <c r="D3834" t="str">
        <f>VLOOKUP(Rent[[#This Row],[Real_estate_Item]],Houses[#All],2)</f>
        <v>Geldrop</v>
      </c>
      <c r="E3834" t="str">
        <f>VLOOKUP(Rent[[#This Row],[Real_estate_Item]],Houses[#All],3)</f>
        <v>Hulst</v>
      </c>
      <c r="F3834" t="str">
        <f>VLOOKUP(Rent[[#This Row],[Real_estate_Item]],Houses[#All],6)</f>
        <v>Condo</v>
      </c>
      <c r="G3834" s="3">
        <f>VLOOKUP(Rent[[#This Row],[Real_estate_Item]],Houses[#All],7)</f>
        <v>32</v>
      </c>
      <c r="H3834" s="3">
        <f t="shared" si="118"/>
        <v>224</v>
      </c>
      <c r="I3834" s="3">
        <f t="shared" si="119"/>
        <v>384</v>
      </c>
      <c r="J3834" s="4">
        <f>Rent[[#This Row],[Actual_Rent]]/Rent[[#This Row],[Planned_rent]]</f>
        <v>0.58333333333333337</v>
      </c>
      <c r="K3834"/>
    </row>
    <row r="3835" spans="1:11" x14ac:dyDescent="0.25">
      <c r="A3835">
        <v>210</v>
      </c>
      <c r="B3835" s="1">
        <v>42370</v>
      </c>
      <c r="C3835">
        <v>11</v>
      </c>
      <c r="D3835" t="str">
        <f>VLOOKUP(Rent[[#This Row],[Real_estate_Item]],Houses[#All],2)</f>
        <v>Geldrop</v>
      </c>
      <c r="E3835" t="str">
        <f>VLOOKUP(Rent[[#This Row],[Real_estate_Item]],Houses[#All],3)</f>
        <v>Hulst</v>
      </c>
      <c r="F3835" t="str">
        <f>VLOOKUP(Rent[[#This Row],[Real_estate_Item]],Houses[#All],6)</f>
        <v>Condo</v>
      </c>
      <c r="G3835" s="3">
        <f>VLOOKUP(Rent[[#This Row],[Real_estate_Item]],Houses[#All],7)</f>
        <v>32</v>
      </c>
      <c r="H3835" s="3">
        <f t="shared" si="118"/>
        <v>352</v>
      </c>
      <c r="I3835" s="3">
        <f t="shared" si="119"/>
        <v>384</v>
      </c>
      <c r="J3835" s="4">
        <f>Rent[[#This Row],[Actual_Rent]]/Rent[[#This Row],[Planned_rent]]</f>
        <v>0.91666666666666663</v>
      </c>
      <c r="K3835"/>
    </row>
    <row r="3836" spans="1:11" x14ac:dyDescent="0.25">
      <c r="A3836">
        <v>210</v>
      </c>
      <c r="B3836" s="1">
        <v>42736</v>
      </c>
      <c r="C3836">
        <v>8</v>
      </c>
      <c r="D3836" t="str">
        <f>VLOOKUP(Rent[[#This Row],[Real_estate_Item]],Houses[#All],2)</f>
        <v>Geldrop</v>
      </c>
      <c r="E3836" t="str">
        <f>VLOOKUP(Rent[[#This Row],[Real_estate_Item]],Houses[#All],3)</f>
        <v>Hulst</v>
      </c>
      <c r="F3836" t="str">
        <f>VLOOKUP(Rent[[#This Row],[Real_estate_Item]],Houses[#All],6)</f>
        <v>Condo</v>
      </c>
      <c r="G3836" s="3">
        <f>VLOOKUP(Rent[[#This Row],[Real_estate_Item]],Houses[#All],7)</f>
        <v>32</v>
      </c>
      <c r="H3836" s="3">
        <f t="shared" si="118"/>
        <v>256</v>
      </c>
      <c r="I3836" s="3">
        <f t="shared" si="119"/>
        <v>384</v>
      </c>
      <c r="J3836" s="4">
        <f>Rent[[#This Row],[Actual_Rent]]/Rent[[#This Row],[Planned_rent]]</f>
        <v>0.66666666666666663</v>
      </c>
      <c r="K3836"/>
    </row>
    <row r="3837" spans="1:11" x14ac:dyDescent="0.25">
      <c r="A3837">
        <v>210</v>
      </c>
      <c r="B3837" s="1">
        <v>43101</v>
      </c>
      <c r="C3837">
        <v>12</v>
      </c>
      <c r="D3837" t="str">
        <f>VLOOKUP(Rent[[#This Row],[Real_estate_Item]],Houses[#All],2)</f>
        <v>Geldrop</v>
      </c>
      <c r="E3837" t="str">
        <f>VLOOKUP(Rent[[#This Row],[Real_estate_Item]],Houses[#All],3)</f>
        <v>Hulst</v>
      </c>
      <c r="F3837" t="str">
        <f>VLOOKUP(Rent[[#This Row],[Real_estate_Item]],Houses[#All],6)</f>
        <v>Condo</v>
      </c>
      <c r="G3837" s="3">
        <f>VLOOKUP(Rent[[#This Row],[Real_estate_Item]],Houses[#All],7)</f>
        <v>32</v>
      </c>
      <c r="H3837" s="3">
        <f t="shared" si="118"/>
        <v>384</v>
      </c>
      <c r="I3837" s="3">
        <f t="shared" si="119"/>
        <v>384</v>
      </c>
      <c r="J3837" s="4">
        <f>Rent[[#This Row],[Actual_Rent]]/Rent[[#This Row],[Planned_rent]]</f>
        <v>1</v>
      </c>
      <c r="K3837"/>
    </row>
    <row r="3838" spans="1:11" x14ac:dyDescent="0.25">
      <c r="A3838">
        <v>210</v>
      </c>
      <c r="B3838" s="1">
        <v>43466</v>
      </c>
      <c r="C3838">
        <v>11</v>
      </c>
      <c r="D3838" t="str">
        <f>VLOOKUP(Rent[[#This Row],[Real_estate_Item]],Houses[#All],2)</f>
        <v>Geldrop</v>
      </c>
      <c r="E3838" t="str">
        <f>VLOOKUP(Rent[[#This Row],[Real_estate_Item]],Houses[#All],3)</f>
        <v>Hulst</v>
      </c>
      <c r="F3838" t="str">
        <f>VLOOKUP(Rent[[#This Row],[Real_estate_Item]],Houses[#All],6)</f>
        <v>Condo</v>
      </c>
      <c r="G3838" s="3">
        <f>VLOOKUP(Rent[[#This Row],[Real_estate_Item]],Houses[#All],7)</f>
        <v>32</v>
      </c>
      <c r="H3838" s="3">
        <f t="shared" si="118"/>
        <v>352</v>
      </c>
      <c r="I3838" s="3">
        <f t="shared" si="119"/>
        <v>384</v>
      </c>
      <c r="J3838" s="4">
        <f>Rent[[#This Row],[Actual_Rent]]/Rent[[#This Row],[Planned_rent]]</f>
        <v>0.91666666666666663</v>
      </c>
      <c r="K3838"/>
    </row>
    <row r="3839" spans="1:11" x14ac:dyDescent="0.25">
      <c r="A3839">
        <v>211</v>
      </c>
      <c r="B3839" s="1">
        <v>36892</v>
      </c>
      <c r="C3839">
        <v>7</v>
      </c>
      <c r="D3839" t="str">
        <f>VLOOKUP(Rent[[#This Row],[Real_estate_Item]],Houses[#All],2)</f>
        <v>Geldrop</v>
      </c>
      <c r="E3839" t="str">
        <f>VLOOKUP(Rent[[#This Row],[Real_estate_Item]],Houses[#All],3)</f>
        <v>Hulst</v>
      </c>
      <c r="F3839" t="str">
        <f>VLOOKUP(Rent[[#This Row],[Real_estate_Item]],Houses[#All],6)</f>
        <v>Condo</v>
      </c>
      <c r="G3839" s="3">
        <f>VLOOKUP(Rent[[#This Row],[Real_estate_Item]],Houses[#All],7)</f>
        <v>325</v>
      </c>
      <c r="H3839" s="3">
        <f t="shared" si="118"/>
        <v>2275</v>
      </c>
      <c r="I3839" s="3">
        <f t="shared" si="119"/>
        <v>3900</v>
      </c>
      <c r="J3839" s="4">
        <f>Rent[[#This Row],[Actual_Rent]]/Rent[[#This Row],[Planned_rent]]</f>
        <v>0.58333333333333337</v>
      </c>
      <c r="K3839"/>
    </row>
    <row r="3840" spans="1:11" x14ac:dyDescent="0.25">
      <c r="A3840">
        <v>211</v>
      </c>
      <c r="B3840" s="1">
        <v>37257</v>
      </c>
      <c r="C3840">
        <v>11</v>
      </c>
      <c r="D3840" t="str">
        <f>VLOOKUP(Rent[[#This Row],[Real_estate_Item]],Houses[#All],2)</f>
        <v>Geldrop</v>
      </c>
      <c r="E3840" t="str">
        <f>VLOOKUP(Rent[[#This Row],[Real_estate_Item]],Houses[#All],3)</f>
        <v>Hulst</v>
      </c>
      <c r="F3840" t="str">
        <f>VLOOKUP(Rent[[#This Row],[Real_estate_Item]],Houses[#All],6)</f>
        <v>Condo</v>
      </c>
      <c r="G3840" s="3">
        <f>VLOOKUP(Rent[[#This Row],[Real_estate_Item]],Houses[#All],7)</f>
        <v>325</v>
      </c>
      <c r="H3840" s="3">
        <f t="shared" si="118"/>
        <v>3575</v>
      </c>
      <c r="I3840" s="3">
        <f t="shared" si="119"/>
        <v>3900</v>
      </c>
      <c r="J3840" s="4">
        <f>Rent[[#This Row],[Actual_Rent]]/Rent[[#This Row],[Planned_rent]]</f>
        <v>0.91666666666666663</v>
      </c>
      <c r="K3840"/>
    </row>
    <row r="3841" spans="1:11" x14ac:dyDescent="0.25">
      <c r="A3841">
        <v>211</v>
      </c>
      <c r="B3841" s="1">
        <v>37622</v>
      </c>
      <c r="C3841">
        <v>9</v>
      </c>
      <c r="D3841" t="str">
        <f>VLOOKUP(Rent[[#This Row],[Real_estate_Item]],Houses[#All],2)</f>
        <v>Geldrop</v>
      </c>
      <c r="E3841" t="str">
        <f>VLOOKUP(Rent[[#This Row],[Real_estate_Item]],Houses[#All],3)</f>
        <v>Hulst</v>
      </c>
      <c r="F3841" t="str">
        <f>VLOOKUP(Rent[[#This Row],[Real_estate_Item]],Houses[#All],6)</f>
        <v>Condo</v>
      </c>
      <c r="G3841" s="3">
        <f>VLOOKUP(Rent[[#This Row],[Real_estate_Item]],Houses[#All],7)</f>
        <v>325</v>
      </c>
      <c r="H3841" s="3">
        <f t="shared" si="118"/>
        <v>2925</v>
      </c>
      <c r="I3841" s="3">
        <f t="shared" si="119"/>
        <v>3900</v>
      </c>
      <c r="J3841" s="4">
        <f>Rent[[#This Row],[Actual_Rent]]/Rent[[#This Row],[Planned_rent]]</f>
        <v>0.75</v>
      </c>
      <c r="K3841"/>
    </row>
    <row r="3842" spans="1:11" x14ac:dyDescent="0.25">
      <c r="A3842">
        <v>211</v>
      </c>
      <c r="B3842" s="1">
        <v>37987</v>
      </c>
      <c r="C3842">
        <v>10</v>
      </c>
      <c r="D3842" t="str">
        <f>VLOOKUP(Rent[[#This Row],[Real_estate_Item]],Houses[#All],2)</f>
        <v>Geldrop</v>
      </c>
      <c r="E3842" t="str">
        <f>VLOOKUP(Rent[[#This Row],[Real_estate_Item]],Houses[#All],3)</f>
        <v>Hulst</v>
      </c>
      <c r="F3842" t="str">
        <f>VLOOKUP(Rent[[#This Row],[Real_estate_Item]],Houses[#All],6)</f>
        <v>Condo</v>
      </c>
      <c r="G3842" s="3">
        <f>VLOOKUP(Rent[[#This Row],[Real_estate_Item]],Houses[#All],7)</f>
        <v>325</v>
      </c>
      <c r="H3842" s="3">
        <f t="shared" ref="H3842:H3905" si="120">C3842*G3842</f>
        <v>3250</v>
      </c>
      <c r="I3842" s="3">
        <f t="shared" ref="I3842:I3905" si="121">$C$2*G3842</f>
        <v>3900</v>
      </c>
      <c r="J3842" s="4">
        <f>Rent[[#This Row],[Actual_Rent]]/Rent[[#This Row],[Planned_rent]]</f>
        <v>0.83333333333333337</v>
      </c>
      <c r="K3842"/>
    </row>
    <row r="3843" spans="1:11" x14ac:dyDescent="0.25">
      <c r="A3843">
        <v>211</v>
      </c>
      <c r="B3843" s="1">
        <v>38353</v>
      </c>
      <c r="C3843">
        <v>8</v>
      </c>
      <c r="D3843" t="str">
        <f>VLOOKUP(Rent[[#This Row],[Real_estate_Item]],Houses[#All],2)</f>
        <v>Geldrop</v>
      </c>
      <c r="E3843" t="str">
        <f>VLOOKUP(Rent[[#This Row],[Real_estate_Item]],Houses[#All],3)</f>
        <v>Hulst</v>
      </c>
      <c r="F3843" t="str">
        <f>VLOOKUP(Rent[[#This Row],[Real_estate_Item]],Houses[#All],6)</f>
        <v>Condo</v>
      </c>
      <c r="G3843" s="3">
        <f>VLOOKUP(Rent[[#This Row],[Real_estate_Item]],Houses[#All],7)</f>
        <v>325</v>
      </c>
      <c r="H3843" s="3">
        <f t="shared" si="120"/>
        <v>2600</v>
      </c>
      <c r="I3843" s="3">
        <f t="shared" si="121"/>
        <v>3900</v>
      </c>
      <c r="J3843" s="4">
        <f>Rent[[#This Row],[Actual_Rent]]/Rent[[#This Row],[Planned_rent]]</f>
        <v>0.66666666666666663</v>
      </c>
      <c r="K3843"/>
    </row>
    <row r="3844" spans="1:11" x14ac:dyDescent="0.25">
      <c r="A3844">
        <v>211</v>
      </c>
      <c r="B3844" s="1">
        <v>38718</v>
      </c>
      <c r="C3844">
        <v>11</v>
      </c>
      <c r="D3844" t="str">
        <f>VLOOKUP(Rent[[#This Row],[Real_estate_Item]],Houses[#All],2)</f>
        <v>Geldrop</v>
      </c>
      <c r="E3844" t="str">
        <f>VLOOKUP(Rent[[#This Row],[Real_estate_Item]],Houses[#All],3)</f>
        <v>Hulst</v>
      </c>
      <c r="F3844" t="str">
        <f>VLOOKUP(Rent[[#This Row],[Real_estate_Item]],Houses[#All],6)</f>
        <v>Condo</v>
      </c>
      <c r="G3844" s="3">
        <f>VLOOKUP(Rent[[#This Row],[Real_estate_Item]],Houses[#All],7)</f>
        <v>325</v>
      </c>
      <c r="H3844" s="3">
        <f t="shared" si="120"/>
        <v>3575</v>
      </c>
      <c r="I3844" s="3">
        <f t="shared" si="121"/>
        <v>3900</v>
      </c>
      <c r="J3844" s="4">
        <f>Rent[[#This Row],[Actual_Rent]]/Rent[[#This Row],[Planned_rent]]</f>
        <v>0.91666666666666663</v>
      </c>
      <c r="K3844"/>
    </row>
    <row r="3845" spans="1:11" x14ac:dyDescent="0.25">
      <c r="A3845">
        <v>211</v>
      </c>
      <c r="B3845" s="1">
        <v>39083</v>
      </c>
      <c r="C3845">
        <v>9</v>
      </c>
      <c r="D3845" t="str">
        <f>VLOOKUP(Rent[[#This Row],[Real_estate_Item]],Houses[#All],2)</f>
        <v>Geldrop</v>
      </c>
      <c r="E3845" t="str">
        <f>VLOOKUP(Rent[[#This Row],[Real_estate_Item]],Houses[#All],3)</f>
        <v>Hulst</v>
      </c>
      <c r="F3845" t="str">
        <f>VLOOKUP(Rent[[#This Row],[Real_estate_Item]],Houses[#All],6)</f>
        <v>Condo</v>
      </c>
      <c r="G3845" s="3">
        <f>VLOOKUP(Rent[[#This Row],[Real_estate_Item]],Houses[#All],7)</f>
        <v>325</v>
      </c>
      <c r="H3845" s="3">
        <f t="shared" si="120"/>
        <v>2925</v>
      </c>
      <c r="I3845" s="3">
        <f t="shared" si="121"/>
        <v>3900</v>
      </c>
      <c r="J3845" s="4">
        <f>Rent[[#This Row],[Actual_Rent]]/Rent[[#This Row],[Planned_rent]]</f>
        <v>0.75</v>
      </c>
      <c r="K3845"/>
    </row>
    <row r="3846" spans="1:11" x14ac:dyDescent="0.25">
      <c r="A3846">
        <v>211</v>
      </c>
      <c r="B3846" s="1">
        <v>39448</v>
      </c>
      <c r="C3846">
        <v>9</v>
      </c>
      <c r="D3846" t="str">
        <f>VLOOKUP(Rent[[#This Row],[Real_estate_Item]],Houses[#All],2)</f>
        <v>Geldrop</v>
      </c>
      <c r="E3846" t="str">
        <f>VLOOKUP(Rent[[#This Row],[Real_estate_Item]],Houses[#All],3)</f>
        <v>Hulst</v>
      </c>
      <c r="F3846" t="str">
        <f>VLOOKUP(Rent[[#This Row],[Real_estate_Item]],Houses[#All],6)</f>
        <v>Condo</v>
      </c>
      <c r="G3846" s="3">
        <f>VLOOKUP(Rent[[#This Row],[Real_estate_Item]],Houses[#All],7)</f>
        <v>325</v>
      </c>
      <c r="H3846" s="3">
        <f t="shared" si="120"/>
        <v>2925</v>
      </c>
      <c r="I3846" s="3">
        <f t="shared" si="121"/>
        <v>3900</v>
      </c>
      <c r="J3846" s="4">
        <f>Rent[[#This Row],[Actual_Rent]]/Rent[[#This Row],[Planned_rent]]</f>
        <v>0.75</v>
      </c>
      <c r="K3846"/>
    </row>
    <row r="3847" spans="1:11" x14ac:dyDescent="0.25">
      <c r="A3847">
        <v>211</v>
      </c>
      <c r="B3847" s="1">
        <v>39814</v>
      </c>
      <c r="C3847">
        <v>8</v>
      </c>
      <c r="D3847" t="str">
        <f>VLOOKUP(Rent[[#This Row],[Real_estate_Item]],Houses[#All],2)</f>
        <v>Geldrop</v>
      </c>
      <c r="E3847" t="str">
        <f>VLOOKUP(Rent[[#This Row],[Real_estate_Item]],Houses[#All],3)</f>
        <v>Hulst</v>
      </c>
      <c r="F3847" t="str">
        <f>VLOOKUP(Rent[[#This Row],[Real_estate_Item]],Houses[#All],6)</f>
        <v>Condo</v>
      </c>
      <c r="G3847" s="3">
        <f>VLOOKUP(Rent[[#This Row],[Real_estate_Item]],Houses[#All],7)</f>
        <v>325</v>
      </c>
      <c r="H3847" s="3">
        <f t="shared" si="120"/>
        <v>2600</v>
      </c>
      <c r="I3847" s="3">
        <f t="shared" si="121"/>
        <v>3900</v>
      </c>
      <c r="J3847" s="4">
        <f>Rent[[#This Row],[Actual_Rent]]/Rent[[#This Row],[Planned_rent]]</f>
        <v>0.66666666666666663</v>
      </c>
      <c r="K3847"/>
    </row>
    <row r="3848" spans="1:11" x14ac:dyDescent="0.25">
      <c r="A3848">
        <v>211</v>
      </c>
      <c r="B3848" s="1">
        <v>40179</v>
      </c>
      <c r="C3848">
        <v>9</v>
      </c>
      <c r="D3848" t="str">
        <f>VLOOKUP(Rent[[#This Row],[Real_estate_Item]],Houses[#All],2)</f>
        <v>Geldrop</v>
      </c>
      <c r="E3848" t="str">
        <f>VLOOKUP(Rent[[#This Row],[Real_estate_Item]],Houses[#All],3)</f>
        <v>Hulst</v>
      </c>
      <c r="F3848" t="str">
        <f>VLOOKUP(Rent[[#This Row],[Real_estate_Item]],Houses[#All],6)</f>
        <v>Condo</v>
      </c>
      <c r="G3848" s="3">
        <f>VLOOKUP(Rent[[#This Row],[Real_estate_Item]],Houses[#All],7)</f>
        <v>325</v>
      </c>
      <c r="H3848" s="3">
        <f t="shared" si="120"/>
        <v>2925</v>
      </c>
      <c r="I3848" s="3">
        <f t="shared" si="121"/>
        <v>3900</v>
      </c>
      <c r="J3848" s="4">
        <f>Rent[[#This Row],[Actual_Rent]]/Rent[[#This Row],[Planned_rent]]</f>
        <v>0.75</v>
      </c>
      <c r="K3848"/>
    </row>
    <row r="3849" spans="1:11" x14ac:dyDescent="0.25">
      <c r="A3849">
        <v>211</v>
      </c>
      <c r="B3849" s="1">
        <v>40544</v>
      </c>
      <c r="C3849">
        <v>8</v>
      </c>
      <c r="D3849" t="str">
        <f>VLOOKUP(Rent[[#This Row],[Real_estate_Item]],Houses[#All],2)</f>
        <v>Geldrop</v>
      </c>
      <c r="E3849" t="str">
        <f>VLOOKUP(Rent[[#This Row],[Real_estate_Item]],Houses[#All],3)</f>
        <v>Hulst</v>
      </c>
      <c r="F3849" t="str">
        <f>VLOOKUP(Rent[[#This Row],[Real_estate_Item]],Houses[#All],6)</f>
        <v>Condo</v>
      </c>
      <c r="G3849" s="3">
        <f>VLOOKUP(Rent[[#This Row],[Real_estate_Item]],Houses[#All],7)</f>
        <v>325</v>
      </c>
      <c r="H3849" s="3">
        <f t="shared" si="120"/>
        <v>2600</v>
      </c>
      <c r="I3849" s="3">
        <f t="shared" si="121"/>
        <v>3900</v>
      </c>
      <c r="J3849" s="4">
        <f>Rent[[#This Row],[Actual_Rent]]/Rent[[#This Row],[Planned_rent]]</f>
        <v>0.66666666666666663</v>
      </c>
      <c r="K3849"/>
    </row>
    <row r="3850" spans="1:11" x14ac:dyDescent="0.25">
      <c r="A3850">
        <v>211</v>
      </c>
      <c r="B3850" s="1">
        <v>40909</v>
      </c>
      <c r="C3850">
        <v>7</v>
      </c>
      <c r="D3850" t="str">
        <f>VLOOKUP(Rent[[#This Row],[Real_estate_Item]],Houses[#All],2)</f>
        <v>Geldrop</v>
      </c>
      <c r="E3850" t="str">
        <f>VLOOKUP(Rent[[#This Row],[Real_estate_Item]],Houses[#All],3)</f>
        <v>Hulst</v>
      </c>
      <c r="F3850" t="str">
        <f>VLOOKUP(Rent[[#This Row],[Real_estate_Item]],Houses[#All],6)</f>
        <v>Condo</v>
      </c>
      <c r="G3850" s="3">
        <f>VLOOKUP(Rent[[#This Row],[Real_estate_Item]],Houses[#All],7)</f>
        <v>325</v>
      </c>
      <c r="H3850" s="3">
        <f t="shared" si="120"/>
        <v>2275</v>
      </c>
      <c r="I3850" s="3">
        <f t="shared" si="121"/>
        <v>3900</v>
      </c>
      <c r="J3850" s="4">
        <f>Rent[[#This Row],[Actual_Rent]]/Rent[[#This Row],[Planned_rent]]</f>
        <v>0.58333333333333337</v>
      </c>
      <c r="K3850"/>
    </row>
    <row r="3851" spans="1:11" x14ac:dyDescent="0.25">
      <c r="A3851">
        <v>211</v>
      </c>
      <c r="B3851" s="1">
        <v>41275</v>
      </c>
      <c r="C3851">
        <v>11</v>
      </c>
      <c r="D3851" t="str">
        <f>VLOOKUP(Rent[[#This Row],[Real_estate_Item]],Houses[#All],2)</f>
        <v>Geldrop</v>
      </c>
      <c r="E3851" t="str">
        <f>VLOOKUP(Rent[[#This Row],[Real_estate_Item]],Houses[#All],3)</f>
        <v>Hulst</v>
      </c>
      <c r="F3851" t="str">
        <f>VLOOKUP(Rent[[#This Row],[Real_estate_Item]],Houses[#All],6)</f>
        <v>Condo</v>
      </c>
      <c r="G3851" s="3">
        <f>VLOOKUP(Rent[[#This Row],[Real_estate_Item]],Houses[#All],7)</f>
        <v>325</v>
      </c>
      <c r="H3851" s="3">
        <f t="shared" si="120"/>
        <v>3575</v>
      </c>
      <c r="I3851" s="3">
        <f t="shared" si="121"/>
        <v>3900</v>
      </c>
      <c r="J3851" s="4">
        <f>Rent[[#This Row],[Actual_Rent]]/Rent[[#This Row],[Planned_rent]]</f>
        <v>0.91666666666666663</v>
      </c>
      <c r="K3851"/>
    </row>
    <row r="3852" spans="1:11" x14ac:dyDescent="0.25">
      <c r="A3852">
        <v>211</v>
      </c>
      <c r="B3852" s="1">
        <v>41640</v>
      </c>
      <c r="C3852">
        <v>7</v>
      </c>
      <c r="D3852" t="str">
        <f>VLOOKUP(Rent[[#This Row],[Real_estate_Item]],Houses[#All],2)</f>
        <v>Geldrop</v>
      </c>
      <c r="E3852" t="str">
        <f>VLOOKUP(Rent[[#This Row],[Real_estate_Item]],Houses[#All],3)</f>
        <v>Hulst</v>
      </c>
      <c r="F3852" t="str">
        <f>VLOOKUP(Rent[[#This Row],[Real_estate_Item]],Houses[#All],6)</f>
        <v>Condo</v>
      </c>
      <c r="G3852" s="3">
        <f>VLOOKUP(Rent[[#This Row],[Real_estate_Item]],Houses[#All],7)</f>
        <v>325</v>
      </c>
      <c r="H3852" s="3">
        <f t="shared" si="120"/>
        <v>2275</v>
      </c>
      <c r="I3852" s="3">
        <f t="shared" si="121"/>
        <v>3900</v>
      </c>
      <c r="J3852" s="4">
        <f>Rent[[#This Row],[Actual_Rent]]/Rent[[#This Row],[Planned_rent]]</f>
        <v>0.58333333333333337</v>
      </c>
      <c r="K3852"/>
    </row>
    <row r="3853" spans="1:11" x14ac:dyDescent="0.25">
      <c r="A3853">
        <v>211</v>
      </c>
      <c r="B3853" s="1">
        <v>42005</v>
      </c>
      <c r="C3853">
        <v>11</v>
      </c>
      <c r="D3853" t="str">
        <f>VLOOKUP(Rent[[#This Row],[Real_estate_Item]],Houses[#All],2)</f>
        <v>Geldrop</v>
      </c>
      <c r="E3853" t="str">
        <f>VLOOKUP(Rent[[#This Row],[Real_estate_Item]],Houses[#All],3)</f>
        <v>Hulst</v>
      </c>
      <c r="F3853" t="str">
        <f>VLOOKUP(Rent[[#This Row],[Real_estate_Item]],Houses[#All],6)</f>
        <v>Condo</v>
      </c>
      <c r="G3853" s="3">
        <f>VLOOKUP(Rent[[#This Row],[Real_estate_Item]],Houses[#All],7)</f>
        <v>325</v>
      </c>
      <c r="H3853" s="3">
        <f t="shared" si="120"/>
        <v>3575</v>
      </c>
      <c r="I3853" s="3">
        <f t="shared" si="121"/>
        <v>3900</v>
      </c>
      <c r="J3853" s="4">
        <f>Rent[[#This Row],[Actual_Rent]]/Rent[[#This Row],[Planned_rent]]</f>
        <v>0.91666666666666663</v>
      </c>
      <c r="K3853"/>
    </row>
    <row r="3854" spans="1:11" x14ac:dyDescent="0.25">
      <c r="A3854">
        <v>211</v>
      </c>
      <c r="B3854" s="1">
        <v>42370</v>
      </c>
      <c r="C3854">
        <v>10</v>
      </c>
      <c r="D3854" t="str">
        <f>VLOOKUP(Rent[[#This Row],[Real_estate_Item]],Houses[#All],2)</f>
        <v>Geldrop</v>
      </c>
      <c r="E3854" t="str">
        <f>VLOOKUP(Rent[[#This Row],[Real_estate_Item]],Houses[#All],3)</f>
        <v>Hulst</v>
      </c>
      <c r="F3854" t="str">
        <f>VLOOKUP(Rent[[#This Row],[Real_estate_Item]],Houses[#All],6)</f>
        <v>Condo</v>
      </c>
      <c r="G3854" s="3">
        <f>VLOOKUP(Rent[[#This Row],[Real_estate_Item]],Houses[#All],7)</f>
        <v>325</v>
      </c>
      <c r="H3854" s="3">
        <f t="shared" si="120"/>
        <v>3250</v>
      </c>
      <c r="I3854" s="3">
        <f t="shared" si="121"/>
        <v>3900</v>
      </c>
      <c r="J3854" s="4">
        <f>Rent[[#This Row],[Actual_Rent]]/Rent[[#This Row],[Planned_rent]]</f>
        <v>0.83333333333333337</v>
      </c>
      <c r="K3854"/>
    </row>
    <row r="3855" spans="1:11" x14ac:dyDescent="0.25">
      <c r="A3855">
        <v>211</v>
      </c>
      <c r="B3855" s="1">
        <v>42736</v>
      </c>
      <c r="C3855">
        <v>10</v>
      </c>
      <c r="D3855" t="str">
        <f>VLOOKUP(Rent[[#This Row],[Real_estate_Item]],Houses[#All],2)</f>
        <v>Geldrop</v>
      </c>
      <c r="E3855" t="str">
        <f>VLOOKUP(Rent[[#This Row],[Real_estate_Item]],Houses[#All],3)</f>
        <v>Hulst</v>
      </c>
      <c r="F3855" t="str">
        <f>VLOOKUP(Rent[[#This Row],[Real_estate_Item]],Houses[#All],6)</f>
        <v>Condo</v>
      </c>
      <c r="G3855" s="3">
        <f>VLOOKUP(Rent[[#This Row],[Real_estate_Item]],Houses[#All],7)</f>
        <v>325</v>
      </c>
      <c r="H3855" s="3">
        <f t="shared" si="120"/>
        <v>3250</v>
      </c>
      <c r="I3855" s="3">
        <f t="shared" si="121"/>
        <v>3900</v>
      </c>
      <c r="J3855" s="4">
        <f>Rent[[#This Row],[Actual_Rent]]/Rent[[#This Row],[Planned_rent]]</f>
        <v>0.83333333333333337</v>
      </c>
      <c r="K3855"/>
    </row>
    <row r="3856" spans="1:11" x14ac:dyDescent="0.25">
      <c r="A3856">
        <v>211</v>
      </c>
      <c r="B3856" s="1">
        <v>43101</v>
      </c>
      <c r="C3856">
        <v>10</v>
      </c>
      <c r="D3856" t="str">
        <f>VLOOKUP(Rent[[#This Row],[Real_estate_Item]],Houses[#All],2)</f>
        <v>Geldrop</v>
      </c>
      <c r="E3856" t="str">
        <f>VLOOKUP(Rent[[#This Row],[Real_estate_Item]],Houses[#All],3)</f>
        <v>Hulst</v>
      </c>
      <c r="F3856" t="str">
        <f>VLOOKUP(Rent[[#This Row],[Real_estate_Item]],Houses[#All],6)</f>
        <v>Condo</v>
      </c>
      <c r="G3856" s="3">
        <f>VLOOKUP(Rent[[#This Row],[Real_estate_Item]],Houses[#All],7)</f>
        <v>325</v>
      </c>
      <c r="H3856" s="3">
        <f t="shared" si="120"/>
        <v>3250</v>
      </c>
      <c r="I3856" s="3">
        <f t="shared" si="121"/>
        <v>3900</v>
      </c>
      <c r="J3856" s="4">
        <f>Rent[[#This Row],[Actual_Rent]]/Rent[[#This Row],[Planned_rent]]</f>
        <v>0.83333333333333337</v>
      </c>
      <c r="K3856"/>
    </row>
    <row r="3857" spans="1:11" x14ac:dyDescent="0.25">
      <c r="A3857">
        <v>211</v>
      </c>
      <c r="B3857" s="1">
        <v>43466</v>
      </c>
      <c r="C3857">
        <v>8</v>
      </c>
      <c r="D3857" t="str">
        <f>VLOOKUP(Rent[[#This Row],[Real_estate_Item]],Houses[#All],2)</f>
        <v>Geldrop</v>
      </c>
      <c r="E3857" t="str">
        <f>VLOOKUP(Rent[[#This Row],[Real_estate_Item]],Houses[#All],3)</f>
        <v>Hulst</v>
      </c>
      <c r="F3857" t="str">
        <f>VLOOKUP(Rent[[#This Row],[Real_estate_Item]],Houses[#All],6)</f>
        <v>Condo</v>
      </c>
      <c r="G3857" s="3">
        <f>VLOOKUP(Rent[[#This Row],[Real_estate_Item]],Houses[#All],7)</f>
        <v>325</v>
      </c>
      <c r="H3857" s="3">
        <f t="shared" si="120"/>
        <v>2600</v>
      </c>
      <c r="I3857" s="3">
        <f t="shared" si="121"/>
        <v>3900</v>
      </c>
      <c r="J3857" s="4">
        <f>Rent[[#This Row],[Actual_Rent]]/Rent[[#This Row],[Planned_rent]]</f>
        <v>0.66666666666666663</v>
      </c>
      <c r="K3857"/>
    </row>
    <row r="3858" spans="1:11" x14ac:dyDescent="0.25">
      <c r="A3858">
        <v>212</v>
      </c>
      <c r="B3858" s="1">
        <v>36892</v>
      </c>
      <c r="C3858">
        <v>8</v>
      </c>
      <c r="D3858" t="str">
        <f>VLOOKUP(Rent[[#This Row],[Real_estate_Item]],Houses[#All],2)</f>
        <v>Geldrop</v>
      </c>
      <c r="E3858" t="str">
        <f>VLOOKUP(Rent[[#This Row],[Real_estate_Item]],Houses[#All],3)</f>
        <v>Hulst</v>
      </c>
      <c r="F3858" t="str">
        <f>VLOOKUP(Rent[[#This Row],[Real_estate_Item]],Houses[#All],6)</f>
        <v>Condo</v>
      </c>
      <c r="G3858" s="3">
        <f>VLOOKUP(Rent[[#This Row],[Real_estate_Item]],Houses[#All],7)</f>
        <v>320</v>
      </c>
      <c r="H3858" s="3">
        <f t="shared" si="120"/>
        <v>2560</v>
      </c>
      <c r="I3858" s="3">
        <f t="shared" si="121"/>
        <v>3840</v>
      </c>
      <c r="J3858" s="4">
        <f>Rent[[#This Row],[Actual_Rent]]/Rent[[#This Row],[Planned_rent]]</f>
        <v>0.66666666666666663</v>
      </c>
      <c r="K3858"/>
    </row>
    <row r="3859" spans="1:11" x14ac:dyDescent="0.25">
      <c r="A3859">
        <v>212</v>
      </c>
      <c r="B3859" s="1">
        <v>37257</v>
      </c>
      <c r="C3859">
        <v>11</v>
      </c>
      <c r="D3859" t="str">
        <f>VLOOKUP(Rent[[#This Row],[Real_estate_Item]],Houses[#All],2)</f>
        <v>Geldrop</v>
      </c>
      <c r="E3859" t="str">
        <f>VLOOKUP(Rent[[#This Row],[Real_estate_Item]],Houses[#All],3)</f>
        <v>Hulst</v>
      </c>
      <c r="F3859" t="str">
        <f>VLOOKUP(Rent[[#This Row],[Real_estate_Item]],Houses[#All],6)</f>
        <v>Condo</v>
      </c>
      <c r="G3859" s="3">
        <f>VLOOKUP(Rent[[#This Row],[Real_estate_Item]],Houses[#All],7)</f>
        <v>320</v>
      </c>
      <c r="H3859" s="3">
        <f t="shared" si="120"/>
        <v>3520</v>
      </c>
      <c r="I3859" s="3">
        <f t="shared" si="121"/>
        <v>3840</v>
      </c>
      <c r="J3859" s="4">
        <f>Rent[[#This Row],[Actual_Rent]]/Rent[[#This Row],[Planned_rent]]</f>
        <v>0.91666666666666663</v>
      </c>
      <c r="K3859"/>
    </row>
    <row r="3860" spans="1:11" x14ac:dyDescent="0.25">
      <c r="A3860">
        <v>212</v>
      </c>
      <c r="B3860" s="1">
        <v>37622</v>
      </c>
      <c r="C3860">
        <v>8</v>
      </c>
      <c r="D3860" t="str">
        <f>VLOOKUP(Rent[[#This Row],[Real_estate_Item]],Houses[#All],2)</f>
        <v>Geldrop</v>
      </c>
      <c r="E3860" t="str">
        <f>VLOOKUP(Rent[[#This Row],[Real_estate_Item]],Houses[#All],3)</f>
        <v>Hulst</v>
      </c>
      <c r="F3860" t="str">
        <f>VLOOKUP(Rent[[#This Row],[Real_estate_Item]],Houses[#All],6)</f>
        <v>Condo</v>
      </c>
      <c r="G3860" s="3">
        <f>VLOOKUP(Rent[[#This Row],[Real_estate_Item]],Houses[#All],7)</f>
        <v>320</v>
      </c>
      <c r="H3860" s="3">
        <f t="shared" si="120"/>
        <v>2560</v>
      </c>
      <c r="I3860" s="3">
        <f t="shared" si="121"/>
        <v>3840</v>
      </c>
      <c r="J3860" s="4">
        <f>Rent[[#This Row],[Actual_Rent]]/Rent[[#This Row],[Planned_rent]]</f>
        <v>0.66666666666666663</v>
      </c>
      <c r="K3860"/>
    </row>
    <row r="3861" spans="1:11" x14ac:dyDescent="0.25">
      <c r="A3861">
        <v>212</v>
      </c>
      <c r="B3861" s="1">
        <v>37987</v>
      </c>
      <c r="C3861">
        <v>10</v>
      </c>
      <c r="D3861" t="str">
        <f>VLOOKUP(Rent[[#This Row],[Real_estate_Item]],Houses[#All],2)</f>
        <v>Geldrop</v>
      </c>
      <c r="E3861" t="str">
        <f>VLOOKUP(Rent[[#This Row],[Real_estate_Item]],Houses[#All],3)</f>
        <v>Hulst</v>
      </c>
      <c r="F3861" t="str">
        <f>VLOOKUP(Rent[[#This Row],[Real_estate_Item]],Houses[#All],6)</f>
        <v>Condo</v>
      </c>
      <c r="G3861" s="3">
        <f>VLOOKUP(Rent[[#This Row],[Real_estate_Item]],Houses[#All],7)</f>
        <v>320</v>
      </c>
      <c r="H3861" s="3">
        <f t="shared" si="120"/>
        <v>3200</v>
      </c>
      <c r="I3861" s="3">
        <f t="shared" si="121"/>
        <v>3840</v>
      </c>
      <c r="J3861" s="4">
        <f>Rent[[#This Row],[Actual_Rent]]/Rent[[#This Row],[Planned_rent]]</f>
        <v>0.83333333333333337</v>
      </c>
      <c r="K3861"/>
    </row>
    <row r="3862" spans="1:11" x14ac:dyDescent="0.25">
      <c r="A3862">
        <v>212</v>
      </c>
      <c r="B3862" s="1">
        <v>38353</v>
      </c>
      <c r="C3862">
        <v>11</v>
      </c>
      <c r="D3862" t="str">
        <f>VLOOKUP(Rent[[#This Row],[Real_estate_Item]],Houses[#All],2)</f>
        <v>Geldrop</v>
      </c>
      <c r="E3862" t="str">
        <f>VLOOKUP(Rent[[#This Row],[Real_estate_Item]],Houses[#All],3)</f>
        <v>Hulst</v>
      </c>
      <c r="F3862" t="str">
        <f>VLOOKUP(Rent[[#This Row],[Real_estate_Item]],Houses[#All],6)</f>
        <v>Condo</v>
      </c>
      <c r="G3862" s="3">
        <f>VLOOKUP(Rent[[#This Row],[Real_estate_Item]],Houses[#All],7)</f>
        <v>320</v>
      </c>
      <c r="H3862" s="3">
        <f t="shared" si="120"/>
        <v>3520</v>
      </c>
      <c r="I3862" s="3">
        <f t="shared" si="121"/>
        <v>3840</v>
      </c>
      <c r="J3862" s="4">
        <f>Rent[[#This Row],[Actual_Rent]]/Rent[[#This Row],[Planned_rent]]</f>
        <v>0.91666666666666663</v>
      </c>
      <c r="K3862"/>
    </row>
    <row r="3863" spans="1:11" x14ac:dyDescent="0.25">
      <c r="A3863">
        <v>212</v>
      </c>
      <c r="B3863" s="1">
        <v>38718</v>
      </c>
      <c r="C3863">
        <v>11</v>
      </c>
      <c r="D3863" t="str">
        <f>VLOOKUP(Rent[[#This Row],[Real_estate_Item]],Houses[#All],2)</f>
        <v>Geldrop</v>
      </c>
      <c r="E3863" t="str">
        <f>VLOOKUP(Rent[[#This Row],[Real_estate_Item]],Houses[#All],3)</f>
        <v>Hulst</v>
      </c>
      <c r="F3863" t="str">
        <f>VLOOKUP(Rent[[#This Row],[Real_estate_Item]],Houses[#All],6)</f>
        <v>Condo</v>
      </c>
      <c r="G3863" s="3">
        <f>VLOOKUP(Rent[[#This Row],[Real_estate_Item]],Houses[#All],7)</f>
        <v>320</v>
      </c>
      <c r="H3863" s="3">
        <f t="shared" si="120"/>
        <v>3520</v>
      </c>
      <c r="I3863" s="3">
        <f t="shared" si="121"/>
        <v>3840</v>
      </c>
      <c r="J3863" s="4">
        <f>Rent[[#This Row],[Actual_Rent]]/Rent[[#This Row],[Planned_rent]]</f>
        <v>0.91666666666666663</v>
      </c>
      <c r="K3863"/>
    </row>
    <row r="3864" spans="1:11" x14ac:dyDescent="0.25">
      <c r="A3864">
        <v>212</v>
      </c>
      <c r="B3864" s="1">
        <v>39083</v>
      </c>
      <c r="C3864">
        <v>8</v>
      </c>
      <c r="D3864" t="str">
        <f>VLOOKUP(Rent[[#This Row],[Real_estate_Item]],Houses[#All],2)</f>
        <v>Geldrop</v>
      </c>
      <c r="E3864" t="str">
        <f>VLOOKUP(Rent[[#This Row],[Real_estate_Item]],Houses[#All],3)</f>
        <v>Hulst</v>
      </c>
      <c r="F3864" t="str">
        <f>VLOOKUP(Rent[[#This Row],[Real_estate_Item]],Houses[#All],6)</f>
        <v>Condo</v>
      </c>
      <c r="G3864" s="3">
        <f>VLOOKUP(Rent[[#This Row],[Real_estate_Item]],Houses[#All],7)</f>
        <v>320</v>
      </c>
      <c r="H3864" s="3">
        <f t="shared" si="120"/>
        <v>2560</v>
      </c>
      <c r="I3864" s="3">
        <f t="shared" si="121"/>
        <v>3840</v>
      </c>
      <c r="J3864" s="4">
        <f>Rent[[#This Row],[Actual_Rent]]/Rent[[#This Row],[Planned_rent]]</f>
        <v>0.66666666666666663</v>
      </c>
      <c r="K3864"/>
    </row>
    <row r="3865" spans="1:11" x14ac:dyDescent="0.25">
      <c r="A3865">
        <v>212</v>
      </c>
      <c r="B3865" s="1">
        <v>39448</v>
      </c>
      <c r="C3865">
        <v>8</v>
      </c>
      <c r="D3865" t="str">
        <f>VLOOKUP(Rent[[#This Row],[Real_estate_Item]],Houses[#All],2)</f>
        <v>Geldrop</v>
      </c>
      <c r="E3865" t="str">
        <f>VLOOKUP(Rent[[#This Row],[Real_estate_Item]],Houses[#All],3)</f>
        <v>Hulst</v>
      </c>
      <c r="F3865" t="str">
        <f>VLOOKUP(Rent[[#This Row],[Real_estate_Item]],Houses[#All],6)</f>
        <v>Condo</v>
      </c>
      <c r="G3865" s="3">
        <f>VLOOKUP(Rent[[#This Row],[Real_estate_Item]],Houses[#All],7)</f>
        <v>320</v>
      </c>
      <c r="H3865" s="3">
        <f t="shared" si="120"/>
        <v>2560</v>
      </c>
      <c r="I3865" s="3">
        <f t="shared" si="121"/>
        <v>3840</v>
      </c>
      <c r="J3865" s="4">
        <f>Rent[[#This Row],[Actual_Rent]]/Rent[[#This Row],[Planned_rent]]</f>
        <v>0.66666666666666663</v>
      </c>
      <c r="K3865"/>
    </row>
    <row r="3866" spans="1:11" x14ac:dyDescent="0.25">
      <c r="A3866">
        <v>212</v>
      </c>
      <c r="B3866" s="1">
        <v>39814</v>
      </c>
      <c r="C3866">
        <v>8</v>
      </c>
      <c r="D3866" t="str">
        <f>VLOOKUP(Rent[[#This Row],[Real_estate_Item]],Houses[#All],2)</f>
        <v>Geldrop</v>
      </c>
      <c r="E3866" t="str">
        <f>VLOOKUP(Rent[[#This Row],[Real_estate_Item]],Houses[#All],3)</f>
        <v>Hulst</v>
      </c>
      <c r="F3866" t="str">
        <f>VLOOKUP(Rent[[#This Row],[Real_estate_Item]],Houses[#All],6)</f>
        <v>Condo</v>
      </c>
      <c r="G3866" s="3">
        <f>VLOOKUP(Rent[[#This Row],[Real_estate_Item]],Houses[#All],7)</f>
        <v>320</v>
      </c>
      <c r="H3866" s="3">
        <f t="shared" si="120"/>
        <v>2560</v>
      </c>
      <c r="I3866" s="3">
        <f t="shared" si="121"/>
        <v>3840</v>
      </c>
      <c r="J3866" s="4">
        <f>Rent[[#This Row],[Actual_Rent]]/Rent[[#This Row],[Planned_rent]]</f>
        <v>0.66666666666666663</v>
      </c>
      <c r="K3866"/>
    </row>
    <row r="3867" spans="1:11" x14ac:dyDescent="0.25">
      <c r="A3867">
        <v>212</v>
      </c>
      <c r="B3867" s="1">
        <v>40179</v>
      </c>
      <c r="C3867">
        <v>11</v>
      </c>
      <c r="D3867" t="str">
        <f>VLOOKUP(Rent[[#This Row],[Real_estate_Item]],Houses[#All],2)</f>
        <v>Geldrop</v>
      </c>
      <c r="E3867" t="str">
        <f>VLOOKUP(Rent[[#This Row],[Real_estate_Item]],Houses[#All],3)</f>
        <v>Hulst</v>
      </c>
      <c r="F3867" t="str">
        <f>VLOOKUP(Rent[[#This Row],[Real_estate_Item]],Houses[#All],6)</f>
        <v>Condo</v>
      </c>
      <c r="G3867" s="3">
        <f>VLOOKUP(Rent[[#This Row],[Real_estate_Item]],Houses[#All],7)</f>
        <v>320</v>
      </c>
      <c r="H3867" s="3">
        <f t="shared" si="120"/>
        <v>3520</v>
      </c>
      <c r="I3867" s="3">
        <f t="shared" si="121"/>
        <v>3840</v>
      </c>
      <c r="J3867" s="4">
        <f>Rent[[#This Row],[Actual_Rent]]/Rent[[#This Row],[Planned_rent]]</f>
        <v>0.91666666666666663</v>
      </c>
      <c r="K3867"/>
    </row>
    <row r="3868" spans="1:11" x14ac:dyDescent="0.25">
      <c r="A3868">
        <v>212</v>
      </c>
      <c r="B3868" s="1">
        <v>40544</v>
      </c>
      <c r="C3868">
        <v>11</v>
      </c>
      <c r="D3868" t="str">
        <f>VLOOKUP(Rent[[#This Row],[Real_estate_Item]],Houses[#All],2)</f>
        <v>Geldrop</v>
      </c>
      <c r="E3868" t="str">
        <f>VLOOKUP(Rent[[#This Row],[Real_estate_Item]],Houses[#All],3)</f>
        <v>Hulst</v>
      </c>
      <c r="F3868" t="str">
        <f>VLOOKUP(Rent[[#This Row],[Real_estate_Item]],Houses[#All],6)</f>
        <v>Condo</v>
      </c>
      <c r="G3868" s="3">
        <f>VLOOKUP(Rent[[#This Row],[Real_estate_Item]],Houses[#All],7)</f>
        <v>320</v>
      </c>
      <c r="H3868" s="3">
        <f t="shared" si="120"/>
        <v>3520</v>
      </c>
      <c r="I3868" s="3">
        <f t="shared" si="121"/>
        <v>3840</v>
      </c>
      <c r="J3868" s="4">
        <f>Rent[[#This Row],[Actual_Rent]]/Rent[[#This Row],[Planned_rent]]</f>
        <v>0.91666666666666663</v>
      </c>
      <c r="K3868"/>
    </row>
    <row r="3869" spans="1:11" x14ac:dyDescent="0.25">
      <c r="A3869">
        <v>212</v>
      </c>
      <c r="B3869" s="1">
        <v>40909</v>
      </c>
      <c r="C3869">
        <v>11</v>
      </c>
      <c r="D3869" t="str">
        <f>VLOOKUP(Rent[[#This Row],[Real_estate_Item]],Houses[#All],2)</f>
        <v>Geldrop</v>
      </c>
      <c r="E3869" t="str">
        <f>VLOOKUP(Rent[[#This Row],[Real_estate_Item]],Houses[#All],3)</f>
        <v>Hulst</v>
      </c>
      <c r="F3869" t="str">
        <f>VLOOKUP(Rent[[#This Row],[Real_estate_Item]],Houses[#All],6)</f>
        <v>Condo</v>
      </c>
      <c r="G3869" s="3">
        <f>VLOOKUP(Rent[[#This Row],[Real_estate_Item]],Houses[#All],7)</f>
        <v>320</v>
      </c>
      <c r="H3869" s="3">
        <f t="shared" si="120"/>
        <v>3520</v>
      </c>
      <c r="I3869" s="3">
        <f t="shared" si="121"/>
        <v>3840</v>
      </c>
      <c r="J3869" s="4">
        <f>Rent[[#This Row],[Actual_Rent]]/Rent[[#This Row],[Planned_rent]]</f>
        <v>0.91666666666666663</v>
      </c>
      <c r="K3869"/>
    </row>
    <row r="3870" spans="1:11" x14ac:dyDescent="0.25">
      <c r="A3870">
        <v>212</v>
      </c>
      <c r="B3870" s="1">
        <v>41275</v>
      </c>
      <c r="C3870">
        <v>8</v>
      </c>
      <c r="D3870" t="str">
        <f>VLOOKUP(Rent[[#This Row],[Real_estate_Item]],Houses[#All],2)</f>
        <v>Geldrop</v>
      </c>
      <c r="E3870" t="str">
        <f>VLOOKUP(Rent[[#This Row],[Real_estate_Item]],Houses[#All],3)</f>
        <v>Hulst</v>
      </c>
      <c r="F3870" t="str">
        <f>VLOOKUP(Rent[[#This Row],[Real_estate_Item]],Houses[#All],6)</f>
        <v>Condo</v>
      </c>
      <c r="G3870" s="3">
        <f>VLOOKUP(Rent[[#This Row],[Real_estate_Item]],Houses[#All],7)</f>
        <v>320</v>
      </c>
      <c r="H3870" s="3">
        <f t="shared" si="120"/>
        <v>2560</v>
      </c>
      <c r="I3870" s="3">
        <f t="shared" si="121"/>
        <v>3840</v>
      </c>
      <c r="J3870" s="4">
        <f>Rent[[#This Row],[Actual_Rent]]/Rent[[#This Row],[Planned_rent]]</f>
        <v>0.66666666666666663</v>
      </c>
      <c r="K3870"/>
    </row>
    <row r="3871" spans="1:11" x14ac:dyDescent="0.25">
      <c r="A3871">
        <v>212</v>
      </c>
      <c r="B3871" s="1">
        <v>41640</v>
      </c>
      <c r="C3871">
        <v>7</v>
      </c>
      <c r="D3871" t="str">
        <f>VLOOKUP(Rent[[#This Row],[Real_estate_Item]],Houses[#All],2)</f>
        <v>Geldrop</v>
      </c>
      <c r="E3871" t="str">
        <f>VLOOKUP(Rent[[#This Row],[Real_estate_Item]],Houses[#All],3)</f>
        <v>Hulst</v>
      </c>
      <c r="F3871" t="str">
        <f>VLOOKUP(Rent[[#This Row],[Real_estate_Item]],Houses[#All],6)</f>
        <v>Condo</v>
      </c>
      <c r="G3871" s="3">
        <f>VLOOKUP(Rent[[#This Row],[Real_estate_Item]],Houses[#All],7)</f>
        <v>320</v>
      </c>
      <c r="H3871" s="3">
        <f t="shared" si="120"/>
        <v>2240</v>
      </c>
      <c r="I3871" s="3">
        <f t="shared" si="121"/>
        <v>3840</v>
      </c>
      <c r="J3871" s="4">
        <f>Rent[[#This Row],[Actual_Rent]]/Rent[[#This Row],[Planned_rent]]</f>
        <v>0.58333333333333337</v>
      </c>
      <c r="K3871"/>
    </row>
    <row r="3872" spans="1:11" x14ac:dyDescent="0.25">
      <c r="A3872">
        <v>212</v>
      </c>
      <c r="B3872" s="1">
        <v>42005</v>
      </c>
      <c r="C3872">
        <v>9</v>
      </c>
      <c r="D3872" t="str">
        <f>VLOOKUP(Rent[[#This Row],[Real_estate_Item]],Houses[#All],2)</f>
        <v>Geldrop</v>
      </c>
      <c r="E3872" t="str">
        <f>VLOOKUP(Rent[[#This Row],[Real_estate_Item]],Houses[#All],3)</f>
        <v>Hulst</v>
      </c>
      <c r="F3872" t="str">
        <f>VLOOKUP(Rent[[#This Row],[Real_estate_Item]],Houses[#All],6)</f>
        <v>Condo</v>
      </c>
      <c r="G3872" s="3">
        <f>VLOOKUP(Rent[[#This Row],[Real_estate_Item]],Houses[#All],7)</f>
        <v>320</v>
      </c>
      <c r="H3872" s="3">
        <f t="shared" si="120"/>
        <v>2880</v>
      </c>
      <c r="I3872" s="3">
        <f t="shared" si="121"/>
        <v>3840</v>
      </c>
      <c r="J3872" s="4">
        <f>Rent[[#This Row],[Actual_Rent]]/Rent[[#This Row],[Planned_rent]]</f>
        <v>0.75</v>
      </c>
      <c r="K3872"/>
    </row>
    <row r="3873" spans="1:11" x14ac:dyDescent="0.25">
      <c r="A3873">
        <v>212</v>
      </c>
      <c r="B3873" s="1">
        <v>42370</v>
      </c>
      <c r="C3873">
        <v>11</v>
      </c>
      <c r="D3873" t="str">
        <f>VLOOKUP(Rent[[#This Row],[Real_estate_Item]],Houses[#All],2)</f>
        <v>Geldrop</v>
      </c>
      <c r="E3873" t="str">
        <f>VLOOKUP(Rent[[#This Row],[Real_estate_Item]],Houses[#All],3)</f>
        <v>Hulst</v>
      </c>
      <c r="F3873" t="str">
        <f>VLOOKUP(Rent[[#This Row],[Real_estate_Item]],Houses[#All],6)</f>
        <v>Condo</v>
      </c>
      <c r="G3873" s="3">
        <f>VLOOKUP(Rent[[#This Row],[Real_estate_Item]],Houses[#All],7)</f>
        <v>320</v>
      </c>
      <c r="H3873" s="3">
        <f t="shared" si="120"/>
        <v>3520</v>
      </c>
      <c r="I3873" s="3">
        <f t="shared" si="121"/>
        <v>3840</v>
      </c>
      <c r="J3873" s="4">
        <f>Rent[[#This Row],[Actual_Rent]]/Rent[[#This Row],[Planned_rent]]</f>
        <v>0.91666666666666663</v>
      </c>
      <c r="K3873"/>
    </row>
    <row r="3874" spans="1:11" x14ac:dyDescent="0.25">
      <c r="A3874">
        <v>212</v>
      </c>
      <c r="B3874" s="1">
        <v>42736</v>
      </c>
      <c r="C3874">
        <v>11</v>
      </c>
      <c r="D3874" t="str">
        <f>VLOOKUP(Rent[[#This Row],[Real_estate_Item]],Houses[#All],2)</f>
        <v>Geldrop</v>
      </c>
      <c r="E3874" t="str">
        <f>VLOOKUP(Rent[[#This Row],[Real_estate_Item]],Houses[#All],3)</f>
        <v>Hulst</v>
      </c>
      <c r="F3874" t="str">
        <f>VLOOKUP(Rent[[#This Row],[Real_estate_Item]],Houses[#All],6)</f>
        <v>Condo</v>
      </c>
      <c r="G3874" s="3">
        <f>VLOOKUP(Rent[[#This Row],[Real_estate_Item]],Houses[#All],7)</f>
        <v>320</v>
      </c>
      <c r="H3874" s="3">
        <f t="shared" si="120"/>
        <v>3520</v>
      </c>
      <c r="I3874" s="3">
        <f t="shared" si="121"/>
        <v>3840</v>
      </c>
      <c r="J3874" s="4">
        <f>Rent[[#This Row],[Actual_Rent]]/Rent[[#This Row],[Planned_rent]]</f>
        <v>0.91666666666666663</v>
      </c>
      <c r="K3874"/>
    </row>
    <row r="3875" spans="1:11" x14ac:dyDescent="0.25">
      <c r="A3875">
        <v>212</v>
      </c>
      <c r="B3875" s="1">
        <v>43101</v>
      </c>
      <c r="C3875">
        <v>10</v>
      </c>
      <c r="D3875" t="str">
        <f>VLOOKUP(Rent[[#This Row],[Real_estate_Item]],Houses[#All],2)</f>
        <v>Geldrop</v>
      </c>
      <c r="E3875" t="str">
        <f>VLOOKUP(Rent[[#This Row],[Real_estate_Item]],Houses[#All],3)</f>
        <v>Hulst</v>
      </c>
      <c r="F3875" t="str">
        <f>VLOOKUP(Rent[[#This Row],[Real_estate_Item]],Houses[#All],6)</f>
        <v>Condo</v>
      </c>
      <c r="G3875" s="3">
        <f>VLOOKUP(Rent[[#This Row],[Real_estate_Item]],Houses[#All],7)</f>
        <v>320</v>
      </c>
      <c r="H3875" s="3">
        <f t="shared" si="120"/>
        <v>3200</v>
      </c>
      <c r="I3875" s="3">
        <f t="shared" si="121"/>
        <v>3840</v>
      </c>
      <c r="J3875" s="4">
        <f>Rent[[#This Row],[Actual_Rent]]/Rent[[#This Row],[Planned_rent]]</f>
        <v>0.83333333333333337</v>
      </c>
      <c r="K3875"/>
    </row>
    <row r="3876" spans="1:11" x14ac:dyDescent="0.25">
      <c r="A3876">
        <v>212</v>
      </c>
      <c r="B3876" s="1">
        <v>43466</v>
      </c>
      <c r="C3876">
        <v>11</v>
      </c>
      <c r="D3876" t="str">
        <f>VLOOKUP(Rent[[#This Row],[Real_estate_Item]],Houses[#All],2)</f>
        <v>Geldrop</v>
      </c>
      <c r="E3876" t="str">
        <f>VLOOKUP(Rent[[#This Row],[Real_estate_Item]],Houses[#All],3)</f>
        <v>Hulst</v>
      </c>
      <c r="F3876" t="str">
        <f>VLOOKUP(Rent[[#This Row],[Real_estate_Item]],Houses[#All],6)</f>
        <v>Condo</v>
      </c>
      <c r="G3876" s="3">
        <f>VLOOKUP(Rent[[#This Row],[Real_estate_Item]],Houses[#All],7)</f>
        <v>320</v>
      </c>
      <c r="H3876" s="3">
        <f t="shared" si="120"/>
        <v>3520</v>
      </c>
      <c r="I3876" s="3">
        <f t="shared" si="121"/>
        <v>3840</v>
      </c>
      <c r="J3876" s="4">
        <f>Rent[[#This Row],[Actual_Rent]]/Rent[[#This Row],[Planned_rent]]</f>
        <v>0.91666666666666663</v>
      </c>
      <c r="K3876"/>
    </row>
    <row r="3877" spans="1:11" x14ac:dyDescent="0.25">
      <c r="A3877">
        <v>213</v>
      </c>
      <c r="B3877" s="1">
        <v>36892</v>
      </c>
      <c r="C3877">
        <v>7</v>
      </c>
      <c r="D3877" t="str">
        <f>VLOOKUP(Rent[[#This Row],[Real_estate_Item]],Houses[#All],2)</f>
        <v>Geldrop</v>
      </c>
      <c r="E3877" t="str">
        <f>VLOOKUP(Rent[[#This Row],[Real_estate_Item]],Houses[#All],3)</f>
        <v>Hulst</v>
      </c>
      <c r="F3877" t="str">
        <f>VLOOKUP(Rent[[#This Row],[Real_estate_Item]],Houses[#All],6)</f>
        <v>House</v>
      </c>
      <c r="G3877" s="3">
        <f>VLOOKUP(Rent[[#This Row],[Real_estate_Item]],Houses[#All],7)</f>
        <v>545</v>
      </c>
      <c r="H3877" s="3">
        <f t="shared" si="120"/>
        <v>3815</v>
      </c>
      <c r="I3877" s="3">
        <f t="shared" si="121"/>
        <v>6540</v>
      </c>
      <c r="J3877" s="4">
        <f>Rent[[#This Row],[Actual_Rent]]/Rent[[#This Row],[Planned_rent]]</f>
        <v>0.58333333333333337</v>
      </c>
      <c r="K3877"/>
    </row>
    <row r="3878" spans="1:11" x14ac:dyDescent="0.25">
      <c r="A3878">
        <v>213</v>
      </c>
      <c r="B3878" s="1">
        <v>37257</v>
      </c>
      <c r="C3878">
        <v>9</v>
      </c>
      <c r="D3878" t="str">
        <f>VLOOKUP(Rent[[#This Row],[Real_estate_Item]],Houses[#All],2)</f>
        <v>Geldrop</v>
      </c>
      <c r="E3878" t="str">
        <f>VLOOKUP(Rent[[#This Row],[Real_estate_Item]],Houses[#All],3)</f>
        <v>Hulst</v>
      </c>
      <c r="F3878" t="str">
        <f>VLOOKUP(Rent[[#This Row],[Real_estate_Item]],Houses[#All],6)</f>
        <v>House</v>
      </c>
      <c r="G3878" s="3">
        <f>VLOOKUP(Rent[[#This Row],[Real_estate_Item]],Houses[#All],7)</f>
        <v>545</v>
      </c>
      <c r="H3878" s="3">
        <f t="shared" si="120"/>
        <v>4905</v>
      </c>
      <c r="I3878" s="3">
        <f t="shared" si="121"/>
        <v>6540</v>
      </c>
      <c r="J3878" s="4">
        <f>Rent[[#This Row],[Actual_Rent]]/Rent[[#This Row],[Planned_rent]]</f>
        <v>0.75</v>
      </c>
      <c r="K3878"/>
    </row>
    <row r="3879" spans="1:11" x14ac:dyDescent="0.25">
      <c r="A3879">
        <v>213</v>
      </c>
      <c r="B3879" s="1">
        <v>37622</v>
      </c>
      <c r="C3879">
        <v>9</v>
      </c>
      <c r="D3879" t="str">
        <f>VLOOKUP(Rent[[#This Row],[Real_estate_Item]],Houses[#All],2)</f>
        <v>Geldrop</v>
      </c>
      <c r="E3879" t="str">
        <f>VLOOKUP(Rent[[#This Row],[Real_estate_Item]],Houses[#All],3)</f>
        <v>Hulst</v>
      </c>
      <c r="F3879" t="str">
        <f>VLOOKUP(Rent[[#This Row],[Real_estate_Item]],Houses[#All],6)</f>
        <v>House</v>
      </c>
      <c r="G3879" s="3">
        <f>VLOOKUP(Rent[[#This Row],[Real_estate_Item]],Houses[#All],7)</f>
        <v>545</v>
      </c>
      <c r="H3879" s="3">
        <f t="shared" si="120"/>
        <v>4905</v>
      </c>
      <c r="I3879" s="3">
        <f t="shared" si="121"/>
        <v>6540</v>
      </c>
      <c r="J3879" s="4">
        <f>Rent[[#This Row],[Actual_Rent]]/Rent[[#This Row],[Planned_rent]]</f>
        <v>0.75</v>
      </c>
      <c r="K3879"/>
    </row>
    <row r="3880" spans="1:11" x14ac:dyDescent="0.25">
      <c r="A3880">
        <v>213</v>
      </c>
      <c r="B3880" s="1">
        <v>37987</v>
      </c>
      <c r="C3880">
        <v>11</v>
      </c>
      <c r="D3880" t="str">
        <f>VLOOKUP(Rent[[#This Row],[Real_estate_Item]],Houses[#All],2)</f>
        <v>Geldrop</v>
      </c>
      <c r="E3880" t="str">
        <f>VLOOKUP(Rent[[#This Row],[Real_estate_Item]],Houses[#All],3)</f>
        <v>Hulst</v>
      </c>
      <c r="F3880" t="str">
        <f>VLOOKUP(Rent[[#This Row],[Real_estate_Item]],Houses[#All],6)</f>
        <v>House</v>
      </c>
      <c r="G3880" s="3">
        <f>VLOOKUP(Rent[[#This Row],[Real_estate_Item]],Houses[#All],7)</f>
        <v>545</v>
      </c>
      <c r="H3880" s="3">
        <f t="shared" si="120"/>
        <v>5995</v>
      </c>
      <c r="I3880" s="3">
        <f t="shared" si="121"/>
        <v>6540</v>
      </c>
      <c r="J3880" s="4">
        <f>Rent[[#This Row],[Actual_Rent]]/Rent[[#This Row],[Planned_rent]]</f>
        <v>0.91666666666666663</v>
      </c>
      <c r="K3880"/>
    </row>
    <row r="3881" spans="1:11" x14ac:dyDescent="0.25">
      <c r="A3881">
        <v>213</v>
      </c>
      <c r="B3881" s="1">
        <v>38353</v>
      </c>
      <c r="C3881">
        <v>10</v>
      </c>
      <c r="D3881" t="str">
        <f>VLOOKUP(Rent[[#This Row],[Real_estate_Item]],Houses[#All],2)</f>
        <v>Geldrop</v>
      </c>
      <c r="E3881" t="str">
        <f>VLOOKUP(Rent[[#This Row],[Real_estate_Item]],Houses[#All],3)</f>
        <v>Hulst</v>
      </c>
      <c r="F3881" t="str">
        <f>VLOOKUP(Rent[[#This Row],[Real_estate_Item]],Houses[#All],6)</f>
        <v>House</v>
      </c>
      <c r="G3881" s="3">
        <f>VLOOKUP(Rent[[#This Row],[Real_estate_Item]],Houses[#All],7)</f>
        <v>545</v>
      </c>
      <c r="H3881" s="3">
        <f t="shared" si="120"/>
        <v>5450</v>
      </c>
      <c r="I3881" s="3">
        <f t="shared" si="121"/>
        <v>6540</v>
      </c>
      <c r="J3881" s="4">
        <f>Rent[[#This Row],[Actual_Rent]]/Rent[[#This Row],[Planned_rent]]</f>
        <v>0.83333333333333337</v>
      </c>
      <c r="K3881"/>
    </row>
    <row r="3882" spans="1:11" x14ac:dyDescent="0.25">
      <c r="A3882">
        <v>213</v>
      </c>
      <c r="B3882" s="1">
        <v>38718</v>
      </c>
      <c r="C3882">
        <v>9</v>
      </c>
      <c r="D3882" t="str">
        <f>VLOOKUP(Rent[[#This Row],[Real_estate_Item]],Houses[#All],2)</f>
        <v>Geldrop</v>
      </c>
      <c r="E3882" t="str">
        <f>VLOOKUP(Rent[[#This Row],[Real_estate_Item]],Houses[#All],3)</f>
        <v>Hulst</v>
      </c>
      <c r="F3882" t="str">
        <f>VLOOKUP(Rent[[#This Row],[Real_estate_Item]],Houses[#All],6)</f>
        <v>House</v>
      </c>
      <c r="G3882" s="3">
        <f>VLOOKUP(Rent[[#This Row],[Real_estate_Item]],Houses[#All],7)</f>
        <v>545</v>
      </c>
      <c r="H3882" s="3">
        <f t="shared" si="120"/>
        <v>4905</v>
      </c>
      <c r="I3882" s="3">
        <f t="shared" si="121"/>
        <v>6540</v>
      </c>
      <c r="J3882" s="4">
        <f>Rent[[#This Row],[Actual_Rent]]/Rent[[#This Row],[Planned_rent]]</f>
        <v>0.75</v>
      </c>
      <c r="K3882"/>
    </row>
    <row r="3883" spans="1:11" x14ac:dyDescent="0.25">
      <c r="A3883">
        <v>213</v>
      </c>
      <c r="B3883" s="1">
        <v>39083</v>
      </c>
      <c r="C3883">
        <v>7</v>
      </c>
      <c r="D3883" t="str">
        <f>VLOOKUP(Rent[[#This Row],[Real_estate_Item]],Houses[#All],2)</f>
        <v>Geldrop</v>
      </c>
      <c r="E3883" t="str">
        <f>VLOOKUP(Rent[[#This Row],[Real_estate_Item]],Houses[#All],3)</f>
        <v>Hulst</v>
      </c>
      <c r="F3883" t="str">
        <f>VLOOKUP(Rent[[#This Row],[Real_estate_Item]],Houses[#All],6)</f>
        <v>House</v>
      </c>
      <c r="G3883" s="3">
        <f>VLOOKUP(Rent[[#This Row],[Real_estate_Item]],Houses[#All],7)</f>
        <v>545</v>
      </c>
      <c r="H3883" s="3">
        <f t="shared" si="120"/>
        <v>3815</v>
      </c>
      <c r="I3883" s="3">
        <f t="shared" si="121"/>
        <v>6540</v>
      </c>
      <c r="J3883" s="4">
        <f>Rent[[#This Row],[Actual_Rent]]/Rent[[#This Row],[Planned_rent]]</f>
        <v>0.58333333333333337</v>
      </c>
      <c r="K3883"/>
    </row>
    <row r="3884" spans="1:11" x14ac:dyDescent="0.25">
      <c r="A3884">
        <v>213</v>
      </c>
      <c r="B3884" s="1">
        <v>39448</v>
      </c>
      <c r="C3884">
        <v>8</v>
      </c>
      <c r="D3884" t="str">
        <f>VLOOKUP(Rent[[#This Row],[Real_estate_Item]],Houses[#All],2)</f>
        <v>Geldrop</v>
      </c>
      <c r="E3884" t="str">
        <f>VLOOKUP(Rent[[#This Row],[Real_estate_Item]],Houses[#All],3)</f>
        <v>Hulst</v>
      </c>
      <c r="F3884" t="str">
        <f>VLOOKUP(Rent[[#This Row],[Real_estate_Item]],Houses[#All],6)</f>
        <v>House</v>
      </c>
      <c r="G3884" s="3">
        <f>VLOOKUP(Rent[[#This Row],[Real_estate_Item]],Houses[#All],7)</f>
        <v>545</v>
      </c>
      <c r="H3884" s="3">
        <f t="shared" si="120"/>
        <v>4360</v>
      </c>
      <c r="I3884" s="3">
        <f t="shared" si="121"/>
        <v>6540</v>
      </c>
      <c r="J3884" s="4">
        <f>Rent[[#This Row],[Actual_Rent]]/Rent[[#This Row],[Planned_rent]]</f>
        <v>0.66666666666666663</v>
      </c>
      <c r="K3884"/>
    </row>
    <row r="3885" spans="1:11" x14ac:dyDescent="0.25">
      <c r="A3885">
        <v>213</v>
      </c>
      <c r="B3885" s="1">
        <v>39814</v>
      </c>
      <c r="C3885">
        <v>9</v>
      </c>
      <c r="D3885" t="str">
        <f>VLOOKUP(Rent[[#This Row],[Real_estate_Item]],Houses[#All],2)</f>
        <v>Geldrop</v>
      </c>
      <c r="E3885" t="str">
        <f>VLOOKUP(Rent[[#This Row],[Real_estate_Item]],Houses[#All],3)</f>
        <v>Hulst</v>
      </c>
      <c r="F3885" t="str">
        <f>VLOOKUP(Rent[[#This Row],[Real_estate_Item]],Houses[#All],6)</f>
        <v>House</v>
      </c>
      <c r="G3885" s="3">
        <f>VLOOKUP(Rent[[#This Row],[Real_estate_Item]],Houses[#All],7)</f>
        <v>545</v>
      </c>
      <c r="H3885" s="3">
        <f t="shared" si="120"/>
        <v>4905</v>
      </c>
      <c r="I3885" s="3">
        <f t="shared" si="121"/>
        <v>6540</v>
      </c>
      <c r="J3885" s="4">
        <f>Rent[[#This Row],[Actual_Rent]]/Rent[[#This Row],[Planned_rent]]</f>
        <v>0.75</v>
      </c>
      <c r="K3885"/>
    </row>
    <row r="3886" spans="1:11" x14ac:dyDescent="0.25">
      <c r="A3886">
        <v>213</v>
      </c>
      <c r="B3886" s="1">
        <v>40179</v>
      </c>
      <c r="C3886">
        <v>7</v>
      </c>
      <c r="D3886" t="str">
        <f>VLOOKUP(Rent[[#This Row],[Real_estate_Item]],Houses[#All],2)</f>
        <v>Geldrop</v>
      </c>
      <c r="E3886" t="str">
        <f>VLOOKUP(Rent[[#This Row],[Real_estate_Item]],Houses[#All],3)</f>
        <v>Hulst</v>
      </c>
      <c r="F3886" t="str">
        <f>VLOOKUP(Rent[[#This Row],[Real_estate_Item]],Houses[#All],6)</f>
        <v>House</v>
      </c>
      <c r="G3886" s="3">
        <f>VLOOKUP(Rent[[#This Row],[Real_estate_Item]],Houses[#All],7)</f>
        <v>545</v>
      </c>
      <c r="H3886" s="3">
        <f t="shared" si="120"/>
        <v>3815</v>
      </c>
      <c r="I3886" s="3">
        <f t="shared" si="121"/>
        <v>6540</v>
      </c>
      <c r="J3886" s="4">
        <f>Rent[[#This Row],[Actual_Rent]]/Rent[[#This Row],[Planned_rent]]</f>
        <v>0.58333333333333337</v>
      </c>
      <c r="K3886"/>
    </row>
    <row r="3887" spans="1:11" x14ac:dyDescent="0.25">
      <c r="A3887">
        <v>213</v>
      </c>
      <c r="B3887" s="1">
        <v>40544</v>
      </c>
      <c r="C3887">
        <v>9</v>
      </c>
      <c r="D3887" t="str">
        <f>VLOOKUP(Rent[[#This Row],[Real_estate_Item]],Houses[#All],2)</f>
        <v>Geldrop</v>
      </c>
      <c r="E3887" t="str">
        <f>VLOOKUP(Rent[[#This Row],[Real_estate_Item]],Houses[#All],3)</f>
        <v>Hulst</v>
      </c>
      <c r="F3887" t="str">
        <f>VLOOKUP(Rent[[#This Row],[Real_estate_Item]],Houses[#All],6)</f>
        <v>House</v>
      </c>
      <c r="G3887" s="3">
        <f>VLOOKUP(Rent[[#This Row],[Real_estate_Item]],Houses[#All],7)</f>
        <v>545</v>
      </c>
      <c r="H3887" s="3">
        <f t="shared" si="120"/>
        <v>4905</v>
      </c>
      <c r="I3887" s="3">
        <f t="shared" si="121"/>
        <v>6540</v>
      </c>
      <c r="J3887" s="4">
        <f>Rent[[#This Row],[Actual_Rent]]/Rent[[#This Row],[Planned_rent]]</f>
        <v>0.75</v>
      </c>
      <c r="K3887"/>
    </row>
    <row r="3888" spans="1:11" x14ac:dyDescent="0.25">
      <c r="A3888">
        <v>213</v>
      </c>
      <c r="B3888" s="1">
        <v>40909</v>
      </c>
      <c r="C3888">
        <v>7</v>
      </c>
      <c r="D3888" t="str">
        <f>VLOOKUP(Rent[[#This Row],[Real_estate_Item]],Houses[#All],2)</f>
        <v>Geldrop</v>
      </c>
      <c r="E3888" t="str">
        <f>VLOOKUP(Rent[[#This Row],[Real_estate_Item]],Houses[#All],3)</f>
        <v>Hulst</v>
      </c>
      <c r="F3888" t="str">
        <f>VLOOKUP(Rent[[#This Row],[Real_estate_Item]],Houses[#All],6)</f>
        <v>House</v>
      </c>
      <c r="G3888" s="3">
        <f>VLOOKUP(Rent[[#This Row],[Real_estate_Item]],Houses[#All],7)</f>
        <v>545</v>
      </c>
      <c r="H3888" s="3">
        <f t="shared" si="120"/>
        <v>3815</v>
      </c>
      <c r="I3888" s="3">
        <f t="shared" si="121"/>
        <v>6540</v>
      </c>
      <c r="J3888" s="4">
        <f>Rent[[#This Row],[Actual_Rent]]/Rent[[#This Row],[Planned_rent]]</f>
        <v>0.58333333333333337</v>
      </c>
      <c r="K3888"/>
    </row>
    <row r="3889" spans="1:11" x14ac:dyDescent="0.25">
      <c r="A3889">
        <v>213</v>
      </c>
      <c r="B3889" s="1">
        <v>41275</v>
      </c>
      <c r="C3889">
        <v>10</v>
      </c>
      <c r="D3889" t="str">
        <f>VLOOKUP(Rent[[#This Row],[Real_estate_Item]],Houses[#All],2)</f>
        <v>Geldrop</v>
      </c>
      <c r="E3889" t="str">
        <f>VLOOKUP(Rent[[#This Row],[Real_estate_Item]],Houses[#All],3)</f>
        <v>Hulst</v>
      </c>
      <c r="F3889" t="str">
        <f>VLOOKUP(Rent[[#This Row],[Real_estate_Item]],Houses[#All],6)</f>
        <v>House</v>
      </c>
      <c r="G3889" s="3">
        <f>VLOOKUP(Rent[[#This Row],[Real_estate_Item]],Houses[#All],7)</f>
        <v>545</v>
      </c>
      <c r="H3889" s="3">
        <f t="shared" si="120"/>
        <v>5450</v>
      </c>
      <c r="I3889" s="3">
        <f t="shared" si="121"/>
        <v>6540</v>
      </c>
      <c r="J3889" s="4">
        <f>Rent[[#This Row],[Actual_Rent]]/Rent[[#This Row],[Planned_rent]]</f>
        <v>0.83333333333333337</v>
      </c>
      <c r="K3889"/>
    </row>
    <row r="3890" spans="1:11" x14ac:dyDescent="0.25">
      <c r="A3890">
        <v>213</v>
      </c>
      <c r="B3890" s="1">
        <v>41640</v>
      </c>
      <c r="C3890">
        <v>8</v>
      </c>
      <c r="D3890" t="str">
        <f>VLOOKUP(Rent[[#This Row],[Real_estate_Item]],Houses[#All],2)</f>
        <v>Geldrop</v>
      </c>
      <c r="E3890" t="str">
        <f>VLOOKUP(Rent[[#This Row],[Real_estate_Item]],Houses[#All],3)</f>
        <v>Hulst</v>
      </c>
      <c r="F3890" t="str">
        <f>VLOOKUP(Rent[[#This Row],[Real_estate_Item]],Houses[#All],6)</f>
        <v>House</v>
      </c>
      <c r="G3890" s="3">
        <f>VLOOKUP(Rent[[#This Row],[Real_estate_Item]],Houses[#All],7)</f>
        <v>545</v>
      </c>
      <c r="H3890" s="3">
        <f t="shared" si="120"/>
        <v>4360</v>
      </c>
      <c r="I3890" s="3">
        <f t="shared" si="121"/>
        <v>6540</v>
      </c>
      <c r="J3890" s="4">
        <f>Rent[[#This Row],[Actual_Rent]]/Rent[[#This Row],[Planned_rent]]</f>
        <v>0.66666666666666663</v>
      </c>
      <c r="K3890"/>
    </row>
    <row r="3891" spans="1:11" x14ac:dyDescent="0.25">
      <c r="A3891">
        <v>213</v>
      </c>
      <c r="B3891" s="1">
        <v>42005</v>
      </c>
      <c r="C3891">
        <v>9</v>
      </c>
      <c r="D3891" t="str">
        <f>VLOOKUP(Rent[[#This Row],[Real_estate_Item]],Houses[#All],2)</f>
        <v>Geldrop</v>
      </c>
      <c r="E3891" t="str">
        <f>VLOOKUP(Rent[[#This Row],[Real_estate_Item]],Houses[#All],3)</f>
        <v>Hulst</v>
      </c>
      <c r="F3891" t="str">
        <f>VLOOKUP(Rent[[#This Row],[Real_estate_Item]],Houses[#All],6)</f>
        <v>House</v>
      </c>
      <c r="G3891" s="3">
        <f>VLOOKUP(Rent[[#This Row],[Real_estate_Item]],Houses[#All],7)</f>
        <v>545</v>
      </c>
      <c r="H3891" s="3">
        <f t="shared" si="120"/>
        <v>4905</v>
      </c>
      <c r="I3891" s="3">
        <f t="shared" si="121"/>
        <v>6540</v>
      </c>
      <c r="J3891" s="4">
        <f>Rent[[#This Row],[Actual_Rent]]/Rent[[#This Row],[Planned_rent]]</f>
        <v>0.75</v>
      </c>
      <c r="K3891"/>
    </row>
    <row r="3892" spans="1:11" x14ac:dyDescent="0.25">
      <c r="A3892">
        <v>213</v>
      </c>
      <c r="B3892" s="1">
        <v>42370</v>
      </c>
      <c r="C3892">
        <v>9</v>
      </c>
      <c r="D3892" t="str">
        <f>VLOOKUP(Rent[[#This Row],[Real_estate_Item]],Houses[#All],2)</f>
        <v>Geldrop</v>
      </c>
      <c r="E3892" t="str">
        <f>VLOOKUP(Rent[[#This Row],[Real_estate_Item]],Houses[#All],3)</f>
        <v>Hulst</v>
      </c>
      <c r="F3892" t="str">
        <f>VLOOKUP(Rent[[#This Row],[Real_estate_Item]],Houses[#All],6)</f>
        <v>House</v>
      </c>
      <c r="G3892" s="3">
        <f>VLOOKUP(Rent[[#This Row],[Real_estate_Item]],Houses[#All],7)</f>
        <v>545</v>
      </c>
      <c r="H3892" s="3">
        <f t="shared" si="120"/>
        <v>4905</v>
      </c>
      <c r="I3892" s="3">
        <f t="shared" si="121"/>
        <v>6540</v>
      </c>
      <c r="J3892" s="4">
        <f>Rent[[#This Row],[Actual_Rent]]/Rent[[#This Row],[Planned_rent]]</f>
        <v>0.75</v>
      </c>
      <c r="K3892"/>
    </row>
    <row r="3893" spans="1:11" x14ac:dyDescent="0.25">
      <c r="A3893">
        <v>213</v>
      </c>
      <c r="B3893" s="1">
        <v>42736</v>
      </c>
      <c r="C3893">
        <v>11</v>
      </c>
      <c r="D3893" t="str">
        <f>VLOOKUP(Rent[[#This Row],[Real_estate_Item]],Houses[#All],2)</f>
        <v>Geldrop</v>
      </c>
      <c r="E3893" t="str">
        <f>VLOOKUP(Rent[[#This Row],[Real_estate_Item]],Houses[#All],3)</f>
        <v>Hulst</v>
      </c>
      <c r="F3893" t="str">
        <f>VLOOKUP(Rent[[#This Row],[Real_estate_Item]],Houses[#All],6)</f>
        <v>House</v>
      </c>
      <c r="G3893" s="3">
        <f>VLOOKUP(Rent[[#This Row],[Real_estate_Item]],Houses[#All],7)</f>
        <v>545</v>
      </c>
      <c r="H3893" s="3">
        <f t="shared" si="120"/>
        <v>5995</v>
      </c>
      <c r="I3893" s="3">
        <f t="shared" si="121"/>
        <v>6540</v>
      </c>
      <c r="J3893" s="4">
        <f>Rent[[#This Row],[Actual_Rent]]/Rent[[#This Row],[Planned_rent]]</f>
        <v>0.91666666666666663</v>
      </c>
      <c r="K3893"/>
    </row>
    <row r="3894" spans="1:11" x14ac:dyDescent="0.25">
      <c r="A3894">
        <v>213</v>
      </c>
      <c r="B3894" s="1">
        <v>43101</v>
      </c>
      <c r="C3894">
        <v>10</v>
      </c>
      <c r="D3894" t="str">
        <f>VLOOKUP(Rent[[#This Row],[Real_estate_Item]],Houses[#All],2)</f>
        <v>Geldrop</v>
      </c>
      <c r="E3894" t="str">
        <f>VLOOKUP(Rent[[#This Row],[Real_estate_Item]],Houses[#All],3)</f>
        <v>Hulst</v>
      </c>
      <c r="F3894" t="str">
        <f>VLOOKUP(Rent[[#This Row],[Real_estate_Item]],Houses[#All],6)</f>
        <v>House</v>
      </c>
      <c r="G3894" s="3">
        <f>VLOOKUP(Rent[[#This Row],[Real_estate_Item]],Houses[#All],7)</f>
        <v>545</v>
      </c>
      <c r="H3894" s="3">
        <f t="shared" si="120"/>
        <v>5450</v>
      </c>
      <c r="I3894" s="3">
        <f t="shared" si="121"/>
        <v>6540</v>
      </c>
      <c r="J3894" s="4">
        <f>Rent[[#This Row],[Actual_Rent]]/Rent[[#This Row],[Planned_rent]]</f>
        <v>0.83333333333333337</v>
      </c>
      <c r="K3894"/>
    </row>
    <row r="3895" spans="1:11" x14ac:dyDescent="0.25">
      <c r="A3895">
        <v>213</v>
      </c>
      <c r="B3895" s="1">
        <v>43466</v>
      </c>
      <c r="C3895">
        <v>11</v>
      </c>
      <c r="D3895" t="str">
        <f>VLOOKUP(Rent[[#This Row],[Real_estate_Item]],Houses[#All],2)</f>
        <v>Geldrop</v>
      </c>
      <c r="E3895" t="str">
        <f>VLOOKUP(Rent[[#This Row],[Real_estate_Item]],Houses[#All],3)</f>
        <v>Hulst</v>
      </c>
      <c r="F3895" t="str">
        <f>VLOOKUP(Rent[[#This Row],[Real_estate_Item]],Houses[#All],6)</f>
        <v>House</v>
      </c>
      <c r="G3895" s="3">
        <f>VLOOKUP(Rent[[#This Row],[Real_estate_Item]],Houses[#All],7)</f>
        <v>545</v>
      </c>
      <c r="H3895" s="3">
        <f t="shared" si="120"/>
        <v>5995</v>
      </c>
      <c r="I3895" s="3">
        <f t="shared" si="121"/>
        <v>6540</v>
      </c>
      <c r="J3895" s="4">
        <f>Rent[[#This Row],[Actual_Rent]]/Rent[[#This Row],[Planned_rent]]</f>
        <v>0.91666666666666663</v>
      </c>
      <c r="K3895"/>
    </row>
    <row r="3896" spans="1:11" x14ac:dyDescent="0.25">
      <c r="A3896">
        <v>214</v>
      </c>
      <c r="B3896" s="1">
        <v>36892</v>
      </c>
      <c r="C3896">
        <v>9</v>
      </c>
      <c r="D3896" t="str">
        <f>VLOOKUP(Rent[[#This Row],[Real_estate_Item]],Houses[#All],2)</f>
        <v>Geldrop</v>
      </c>
      <c r="E3896" t="str">
        <f>VLOOKUP(Rent[[#This Row],[Real_estate_Item]],Houses[#All],3)</f>
        <v>Hulst</v>
      </c>
      <c r="F3896" t="str">
        <f>VLOOKUP(Rent[[#This Row],[Real_estate_Item]],Houses[#All],6)</f>
        <v>House</v>
      </c>
      <c r="G3896" s="3">
        <f>VLOOKUP(Rent[[#This Row],[Real_estate_Item]],Houses[#All],7)</f>
        <v>675</v>
      </c>
      <c r="H3896" s="3">
        <f t="shared" si="120"/>
        <v>6075</v>
      </c>
      <c r="I3896" s="3">
        <f t="shared" si="121"/>
        <v>8100</v>
      </c>
      <c r="J3896" s="4">
        <f>Rent[[#This Row],[Actual_Rent]]/Rent[[#This Row],[Planned_rent]]</f>
        <v>0.75</v>
      </c>
      <c r="K3896"/>
    </row>
    <row r="3897" spans="1:11" x14ac:dyDescent="0.25">
      <c r="A3897">
        <v>214</v>
      </c>
      <c r="B3897" s="1">
        <v>37257</v>
      </c>
      <c r="C3897">
        <v>9</v>
      </c>
      <c r="D3897" t="str">
        <f>VLOOKUP(Rent[[#This Row],[Real_estate_Item]],Houses[#All],2)</f>
        <v>Geldrop</v>
      </c>
      <c r="E3897" t="str">
        <f>VLOOKUP(Rent[[#This Row],[Real_estate_Item]],Houses[#All],3)</f>
        <v>Hulst</v>
      </c>
      <c r="F3897" t="str">
        <f>VLOOKUP(Rent[[#This Row],[Real_estate_Item]],Houses[#All],6)</f>
        <v>House</v>
      </c>
      <c r="G3897" s="3">
        <f>VLOOKUP(Rent[[#This Row],[Real_estate_Item]],Houses[#All],7)</f>
        <v>675</v>
      </c>
      <c r="H3897" s="3">
        <f t="shared" si="120"/>
        <v>6075</v>
      </c>
      <c r="I3897" s="3">
        <f t="shared" si="121"/>
        <v>8100</v>
      </c>
      <c r="J3897" s="4">
        <f>Rent[[#This Row],[Actual_Rent]]/Rent[[#This Row],[Planned_rent]]</f>
        <v>0.75</v>
      </c>
      <c r="K3897"/>
    </row>
    <row r="3898" spans="1:11" x14ac:dyDescent="0.25">
      <c r="A3898">
        <v>214</v>
      </c>
      <c r="B3898" s="1">
        <v>37622</v>
      </c>
      <c r="C3898">
        <v>7</v>
      </c>
      <c r="D3898" t="str">
        <f>VLOOKUP(Rent[[#This Row],[Real_estate_Item]],Houses[#All],2)</f>
        <v>Geldrop</v>
      </c>
      <c r="E3898" t="str">
        <f>VLOOKUP(Rent[[#This Row],[Real_estate_Item]],Houses[#All],3)</f>
        <v>Hulst</v>
      </c>
      <c r="F3898" t="str">
        <f>VLOOKUP(Rent[[#This Row],[Real_estate_Item]],Houses[#All],6)</f>
        <v>House</v>
      </c>
      <c r="G3898" s="3">
        <f>VLOOKUP(Rent[[#This Row],[Real_estate_Item]],Houses[#All],7)</f>
        <v>675</v>
      </c>
      <c r="H3898" s="3">
        <f t="shared" si="120"/>
        <v>4725</v>
      </c>
      <c r="I3898" s="3">
        <f t="shared" si="121"/>
        <v>8100</v>
      </c>
      <c r="J3898" s="4">
        <f>Rent[[#This Row],[Actual_Rent]]/Rent[[#This Row],[Planned_rent]]</f>
        <v>0.58333333333333337</v>
      </c>
      <c r="K3898"/>
    </row>
    <row r="3899" spans="1:11" x14ac:dyDescent="0.25">
      <c r="A3899">
        <v>214</v>
      </c>
      <c r="B3899" s="1">
        <v>37987</v>
      </c>
      <c r="C3899">
        <v>8</v>
      </c>
      <c r="D3899" t="str">
        <f>VLOOKUP(Rent[[#This Row],[Real_estate_Item]],Houses[#All],2)</f>
        <v>Geldrop</v>
      </c>
      <c r="E3899" t="str">
        <f>VLOOKUP(Rent[[#This Row],[Real_estate_Item]],Houses[#All],3)</f>
        <v>Hulst</v>
      </c>
      <c r="F3899" t="str">
        <f>VLOOKUP(Rent[[#This Row],[Real_estate_Item]],Houses[#All],6)</f>
        <v>House</v>
      </c>
      <c r="G3899" s="3">
        <f>VLOOKUP(Rent[[#This Row],[Real_estate_Item]],Houses[#All],7)</f>
        <v>675</v>
      </c>
      <c r="H3899" s="3">
        <f t="shared" si="120"/>
        <v>5400</v>
      </c>
      <c r="I3899" s="3">
        <f t="shared" si="121"/>
        <v>8100</v>
      </c>
      <c r="J3899" s="4">
        <f>Rent[[#This Row],[Actual_Rent]]/Rent[[#This Row],[Planned_rent]]</f>
        <v>0.66666666666666663</v>
      </c>
      <c r="K3899"/>
    </row>
    <row r="3900" spans="1:11" x14ac:dyDescent="0.25">
      <c r="A3900">
        <v>214</v>
      </c>
      <c r="B3900" s="1">
        <v>38353</v>
      </c>
      <c r="C3900">
        <v>8</v>
      </c>
      <c r="D3900" t="str">
        <f>VLOOKUP(Rent[[#This Row],[Real_estate_Item]],Houses[#All],2)</f>
        <v>Geldrop</v>
      </c>
      <c r="E3900" t="str">
        <f>VLOOKUP(Rent[[#This Row],[Real_estate_Item]],Houses[#All],3)</f>
        <v>Hulst</v>
      </c>
      <c r="F3900" t="str">
        <f>VLOOKUP(Rent[[#This Row],[Real_estate_Item]],Houses[#All],6)</f>
        <v>House</v>
      </c>
      <c r="G3900" s="3">
        <f>VLOOKUP(Rent[[#This Row],[Real_estate_Item]],Houses[#All],7)</f>
        <v>675</v>
      </c>
      <c r="H3900" s="3">
        <f t="shared" si="120"/>
        <v>5400</v>
      </c>
      <c r="I3900" s="3">
        <f t="shared" si="121"/>
        <v>8100</v>
      </c>
      <c r="J3900" s="4">
        <f>Rent[[#This Row],[Actual_Rent]]/Rent[[#This Row],[Planned_rent]]</f>
        <v>0.66666666666666663</v>
      </c>
      <c r="K3900"/>
    </row>
    <row r="3901" spans="1:11" x14ac:dyDescent="0.25">
      <c r="A3901">
        <v>214</v>
      </c>
      <c r="B3901" s="1">
        <v>38718</v>
      </c>
      <c r="C3901">
        <v>9</v>
      </c>
      <c r="D3901" t="str">
        <f>VLOOKUP(Rent[[#This Row],[Real_estate_Item]],Houses[#All],2)</f>
        <v>Geldrop</v>
      </c>
      <c r="E3901" t="str">
        <f>VLOOKUP(Rent[[#This Row],[Real_estate_Item]],Houses[#All],3)</f>
        <v>Hulst</v>
      </c>
      <c r="F3901" t="str">
        <f>VLOOKUP(Rent[[#This Row],[Real_estate_Item]],Houses[#All],6)</f>
        <v>House</v>
      </c>
      <c r="G3901" s="3">
        <f>VLOOKUP(Rent[[#This Row],[Real_estate_Item]],Houses[#All],7)</f>
        <v>675</v>
      </c>
      <c r="H3901" s="3">
        <f t="shared" si="120"/>
        <v>6075</v>
      </c>
      <c r="I3901" s="3">
        <f t="shared" si="121"/>
        <v>8100</v>
      </c>
      <c r="J3901" s="4">
        <f>Rent[[#This Row],[Actual_Rent]]/Rent[[#This Row],[Planned_rent]]</f>
        <v>0.75</v>
      </c>
      <c r="K3901"/>
    </row>
    <row r="3902" spans="1:11" x14ac:dyDescent="0.25">
      <c r="A3902">
        <v>214</v>
      </c>
      <c r="B3902" s="1">
        <v>39083</v>
      </c>
      <c r="C3902">
        <v>8</v>
      </c>
      <c r="D3902" t="str">
        <f>VLOOKUP(Rent[[#This Row],[Real_estate_Item]],Houses[#All],2)</f>
        <v>Geldrop</v>
      </c>
      <c r="E3902" t="str">
        <f>VLOOKUP(Rent[[#This Row],[Real_estate_Item]],Houses[#All],3)</f>
        <v>Hulst</v>
      </c>
      <c r="F3902" t="str">
        <f>VLOOKUP(Rent[[#This Row],[Real_estate_Item]],Houses[#All],6)</f>
        <v>House</v>
      </c>
      <c r="G3902" s="3">
        <f>VLOOKUP(Rent[[#This Row],[Real_estate_Item]],Houses[#All],7)</f>
        <v>675</v>
      </c>
      <c r="H3902" s="3">
        <f t="shared" si="120"/>
        <v>5400</v>
      </c>
      <c r="I3902" s="3">
        <f t="shared" si="121"/>
        <v>8100</v>
      </c>
      <c r="J3902" s="4">
        <f>Rent[[#This Row],[Actual_Rent]]/Rent[[#This Row],[Planned_rent]]</f>
        <v>0.66666666666666663</v>
      </c>
      <c r="K3902"/>
    </row>
    <row r="3903" spans="1:11" x14ac:dyDescent="0.25">
      <c r="A3903">
        <v>214</v>
      </c>
      <c r="B3903" s="1">
        <v>39448</v>
      </c>
      <c r="C3903">
        <v>7</v>
      </c>
      <c r="D3903" t="str">
        <f>VLOOKUP(Rent[[#This Row],[Real_estate_Item]],Houses[#All],2)</f>
        <v>Geldrop</v>
      </c>
      <c r="E3903" t="str">
        <f>VLOOKUP(Rent[[#This Row],[Real_estate_Item]],Houses[#All],3)</f>
        <v>Hulst</v>
      </c>
      <c r="F3903" t="str">
        <f>VLOOKUP(Rent[[#This Row],[Real_estate_Item]],Houses[#All],6)</f>
        <v>House</v>
      </c>
      <c r="G3903" s="3">
        <f>VLOOKUP(Rent[[#This Row],[Real_estate_Item]],Houses[#All],7)</f>
        <v>675</v>
      </c>
      <c r="H3903" s="3">
        <f t="shared" si="120"/>
        <v>4725</v>
      </c>
      <c r="I3903" s="3">
        <f t="shared" si="121"/>
        <v>8100</v>
      </c>
      <c r="J3903" s="4">
        <f>Rent[[#This Row],[Actual_Rent]]/Rent[[#This Row],[Planned_rent]]</f>
        <v>0.58333333333333337</v>
      </c>
      <c r="K3903"/>
    </row>
    <row r="3904" spans="1:11" x14ac:dyDescent="0.25">
      <c r="A3904">
        <v>214</v>
      </c>
      <c r="B3904" s="1">
        <v>39814</v>
      </c>
      <c r="C3904">
        <v>11</v>
      </c>
      <c r="D3904" t="str">
        <f>VLOOKUP(Rent[[#This Row],[Real_estate_Item]],Houses[#All],2)</f>
        <v>Geldrop</v>
      </c>
      <c r="E3904" t="str">
        <f>VLOOKUP(Rent[[#This Row],[Real_estate_Item]],Houses[#All],3)</f>
        <v>Hulst</v>
      </c>
      <c r="F3904" t="str">
        <f>VLOOKUP(Rent[[#This Row],[Real_estate_Item]],Houses[#All],6)</f>
        <v>House</v>
      </c>
      <c r="G3904" s="3">
        <f>VLOOKUP(Rent[[#This Row],[Real_estate_Item]],Houses[#All],7)</f>
        <v>675</v>
      </c>
      <c r="H3904" s="3">
        <f t="shared" si="120"/>
        <v>7425</v>
      </c>
      <c r="I3904" s="3">
        <f t="shared" si="121"/>
        <v>8100</v>
      </c>
      <c r="J3904" s="4">
        <f>Rent[[#This Row],[Actual_Rent]]/Rent[[#This Row],[Planned_rent]]</f>
        <v>0.91666666666666663</v>
      </c>
      <c r="K3904"/>
    </row>
    <row r="3905" spans="1:11" x14ac:dyDescent="0.25">
      <c r="A3905">
        <v>214</v>
      </c>
      <c r="B3905" s="1">
        <v>40179</v>
      </c>
      <c r="C3905">
        <v>8</v>
      </c>
      <c r="D3905" t="str">
        <f>VLOOKUP(Rent[[#This Row],[Real_estate_Item]],Houses[#All],2)</f>
        <v>Geldrop</v>
      </c>
      <c r="E3905" t="str">
        <f>VLOOKUP(Rent[[#This Row],[Real_estate_Item]],Houses[#All],3)</f>
        <v>Hulst</v>
      </c>
      <c r="F3905" t="str">
        <f>VLOOKUP(Rent[[#This Row],[Real_estate_Item]],Houses[#All],6)</f>
        <v>House</v>
      </c>
      <c r="G3905" s="3">
        <f>VLOOKUP(Rent[[#This Row],[Real_estate_Item]],Houses[#All],7)</f>
        <v>675</v>
      </c>
      <c r="H3905" s="3">
        <f t="shared" si="120"/>
        <v>5400</v>
      </c>
      <c r="I3905" s="3">
        <f t="shared" si="121"/>
        <v>8100</v>
      </c>
      <c r="J3905" s="4">
        <f>Rent[[#This Row],[Actual_Rent]]/Rent[[#This Row],[Planned_rent]]</f>
        <v>0.66666666666666663</v>
      </c>
      <c r="K3905"/>
    </row>
    <row r="3906" spans="1:11" x14ac:dyDescent="0.25">
      <c r="A3906">
        <v>214</v>
      </c>
      <c r="B3906" s="1">
        <v>40544</v>
      </c>
      <c r="C3906">
        <v>9</v>
      </c>
      <c r="D3906" t="str">
        <f>VLOOKUP(Rent[[#This Row],[Real_estate_Item]],Houses[#All],2)</f>
        <v>Geldrop</v>
      </c>
      <c r="E3906" t="str">
        <f>VLOOKUP(Rent[[#This Row],[Real_estate_Item]],Houses[#All],3)</f>
        <v>Hulst</v>
      </c>
      <c r="F3906" t="str">
        <f>VLOOKUP(Rent[[#This Row],[Real_estate_Item]],Houses[#All],6)</f>
        <v>House</v>
      </c>
      <c r="G3906" s="3">
        <f>VLOOKUP(Rent[[#This Row],[Real_estate_Item]],Houses[#All],7)</f>
        <v>675</v>
      </c>
      <c r="H3906" s="3">
        <f t="shared" ref="H3906:H3969" si="122">C3906*G3906</f>
        <v>6075</v>
      </c>
      <c r="I3906" s="3">
        <f t="shared" ref="I3906:I3969" si="123">$C$2*G3906</f>
        <v>8100</v>
      </c>
      <c r="J3906" s="4">
        <f>Rent[[#This Row],[Actual_Rent]]/Rent[[#This Row],[Planned_rent]]</f>
        <v>0.75</v>
      </c>
      <c r="K3906"/>
    </row>
    <row r="3907" spans="1:11" x14ac:dyDescent="0.25">
      <c r="A3907">
        <v>214</v>
      </c>
      <c r="B3907" s="1">
        <v>40909</v>
      </c>
      <c r="C3907">
        <v>8</v>
      </c>
      <c r="D3907" t="str">
        <f>VLOOKUP(Rent[[#This Row],[Real_estate_Item]],Houses[#All],2)</f>
        <v>Geldrop</v>
      </c>
      <c r="E3907" t="str">
        <f>VLOOKUP(Rent[[#This Row],[Real_estate_Item]],Houses[#All],3)</f>
        <v>Hulst</v>
      </c>
      <c r="F3907" t="str">
        <f>VLOOKUP(Rent[[#This Row],[Real_estate_Item]],Houses[#All],6)</f>
        <v>House</v>
      </c>
      <c r="G3907" s="3">
        <f>VLOOKUP(Rent[[#This Row],[Real_estate_Item]],Houses[#All],7)</f>
        <v>675</v>
      </c>
      <c r="H3907" s="3">
        <f t="shared" si="122"/>
        <v>5400</v>
      </c>
      <c r="I3907" s="3">
        <f t="shared" si="123"/>
        <v>8100</v>
      </c>
      <c r="J3907" s="4">
        <f>Rent[[#This Row],[Actual_Rent]]/Rent[[#This Row],[Planned_rent]]</f>
        <v>0.66666666666666663</v>
      </c>
      <c r="K3907"/>
    </row>
    <row r="3908" spans="1:11" x14ac:dyDescent="0.25">
      <c r="A3908">
        <v>214</v>
      </c>
      <c r="B3908" s="1">
        <v>41275</v>
      </c>
      <c r="C3908">
        <v>11</v>
      </c>
      <c r="D3908" t="str">
        <f>VLOOKUP(Rent[[#This Row],[Real_estate_Item]],Houses[#All],2)</f>
        <v>Geldrop</v>
      </c>
      <c r="E3908" t="str">
        <f>VLOOKUP(Rent[[#This Row],[Real_estate_Item]],Houses[#All],3)</f>
        <v>Hulst</v>
      </c>
      <c r="F3908" t="str">
        <f>VLOOKUP(Rent[[#This Row],[Real_estate_Item]],Houses[#All],6)</f>
        <v>House</v>
      </c>
      <c r="G3908" s="3">
        <f>VLOOKUP(Rent[[#This Row],[Real_estate_Item]],Houses[#All],7)</f>
        <v>675</v>
      </c>
      <c r="H3908" s="3">
        <f t="shared" si="122"/>
        <v>7425</v>
      </c>
      <c r="I3908" s="3">
        <f t="shared" si="123"/>
        <v>8100</v>
      </c>
      <c r="J3908" s="4">
        <f>Rent[[#This Row],[Actual_Rent]]/Rent[[#This Row],[Planned_rent]]</f>
        <v>0.91666666666666663</v>
      </c>
      <c r="K3908"/>
    </row>
    <row r="3909" spans="1:11" x14ac:dyDescent="0.25">
      <c r="A3909">
        <v>214</v>
      </c>
      <c r="B3909" s="1">
        <v>41640</v>
      </c>
      <c r="C3909">
        <v>10</v>
      </c>
      <c r="D3909" t="str">
        <f>VLOOKUP(Rent[[#This Row],[Real_estate_Item]],Houses[#All],2)</f>
        <v>Geldrop</v>
      </c>
      <c r="E3909" t="str">
        <f>VLOOKUP(Rent[[#This Row],[Real_estate_Item]],Houses[#All],3)</f>
        <v>Hulst</v>
      </c>
      <c r="F3909" t="str">
        <f>VLOOKUP(Rent[[#This Row],[Real_estate_Item]],Houses[#All],6)</f>
        <v>House</v>
      </c>
      <c r="G3909" s="3">
        <f>VLOOKUP(Rent[[#This Row],[Real_estate_Item]],Houses[#All],7)</f>
        <v>675</v>
      </c>
      <c r="H3909" s="3">
        <f t="shared" si="122"/>
        <v>6750</v>
      </c>
      <c r="I3909" s="3">
        <f t="shared" si="123"/>
        <v>8100</v>
      </c>
      <c r="J3909" s="4">
        <f>Rent[[#This Row],[Actual_Rent]]/Rent[[#This Row],[Planned_rent]]</f>
        <v>0.83333333333333337</v>
      </c>
      <c r="K3909"/>
    </row>
    <row r="3910" spans="1:11" x14ac:dyDescent="0.25">
      <c r="A3910">
        <v>214</v>
      </c>
      <c r="B3910" s="1">
        <v>42005</v>
      </c>
      <c r="C3910">
        <v>10</v>
      </c>
      <c r="D3910" t="str">
        <f>VLOOKUP(Rent[[#This Row],[Real_estate_Item]],Houses[#All],2)</f>
        <v>Geldrop</v>
      </c>
      <c r="E3910" t="str">
        <f>VLOOKUP(Rent[[#This Row],[Real_estate_Item]],Houses[#All],3)</f>
        <v>Hulst</v>
      </c>
      <c r="F3910" t="str">
        <f>VLOOKUP(Rent[[#This Row],[Real_estate_Item]],Houses[#All],6)</f>
        <v>House</v>
      </c>
      <c r="G3910" s="3">
        <f>VLOOKUP(Rent[[#This Row],[Real_estate_Item]],Houses[#All],7)</f>
        <v>675</v>
      </c>
      <c r="H3910" s="3">
        <f t="shared" si="122"/>
        <v>6750</v>
      </c>
      <c r="I3910" s="3">
        <f t="shared" si="123"/>
        <v>8100</v>
      </c>
      <c r="J3910" s="4">
        <f>Rent[[#This Row],[Actual_Rent]]/Rent[[#This Row],[Planned_rent]]</f>
        <v>0.83333333333333337</v>
      </c>
      <c r="K3910"/>
    </row>
    <row r="3911" spans="1:11" x14ac:dyDescent="0.25">
      <c r="A3911">
        <v>214</v>
      </c>
      <c r="B3911" s="1">
        <v>42370</v>
      </c>
      <c r="C3911">
        <v>8</v>
      </c>
      <c r="D3911" t="str">
        <f>VLOOKUP(Rent[[#This Row],[Real_estate_Item]],Houses[#All],2)</f>
        <v>Geldrop</v>
      </c>
      <c r="E3911" t="str">
        <f>VLOOKUP(Rent[[#This Row],[Real_estate_Item]],Houses[#All],3)</f>
        <v>Hulst</v>
      </c>
      <c r="F3911" t="str">
        <f>VLOOKUP(Rent[[#This Row],[Real_estate_Item]],Houses[#All],6)</f>
        <v>House</v>
      </c>
      <c r="G3911" s="3">
        <f>VLOOKUP(Rent[[#This Row],[Real_estate_Item]],Houses[#All],7)</f>
        <v>675</v>
      </c>
      <c r="H3911" s="3">
        <f t="shared" si="122"/>
        <v>5400</v>
      </c>
      <c r="I3911" s="3">
        <f t="shared" si="123"/>
        <v>8100</v>
      </c>
      <c r="J3911" s="4">
        <f>Rent[[#This Row],[Actual_Rent]]/Rent[[#This Row],[Planned_rent]]</f>
        <v>0.66666666666666663</v>
      </c>
      <c r="K3911"/>
    </row>
    <row r="3912" spans="1:11" x14ac:dyDescent="0.25">
      <c r="A3912">
        <v>214</v>
      </c>
      <c r="B3912" s="1">
        <v>42736</v>
      </c>
      <c r="C3912">
        <v>10</v>
      </c>
      <c r="D3912" t="str">
        <f>VLOOKUP(Rent[[#This Row],[Real_estate_Item]],Houses[#All],2)</f>
        <v>Geldrop</v>
      </c>
      <c r="E3912" t="str">
        <f>VLOOKUP(Rent[[#This Row],[Real_estate_Item]],Houses[#All],3)</f>
        <v>Hulst</v>
      </c>
      <c r="F3912" t="str">
        <f>VLOOKUP(Rent[[#This Row],[Real_estate_Item]],Houses[#All],6)</f>
        <v>House</v>
      </c>
      <c r="G3912" s="3">
        <f>VLOOKUP(Rent[[#This Row],[Real_estate_Item]],Houses[#All],7)</f>
        <v>675</v>
      </c>
      <c r="H3912" s="3">
        <f t="shared" si="122"/>
        <v>6750</v>
      </c>
      <c r="I3912" s="3">
        <f t="shared" si="123"/>
        <v>8100</v>
      </c>
      <c r="J3912" s="4">
        <f>Rent[[#This Row],[Actual_Rent]]/Rent[[#This Row],[Planned_rent]]</f>
        <v>0.83333333333333337</v>
      </c>
      <c r="K3912"/>
    </row>
    <row r="3913" spans="1:11" x14ac:dyDescent="0.25">
      <c r="A3913">
        <v>214</v>
      </c>
      <c r="B3913" s="1">
        <v>42736</v>
      </c>
      <c r="C3913">
        <v>10</v>
      </c>
      <c r="D3913" t="str">
        <f>VLOOKUP(Rent[[#This Row],[Real_estate_Item]],Houses[#All],2)</f>
        <v>Geldrop</v>
      </c>
      <c r="E3913" t="str">
        <f>VLOOKUP(Rent[[#This Row],[Real_estate_Item]],Houses[#All],3)</f>
        <v>Hulst</v>
      </c>
      <c r="F3913" t="str">
        <f>VLOOKUP(Rent[[#This Row],[Real_estate_Item]],Houses[#All],6)</f>
        <v>House</v>
      </c>
      <c r="G3913" s="3">
        <f>VLOOKUP(Rent[[#This Row],[Real_estate_Item]],Houses[#All],7)</f>
        <v>675</v>
      </c>
      <c r="H3913" s="3">
        <f t="shared" si="122"/>
        <v>6750</v>
      </c>
      <c r="I3913" s="3">
        <f t="shared" si="123"/>
        <v>8100</v>
      </c>
      <c r="J3913" s="4">
        <f>Rent[[#This Row],[Actual_Rent]]/Rent[[#This Row],[Planned_rent]]</f>
        <v>0.83333333333333337</v>
      </c>
      <c r="K3913"/>
    </row>
    <row r="3914" spans="1:11" x14ac:dyDescent="0.25">
      <c r="A3914">
        <v>214</v>
      </c>
      <c r="B3914" s="1">
        <v>42736</v>
      </c>
      <c r="C3914">
        <v>8</v>
      </c>
      <c r="D3914" t="str">
        <f>VLOOKUP(Rent[[#This Row],[Real_estate_Item]],Houses[#All],2)</f>
        <v>Geldrop</v>
      </c>
      <c r="E3914" t="str">
        <f>VLOOKUP(Rent[[#This Row],[Real_estate_Item]],Houses[#All],3)</f>
        <v>Hulst</v>
      </c>
      <c r="F3914" t="str">
        <f>VLOOKUP(Rent[[#This Row],[Real_estate_Item]],Houses[#All],6)</f>
        <v>House</v>
      </c>
      <c r="G3914" s="3">
        <f>VLOOKUP(Rent[[#This Row],[Real_estate_Item]],Houses[#All],7)</f>
        <v>675</v>
      </c>
      <c r="H3914" s="3">
        <f t="shared" si="122"/>
        <v>5400</v>
      </c>
      <c r="I3914" s="3">
        <f t="shared" si="123"/>
        <v>8100</v>
      </c>
      <c r="J3914" s="4">
        <f>Rent[[#This Row],[Actual_Rent]]/Rent[[#This Row],[Planned_rent]]</f>
        <v>0.66666666666666663</v>
      </c>
      <c r="K3914"/>
    </row>
    <row r="3915" spans="1:11" x14ac:dyDescent="0.25">
      <c r="A3915">
        <v>214</v>
      </c>
      <c r="B3915" s="1">
        <v>43101</v>
      </c>
      <c r="C3915">
        <v>11</v>
      </c>
      <c r="D3915" t="str">
        <f>VLOOKUP(Rent[[#This Row],[Real_estate_Item]],Houses[#All],2)</f>
        <v>Geldrop</v>
      </c>
      <c r="E3915" t="str">
        <f>VLOOKUP(Rent[[#This Row],[Real_estate_Item]],Houses[#All],3)</f>
        <v>Hulst</v>
      </c>
      <c r="F3915" t="str">
        <f>VLOOKUP(Rent[[#This Row],[Real_estate_Item]],Houses[#All],6)</f>
        <v>House</v>
      </c>
      <c r="G3915" s="3">
        <f>VLOOKUP(Rent[[#This Row],[Real_estate_Item]],Houses[#All],7)</f>
        <v>675</v>
      </c>
      <c r="H3915" s="3">
        <f t="shared" si="122"/>
        <v>7425</v>
      </c>
      <c r="I3915" s="3">
        <f t="shared" si="123"/>
        <v>8100</v>
      </c>
      <c r="J3915" s="4">
        <f>Rent[[#This Row],[Actual_Rent]]/Rent[[#This Row],[Planned_rent]]</f>
        <v>0.91666666666666663</v>
      </c>
      <c r="K3915"/>
    </row>
    <row r="3916" spans="1:11" x14ac:dyDescent="0.25">
      <c r="A3916">
        <v>214</v>
      </c>
      <c r="B3916" s="1">
        <v>43101</v>
      </c>
      <c r="C3916">
        <v>8</v>
      </c>
      <c r="D3916" t="str">
        <f>VLOOKUP(Rent[[#This Row],[Real_estate_Item]],Houses[#All],2)</f>
        <v>Geldrop</v>
      </c>
      <c r="E3916" t="str">
        <f>VLOOKUP(Rent[[#This Row],[Real_estate_Item]],Houses[#All],3)</f>
        <v>Hulst</v>
      </c>
      <c r="F3916" t="str">
        <f>VLOOKUP(Rent[[#This Row],[Real_estate_Item]],Houses[#All],6)</f>
        <v>House</v>
      </c>
      <c r="G3916" s="3">
        <f>VLOOKUP(Rent[[#This Row],[Real_estate_Item]],Houses[#All],7)</f>
        <v>675</v>
      </c>
      <c r="H3916" s="3">
        <f t="shared" si="122"/>
        <v>5400</v>
      </c>
      <c r="I3916" s="3">
        <f t="shared" si="123"/>
        <v>8100</v>
      </c>
      <c r="J3916" s="4">
        <f>Rent[[#This Row],[Actual_Rent]]/Rent[[#This Row],[Planned_rent]]</f>
        <v>0.66666666666666663</v>
      </c>
      <c r="K3916"/>
    </row>
    <row r="3917" spans="1:11" x14ac:dyDescent="0.25">
      <c r="A3917">
        <v>214</v>
      </c>
      <c r="B3917" s="1">
        <v>43466</v>
      </c>
      <c r="C3917">
        <v>9</v>
      </c>
      <c r="D3917" t="str">
        <f>VLOOKUP(Rent[[#This Row],[Real_estate_Item]],Houses[#All],2)</f>
        <v>Geldrop</v>
      </c>
      <c r="E3917" t="str">
        <f>VLOOKUP(Rent[[#This Row],[Real_estate_Item]],Houses[#All],3)</f>
        <v>Hulst</v>
      </c>
      <c r="F3917" t="str">
        <f>VLOOKUP(Rent[[#This Row],[Real_estate_Item]],Houses[#All],6)</f>
        <v>House</v>
      </c>
      <c r="G3917" s="3">
        <f>VLOOKUP(Rent[[#This Row],[Real_estate_Item]],Houses[#All],7)</f>
        <v>675</v>
      </c>
      <c r="H3917" s="3">
        <f t="shared" si="122"/>
        <v>6075</v>
      </c>
      <c r="I3917" s="3">
        <f t="shared" si="123"/>
        <v>8100</v>
      </c>
      <c r="J3917" s="4">
        <f>Rent[[#This Row],[Actual_Rent]]/Rent[[#This Row],[Planned_rent]]</f>
        <v>0.75</v>
      </c>
      <c r="K3917"/>
    </row>
    <row r="3918" spans="1:11" x14ac:dyDescent="0.25">
      <c r="A3918">
        <v>214</v>
      </c>
      <c r="B3918" s="1">
        <v>43466</v>
      </c>
      <c r="C3918">
        <v>12</v>
      </c>
      <c r="D3918" t="str">
        <f>VLOOKUP(Rent[[#This Row],[Real_estate_Item]],Houses[#All],2)</f>
        <v>Geldrop</v>
      </c>
      <c r="E3918" t="str">
        <f>VLOOKUP(Rent[[#This Row],[Real_estate_Item]],Houses[#All],3)</f>
        <v>Hulst</v>
      </c>
      <c r="F3918" t="str">
        <f>VLOOKUP(Rent[[#This Row],[Real_estate_Item]],Houses[#All],6)</f>
        <v>House</v>
      </c>
      <c r="G3918" s="3">
        <f>VLOOKUP(Rent[[#This Row],[Real_estate_Item]],Houses[#All],7)</f>
        <v>675</v>
      </c>
      <c r="H3918" s="3">
        <f t="shared" si="122"/>
        <v>8100</v>
      </c>
      <c r="I3918" s="3">
        <f t="shared" si="123"/>
        <v>8100</v>
      </c>
      <c r="J3918" s="4">
        <f>Rent[[#This Row],[Actual_Rent]]/Rent[[#This Row],[Planned_rent]]</f>
        <v>1</v>
      </c>
      <c r="K3918"/>
    </row>
    <row r="3919" spans="1:11" x14ac:dyDescent="0.25">
      <c r="A3919">
        <v>215</v>
      </c>
      <c r="B3919" s="1">
        <v>36892</v>
      </c>
      <c r="C3919">
        <v>7</v>
      </c>
      <c r="D3919" t="str">
        <f>VLOOKUP(Rent[[#This Row],[Real_estate_Item]],Houses[#All],2)</f>
        <v>Geldrop</v>
      </c>
      <c r="E3919" t="str">
        <f>VLOOKUP(Rent[[#This Row],[Real_estate_Item]],Houses[#All],3)</f>
        <v>Hulst</v>
      </c>
      <c r="F3919" t="str">
        <f>VLOOKUP(Rent[[#This Row],[Real_estate_Item]],Houses[#All],6)</f>
        <v>House</v>
      </c>
      <c r="G3919" s="3">
        <f>VLOOKUP(Rent[[#This Row],[Real_estate_Item]],Houses[#All],7)</f>
        <v>575</v>
      </c>
      <c r="H3919" s="3">
        <f t="shared" si="122"/>
        <v>4025</v>
      </c>
      <c r="I3919" s="3">
        <f t="shared" si="123"/>
        <v>6900</v>
      </c>
      <c r="J3919" s="4">
        <f>Rent[[#This Row],[Actual_Rent]]/Rent[[#This Row],[Planned_rent]]</f>
        <v>0.58333333333333337</v>
      </c>
      <c r="K3919"/>
    </row>
    <row r="3920" spans="1:11" x14ac:dyDescent="0.25">
      <c r="A3920">
        <v>215</v>
      </c>
      <c r="B3920" s="1">
        <v>37257</v>
      </c>
      <c r="C3920">
        <v>8</v>
      </c>
      <c r="D3920" t="str">
        <f>VLOOKUP(Rent[[#This Row],[Real_estate_Item]],Houses[#All],2)</f>
        <v>Geldrop</v>
      </c>
      <c r="E3920" t="str">
        <f>VLOOKUP(Rent[[#This Row],[Real_estate_Item]],Houses[#All],3)</f>
        <v>Hulst</v>
      </c>
      <c r="F3920" t="str">
        <f>VLOOKUP(Rent[[#This Row],[Real_estate_Item]],Houses[#All],6)</f>
        <v>House</v>
      </c>
      <c r="G3920" s="3">
        <f>VLOOKUP(Rent[[#This Row],[Real_estate_Item]],Houses[#All],7)</f>
        <v>575</v>
      </c>
      <c r="H3920" s="3">
        <f t="shared" si="122"/>
        <v>4600</v>
      </c>
      <c r="I3920" s="3">
        <f t="shared" si="123"/>
        <v>6900</v>
      </c>
      <c r="J3920" s="4">
        <f>Rent[[#This Row],[Actual_Rent]]/Rent[[#This Row],[Planned_rent]]</f>
        <v>0.66666666666666663</v>
      </c>
      <c r="K3920"/>
    </row>
    <row r="3921" spans="1:11" x14ac:dyDescent="0.25">
      <c r="A3921">
        <v>215</v>
      </c>
      <c r="B3921" s="1">
        <v>37622</v>
      </c>
      <c r="C3921">
        <v>8</v>
      </c>
      <c r="D3921" t="str">
        <f>VLOOKUP(Rent[[#This Row],[Real_estate_Item]],Houses[#All],2)</f>
        <v>Geldrop</v>
      </c>
      <c r="E3921" t="str">
        <f>VLOOKUP(Rent[[#This Row],[Real_estate_Item]],Houses[#All],3)</f>
        <v>Hulst</v>
      </c>
      <c r="F3921" t="str">
        <f>VLOOKUP(Rent[[#This Row],[Real_estate_Item]],Houses[#All],6)</f>
        <v>House</v>
      </c>
      <c r="G3921" s="3">
        <f>VLOOKUP(Rent[[#This Row],[Real_estate_Item]],Houses[#All],7)</f>
        <v>575</v>
      </c>
      <c r="H3921" s="3">
        <f t="shared" si="122"/>
        <v>4600</v>
      </c>
      <c r="I3921" s="3">
        <f t="shared" si="123"/>
        <v>6900</v>
      </c>
      <c r="J3921" s="4">
        <f>Rent[[#This Row],[Actual_Rent]]/Rent[[#This Row],[Planned_rent]]</f>
        <v>0.66666666666666663</v>
      </c>
      <c r="K3921"/>
    </row>
    <row r="3922" spans="1:11" x14ac:dyDescent="0.25">
      <c r="A3922">
        <v>215</v>
      </c>
      <c r="B3922" s="1">
        <v>37987</v>
      </c>
      <c r="C3922">
        <v>10</v>
      </c>
      <c r="D3922" t="str">
        <f>VLOOKUP(Rent[[#This Row],[Real_estate_Item]],Houses[#All],2)</f>
        <v>Geldrop</v>
      </c>
      <c r="E3922" t="str">
        <f>VLOOKUP(Rent[[#This Row],[Real_estate_Item]],Houses[#All],3)</f>
        <v>Hulst</v>
      </c>
      <c r="F3922" t="str">
        <f>VLOOKUP(Rent[[#This Row],[Real_estate_Item]],Houses[#All],6)</f>
        <v>House</v>
      </c>
      <c r="G3922" s="3">
        <f>VLOOKUP(Rent[[#This Row],[Real_estate_Item]],Houses[#All],7)</f>
        <v>575</v>
      </c>
      <c r="H3922" s="3">
        <f t="shared" si="122"/>
        <v>5750</v>
      </c>
      <c r="I3922" s="3">
        <f t="shared" si="123"/>
        <v>6900</v>
      </c>
      <c r="J3922" s="4">
        <f>Rent[[#This Row],[Actual_Rent]]/Rent[[#This Row],[Planned_rent]]</f>
        <v>0.83333333333333337</v>
      </c>
      <c r="K3922"/>
    </row>
    <row r="3923" spans="1:11" x14ac:dyDescent="0.25">
      <c r="A3923">
        <v>215</v>
      </c>
      <c r="B3923" s="1">
        <v>38353</v>
      </c>
      <c r="C3923">
        <v>8</v>
      </c>
      <c r="D3923" t="str">
        <f>VLOOKUP(Rent[[#This Row],[Real_estate_Item]],Houses[#All],2)</f>
        <v>Geldrop</v>
      </c>
      <c r="E3923" t="str">
        <f>VLOOKUP(Rent[[#This Row],[Real_estate_Item]],Houses[#All],3)</f>
        <v>Hulst</v>
      </c>
      <c r="F3923" t="str">
        <f>VLOOKUP(Rent[[#This Row],[Real_estate_Item]],Houses[#All],6)</f>
        <v>House</v>
      </c>
      <c r="G3923" s="3">
        <f>VLOOKUP(Rent[[#This Row],[Real_estate_Item]],Houses[#All],7)</f>
        <v>575</v>
      </c>
      <c r="H3923" s="3">
        <f t="shared" si="122"/>
        <v>4600</v>
      </c>
      <c r="I3923" s="3">
        <f t="shared" si="123"/>
        <v>6900</v>
      </c>
      <c r="J3923" s="4">
        <f>Rent[[#This Row],[Actual_Rent]]/Rent[[#This Row],[Planned_rent]]</f>
        <v>0.66666666666666663</v>
      </c>
      <c r="K3923"/>
    </row>
    <row r="3924" spans="1:11" x14ac:dyDescent="0.25">
      <c r="A3924">
        <v>215</v>
      </c>
      <c r="B3924" s="1">
        <v>38718</v>
      </c>
      <c r="C3924">
        <v>10</v>
      </c>
      <c r="D3924" t="str">
        <f>VLOOKUP(Rent[[#This Row],[Real_estate_Item]],Houses[#All],2)</f>
        <v>Geldrop</v>
      </c>
      <c r="E3924" t="str">
        <f>VLOOKUP(Rent[[#This Row],[Real_estate_Item]],Houses[#All],3)</f>
        <v>Hulst</v>
      </c>
      <c r="F3924" t="str">
        <f>VLOOKUP(Rent[[#This Row],[Real_estate_Item]],Houses[#All],6)</f>
        <v>House</v>
      </c>
      <c r="G3924" s="3">
        <f>VLOOKUP(Rent[[#This Row],[Real_estate_Item]],Houses[#All],7)</f>
        <v>575</v>
      </c>
      <c r="H3924" s="3">
        <f t="shared" si="122"/>
        <v>5750</v>
      </c>
      <c r="I3924" s="3">
        <f t="shared" si="123"/>
        <v>6900</v>
      </c>
      <c r="J3924" s="4">
        <f>Rent[[#This Row],[Actual_Rent]]/Rent[[#This Row],[Planned_rent]]</f>
        <v>0.83333333333333337</v>
      </c>
      <c r="K3924"/>
    </row>
    <row r="3925" spans="1:11" x14ac:dyDescent="0.25">
      <c r="A3925">
        <v>215</v>
      </c>
      <c r="B3925" s="1">
        <v>39083</v>
      </c>
      <c r="C3925">
        <v>9</v>
      </c>
      <c r="D3925" t="str">
        <f>VLOOKUP(Rent[[#This Row],[Real_estate_Item]],Houses[#All],2)</f>
        <v>Geldrop</v>
      </c>
      <c r="E3925" t="str">
        <f>VLOOKUP(Rent[[#This Row],[Real_estate_Item]],Houses[#All],3)</f>
        <v>Hulst</v>
      </c>
      <c r="F3925" t="str">
        <f>VLOOKUP(Rent[[#This Row],[Real_estate_Item]],Houses[#All],6)</f>
        <v>House</v>
      </c>
      <c r="G3925" s="3">
        <f>VLOOKUP(Rent[[#This Row],[Real_estate_Item]],Houses[#All],7)</f>
        <v>575</v>
      </c>
      <c r="H3925" s="3">
        <f t="shared" si="122"/>
        <v>5175</v>
      </c>
      <c r="I3925" s="3">
        <f t="shared" si="123"/>
        <v>6900</v>
      </c>
      <c r="J3925" s="4">
        <f>Rent[[#This Row],[Actual_Rent]]/Rent[[#This Row],[Planned_rent]]</f>
        <v>0.75</v>
      </c>
      <c r="K3925"/>
    </row>
    <row r="3926" spans="1:11" x14ac:dyDescent="0.25">
      <c r="A3926">
        <v>215</v>
      </c>
      <c r="B3926" s="1">
        <v>39448</v>
      </c>
      <c r="C3926">
        <v>10</v>
      </c>
      <c r="D3926" t="str">
        <f>VLOOKUP(Rent[[#This Row],[Real_estate_Item]],Houses[#All],2)</f>
        <v>Geldrop</v>
      </c>
      <c r="E3926" t="str">
        <f>VLOOKUP(Rent[[#This Row],[Real_estate_Item]],Houses[#All],3)</f>
        <v>Hulst</v>
      </c>
      <c r="F3926" t="str">
        <f>VLOOKUP(Rent[[#This Row],[Real_estate_Item]],Houses[#All],6)</f>
        <v>House</v>
      </c>
      <c r="G3926" s="3">
        <f>VLOOKUP(Rent[[#This Row],[Real_estate_Item]],Houses[#All],7)</f>
        <v>575</v>
      </c>
      <c r="H3926" s="3">
        <f t="shared" si="122"/>
        <v>5750</v>
      </c>
      <c r="I3926" s="3">
        <f t="shared" si="123"/>
        <v>6900</v>
      </c>
      <c r="J3926" s="4">
        <f>Rent[[#This Row],[Actual_Rent]]/Rent[[#This Row],[Planned_rent]]</f>
        <v>0.83333333333333337</v>
      </c>
      <c r="K3926"/>
    </row>
    <row r="3927" spans="1:11" x14ac:dyDescent="0.25">
      <c r="A3927">
        <v>215</v>
      </c>
      <c r="B3927" s="1">
        <v>39814</v>
      </c>
      <c r="C3927">
        <v>10</v>
      </c>
      <c r="D3927" t="str">
        <f>VLOOKUP(Rent[[#This Row],[Real_estate_Item]],Houses[#All],2)</f>
        <v>Geldrop</v>
      </c>
      <c r="E3927" t="str">
        <f>VLOOKUP(Rent[[#This Row],[Real_estate_Item]],Houses[#All],3)</f>
        <v>Hulst</v>
      </c>
      <c r="F3927" t="str">
        <f>VLOOKUP(Rent[[#This Row],[Real_estate_Item]],Houses[#All],6)</f>
        <v>House</v>
      </c>
      <c r="G3927" s="3">
        <f>VLOOKUP(Rent[[#This Row],[Real_estate_Item]],Houses[#All],7)</f>
        <v>575</v>
      </c>
      <c r="H3927" s="3">
        <f t="shared" si="122"/>
        <v>5750</v>
      </c>
      <c r="I3927" s="3">
        <f t="shared" si="123"/>
        <v>6900</v>
      </c>
      <c r="J3927" s="4">
        <f>Rent[[#This Row],[Actual_Rent]]/Rent[[#This Row],[Planned_rent]]</f>
        <v>0.83333333333333337</v>
      </c>
      <c r="K3927"/>
    </row>
    <row r="3928" spans="1:11" x14ac:dyDescent="0.25">
      <c r="A3928">
        <v>215</v>
      </c>
      <c r="B3928" s="1">
        <v>40179</v>
      </c>
      <c r="C3928">
        <v>7</v>
      </c>
      <c r="D3928" t="str">
        <f>VLOOKUP(Rent[[#This Row],[Real_estate_Item]],Houses[#All],2)</f>
        <v>Geldrop</v>
      </c>
      <c r="E3928" t="str">
        <f>VLOOKUP(Rent[[#This Row],[Real_estate_Item]],Houses[#All],3)</f>
        <v>Hulst</v>
      </c>
      <c r="F3928" t="str">
        <f>VLOOKUP(Rent[[#This Row],[Real_estate_Item]],Houses[#All],6)</f>
        <v>House</v>
      </c>
      <c r="G3928" s="3">
        <f>VLOOKUP(Rent[[#This Row],[Real_estate_Item]],Houses[#All],7)</f>
        <v>575</v>
      </c>
      <c r="H3928" s="3">
        <f t="shared" si="122"/>
        <v>4025</v>
      </c>
      <c r="I3928" s="3">
        <f t="shared" si="123"/>
        <v>6900</v>
      </c>
      <c r="J3928" s="4">
        <f>Rent[[#This Row],[Actual_Rent]]/Rent[[#This Row],[Planned_rent]]</f>
        <v>0.58333333333333337</v>
      </c>
      <c r="K3928"/>
    </row>
    <row r="3929" spans="1:11" x14ac:dyDescent="0.25">
      <c r="A3929">
        <v>215</v>
      </c>
      <c r="B3929" s="1">
        <v>40544</v>
      </c>
      <c r="C3929">
        <v>7</v>
      </c>
      <c r="D3929" t="str">
        <f>VLOOKUP(Rent[[#This Row],[Real_estate_Item]],Houses[#All],2)</f>
        <v>Geldrop</v>
      </c>
      <c r="E3929" t="str">
        <f>VLOOKUP(Rent[[#This Row],[Real_estate_Item]],Houses[#All],3)</f>
        <v>Hulst</v>
      </c>
      <c r="F3929" t="str">
        <f>VLOOKUP(Rent[[#This Row],[Real_estate_Item]],Houses[#All],6)</f>
        <v>House</v>
      </c>
      <c r="G3929" s="3">
        <f>VLOOKUP(Rent[[#This Row],[Real_estate_Item]],Houses[#All],7)</f>
        <v>575</v>
      </c>
      <c r="H3929" s="3">
        <f t="shared" si="122"/>
        <v>4025</v>
      </c>
      <c r="I3929" s="3">
        <f t="shared" si="123"/>
        <v>6900</v>
      </c>
      <c r="J3929" s="4">
        <f>Rent[[#This Row],[Actual_Rent]]/Rent[[#This Row],[Planned_rent]]</f>
        <v>0.58333333333333337</v>
      </c>
      <c r="K3929"/>
    </row>
    <row r="3930" spans="1:11" x14ac:dyDescent="0.25">
      <c r="A3930">
        <v>215</v>
      </c>
      <c r="B3930" s="1">
        <v>40909</v>
      </c>
      <c r="C3930">
        <v>11</v>
      </c>
      <c r="D3930" t="str">
        <f>VLOOKUP(Rent[[#This Row],[Real_estate_Item]],Houses[#All],2)</f>
        <v>Geldrop</v>
      </c>
      <c r="E3930" t="str">
        <f>VLOOKUP(Rent[[#This Row],[Real_estate_Item]],Houses[#All],3)</f>
        <v>Hulst</v>
      </c>
      <c r="F3930" t="str">
        <f>VLOOKUP(Rent[[#This Row],[Real_estate_Item]],Houses[#All],6)</f>
        <v>House</v>
      </c>
      <c r="G3930" s="3">
        <f>VLOOKUP(Rent[[#This Row],[Real_estate_Item]],Houses[#All],7)</f>
        <v>575</v>
      </c>
      <c r="H3930" s="3">
        <f t="shared" si="122"/>
        <v>6325</v>
      </c>
      <c r="I3930" s="3">
        <f t="shared" si="123"/>
        <v>6900</v>
      </c>
      <c r="J3930" s="4">
        <f>Rent[[#This Row],[Actual_Rent]]/Rent[[#This Row],[Planned_rent]]</f>
        <v>0.91666666666666663</v>
      </c>
      <c r="K3930"/>
    </row>
    <row r="3931" spans="1:11" x14ac:dyDescent="0.25">
      <c r="A3931">
        <v>215</v>
      </c>
      <c r="B3931" s="1">
        <v>41275</v>
      </c>
      <c r="C3931">
        <v>9</v>
      </c>
      <c r="D3931" t="str">
        <f>VLOOKUP(Rent[[#This Row],[Real_estate_Item]],Houses[#All],2)</f>
        <v>Geldrop</v>
      </c>
      <c r="E3931" t="str">
        <f>VLOOKUP(Rent[[#This Row],[Real_estate_Item]],Houses[#All],3)</f>
        <v>Hulst</v>
      </c>
      <c r="F3931" t="str">
        <f>VLOOKUP(Rent[[#This Row],[Real_estate_Item]],Houses[#All],6)</f>
        <v>House</v>
      </c>
      <c r="G3931" s="3">
        <f>VLOOKUP(Rent[[#This Row],[Real_estate_Item]],Houses[#All],7)</f>
        <v>575</v>
      </c>
      <c r="H3931" s="3">
        <f t="shared" si="122"/>
        <v>5175</v>
      </c>
      <c r="I3931" s="3">
        <f t="shared" si="123"/>
        <v>6900</v>
      </c>
      <c r="J3931" s="4">
        <f>Rent[[#This Row],[Actual_Rent]]/Rent[[#This Row],[Planned_rent]]</f>
        <v>0.75</v>
      </c>
      <c r="K3931"/>
    </row>
    <row r="3932" spans="1:11" x14ac:dyDescent="0.25">
      <c r="A3932">
        <v>215</v>
      </c>
      <c r="B3932" s="1">
        <v>41640</v>
      </c>
      <c r="C3932">
        <v>8</v>
      </c>
      <c r="D3932" t="str">
        <f>VLOOKUP(Rent[[#This Row],[Real_estate_Item]],Houses[#All],2)</f>
        <v>Geldrop</v>
      </c>
      <c r="E3932" t="str">
        <f>VLOOKUP(Rent[[#This Row],[Real_estate_Item]],Houses[#All],3)</f>
        <v>Hulst</v>
      </c>
      <c r="F3932" t="str">
        <f>VLOOKUP(Rent[[#This Row],[Real_estate_Item]],Houses[#All],6)</f>
        <v>House</v>
      </c>
      <c r="G3932" s="3">
        <f>VLOOKUP(Rent[[#This Row],[Real_estate_Item]],Houses[#All],7)</f>
        <v>575</v>
      </c>
      <c r="H3932" s="3">
        <f t="shared" si="122"/>
        <v>4600</v>
      </c>
      <c r="I3932" s="3">
        <f t="shared" si="123"/>
        <v>6900</v>
      </c>
      <c r="J3932" s="4">
        <f>Rent[[#This Row],[Actual_Rent]]/Rent[[#This Row],[Planned_rent]]</f>
        <v>0.66666666666666663</v>
      </c>
      <c r="K3932"/>
    </row>
    <row r="3933" spans="1:11" x14ac:dyDescent="0.25">
      <c r="A3933">
        <v>215</v>
      </c>
      <c r="B3933" s="1">
        <v>42005</v>
      </c>
      <c r="C3933">
        <v>7</v>
      </c>
      <c r="D3933" t="str">
        <f>VLOOKUP(Rent[[#This Row],[Real_estate_Item]],Houses[#All],2)</f>
        <v>Geldrop</v>
      </c>
      <c r="E3933" t="str">
        <f>VLOOKUP(Rent[[#This Row],[Real_estate_Item]],Houses[#All],3)</f>
        <v>Hulst</v>
      </c>
      <c r="F3933" t="str">
        <f>VLOOKUP(Rent[[#This Row],[Real_estate_Item]],Houses[#All],6)</f>
        <v>House</v>
      </c>
      <c r="G3933" s="3">
        <f>VLOOKUP(Rent[[#This Row],[Real_estate_Item]],Houses[#All],7)</f>
        <v>575</v>
      </c>
      <c r="H3933" s="3">
        <f t="shared" si="122"/>
        <v>4025</v>
      </c>
      <c r="I3933" s="3">
        <f t="shared" si="123"/>
        <v>6900</v>
      </c>
      <c r="J3933" s="4">
        <f>Rent[[#This Row],[Actual_Rent]]/Rent[[#This Row],[Planned_rent]]</f>
        <v>0.58333333333333337</v>
      </c>
      <c r="K3933"/>
    </row>
    <row r="3934" spans="1:11" x14ac:dyDescent="0.25">
      <c r="A3934">
        <v>215</v>
      </c>
      <c r="B3934" s="1">
        <v>42370</v>
      </c>
      <c r="C3934">
        <v>8</v>
      </c>
      <c r="D3934" t="str">
        <f>VLOOKUP(Rent[[#This Row],[Real_estate_Item]],Houses[#All],2)</f>
        <v>Geldrop</v>
      </c>
      <c r="E3934" t="str">
        <f>VLOOKUP(Rent[[#This Row],[Real_estate_Item]],Houses[#All],3)</f>
        <v>Hulst</v>
      </c>
      <c r="F3934" t="str">
        <f>VLOOKUP(Rent[[#This Row],[Real_estate_Item]],Houses[#All],6)</f>
        <v>House</v>
      </c>
      <c r="G3934" s="3">
        <f>VLOOKUP(Rent[[#This Row],[Real_estate_Item]],Houses[#All],7)</f>
        <v>575</v>
      </c>
      <c r="H3934" s="3">
        <f t="shared" si="122"/>
        <v>4600</v>
      </c>
      <c r="I3934" s="3">
        <f t="shared" si="123"/>
        <v>6900</v>
      </c>
      <c r="J3934" s="4">
        <f>Rent[[#This Row],[Actual_Rent]]/Rent[[#This Row],[Planned_rent]]</f>
        <v>0.66666666666666663</v>
      </c>
      <c r="K3934"/>
    </row>
    <row r="3935" spans="1:11" x14ac:dyDescent="0.25">
      <c r="A3935">
        <v>215</v>
      </c>
      <c r="B3935" s="1">
        <v>42736</v>
      </c>
      <c r="C3935">
        <v>10</v>
      </c>
      <c r="D3935" t="str">
        <f>VLOOKUP(Rent[[#This Row],[Real_estate_Item]],Houses[#All],2)</f>
        <v>Geldrop</v>
      </c>
      <c r="E3935" t="str">
        <f>VLOOKUP(Rent[[#This Row],[Real_estate_Item]],Houses[#All],3)</f>
        <v>Hulst</v>
      </c>
      <c r="F3935" t="str">
        <f>VLOOKUP(Rent[[#This Row],[Real_estate_Item]],Houses[#All],6)</f>
        <v>House</v>
      </c>
      <c r="G3935" s="3">
        <f>VLOOKUP(Rent[[#This Row],[Real_estate_Item]],Houses[#All],7)</f>
        <v>575</v>
      </c>
      <c r="H3935" s="3">
        <f t="shared" si="122"/>
        <v>5750</v>
      </c>
      <c r="I3935" s="3">
        <f t="shared" si="123"/>
        <v>6900</v>
      </c>
      <c r="J3935" s="4">
        <f>Rent[[#This Row],[Actual_Rent]]/Rent[[#This Row],[Planned_rent]]</f>
        <v>0.83333333333333337</v>
      </c>
      <c r="K3935"/>
    </row>
    <row r="3936" spans="1:11" x14ac:dyDescent="0.25">
      <c r="A3936">
        <v>215</v>
      </c>
      <c r="B3936" s="1">
        <v>42736</v>
      </c>
      <c r="C3936">
        <v>8</v>
      </c>
      <c r="D3936" t="str">
        <f>VLOOKUP(Rent[[#This Row],[Real_estate_Item]],Houses[#All],2)</f>
        <v>Geldrop</v>
      </c>
      <c r="E3936" t="str">
        <f>VLOOKUP(Rent[[#This Row],[Real_estate_Item]],Houses[#All],3)</f>
        <v>Hulst</v>
      </c>
      <c r="F3936" t="str">
        <f>VLOOKUP(Rent[[#This Row],[Real_estate_Item]],Houses[#All],6)</f>
        <v>House</v>
      </c>
      <c r="G3936" s="3">
        <f>VLOOKUP(Rent[[#This Row],[Real_estate_Item]],Houses[#All],7)</f>
        <v>575</v>
      </c>
      <c r="H3936" s="3">
        <f t="shared" si="122"/>
        <v>4600</v>
      </c>
      <c r="I3936" s="3">
        <f t="shared" si="123"/>
        <v>6900</v>
      </c>
      <c r="J3936" s="4">
        <f>Rent[[#This Row],[Actual_Rent]]/Rent[[#This Row],[Planned_rent]]</f>
        <v>0.66666666666666663</v>
      </c>
      <c r="K3936"/>
    </row>
    <row r="3937" spans="1:11" x14ac:dyDescent="0.25">
      <c r="A3937">
        <v>215</v>
      </c>
      <c r="B3937" s="1">
        <v>42736</v>
      </c>
      <c r="C3937">
        <v>12</v>
      </c>
      <c r="D3937" t="str">
        <f>VLOOKUP(Rent[[#This Row],[Real_estate_Item]],Houses[#All],2)</f>
        <v>Geldrop</v>
      </c>
      <c r="E3937" t="str">
        <f>VLOOKUP(Rent[[#This Row],[Real_estate_Item]],Houses[#All],3)</f>
        <v>Hulst</v>
      </c>
      <c r="F3937" t="str">
        <f>VLOOKUP(Rent[[#This Row],[Real_estate_Item]],Houses[#All],6)</f>
        <v>House</v>
      </c>
      <c r="G3937" s="3">
        <f>VLOOKUP(Rent[[#This Row],[Real_estate_Item]],Houses[#All],7)</f>
        <v>575</v>
      </c>
      <c r="H3937" s="3">
        <f t="shared" si="122"/>
        <v>6900</v>
      </c>
      <c r="I3937" s="3">
        <f t="shared" si="123"/>
        <v>6900</v>
      </c>
      <c r="J3937" s="4">
        <f>Rent[[#This Row],[Actual_Rent]]/Rent[[#This Row],[Planned_rent]]</f>
        <v>1</v>
      </c>
      <c r="K3937"/>
    </row>
    <row r="3938" spans="1:11" x14ac:dyDescent="0.25">
      <c r="A3938">
        <v>215</v>
      </c>
      <c r="B3938" s="1">
        <v>43101</v>
      </c>
      <c r="C3938">
        <v>10</v>
      </c>
      <c r="D3938" t="str">
        <f>VLOOKUP(Rent[[#This Row],[Real_estate_Item]],Houses[#All],2)</f>
        <v>Geldrop</v>
      </c>
      <c r="E3938" t="str">
        <f>VLOOKUP(Rent[[#This Row],[Real_estate_Item]],Houses[#All],3)</f>
        <v>Hulst</v>
      </c>
      <c r="F3938" t="str">
        <f>VLOOKUP(Rent[[#This Row],[Real_estate_Item]],Houses[#All],6)</f>
        <v>House</v>
      </c>
      <c r="G3938" s="3">
        <f>VLOOKUP(Rent[[#This Row],[Real_estate_Item]],Houses[#All],7)</f>
        <v>575</v>
      </c>
      <c r="H3938" s="3">
        <f t="shared" si="122"/>
        <v>5750</v>
      </c>
      <c r="I3938" s="3">
        <f t="shared" si="123"/>
        <v>6900</v>
      </c>
      <c r="J3938" s="4">
        <f>Rent[[#This Row],[Actual_Rent]]/Rent[[#This Row],[Planned_rent]]</f>
        <v>0.83333333333333337</v>
      </c>
      <c r="K3938"/>
    </row>
    <row r="3939" spans="1:11" x14ac:dyDescent="0.25">
      <c r="A3939">
        <v>215</v>
      </c>
      <c r="B3939" s="1">
        <v>43101</v>
      </c>
      <c r="C3939">
        <v>12</v>
      </c>
      <c r="D3939" t="str">
        <f>VLOOKUP(Rent[[#This Row],[Real_estate_Item]],Houses[#All],2)</f>
        <v>Geldrop</v>
      </c>
      <c r="E3939" t="str">
        <f>VLOOKUP(Rent[[#This Row],[Real_estate_Item]],Houses[#All],3)</f>
        <v>Hulst</v>
      </c>
      <c r="F3939" t="str">
        <f>VLOOKUP(Rent[[#This Row],[Real_estate_Item]],Houses[#All],6)</f>
        <v>House</v>
      </c>
      <c r="G3939" s="3">
        <f>VLOOKUP(Rent[[#This Row],[Real_estate_Item]],Houses[#All],7)</f>
        <v>575</v>
      </c>
      <c r="H3939" s="3">
        <f t="shared" si="122"/>
        <v>6900</v>
      </c>
      <c r="I3939" s="3">
        <f t="shared" si="123"/>
        <v>6900</v>
      </c>
      <c r="J3939" s="4">
        <f>Rent[[#This Row],[Actual_Rent]]/Rent[[#This Row],[Planned_rent]]</f>
        <v>1</v>
      </c>
      <c r="K3939"/>
    </row>
    <row r="3940" spans="1:11" x14ac:dyDescent="0.25">
      <c r="A3940">
        <v>215</v>
      </c>
      <c r="B3940" s="1">
        <v>43466</v>
      </c>
      <c r="C3940">
        <v>8</v>
      </c>
      <c r="D3940" t="str">
        <f>VLOOKUP(Rent[[#This Row],[Real_estate_Item]],Houses[#All],2)</f>
        <v>Geldrop</v>
      </c>
      <c r="E3940" t="str">
        <f>VLOOKUP(Rent[[#This Row],[Real_estate_Item]],Houses[#All],3)</f>
        <v>Hulst</v>
      </c>
      <c r="F3940" t="str">
        <f>VLOOKUP(Rent[[#This Row],[Real_estate_Item]],Houses[#All],6)</f>
        <v>House</v>
      </c>
      <c r="G3940" s="3">
        <f>VLOOKUP(Rent[[#This Row],[Real_estate_Item]],Houses[#All],7)</f>
        <v>575</v>
      </c>
      <c r="H3940" s="3">
        <f t="shared" si="122"/>
        <v>4600</v>
      </c>
      <c r="I3940" s="3">
        <f t="shared" si="123"/>
        <v>6900</v>
      </c>
      <c r="J3940" s="4">
        <f>Rent[[#This Row],[Actual_Rent]]/Rent[[#This Row],[Planned_rent]]</f>
        <v>0.66666666666666663</v>
      </c>
      <c r="K3940"/>
    </row>
    <row r="3941" spans="1:11" x14ac:dyDescent="0.25">
      <c r="A3941">
        <v>215</v>
      </c>
      <c r="B3941" s="1">
        <v>43466</v>
      </c>
      <c r="C3941">
        <v>7</v>
      </c>
      <c r="D3941" t="str">
        <f>VLOOKUP(Rent[[#This Row],[Real_estate_Item]],Houses[#All],2)</f>
        <v>Geldrop</v>
      </c>
      <c r="E3941" t="str">
        <f>VLOOKUP(Rent[[#This Row],[Real_estate_Item]],Houses[#All],3)</f>
        <v>Hulst</v>
      </c>
      <c r="F3941" t="str">
        <f>VLOOKUP(Rent[[#This Row],[Real_estate_Item]],Houses[#All],6)</f>
        <v>House</v>
      </c>
      <c r="G3941" s="3">
        <f>VLOOKUP(Rent[[#This Row],[Real_estate_Item]],Houses[#All],7)</f>
        <v>575</v>
      </c>
      <c r="H3941" s="3">
        <f t="shared" si="122"/>
        <v>4025</v>
      </c>
      <c r="I3941" s="3">
        <f t="shared" si="123"/>
        <v>6900</v>
      </c>
      <c r="J3941" s="4">
        <f>Rent[[#This Row],[Actual_Rent]]/Rent[[#This Row],[Planned_rent]]</f>
        <v>0.58333333333333337</v>
      </c>
      <c r="K3941"/>
    </row>
    <row r="3942" spans="1:11" x14ac:dyDescent="0.25">
      <c r="A3942">
        <v>216</v>
      </c>
      <c r="B3942" s="1">
        <v>36892</v>
      </c>
      <c r="C3942">
        <v>8</v>
      </c>
      <c r="D3942" t="str">
        <f>VLOOKUP(Rent[[#This Row],[Real_estate_Item]],Houses[#All],2)</f>
        <v>Geldrop</v>
      </c>
      <c r="E3942" t="str">
        <f>VLOOKUP(Rent[[#This Row],[Real_estate_Item]],Houses[#All],3)</f>
        <v>Hulst</v>
      </c>
      <c r="F3942" t="str">
        <f>VLOOKUP(Rent[[#This Row],[Real_estate_Item]],Houses[#All],6)</f>
        <v>House</v>
      </c>
      <c r="G3942" s="3">
        <f>VLOOKUP(Rent[[#This Row],[Real_estate_Item]],Houses[#All],7)</f>
        <v>590</v>
      </c>
      <c r="H3942" s="3">
        <f t="shared" si="122"/>
        <v>4720</v>
      </c>
      <c r="I3942" s="3">
        <f t="shared" si="123"/>
        <v>7080</v>
      </c>
      <c r="J3942" s="4">
        <f>Rent[[#This Row],[Actual_Rent]]/Rent[[#This Row],[Planned_rent]]</f>
        <v>0.66666666666666663</v>
      </c>
      <c r="K3942"/>
    </row>
    <row r="3943" spans="1:11" x14ac:dyDescent="0.25">
      <c r="A3943">
        <v>216</v>
      </c>
      <c r="B3943" s="1">
        <v>37257</v>
      </c>
      <c r="C3943">
        <v>10</v>
      </c>
      <c r="D3943" t="str">
        <f>VLOOKUP(Rent[[#This Row],[Real_estate_Item]],Houses[#All],2)</f>
        <v>Geldrop</v>
      </c>
      <c r="E3943" t="str">
        <f>VLOOKUP(Rent[[#This Row],[Real_estate_Item]],Houses[#All],3)</f>
        <v>Hulst</v>
      </c>
      <c r="F3943" t="str">
        <f>VLOOKUP(Rent[[#This Row],[Real_estate_Item]],Houses[#All],6)</f>
        <v>House</v>
      </c>
      <c r="G3943" s="3">
        <f>VLOOKUP(Rent[[#This Row],[Real_estate_Item]],Houses[#All],7)</f>
        <v>590</v>
      </c>
      <c r="H3943" s="3">
        <f t="shared" si="122"/>
        <v>5900</v>
      </c>
      <c r="I3943" s="3">
        <f t="shared" si="123"/>
        <v>7080</v>
      </c>
      <c r="J3943" s="4">
        <f>Rent[[#This Row],[Actual_Rent]]/Rent[[#This Row],[Planned_rent]]</f>
        <v>0.83333333333333337</v>
      </c>
      <c r="K3943"/>
    </row>
    <row r="3944" spans="1:11" x14ac:dyDescent="0.25">
      <c r="A3944">
        <v>216</v>
      </c>
      <c r="B3944" s="1">
        <v>37622</v>
      </c>
      <c r="C3944">
        <v>9</v>
      </c>
      <c r="D3944" t="str">
        <f>VLOOKUP(Rent[[#This Row],[Real_estate_Item]],Houses[#All],2)</f>
        <v>Geldrop</v>
      </c>
      <c r="E3944" t="str">
        <f>VLOOKUP(Rent[[#This Row],[Real_estate_Item]],Houses[#All],3)</f>
        <v>Hulst</v>
      </c>
      <c r="F3944" t="str">
        <f>VLOOKUP(Rent[[#This Row],[Real_estate_Item]],Houses[#All],6)</f>
        <v>House</v>
      </c>
      <c r="G3944" s="3">
        <f>VLOOKUP(Rent[[#This Row],[Real_estate_Item]],Houses[#All],7)</f>
        <v>590</v>
      </c>
      <c r="H3944" s="3">
        <f t="shared" si="122"/>
        <v>5310</v>
      </c>
      <c r="I3944" s="3">
        <f t="shared" si="123"/>
        <v>7080</v>
      </c>
      <c r="J3944" s="4">
        <f>Rent[[#This Row],[Actual_Rent]]/Rent[[#This Row],[Planned_rent]]</f>
        <v>0.75</v>
      </c>
      <c r="K3944"/>
    </row>
    <row r="3945" spans="1:11" x14ac:dyDescent="0.25">
      <c r="A3945">
        <v>216</v>
      </c>
      <c r="B3945" s="1">
        <v>37987</v>
      </c>
      <c r="C3945">
        <v>10</v>
      </c>
      <c r="D3945" t="str">
        <f>VLOOKUP(Rent[[#This Row],[Real_estate_Item]],Houses[#All],2)</f>
        <v>Geldrop</v>
      </c>
      <c r="E3945" t="str">
        <f>VLOOKUP(Rent[[#This Row],[Real_estate_Item]],Houses[#All],3)</f>
        <v>Hulst</v>
      </c>
      <c r="F3945" t="str">
        <f>VLOOKUP(Rent[[#This Row],[Real_estate_Item]],Houses[#All],6)</f>
        <v>House</v>
      </c>
      <c r="G3945" s="3">
        <f>VLOOKUP(Rent[[#This Row],[Real_estate_Item]],Houses[#All],7)</f>
        <v>590</v>
      </c>
      <c r="H3945" s="3">
        <f t="shared" si="122"/>
        <v>5900</v>
      </c>
      <c r="I3945" s="3">
        <f t="shared" si="123"/>
        <v>7080</v>
      </c>
      <c r="J3945" s="4">
        <f>Rent[[#This Row],[Actual_Rent]]/Rent[[#This Row],[Planned_rent]]</f>
        <v>0.83333333333333337</v>
      </c>
      <c r="K3945"/>
    </row>
    <row r="3946" spans="1:11" x14ac:dyDescent="0.25">
      <c r="A3946">
        <v>216</v>
      </c>
      <c r="B3946" s="1">
        <v>38353</v>
      </c>
      <c r="C3946">
        <v>7</v>
      </c>
      <c r="D3946" t="str">
        <f>VLOOKUP(Rent[[#This Row],[Real_estate_Item]],Houses[#All],2)</f>
        <v>Geldrop</v>
      </c>
      <c r="E3946" t="str">
        <f>VLOOKUP(Rent[[#This Row],[Real_estate_Item]],Houses[#All],3)</f>
        <v>Hulst</v>
      </c>
      <c r="F3946" t="str">
        <f>VLOOKUP(Rent[[#This Row],[Real_estate_Item]],Houses[#All],6)</f>
        <v>House</v>
      </c>
      <c r="G3946" s="3">
        <f>VLOOKUP(Rent[[#This Row],[Real_estate_Item]],Houses[#All],7)</f>
        <v>590</v>
      </c>
      <c r="H3946" s="3">
        <f t="shared" si="122"/>
        <v>4130</v>
      </c>
      <c r="I3946" s="3">
        <f t="shared" si="123"/>
        <v>7080</v>
      </c>
      <c r="J3946" s="4">
        <f>Rent[[#This Row],[Actual_Rent]]/Rent[[#This Row],[Planned_rent]]</f>
        <v>0.58333333333333337</v>
      </c>
      <c r="K3946"/>
    </row>
    <row r="3947" spans="1:11" x14ac:dyDescent="0.25">
      <c r="A3947">
        <v>216</v>
      </c>
      <c r="B3947" s="1">
        <v>38718</v>
      </c>
      <c r="C3947">
        <v>9</v>
      </c>
      <c r="D3947" t="str">
        <f>VLOOKUP(Rent[[#This Row],[Real_estate_Item]],Houses[#All],2)</f>
        <v>Geldrop</v>
      </c>
      <c r="E3947" t="str">
        <f>VLOOKUP(Rent[[#This Row],[Real_estate_Item]],Houses[#All],3)</f>
        <v>Hulst</v>
      </c>
      <c r="F3947" t="str">
        <f>VLOOKUP(Rent[[#This Row],[Real_estate_Item]],Houses[#All],6)</f>
        <v>House</v>
      </c>
      <c r="G3947" s="3">
        <f>VLOOKUP(Rent[[#This Row],[Real_estate_Item]],Houses[#All],7)</f>
        <v>590</v>
      </c>
      <c r="H3947" s="3">
        <f t="shared" si="122"/>
        <v>5310</v>
      </c>
      <c r="I3947" s="3">
        <f t="shared" si="123"/>
        <v>7080</v>
      </c>
      <c r="J3947" s="4">
        <f>Rent[[#This Row],[Actual_Rent]]/Rent[[#This Row],[Planned_rent]]</f>
        <v>0.75</v>
      </c>
      <c r="K3947"/>
    </row>
    <row r="3948" spans="1:11" x14ac:dyDescent="0.25">
      <c r="A3948">
        <v>216</v>
      </c>
      <c r="B3948" s="1">
        <v>39083</v>
      </c>
      <c r="C3948">
        <v>8</v>
      </c>
      <c r="D3948" t="str">
        <f>VLOOKUP(Rent[[#This Row],[Real_estate_Item]],Houses[#All],2)</f>
        <v>Geldrop</v>
      </c>
      <c r="E3948" t="str">
        <f>VLOOKUP(Rent[[#This Row],[Real_estate_Item]],Houses[#All],3)</f>
        <v>Hulst</v>
      </c>
      <c r="F3948" t="str">
        <f>VLOOKUP(Rent[[#This Row],[Real_estate_Item]],Houses[#All],6)</f>
        <v>House</v>
      </c>
      <c r="G3948" s="3">
        <f>VLOOKUP(Rent[[#This Row],[Real_estate_Item]],Houses[#All],7)</f>
        <v>590</v>
      </c>
      <c r="H3948" s="3">
        <f t="shared" si="122"/>
        <v>4720</v>
      </c>
      <c r="I3948" s="3">
        <f t="shared" si="123"/>
        <v>7080</v>
      </c>
      <c r="J3948" s="4">
        <f>Rent[[#This Row],[Actual_Rent]]/Rent[[#This Row],[Planned_rent]]</f>
        <v>0.66666666666666663</v>
      </c>
      <c r="K3948"/>
    </row>
    <row r="3949" spans="1:11" x14ac:dyDescent="0.25">
      <c r="A3949">
        <v>216</v>
      </c>
      <c r="B3949" s="1">
        <v>39448</v>
      </c>
      <c r="C3949">
        <v>11</v>
      </c>
      <c r="D3949" t="str">
        <f>VLOOKUP(Rent[[#This Row],[Real_estate_Item]],Houses[#All],2)</f>
        <v>Geldrop</v>
      </c>
      <c r="E3949" t="str">
        <f>VLOOKUP(Rent[[#This Row],[Real_estate_Item]],Houses[#All],3)</f>
        <v>Hulst</v>
      </c>
      <c r="F3949" t="str">
        <f>VLOOKUP(Rent[[#This Row],[Real_estate_Item]],Houses[#All],6)</f>
        <v>House</v>
      </c>
      <c r="G3949" s="3">
        <f>VLOOKUP(Rent[[#This Row],[Real_estate_Item]],Houses[#All],7)</f>
        <v>590</v>
      </c>
      <c r="H3949" s="3">
        <f t="shared" si="122"/>
        <v>6490</v>
      </c>
      <c r="I3949" s="3">
        <f t="shared" si="123"/>
        <v>7080</v>
      </c>
      <c r="J3949" s="4">
        <f>Rent[[#This Row],[Actual_Rent]]/Rent[[#This Row],[Planned_rent]]</f>
        <v>0.91666666666666663</v>
      </c>
      <c r="K3949"/>
    </row>
    <row r="3950" spans="1:11" x14ac:dyDescent="0.25">
      <c r="A3950">
        <v>216</v>
      </c>
      <c r="B3950" s="1">
        <v>39814</v>
      </c>
      <c r="C3950">
        <v>7</v>
      </c>
      <c r="D3950" t="str">
        <f>VLOOKUP(Rent[[#This Row],[Real_estate_Item]],Houses[#All],2)</f>
        <v>Geldrop</v>
      </c>
      <c r="E3950" t="str">
        <f>VLOOKUP(Rent[[#This Row],[Real_estate_Item]],Houses[#All],3)</f>
        <v>Hulst</v>
      </c>
      <c r="F3950" t="str">
        <f>VLOOKUP(Rent[[#This Row],[Real_estate_Item]],Houses[#All],6)</f>
        <v>House</v>
      </c>
      <c r="G3950" s="3">
        <f>VLOOKUP(Rent[[#This Row],[Real_estate_Item]],Houses[#All],7)</f>
        <v>590</v>
      </c>
      <c r="H3950" s="3">
        <f t="shared" si="122"/>
        <v>4130</v>
      </c>
      <c r="I3950" s="3">
        <f t="shared" si="123"/>
        <v>7080</v>
      </c>
      <c r="J3950" s="4">
        <f>Rent[[#This Row],[Actual_Rent]]/Rent[[#This Row],[Planned_rent]]</f>
        <v>0.58333333333333337</v>
      </c>
      <c r="K3950"/>
    </row>
    <row r="3951" spans="1:11" x14ac:dyDescent="0.25">
      <c r="A3951">
        <v>216</v>
      </c>
      <c r="B3951" s="1">
        <v>40179</v>
      </c>
      <c r="C3951">
        <v>8</v>
      </c>
      <c r="D3951" t="str">
        <f>VLOOKUP(Rent[[#This Row],[Real_estate_Item]],Houses[#All],2)</f>
        <v>Geldrop</v>
      </c>
      <c r="E3951" t="str">
        <f>VLOOKUP(Rent[[#This Row],[Real_estate_Item]],Houses[#All],3)</f>
        <v>Hulst</v>
      </c>
      <c r="F3951" t="str">
        <f>VLOOKUP(Rent[[#This Row],[Real_estate_Item]],Houses[#All],6)</f>
        <v>House</v>
      </c>
      <c r="G3951" s="3">
        <f>VLOOKUP(Rent[[#This Row],[Real_estate_Item]],Houses[#All],7)</f>
        <v>590</v>
      </c>
      <c r="H3951" s="3">
        <f t="shared" si="122"/>
        <v>4720</v>
      </c>
      <c r="I3951" s="3">
        <f t="shared" si="123"/>
        <v>7080</v>
      </c>
      <c r="J3951" s="4">
        <f>Rent[[#This Row],[Actual_Rent]]/Rent[[#This Row],[Planned_rent]]</f>
        <v>0.66666666666666663</v>
      </c>
      <c r="K3951"/>
    </row>
    <row r="3952" spans="1:11" x14ac:dyDescent="0.25">
      <c r="A3952">
        <v>216</v>
      </c>
      <c r="B3952" s="1">
        <v>40544</v>
      </c>
      <c r="C3952">
        <v>11</v>
      </c>
      <c r="D3952" t="str">
        <f>VLOOKUP(Rent[[#This Row],[Real_estate_Item]],Houses[#All],2)</f>
        <v>Geldrop</v>
      </c>
      <c r="E3952" t="str">
        <f>VLOOKUP(Rent[[#This Row],[Real_estate_Item]],Houses[#All],3)</f>
        <v>Hulst</v>
      </c>
      <c r="F3952" t="str">
        <f>VLOOKUP(Rent[[#This Row],[Real_estate_Item]],Houses[#All],6)</f>
        <v>House</v>
      </c>
      <c r="G3952" s="3">
        <f>VLOOKUP(Rent[[#This Row],[Real_estate_Item]],Houses[#All],7)</f>
        <v>590</v>
      </c>
      <c r="H3952" s="3">
        <f t="shared" si="122"/>
        <v>6490</v>
      </c>
      <c r="I3952" s="3">
        <f t="shared" si="123"/>
        <v>7080</v>
      </c>
      <c r="J3952" s="4">
        <f>Rent[[#This Row],[Actual_Rent]]/Rent[[#This Row],[Planned_rent]]</f>
        <v>0.91666666666666663</v>
      </c>
      <c r="K3952"/>
    </row>
    <row r="3953" spans="1:11" x14ac:dyDescent="0.25">
      <c r="A3953">
        <v>216</v>
      </c>
      <c r="B3953" s="1">
        <v>40909</v>
      </c>
      <c r="C3953">
        <v>9</v>
      </c>
      <c r="D3953" t="str">
        <f>VLOOKUP(Rent[[#This Row],[Real_estate_Item]],Houses[#All],2)</f>
        <v>Geldrop</v>
      </c>
      <c r="E3953" t="str">
        <f>VLOOKUP(Rent[[#This Row],[Real_estate_Item]],Houses[#All],3)</f>
        <v>Hulst</v>
      </c>
      <c r="F3953" t="str">
        <f>VLOOKUP(Rent[[#This Row],[Real_estate_Item]],Houses[#All],6)</f>
        <v>House</v>
      </c>
      <c r="G3953" s="3">
        <f>VLOOKUP(Rent[[#This Row],[Real_estate_Item]],Houses[#All],7)</f>
        <v>590</v>
      </c>
      <c r="H3953" s="3">
        <f t="shared" si="122"/>
        <v>5310</v>
      </c>
      <c r="I3953" s="3">
        <f t="shared" si="123"/>
        <v>7080</v>
      </c>
      <c r="J3953" s="4">
        <f>Rent[[#This Row],[Actual_Rent]]/Rent[[#This Row],[Planned_rent]]</f>
        <v>0.75</v>
      </c>
      <c r="K3953"/>
    </row>
    <row r="3954" spans="1:11" x14ac:dyDescent="0.25">
      <c r="A3954">
        <v>216</v>
      </c>
      <c r="B3954" s="1">
        <v>41275</v>
      </c>
      <c r="C3954">
        <v>8</v>
      </c>
      <c r="D3954" t="str">
        <f>VLOOKUP(Rent[[#This Row],[Real_estate_Item]],Houses[#All],2)</f>
        <v>Geldrop</v>
      </c>
      <c r="E3954" t="str">
        <f>VLOOKUP(Rent[[#This Row],[Real_estate_Item]],Houses[#All],3)</f>
        <v>Hulst</v>
      </c>
      <c r="F3954" t="str">
        <f>VLOOKUP(Rent[[#This Row],[Real_estate_Item]],Houses[#All],6)</f>
        <v>House</v>
      </c>
      <c r="G3954" s="3">
        <f>VLOOKUP(Rent[[#This Row],[Real_estate_Item]],Houses[#All],7)</f>
        <v>590</v>
      </c>
      <c r="H3954" s="3">
        <f t="shared" si="122"/>
        <v>4720</v>
      </c>
      <c r="I3954" s="3">
        <f t="shared" si="123"/>
        <v>7080</v>
      </c>
      <c r="J3954" s="4">
        <f>Rent[[#This Row],[Actual_Rent]]/Rent[[#This Row],[Planned_rent]]</f>
        <v>0.66666666666666663</v>
      </c>
      <c r="K3954"/>
    </row>
    <row r="3955" spans="1:11" x14ac:dyDescent="0.25">
      <c r="A3955">
        <v>216</v>
      </c>
      <c r="B3955" s="1">
        <v>41640</v>
      </c>
      <c r="C3955">
        <v>10</v>
      </c>
      <c r="D3955" t="str">
        <f>VLOOKUP(Rent[[#This Row],[Real_estate_Item]],Houses[#All],2)</f>
        <v>Geldrop</v>
      </c>
      <c r="E3955" t="str">
        <f>VLOOKUP(Rent[[#This Row],[Real_estate_Item]],Houses[#All],3)</f>
        <v>Hulst</v>
      </c>
      <c r="F3955" t="str">
        <f>VLOOKUP(Rent[[#This Row],[Real_estate_Item]],Houses[#All],6)</f>
        <v>House</v>
      </c>
      <c r="G3955" s="3">
        <f>VLOOKUP(Rent[[#This Row],[Real_estate_Item]],Houses[#All],7)</f>
        <v>590</v>
      </c>
      <c r="H3955" s="3">
        <f t="shared" si="122"/>
        <v>5900</v>
      </c>
      <c r="I3955" s="3">
        <f t="shared" si="123"/>
        <v>7080</v>
      </c>
      <c r="J3955" s="4">
        <f>Rent[[#This Row],[Actual_Rent]]/Rent[[#This Row],[Planned_rent]]</f>
        <v>0.83333333333333337</v>
      </c>
      <c r="K3955"/>
    </row>
    <row r="3956" spans="1:11" x14ac:dyDescent="0.25">
      <c r="A3956">
        <v>216</v>
      </c>
      <c r="B3956" s="1">
        <v>42005</v>
      </c>
      <c r="C3956">
        <v>9</v>
      </c>
      <c r="D3956" t="str">
        <f>VLOOKUP(Rent[[#This Row],[Real_estate_Item]],Houses[#All],2)</f>
        <v>Geldrop</v>
      </c>
      <c r="E3956" t="str">
        <f>VLOOKUP(Rent[[#This Row],[Real_estate_Item]],Houses[#All],3)</f>
        <v>Hulst</v>
      </c>
      <c r="F3956" t="str">
        <f>VLOOKUP(Rent[[#This Row],[Real_estate_Item]],Houses[#All],6)</f>
        <v>House</v>
      </c>
      <c r="G3956" s="3">
        <f>VLOOKUP(Rent[[#This Row],[Real_estate_Item]],Houses[#All],7)</f>
        <v>590</v>
      </c>
      <c r="H3956" s="3">
        <f t="shared" si="122"/>
        <v>5310</v>
      </c>
      <c r="I3956" s="3">
        <f t="shared" si="123"/>
        <v>7080</v>
      </c>
      <c r="J3956" s="4">
        <f>Rent[[#This Row],[Actual_Rent]]/Rent[[#This Row],[Planned_rent]]</f>
        <v>0.75</v>
      </c>
      <c r="K3956"/>
    </row>
    <row r="3957" spans="1:11" x14ac:dyDescent="0.25">
      <c r="A3957">
        <v>216</v>
      </c>
      <c r="B3957" s="1">
        <v>42370</v>
      </c>
      <c r="C3957">
        <v>7</v>
      </c>
      <c r="D3957" t="str">
        <f>VLOOKUP(Rent[[#This Row],[Real_estate_Item]],Houses[#All],2)</f>
        <v>Geldrop</v>
      </c>
      <c r="E3957" t="str">
        <f>VLOOKUP(Rent[[#This Row],[Real_estate_Item]],Houses[#All],3)</f>
        <v>Hulst</v>
      </c>
      <c r="F3957" t="str">
        <f>VLOOKUP(Rent[[#This Row],[Real_estate_Item]],Houses[#All],6)</f>
        <v>House</v>
      </c>
      <c r="G3957" s="3">
        <f>VLOOKUP(Rent[[#This Row],[Real_estate_Item]],Houses[#All],7)</f>
        <v>590</v>
      </c>
      <c r="H3957" s="3">
        <f t="shared" si="122"/>
        <v>4130</v>
      </c>
      <c r="I3957" s="3">
        <f t="shared" si="123"/>
        <v>7080</v>
      </c>
      <c r="J3957" s="4">
        <f>Rent[[#This Row],[Actual_Rent]]/Rent[[#This Row],[Planned_rent]]</f>
        <v>0.58333333333333337</v>
      </c>
      <c r="K3957"/>
    </row>
    <row r="3958" spans="1:11" x14ac:dyDescent="0.25">
      <c r="A3958">
        <v>216</v>
      </c>
      <c r="B3958" s="1">
        <v>42736</v>
      </c>
      <c r="C3958">
        <v>8</v>
      </c>
      <c r="D3958" t="str">
        <f>VLOOKUP(Rent[[#This Row],[Real_estate_Item]],Houses[#All],2)</f>
        <v>Geldrop</v>
      </c>
      <c r="E3958" t="str">
        <f>VLOOKUP(Rent[[#This Row],[Real_estate_Item]],Houses[#All],3)</f>
        <v>Hulst</v>
      </c>
      <c r="F3958" t="str">
        <f>VLOOKUP(Rent[[#This Row],[Real_estate_Item]],Houses[#All],6)</f>
        <v>House</v>
      </c>
      <c r="G3958" s="3">
        <f>VLOOKUP(Rent[[#This Row],[Real_estate_Item]],Houses[#All],7)</f>
        <v>590</v>
      </c>
      <c r="H3958" s="3">
        <f t="shared" si="122"/>
        <v>4720</v>
      </c>
      <c r="I3958" s="3">
        <f t="shared" si="123"/>
        <v>7080</v>
      </c>
      <c r="J3958" s="4">
        <f>Rent[[#This Row],[Actual_Rent]]/Rent[[#This Row],[Planned_rent]]</f>
        <v>0.66666666666666663</v>
      </c>
      <c r="K3958"/>
    </row>
    <row r="3959" spans="1:11" x14ac:dyDescent="0.25">
      <c r="A3959">
        <v>216</v>
      </c>
      <c r="B3959" s="1">
        <v>43101</v>
      </c>
      <c r="C3959">
        <v>11</v>
      </c>
      <c r="D3959" t="str">
        <f>VLOOKUP(Rent[[#This Row],[Real_estate_Item]],Houses[#All],2)</f>
        <v>Geldrop</v>
      </c>
      <c r="E3959" t="str">
        <f>VLOOKUP(Rent[[#This Row],[Real_estate_Item]],Houses[#All],3)</f>
        <v>Hulst</v>
      </c>
      <c r="F3959" t="str">
        <f>VLOOKUP(Rent[[#This Row],[Real_estate_Item]],Houses[#All],6)</f>
        <v>House</v>
      </c>
      <c r="G3959" s="3">
        <f>VLOOKUP(Rent[[#This Row],[Real_estate_Item]],Houses[#All],7)</f>
        <v>590</v>
      </c>
      <c r="H3959" s="3">
        <f t="shared" si="122"/>
        <v>6490</v>
      </c>
      <c r="I3959" s="3">
        <f t="shared" si="123"/>
        <v>7080</v>
      </c>
      <c r="J3959" s="4">
        <f>Rent[[#This Row],[Actual_Rent]]/Rent[[#This Row],[Planned_rent]]</f>
        <v>0.91666666666666663</v>
      </c>
      <c r="K3959"/>
    </row>
    <row r="3960" spans="1:11" x14ac:dyDescent="0.25">
      <c r="A3960">
        <v>216</v>
      </c>
      <c r="B3960" s="1">
        <v>43466</v>
      </c>
      <c r="C3960">
        <v>9</v>
      </c>
      <c r="D3960" t="str">
        <f>VLOOKUP(Rent[[#This Row],[Real_estate_Item]],Houses[#All],2)</f>
        <v>Geldrop</v>
      </c>
      <c r="E3960" t="str">
        <f>VLOOKUP(Rent[[#This Row],[Real_estate_Item]],Houses[#All],3)</f>
        <v>Hulst</v>
      </c>
      <c r="F3960" t="str">
        <f>VLOOKUP(Rent[[#This Row],[Real_estate_Item]],Houses[#All],6)</f>
        <v>House</v>
      </c>
      <c r="G3960" s="3">
        <f>VLOOKUP(Rent[[#This Row],[Real_estate_Item]],Houses[#All],7)</f>
        <v>590</v>
      </c>
      <c r="H3960" s="3">
        <f t="shared" si="122"/>
        <v>5310</v>
      </c>
      <c r="I3960" s="3">
        <f t="shared" si="123"/>
        <v>7080</v>
      </c>
      <c r="J3960" s="4">
        <f>Rent[[#This Row],[Actual_Rent]]/Rent[[#This Row],[Planned_rent]]</f>
        <v>0.75</v>
      </c>
      <c r="K3960"/>
    </row>
    <row r="3961" spans="1:11" x14ac:dyDescent="0.25">
      <c r="A3961">
        <v>217</v>
      </c>
      <c r="B3961" s="1">
        <v>36892</v>
      </c>
      <c r="C3961">
        <v>9</v>
      </c>
      <c r="D3961" t="str">
        <f>VLOOKUP(Rent[[#This Row],[Real_estate_Item]],Houses[#All],2)</f>
        <v>Geldrop</v>
      </c>
      <c r="E3961" t="str">
        <f>VLOOKUP(Rent[[#This Row],[Real_estate_Item]],Houses[#All],3)</f>
        <v>Hulst</v>
      </c>
      <c r="F3961" t="str">
        <f>VLOOKUP(Rent[[#This Row],[Real_estate_Item]],Houses[#All],6)</f>
        <v>House</v>
      </c>
      <c r="G3961" s="3">
        <f>VLOOKUP(Rent[[#This Row],[Real_estate_Item]],Houses[#All],7)</f>
        <v>550</v>
      </c>
      <c r="H3961" s="3">
        <f t="shared" si="122"/>
        <v>4950</v>
      </c>
      <c r="I3961" s="3">
        <f t="shared" si="123"/>
        <v>6600</v>
      </c>
      <c r="J3961" s="4">
        <f>Rent[[#This Row],[Actual_Rent]]/Rent[[#This Row],[Planned_rent]]</f>
        <v>0.75</v>
      </c>
      <c r="K3961"/>
    </row>
    <row r="3962" spans="1:11" x14ac:dyDescent="0.25">
      <c r="A3962">
        <v>217</v>
      </c>
      <c r="B3962" s="1">
        <v>37257</v>
      </c>
      <c r="C3962">
        <v>7</v>
      </c>
      <c r="D3962" t="str">
        <f>VLOOKUP(Rent[[#This Row],[Real_estate_Item]],Houses[#All],2)</f>
        <v>Geldrop</v>
      </c>
      <c r="E3962" t="str">
        <f>VLOOKUP(Rent[[#This Row],[Real_estate_Item]],Houses[#All],3)</f>
        <v>Hulst</v>
      </c>
      <c r="F3962" t="str">
        <f>VLOOKUP(Rent[[#This Row],[Real_estate_Item]],Houses[#All],6)</f>
        <v>House</v>
      </c>
      <c r="G3962" s="3">
        <f>VLOOKUP(Rent[[#This Row],[Real_estate_Item]],Houses[#All],7)</f>
        <v>550</v>
      </c>
      <c r="H3962" s="3">
        <f t="shared" si="122"/>
        <v>3850</v>
      </c>
      <c r="I3962" s="3">
        <f t="shared" si="123"/>
        <v>6600</v>
      </c>
      <c r="J3962" s="4">
        <f>Rent[[#This Row],[Actual_Rent]]/Rent[[#This Row],[Planned_rent]]</f>
        <v>0.58333333333333337</v>
      </c>
      <c r="K3962"/>
    </row>
    <row r="3963" spans="1:11" x14ac:dyDescent="0.25">
      <c r="A3963">
        <v>217</v>
      </c>
      <c r="B3963" s="1">
        <v>37622</v>
      </c>
      <c r="C3963">
        <v>8</v>
      </c>
      <c r="D3963" t="str">
        <f>VLOOKUP(Rent[[#This Row],[Real_estate_Item]],Houses[#All],2)</f>
        <v>Geldrop</v>
      </c>
      <c r="E3963" t="str">
        <f>VLOOKUP(Rent[[#This Row],[Real_estate_Item]],Houses[#All],3)</f>
        <v>Hulst</v>
      </c>
      <c r="F3963" t="str">
        <f>VLOOKUP(Rent[[#This Row],[Real_estate_Item]],Houses[#All],6)</f>
        <v>House</v>
      </c>
      <c r="G3963" s="3">
        <f>VLOOKUP(Rent[[#This Row],[Real_estate_Item]],Houses[#All],7)</f>
        <v>550</v>
      </c>
      <c r="H3963" s="3">
        <f t="shared" si="122"/>
        <v>4400</v>
      </c>
      <c r="I3963" s="3">
        <f t="shared" si="123"/>
        <v>6600</v>
      </c>
      <c r="J3963" s="4">
        <f>Rent[[#This Row],[Actual_Rent]]/Rent[[#This Row],[Planned_rent]]</f>
        <v>0.66666666666666663</v>
      </c>
      <c r="K3963"/>
    </row>
    <row r="3964" spans="1:11" x14ac:dyDescent="0.25">
      <c r="A3964">
        <v>217</v>
      </c>
      <c r="B3964" s="1">
        <v>37987</v>
      </c>
      <c r="C3964">
        <v>10</v>
      </c>
      <c r="D3964" t="str">
        <f>VLOOKUP(Rent[[#This Row],[Real_estate_Item]],Houses[#All],2)</f>
        <v>Geldrop</v>
      </c>
      <c r="E3964" t="str">
        <f>VLOOKUP(Rent[[#This Row],[Real_estate_Item]],Houses[#All],3)</f>
        <v>Hulst</v>
      </c>
      <c r="F3964" t="str">
        <f>VLOOKUP(Rent[[#This Row],[Real_estate_Item]],Houses[#All],6)</f>
        <v>House</v>
      </c>
      <c r="G3964" s="3">
        <f>VLOOKUP(Rent[[#This Row],[Real_estate_Item]],Houses[#All],7)</f>
        <v>550</v>
      </c>
      <c r="H3964" s="3">
        <f t="shared" si="122"/>
        <v>5500</v>
      </c>
      <c r="I3964" s="3">
        <f t="shared" si="123"/>
        <v>6600</v>
      </c>
      <c r="J3964" s="4">
        <f>Rent[[#This Row],[Actual_Rent]]/Rent[[#This Row],[Planned_rent]]</f>
        <v>0.83333333333333337</v>
      </c>
      <c r="K3964"/>
    </row>
    <row r="3965" spans="1:11" x14ac:dyDescent="0.25">
      <c r="A3965">
        <v>217</v>
      </c>
      <c r="B3965" s="1">
        <v>38353</v>
      </c>
      <c r="C3965">
        <v>7</v>
      </c>
      <c r="D3965" t="str">
        <f>VLOOKUP(Rent[[#This Row],[Real_estate_Item]],Houses[#All],2)</f>
        <v>Geldrop</v>
      </c>
      <c r="E3965" t="str">
        <f>VLOOKUP(Rent[[#This Row],[Real_estate_Item]],Houses[#All],3)</f>
        <v>Hulst</v>
      </c>
      <c r="F3965" t="str">
        <f>VLOOKUP(Rent[[#This Row],[Real_estate_Item]],Houses[#All],6)</f>
        <v>House</v>
      </c>
      <c r="G3965" s="3">
        <f>VLOOKUP(Rent[[#This Row],[Real_estate_Item]],Houses[#All],7)</f>
        <v>550</v>
      </c>
      <c r="H3965" s="3">
        <f t="shared" si="122"/>
        <v>3850</v>
      </c>
      <c r="I3965" s="3">
        <f t="shared" si="123"/>
        <v>6600</v>
      </c>
      <c r="J3965" s="4">
        <f>Rent[[#This Row],[Actual_Rent]]/Rent[[#This Row],[Planned_rent]]</f>
        <v>0.58333333333333337</v>
      </c>
      <c r="K3965"/>
    </row>
    <row r="3966" spans="1:11" x14ac:dyDescent="0.25">
      <c r="A3966">
        <v>217</v>
      </c>
      <c r="B3966" s="1">
        <v>38718</v>
      </c>
      <c r="C3966">
        <v>9</v>
      </c>
      <c r="D3966" t="str">
        <f>VLOOKUP(Rent[[#This Row],[Real_estate_Item]],Houses[#All],2)</f>
        <v>Geldrop</v>
      </c>
      <c r="E3966" t="str">
        <f>VLOOKUP(Rent[[#This Row],[Real_estate_Item]],Houses[#All],3)</f>
        <v>Hulst</v>
      </c>
      <c r="F3966" t="str">
        <f>VLOOKUP(Rent[[#This Row],[Real_estate_Item]],Houses[#All],6)</f>
        <v>House</v>
      </c>
      <c r="G3966" s="3">
        <f>VLOOKUP(Rent[[#This Row],[Real_estate_Item]],Houses[#All],7)</f>
        <v>550</v>
      </c>
      <c r="H3966" s="3">
        <f t="shared" si="122"/>
        <v>4950</v>
      </c>
      <c r="I3966" s="3">
        <f t="shared" si="123"/>
        <v>6600</v>
      </c>
      <c r="J3966" s="4">
        <f>Rent[[#This Row],[Actual_Rent]]/Rent[[#This Row],[Planned_rent]]</f>
        <v>0.75</v>
      </c>
      <c r="K3966"/>
    </row>
    <row r="3967" spans="1:11" x14ac:dyDescent="0.25">
      <c r="A3967">
        <v>217</v>
      </c>
      <c r="B3967" s="1">
        <v>39083</v>
      </c>
      <c r="C3967">
        <v>11</v>
      </c>
      <c r="D3967" t="str">
        <f>VLOOKUP(Rent[[#This Row],[Real_estate_Item]],Houses[#All],2)</f>
        <v>Geldrop</v>
      </c>
      <c r="E3967" t="str">
        <f>VLOOKUP(Rent[[#This Row],[Real_estate_Item]],Houses[#All],3)</f>
        <v>Hulst</v>
      </c>
      <c r="F3967" t="str">
        <f>VLOOKUP(Rent[[#This Row],[Real_estate_Item]],Houses[#All],6)</f>
        <v>House</v>
      </c>
      <c r="G3967" s="3">
        <f>VLOOKUP(Rent[[#This Row],[Real_estate_Item]],Houses[#All],7)</f>
        <v>550</v>
      </c>
      <c r="H3967" s="3">
        <f t="shared" si="122"/>
        <v>6050</v>
      </c>
      <c r="I3967" s="3">
        <f t="shared" si="123"/>
        <v>6600</v>
      </c>
      <c r="J3967" s="4">
        <f>Rent[[#This Row],[Actual_Rent]]/Rent[[#This Row],[Planned_rent]]</f>
        <v>0.91666666666666663</v>
      </c>
      <c r="K3967"/>
    </row>
    <row r="3968" spans="1:11" x14ac:dyDescent="0.25">
      <c r="A3968">
        <v>217</v>
      </c>
      <c r="B3968" s="1">
        <v>39448</v>
      </c>
      <c r="C3968">
        <v>10</v>
      </c>
      <c r="D3968" t="str">
        <f>VLOOKUP(Rent[[#This Row],[Real_estate_Item]],Houses[#All],2)</f>
        <v>Geldrop</v>
      </c>
      <c r="E3968" t="str">
        <f>VLOOKUP(Rent[[#This Row],[Real_estate_Item]],Houses[#All],3)</f>
        <v>Hulst</v>
      </c>
      <c r="F3968" t="str">
        <f>VLOOKUP(Rent[[#This Row],[Real_estate_Item]],Houses[#All],6)</f>
        <v>House</v>
      </c>
      <c r="G3968" s="3">
        <f>VLOOKUP(Rent[[#This Row],[Real_estate_Item]],Houses[#All],7)</f>
        <v>550</v>
      </c>
      <c r="H3968" s="3">
        <f t="shared" si="122"/>
        <v>5500</v>
      </c>
      <c r="I3968" s="3">
        <f t="shared" si="123"/>
        <v>6600</v>
      </c>
      <c r="J3968" s="4">
        <f>Rent[[#This Row],[Actual_Rent]]/Rent[[#This Row],[Planned_rent]]</f>
        <v>0.83333333333333337</v>
      </c>
      <c r="K3968"/>
    </row>
    <row r="3969" spans="1:11" x14ac:dyDescent="0.25">
      <c r="A3969">
        <v>217</v>
      </c>
      <c r="B3969" s="1">
        <v>39814</v>
      </c>
      <c r="C3969">
        <v>9</v>
      </c>
      <c r="D3969" t="str">
        <f>VLOOKUP(Rent[[#This Row],[Real_estate_Item]],Houses[#All],2)</f>
        <v>Geldrop</v>
      </c>
      <c r="E3969" t="str">
        <f>VLOOKUP(Rent[[#This Row],[Real_estate_Item]],Houses[#All],3)</f>
        <v>Hulst</v>
      </c>
      <c r="F3969" t="str">
        <f>VLOOKUP(Rent[[#This Row],[Real_estate_Item]],Houses[#All],6)</f>
        <v>House</v>
      </c>
      <c r="G3969" s="3">
        <f>VLOOKUP(Rent[[#This Row],[Real_estate_Item]],Houses[#All],7)</f>
        <v>550</v>
      </c>
      <c r="H3969" s="3">
        <f t="shared" si="122"/>
        <v>4950</v>
      </c>
      <c r="I3969" s="3">
        <f t="shared" si="123"/>
        <v>6600</v>
      </c>
      <c r="J3969" s="4">
        <f>Rent[[#This Row],[Actual_Rent]]/Rent[[#This Row],[Planned_rent]]</f>
        <v>0.75</v>
      </c>
      <c r="K3969"/>
    </row>
    <row r="3970" spans="1:11" x14ac:dyDescent="0.25">
      <c r="A3970">
        <v>217</v>
      </c>
      <c r="B3970" s="1">
        <v>40179</v>
      </c>
      <c r="C3970">
        <v>9</v>
      </c>
      <c r="D3970" t="str">
        <f>VLOOKUP(Rent[[#This Row],[Real_estate_Item]],Houses[#All],2)</f>
        <v>Geldrop</v>
      </c>
      <c r="E3970" t="str">
        <f>VLOOKUP(Rent[[#This Row],[Real_estate_Item]],Houses[#All],3)</f>
        <v>Hulst</v>
      </c>
      <c r="F3970" t="str">
        <f>VLOOKUP(Rent[[#This Row],[Real_estate_Item]],Houses[#All],6)</f>
        <v>House</v>
      </c>
      <c r="G3970" s="3">
        <f>VLOOKUP(Rent[[#This Row],[Real_estate_Item]],Houses[#All],7)</f>
        <v>550</v>
      </c>
      <c r="H3970" s="3">
        <f t="shared" ref="H3970:H4033" si="124">C3970*G3970</f>
        <v>4950</v>
      </c>
      <c r="I3970" s="3">
        <f t="shared" ref="I3970:I4033" si="125">$C$2*G3970</f>
        <v>6600</v>
      </c>
      <c r="J3970" s="4">
        <f>Rent[[#This Row],[Actual_Rent]]/Rent[[#This Row],[Planned_rent]]</f>
        <v>0.75</v>
      </c>
      <c r="K3970"/>
    </row>
    <row r="3971" spans="1:11" x14ac:dyDescent="0.25">
      <c r="A3971">
        <v>217</v>
      </c>
      <c r="B3971" s="1">
        <v>40544</v>
      </c>
      <c r="C3971">
        <v>7</v>
      </c>
      <c r="D3971" t="str">
        <f>VLOOKUP(Rent[[#This Row],[Real_estate_Item]],Houses[#All],2)</f>
        <v>Geldrop</v>
      </c>
      <c r="E3971" t="str">
        <f>VLOOKUP(Rent[[#This Row],[Real_estate_Item]],Houses[#All],3)</f>
        <v>Hulst</v>
      </c>
      <c r="F3971" t="str">
        <f>VLOOKUP(Rent[[#This Row],[Real_estate_Item]],Houses[#All],6)</f>
        <v>House</v>
      </c>
      <c r="G3971" s="3">
        <f>VLOOKUP(Rent[[#This Row],[Real_estate_Item]],Houses[#All],7)</f>
        <v>550</v>
      </c>
      <c r="H3971" s="3">
        <f t="shared" si="124"/>
        <v>3850</v>
      </c>
      <c r="I3971" s="3">
        <f t="shared" si="125"/>
        <v>6600</v>
      </c>
      <c r="J3971" s="4">
        <f>Rent[[#This Row],[Actual_Rent]]/Rent[[#This Row],[Planned_rent]]</f>
        <v>0.58333333333333337</v>
      </c>
      <c r="K3971"/>
    </row>
    <row r="3972" spans="1:11" x14ac:dyDescent="0.25">
      <c r="A3972">
        <v>217</v>
      </c>
      <c r="B3972" s="1">
        <v>40909</v>
      </c>
      <c r="C3972">
        <v>10</v>
      </c>
      <c r="D3972" t="str">
        <f>VLOOKUP(Rent[[#This Row],[Real_estate_Item]],Houses[#All],2)</f>
        <v>Geldrop</v>
      </c>
      <c r="E3972" t="str">
        <f>VLOOKUP(Rent[[#This Row],[Real_estate_Item]],Houses[#All],3)</f>
        <v>Hulst</v>
      </c>
      <c r="F3972" t="str">
        <f>VLOOKUP(Rent[[#This Row],[Real_estate_Item]],Houses[#All],6)</f>
        <v>House</v>
      </c>
      <c r="G3972" s="3">
        <f>VLOOKUP(Rent[[#This Row],[Real_estate_Item]],Houses[#All],7)</f>
        <v>550</v>
      </c>
      <c r="H3972" s="3">
        <f t="shared" si="124"/>
        <v>5500</v>
      </c>
      <c r="I3972" s="3">
        <f t="shared" si="125"/>
        <v>6600</v>
      </c>
      <c r="J3972" s="4">
        <f>Rent[[#This Row],[Actual_Rent]]/Rent[[#This Row],[Planned_rent]]</f>
        <v>0.83333333333333337</v>
      </c>
      <c r="K3972"/>
    </row>
    <row r="3973" spans="1:11" x14ac:dyDescent="0.25">
      <c r="A3973">
        <v>217</v>
      </c>
      <c r="B3973" s="1">
        <v>41275</v>
      </c>
      <c r="C3973">
        <v>10</v>
      </c>
      <c r="D3973" t="str">
        <f>VLOOKUP(Rent[[#This Row],[Real_estate_Item]],Houses[#All],2)</f>
        <v>Geldrop</v>
      </c>
      <c r="E3973" t="str">
        <f>VLOOKUP(Rent[[#This Row],[Real_estate_Item]],Houses[#All],3)</f>
        <v>Hulst</v>
      </c>
      <c r="F3973" t="str">
        <f>VLOOKUP(Rent[[#This Row],[Real_estate_Item]],Houses[#All],6)</f>
        <v>House</v>
      </c>
      <c r="G3973" s="3">
        <f>VLOOKUP(Rent[[#This Row],[Real_estate_Item]],Houses[#All],7)</f>
        <v>550</v>
      </c>
      <c r="H3973" s="3">
        <f t="shared" si="124"/>
        <v>5500</v>
      </c>
      <c r="I3973" s="3">
        <f t="shared" si="125"/>
        <v>6600</v>
      </c>
      <c r="J3973" s="4">
        <f>Rent[[#This Row],[Actual_Rent]]/Rent[[#This Row],[Planned_rent]]</f>
        <v>0.83333333333333337</v>
      </c>
      <c r="K3973"/>
    </row>
    <row r="3974" spans="1:11" x14ac:dyDescent="0.25">
      <c r="A3974">
        <v>217</v>
      </c>
      <c r="B3974" s="1">
        <v>41640</v>
      </c>
      <c r="C3974">
        <v>10</v>
      </c>
      <c r="D3974" t="str">
        <f>VLOOKUP(Rent[[#This Row],[Real_estate_Item]],Houses[#All],2)</f>
        <v>Geldrop</v>
      </c>
      <c r="E3974" t="str">
        <f>VLOOKUP(Rent[[#This Row],[Real_estate_Item]],Houses[#All],3)</f>
        <v>Hulst</v>
      </c>
      <c r="F3974" t="str">
        <f>VLOOKUP(Rent[[#This Row],[Real_estate_Item]],Houses[#All],6)</f>
        <v>House</v>
      </c>
      <c r="G3974" s="3">
        <f>VLOOKUP(Rent[[#This Row],[Real_estate_Item]],Houses[#All],7)</f>
        <v>550</v>
      </c>
      <c r="H3974" s="3">
        <f t="shared" si="124"/>
        <v>5500</v>
      </c>
      <c r="I3974" s="3">
        <f t="shared" si="125"/>
        <v>6600</v>
      </c>
      <c r="J3974" s="4">
        <f>Rent[[#This Row],[Actual_Rent]]/Rent[[#This Row],[Planned_rent]]</f>
        <v>0.83333333333333337</v>
      </c>
      <c r="K3974"/>
    </row>
    <row r="3975" spans="1:11" x14ac:dyDescent="0.25">
      <c r="A3975">
        <v>217</v>
      </c>
      <c r="B3975" s="1">
        <v>42005</v>
      </c>
      <c r="C3975">
        <v>8</v>
      </c>
      <c r="D3975" t="str">
        <f>VLOOKUP(Rent[[#This Row],[Real_estate_Item]],Houses[#All],2)</f>
        <v>Geldrop</v>
      </c>
      <c r="E3975" t="str">
        <f>VLOOKUP(Rent[[#This Row],[Real_estate_Item]],Houses[#All],3)</f>
        <v>Hulst</v>
      </c>
      <c r="F3975" t="str">
        <f>VLOOKUP(Rent[[#This Row],[Real_estate_Item]],Houses[#All],6)</f>
        <v>House</v>
      </c>
      <c r="G3975" s="3">
        <f>VLOOKUP(Rent[[#This Row],[Real_estate_Item]],Houses[#All],7)</f>
        <v>550</v>
      </c>
      <c r="H3975" s="3">
        <f t="shared" si="124"/>
        <v>4400</v>
      </c>
      <c r="I3975" s="3">
        <f t="shared" si="125"/>
        <v>6600</v>
      </c>
      <c r="J3975" s="4">
        <f>Rent[[#This Row],[Actual_Rent]]/Rent[[#This Row],[Planned_rent]]</f>
        <v>0.66666666666666663</v>
      </c>
      <c r="K3975"/>
    </row>
    <row r="3976" spans="1:11" x14ac:dyDescent="0.25">
      <c r="A3976">
        <v>217</v>
      </c>
      <c r="B3976" s="1">
        <v>42370</v>
      </c>
      <c r="C3976">
        <v>7</v>
      </c>
      <c r="D3976" t="str">
        <f>VLOOKUP(Rent[[#This Row],[Real_estate_Item]],Houses[#All],2)</f>
        <v>Geldrop</v>
      </c>
      <c r="E3976" t="str">
        <f>VLOOKUP(Rent[[#This Row],[Real_estate_Item]],Houses[#All],3)</f>
        <v>Hulst</v>
      </c>
      <c r="F3976" t="str">
        <f>VLOOKUP(Rent[[#This Row],[Real_estate_Item]],Houses[#All],6)</f>
        <v>House</v>
      </c>
      <c r="G3976" s="3">
        <f>VLOOKUP(Rent[[#This Row],[Real_estate_Item]],Houses[#All],7)</f>
        <v>550</v>
      </c>
      <c r="H3976" s="3">
        <f t="shared" si="124"/>
        <v>3850</v>
      </c>
      <c r="I3976" s="3">
        <f t="shared" si="125"/>
        <v>6600</v>
      </c>
      <c r="J3976" s="4">
        <f>Rent[[#This Row],[Actual_Rent]]/Rent[[#This Row],[Planned_rent]]</f>
        <v>0.58333333333333337</v>
      </c>
      <c r="K3976"/>
    </row>
    <row r="3977" spans="1:11" x14ac:dyDescent="0.25">
      <c r="A3977">
        <v>217</v>
      </c>
      <c r="B3977" s="1">
        <v>42736</v>
      </c>
      <c r="C3977">
        <v>7</v>
      </c>
      <c r="D3977" t="str">
        <f>VLOOKUP(Rent[[#This Row],[Real_estate_Item]],Houses[#All],2)</f>
        <v>Geldrop</v>
      </c>
      <c r="E3977" t="str">
        <f>VLOOKUP(Rent[[#This Row],[Real_estate_Item]],Houses[#All],3)</f>
        <v>Hulst</v>
      </c>
      <c r="F3977" t="str">
        <f>VLOOKUP(Rent[[#This Row],[Real_estate_Item]],Houses[#All],6)</f>
        <v>House</v>
      </c>
      <c r="G3977" s="3">
        <f>VLOOKUP(Rent[[#This Row],[Real_estate_Item]],Houses[#All],7)</f>
        <v>550</v>
      </c>
      <c r="H3977" s="3">
        <f t="shared" si="124"/>
        <v>3850</v>
      </c>
      <c r="I3977" s="3">
        <f t="shared" si="125"/>
        <v>6600</v>
      </c>
      <c r="J3977" s="4">
        <f>Rent[[#This Row],[Actual_Rent]]/Rent[[#This Row],[Planned_rent]]</f>
        <v>0.58333333333333337</v>
      </c>
      <c r="K3977"/>
    </row>
    <row r="3978" spans="1:11" x14ac:dyDescent="0.25">
      <c r="A3978">
        <v>217</v>
      </c>
      <c r="B3978" s="1">
        <v>43101</v>
      </c>
      <c r="C3978">
        <v>9</v>
      </c>
      <c r="D3978" t="str">
        <f>VLOOKUP(Rent[[#This Row],[Real_estate_Item]],Houses[#All],2)</f>
        <v>Geldrop</v>
      </c>
      <c r="E3978" t="str">
        <f>VLOOKUP(Rent[[#This Row],[Real_estate_Item]],Houses[#All],3)</f>
        <v>Hulst</v>
      </c>
      <c r="F3978" t="str">
        <f>VLOOKUP(Rent[[#This Row],[Real_estate_Item]],Houses[#All],6)</f>
        <v>House</v>
      </c>
      <c r="G3978" s="3">
        <f>VLOOKUP(Rent[[#This Row],[Real_estate_Item]],Houses[#All],7)</f>
        <v>550</v>
      </c>
      <c r="H3978" s="3">
        <f t="shared" si="124"/>
        <v>4950</v>
      </c>
      <c r="I3978" s="3">
        <f t="shared" si="125"/>
        <v>6600</v>
      </c>
      <c r="J3978" s="4">
        <f>Rent[[#This Row],[Actual_Rent]]/Rent[[#This Row],[Planned_rent]]</f>
        <v>0.75</v>
      </c>
      <c r="K3978"/>
    </row>
    <row r="3979" spans="1:11" x14ac:dyDescent="0.25">
      <c r="A3979">
        <v>217</v>
      </c>
      <c r="B3979" s="1">
        <v>43466</v>
      </c>
      <c r="C3979">
        <v>10</v>
      </c>
      <c r="D3979" t="str">
        <f>VLOOKUP(Rent[[#This Row],[Real_estate_Item]],Houses[#All],2)</f>
        <v>Geldrop</v>
      </c>
      <c r="E3979" t="str">
        <f>VLOOKUP(Rent[[#This Row],[Real_estate_Item]],Houses[#All],3)</f>
        <v>Hulst</v>
      </c>
      <c r="F3979" t="str">
        <f>VLOOKUP(Rent[[#This Row],[Real_estate_Item]],Houses[#All],6)</f>
        <v>House</v>
      </c>
      <c r="G3979" s="3">
        <f>VLOOKUP(Rent[[#This Row],[Real_estate_Item]],Houses[#All],7)</f>
        <v>550</v>
      </c>
      <c r="H3979" s="3">
        <f t="shared" si="124"/>
        <v>5500</v>
      </c>
      <c r="I3979" s="3">
        <f t="shared" si="125"/>
        <v>6600</v>
      </c>
      <c r="J3979" s="4">
        <f>Rent[[#This Row],[Actual_Rent]]/Rent[[#This Row],[Planned_rent]]</f>
        <v>0.83333333333333337</v>
      </c>
      <c r="K3979"/>
    </row>
    <row r="3980" spans="1:11" x14ac:dyDescent="0.25">
      <c r="A3980">
        <v>218</v>
      </c>
      <c r="B3980" s="1">
        <v>36892</v>
      </c>
      <c r="C3980">
        <v>9</v>
      </c>
      <c r="D3980" t="str">
        <f>VLOOKUP(Rent[[#This Row],[Real_estate_Item]],Houses[#All],2)</f>
        <v>Geldrop</v>
      </c>
      <c r="E3980" t="str">
        <f>VLOOKUP(Rent[[#This Row],[Real_estate_Item]],Houses[#All],3)</f>
        <v>Hulst</v>
      </c>
      <c r="F3980" t="str">
        <f>VLOOKUP(Rent[[#This Row],[Real_estate_Item]],Houses[#All],6)</f>
        <v>House</v>
      </c>
      <c r="G3980" s="3">
        <f>VLOOKUP(Rent[[#This Row],[Real_estate_Item]],Houses[#All],7)</f>
        <v>575</v>
      </c>
      <c r="H3980" s="3">
        <f t="shared" si="124"/>
        <v>5175</v>
      </c>
      <c r="I3980" s="3">
        <f t="shared" si="125"/>
        <v>6900</v>
      </c>
      <c r="J3980" s="4">
        <f>Rent[[#This Row],[Actual_Rent]]/Rent[[#This Row],[Planned_rent]]</f>
        <v>0.75</v>
      </c>
      <c r="K3980"/>
    </row>
    <row r="3981" spans="1:11" x14ac:dyDescent="0.25">
      <c r="A3981">
        <v>218</v>
      </c>
      <c r="B3981" s="1">
        <v>37257</v>
      </c>
      <c r="C3981">
        <v>11</v>
      </c>
      <c r="D3981" t="str">
        <f>VLOOKUP(Rent[[#This Row],[Real_estate_Item]],Houses[#All],2)</f>
        <v>Geldrop</v>
      </c>
      <c r="E3981" t="str">
        <f>VLOOKUP(Rent[[#This Row],[Real_estate_Item]],Houses[#All],3)</f>
        <v>Hulst</v>
      </c>
      <c r="F3981" t="str">
        <f>VLOOKUP(Rent[[#This Row],[Real_estate_Item]],Houses[#All],6)</f>
        <v>House</v>
      </c>
      <c r="G3981" s="3">
        <f>VLOOKUP(Rent[[#This Row],[Real_estate_Item]],Houses[#All],7)</f>
        <v>575</v>
      </c>
      <c r="H3981" s="3">
        <f t="shared" si="124"/>
        <v>6325</v>
      </c>
      <c r="I3981" s="3">
        <f t="shared" si="125"/>
        <v>6900</v>
      </c>
      <c r="J3981" s="4">
        <f>Rent[[#This Row],[Actual_Rent]]/Rent[[#This Row],[Planned_rent]]</f>
        <v>0.91666666666666663</v>
      </c>
      <c r="K3981"/>
    </row>
    <row r="3982" spans="1:11" x14ac:dyDescent="0.25">
      <c r="A3982">
        <v>218</v>
      </c>
      <c r="B3982" s="1">
        <v>37622</v>
      </c>
      <c r="C3982">
        <v>10</v>
      </c>
      <c r="D3982" t="str">
        <f>VLOOKUP(Rent[[#This Row],[Real_estate_Item]],Houses[#All],2)</f>
        <v>Geldrop</v>
      </c>
      <c r="E3982" t="str">
        <f>VLOOKUP(Rent[[#This Row],[Real_estate_Item]],Houses[#All],3)</f>
        <v>Hulst</v>
      </c>
      <c r="F3982" t="str">
        <f>VLOOKUP(Rent[[#This Row],[Real_estate_Item]],Houses[#All],6)</f>
        <v>House</v>
      </c>
      <c r="G3982" s="3">
        <f>VLOOKUP(Rent[[#This Row],[Real_estate_Item]],Houses[#All],7)</f>
        <v>575</v>
      </c>
      <c r="H3982" s="3">
        <f t="shared" si="124"/>
        <v>5750</v>
      </c>
      <c r="I3982" s="3">
        <f t="shared" si="125"/>
        <v>6900</v>
      </c>
      <c r="J3982" s="4">
        <f>Rent[[#This Row],[Actual_Rent]]/Rent[[#This Row],[Planned_rent]]</f>
        <v>0.83333333333333337</v>
      </c>
      <c r="K3982"/>
    </row>
    <row r="3983" spans="1:11" x14ac:dyDescent="0.25">
      <c r="A3983">
        <v>218</v>
      </c>
      <c r="B3983" s="1">
        <v>37987</v>
      </c>
      <c r="C3983">
        <v>10</v>
      </c>
      <c r="D3983" t="str">
        <f>VLOOKUP(Rent[[#This Row],[Real_estate_Item]],Houses[#All],2)</f>
        <v>Geldrop</v>
      </c>
      <c r="E3983" t="str">
        <f>VLOOKUP(Rent[[#This Row],[Real_estate_Item]],Houses[#All],3)</f>
        <v>Hulst</v>
      </c>
      <c r="F3983" t="str">
        <f>VLOOKUP(Rent[[#This Row],[Real_estate_Item]],Houses[#All],6)</f>
        <v>House</v>
      </c>
      <c r="G3983" s="3">
        <f>VLOOKUP(Rent[[#This Row],[Real_estate_Item]],Houses[#All],7)</f>
        <v>575</v>
      </c>
      <c r="H3983" s="3">
        <f t="shared" si="124"/>
        <v>5750</v>
      </c>
      <c r="I3983" s="3">
        <f t="shared" si="125"/>
        <v>6900</v>
      </c>
      <c r="J3983" s="4">
        <f>Rent[[#This Row],[Actual_Rent]]/Rent[[#This Row],[Planned_rent]]</f>
        <v>0.83333333333333337</v>
      </c>
      <c r="K3983"/>
    </row>
    <row r="3984" spans="1:11" x14ac:dyDescent="0.25">
      <c r="A3984">
        <v>218</v>
      </c>
      <c r="B3984" s="1">
        <v>38353</v>
      </c>
      <c r="C3984">
        <v>9</v>
      </c>
      <c r="D3984" t="str">
        <f>VLOOKUP(Rent[[#This Row],[Real_estate_Item]],Houses[#All],2)</f>
        <v>Geldrop</v>
      </c>
      <c r="E3984" t="str">
        <f>VLOOKUP(Rent[[#This Row],[Real_estate_Item]],Houses[#All],3)</f>
        <v>Hulst</v>
      </c>
      <c r="F3984" t="str">
        <f>VLOOKUP(Rent[[#This Row],[Real_estate_Item]],Houses[#All],6)</f>
        <v>House</v>
      </c>
      <c r="G3984" s="3">
        <f>VLOOKUP(Rent[[#This Row],[Real_estate_Item]],Houses[#All],7)</f>
        <v>575</v>
      </c>
      <c r="H3984" s="3">
        <f t="shared" si="124"/>
        <v>5175</v>
      </c>
      <c r="I3984" s="3">
        <f t="shared" si="125"/>
        <v>6900</v>
      </c>
      <c r="J3984" s="4">
        <f>Rent[[#This Row],[Actual_Rent]]/Rent[[#This Row],[Planned_rent]]</f>
        <v>0.75</v>
      </c>
      <c r="K3984"/>
    </row>
    <row r="3985" spans="1:11" x14ac:dyDescent="0.25">
      <c r="A3985">
        <v>218</v>
      </c>
      <c r="B3985" s="1">
        <v>38718</v>
      </c>
      <c r="C3985">
        <v>7</v>
      </c>
      <c r="D3985" t="str">
        <f>VLOOKUP(Rent[[#This Row],[Real_estate_Item]],Houses[#All],2)</f>
        <v>Geldrop</v>
      </c>
      <c r="E3985" t="str">
        <f>VLOOKUP(Rent[[#This Row],[Real_estate_Item]],Houses[#All],3)</f>
        <v>Hulst</v>
      </c>
      <c r="F3985" t="str">
        <f>VLOOKUP(Rent[[#This Row],[Real_estate_Item]],Houses[#All],6)</f>
        <v>House</v>
      </c>
      <c r="G3985" s="3">
        <f>VLOOKUP(Rent[[#This Row],[Real_estate_Item]],Houses[#All],7)</f>
        <v>575</v>
      </c>
      <c r="H3985" s="3">
        <f t="shared" si="124"/>
        <v>4025</v>
      </c>
      <c r="I3985" s="3">
        <f t="shared" si="125"/>
        <v>6900</v>
      </c>
      <c r="J3985" s="4">
        <f>Rent[[#This Row],[Actual_Rent]]/Rent[[#This Row],[Planned_rent]]</f>
        <v>0.58333333333333337</v>
      </c>
      <c r="K3985"/>
    </row>
    <row r="3986" spans="1:11" x14ac:dyDescent="0.25">
      <c r="A3986">
        <v>218</v>
      </c>
      <c r="B3986" s="1">
        <v>39083</v>
      </c>
      <c r="C3986">
        <v>11</v>
      </c>
      <c r="D3986" t="str">
        <f>VLOOKUP(Rent[[#This Row],[Real_estate_Item]],Houses[#All],2)</f>
        <v>Geldrop</v>
      </c>
      <c r="E3986" t="str">
        <f>VLOOKUP(Rent[[#This Row],[Real_estate_Item]],Houses[#All],3)</f>
        <v>Hulst</v>
      </c>
      <c r="F3986" t="str">
        <f>VLOOKUP(Rent[[#This Row],[Real_estate_Item]],Houses[#All],6)</f>
        <v>House</v>
      </c>
      <c r="G3986" s="3">
        <f>VLOOKUP(Rent[[#This Row],[Real_estate_Item]],Houses[#All],7)</f>
        <v>575</v>
      </c>
      <c r="H3986" s="3">
        <f t="shared" si="124"/>
        <v>6325</v>
      </c>
      <c r="I3986" s="3">
        <f t="shared" si="125"/>
        <v>6900</v>
      </c>
      <c r="J3986" s="4">
        <f>Rent[[#This Row],[Actual_Rent]]/Rent[[#This Row],[Planned_rent]]</f>
        <v>0.91666666666666663</v>
      </c>
      <c r="K3986"/>
    </row>
    <row r="3987" spans="1:11" x14ac:dyDescent="0.25">
      <c r="A3987">
        <v>218</v>
      </c>
      <c r="B3987" s="1">
        <v>39448</v>
      </c>
      <c r="C3987">
        <v>9</v>
      </c>
      <c r="D3987" t="str">
        <f>VLOOKUP(Rent[[#This Row],[Real_estate_Item]],Houses[#All],2)</f>
        <v>Geldrop</v>
      </c>
      <c r="E3987" t="str">
        <f>VLOOKUP(Rent[[#This Row],[Real_estate_Item]],Houses[#All],3)</f>
        <v>Hulst</v>
      </c>
      <c r="F3987" t="str">
        <f>VLOOKUP(Rent[[#This Row],[Real_estate_Item]],Houses[#All],6)</f>
        <v>House</v>
      </c>
      <c r="G3987" s="3">
        <f>VLOOKUP(Rent[[#This Row],[Real_estate_Item]],Houses[#All],7)</f>
        <v>575</v>
      </c>
      <c r="H3987" s="3">
        <f t="shared" si="124"/>
        <v>5175</v>
      </c>
      <c r="I3987" s="3">
        <f t="shared" si="125"/>
        <v>6900</v>
      </c>
      <c r="J3987" s="4">
        <f>Rent[[#This Row],[Actual_Rent]]/Rent[[#This Row],[Planned_rent]]</f>
        <v>0.75</v>
      </c>
      <c r="K3987"/>
    </row>
    <row r="3988" spans="1:11" x14ac:dyDescent="0.25">
      <c r="A3988">
        <v>218</v>
      </c>
      <c r="B3988" s="1">
        <v>39814</v>
      </c>
      <c r="C3988">
        <v>10</v>
      </c>
      <c r="D3988" t="str">
        <f>VLOOKUP(Rent[[#This Row],[Real_estate_Item]],Houses[#All],2)</f>
        <v>Geldrop</v>
      </c>
      <c r="E3988" t="str">
        <f>VLOOKUP(Rent[[#This Row],[Real_estate_Item]],Houses[#All],3)</f>
        <v>Hulst</v>
      </c>
      <c r="F3988" t="str">
        <f>VLOOKUP(Rent[[#This Row],[Real_estate_Item]],Houses[#All],6)</f>
        <v>House</v>
      </c>
      <c r="G3988" s="3">
        <f>VLOOKUP(Rent[[#This Row],[Real_estate_Item]],Houses[#All],7)</f>
        <v>575</v>
      </c>
      <c r="H3988" s="3">
        <f t="shared" si="124"/>
        <v>5750</v>
      </c>
      <c r="I3988" s="3">
        <f t="shared" si="125"/>
        <v>6900</v>
      </c>
      <c r="J3988" s="4">
        <f>Rent[[#This Row],[Actual_Rent]]/Rent[[#This Row],[Planned_rent]]</f>
        <v>0.83333333333333337</v>
      </c>
      <c r="K3988"/>
    </row>
    <row r="3989" spans="1:11" x14ac:dyDescent="0.25">
      <c r="A3989">
        <v>218</v>
      </c>
      <c r="B3989" s="1">
        <v>40179</v>
      </c>
      <c r="C3989">
        <v>8</v>
      </c>
      <c r="D3989" t="str">
        <f>VLOOKUP(Rent[[#This Row],[Real_estate_Item]],Houses[#All],2)</f>
        <v>Geldrop</v>
      </c>
      <c r="E3989" t="str">
        <f>VLOOKUP(Rent[[#This Row],[Real_estate_Item]],Houses[#All],3)</f>
        <v>Hulst</v>
      </c>
      <c r="F3989" t="str">
        <f>VLOOKUP(Rent[[#This Row],[Real_estate_Item]],Houses[#All],6)</f>
        <v>House</v>
      </c>
      <c r="G3989" s="3">
        <f>VLOOKUP(Rent[[#This Row],[Real_estate_Item]],Houses[#All],7)</f>
        <v>575</v>
      </c>
      <c r="H3989" s="3">
        <f t="shared" si="124"/>
        <v>4600</v>
      </c>
      <c r="I3989" s="3">
        <f t="shared" si="125"/>
        <v>6900</v>
      </c>
      <c r="J3989" s="4">
        <f>Rent[[#This Row],[Actual_Rent]]/Rent[[#This Row],[Planned_rent]]</f>
        <v>0.66666666666666663</v>
      </c>
      <c r="K3989"/>
    </row>
    <row r="3990" spans="1:11" x14ac:dyDescent="0.25">
      <c r="A3990">
        <v>218</v>
      </c>
      <c r="B3990" s="1">
        <v>40544</v>
      </c>
      <c r="C3990">
        <v>9</v>
      </c>
      <c r="D3990" t="str">
        <f>VLOOKUP(Rent[[#This Row],[Real_estate_Item]],Houses[#All],2)</f>
        <v>Geldrop</v>
      </c>
      <c r="E3990" t="str">
        <f>VLOOKUP(Rent[[#This Row],[Real_estate_Item]],Houses[#All],3)</f>
        <v>Hulst</v>
      </c>
      <c r="F3990" t="str">
        <f>VLOOKUP(Rent[[#This Row],[Real_estate_Item]],Houses[#All],6)</f>
        <v>House</v>
      </c>
      <c r="G3990" s="3">
        <f>VLOOKUP(Rent[[#This Row],[Real_estate_Item]],Houses[#All],7)</f>
        <v>575</v>
      </c>
      <c r="H3990" s="3">
        <f t="shared" si="124"/>
        <v>5175</v>
      </c>
      <c r="I3990" s="3">
        <f t="shared" si="125"/>
        <v>6900</v>
      </c>
      <c r="J3990" s="4">
        <f>Rent[[#This Row],[Actual_Rent]]/Rent[[#This Row],[Planned_rent]]</f>
        <v>0.75</v>
      </c>
      <c r="K3990"/>
    </row>
    <row r="3991" spans="1:11" x14ac:dyDescent="0.25">
      <c r="A3991">
        <v>218</v>
      </c>
      <c r="B3991" s="1">
        <v>40909</v>
      </c>
      <c r="C3991">
        <v>11</v>
      </c>
      <c r="D3991" t="str">
        <f>VLOOKUP(Rent[[#This Row],[Real_estate_Item]],Houses[#All],2)</f>
        <v>Geldrop</v>
      </c>
      <c r="E3991" t="str">
        <f>VLOOKUP(Rent[[#This Row],[Real_estate_Item]],Houses[#All],3)</f>
        <v>Hulst</v>
      </c>
      <c r="F3991" t="str">
        <f>VLOOKUP(Rent[[#This Row],[Real_estate_Item]],Houses[#All],6)</f>
        <v>House</v>
      </c>
      <c r="G3991" s="3">
        <f>VLOOKUP(Rent[[#This Row],[Real_estate_Item]],Houses[#All],7)</f>
        <v>575</v>
      </c>
      <c r="H3991" s="3">
        <f t="shared" si="124"/>
        <v>6325</v>
      </c>
      <c r="I3991" s="3">
        <f t="shared" si="125"/>
        <v>6900</v>
      </c>
      <c r="J3991" s="4">
        <f>Rent[[#This Row],[Actual_Rent]]/Rent[[#This Row],[Planned_rent]]</f>
        <v>0.91666666666666663</v>
      </c>
      <c r="K3991"/>
    </row>
    <row r="3992" spans="1:11" x14ac:dyDescent="0.25">
      <c r="A3992">
        <v>218</v>
      </c>
      <c r="B3992" s="1">
        <v>41275</v>
      </c>
      <c r="C3992">
        <v>9</v>
      </c>
      <c r="D3992" t="str">
        <f>VLOOKUP(Rent[[#This Row],[Real_estate_Item]],Houses[#All],2)</f>
        <v>Geldrop</v>
      </c>
      <c r="E3992" t="str">
        <f>VLOOKUP(Rent[[#This Row],[Real_estate_Item]],Houses[#All],3)</f>
        <v>Hulst</v>
      </c>
      <c r="F3992" t="str">
        <f>VLOOKUP(Rent[[#This Row],[Real_estate_Item]],Houses[#All],6)</f>
        <v>House</v>
      </c>
      <c r="G3992" s="3">
        <f>VLOOKUP(Rent[[#This Row],[Real_estate_Item]],Houses[#All],7)</f>
        <v>575</v>
      </c>
      <c r="H3992" s="3">
        <f t="shared" si="124"/>
        <v>5175</v>
      </c>
      <c r="I3992" s="3">
        <f t="shared" si="125"/>
        <v>6900</v>
      </c>
      <c r="J3992" s="4">
        <f>Rent[[#This Row],[Actual_Rent]]/Rent[[#This Row],[Planned_rent]]</f>
        <v>0.75</v>
      </c>
      <c r="K3992"/>
    </row>
    <row r="3993" spans="1:11" x14ac:dyDescent="0.25">
      <c r="A3993">
        <v>218</v>
      </c>
      <c r="B3993" s="1">
        <v>41640</v>
      </c>
      <c r="C3993">
        <v>9</v>
      </c>
      <c r="D3993" t="str">
        <f>VLOOKUP(Rent[[#This Row],[Real_estate_Item]],Houses[#All],2)</f>
        <v>Geldrop</v>
      </c>
      <c r="E3993" t="str">
        <f>VLOOKUP(Rent[[#This Row],[Real_estate_Item]],Houses[#All],3)</f>
        <v>Hulst</v>
      </c>
      <c r="F3993" t="str">
        <f>VLOOKUP(Rent[[#This Row],[Real_estate_Item]],Houses[#All],6)</f>
        <v>House</v>
      </c>
      <c r="G3993" s="3">
        <f>VLOOKUP(Rent[[#This Row],[Real_estate_Item]],Houses[#All],7)</f>
        <v>575</v>
      </c>
      <c r="H3993" s="3">
        <f t="shared" si="124"/>
        <v>5175</v>
      </c>
      <c r="I3993" s="3">
        <f t="shared" si="125"/>
        <v>6900</v>
      </c>
      <c r="J3993" s="4">
        <f>Rent[[#This Row],[Actual_Rent]]/Rent[[#This Row],[Planned_rent]]</f>
        <v>0.75</v>
      </c>
      <c r="K3993"/>
    </row>
    <row r="3994" spans="1:11" x14ac:dyDescent="0.25">
      <c r="A3994">
        <v>218</v>
      </c>
      <c r="B3994" s="1">
        <v>42005</v>
      </c>
      <c r="C3994">
        <v>9</v>
      </c>
      <c r="D3994" t="str">
        <f>VLOOKUP(Rent[[#This Row],[Real_estate_Item]],Houses[#All],2)</f>
        <v>Geldrop</v>
      </c>
      <c r="E3994" t="str">
        <f>VLOOKUP(Rent[[#This Row],[Real_estate_Item]],Houses[#All],3)</f>
        <v>Hulst</v>
      </c>
      <c r="F3994" t="str">
        <f>VLOOKUP(Rent[[#This Row],[Real_estate_Item]],Houses[#All],6)</f>
        <v>House</v>
      </c>
      <c r="G3994" s="3">
        <f>VLOOKUP(Rent[[#This Row],[Real_estate_Item]],Houses[#All],7)</f>
        <v>575</v>
      </c>
      <c r="H3994" s="3">
        <f t="shared" si="124"/>
        <v>5175</v>
      </c>
      <c r="I3994" s="3">
        <f t="shared" si="125"/>
        <v>6900</v>
      </c>
      <c r="J3994" s="4">
        <f>Rent[[#This Row],[Actual_Rent]]/Rent[[#This Row],[Planned_rent]]</f>
        <v>0.75</v>
      </c>
      <c r="K3994"/>
    </row>
    <row r="3995" spans="1:11" x14ac:dyDescent="0.25">
      <c r="A3995">
        <v>218</v>
      </c>
      <c r="B3995" s="1">
        <v>42370</v>
      </c>
      <c r="C3995">
        <v>9</v>
      </c>
      <c r="D3995" t="str">
        <f>VLOOKUP(Rent[[#This Row],[Real_estate_Item]],Houses[#All],2)</f>
        <v>Geldrop</v>
      </c>
      <c r="E3995" t="str">
        <f>VLOOKUP(Rent[[#This Row],[Real_estate_Item]],Houses[#All],3)</f>
        <v>Hulst</v>
      </c>
      <c r="F3995" t="str">
        <f>VLOOKUP(Rent[[#This Row],[Real_estate_Item]],Houses[#All],6)</f>
        <v>House</v>
      </c>
      <c r="G3995" s="3">
        <f>VLOOKUP(Rent[[#This Row],[Real_estate_Item]],Houses[#All],7)</f>
        <v>575</v>
      </c>
      <c r="H3995" s="3">
        <f t="shared" si="124"/>
        <v>5175</v>
      </c>
      <c r="I3995" s="3">
        <f t="shared" si="125"/>
        <v>6900</v>
      </c>
      <c r="J3995" s="4">
        <f>Rent[[#This Row],[Actual_Rent]]/Rent[[#This Row],[Planned_rent]]</f>
        <v>0.75</v>
      </c>
      <c r="K3995"/>
    </row>
    <row r="3996" spans="1:11" x14ac:dyDescent="0.25">
      <c r="A3996">
        <v>218</v>
      </c>
      <c r="B3996" s="1">
        <v>42736</v>
      </c>
      <c r="C3996">
        <v>11</v>
      </c>
      <c r="D3996" t="str">
        <f>VLOOKUP(Rent[[#This Row],[Real_estate_Item]],Houses[#All],2)</f>
        <v>Geldrop</v>
      </c>
      <c r="E3996" t="str">
        <f>VLOOKUP(Rent[[#This Row],[Real_estate_Item]],Houses[#All],3)</f>
        <v>Hulst</v>
      </c>
      <c r="F3996" t="str">
        <f>VLOOKUP(Rent[[#This Row],[Real_estate_Item]],Houses[#All],6)</f>
        <v>House</v>
      </c>
      <c r="G3996" s="3">
        <f>VLOOKUP(Rent[[#This Row],[Real_estate_Item]],Houses[#All],7)</f>
        <v>575</v>
      </c>
      <c r="H3996" s="3">
        <f t="shared" si="124"/>
        <v>6325</v>
      </c>
      <c r="I3996" s="3">
        <f t="shared" si="125"/>
        <v>6900</v>
      </c>
      <c r="J3996" s="4">
        <f>Rent[[#This Row],[Actual_Rent]]/Rent[[#This Row],[Planned_rent]]</f>
        <v>0.91666666666666663</v>
      </c>
      <c r="K3996"/>
    </row>
    <row r="3997" spans="1:11" x14ac:dyDescent="0.25">
      <c r="A3997">
        <v>218</v>
      </c>
      <c r="B3997" s="1">
        <v>43101</v>
      </c>
      <c r="C3997">
        <v>11</v>
      </c>
      <c r="D3997" t="str">
        <f>VLOOKUP(Rent[[#This Row],[Real_estate_Item]],Houses[#All],2)</f>
        <v>Geldrop</v>
      </c>
      <c r="E3997" t="str">
        <f>VLOOKUP(Rent[[#This Row],[Real_estate_Item]],Houses[#All],3)</f>
        <v>Hulst</v>
      </c>
      <c r="F3997" t="str">
        <f>VLOOKUP(Rent[[#This Row],[Real_estate_Item]],Houses[#All],6)</f>
        <v>House</v>
      </c>
      <c r="G3997" s="3">
        <f>VLOOKUP(Rent[[#This Row],[Real_estate_Item]],Houses[#All],7)</f>
        <v>575</v>
      </c>
      <c r="H3997" s="3">
        <f t="shared" si="124"/>
        <v>6325</v>
      </c>
      <c r="I3997" s="3">
        <f t="shared" si="125"/>
        <v>6900</v>
      </c>
      <c r="J3997" s="4">
        <f>Rent[[#This Row],[Actual_Rent]]/Rent[[#This Row],[Planned_rent]]</f>
        <v>0.91666666666666663</v>
      </c>
      <c r="K3997"/>
    </row>
    <row r="3998" spans="1:11" x14ac:dyDescent="0.25">
      <c r="A3998">
        <v>218</v>
      </c>
      <c r="B3998" s="1">
        <v>43466</v>
      </c>
      <c r="C3998">
        <v>10</v>
      </c>
      <c r="D3998" t="str">
        <f>VLOOKUP(Rent[[#This Row],[Real_estate_Item]],Houses[#All],2)</f>
        <v>Geldrop</v>
      </c>
      <c r="E3998" t="str">
        <f>VLOOKUP(Rent[[#This Row],[Real_estate_Item]],Houses[#All],3)</f>
        <v>Hulst</v>
      </c>
      <c r="F3998" t="str">
        <f>VLOOKUP(Rent[[#This Row],[Real_estate_Item]],Houses[#All],6)</f>
        <v>House</v>
      </c>
      <c r="G3998" s="3">
        <f>VLOOKUP(Rent[[#This Row],[Real_estate_Item]],Houses[#All],7)</f>
        <v>575</v>
      </c>
      <c r="H3998" s="3">
        <f t="shared" si="124"/>
        <v>5750</v>
      </c>
      <c r="I3998" s="3">
        <f t="shared" si="125"/>
        <v>6900</v>
      </c>
      <c r="J3998" s="4">
        <f>Rent[[#This Row],[Actual_Rent]]/Rent[[#This Row],[Planned_rent]]</f>
        <v>0.83333333333333337</v>
      </c>
      <c r="K3998"/>
    </row>
    <row r="3999" spans="1:11" x14ac:dyDescent="0.25">
      <c r="A3999">
        <v>219</v>
      </c>
      <c r="B3999" s="1">
        <v>36892</v>
      </c>
      <c r="C3999">
        <v>9</v>
      </c>
      <c r="D3999" t="str">
        <f>VLOOKUP(Rent[[#This Row],[Real_estate_Item]],Houses[#All],2)</f>
        <v>Geldrop</v>
      </c>
      <c r="E3999" t="str">
        <f>VLOOKUP(Rent[[#This Row],[Real_estate_Item]],Houses[#All],3)</f>
        <v>Hulst</v>
      </c>
      <c r="F3999" t="str">
        <f>VLOOKUP(Rent[[#This Row],[Real_estate_Item]],Houses[#All],6)</f>
        <v>House</v>
      </c>
      <c r="G3999" s="3">
        <f>VLOOKUP(Rent[[#This Row],[Real_estate_Item]],Houses[#All],7)</f>
        <v>715</v>
      </c>
      <c r="H3999" s="3">
        <f t="shared" si="124"/>
        <v>6435</v>
      </c>
      <c r="I3999" s="3">
        <f t="shared" si="125"/>
        <v>8580</v>
      </c>
      <c r="J3999" s="4">
        <f>Rent[[#This Row],[Actual_Rent]]/Rent[[#This Row],[Planned_rent]]</f>
        <v>0.75</v>
      </c>
      <c r="K3999"/>
    </row>
    <row r="4000" spans="1:11" x14ac:dyDescent="0.25">
      <c r="A4000">
        <v>219</v>
      </c>
      <c r="B4000" s="1">
        <v>37257</v>
      </c>
      <c r="C4000">
        <v>7</v>
      </c>
      <c r="D4000" t="str">
        <f>VLOOKUP(Rent[[#This Row],[Real_estate_Item]],Houses[#All],2)</f>
        <v>Geldrop</v>
      </c>
      <c r="E4000" t="str">
        <f>VLOOKUP(Rent[[#This Row],[Real_estate_Item]],Houses[#All],3)</f>
        <v>Hulst</v>
      </c>
      <c r="F4000" t="str">
        <f>VLOOKUP(Rent[[#This Row],[Real_estate_Item]],Houses[#All],6)</f>
        <v>House</v>
      </c>
      <c r="G4000" s="3">
        <f>VLOOKUP(Rent[[#This Row],[Real_estate_Item]],Houses[#All],7)</f>
        <v>715</v>
      </c>
      <c r="H4000" s="3">
        <f t="shared" si="124"/>
        <v>5005</v>
      </c>
      <c r="I4000" s="3">
        <f t="shared" si="125"/>
        <v>8580</v>
      </c>
      <c r="J4000" s="4">
        <f>Rent[[#This Row],[Actual_Rent]]/Rent[[#This Row],[Planned_rent]]</f>
        <v>0.58333333333333337</v>
      </c>
      <c r="K4000"/>
    </row>
    <row r="4001" spans="1:11" x14ac:dyDescent="0.25">
      <c r="A4001">
        <v>219</v>
      </c>
      <c r="B4001" s="1">
        <v>37622</v>
      </c>
      <c r="C4001">
        <v>9</v>
      </c>
      <c r="D4001" t="str">
        <f>VLOOKUP(Rent[[#This Row],[Real_estate_Item]],Houses[#All],2)</f>
        <v>Geldrop</v>
      </c>
      <c r="E4001" t="str">
        <f>VLOOKUP(Rent[[#This Row],[Real_estate_Item]],Houses[#All],3)</f>
        <v>Hulst</v>
      </c>
      <c r="F4001" t="str">
        <f>VLOOKUP(Rent[[#This Row],[Real_estate_Item]],Houses[#All],6)</f>
        <v>House</v>
      </c>
      <c r="G4001" s="3">
        <f>VLOOKUP(Rent[[#This Row],[Real_estate_Item]],Houses[#All],7)</f>
        <v>715</v>
      </c>
      <c r="H4001" s="3">
        <f t="shared" si="124"/>
        <v>6435</v>
      </c>
      <c r="I4001" s="3">
        <f t="shared" si="125"/>
        <v>8580</v>
      </c>
      <c r="J4001" s="4">
        <f>Rent[[#This Row],[Actual_Rent]]/Rent[[#This Row],[Planned_rent]]</f>
        <v>0.75</v>
      </c>
      <c r="K4001"/>
    </row>
    <row r="4002" spans="1:11" x14ac:dyDescent="0.25">
      <c r="A4002">
        <v>219</v>
      </c>
      <c r="B4002" s="1">
        <v>37987</v>
      </c>
      <c r="C4002">
        <v>10</v>
      </c>
      <c r="D4002" t="str">
        <f>VLOOKUP(Rent[[#This Row],[Real_estate_Item]],Houses[#All],2)</f>
        <v>Geldrop</v>
      </c>
      <c r="E4002" t="str">
        <f>VLOOKUP(Rent[[#This Row],[Real_estate_Item]],Houses[#All],3)</f>
        <v>Hulst</v>
      </c>
      <c r="F4002" t="str">
        <f>VLOOKUP(Rent[[#This Row],[Real_estate_Item]],Houses[#All],6)</f>
        <v>House</v>
      </c>
      <c r="G4002" s="3">
        <f>VLOOKUP(Rent[[#This Row],[Real_estate_Item]],Houses[#All],7)</f>
        <v>715</v>
      </c>
      <c r="H4002" s="3">
        <f t="shared" si="124"/>
        <v>7150</v>
      </c>
      <c r="I4002" s="3">
        <f t="shared" si="125"/>
        <v>8580</v>
      </c>
      <c r="J4002" s="4">
        <f>Rent[[#This Row],[Actual_Rent]]/Rent[[#This Row],[Planned_rent]]</f>
        <v>0.83333333333333337</v>
      </c>
      <c r="K4002"/>
    </row>
    <row r="4003" spans="1:11" x14ac:dyDescent="0.25">
      <c r="A4003">
        <v>219</v>
      </c>
      <c r="B4003" s="1">
        <v>38353</v>
      </c>
      <c r="C4003">
        <v>9</v>
      </c>
      <c r="D4003" t="str">
        <f>VLOOKUP(Rent[[#This Row],[Real_estate_Item]],Houses[#All],2)</f>
        <v>Geldrop</v>
      </c>
      <c r="E4003" t="str">
        <f>VLOOKUP(Rent[[#This Row],[Real_estate_Item]],Houses[#All],3)</f>
        <v>Hulst</v>
      </c>
      <c r="F4003" t="str">
        <f>VLOOKUP(Rent[[#This Row],[Real_estate_Item]],Houses[#All],6)</f>
        <v>House</v>
      </c>
      <c r="G4003" s="3">
        <f>VLOOKUP(Rent[[#This Row],[Real_estate_Item]],Houses[#All],7)</f>
        <v>715</v>
      </c>
      <c r="H4003" s="3">
        <f t="shared" si="124"/>
        <v>6435</v>
      </c>
      <c r="I4003" s="3">
        <f t="shared" si="125"/>
        <v>8580</v>
      </c>
      <c r="J4003" s="4">
        <f>Rent[[#This Row],[Actual_Rent]]/Rent[[#This Row],[Planned_rent]]</f>
        <v>0.75</v>
      </c>
      <c r="K4003"/>
    </row>
    <row r="4004" spans="1:11" x14ac:dyDescent="0.25">
      <c r="A4004">
        <v>219</v>
      </c>
      <c r="B4004" s="1">
        <v>38718</v>
      </c>
      <c r="C4004">
        <v>11</v>
      </c>
      <c r="D4004" t="str">
        <f>VLOOKUP(Rent[[#This Row],[Real_estate_Item]],Houses[#All],2)</f>
        <v>Geldrop</v>
      </c>
      <c r="E4004" t="str">
        <f>VLOOKUP(Rent[[#This Row],[Real_estate_Item]],Houses[#All],3)</f>
        <v>Hulst</v>
      </c>
      <c r="F4004" t="str">
        <f>VLOOKUP(Rent[[#This Row],[Real_estate_Item]],Houses[#All],6)</f>
        <v>House</v>
      </c>
      <c r="G4004" s="3">
        <f>VLOOKUP(Rent[[#This Row],[Real_estate_Item]],Houses[#All],7)</f>
        <v>715</v>
      </c>
      <c r="H4004" s="3">
        <f t="shared" si="124"/>
        <v>7865</v>
      </c>
      <c r="I4004" s="3">
        <f t="shared" si="125"/>
        <v>8580</v>
      </c>
      <c r="J4004" s="4">
        <f>Rent[[#This Row],[Actual_Rent]]/Rent[[#This Row],[Planned_rent]]</f>
        <v>0.91666666666666663</v>
      </c>
      <c r="K4004"/>
    </row>
    <row r="4005" spans="1:11" x14ac:dyDescent="0.25">
      <c r="A4005">
        <v>219</v>
      </c>
      <c r="B4005" s="1">
        <v>39083</v>
      </c>
      <c r="C4005">
        <v>10</v>
      </c>
      <c r="D4005" t="str">
        <f>VLOOKUP(Rent[[#This Row],[Real_estate_Item]],Houses[#All],2)</f>
        <v>Geldrop</v>
      </c>
      <c r="E4005" t="str">
        <f>VLOOKUP(Rent[[#This Row],[Real_estate_Item]],Houses[#All],3)</f>
        <v>Hulst</v>
      </c>
      <c r="F4005" t="str">
        <f>VLOOKUP(Rent[[#This Row],[Real_estate_Item]],Houses[#All],6)</f>
        <v>House</v>
      </c>
      <c r="G4005" s="3">
        <f>VLOOKUP(Rent[[#This Row],[Real_estate_Item]],Houses[#All],7)</f>
        <v>715</v>
      </c>
      <c r="H4005" s="3">
        <f t="shared" si="124"/>
        <v>7150</v>
      </c>
      <c r="I4005" s="3">
        <f t="shared" si="125"/>
        <v>8580</v>
      </c>
      <c r="J4005" s="4">
        <f>Rent[[#This Row],[Actual_Rent]]/Rent[[#This Row],[Planned_rent]]</f>
        <v>0.83333333333333337</v>
      </c>
      <c r="K4005"/>
    </row>
    <row r="4006" spans="1:11" x14ac:dyDescent="0.25">
      <c r="A4006">
        <v>219</v>
      </c>
      <c r="B4006" s="1">
        <v>39448</v>
      </c>
      <c r="C4006">
        <v>8</v>
      </c>
      <c r="D4006" t="str">
        <f>VLOOKUP(Rent[[#This Row],[Real_estate_Item]],Houses[#All],2)</f>
        <v>Geldrop</v>
      </c>
      <c r="E4006" t="str">
        <f>VLOOKUP(Rent[[#This Row],[Real_estate_Item]],Houses[#All],3)</f>
        <v>Hulst</v>
      </c>
      <c r="F4006" t="str">
        <f>VLOOKUP(Rent[[#This Row],[Real_estate_Item]],Houses[#All],6)</f>
        <v>House</v>
      </c>
      <c r="G4006" s="3">
        <f>VLOOKUP(Rent[[#This Row],[Real_estate_Item]],Houses[#All],7)</f>
        <v>715</v>
      </c>
      <c r="H4006" s="3">
        <f t="shared" si="124"/>
        <v>5720</v>
      </c>
      <c r="I4006" s="3">
        <f t="shared" si="125"/>
        <v>8580</v>
      </c>
      <c r="J4006" s="4">
        <f>Rent[[#This Row],[Actual_Rent]]/Rent[[#This Row],[Planned_rent]]</f>
        <v>0.66666666666666663</v>
      </c>
      <c r="K4006"/>
    </row>
    <row r="4007" spans="1:11" x14ac:dyDescent="0.25">
      <c r="A4007">
        <v>219</v>
      </c>
      <c r="B4007" s="1">
        <v>39814</v>
      </c>
      <c r="C4007">
        <v>8</v>
      </c>
      <c r="D4007" t="str">
        <f>VLOOKUP(Rent[[#This Row],[Real_estate_Item]],Houses[#All],2)</f>
        <v>Geldrop</v>
      </c>
      <c r="E4007" t="str">
        <f>VLOOKUP(Rent[[#This Row],[Real_estate_Item]],Houses[#All],3)</f>
        <v>Hulst</v>
      </c>
      <c r="F4007" t="str">
        <f>VLOOKUP(Rent[[#This Row],[Real_estate_Item]],Houses[#All],6)</f>
        <v>House</v>
      </c>
      <c r="G4007" s="3">
        <f>VLOOKUP(Rent[[#This Row],[Real_estate_Item]],Houses[#All],7)</f>
        <v>715</v>
      </c>
      <c r="H4007" s="3">
        <f t="shared" si="124"/>
        <v>5720</v>
      </c>
      <c r="I4007" s="3">
        <f t="shared" si="125"/>
        <v>8580</v>
      </c>
      <c r="J4007" s="4">
        <f>Rent[[#This Row],[Actual_Rent]]/Rent[[#This Row],[Planned_rent]]</f>
        <v>0.66666666666666663</v>
      </c>
      <c r="K4007"/>
    </row>
    <row r="4008" spans="1:11" x14ac:dyDescent="0.25">
      <c r="A4008">
        <v>219</v>
      </c>
      <c r="B4008" s="1">
        <v>40179</v>
      </c>
      <c r="C4008">
        <v>7</v>
      </c>
      <c r="D4008" t="str">
        <f>VLOOKUP(Rent[[#This Row],[Real_estate_Item]],Houses[#All],2)</f>
        <v>Geldrop</v>
      </c>
      <c r="E4008" t="str">
        <f>VLOOKUP(Rent[[#This Row],[Real_estate_Item]],Houses[#All],3)</f>
        <v>Hulst</v>
      </c>
      <c r="F4008" t="str">
        <f>VLOOKUP(Rent[[#This Row],[Real_estate_Item]],Houses[#All],6)</f>
        <v>House</v>
      </c>
      <c r="G4008" s="3">
        <f>VLOOKUP(Rent[[#This Row],[Real_estate_Item]],Houses[#All],7)</f>
        <v>715</v>
      </c>
      <c r="H4008" s="3">
        <f t="shared" si="124"/>
        <v>5005</v>
      </c>
      <c r="I4008" s="3">
        <f t="shared" si="125"/>
        <v>8580</v>
      </c>
      <c r="J4008" s="4">
        <f>Rent[[#This Row],[Actual_Rent]]/Rent[[#This Row],[Planned_rent]]</f>
        <v>0.58333333333333337</v>
      </c>
      <c r="K4008"/>
    </row>
    <row r="4009" spans="1:11" x14ac:dyDescent="0.25">
      <c r="A4009">
        <v>219</v>
      </c>
      <c r="B4009" s="1">
        <v>40544</v>
      </c>
      <c r="C4009">
        <v>7</v>
      </c>
      <c r="D4009" t="str">
        <f>VLOOKUP(Rent[[#This Row],[Real_estate_Item]],Houses[#All],2)</f>
        <v>Geldrop</v>
      </c>
      <c r="E4009" t="str">
        <f>VLOOKUP(Rent[[#This Row],[Real_estate_Item]],Houses[#All],3)</f>
        <v>Hulst</v>
      </c>
      <c r="F4009" t="str">
        <f>VLOOKUP(Rent[[#This Row],[Real_estate_Item]],Houses[#All],6)</f>
        <v>House</v>
      </c>
      <c r="G4009" s="3">
        <f>VLOOKUP(Rent[[#This Row],[Real_estate_Item]],Houses[#All],7)</f>
        <v>715</v>
      </c>
      <c r="H4009" s="3">
        <f t="shared" si="124"/>
        <v>5005</v>
      </c>
      <c r="I4009" s="3">
        <f t="shared" si="125"/>
        <v>8580</v>
      </c>
      <c r="J4009" s="4">
        <f>Rent[[#This Row],[Actual_Rent]]/Rent[[#This Row],[Planned_rent]]</f>
        <v>0.58333333333333337</v>
      </c>
      <c r="K4009"/>
    </row>
    <row r="4010" spans="1:11" x14ac:dyDescent="0.25">
      <c r="A4010">
        <v>219</v>
      </c>
      <c r="B4010" s="1">
        <v>40909</v>
      </c>
      <c r="C4010">
        <v>10</v>
      </c>
      <c r="D4010" t="str">
        <f>VLOOKUP(Rent[[#This Row],[Real_estate_Item]],Houses[#All],2)</f>
        <v>Geldrop</v>
      </c>
      <c r="E4010" t="str">
        <f>VLOOKUP(Rent[[#This Row],[Real_estate_Item]],Houses[#All],3)</f>
        <v>Hulst</v>
      </c>
      <c r="F4010" t="str">
        <f>VLOOKUP(Rent[[#This Row],[Real_estate_Item]],Houses[#All],6)</f>
        <v>House</v>
      </c>
      <c r="G4010" s="3">
        <f>VLOOKUP(Rent[[#This Row],[Real_estate_Item]],Houses[#All],7)</f>
        <v>715</v>
      </c>
      <c r="H4010" s="3">
        <f t="shared" si="124"/>
        <v>7150</v>
      </c>
      <c r="I4010" s="3">
        <f t="shared" si="125"/>
        <v>8580</v>
      </c>
      <c r="J4010" s="4">
        <f>Rent[[#This Row],[Actual_Rent]]/Rent[[#This Row],[Planned_rent]]</f>
        <v>0.83333333333333337</v>
      </c>
      <c r="K4010"/>
    </row>
    <row r="4011" spans="1:11" x14ac:dyDescent="0.25">
      <c r="A4011">
        <v>219</v>
      </c>
      <c r="B4011" s="1">
        <v>41275</v>
      </c>
      <c r="C4011">
        <v>10</v>
      </c>
      <c r="D4011" t="str">
        <f>VLOOKUP(Rent[[#This Row],[Real_estate_Item]],Houses[#All],2)</f>
        <v>Geldrop</v>
      </c>
      <c r="E4011" t="str">
        <f>VLOOKUP(Rent[[#This Row],[Real_estate_Item]],Houses[#All],3)</f>
        <v>Hulst</v>
      </c>
      <c r="F4011" t="str">
        <f>VLOOKUP(Rent[[#This Row],[Real_estate_Item]],Houses[#All],6)</f>
        <v>House</v>
      </c>
      <c r="G4011" s="3">
        <f>VLOOKUP(Rent[[#This Row],[Real_estate_Item]],Houses[#All],7)</f>
        <v>715</v>
      </c>
      <c r="H4011" s="3">
        <f t="shared" si="124"/>
        <v>7150</v>
      </c>
      <c r="I4011" s="3">
        <f t="shared" si="125"/>
        <v>8580</v>
      </c>
      <c r="J4011" s="4">
        <f>Rent[[#This Row],[Actual_Rent]]/Rent[[#This Row],[Planned_rent]]</f>
        <v>0.83333333333333337</v>
      </c>
      <c r="K4011"/>
    </row>
    <row r="4012" spans="1:11" x14ac:dyDescent="0.25">
      <c r="A4012">
        <v>219</v>
      </c>
      <c r="B4012" s="1">
        <v>41640</v>
      </c>
      <c r="C4012">
        <v>10</v>
      </c>
      <c r="D4012" t="str">
        <f>VLOOKUP(Rent[[#This Row],[Real_estate_Item]],Houses[#All],2)</f>
        <v>Geldrop</v>
      </c>
      <c r="E4012" t="str">
        <f>VLOOKUP(Rent[[#This Row],[Real_estate_Item]],Houses[#All],3)</f>
        <v>Hulst</v>
      </c>
      <c r="F4012" t="str">
        <f>VLOOKUP(Rent[[#This Row],[Real_estate_Item]],Houses[#All],6)</f>
        <v>House</v>
      </c>
      <c r="G4012" s="3">
        <f>VLOOKUP(Rent[[#This Row],[Real_estate_Item]],Houses[#All],7)</f>
        <v>715</v>
      </c>
      <c r="H4012" s="3">
        <f t="shared" si="124"/>
        <v>7150</v>
      </c>
      <c r="I4012" s="3">
        <f t="shared" si="125"/>
        <v>8580</v>
      </c>
      <c r="J4012" s="4">
        <f>Rent[[#This Row],[Actual_Rent]]/Rent[[#This Row],[Planned_rent]]</f>
        <v>0.83333333333333337</v>
      </c>
      <c r="K4012"/>
    </row>
    <row r="4013" spans="1:11" x14ac:dyDescent="0.25">
      <c r="A4013">
        <v>219</v>
      </c>
      <c r="B4013" s="1">
        <v>42005</v>
      </c>
      <c r="C4013">
        <v>9</v>
      </c>
      <c r="D4013" t="str">
        <f>VLOOKUP(Rent[[#This Row],[Real_estate_Item]],Houses[#All],2)</f>
        <v>Geldrop</v>
      </c>
      <c r="E4013" t="str">
        <f>VLOOKUP(Rent[[#This Row],[Real_estate_Item]],Houses[#All],3)</f>
        <v>Hulst</v>
      </c>
      <c r="F4013" t="str">
        <f>VLOOKUP(Rent[[#This Row],[Real_estate_Item]],Houses[#All],6)</f>
        <v>House</v>
      </c>
      <c r="G4013" s="3">
        <f>VLOOKUP(Rent[[#This Row],[Real_estate_Item]],Houses[#All],7)</f>
        <v>715</v>
      </c>
      <c r="H4013" s="3">
        <f t="shared" si="124"/>
        <v>6435</v>
      </c>
      <c r="I4013" s="3">
        <f t="shared" si="125"/>
        <v>8580</v>
      </c>
      <c r="J4013" s="4">
        <f>Rent[[#This Row],[Actual_Rent]]/Rent[[#This Row],[Planned_rent]]</f>
        <v>0.75</v>
      </c>
      <c r="K4013"/>
    </row>
    <row r="4014" spans="1:11" x14ac:dyDescent="0.25">
      <c r="A4014">
        <v>219</v>
      </c>
      <c r="B4014" s="1">
        <v>42370</v>
      </c>
      <c r="C4014">
        <v>7</v>
      </c>
      <c r="D4014" t="str">
        <f>VLOOKUP(Rent[[#This Row],[Real_estate_Item]],Houses[#All],2)</f>
        <v>Geldrop</v>
      </c>
      <c r="E4014" t="str">
        <f>VLOOKUP(Rent[[#This Row],[Real_estate_Item]],Houses[#All],3)</f>
        <v>Hulst</v>
      </c>
      <c r="F4014" t="str">
        <f>VLOOKUP(Rent[[#This Row],[Real_estate_Item]],Houses[#All],6)</f>
        <v>House</v>
      </c>
      <c r="G4014" s="3">
        <f>VLOOKUP(Rent[[#This Row],[Real_estate_Item]],Houses[#All],7)</f>
        <v>715</v>
      </c>
      <c r="H4014" s="3">
        <f t="shared" si="124"/>
        <v>5005</v>
      </c>
      <c r="I4014" s="3">
        <f t="shared" si="125"/>
        <v>8580</v>
      </c>
      <c r="J4014" s="4">
        <f>Rent[[#This Row],[Actual_Rent]]/Rent[[#This Row],[Planned_rent]]</f>
        <v>0.58333333333333337</v>
      </c>
      <c r="K4014"/>
    </row>
    <row r="4015" spans="1:11" x14ac:dyDescent="0.25">
      <c r="A4015">
        <v>219</v>
      </c>
      <c r="B4015" s="1">
        <v>42736</v>
      </c>
      <c r="C4015">
        <v>11</v>
      </c>
      <c r="D4015" t="str">
        <f>VLOOKUP(Rent[[#This Row],[Real_estate_Item]],Houses[#All],2)</f>
        <v>Geldrop</v>
      </c>
      <c r="E4015" t="str">
        <f>VLOOKUP(Rent[[#This Row],[Real_estate_Item]],Houses[#All],3)</f>
        <v>Hulst</v>
      </c>
      <c r="F4015" t="str">
        <f>VLOOKUP(Rent[[#This Row],[Real_estate_Item]],Houses[#All],6)</f>
        <v>House</v>
      </c>
      <c r="G4015" s="3">
        <f>VLOOKUP(Rent[[#This Row],[Real_estate_Item]],Houses[#All],7)</f>
        <v>715</v>
      </c>
      <c r="H4015" s="3">
        <f t="shared" si="124"/>
        <v>7865</v>
      </c>
      <c r="I4015" s="3">
        <f t="shared" si="125"/>
        <v>8580</v>
      </c>
      <c r="J4015" s="4">
        <f>Rent[[#This Row],[Actual_Rent]]/Rent[[#This Row],[Planned_rent]]</f>
        <v>0.91666666666666663</v>
      </c>
      <c r="K4015"/>
    </row>
    <row r="4016" spans="1:11" x14ac:dyDescent="0.25">
      <c r="A4016">
        <v>219</v>
      </c>
      <c r="B4016" s="1">
        <v>43101</v>
      </c>
      <c r="C4016">
        <v>11</v>
      </c>
      <c r="D4016" t="str">
        <f>VLOOKUP(Rent[[#This Row],[Real_estate_Item]],Houses[#All],2)</f>
        <v>Geldrop</v>
      </c>
      <c r="E4016" t="str">
        <f>VLOOKUP(Rent[[#This Row],[Real_estate_Item]],Houses[#All],3)</f>
        <v>Hulst</v>
      </c>
      <c r="F4016" t="str">
        <f>VLOOKUP(Rent[[#This Row],[Real_estate_Item]],Houses[#All],6)</f>
        <v>House</v>
      </c>
      <c r="G4016" s="3">
        <f>VLOOKUP(Rent[[#This Row],[Real_estate_Item]],Houses[#All],7)</f>
        <v>715</v>
      </c>
      <c r="H4016" s="3">
        <f t="shared" si="124"/>
        <v>7865</v>
      </c>
      <c r="I4016" s="3">
        <f t="shared" si="125"/>
        <v>8580</v>
      </c>
      <c r="J4016" s="4">
        <f>Rent[[#This Row],[Actual_Rent]]/Rent[[#This Row],[Planned_rent]]</f>
        <v>0.91666666666666663</v>
      </c>
      <c r="K4016"/>
    </row>
    <row r="4017" spans="1:11" x14ac:dyDescent="0.25">
      <c r="A4017">
        <v>219</v>
      </c>
      <c r="B4017" s="1">
        <v>43101</v>
      </c>
      <c r="C4017">
        <v>10</v>
      </c>
      <c r="D4017" t="str">
        <f>VLOOKUP(Rent[[#This Row],[Real_estate_Item]],Houses[#All],2)</f>
        <v>Geldrop</v>
      </c>
      <c r="E4017" t="str">
        <f>VLOOKUP(Rent[[#This Row],[Real_estate_Item]],Houses[#All],3)</f>
        <v>Hulst</v>
      </c>
      <c r="F4017" t="str">
        <f>VLOOKUP(Rent[[#This Row],[Real_estate_Item]],Houses[#All],6)</f>
        <v>House</v>
      </c>
      <c r="G4017" s="3">
        <f>VLOOKUP(Rent[[#This Row],[Real_estate_Item]],Houses[#All],7)</f>
        <v>715</v>
      </c>
      <c r="H4017" s="3">
        <f t="shared" si="124"/>
        <v>7150</v>
      </c>
      <c r="I4017" s="3">
        <f t="shared" si="125"/>
        <v>8580</v>
      </c>
      <c r="J4017" s="4">
        <f>Rent[[#This Row],[Actual_Rent]]/Rent[[#This Row],[Planned_rent]]</f>
        <v>0.83333333333333337</v>
      </c>
      <c r="K4017"/>
    </row>
    <row r="4018" spans="1:11" x14ac:dyDescent="0.25">
      <c r="A4018">
        <v>219</v>
      </c>
      <c r="B4018" s="1">
        <v>43466</v>
      </c>
      <c r="C4018">
        <v>11</v>
      </c>
      <c r="D4018" t="str">
        <f>VLOOKUP(Rent[[#This Row],[Real_estate_Item]],Houses[#All],2)</f>
        <v>Geldrop</v>
      </c>
      <c r="E4018" t="str">
        <f>VLOOKUP(Rent[[#This Row],[Real_estate_Item]],Houses[#All],3)</f>
        <v>Hulst</v>
      </c>
      <c r="F4018" t="str">
        <f>VLOOKUP(Rent[[#This Row],[Real_estate_Item]],Houses[#All],6)</f>
        <v>House</v>
      </c>
      <c r="G4018" s="3">
        <f>VLOOKUP(Rent[[#This Row],[Real_estate_Item]],Houses[#All],7)</f>
        <v>715</v>
      </c>
      <c r="H4018" s="3">
        <f t="shared" si="124"/>
        <v>7865</v>
      </c>
      <c r="I4018" s="3">
        <f t="shared" si="125"/>
        <v>8580</v>
      </c>
      <c r="J4018" s="4">
        <f>Rent[[#This Row],[Actual_Rent]]/Rent[[#This Row],[Planned_rent]]</f>
        <v>0.91666666666666663</v>
      </c>
      <c r="K4018"/>
    </row>
    <row r="4019" spans="1:11" x14ac:dyDescent="0.25">
      <c r="A4019">
        <v>220</v>
      </c>
      <c r="B4019" s="1">
        <v>36892</v>
      </c>
      <c r="C4019">
        <v>10</v>
      </c>
      <c r="D4019" t="str">
        <f>VLOOKUP(Rent[[#This Row],[Real_estate_Item]],Houses[#All],2)</f>
        <v>Geldrop</v>
      </c>
      <c r="E4019" t="str">
        <f>VLOOKUP(Rent[[#This Row],[Real_estate_Item]],Houses[#All],3)</f>
        <v>Hulst</v>
      </c>
      <c r="F4019" t="str">
        <f>VLOOKUP(Rent[[#This Row],[Real_estate_Item]],Houses[#All],6)</f>
        <v>House</v>
      </c>
      <c r="G4019" s="3">
        <f>VLOOKUP(Rent[[#This Row],[Real_estate_Item]],Houses[#All],7)</f>
        <v>635</v>
      </c>
      <c r="H4019" s="3">
        <f t="shared" si="124"/>
        <v>6350</v>
      </c>
      <c r="I4019" s="3">
        <f t="shared" si="125"/>
        <v>7620</v>
      </c>
      <c r="J4019" s="4">
        <f>Rent[[#This Row],[Actual_Rent]]/Rent[[#This Row],[Planned_rent]]</f>
        <v>0.83333333333333337</v>
      </c>
      <c r="K4019"/>
    </row>
    <row r="4020" spans="1:11" x14ac:dyDescent="0.25">
      <c r="A4020">
        <v>220</v>
      </c>
      <c r="B4020" s="1">
        <v>37257</v>
      </c>
      <c r="C4020">
        <v>9</v>
      </c>
      <c r="D4020" t="str">
        <f>VLOOKUP(Rent[[#This Row],[Real_estate_Item]],Houses[#All],2)</f>
        <v>Geldrop</v>
      </c>
      <c r="E4020" t="str">
        <f>VLOOKUP(Rent[[#This Row],[Real_estate_Item]],Houses[#All],3)</f>
        <v>Hulst</v>
      </c>
      <c r="F4020" t="str">
        <f>VLOOKUP(Rent[[#This Row],[Real_estate_Item]],Houses[#All],6)</f>
        <v>House</v>
      </c>
      <c r="G4020" s="3">
        <f>VLOOKUP(Rent[[#This Row],[Real_estate_Item]],Houses[#All],7)</f>
        <v>635</v>
      </c>
      <c r="H4020" s="3">
        <f t="shared" si="124"/>
        <v>5715</v>
      </c>
      <c r="I4020" s="3">
        <f t="shared" si="125"/>
        <v>7620</v>
      </c>
      <c r="J4020" s="4">
        <f>Rent[[#This Row],[Actual_Rent]]/Rent[[#This Row],[Planned_rent]]</f>
        <v>0.75</v>
      </c>
      <c r="K4020"/>
    </row>
    <row r="4021" spans="1:11" x14ac:dyDescent="0.25">
      <c r="A4021">
        <v>220</v>
      </c>
      <c r="B4021" s="1">
        <v>37622</v>
      </c>
      <c r="C4021">
        <v>10</v>
      </c>
      <c r="D4021" t="str">
        <f>VLOOKUP(Rent[[#This Row],[Real_estate_Item]],Houses[#All],2)</f>
        <v>Geldrop</v>
      </c>
      <c r="E4021" t="str">
        <f>VLOOKUP(Rent[[#This Row],[Real_estate_Item]],Houses[#All],3)</f>
        <v>Hulst</v>
      </c>
      <c r="F4021" t="str">
        <f>VLOOKUP(Rent[[#This Row],[Real_estate_Item]],Houses[#All],6)</f>
        <v>House</v>
      </c>
      <c r="G4021" s="3">
        <f>VLOOKUP(Rent[[#This Row],[Real_estate_Item]],Houses[#All],7)</f>
        <v>635</v>
      </c>
      <c r="H4021" s="3">
        <f t="shared" si="124"/>
        <v>6350</v>
      </c>
      <c r="I4021" s="3">
        <f t="shared" si="125"/>
        <v>7620</v>
      </c>
      <c r="J4021" s="4">
        <f>Rent[[#This Row],[Actual_Rent]]/Rent[[#This Row],[Planned_rent]]</f>
        <v>0.83333333333333337</v>
      </c>
      <c r="K4021"/>
    </row>
    <row r="4022" spans="1:11" x14ac:dyDescent="0.25">
      <c r="A4022">
        <v>220</v>
      </c>
      <c r="B4022" s="1">
        <v>37987</v>
      </c>
      <c r="C4022">
        <v>8</v>
      </c>
      <c r="D4022" t="str">
        <f>VLOOKUP(Rent[[#This Row],[Real_estate_Item]],Houses[#All],2)</f>
        <v>Geldrop</v>
      </c>
      <c r="E4022" t="str">
        <f>VLOOKUP(Rent[[#This Row],[Real_estate_Item]],Houses[#All],3)</f>
        <v>Hulst</v>
      </c>
      <c r="F4022" t="str">
        <f>VLOOKUP(Rent[[#This Row],[Real_estate_Item]],Houses[#All],6)</f>
        <v>House</v>
      </c>
      <c r="G4022" s="3">
        <f>VLOOKUP(Rent[[#This Row],[Real_estate_Item]],Houses[#All],7)</f>
        <v>635</v>
      </c>
      <c r="H4022" s="3">
        <f t="shared" si="124"/>
        <v>5080</v>
      </c>
      <c r="I4022" s="3">
        <f t="shared" si="125"/>
        <v>7620</v>
      </c>
      <c r="J4022" s="4">
        <f>Rent[[#This Row],[Actual_Rent]]/Rent[[#This Row],[Planned_rent]]</f>
        <v>0.66666666666666663</v>
      </c>
      <c r="K4022"/>
    </row>
    <row r="4023" spans="1:11" x14ac:dyDescent="0.25">
      <c r="A4023">
        <v>220</v>
      </c>
      <c r="B4023" s="1">
        <v>38353</v>
      </c>
      <c r="C4023">
        <v>9</v>
      </c>
      <c r="D4023" t="str">
        <f>VLOOKUP(Rent[[#This Row],[Real_estate_Item]],Houses[#All],2)</f>
        <v>Geldrop</v>
      </c>
      <c r="E4023" t="str">
        <f>VLOOKUP(Rent[[#This Row],[Real_estate_Item]],Houses[#All],3)</f>
        <v>Hulst</v>
      </c>
      <c r="F4023" t="str">
        <f>VLOOKUP(Rent[[#This Row],[Real_estate_Item]],Houses[#All],6)</f>
        <v>House</v>
      </c>
      <c r="G4023" s="3">
        <f>VLOOKUP(Rent[[#This Row],[Real_estate_Item]],Houses[#All],7)</f>
        <v>635</v>
      </c>
      <c r="H4023" s="3">
        <f t="shared" si="124"/>
        <v>5715</v>
      </c>
      <c r="I4023" s="3">
        <f t="shared" si="125"/>
        <v>7620</v>
      </c>
      <c r="J4023" s="4">
        <f>Rent[[#This Row],[Actual_Rent]]/Rent[[#This Row],[Planned_rent]]</f>
        <v>0.75</v>
      </c>
      <c r="K4023"/>
    </row>
    <row r="4024" spans="1:11" x14ac:dyDescent="0.25">
      <c r="A4024">
        <v>220</v>
      </c>
      <c r="B4024" s="1">
        <v>38718</v>
      </c>
      <c r="C4024">
        <v>8</v>
      </c>
      <c r="D4024" t="str">
        <f>VLOOKUP(Rent[[#This Row],[Real_estate_Item]],Houses[#All],2)</f>
        <v>Geldrop</v>
      </c>
      <c r="E4024" t="str">
        <f>VLOOKUP(Rent[[#This Row],[Real_estate_Item]],Houses[#All],3)</f>
        <v>Hulst</v>
      </c>
      <c r="F4024" t="str">
        <f>VLOOKUP(Rent[[#This Row],[Real_estate_Item]],Houses[#All],6)</f>
        <v>House</v>
      </c>
      <c r="G4024" s="3">
        <f>VLOOKUP(Rent[[#This Row],[Real_estate_Item]],Houses[#All],7)</f>
        <v>635</v>
      </c>
      <c r="H4024" s="3">
        <f t="shared" si="124"/>
        <v>5080</v>
      </c>
      <c r="I4024" s="3">
        <f t="shared" si="125"/>
        <v>7620</v>
      </c>
      <c r="J4024" s="4">
        <f>Rent[[#This Row],[Actual_Rent]]/Rent[[#This Row],[Planned_rent]]</f>
        <v>0.66666666666666663</v>
      </c>
      <c r="K4024"/>
    </row>
    <row r="4025" spans="1:11" x14ac:dyDescent="0.25">
      <c r="A4025">
        <v>220</v>
      </c>
      <c r="B4025" s="1">
        <v>39083</v>
      </c>
      <c r="C4025">
        <v>7</v>
      </c>
      <c r="D4025" t="str">
        <f>VLOOKUP(Rent[[#This Row],[Real_estate_Item]],Houses[#All],2)</f>
        <v>Geldrop</v>
      </c>
      <c r="E4025" t="str">
        <f>VLOOKUP(Rent[[#This Row],[Real_estate_Item]],Houses[#All],3)</f>
        <v>Hulst</v>
      </c>
      <c r="F4025" t="str">
        <f>VLOOKUP(Rent[[#This Row],[Real_estate_Item]],Houses[#All],6)</f>
        <v>House</v>
      </c>
      <c r="G4025" s="3">
        <f>VLOOKUP(Rent[[#This Row],[Real_estate_Item]],Houses[#All],7)</f>
        <v>635</v>
      </c>
      <c r="H4025" s="3">
        <f t="shared" si="124"/>
        <v>4445</v>
      </c>
      <c r="I4025" s="3">
        <f t="shared" si="125"/>
        <v>7620</v>
      </c>
      <c r="J4025" s="4">
        <f>Rent[[#This Row],[Actual_Rent]]/Rent[[#This Row],[Planned_rent]]</f>
        <v>0.58333333333333337</v>
      </c>
      <c r="K4025"/>
    </row>
    <row r="4026" spans="1:11" x14ac:dyDescent="0.25">
      <c r="A4026">
        <v>220</v>
      </c>
      <c r="B4026" s="1">
        <v>39448</v>
      </c>
      <c r="C4026">
        <v>7</v>
      </c>
      <c r="D4026" t="str">
        <f>VLOOKUP(Rent[[#This Row],[Real_estate_Item]],Houses[#All],2)</f>
        <v>Geldrop</v>
      </c>
      <c r="E4026" t="str">
        <f>VLOOKUP(Rent[[#This Row],[Real_estate_Item]],Houses[#All],3)</f>
        <v>Hulst</v>
      </c>
      <c r="F4026" t="str">
        <f>VLOOKUP(Rent[[#This Row],[Real_estate_Item]],Houses[#All],6)</f>
        <v>House</v>
      </c>
      <c r="G4026" s="3">
        <f>VLOOKUP(Rent[[#This Row],[Real_estate_Item]],Houses[#All],7)</f>
        <v>635</v>
      </c>
      <c r="H4026" s="3">
        <f t="shared" si="124"/>
        <v>4445</v>
      </c>
      <c r="I4026" s="3">
        <f t="shared" si="125"/>
        <v>7620</v>
      </c>
      <c r="J4026" s="4">
        <f>Rent[[#This Row],[Actual_Rent]]/Rent[[#This Row],[Planned_rent]]</f>
        <v>0.58333333333333337</v>
      </c>
      <c r="K4026"/>
    </row>
    <row r="4027" spans="1:11" x14ac:dyDescent="0.25">
      <c r="A4027">
        <v>220</v>
      </c>
      <c r="B4027" s="1">
        <v>39814</v>
      </c>
      <c r="C4027">
        <v>8</v>
      </c>
      <c r="D4027" t="str">
        <f>VLOOKUP(Rent[[#This Row],[Real_estate_Item]],Houses[#All],2)</f>
        <v>Geldrop</v>
      </c>
      <c r="E4027" t="str">
        <f>VLOOKUP(Rent[[#This Row],[Real_estate_Item]],Houses[#All],3)</f>
        <v>Hulst</v>
      </c>
      <c r="F4027" t="str">
        <f>VLOOKUP(Rent[[#This Row],[Real_estate_Item]],Houses[#All],6)</f>
        <v>House</v>
      </c>
      <c r="G4027" s="3">
        <f>VLOOKUP(Rent[[#This Row],[Real_estate_Item]],Houses[#All],7)</f>
        <v>635</v>
      </c>
      <c r="H4027" s="3">
        <f t="shared" si="124"/>
        <v>5080</v>
      </c>
      <c r="I4027" s="3">
        <f t="shared" si="125"/>
        <v>7620</v>
      </c>
      <c r="J4027" s="4">
        <f>Rent[[#This Row],[Actual_Rent]]/Rent[[#This Row],[Planned_rent]]</f>
        <v>0.66666666666666663</v>
      </c>
      <c r="K4027"/>
    </row>
    <row r="4028" spans="1:11" x14ac:dyDescent="0.25">
      <c r="A4028">
        <v>220</v>
      </c>
      <c r="B4028" s="1">
        <v>40179</v>
      </c>
      <c r="C4028">
        <v>7</v>
      </c>
      <c r="D4028" t="str">
        <f>VLOOKUP(Rent[[#This Row],[Real_estate_Item]],Houses[#All],2)</f>
        <v>Geldrop</v>
      </c>
      <c r="E4028" t="str">
        <f>VLOOKUP(Rent[[#This Row],[Real_estate_Item]],Houses[#All],3)</f>
        <v>Hulst</v>
      </c>
      <c r="F4028" t="str">
        <f>VLOOKUP(Rent[[#This Row],[Real_estate_Item]],Houses[#All],6)</f>
        <v>House</v>
      </c>
      <c r="G4028" s="3">
        <f>VLOOKUP(Rent[[#This Row],[Real_estate_Item]],Houses[#All],7)</f>
        <v>635</v>
      </c>
      <c r="H4028" s="3">
        <f t="shared" si="124"/>
        <v>4445</v>
      </c>
      <c r="I4028" s="3">
        <f t="shared" si="125"/>
        <v>7620</v>
      </c>
      <c r="J4028" s="4">
        <f>Rent[[#This Row],[Actual_Rent]]/Rent[[#This Row],[Planned_rent]]</f>
        <v>0.58333333333333337</v>
      </c>
      <c r="K4028"/>
    </row>
    <row r="4029" spans="1:11" x14ac:dyDescent="0.25">
      <c r="A4029">
        <v>220</v>
      </c>
      <c r="B4029" s="1">
        <v>40544</v>
      </c>
      <c r="C4029">
        <v>9</v>
      </c>
      <c r="D4029" t="str">
        <f>VLOOKUP(Rent[[#This Row],[Real_estate_Item]],Houses[#All],2)</f>
        <v>Geldrop</v>
      </c>
      <c r="E4029" t="str">
        <f>VLOOKUP(Rent[[#This Row],[Real_estate_Item]],Houses[#All],3)</f>
        <v>Hulst</v>
      </c>
      <c r="F4029" t="str">
        <f>VLOOKUP(Rent[[#This Row],[Real_estate_Item]],Houses[#All],6)</f>
        <v>House</v>
      </c>
      <c r="G4029" s="3">
        <f>VLOOKUP(Rent[[#This Row],[Real_estate_Item]],Houses[#All],7)</f>
        <v>635</v>
      </c>
      <c r="H4029" s="3">
        <f t="shared" si="124"/>
        <v>5715</v>
      </c>
      <c r="I4029" s="3">
        <f t="shared" si="125"/>
        <v>7620</v>
      </c>
      <c r="J4029" s="4">
        <f>Rent[[#This Row],[Actual_Rent]]/Rent[[#This Row],[Planned_rent]]</f>
        <v>0.75</v>
      </c>
      <c r="K4029"/>
    </row>
    <row r="4030" spans="1:11" x14ac:dyDescent="0.25">
      <c r="A4030">
        <v>220</v>
      </c>
      <c r="B4030" s="1">
        <v>40909</v>
      </c>
      <c r="C4030">
        <v>8</v>
      </c>
      <c r="D4030" t="str">
        <f>VLOOKUP(Rent[[#This Row],[Real_estate_Item]],Houses[#All],2)</f>
        <v>Geldrop</v>
      </c>
      <c r="E4030" t="str">
        <f>VLOOKUP(Rent[[#This Row],[Real_estate_Item]],Houses[#All],3)</f>
        <v>Hulst</v>
      </c>
      <c r="F4030" t="str">
        <f>VLOOKUP(Rent[[#This Row],[Real_estate_Item]],Houses[#All],6)</f>
        <v>House</v>
      </c>
      <c r="G4030" s="3">
        <f>VLOOKUP(Rent[[#This Row],[Real_estate_Item]],Houses[#All],7)</f>
        <v>635</v>
      </c>
      <c r="H4030" s="3">
        <f t="shared" si="124"/>
        <v>5080</v>
      </c>
      <c r="I4030" s="3">
        <f t="shared" si="125"/>
        <v>7620</v>
      </c>
      <c r="J4030" s="4">
        <f>Rent[[#This Row],[Actual_Rent]]/Rent[[#This Row],[Planned_rent]]</f>
        <v>0.66666666666666663</v>
      </c>
      <c r="K4030"/>
    </row>
    <row r="4031" spans="1:11" x14ac:dyDescent="0.25">
      <c r="A4031">
        <v>220</v>
      </c>
      <c r="B4031" s="1">
        <v>41275</v>
      </c>
      <c r="C4031">
        <v>8</v>
      </c>
      <c r="D4031" t="str">
        <f>VLOOKUP(Rent[[#This Row],[Real_estate_Item]],Houses[#All],2)</f>
        <v>Geldrop</v>
      </c>
      <c r="E4031" t="str">
        <f>VLOOKUP(Rent[[#This Row],[Real_estate_Item]],Houses[#All],3)</f>
        <v>Hulst</v>
      </c>
      <c r="F4031" t="str">
        <f>VLOOKUP(Rent[[#This Row],[Real_estate_Item]],Houses[#All],6)</f>
        <v>House</v>
      </c>
      <c r="G4031" s="3">
        <f>VLOOKUP(Rent[[#This Row],[Real_estate_Item]],Houses[#All],7)</f>
        <v>635</v>
      </c>
      <c r="H4031" s="3">
        <f t="shared" si="124"/>
        <v>5080</v>
      </c>
      <c r="I4031" s="3">
        <f t="shared" si="125"/>
        <v>7620</v>
      </c>
      <c r="J4031" s="4">
        <f>Rent[[#This Row],[Actual_Rent]]/Rent[[#This Row],[Planned_rent]]</f>
        <v>0.66666666666666663</v>
      </c>
      <c r="K4031"/>
    </row>
    <row r="4032" spans="1:11" x14ac:dyDescent="0.25">
      <c r="A4032">
        <v>220</v>
      </c>
      <c r="B4032" s="1">
        <v>41640</v>
      </c>
      <c r="C4032">
        <v>9</v>
      </c>
      <c r="D4032" t="str">
        <f>VLOOKUP(Rent[[#This Row],[Real_estate_Item]],Houses[#All],2)</f>
        <v>Geldrop</v>
      </c>
      <c r="E4032" t="str">
        <f>VLOOKUP(Rent[[#This Row],[Real_estate_Item]],Houses[#All],3)</f>
        <v>Hulst</v>
      </c>
      <c r="F4032" t="str">
        <f>VLOOKUP(Rent[[#This Row],[Real_estate_Item]],Houses[#All],6)</f>
        <v>House</v>
      </c>
      <c r="G4032" s="3">
        <f>VLOOKUP(Rent[[#This Row],[Real_estate_Item]],Houses[#All],7)</f>
        <v>635</v>
      </c>
      <c r="H4032" s="3">
        <f t="shared" si="124"/>
        <v>5715</v>
      </c>
      <c r="I4032" s="3">
        <f t="shared" si="125"/>
        <v>7620</v>
      </c>
      <c r="J4032" s="4">
        <f>Rent[[#This Row],[Actual_Rent]]/Rent[[#This Row],[Planned_rent]]</f>
        <v>0.75</v>
      </c>
      <c r="K4032"/>
    </row>
    <row r="4033" spans="1:11" x14ac:dyDescent="0.25">
      <c r="A4033">
        <v>220</v>
      </c>
      <c r="B4033" s="1">
        <v>42005</v>
      </c>
      <c r="C4033">
        <v>10</v>
      </c>
      <c r="D4033" t="str">
        <f>VLOOKUP(Rent[[#This Row],[Real_estate_Item]],Houses[#All],2)</f>
        <v>Geldrop</v>
      </c>
      <c r="E4033" t="str">
        <f>VLOOKUP(Rent[[#This Row],[Real_estate_Item]],Houses[#All],3)</f>
        <v>Hulst</v>
      </c>
      <c r="F4033" t="str">
        <f>VLOOKUP(Rent[[#This Row],[Real_estate_Item]],Houses[#All],6)</f>
        <v>House</v>
      </c>
      <c r="G4033" s="3">
        <f>VLOOKUP(Rent[[#This Row],[Real_estate_Item]],Houses[#All],7)</f>
        <v>635</v>
      </c>
      <c r="H4033" s="3">
        <f t="shared" si="124"/>
        <v>6350</v>
      </c>
      <c r="I4033" s="3">
        <f t="shared" si="125"/>
        <v>7620</v>
      </c>
      <c r="J4033" s="4">
        <f>Rent[[#This Row],[Actual_Rent]]/Rent[[#This Row],[Planned_rent]]</f>
        <v>0.83333333333333337</v>
      </c>
      <c r="K4033"/>
    </row>
    <row r="4034" spans="1:11" x14ac:dyDescent="0.25">
      <c r="A4034">
        <v>220</v>
      </c>
      <c r="B4034" s="1">
        <v>42370</v>
      </c>
      <c r="C4034">
        <v>9</v>
      </c>
      <c r="D4034" t="str">
        <f>VLOOKUP(Rent[[#This Row],[Real_estate_Item]],Houses[#All],2)</f>
        <v>Geldrop</v>
      </c>
      <c r="E4034" t="str">
        <f>VLOOKUP(Rent[[#This Row],[Real_estate_Item]],Houses[#All],3)</f>
        <v>Hulst</v>
      </c>
      <c r="F4034" t="str">
        <f>VLOOKUP(Rent[[#This Row],[Real_estate_Item]],Houses[#All],6)</f>
        <v>House</v>
      </c>
      <c r="G4034" s="3">
        <f>VLOOKUP(Rent[[#This Row],[Real_estate_Item]],Houses[#All],7)</f>
        <v>635</v>
      </c>
      <c r="H4034" s="3">
        <f t="shared" ref="H4034:H4097" si="126">C4034*G4034</f>
        <v>5715</v>
      </c>
      <c r="I4034" s="3">
        <f t="shared" ref="I4034:I4097" si="127">$C$2*G4034</f>
        <v>7620</v>
      </c>
      <c r="J4034" s="4">
        <f>Rent[[#This Row],[Actual_Rent]]/Rent[[#This Row],[Planned_rent]]</f>
        <v>0.75</v>
      </c>
      <c r="K4034"/>
    </row>
    <row r="4035" spans="1:11" x14ac:dyDescent="0.25">
      <c r="A4035">
        <v>220</v>
      </c>
      <c r="B4035" s="1">
        <v>42736</v>
      </c>
      <c r="C4035">
        <v>9</v>
      </c>
      <c r="D4035" t="str">
        <f>VLOOKUP(Rent[[#This Row],[Real_estate_Item]],Houses[#All],2)</f>
        <v>Geldrop</v>
      </c>
      <c r="E4035" t="str">
        <f>VLOOKUP(Rent[[#This Row],[Real_estate_Item]],Houses[#All],3)</f>
        <v>Hulst</v>
      </c>
      <c r="F4035" t="str">
        <f>VLOOKUP(Rent[[#This Row],[Real_estate_Item]],Houses[#All],6)</f>
        <v>House</v>
      </c>
      <c r="G4035" s="3">
        <f>VLOOKUP(Rent[[#This Row],[Real_estate_Item]],Houses[#All],7)</f>
        <v>635</v>
      </c>
      <c r="H4035" s="3">
        <f t="shared" si="126"/>
        <v>5715</v>
      </c>
      <c r="I4035" s="3">
        <f t="shared" si="127"/>
        <v>7620</v>
      </c>
      <c r="J4035" s="4">
        <f>Rent[[#This Row],[Actual_Rent]]/Rent[[#This Row],[Planned_rent]]</f>
        <v>0.75</v>
      </c>
      <c r="K4035"/>
    </row>
    <row r="4036" spans="1:11" x14ac:dyDescent="0.25">
      <c r="A4036">
        <v>220</v>
      </c>
      <c r="B4036" s="1">
        <v>43101</v>
      </c>
      <c r="C4036">
        <v>12</v>
      </c>
      <c r="D4036" t="str">
        <f>VLOOKUP(Rent[[#This Row],[Real_estate_Item]],Houses[#All],2)</f>
        <v>Geldrop</v>
      </c>
      <c r="E4036" t="str">
        <f>VLOOKUP(Rent[[#This Row],[Real_estate_Item]],Houses[#All],3)</f>
        <v>Hulst</v>
      </c>
      <c r="F4036" t="str">
        <f>VLOOKUP(Rent[[#This Row],[Real_estate_Item]],Houses[#All],6)</f>
        <v>House</v>
      </c>
      <c r="G4036" s="3">
        <f>VLOOKUP(Rent[[#This Row],[Real_estate_Item]],Houses[#All],7)</f>
        <v>635</v>
      </c>
      <c r="H4036" s="3">
        <f t="shared" si="126"/>
        <v>7620</v>
      </c>
      <c r="I4036" s="3">
        <f t="shared" si="127"/>
        <v>7620</v>
      </c>
      <c r="J4036" s="4">
        <f>Rent[[#This Row],[Actual_Rent]]/Rent[[#This Row],[Planned_rent]]</f>
        <v>1</v>
      </c>
      <c r="K4036"/>
    </row>
    <row r="4037" spans="1:11" x14ac:dyDescent="0.25">
      <c r="A4037">
        <v>220</v>
      </c>
      <c r="B4037" s="1">
        <v>43466</v>
      </c>
      <c r="C4037">
        <v>9</v>
      </c>
      <c r="D4037" t="str">
        <f>VLOOKUP(Rent[[#This Row],[Real_estate_Item]],Houses[#All],2)</f>
        <v>Geldrop</v>
      </c>
      <c r="E4037" t="str">
        <f>VLOOKUP(Rent[[#This Row],[Real_estate_Item]],Houses[#All],3)</f>
        <v>Hulst</v>
      </c>
      <c r="F4037" t="str">
        <f>VLOOKUP(Rent[[#This Row],[Real_estate_Item]],Houses[#All],6)</f>
        <v>House</v>
      </c>
      <c r="G4037" s="3">
        <f>VLOOKUP(Rent[[#This Row],[Real_estate_Item]],Houses[#All],7)</f>
        <v>635</v>
      </c>
      <c r="H4037" s="3">
        <f t="shared" si="126"/>
        <v>5715</v>
      </c>
      <c r="I4037" s="3">
        <f t="shared" si="127"/>
        <v>7620</v>
      </c>
      <c r="J4037" s="4">
        <f>Rent[[#This Row],[Actual_Rent]]/Rent[[#This Row],[Planned_rent]]</f>
        <v>0.75</v>
      </c>
      <c r="K4037"/>
    </row>
    <row r="4038" spans="1:11" x14ac:dyDescent="0.25">
      <c r="A4038">
        <v>234</v>
      </c>
      <c r="B4038" s="1">
        <v>41275</v>
      </c>
      <c r="C4038">
        <v>2</v>
      </c>
      <c r="D4038" t="str">
        <f>VLOOKUP(Rent[[#This Row],[Real_estate_Item]],Houses[#All],2)</f>
        <v>Eindhoven-West</v>
      </c>
      <c r="E4038" t="str">
        <f>VLOOKUP(Rent[[#This Row],[Real_estate_Item]],Houses[#All],3)</f>
        <v>Woensel-West</v>
      </c>
      <c r="F4038" t="str">
        <f>VLOOKUP(Rent[[#This Row],[Real_estate_Item]],Houses[#All],6)</f>
        <v>House</v>
      </c>
      <c r="G4038" s="3">
        <f>VLOOKUP(Rent[[#This Row],[Real_estate_Item]],Houses[#All],7)</f>
        <v>700</v>
      </c>
      <c r="H4038" s="3">
        <f t="shared" si="126"/>
        <v>1400</v>
      </c>
      <c r="I4038" s="3">
        <f t="shared" si="127"/>
        <v>8400</v>
      </c>
      <c r="J4038" s="4">
        <f>Rent[[#This Row],[Actual_Rent]]/Rent[[#This Row],[Planned_rent]]</f>
        <v>0.16666666666666666</v>
      </c>
      <c r="K4038"/>
    </row>
    <row r="4039" spans="1:11" x14ac:dyDescent="0.25">
      <c r="A4039">
        <v>234</v>
      </c>
      <c r="B4039" s="1">
        <v>41640</v>
      </c>
      <c r="C4039">
        <v>4</v>
      </c>
      <c r="D4039" t="str">
        <f>VLOOKUP(Rent[[#This Row],[Real_estate_Item]],Houses[#All],2)</f>
        <v>Eindhoven-West</v>
      </c>
      <c r="E4039" t="str">
        <f>VLOOKUP(Rent[[#This Row],[Real_estate_Item]],Houses[#All],3)</f>
        <v>Woensel-West</v>
      </c>
      <c r="F4039" t="str">
        <f>VLOOKUP(Rent[[#This Row],[Real_estate_Item]],Houses[#All],6)</f>
        <v>House</v>
      </c>
      <c r="G4039" s="3">
        <f>VLOOKUP(Rent[[#This Row],[Real_estate_Item]],Houses[#All],7)</f>
        <v>700</v>
      </c>
      <c r="H4039" s="3">
        <f t="shared" si="126"/>
        <v>2800</v>
      </c>
      <c r="I4039" s="3">
        <f t="shared" si="127"/>
        <v>8400</v>
      </c>
      <c r="J4039" s="4">
        <f>Rent[[#This Row],[Actual_Rent]]/Rent[[#This Row],[Planned_rent]]</f>
        <v>0.33333333333333331</v>
      </c>
      <c r="K4039"/>
    </row>
    <row r="4040" spans="1:11" x14ac:dyDescent="0.25">
      <c r="A4040">
        <v>234</v>
      </c>
      <c r="B4040" s="1">
        <v>42005</v>
      </c>
      <c r="C4040">
        <v>4</v>
      </c>
      <c r="D4040" t="str">
        <f>VLOOKUP(Rent[[#This Row],[Real_estate_Item]],Houses[#All],2)</f>
        <v>Eindhoven-West</v>
      </c>
      <c r="E4040" t="str">
        <f>VLOOKUP(Rent[[#This Row],[Real_estate_Item]],Houses[#All],3)</f>
        <v>Woensel-West</v>
      </c>
      <c r="F4040" t="str">
        <f>VLOOKUP(Rent[[#This Row],[Real_estate_Item]],Houses[#All],6)</f>
        <v>House</v>
      </c>
      <c r="G4040" s="3">
        <f>VLOOKUP(Rent[[#This Row],[Real_estate_Item]],Houses[#All],7)</f>
        <v>700</v>
      </c>
      <c r="H4040" s="3">
        <f t="shared" si="126"/>
        <v>2800</v>
      </c>
      <c r="I4040" s="3">
        <f t="shared" si="127"/>
        <v>8400</v>
      </c>
      <c r="J4040" s="4">
        <f>Rent[[#This Row],[Actual_Rent]]/Rent[[#This Row],[Planned_rent]]</f>
        <v>0.33333333333333331</v>
      </c>
      <c r="K4040"/>
    </row>
    <row r="4041" spans="1:11" x14ac:dyDescent="0.25">
      <c r="A4041">
        <v>234</v>
      </c>
      <c r="B4041" s="1">
        <v>42370</v>
      </c>
      <c r="C4041">
        <v>6</v>
      </c>
      <c r="D4041" t="str">
        <f>VLOOKUP(Rent[[#This Row],[Real_estate_Item]],Houses[#All],2)</f>
        <v>Eindhoven-West</v>
      </c>
      <c r="E4041" t="str">
        <f>VLOOKUP(Rent[[#This Row],[Real_estate_Item]],Houses[#All],3)</f>
        <v>Woensel-West</v>
      </c>
      <c r="F4041" t="str">
        <f>VLOOKUP(Rent[[#This Row],[Real_estate_Item]],Houses[#All],6)</f>
        <v>House</v>
      </c>
      <c r="G4041" s="3">
        <f>VLOOKUP(Rent[[#This Row],[Real_estate_Item]],Houses[#All],7)</f>
        <v>700</v>
      </c>
      <c r="H4041" s="3">
        <f t="shared" si="126"/>
        <v>4200</v>
      </c>
      <c r="I4041" s="3">
        <f t="shared" si="127"/>
        <v>8400</v>
      </c>
      <c r="J4041" s="4">
        <f>Rent[[#This Row],[Actual_Rent]]/Rent[[#This Row],[Planned_rent]]</f>
        <v>0.5</v>
      </c>
      <c r="K4041"/>
    </row>
    <row r="4042" spans="1:11" x14ac:dyDescent="0.25">
      <c r="A4042">
        <v>234</v>
      </c>
      <c r="B4042" s="1">
        <v>42736</v>
      </c>
      <c r="C4042">
        <v>3</v>
      </c>
      <c r="D4042" t="str">
        <f>VLOOKUP(Rent[[#This Row],[Real_estate_Item]],Houses[#All],2)</f>
        <v>Eindhoven-West</v>
      </c>
      <c r="E4042" t="str">
        <f>VLOOKUP(Rent[[#This Row],[Real_estate_Item]],Houses[#All],3)</f>
        <v>Woensel-West</v>
      </c>
      <c r="F4042" t="str">
        <f>VLOOKUP(Rent[[#This Row],[Real_estate_Item]],Houses[#All],6)</f>
        <v>House</v>
      </c>
      <c r="G4042" s="3">
        <f>VLOOKUP(Rent[[#This Row],[Real_estate_Item]],Houses[#All],7)</f>
        <v>700</v>
      </c>
      <c r="H4042" s="3">
        <f t="shared" si="126"/>
        <v>2100</v>
      </c>
      <c r="I4042" s="3">
        <f t="shared" si="127"/>
        <v>8400</v>
      </c>
      <c r="J4042" s="4">
        <f>Rent[[#This Row],[Actual_Rent]]/Rent[[#This Row],[Planned_rent]]</f>
        <v>0.25</v>
      </c>
      <c r="K4042"/>
    </row>
    <row r="4043" spans="1:11" x14ac:dyDescent="0.25">
      <c r="A4043">
        <v>234</v>
      </c>
      <c r="B4043" s="1">
        <v>43101</v>
      </c>
      <c r="C4043">
        <v>6</v>
      </c>
      <c r="D4043" t="str">
        <f>VLOOKUP(Rent[[#This Row],[Real_estate_Item]],Houses[#All],2)</f>
        <v>Eindhoven-West</v>
      </c>
      <c r="E4043" t="str">
        <f>VLOOKUP(Rent[[#This Row],[Real_estate_Item]],Houses[#All],3)</f>
        <v>Woensel-West</v>
      </c>
      <c r="F4043" t="str">
        <f>VLOOKUP(Rent[[#This Row],[Real_estate_Item]],Houses[#All],6)</f>
        <v>House</v>
      </c>
      <c r="G4043" s="3">
        <f>VLOOKUP(Rent[[#This Row],[Real_estate_Item]],Houses[#All],7)</f>
        <v>700</v>
      </c>
      <c r="H4043" s="3">
        <f t="shared" si="126"/>
        <v>4200</v>
      </c>
      <c r="I4043" s="3">
        <f t="shared" si="127"/>
        <v>8400</v>
      </c>
      <c r="J4043" s="4">
        <f>Rent[[#This Row],[Actual_Rent]]/Rent[[#This Row],[Planned_rent]]</f>
        <v>0.5</v>
      </c>
      <c r="K4043"/>
    </row>
    <row r="4044" spans="1:11" x14ac:dyDescent="0.25">
      <c r="A4044">
        <v>234</v>
      </c>
      <c r="B4044" s="1">
        <v>43466</v>
      </c>
      <c r="C4044">
        <v>12</v>
      </c>
      <c r="D4044" t="str">
        <f>VLOOKUP(Rent[[#This Row],[Real_estate_Item]],Houses[#All],2)</f>
        <v>Eindhoven-West</v>
      </c>
      <c r="E4044" t="str">
        <f>VLOOKUP(Rent[[#This Row],[Real_estate_Item]],Houses[#All],3)</f>
        <v>Woensel-West</v>
      </c>
      <c r="F4044" t="str">
        <f>VLOOKUP(Rent[[#This Row],[Real_estate_Item]],Houses[#All],6)</f>
        <v>House</v>
      </c>
      <c r="G4044" s="3">
        <f>VLOOKUP(Rent[[#This Row],[Real_estate_Item]],Houses[#All],7)</f>
        <v>700</v>
      </c>
      <c r="H4044" s="3">
        <f t="shared" si="126"/>
        <v>8400</v>
      </c>
      <c r="I4044" s="3">
        <f t="shared" si="127"/>
        <v>8400</v>
      </c>
      <c r="J4044" s="4">
        <f>Rent[[#This Row],[Actual_Rent]]/Rent[[#This Row],[Planned_rent]]</f>
        <v>1</v>
      </c>
      <c r="K4044"/>
    </row>
    <row r="4045" spans="1:11" x14ac:dyDescent="0.25">
      <c r="A4045">
        <v>235</v>
      </c>
      <c r="B4045" s="1">
        <v>40909</v>
      </c>
      <c r="C4045">
        <v>2</v>
      </c>
      <c r="D4045" t="str">
        <f>VLOOKUP(Rent[[#This Row],[Real_estate_Item]],Houses[#All],2)</f>
        <v>Eindhoven-West</v>
      </c>
      <c r="E4045" t="str">
        <f>VLOOKUP(Rent[[#This Row],[Real_estate_Item]],Houses[#All],3)</f>
        <v>Woensel-West</v>
      </c>
      <c r="F4045" t="str">
        <f>VLOOKUP(Rent[[#This Row],[Real_estate_Item]],Houses[#All],6)</f>
        <v>House</v>
      </c>
      <c r="G4045" s="3">
        <f>VLOOKUP(Rent[[#This Row],[Real_estate_Item]],Houses[#All],7)</f>
        <v>495</v>
      </c>
      <c r="H4045" s="3">
        <f t="shared" si="126"/>
        <v>990</v>
      </c>
      <c r="I4045" s="3">
        <f t="shared" si="127"/>
        <v>5940</v>
      </c>
      <c r="J4045" s="4">
        <f>Rent[[#This Row],[Actual_Rent]]/Rent[[#This Row],[Planned_rent]]</f>
        <v>0.16666666666666666</v>
      </c>
      <c r="K4045"/>
    </row>
    <row r="4046" spans="1:11" x14ac:dyDescent="0.25">
      <c r="A4046">
        <v>235</v>
      </c>
      <c r="B4046" s="1">
        <v>41275</v>
      </c>
      <c r="C4046">
        <v>2</v>
      </c>
      <c r="D4046" t="str">
        <f>VLOOKUP(Rent[[#This Row],[Real_estate_Item]],Houses[#All],2)</f>
        <v>Eindhoven-West</v>
      </c>
      <c r="E4046" t="str">
        <f>VLOOKUP(Rent[[#This Row],[Real_estate_Item]],Houses[#All],3)</f>
        <v>Woensel-West</v>
      </c>
      <c r="F4046" t="str">
        <f>VLOOKUP(Rent[[#This Row],[Real_estate_Item]],Houses[#All],6)</f>
        <v>House</v>
      </c>
      <c r="G4046" s="3">
        <f>VLOOKUP(Rent[[#This Row],[Real_estate_Item]],Houses[#All],7)</f>
        <v>495</v>
      </c>
      <c r="H4046" s="3">
        <f t="shared" si="126"/>
        <v>990</v>
      </c>
      <c r="I4046" s="3">
        <f t="shared" si="127"/>
        <v>5940</v>
      </c>
      <c r="J4046" s="4">
        <f>Rent[[#This Row],[Actual_Rent]]/Rent[[#This Row],[Planned_rent]]</f>
        <v>0.16666666666666666</v>
      </c>
      <c r="K4046"/>
    </row>
    <row r="4047" spans="1:11" x14ac:dyDescent="0.25">
      <c r="A4047">
        <v>235</v>
      </c>
      <c r="B4047" s="1">
        <v>41640</v>
      </c>
      <c r="C4047">
        <v>2</v>
      </c>
      <c r="D4047" t="str">
        <f>VLOOKUP(Rent[[#This Row],[Real_estate_Item]],Houses[#All],2)</f>
        <v>Eindhoven-West</v>
      </c>
      <c r="E4047" t="str">
        <f>VLOOKUP(Rent[[#This Row],[Real_estate_Item]],Houses[#All],3)</f>
        <v>Woensel-West</v>
      </c>
      <c r="F4047" t="str">
        <f>VLOOKUP(Rent[[#This Row],[Real_estate_Item]],Houses[#All],6)</f>
        <v>House</v>
      </c>
      <c r="G4047" s="3">
        <f>VLOOKUP(Rent[[#This Row],[Real_estate_Item]],Houses[#All],7)</f>
        <v>495</v>
      </c>
      <c r="H4047" s="3">
        <f t="shared" si="126"/>
        <v>990</v>
      </c>
      <c r="I4047" s="3">
        <f t="shared" si="127"/>
        <v>5940</v>
      </c>
      <c r="J4047" s="4">
        <f>Rent[[#This Row],[Actual_Rent]]/Rent[[#This Row],[Planned_rent]]</f>
        <v>0.16666666666666666</v>
      </c>
      <c r="K4047"/>
    </row>
    <row r="4048" spans="1:11" x14ac:dyDescent="0.25">
      <c r="A4048">
        <v>235</v>
      </c>
      <c r="B4048" s="1">
        <v>42005</v>
      </c>
      <c r="C4048">
        <v>4</v>
      </c>
      <c r="D4048" t="str">
        <f>VLOOKUP(Rent[[#This Row],[Real_estate_Item]],Houses[#All],2)</f>
        <v>Eindhoven-West</v>
      </c>
      <c r="E4048" t="str">
        <f>VLOOKUP(Rent[[#This Row],[Real_estate_Item]],Houses[#All],3)</f>
        <v>Woensel-West</v>
      </c>
      <c r="F4048" t="str">
        <f>VLOOKUP(Rent[[#This Row],[Real_estate_Item]],Houses[#All],6)</f>
        <v>House</v>
      </c>
      <c r="G4048" s="3">
        <f>VLOOKUP(Rent[[#This Row],[Real_estate_Item]],Houses[#All],7)</f>
        <v>495</v>
      </c>
      <c r="H4048" s="3">
        <f t="shared" si="126"/>
        <v>1980</v>
      </c>
      <c r="I4048" s="3">
        <f t="shared" si="127"/>
        <v>5940</v>
      </c>
      <c r="J4048" s="4">
        <f>Rent[[#This Row],[Actual_Rent]]/Rent[[#This Row],[Planned_rent]]</f>
        <v>0.33333333333333331</v>
      </c>
      <c r="K4048"/>
    </row>
    <row r="4049" spans="1:11" x14ac:dyDescent="0.25">
      <c r="A4049">
        <v>235</v>
      </c>
      <c r="B4049" s="1">
        <v>42736</v>
      </c>
      <c r="C4049">
        <v>4</v>
      </c>
      <c r="D4049" t="str">
        <f>VLOOKUP(Rent[[#This Row],[Real_estate_Item]],Houses[#All],2)</f>
        <v>Eindhoven-West</v>
      </c>
      <c r="E4049" t="str">
        <f>VLOOKUP(Rent[[#This Row],[Real_estate_Item]],Houses[#All],3)</f>
        <v>Woensel-West</v>
      </c>
      <c r="F4049" t="str">
        <f>VLOOKUP(Rent[[#This Row],[Real_estate_Item]],Houses[#All],6)</f>
        <v>House</v>
      </c>
      <c r="G4049" s="3">
        <f>VLOOKUP(Rent[[#This Row],[Real_estate_Item]],Houses[#All],7)</f>
        <v>495</v>
      </c>
      <c r="H4049" s="3">
        <f t="shared" si="126"/>
        <v>1980</v>
      </c>
      <c r="I4049" s="3">
        <f t="shared" si="127"/>
        <v>5940</v>
      </c>
      <c r="J4049" s="4">
        <f>Rent[[#This Row],[Actual_Rent]]/Rent[[#This Row],[Planned_rent]]</f>
        <v>0.33333333333333331</v>
      </c>
      <c r="K4049"/>
    </row>
    <row r="4050" spans="1:11" x14ac:dyDescent="0.25">
      <c r="A4050">
        <v>235</v>
      </c>
      <c r="B4050" s="1">
        <v>43101</v>
      </c>
      <c r="C4050">
        <v>6</v>
      </c>
      <c r="D4050" t="str">
        <f>VLOOKUP(Rent[[#This Row],[Real_estate_Item]],Houses[#All],2)</f>
        <v>Eindhoven-West</v>
      </c>
      <c r="E4050" t="str">
        <f>VLOOKUP(Rent[[#This Row],[Real_estate_Item]],Houses[#All],3)</f>
        <v>Woensel-West</v>
      </c>
      <c r="F4050" t="str">
        <f>VLOOKUP(Rent[[#This Row],[Real_estate_Item]],Houses[#All],6)</f>
        <v>House</v>
      </c>
      <c r="G4050" s="3">
        <f>VLOOKUP(Rent[[#This Row],[Real_estate_Item]],Houses[#All],7)</f>
        <v>495</v>
      </c>
      <c r="H4050" s="3">
        <f t="shared" si="126"/>
        <v>2970</v>
      </c>
      <c r="I4050" s="3">
        <f t="shared" si="127"/>
        <v>5940</v>
      </c>
      <c r="J4050" s="4">
        <f>Rent[[#This Row],[Actual_Rent]]/Rent[[#This Row],[Planned_rent]]</f>
        <v>0.5</v>
      </c>
      <c r="K4050"/>
    </row>
    <row r="4051" spans="1:11" x14ac:dyDescent="0.25">
      <c r="A4051">
        <v>235</v>
      </c>
      <c r="B4051" s="1">
        <v>43466</v>
      </c>
      <c r="C4051">
        <v>12</v>
      </c>
      <c r="D4051" t="str">
        <f>VLOOKUP(Rent[[#This Row],[Real_estate_Item]],Houses[#All],2)</f>
        <v>Eindhoven-West</v>
      </c>
      <c r="E4051" t="str">
        <f>VLOOKUP(Rent[[#This Row],[Real_estate_Item]],Houses[#All],3)</f>
        <v>Woensel-West</v>
      </c>
      <c r="F4051" t="str">
        <f>VLOOKUP(Rent[[#This Row],[Real_estate_Item]],Houses[#All],6)</f>
        <v>House</v>
      </c>
      <c r="G4051" s="3">
        <f>VLOOKUP(Rent[[#This Row],[Real_estate_Item]],Houses[#All],7)</f>
        <v>495</v>
      </c>
      <c r="H4051" s="3">
        <f t="shared" si="126"/>
        <v>5940</v>
      </c>
      <c r="I4051" s="3">
        <f t="shared" si="127"/>
        <v>5940</v>
      </c>
      <c r="J4051" s="4">
        <f>Rent[[#This Row],[Actual_Rent]]/Rent[[#This Row],[Planned_rent]]</f>
        <v>1</v>
      </c>
      <c r="K4051"/>
    </row>
    <row r="4052" spans="1:11" x14ac:dyDescent="0.25">
      <c r="A4052">
        <v>236</v>
      </c>
      <c r="B4052" s="1">
        <v>40909</v>
      </c>
      <c r="C4052">
        <v>4</v>
      </c>
      <c r="D4052" t="str">
        <f>VLOOKUP(Rent[[#This Row],[Real_estate_Item]],Houses[#All],2)</f>
        <v>Eindhoven-West</v>
      </c>
      <c r="E4052" t="str">
        <f>VLOOKUP(Rent[[#This Row],[Real_estate_Item]],Houses[#All],3)</f>
        <v>Woensel-West</v>
      </c>
      <c r="F4052" t="str">
        <f>VLOOKUP(Rent[[#This Row],[Real_estate_Item]],Houses[#All],6)</f>
        <v>House</v>
      </c>
      <c r="G4052" s="3">
        <f>VLOOKUP(Rent[[#This Row],[Real_estate_Item]],Houses[#All],7)</f>
        <v>430</v>
      </c>
      <c r="H4052" s="3">
        <f t="shared" si="126"/>
        <v>1720</v>
      </c>
      <c r="I4052" s="3">
        <f t="shared" si="127"/>
        <v>5160</v>
      </c>
      <c r="J4052" s="4">
        <f>Rent[[#This Row],[Actual_Rent]]/Rent[[#This Row],[Planned_rent]]</f>
        <v>0.33333333333333331</v>
      </c>
      <c r="K4052"/>
    </row>
    <row r="4053" spans="1:11" x14ac:dyDescent="0.25">
      <c r="A4053">
        <v>236</v>
      </c>
      <c r="B4053" s="1">
        <v>41275</v>
      </c>
      <c r="C4053">
        <v>2</v>
      </c>
      <c r="D4053" t="str">
        <f>VLOOKUP(Rent[[#This Row],[Real_estate_Item]],Houses[#All],2)</f>
        <v>Eindhoven-West</v>
      </c>
      <c r="E4053" t="str">
        <f>VLOOKUP(Rent[[#This Row],[Real_estate_Item]],Houses[#All],3)</f>
        <v>Woensel-West</v>
      </c>
      <c r="F4053" t="str">
        <f>VLOOKUP(Rent[[#This Row],[Real_estate_Item]],Houses[#All],6)</f>
        <v>House</v>
      </c>
      <c r="G4053" s="3">
        <f>VLOOKUP(Rent[[#This Row],[Real_estate_Item]],Houses[#All],7)</f>
        <v>430</v>
      </c>
      <c r="H4053" s="3">
        <f t="shared" si="126"/>
        <v>860</v>
      </c>
      <c r="I4053" s="3">
        <f t="shared" si="127"/>
        <v>5160</v>
      </c>
      <c r="J4053" s="4">
        <f>Rent[[#This Row],[Actual_Rent]]/Rent[[#This Row],[Planned_rent]]</f>
        <v>0.16666666666666666</v>
      </c>
      <c r="K4053"/>
    </row>
    <row r="4054" spans="1:11" x14ac:dyDescent="0.25">
      <c r="A4054">
        <v>236</v>
      </c>
      <c r="B4054" s="1">
        <v>41640</v>
      </c>
      <c r="C4054">
        <v>5</v>
      </c>
      <c r="D4054" t="str">
        <f>VLOOKUP(Rent[[#This Row],[Real_estate_Item]],Houses[#All],2)</f>
        <v>Eindhoven-West</v>
      </c>
      <c r="E4054" t="str">
        <f>VLOOKUP(Rent[[#This Row],[Real_estate_Item]],Houses[#All],3)</f>
        <v>Woensel-West</v>
      </c>
      <c r="F4054" t="str">
        <f>VLOOKUP(Rent[[#This Row],[Real_estate_Item]],Houses[#All],6)</f>
        <v>House</v>
      </c>
      <c r="G4054" s="3">
        <f>VLOOKUP(Rent[[#This Row],[Real_estate_Item]],Houses[#All],7)</f>
        <v>430</v>
      </c>
      <c r="H4054" s="3">
        <f t="shared" si="126"/>
        <v>2150</v>
      </c>
      <c r="I4054" s="3">
        <f t="shared" si="127"/>
        <v>5160</v>
      </c>
      <c r="J4054" s="4">
        <f>Rent[[#This Row],[Actual_Rent]]/Rent[[#This Row],[Planned_rent]]</f>
        <v>0.41666666666666669</v>
      </c>
      <c r="K4054"/>
    </row>
    <row r="4055" spans="1:11" x14ac:dyDescent="0.25">
      <c r="A4055">
        <v>236</v>
      </c>
      <c r="B4055" s="1">
        <v>42005</v>
      </c>
      <c r="C4055">
        <v>4</v>
      </c>
      <c r="D4055" t="str">
        <f>VLOOKUP(Rent[[#This Row],[Real_estate_Item]],Houses[#All],2)</f>
        <v>Eindhoven-West</v>
      </c>
      <c r="E4055" t="str">
        <f>VLOOKUP(Rent[[#This Row],[Real_estate_Item]],Houses[#All],3)</f>
        <v>Woensel-West</v>
      </c>
      <c r="F4055" t="str">
        <f>VLOOKUP(Rent[[#This Row],[Real_estate_Item]],Houses[#All],6)</f>
        <v>House</v>
      </c>
      <c r="G4055" s="3">
        <f>VLOOKUP(Rent[[#This Row],[Real_estate_Item]],Houses[#All],7)</f>
        <v>430</v>
      </c>
      <c r="H4055" s="3">
        <f t="shared" si="126"/>
        <v>1720</v>
      </c>
      <c r="I4055" s="3">
        <f t="shared" si="127"/>
        <v>5160</v>
      </c>
      <c r="J4055" s="4">
        <f>Rent[[#This Row],[Actual_Rent]]/Rent[[#This Row],[Planned_rent]]</f>
        <v>0.33333333333333331</v>
      </c>
      <c r="K4055"/>
    </row>
    <row r="4056" spans="1:11" x14ac:dyDescent="0.25">
      <c r="A4056">
        <v>236</v>
      </c>
      <c r="B4056" s="1">
        <v>42370</v>
      </c>
      <c r="C4056">
        <v>4</v>
      </c>
      <c r="D4056" t="str">
        <f>VLOOKUP(Rent[[#This Row],[Real_estate_Item]],Houses[#All],2)</f>
        <v>Eindhoven-West</v>
      </c>
      <c r="E4056" t="str">
        <f>VLOOKUP(Rent[[#This Row],[Real_estate_Item]],Houses[#All],3)</f>
        <v>Woensel-West</v>
      </c>
      <c r="F4056" t="str">
        <f>VLOOKUP(Rent[[#This Row],[Real_estate_Item]],Houses[#All],6)</f>
        <v>House</v>
      </c>
      <c r="G4056" s="3">
        <f>VLOOKUP(Rent[[#This Row],[Real_estate_Item]],Houses[#All],7)</f>
        <v>430</v>
      </c>
      <c r="H4056" s="3">
        <f t="shared" si="126"/>
        <v>1720</v>
      </c>
      <c r="I4056" s="3">
        <f t="shared" si="127"/>
        <v>5160</v>
      </c>
      <c r="J4056" s="4">
        <f>Rent[[#This Row],[Actual_Rent]]/Rent[[#This Row],[Planned_rent]]</f>
        <v>0.33333333333333331</v>
      </c>
      <c r="K4056"/>
    </row>
    <row r="4057" spans="1:11" x14ac:dyDescent="0.25">
      <c r="A4057">
        <v>236</v>
      </c>
      <c r="B4057" s="1">
        <v>42736</v>
      </c>
      <c r="C4057">
        <v>4</v>
      </c>
      <c r="D4057" t="str">
        <f>VLOOKUP(Rent[[#This Row],[Real_estate_Item]],Houses[#All],2)</f>
        <v>Eindhoven-West</v>
      </c>
      <c r="E4057" t="str">
        <f>VLOOKUP(Rent[[#This Row],[Real_estate_Item]],Houses[#All],3)</f>
        <v>Woensel-West</v>
      </c>
      <c r="F4057" t="str">
        <f>VLOOKUP(Rent[[#This Row],[Real_estate_Item]],Houses[#All],6)</f>
        <v>House</v>
      </c>
      <c r="G4057" s="3">
        <f>VLOOKUP(Rent[[#This Row],[Real_estate_Item]],Houses[#All],7)</f>
        <v>430</v>
      </c>
      <c r="H4057" s="3">
        <f t="shared" si="126"/>
        <v>1720</v>
      </c>
      <c r="I4057" s="3">
        <f t="shared" si="127"/>
        <v>5160</v>
      </c>
      <c r="J4057" s="4">
        <f>Rent[[#This Row],[Actual_Rent]]/Rent[[#This Row],[Planned_rent]]</f>
        <v>0.33333333333333331</v>
      </c>
      <c r="K4057"/>
    </row>
    <row r="4058" spans="1:11" x14ac:dyDescent="0.25">
      <c r="A4058">
        <v>236</v>
      </c>
      <c r="B4058" s="1">
        <v>43101</v>
      </c>
      <c r="C4058">
        <v>6</v>
      </c>
      <c r="D4058" t="str">
        <f>VLOOKUP(Rent[[#This Row],[Real_estate_Item]],Houses[#All],2)</f>
        <v>Eindhoven-West</v>
      </c>
      <c r="E4058" t="str">
        <f>VLOOKUP(Rent[[#This Row],[Real_estate_Item]],Houses[#All],3)</f>
        <v>Woensel-West</v>
      </c>
      <c r="F4058" t="str">
        <f>VLOOKUP(Rent[[#This Row],[Real_estate_Item]],Houses[#All],6)</f>
        <v>House</v>
      </c>
      <c r="G4058" s="3">
        <f>VLOOKUP(Rent[[#This Row],[Real_estate_Item]],Houses[#All],7)</f>
        <v>430</v>
      </c>
      <c r="H4058" s="3">
        <f t="shared" si="126"/>
        <v>2580</v>
      </c>
      <c r="I4058" s="3">
        <f t="shared" si="127"/>
        <v>5160</v>
      </c>
      <c r="J4058" s="4">
        <f>Rent[[#This Row],[Actual_Rent]]/Rent[[#This Row],[Planned_rent]]</f>
        <v>0.5</v>
      </c>
      <c r="K4058"/>
    </row>
    <row r="4059" spans="1:11" x14ac:dyDescent="0.25">
      <c r="A4059">
        <v>236</v>
      </c>
      <c r="B4059" s="1">
        <v>43466</v>
      </c>
      <c r="C4059">
        <v>10</v>
      </c>
      <c r="D4059" t="str">
        <f>VLOOKUP(Rent[[#This Row],[Real_estate_Item]],Houses[#All],2)</f>
        <v>Eindhoven-West</v>
      </c>
      <c r="E4059" t="str">
        <f>VLOOKUP(Rent[[#This Row],[Real_estate_Item]],Houses[#All],3)</f>
        <v>Woensel-West</v>
      </c>
      <c r="F4059" t="str">
        <f>VLOOKUP(Rent[[#This Row],[Real_estate_Item]],Houses[#All],6)</f>
        <v>House</v>
      </c>
      <c r="G4059" s="3">
        <f>VLOOKUP(Rent[[#This Row],[Real_estate_Item]],Houses[#All],7)</f>
        <v>430</v>
      </c>
      <c r="H4059" s="3">
        <f t="shared" si="126"/>
        <v>4300</v>
      </c>
      <c r="I4059" s="3">
        <f t="shared" si="127"/>
        <v>5160</v>
      </c>
      <c r="J4059" s="4">
        <f>Rent[[#This Row],[Actual_Rent]]/Rent[[#This Row],[Planned_rent]]</f>
        <v>0.83333333333333337</v>
      </c>
      <c r="K4059"/>
    </row>
    <row r="4060" spans="1:11" x14ac:dyDescent="0.25">
      <c r="A4060">
        <v>237</v>
      </c>
      <c r="B4060" s="1">
        <v>40544</v>
      </c>
      <c r="C4060">
        <v>3</v>
      </c>
      <c r="D4060" t="str">
        <f>VLOOKUP(Rent[[#This Row],[Real_estate_Item]],Houses[#All],2)</f>
        <v>Eindhoven-West</v>
      </c>
      <c r="E4060" t="str">
        <f>VLOOKUP(Rent[[#This Row],[Real_estate_Item]],Houses[#All],3)</f>
        <v>Woensel-West</v>
      </c>
      <c r="F4060" t="str">
        <f>VLOOKUP(Rent[[#This Row],[Real_estate_Item]],Houses[#All],6)</f>
        <v>House</v>
      </c>
      <c r="G4060" s="3">
        <f>VLOOKUP(Rent[[#This Row],[Real_estate_Item]],Houses[#All],7)</f>
        <v>515</v>
      </c>
      <c r="H4060" s="3">
        <f t="shared" si="126"/>
        <v>1545</v>
      </c>
      <c r="I4060" s="3">
        <f t="shared" si="127"/>
        <v>6180</v>
      </c>
      <c r="J4060" s="4">
        <f>Rent[[#This Row],[Actual_Rent]]/Rent[[#This Row],[Planned_rent]]</f>
        <v>0.25</v>
      </c>
      <c r="K4060"/>
    </row>
    <row r="4061" spans="1:11" x14ac:dyDescent="0.25">
      <c r="A4061">
        <v>237</v>
      </c>
      <c r="B4061" s="1">
        <v>41275</v>
      </c>
      <c r="C4061">
        <v>2</v>
      </c>
      <c r="D4061" t="str">
        <f>VLOOKUP(Rent[[#This Row],[Real_estate_Item]],Houses[#All],2)</f>
        <v>Eindhoven-West</v>
      </c>
      <c r="E4061" t="str">
        <f>VLOOKUP(Rent[[#This Row],[Real_estate_Item]],Houses[#All],3)</f>
        <v>Woensel-West</v>
      </c>
      <c r="F4061" t="str">
        <f>VLOOKUP(Rent[[#This Row],[Real_estate_Item]],Houses[#All],6)</f>
        <v>House</v>
      </c>
      <c r="G4061" s="3">
        <f>VLOOKUP(Rent[[#This Row],[Real_estate_Item]],Houses[#All],7)</f>
        <v>515</v>
      </c>
      <c r="H4061" s="3">
        <f t="shared" si="126"/>
        <v>1030</v>
      </c>
      <c r="I4061" s="3">
        <f t="shared" si="127"/>
        <v>6180</v>
      </c>
      <c r="J4061" s="4">
        <f>Rent[[#This Row],[Actual_Rent]]/Rent[[#This Row],[Planned_rent]]</f>
        <v>0.16666666666666666</v>
      </c>
      <c r="K4061"/>
    </row>
    <row r="4062" spans="1:11" x14ac:dyDescent="0.25">
      <c r="A4062">
        <v>237</v>
      </c>
      <c r="B4062" s="1">
        <v>41640</v>
      </c>
      <c r="C4062">
        <v>4</v>
      </c>
      <c r="D4062" t="str">
        <f>VLOOKUP(Rent[[#This Row],[Real_estate_Item]],Houses[#All],2)</f>
        <v>Eindhoven-West</v>
      </c>
      <c r="E4062" t="str">
        <f>VLOOKUP(Rent[[#This Row],[Real_estate_Item]],Houses[#All],3)</f>
        <v>Woensel-West</v>
      </c>
      <c r="F4062" t="str">
        <f>VLOOKUP(Rent[[#This Row],[Real_estate_Item]],Houses[#All],6)</f>
        <v>House</v>
      </c>
      <c r="G4062" s="3">
        <f>VLOOKUP(Rent[[#This Row],[Real_estate_Item]],Houses[#All],7)</f>
        <v>515</v>
      </c>
      <c r="H4062" s="3">
        <f t="shared" si="126"/>
        <v>2060</v>
      </c>
      <c r="I4062" s="3">
        <f t="shared" si="127"/>
        <v>6180</v>
      </c>
      <c r="J4062" s="4">
        <f>Rent[[#This Row],[Actual_Rent]]/Rent[[#This Row],[Planned_rent]]</f>
        <v>0.33333333333333331</v>
      </c>
      <c r="K4062"/>
    </row>
    <row r="4063" spans="1:11" x14ac:dyDescent="0.25">
      <c r="A4063">
        <v>237</v>
      </c>
      <c r="B4063" s="1">
        <v>42005</v>
      </c>
      <c r="C4063">
        <v>2</v>
      </c>
      <c r="D4063" t="str">
        <f>VLOOKUP(Rent[[#This Row],[Real_estate_Item]],Houses[#All],2)</f>
        <v>Eindhoven-West</v>
      </c>
      <c r="E4063" t="str">
        <f>VLOOKUP(Rent[[#This Row],[Real_estate_Item]],Houses[#All],3)</f>
        <v>Woensel-West</v>
      </c>
      <c r="F4063" t="str">
        <f>VLOOKUP(Rent[[#This Row],[Real_estate_Item]],Houses[#All],6)</f>
        <v>House</v>
      </c>
      <c r="G4063" s="3">
        <f>VLOOKUP(Rent[[#This Row],[Real_estate_Item]],Houses[#All],7)</f>
        <v>515</v>
      </c>
      <c r="H4063" s="3">
        <f t="shared" si="126"/>
        <v>1030</v>
      </c>
      <c r="I4063" s="3">
        <f t="shared" si="127"/>
        <v>6180</v>
      </c>
      <c r="J4063" s="4">
        <f>Rent[[#This Row],[Actual_Rent]]/Rent[[#This Row],[Planned_rent]]</f>
        <v>0.16666666666666666</v>
      </c>
      <c r="K4063"/>
    </row>
    <row r="4064" spans="1:11" x14ac:dyDescent="0.25">
      <c r="A4064">
        <v>237</v>
      </c>
      <c r="B4064" s="1">
        <v>42370</v>
      </c>
      <c r="C4064">
        <v>12</v>
      </c>
      <c r="D4064" t="str">
        <f>VLOOKUP(Rent[[#This Row],[Real_estate_Item]],Houses[#All],2)</f>
        <v>Eindhoven-West</v>
      </c>
      <c r="E4064" t="str">
        <f>VLOOKUP(Rent[[#This Row],[Real_estate_Item]],Houses[#All],3)</f>
        <v>Woensel-West</v>
      </c>
      <c r="F4064" t="str">
        <f>VLOOKUP(Rent[[#This Row],[Real_estate_Item]],Houses[#All],6)</f>
        <v>House</v>
      </c>
      <c r="G4064" s="3">
        <f>VLOOKUP(Rent[[#This Row],[Real_estate_Item]],Houses[#All],7)</f>
        <v>515</v>
      </c>
      <c r="H4064" s="3">
        <f t="shared" si="126"/>
        <v>6180</v>
      </c>
      <c r="I4064" s="3">
        <f t="shared" si="127"/>
        <v>6180</v>
      </c>
      <c r="J4064" s="4">
        <f>Rent[[#This Row],[Actual_Rent]]/Rent[[#This Row],[Planned_rent]]</f>
        <v>1</v>
      </c>
      <c r="K4064"/>
    </row>
    <row r="4065" spans="1:11" x14ac:dyDescent="0.25">
      <c r="A4065">
        <v>237</v>
      </c>
      <c r="B4065" s="1">
        <v>42736</v>
      </c>
      <c r="C4065">
        <v>5</v>
      </c>
      <c r="D4065" t="str">
        <f>VLOOKUP(Rent[[#This Row],[Real_estate_Item]],Houses[#All],2)</f>
        <v>Eindhoven-West</v>
      </c>
      <c r="E4065" t="str">
        <f>VLOOKUP(Rent[[#This Row],[Real_estate_Item]],Houses[#All],3)</f>
        <v>Woensel-West</v>
      </c>
      <c r="F4065" t="str">
        <f>VLOOKUP(Rent[[#This Row],[Real_estate_Item]],Houses[#All],6)</f>
        <v>House</v>
      </c>
      <c r="G4065" s="3">
        <f>VLOOKUP(Rent[[#This Row],[Real_estate_Item]],Houses[#All],7)</f>
        <v>515</v>
      </c>
      <c r="H4065" s="3">
        <f t="shared" si="126"/>
        <v>2575</v>
      </c>
      <c r="I4065" s="3">
        <f t="shared" si="127"/>
        <v>6180</v>
      </c>
      <c r="J4065" s="4">
        <f>Rent[[#This Row],[Actual_Rent]]/Rent[[#This Row],[Planned_rent]]</f>
        <v>0.41666666666666669</v>
      </c>
      <c r="K4065"/>
    </row>
    <row r="4066" spans="1:11" x14ac:dyDescent="0.25">
      <c r="A4066">
        <v>237</v>
      </c>
      <c r="B4066" s="1">
        <v>43101</v>
      </c>
      <c r="C4066">
        <v>11</v>
      </c>
      <c r="D4066" t="str">
        <f>VLOOKUP(Rent[[#This Row],[Real_estate_Item]],Houses[#All],2)</f>
        <v>Eindhoven-West</v>
      </c>
      <c r="E4066" t="str">
        <f>VLOOKUP(Rent[[#This Row],[Real_estate_Item]],Houses[#All],3)</f>
        <v>Woensel-West</v>
      </c>
      <c r="F4066" t="str">
        <f>VLOOKUP(Rent[[#This Row],[Real_estate_Item]],Houses[#All],6)</f>
        <v>House</v>
      </c>
      <c r="G4066" s="3">
        <f>VLOOKUP(Rent[[#This Row],[Real_estate_Item]],Houses[#All],7)</f>
        <v>515</v>
      </c>
      <c r="H4066" s="3">
        <f t="shared" si="126"/>
        <v>5665</v>
      </c>
      <c r="I4066" s="3">
        <f t="shared" si="127"/>
        <v>6180</v>
      </c>
      <c r="J4066" s="4">
        <f>Rent[[#This Row],[Actual_Rent]]/Rent[[#This Row],[Planned_rent]]</f>
        <v>0.91666666666666663</v>
      </c>
      <c r="K4066"/>
    </row>
    <row r="4067" spans="1:11" x14ac:dyDescent="0.25">
      <c r="A4067">
        <v>237</v>
      </c>
      <c r="B4067" s="1">
        <v>43466</v>
      </c>
      <c r="C4067">
        <v>11</v>
      </c>
      <c r="D4067" t="str">
        <f>VLOOKUP(Rent[[#This Row],[Real_estate_Item]],Houses[#All],2)</f>
        <v>Eindhoven-West</v>
      </c>
      <c r="E4067" t="str">
        <f>VLOOKUP(Rent[[#This Row],[Real_estate_Item]],Houses[#All],3)</f>
        <v>Woensel-West</v>
      </c>
      <c r="F4067" t="str">
        <f>VLOOKUP(Rent[[#This Row],[Real_estate_Item]],Houses[#All],6)</f>
        <v>House</v>
      </c>
      <c r="G4067" s="3">
        <f>VLOOKUP(Rent[[#This Row],[Real_estate_Item]],Houses[#All],7)</f>
        <v>515</v>
      </c>
      <c r="H4067" s="3">
        <f t="shared" si="126"/>
        <v>5665</v>
      </c>
      <c r="I4067" s="3">
        <f t="shared" si="127"/>
        <v>6180</v>
      </c>
      <c r="J4067" s="4">
        <f>Rent[[#This Row],[Actual_Rent]]/Rent[[#This Row],[Planned_rent]]</f>
        <v>0.91666666666666663</v>
      </c>
      <c r="K4067"/>
    </row>
    <row r="4068" spans="1:11" x14ac:dyDescent="0.25">
      <c r="A4068">
        <v>238</v>
      </c>
      <c r="B4068" s="1">
        <v>41640</v>
      </c>
      <c r="C4068">
        <v>4</v>
      </c>
      <c r="D4068" t="str">
        <f>VLOOKUP(Rent[[#This Row],[Real_estate_Item]],Houses[#All],2)</f>
        <v>Eindhoven-West</v>
      </c>
      <c r="E4068" t="str">
        <f>VLOOKUP(Rent[[#This Row],[Real_estate_Item]],Houses[#All],3)</f>
        <v>Woensel-West</v>
      </c>
      <c r="F4068" t="str">
        <f>VLOOKUP(Rent[[#This Row],[Real_estate_Item]],Houses[#All],6)</f>
        <v>House</v>
      </c>
      <c r="G4068" s="3">
        <f>VLOOKUP(Rent[[#This Row],[Real_estate_Item]],Houses[#All],7)</f>
        <v>650</v>
      </c>
      <c r="H4068" s="3">
        <f t="shared" si="126"/>
        <v>2600</v>
      </c>
      <c r="I4068" s="3">
        <f t="shared" si="127"/>
        <v>7800</v>
      </c>
      <c r="J4068" s="4">
        <f>Rent[[#This Row],[Actual_Rent]]/Rent[[#This Row],[Planned_rent]]</f>
        <v>0.33333333333333331</v>
      </c>
      <c r="K4068"/>
    </row>
    <row r="4069" spans="1:11" x14ac:dyDescent="0.25">
      <c r="A4069">
        <v>238</v>
      </c>
      <c r="B4069" s="1">
        <v>42005</v>
      </c>
      <c r="C4069">
        <v>3</v>
      </c>
      <c r="D4069" t="str">
        <f>VLOOKUP(Rent[[#This Row],[Real_estate_Item]],Houses[#All],2)</f>
        <v>Eindhoven-West</v>
      </c>
      <c r="E4069" t="str">
        <f>VLOOKUP(Rent[[#This Row],[Real_estate_Item]],Houses[#All],3)</f>
        <v>Woensel-West</v>
      </c>
      <c r="F4069" t="str">
        <f>VLOOKUP(Rent[[#This Row],[Real_estate_Item]],Houses[#All],6)</f>
        <v>House</v>
      </c>
      <c r="G4069" s="3">
        <f>VLOOKUP(Rent[[#This Row],[Real_estate_Item]],Houses[#All],7)</f>
        <v>650</v>
      </c>
      <c r="H4069" s="3">
        <f t="shared" si="126"/>
        <v>1950</v>
      </c>
      <c r="I4069" s="3">
        <f t="shared" si="127"/>
        <v>7800</v>
      </c>
      <c r="J4069" s="4">
        <f>Rent[[#This Row],[Actual_Rent]]/Rent[[#This Row],[Planned_rent]]</f>
        <v>0.25</v>
      </c>
      <c r="K4069"/>
    </row>
    <row r="4070" spans="1:11" x14ac:dyDescent="0.25">
      <c r="A4070">
        <v>238</v>
      </c>
      <c r="B4070" s="1">
        <v>42370</v>
      </c>
      <c r="C4070">
        <v>6</v>
      </c>
      <c r="D4070" t="str">
        <f>VLOOKUP(Rent[[#This Row],[Real_estate_Item]],Houses[#All],2)</f>
        <v>Eindhoven-West</v>
      </c>
      <c r="E4070" t="str">
        <f>VLOOKUP(Rent[[#This Row],[Real_estate_Item]],Houses[#All],3)</f>
        <v>Woensel-West</v>
      </c>
      <c r="F4070" t="str">
        <f>VLOOKUP(Rent[[#This Row],[Real_estate_Item]],Houses[#All],6)</f>
        <v>House</v>
      </c>
      <c r="G4070" s="3">
        <f>VLOOKUP(Rent[[#This Row],[Real_estate_Item]],Houses[#All],7)</f>
        <v>650</v>
      </c>
      <c r="H4070" s="3">
        <f t="shared" si="126"/>
        <v>3900</v>
      </c>
      <c r="I4070" s="3">
        <f t="shared" si="127"/>
        <v>7800</v>
      </c>
      <c r="J4070" s="4">
        <f>Rent[[#This Row],[Actual_Rent]]/Rent[[#This Row],[Planned_rent]]</f>
        <v>0.5</v>
      </c>
      <c r="K4070"/>
    </row>
    <row r="4071" spans="1:11" x14ac:dyDescent="0.25">
      <c r="A4071">
        <v>238</v>
      </c>
      <c r="B4071" s="1">
        <v>42736</v>
      </c>
      <c r="C4071">
        <v>6</v>
      </c>
      <c r="D4071" t="str">
        <f>VLOOKUP(Rent[[#This Row],[Real_estate_Item]],Houses[#All],2)</f>
        <v>Eindhoven-West</v>
      </c>
      <c r="E4071" t="str">
        <f>VLOOKUP(Rent[[#This Row],[Real_estate_Item]],Houses[#All],3)</f>
        <v>Woensel-West</v>
      </c>
      <c r="F4071" t="str">
        <f>VLOOKUP(Rent[[#This Row],[Real_estate_Item]],Houses[#All],6)</f>
        <v>House</v>
      </c>
      <c r="G4071" s="3">
        <f>VLOOKUP(Rent[[#This Row],[Real_estate_Item]],Houses[#All],7)</f>
        <v>650</v>
      </c>
      <c r="H4071" s="3">
        <f t="shared" si="126"/>
        <v>3900</v>
      </c>
      <c r="I4071" s="3">
        <f t="shared" si="127"/>
        <v>7800</v>
      </c>
      <c r="J4071" s="4">
        <f>Rent[[#This Row],[Actual_Rent]]/Rent[[#This Row],[Planned_rent]]</f>
        <v>0.5</v>
      </c>
      <c r="K4071"/>
    </row>
    <row r="4072" spans="1:11" x14ac:dyDescent="0.25">
      <c r="A4072">
        <v>238</v>
      </c>
      <c r="B4072" s="1">
        <v>43101</v>
      </c>
      <c r="C4072">
        <v>7</v>
      </c>
      <c r="D4072" t="str">
        <f>VLOOKUP(Rent[[#This Row],[Real_estate_Item]],Houses[#All],2)</f>
        <v>Eindhoven-West</v>
      </c>
      <c r="E4072" t="str">
        <f>VLOOKUP(Rent[[#This Row],[Real_estate_Item]],Houses[#All],3)</f>
        <v>Woensel-West</v>
      </c>
      <c r="F4072" t="str">
        <f>VLOOKUP(Rent[[#This Row],[Real_estate_Item]],Houses[#All],6)</f>
        <v>House</v>
      </c>
      <c r="G4072" s="3">
        <f>VLOOKUP(Rent[[#This Row],[Real_estate_Item]],Houses[#All],7)</f>
        <v>650</v>
      </c>
      <c r="H4072" s="3">
        <f t="shared" si="126"/>
        <v>4550</v>
      </c>
      <c r="I4072" s="3">
        <f t="shared" si="127"/>
        <v>7800</v>
      </c>
      <c r="J4072" s="4">
        <f>Rent[[#This Row],[Actual_Rent]]/Rent[[#This Row],[Planned_rent]]</f>
        <v>0.58333333333333337</v>
      </c>
      <c r="K4072"/>
    </row>
    <row r="4073" spans="1:11" x14ac:dyDescent="0.25">
      <c r="A4073">
        <v>238</v>
      </c>
      <c r="B4073" s="1">
        <v>43466</v>
      </c>
      <c r="C4073">
        <v>10</v>
      </c>
      <c r="D4073" t="str">
        <f>VLOOKUP(Rent[[#This Row],[Real_estate_Item]],Houses[#All],2)</f>
        <v>Eindhoven-West</v>
      </c>
      <c r="E4073" t="str">
        <f>VLOOKUP(Rent[[#This Row],[Real_estate_Item]],Houses[#All],3)</f>
        <v>Woensel-West</v>
      </c>
      <c r="F4073" t="str">
        <f>VLOOKUP(Rent[[#This Row],[Real_estate_Item]],Houses[#All],6)</f>
        <v>House</v>
      </c>
      <c r="G4073" s="3">
        <f>VLOOKUP(Rent[[#This Row],[Real_estate_Item]],Houses[#All],7)</f>
        <v>650</v>
      </c>
      <c r="H4073" s="3">
        <f t="shared" si="126"/>
        <v>6500</v>
      </c>
      <c r="I4073" s="3">
        <f t="shared" si="127"/>
        <v>7800</v>
      </c>
      <c r="J4073" s="4">
        <f>Rent[[#This Row],[Actual_Rent]]/Rent[[#This Row],[Planned_rent]]</f>
        <v>0.83333333333333337</v>
      </c>
      <c r="K4073"/>
    </row>
    <row r="4074" spans="1:11" x14ac:dyDescent="0.25">
      <c r="A4074">
        <v>239</v>
      </c>
      <c r="B4074" s="1">
        <v>41275</v>
      </c>
      <c r="C4074">
        <v>2</v>
      </c>
      <c r="D4074" t="str">
        <f>VLOOKUP(Rent[[#This Row],[Real_estate_Item]],Houses[#All],2)</f>
        <v>Eindhoven-West</v>
      </c>
      <c r="E4074" t="str">
        <f>VLOOKUP(Rent[[#This Row],[Real_estate_Item]],Houses[#All],3)</f>
        <v>Woensel-West</v>
      </c>
      <c r="F4074" t="str">
        <f>VLOOKUP(Rent[[#This Row],[Real_estate_Item]],Houses[#All],6)</f>
        <v>House</v>
      </c>
      <c r="G4074" s="3">
        <f>VLOOKUP(Rent[[#This Row],[Real_estate_Item]],Houses[#All],7)</f>
        <v>605</v>
      </c>
      <c r="H4074" s="3">
        <f t="shared" si="126"/>
        <v>1210</v>
      </c>
      <c r="I4074" s="3">
        <f t="shared" si="127"/>
        <v>7260</v>
      </c>
      <c r="J4074" s="4">
        <f>Rent[[#This Row],[Actual_Rent]]/Rent[[#This Row],[Planned_rent]]</f>
        <v>0.16666666666666666</v>
      </c>
      <c r="K4074"/>
    </row>
    <row r="4075" spans="1:11" x14ac:dyDescent="0.25">
      <c r="A4075">
        <v>239</v>
      </c>
      <c r="B4075" s="1">
        <v>41640</v>
      </c>
      <c r="C4075">
        <v>5</v>
      </c>
      <c r="D4075" t="str">
        <f>VLOOKUP(Rent[[#This Row],[Real_estate_Item]],Houses[#All],2)</f>
        <v>Eindhoven-West</v>
      </c>
      <c r="E4075" t="str">
        <f>VLOOKUP(Rent[[#This Row],[Real_estate_Item]],Houses[#All],3)</f>
        <v>Woensel-West</v>
      </c>
      <c r="F4075" t="str">
        <f>VLOOKUP(Rent[[#This Row],[Real_estate_Item]],Houses[#All],6)</f>
        <v>House</v>
      </c>
      <c r="G4075" s="3">
        <f>VLOOKUP(Rent[[#This Row],[Real_estate_Item]],Houses[#All],7)</f>
        <v>605</v>
      </c>
      <c r="H4075" s="3">
        <f t="shared" si="126"/>
        <v>3025</v>
      </c>
      <c r="I4075" s="3">
        <f t="shared" si="127"/>
        <v>7260</v>
      </c>
      <c r="J4075" s="4">
        <f>Rent[[#This Row],[Actual_Rent]]/Rent[[#This Row],[Planned_rent]]</f>
        <v>0.41666666666666669</v>
      </c>
      <c r="K4075"/>
    </row>
    <row r="4076" spans="1:11" x14ac:dyDescent="0.25">
      <c r="A4076">
        <v>239</v>
      </c>
      <c r="B4076" s="1">
        <v>42005</v>
      </c>
      <c r="C4076">
        <v>6</v>
      </c>
      <c r="D4076" t="str">
        <f>VLOOKUP(Rent[[#This Row],[Real_estate_Item]],Houses[#All],2)</f>
        <v>Eindhoven-West</v>
      </c>
      <c r="E4076" t="str">
        <f>VLOOKUP(Rent[[#This Row],[Real_estate_Item]],Houses[#All],3)</f>
        <v>Woensel-West</v>
      </c>
      <c r="F4076" t="str">
        <f>VLOOKUP(Rent[[#This Row],[Real_estate_Item]],Houses[#All],6)</f>
        <v>House</v>
      </c>
      <c r="G4076" s="3">
        <f>VLOOKUP(Rent[[#This Row],[Real_estate_Item]],Houses[#All],7)</f>
        <v>605</v>
      </c>
      <c r="H4076" s="3">
        <f t="shared" si="126"/>
        <v>3630</v>
      </c>
      <c r="I4076" s="3">
        <f t="shared" si="127"/>
        <v>7260</v>
      </c>
      <c r="J4076" s="4">
        <f>Rent[[#This Row],[Actual_Rent]]/Rent[[#This Row],[Planned_rent]]</f>
        <v>0.5</v>
      </c>
      <c r="K4076"/>
    </row>
    <row r="4077" spans="1:11" x14ac:dyDescent="0.25">
      <c r="A4077">
        <v>239</v>
      </c>
      <c r="B4077" s="1">
        <v>42370</v>
      </c>
      <c r="C4077">
        <v>4</v>
      </c>
      <c r="D4077" t="str">
        <f>VLOOKUP(Rent[[#This Row],[Real_estate_Item]],Houses[#All],2)</f>
        <v>Eindhoven-West</v>
      </c>
      <c r="E4077" t="str">
        <f>VLOOKUP(Rent[[#This Row],[Real_estate_Item]],Houses[#All],3)</f>
        <v>Woensel-West</v>
      </c>
      <c r="F4077" t="str">
        <f>VLOOKUP(Rent[[#This Row],[Real_estate_Item]],Houses[#All],6)</f>
        <v>House</v>
      </c>
      <c r="G4077" s="3">
        <f>VLOOKUP(Rent[[#This Row],[Real_estate_Item]],Houses[#All],7)</f>
        <v>605</v>
      </c>
      <c r="H4077" s="3">
        <f t="shared" si="126"/>
        <v>2420</v>
      </c>
      <c r="I4077" s="3">
        <f t="shared" si="127"/>
        <v>7260</v>
      </c>
      <c r="J4077" s="4">
        <f>Rent[[#This Row],[Actual_Rent]]/Rent[[#This Row],[Planned_rent]]</f>
        <v>0.33333333333333331</v>
      </c>
      <c r="K4077"/>
    </row>
    <row r="4078" spans="1:11" x14ac:dyDescent="0.25">
      <c r="A4078">
        <v>239</v>
      </c>
      <c r="B4078" s="1">
        <v>42736</v>
      </c>
      <c r="C4078">
        <v>2</v>
      </c>
      <c r="D4078" t="str">
        <f>VLOOKUP(Rent[[#This Row],[Real_estate_Item]],Houses[#All],2)</f>
        <v>Eindhoven-West</v>
      </c>
      <c r="E4078" t="str">
        <f>VLOOKUP(Rent[[#This Row],[Real_estate_Item]],Houses[#All],3)</f>
        <v>Woensel-West</v>
      </c>
      <c r="F4078" t="str">
        <f>VLOOKUP(Rent[[#This Row],[Real_estate_Item]],Houses[#All],6)</f>
        <v>House</v>
      </c>
      <c r="G4078" s="3">
        <f>VLOOKUP(Rent[[#This Row],[Real_estate_Item]],Houses[#All],7)</f>
        <v>605</v>
      </c>
      <c r="H4078" s="3">
        <f t="shared" si="126"/>
        <v>1210</v>
      </c>
      <c r="I4078" s="3">
        <f t="shared" si="127"/>
        <v>7260</v>
      </c>
      <c r="J4078" s="4">
        <f>Rent[[#This Row],[Actual_Rent]]/Rent[[#This Row],[Planned_rent]]</f>
        <v>0.16666666666666666</v>
      </c>
      <c r="K4078"/>
    </row>
    <row r="4079" spans="1:11" x14ac:dyDescent="0.25">
      <c r="A4079">
        <v>239</v>
      </c>
      <c r="B4079" s="1">
        <v>43101</v>
      </c>
      <c r="C4079">
        <v>5</v>
      </c>
      <c r="D4079" t="str">
        <f>VLOOKUP(Rent[[#This Row],[Real_estate_Item]],Houses[#All],2)</f>
        <v>Eindhoven-West</v>
      </c>
      <c r="E4079" t="str">
        <f>VLOOKUP(Rent[[#This Row],[Real_estate_Item]],Houses[#All],3)</f>
        <v>Woensel-West</v>
      </c>
      <c r="F4079" t="str">
        <f>VLOOKUP(Rent[[#This Row],[Real_estate_Item]],Houses[#All],6)</f>
        <v>House</v>
      </c>
      <c r="G4079" s="3">
        <f>VLOOKUP(Rent[[#This Row],[Real_estate_Item]],Houses[#All],7)</f>
        <v>605</v>
      </c>
      <c r="H4079" s="3">
        <f t="shared" si="126"/>
        <v>3025</v>
      </c>
      <c r="I4079" s="3">
        <f t="shared" si="127"/>
        <v>7260</v>
      </c>
      <c r="J4079" s="4">
        <f>Rent[[#This Row],[Actual_Rent]]/Rent[[#This Row],[Planned_rent]]</f>
        <v>0.41666666666666669</v>
      </c>
      <c r="K4079"/>
    </row>
    <row r="4080" spans="1:11" x14ac:dyDescent="0.25">
      <c r="A4080">
        <v>239</v>
      </c>
      <c r="B4080" s="1">
        <v>43466</v>
      </c>
      <c r="C4080">
        <v>6</v>
      </c>
      <c r="D4080" t="str">
        <f>VLOOKUP(Rent[[#This Row],[Real_estate_Item]],Houses[#All],2)</f>
        <v>Eindhoven-West</v>
      </c>
      <c r="E4080" t="str">
        <f>VLOOKUP(Rent[[#This Row],[Real_estate_Item]],Houses[#All],3)</f>
        <v>Woensel-West</v>
      </c>
      <c r="F4080" t="str">
        <f>VLOOKUP(Rent[[#This Row],[Real_estate_Item]],Houses[#All],6)</f>
        <v>House</v>
      </c>
      <c r="G4080" s="3">
        <f>VLOOKUP(Rent[[#This Row],[Real_estate_Item]],Houses[#All],7)</f>
        <v>605</v>
      </c>
      <c r="H4080" s="3">
        <f t="shared" si="126"/>
        <v>3630</v>
      </c>
      <c r="I4080" s="3">
        <f t="shared" si="127"/>
        <v>7260</v>
      </c>
      <c r="J4080" s="4">
        <f>Rent[[#This Row],[Actual_Rent]]/Rent[[#This Row],[Planned_rent]]</f>
        <v>0.5</v>
      </c>
      <c r="K4080"/>
    </row>
    <row r="4081" spans="1:11" x14ac:dyDescent="0.25">
      <c r="A4081">
        <v>240</v>
      </c>
      <c r="B4081" s="1">
        <v>41275</v>
      </c>
      <c r="C4081">
        <v>2</v>
      </c>
      <c r="D4081" t="str">
        <f>VLOOKUP(Rent[[#This Row],[Real_estate_Item]],Houses[#All],2)</f>
        <v>Eindhoven-West</v>
      </c>
      <c r="E4081" t="str">
        <f>VLOOKUP(Rent[[#This Row],[Real_estate_Item]],Houses[#All],3)</f>
        <v>Woensel-West</v>
      </c>
      <c r="F4081" t="str">
        <f>VLOOKUP(Rent[[#This Row],[Real_estate_Item]],Houses[#All],6)</f>
        <v>House</v>
      </c>
      <c r="G4081" s="3">
        <f>VLOOKUP(Rent[[#This Row],[Real_estate_Item]],Houses[#All],7)</f>
        <v>475</v>
      </c>
      <c r="H4081" s="3">
        <f t="shared" si="126"/>
        <v>950</v>
      </c>
      <c r="I4081" s="3">
        <f t="shared" si="127"/>
        <v>5700</v>
      </c>
      <c r="J4081" s="4">
        <f>Rent[[#This Row],[Actual_Rent]]/Rent[[#This Row],[Planned_rent]]</f>
        <v>0.16666666666666666</v>
      </c>
      <c r="K4081"/>
    </row>
    <row r="4082" spans="1:11" x14ac:dyDescent="0.25">
      <c r="A4082">
        <v>240</v>
      </c>
      <c r="B4082" s="1">
        <v>41640</v>
      </c>
      <c r="C4082">
        <v>4</v>
      </c>
      <c r="D4082" t="str">
        <f>VLOOKUP(Rent[[#This Row],[Real_estate_Item]],Houses[#All],2)</f>
        <v>Eindhoven-West</v>
      </c>
      <c r="E4082" t="str">
        <f>VLOOKUP(Rent[[#This Row],[Real_estate_Item]],Houses[#All],3)</f>
        <v>Woensel-West</v>
      </c>
      <c r="F4082" t="str">
        <f>VLOOKUP(Rent[[#This Row],[Real_estate_Item]],Houses[#All],6)</f>
        <v>House</v>
      </c>
      <c r="G4082" s="3">
        <f>VLOOKUP(Rent[[#This Row],[Real_estate_Item]],Houses[#All],7)</f>
        <v>475</v>
      </c>
      <c r="H4082" s="3">
        <f t="shared" si="126"/>
        <v>1900</v>
      </c>
      <c r="I4082" s="3">
        <f t="shared" si="127"/>
        <v>5700</v>
      </c>
      <c r="J4082" s="4">
        <f>Rent[[#This Row],[Actual_Rent]]/Rent[[#This Row],[Planned_rent]]</f>
        <v>0.33333333333333331</v>
      </c>
      <c r="K4082"/>
    </row>
    <row r="4083" spans="1:11" x14ac:dyDescent="0.25">
      <c r="A4083">
        <v>240</v>
      </c>
      <c r="B4083" s="1">
        <v>42005</v>
      </c>
      <c r="C4083">
        <v>3</v>
      </c>
      <c r="D4083" t="str">
        <f>VLOOKUP(Rent[[#This Row],[Real_estate_Item]],Houses[#All],2)</f>
        <v>Eindhoven-West</v>
      </c>
      <c r="E4083" t="str">
        <f>VLOOKUP(Rent[[#This Row],[Real_estate_Item]],Houses[#All],3)</f>
        <v>Woensel-West</v>
      </c>
      <c r="F4083" t="str">
        <f>VLOOKUP(Rent[[#This Row],[Real_estate_Item]],Houses[#All],6)</f>
        <v>House</v>
      </c>
      <c r="G4083" s="3">
        <f>VLOOKUP(Rent[[#This Row],[Real_estate_Item]],Houses[#All],7)</f>
        <v>475</v>
      </c>
      <c r="H4083" s="3">
        <f t="shared" si="126"/>
        <v>1425</v>
      </c>
      <c r="I4083" s="3">
        <f t="shared" si="127"/>
        <v>5700</v>
      </c>
      <c r="J4083" s="4">
        <f>Rent[[#This Row],[Actual_Rent]]/Rent[[#This Row],[Planned_rent]]</f>
        <v>0.25</v>
      </c>
      <c r="K4083"/>
    </row>
    <row r="4084" spans="1:11" x14ac:dyDescent="0.25">
      <c r="A4084">
        <v>240</v>
      </c>
      <c r="B4084" s="1">
        <v>42370</v>
      </c>
      <c r="C4084">
        <v>6</v>
      </c>
      <c r="D4084" t="str">
        <f>VLOOKUP(Rent[[#This Row],[Real_estate_Item]],Houses[#All],2)</f>
        <v>Eindhoven-West</v>
      </c>
      <c r="E4084" t="str">
        <f>VLOOKUP(Rent[[#This Row],[Real_estate_Item]],Houses[#All],3)</f>
        <v>Woensel-West</v>
      </c>
      <c r="F4084" t="str">
        <f>VLOOKUP(Rent[[#This Row],[Real_estate_Item]],Houses[#All],6)</f>
        <v>House</v>
      </c>
      <c r="G4084" s="3">
        <f>VLOOKUP(Rent[[#This Row],[Real_estate_Item]],Houses[#All],7)</f>
        <v>475</v>
      </c>
      <c r="H4084" s="3">
        <f t="shared" si="126"/>
        <v>2850</v>
      </c>
      <c r="I4084" s="3">
        <f t="shared" si="127"/>
        <v>5700</v>
      </c>
      <c r="J4084" s="4">
        <f>Rent[[#This Row],[Actual_Rent]]/Rent[[#This Row],[Planned_rent]]</f>
        <v>0.5</v>
      </c>
      <c r="K4084"/>
    </row>
    <row r="4085" spans="1:11" x14ac:dyDescent="0.25">
      <c r="A4085">
        <v>240</v>
      </c>
      <c r="B4085" s="1">
        <v>42736</v>
      </c>
      <c r="C4085">
        <v>12</v>
      </c>
      <c r="D4085" t="str">
        <f>VLOOKUP(Rent[[#This Row],[Real_estate_Item]],Houses[#All],2)</f>
        <v>Eindhoven-West</v>
      </c>
      <c r="E4085" t="str">
        <f>VLOOKUP(Rent[[#This Row],[Real_estate_Item]],Houses[#All],3)</f>
        <v>Woensel-West</v>
      </c>
      <c r="F4085" t="str">
        <f>VLOOKUP(Rent[[#This Row],[Real_estate_Item]],Houses[#All],6)</f>
        <v>House</v>
      </c>
      <c r="G4085" s="3">
        <f>VLOOKUP(Rent[[#This Row],[Real_estate_Item]],Houses[#All],7)</f>
        <v>475</v>
      </c>
      <c r="H4085" s="3">
        <f t="shared" si="126"/>
        <v>5700</v>
      </c>
      <c r="I4085" s="3">
        <f t="shared" si="127"/>
        <v>5700</v>
      </c>
      <c r="J4085" s="4">
        <f>Rent[[#This Row],[Actual_Rent]]/Rent[[#This Row],[Planned_rent]]</f>
        <v>1</v>
      </c>
      <c r="K4085"/>
    </row>
    <row r="4086" spans="1:11" x14ac:dyDescent="0.25">
      <c r="A4086">
        <v>240</v>
      </c>
      <c r="B4086" s="1">
        <v>43101</v>
      </c>
      <c r="C4086">
        <v>12</v>
      </c>
      <c r="D4086" t="str">
        <f>VLOOKUP(Rent[[#This Row],[Real_estate_Item]],Houses[#All],2)</f>
        <v>Eindhoven-West</v>
      </c>
      <c r="E4086" t="str">
        <f>VLOOKUP(Rent[[#This Row],[Real_estate_Item]],Houses[#All],3)</f>
        <v>Woensel-West</v>
      </c>
      <c r="F4086" t="str">
        <f>VLOOKUP(Rent[[#This Row],[Real_estate_Item]],Houses[#All],6)</f>
        <v>House</v>
      </c>
      <c r="G4086" s="3">
        <f>VLOOKUP(Rent[[#This Row],[Real_estate_Item]],Houses[#All],7)</f>
        <v>475</v>
      </c>
      <c r="H4086" s="3">
        <f t="shared" si="126"/>
        <v>5700</v>
      </c>
      <c r="I4086" s="3">
        <f t="shared" si="127"/>
        <v>5700</v>
      </c>
      <c r="J4086" s="4">
        <f>Rent[[#This Row],[Actual_Rent]]/Rent[[#This Row],[Planned_rent]]</f>
        <v>1</v>
      </c>
      <c r="K4086"/>
    </row>
    <row r="4087" spans="1:11" x14ac:dyDescent="0.25">
      <c r="A4087">
        <v>240</v>
      </c>
      <c r="B4087" s="1">
        <v>43466</v>
      </c>
      <c r="C4087">
        <v>12</v>
      </c>
      <c r="D4087" t="str">
        <f>VLOOKUP(Rent[[#This Row],[Real_estate_Item]],Houses[#All],2)</f>
        <v>Eindhoven-West</v>
      </c>
      <c r="E4087" t="str">
        <f>VLOOKUP(Rent[[#This Row],[Real_estate_Item]],Houses[#All],3)</f>
        <v>Woensel-West</v>
      </c>
      <c r="F4087" t="str">
        <f>VLOOKUP(Rent[[#This Row],[Real_estate_Item]],Houses[#All],6)</f>
        <v>House</v>
      </c>
      <c r="G4087" s="3">
        <f>VLOOKUP(Rent[[#This Row],[Real_estate_Item]],Houses[#All],7)</f>
        <v>475</v>
      </c>
      <c r="H4087" s="3">
        <f t="shared" si="126"/>
        <v>5700</v>
      </c>
      <c r="I4087" s="3">
        <f t="shared" si="127"/>
        <v>5700</v>
      </c>
      <c r="J4087" s="4">
        <f>Rent[[#This Row],[Actual_Rent]]/Rent[[#This Row],[Planned_rent]]</f>
        <v>1</v>
      </c>
      <c r="K4087"/>
    </row>
    <row r="4088" spans="1:11" x14ac:dyDescent="0.25">
      <c r="A4088">
        <v>241</v>
      </c>
      <c r="B4088" s="1">
        <v>43101</v>
      </c>
      <c r="C4088">
        <v>10</v>
      </c>
      <c r="D4088" t="str">
        <f>VLOOKUP(Rent[[#This Row],[Real_estate_Item]],Houses[#All],2)</f>
        <v>Veldhoven-Noord</v>
      </c>
      <c r="E4088" t="str">
        <f>VLOOKUP(Rent[[#This Row],[Real_estate_Item]],Houses[#All],3)</f>
        <v>Bos en Zandrijk</v>
      </c>
      <c r="F4088" t="str">
        <f>VLOOKUP(Rent[[#This Row],[Real_estate_Item]],Houses[#All],6)</f>
        <v>Small House</v>
      </c>
      <c r="G4088" s="3">
        <f>VLOOKUP(Rent[[#This Row],[Real_estate_Item]],Houses[#All],7)</f>
        <v>720</v>
      </c>
      <c r="H4088" s="3">
        <f t="shared" si="126"/>
        <v>7200</v>
      </c>
      <c r="I4088" s="3">
        <f t="shared" si="127"/>
        <v>8640</v>
      </c>
      <c r="J4088" s="4">
        <f>Rent[[#This Row],[Actual_Rent]]/Rent[[#This Row],[Planned_rent]]</f>
        <v>0.83333333333333337</v>
      </c>
      <c r="K4088"/>
    </row>
    <row r="4089" spans="1:11" x14ac:dyDescent="0.25">
      <c r="A4089">
        <v>241</v>
      </c>
      <c r="B4089" s="1">
        <v>43466</v>
      </c>
      <c r="C4089">
        <v>12</v>
      </c>
      <c r="D4089" t="str">
        <f>VLOOKUP(Rent[[#This Row],[Real_estate_Item]],Houses[#All],2)</f>
        <v>Veldhoven-Noord</v>
      </c>
      <c r="E4089" t="str">
        <f>VLOOKUP(Rent[[#This Row],[Real_estate_Item]],Houses[#All],3)</f>
        <v>Bos en Zandrijk</v>
      </c>
      <c r="F4089" t="str">
        <f>VLOOKUP(Rent[[#This Row],[Real_estate_Item]],Houses[#All],6)</f>
        <v>Small House</v>
      </c>
      <c r="G4089" s="3">
        <f>VLOOKUP(Rent[[#This Row],[Real_estate_Item]],Houses[#All],7)</f>
        <v>720</v>
      </c>
      <c r="H4089" s="3">
        <f t="shared" si="126"/>
        <v>8640</v>
      </c>
      <c r="I4089" s="3">
        <f t="shared" si="127"/>
        <v>8640</v>
      </c>
      <c r="J4089" s="4">
        <f>Rent[[#This Row],[Actual_Rent]]/Rent[[#This Row],[Planned_rent]]</f>
        <v>1</v>
      </c>
      <c r="K4089"/>
    </row>
    <row r="4090" spans="1:11" x14ac:dyDescent="0.25">
      <c r="A4090">
        <v>242</v>
      </c>
      <c r="B4090" s="1">
        <v>43101</v>
      </c>
      <c r="C4090">
        <v>11</v>
      </c>
      <c r="D4090" t="str">
        <f>VLOOKUP(Rent[[#This Row],[Real_estate_Item]],Houses[#All],2)</f>
        <v>Veldhoven-Noord</v>
      </c>
      <c r="E4090" t="str">
        <f>VLOOKUP(Rent[[#This Row],[Real_estate_Item]],Houses[#All],3)</f>
        <v>Bos en Zandrijk</v>
      </c>
      <c r="F4090" t="str">
        <f>VLOOKUP(Rent[[#This Row],[Real_estate_Item]],Houses[#All],6)</f>
        <v>Small House</v>
      </c>
      <c r="G4090" s="3">
        <f>VLOOKUP(Rent[[#This Row],[Real_estate_Item]],Houses[#All],7)</f>
        <v>720</v>
      </c>
      <c r="H4090" s="3">
        <f t="shared" si="126"/>
        <v>7920</v>
      </c>
      <c r="I4090" s="3">
        <f t="shared" si="127"/>
        <v>8640</v>
      </c>
      <c r="J4090" s="4">
        <f>Rent[[#This Row],[Actual_Rent]]/Rent[[#This Row],[Planned_rent]]</f>
        <v>0.91666666666666663</v>
      </c>
      <c r="K4090"/>
    </row>
    <row r="4091" spans="1:11" x14ac:dyDescent="0.25">
      <c r="A4091">
        <v>242</v>
      </c>
      <c r="B4091" s="1">
        <v>43466</v>
      </c>
      <c r="C4091">
        <v>10</v>
      </c>
      <c r="D4091" t="str">
        <f>VLOOKUP(Rent[[#This Row],[Real_estate_Item]],Houses[#All],2)</f>
        <v>Veldhoven-Noord</v>
      </c>
      <c r="E4091" t="str">
        <f>VLOOKUP(Rent[[#This Row],[Real_estate_Item]],Houses[#All],3)</f>
        <v>Bos en Zandrijk</v>
      </c>
      <c r="F4091" t="str">
        <f>VLOOKUP(Rent[[#This Row],[Real_estate_Item]],Houses[#All],6)</f>
        <v>Small House</v>
      </c>
      <c r="G4091" s="3">
        <f>VLOOKUP(Rent[[#This Row],[Real_estate_Item]],Houses[#All],7)</f>
        <v>720</v>
      </c>
      <c r="H4091" s="3">
        <f t="shared" si="126"/>
        <v>7200</v>
      </c>
      <c r="I4091" s="3">
        <f t="shared" si="127"/>
        <v>8640</v>
      </c>
      <c r="J4091" s="4">
        <f>Rent[[#This Row],[Actual_Rent]]/Rent[[#This Row],[Planned_rent]]</f>
        <v>0.83333333333333337</v>
      </c>
      <c r="K4091"/>
    </row>
    <row r="4092" spans="1:11" x14ac:dyDescent="0.25">
      <c r="A4092">
        <v>243</v>
      </c>
      <c r="B4092" s="1">
        <v>43101</v>
      </c>
      <c r="C4092">
        <v>11</v>
      </c>
      <c r="D4092" t="str">
        <f>VLOOKUP(Rent[[#This Row],[Real_estate_Item]],Houses[#All],2)</f>
        <v>Veldhoven-Noord</v>
      </c>
      <c r="E4092" t="str">
        <f>VLOOKUP(Rent[[#This Row],[Real_estate_Item]],Houses[#All],3)</f>
        <v>Bos en Zandrijk</v>
      </c>
      <c r="F4092" t="str">
        <f>VLOOKUP(Rent[[#This Row],[Real_estate_Item]],Houses[#All],6)</f>
        <v>Small House</v>
      </c>
      <c r="G4092" s="3">
        <f>VLOOKUP(Rent[[#This Row],[Real_estate_Item]],Houses[#All],7)</f>
        <v>690</v>
      </c>
      <c r="H4092" s="3">
        <f t="shared" si="126"/>
        <v>7590</v>
      </c>
      <c r="I4092" s="3">
        <f t="shared" si="127"/>
        <v>8280</v>
      </c>
      <c r="J4092" s="4">
        <f>Rent[[#This Row],[Actual_Rent]]/Rent[[#This Row],[Planned_rent]]</f>
        <v>0.91666666666666663</v>
      </c>
      <c r="K4092"/>
    </row>
    <row r="4093" spans="1:11" x14ac:dyDescent="0.25">
      <c r="A4093">
        <v>243</v>
      </c>
      <c r="B4093" s="1">
        <v>43466</v>
      </c>
      <c r="C4093">
        <v>10</v>
      </c>
      <c r="D4093" t="str">
        <f>VLOOKUP(Rent[[#This Row],[Real_estate_Item]],Houses[#All],2)</f>
        <v>Veldhoven-Noord</v>
      </c>
      <c r="E4093" t="str">
        <f>VLOOKUP(Rent[[#This Row],[Real_estate_Item]],Houses[#All],3)</f>
        <v>Bos en Zandrijk</v>
      </c>
      <c r="F4093" t="str">
        <f>VLOOKUP(Rent[[#This Row],[Real_estate_Item]],Houses[#All],6)</f>
        <v>Small House</v>
      </c>
      <c r="G4093" s="3">
        <f>VLOOKUP(Rent[[#This Row],[Real_estate_Item]],Houses[#All],7)</f>
        <v>690</v>
      </c>
      <c r="H4093" s="3">
        <f t="shared" si="126"/>
        <v>6900</v>
      </c>
      <c r="I4093" s="3">
        <f t="shared" si="127"/>
        <v>8280</v>
      </c>
      <c r="J4093" s="4">
        <f>Rent[[#This Row],[Actual_Rent]]/Rent[[#This Row],[Planned_rent]]</f>
        <v>0.83333333333333337</v>
      </c>
      <c r="K4093"/>
    </row>
    <row r="4094" spans="1:11" x14ac:dyDescent="0.25">
      <c r="A4094">
        <v>244</v>
      </c>
      <c r="B4094" s="1">
        <v>43101</v>
      </c>
      <c r="C4094">
        <v>11</v>
      </c>
      <c r="D4094" t="str">
        <f>VLOOKUP(Rent[[#This Row],[Real_estate_Item]],Houses[#All],2)</f>
        <v>Veldhoven-Noord</v>
      </c>
      <c r="E4094" t="str">
        <f>VLOOKUP(Rent[[#This Row],[Real_estate_Item]],Houses[#All],3)</f>
        <v>Bos en Zandrijk</v>
      </c>
      <c r="F4094" t="str">
        <f>VLOOKUP(Rent[[#This Row],[Real_estate_Item]],Houses[#All],6)</f>
        <v>Small House</v>
      </c>
      <c r="G4094" s="3">
        <f>VLOOKUP(Rent[[#This Row],[Real_estate_Item]],Houses[#All],7)</f>
        <v>750</v>
      </c>
      <c r="H4094" s="3">
        <f t="shared" si="126"/>
        <v>8250</v>
      </c>
      <c r="I4094" s="3">
        <f t="shared" si="127"/>
        <v>9000</v>
      </c>
      <c r="J4094" s="4">
        <f>Rent[[#This Row],[Actual_Rent]]/Rent[[#This Row],[Planned_rent]]</f>
        <v>0.91666666666666663</v>
      </c>
      <c r="K4094"/>
    </row>
    <row r="4095" spans="1:11" x14ac:dyDescent="0.25">
      <c r="A4095">
        <v>244</v>
      </c>
      <c r="B4095" s="1">
        <v>43466</v>
      </c>
      <c r="C4095">
        <v>10</v>
      </c>
      <c r="D4095" t="str">
        <f>VLOOKUP(Rent[[#This Row],[Real_estate_Item]],Houses[#All],2)</f>
        <v>Veldhoven-Noord</v>
      </c>
      <c r="E4095" t="str">
        <f>VLOOKUP(Rent[[#This Row],[Real_estate_Item]],Houses[#All],3)</f>
        <v>Bos en Zandrijk</v>
      </c>
      <c r="F4095" t="str">
        <f>VLOOKUP(Rent[[#This Row],[Real_estate_Item]],Houses[#All],6)</f>
        <v>Small House</v>
      </c>
      <c r="G4095" s="3">
        <f>VLOOKUP(Rent[[#This Row],[Real_estate_Item]],Houses[#All],7)</f>
        <v>750</v>
      </c>
      <c r="H4095" s="3">
        <f t="shared" si="126"/>
        <v>7500</v>
      </c>
      <c r="I4095" s="3">
        <f t="shared" si="127"/>
        <v>9000</v>
      </c>
      <c r="J4095" s="4">
        <f>Rent[[#This Row],[Actual_Rent]]/Rent[[#This Row],[Planned_rent]]</f>
        <v>0.83333333333333337</v>
      </c>
      <c r="K4095"/>
    </row>
    <row r="4096" spans="1:11" x14ac:dyDescent="0.25">
      <c r="A4096">
        <v>245</v>
      </c>
      <c r="B4096" s="1">
        <v>43101</v>
      </c>
      <c r="C4096">
        <v>9</v>
      </c>
      <c r="D4096" t="str">
        <f>VLOOKUP(Rent[[#This Row],[Real_estate_Item]],Houses[#All],2)</f>
        <v>Veldhoven-Noord</v>
      </c>
      <c r="E4096" t="str">
        <f>VLOOKUP(Rent[[#This Row],[Real_estate_Item]],Houses[#All],3)</f>
        <v>Bos en Zandrijk</v>
      </c>
      <c r="F4096" t="str">
        <f>VLOOKUP(Rent[[#This Row],[Real_estate_Item]],Houses[#All],6)</f>
        <v>Small House</v>
      </c>
      <c r="G4096" s="3">
        <f>VLOOKUP(Rent[[#This Row],[Real_estate_Item]],Houses[#All],7)</f>
        <v>650</v>
      </c>
      <c r="H4096" s="3">
        <f t="shared" si="126"/>
        <v>5850</v>
      </c>
      <c r="I4096" s="3">
        <f t="shared" si="127"/>
        <v>7800</v>
      </c>
      <c r="J4096" s="4">
        <f>Rent[[#This Row],[Actual_Rent]]/Rent[[#This Row],[Planned_rent]]</f>
        <v>0.75</v>
      </c>
      <c r="K4096"/>
    </row>
    <row r="4097" spans="1:11" x14ac:dyDescent="0.25">
      <c r="A4097">
        <v>245</v>
      </c>
      <c r="B4097" s="1">
        <v>43466</v>
      </c>
      <c r="C4097">
        <v>10</v>
      </c>
      <c r="D4097" t="str">
        <f>VLOOKUP(Rent[[#This Row],[Real_estate_Item]],Houses[#All],2)</f>
        <v>Veldhoven-Noord</v>
      </c>
      <c r="E4097" t="str">
        <f>VLOOKUP(Rent[[#This Row],[Real_estate_Item]],Houses[#All],3)</f>
        <v>Bos en Zandrijk</v>
      </c>
      <c r="F4097" t="str">
        <f>VLOOKUP(Rent[[#This Row],[Real_estate_Item]],Houses[#All],6)</f>
        <v>Small House</v>
      </c>
      <c r="G4097" s="3">
        <f>VLOOKUP(Rent[[#This Row],[Real_estate_Item]],Houses[#All],7)</f>
        <v>650</v>
      </c>
      <c r="H4097" s="3">
        <f t="shared" si="126"/>
        <v>6500</v>
      </c>
      <c r="I4097" s="3">
        <f t="shared" si="127"/>
        <v>7800</v>
      </c>
      <c r="J4097" s="4">
        <f>Rent[[#This Row],[Actual_Rent]]/Rent[[#This Row],[Planned_rent]]</f>
        <v>0.83333333333333337</v>
      </c>
      <c r="K4097"/>
    </row>
    <row r="4098" spans="1:11" x14ac:dyDescent="0.25">
      <c r="A4098">
        <v>246</v>
      </c>
      <c r="B4098" s="1">
        <v>43101</v>
      </c>
      <c r="C4098">
        <v>9</v>
      </c>
      <c r="D4098" t="str">
        <f>VLOOKUP(Rent[[#This Row],[Real_estate_Item]],Houses[#All],2)</f>
        <v>Veldhoven-West</v>
      </c>
      <c r="E4098" t="str">
        <f>VLOOKUP(Rent[[#This Row],[Real_estate_Item]],Houses[#All],3)</f>
        <v>Lakenvelder</v>
      </c>
      <c r="F4098" t="str">
        <f>VLOOKUP(Rent[[#This Row],[Real_estate_Item]],Houses[#All],6)</f>
        <v>House</v>
      </c>
      <c r="G4098" s="3">
        <f>VLOOKUP(Rent[[#This Row],[Real_estate_Item]],Houses[#All],7)</f>
        <v>950</v>
      </c>
      <c r="H4098" s="3">
        <f t="shared" ref="H4098:H4108" si="128">C4098*G4098</f>
        <v>8550</v>
      </c>
      <c r="I4098" s="3">
        <f t="shared" ref="I4098:I4108" si="129">$C$2*G4098</f>
        <v>11400</v>
      </c>
      <c r="J4098" s="4">
        <f>Rent[[#This Row],[Actual_Rent]]/Rent[[#This Row],[Planned_rent]]</f>
        <v>0.75</v>
      </c>
      <c r="K4098"/>
    </row>
    <row r="4099" spans="1:11" x14ac:dyDescent="0.25">
      <c r="A4099">
        <v>246</v>
      </c>
      <c r="B4099" s="1">
        <v>43466</v>
      </c>
      <c r="C4099">
        <v>6</v>
      </c>
      <c r="D4099" t="str">
        <f>VLOOKUP(Rent[[#This Row],[Real_estate_Item]],Houses[#All],2)</f>
        <v>Veldhoven-West</v>
      </c>
      <c r="E4099" t="str">
        <f>VLOOKUP(Rent[[#This Row],[Real_estate_Item]],Houses[#All],3)</f>
        <v>Lakenvelder</v>
      </c>
      <c r="F4099" t="str">
        <f>VLOOKUP(Rent[[#This Row],[Real_estate_Item]],Houses[#All],6)</f>
        <v>House</v>
      </c>
      <c r="G4099" s="3">
        <f>VLOOKUP(Rent[[#This Row],[Real_estate_Item]],Houses[#All],7)</f>
        <v>950</v>
      </c>
      <c r="H4099" s="3">
        <f t="shared" si="128"/>
        <v>5700</v>
      </c>
      <c r="I4099" s="3">
        <f t="shared" si="129"/>
        <v>11400</v>
      </c>
      <c r="J4099" s="4">
        <f>Rent[[#This Row],[Actual_Rent]]/Rent[[#This Row],[Planned_rent]]</f>
        <v>0.5</v>
      </c>
      <c r="K4099"/>
    </row>
    <row r="4100" spans="1:11" x14ac:dyDescent="0.25">
      <c r="A4100">
        <v>247</v>
      </c>
      <c r="B4100" s="1">
        <v>43101</v>
      </c>
      <c r="C4100">
        <v>11</v>
      </c>
      <c r="D4100" t="str">
        <f>VLOOKUP(Rent[[#This Row],[Real_estate_Item]],Houses[#All],2)</f>
        <v>Veldhoven-West</v>
      </c>
      <c r="E4100" t="str">
        <f>VLOOKUP(Rent[[#This Row],[Real_estate_Item]],Houses[#All],3)</f>
        <v>Lakenvelder</v>
      </c>
      <c r="F4100" t="str">
        <f>VLOOKUP(Rent[[#This Row],[Real_estate_Item]],Houses[#All],6)</f>
        <v>House</v>
      </c>
      <c r="G4100" s="3">
        <f>VLOOKUP(Rent[[#This Row],[Real_estate_Item]],Houses[#All],7)</f>
        <v>867</v>
      </c>
      <c r="H4100" s="3">
        <f t="shared" si="128"/>
        <v>9537</v>
      </c>
      <c r="I4100" s="3">
        <f t="shared" si="129"/>
        <v>10404</v>
      </c>
      <c r="J4100" s="4">
        <f>Rent[[#This Row],[Actual_Rent]]/Rent[[#This Row],[Planned_rent]]</f>
        <v>0.91666666666666663</v>
      </c>
      <c r="K4100"/>
    </row>
    <row r="4101" spans="1:11" x14ac:dyDescent="0.25">
      <c r="A4101">
        <v>247</v>
      </c>
      <c r="B4101" s="1">
        <v>43466</v>
      </c>
      <c r="C4101">
        <v>9</v>
      </c>
      <c r="D4101" t="str">
        <f>VLOOKUP(Rent[[#This Row],[Real_estate_Item]],Houses[#All],2)</f>
        <v>Veldhoven-West</v>
      </c>
      <c r="E4101" t="str">
        <f>VLOOKUP(Rent[[#This Row],[Real_estate_Item]],Houses[#All],3)</f>
        <v>Lakenvelder</v>
      </c>
      <c r="F4101" t="str">
        <f>VLOOKUP(Rent[[#This Row],[Real_estate_Item]],Houses[#All],6)</f>
        <v>House</v>
      </c>
      <c r="G4101" s="3">
        <f>VLOOKUP(Rent[[#This Row],[Real_estate_Item]],Houses[#All],7)</f>
        <v>867</v>
      </c>
      <c r="H4101" s="3">
        <f t="shared" si="128"/>
        <v>7803</v>
      </c>
      <c r="I4101" s="3">
        <f t="shared" si="129"/>
        <v>10404</v>
      </c>
      <c r="J4101" s="4">
        <f>Rent[[#This Row],[Actual_Rent]]/Rent[[#This Row],[Planned_rent]]</f>
        <v>0.75</v>
      </c>
      <c r="K4101"/>
    </row>
    <row r="4102" spans="1:11" x14ac:dyDescent="0.25">
      <c r="A4102">
        <v>248</v>
      </c>
      <c r="B4102" s="1">
        <v>43101</v>
      </c>
      <c r="C4102">
        <v>11</v>
      </c>
      <c r="D4102" t="str">
        <f>VLOOKUP(Rent[[#This Row],[Real_estate_Item]],Houses[#All],2)</f>
        <v>Veldhoven-West</v>
      </c>
      <c r="E4102" t="str">
        <f>VLOOKUP(Rent[[#This Row],[Real_estate_Item]],Houses[#All],3)</f>
        <v>Lakenvelder</v>
      </c>
      <c r="F4102" t="str">
        <f>VLOOKUP(Rent[[#This Row],[Real_estate_Item]],Houses[#All],6)</f>
        <v>Villa</v>
      </c>
      <c r="G4102" s="3">
        <f>VLOOKUP(Rent[[#This Row],[Real_estate_Item]],Houses[#All],7)</f>
        <v>1130</v>
      </c>
      <c r="H4102" s="3">
        <f t="shared" si="128"/>
        <v>12430</v>
      </c>
      <c r="I4102" s="3">
        <f t="shared" si="129"/>
        <v>13560</v>
      </c>
      <c r="J4102" s="4">
        <f>Rent[[#This Row],[Actual_Rent]]/Rent[[#This Row],[Planned_rent]]</f>
        <v>0.91666666666666663</v>
      </c>
      <c r="K4102"/>
    </row>
    <row r="4103" spans="1:11" x14ac:dyDescent="0.25">
      <c r="A4103">
        <v>248</v>
      </c>
      <c r="B4103" s="1">
        <v>43466</v>
      </c>
      <c r="C4103">
        <v>8</v>
      </c>
      <c r="D4103" t="str">
        <f>VLOOKUP(Rent[[#This Row],[Real_estate_Item]],Houses[#All],2)</f>
        <v>Veldhoven-West</v>
      </c>
      <c r="E4103" t="str">
        <f>VLOOKUP(Rent[[#This Row],[Real_estate_Item]],Houses[#All],3)</f>
        <v>Lakenvelder</v>
      </c>
      <c r="F4103" t="str">
        <f>VLOOKUP(Rent[[#This Row],[Real_estate_Item]],Houses[#All],6)</f>
        <v>Villa</v>
      </c>
      <c r="G4103" s="3">
        <f>VLOOKUP(Rent[[#This Row],[Real_estate_Item]],Houses[#All],7)</f>
        <v>1130</v>
      </c>
      <c r="H4103" s="3">
        <f t="shared" si="128"/>
        <v>9040</v>
      </c>
      <c r="I4103" s="3">
        <f t="shared" si="129"/>
        <v>13560</v>
      </c>
      <c r="J4103" s="4">
        <f>Rent[[#This Row],[Actual_Rent]]/Rent[[#This Row],[Planned_rent]]</f>
        <v>0.66666666666666663</v>
      </c>
      <c r="K4103"/>
    </row>
    <row r="4104" spans="1:11" x14ac:dyDescent="0.25">
      <c r="A4104">
        <v>249</v>
      </c>
      <c r="B4104" s="1">
        <v>43466</v>
      </c>
      <c r="C4104">
        <v>8</v>
      </c>
      <c r="D4104" t="str">
        <f>VLOOKUP(Rent[[#This Row],[Real_estate_Item]],Houses[#All],2)</f>
        <v>Veldhoven-West</v>
      </c>
      <c r="E4104" t="str">
        <f>VLOOKUP(Rent[[#This Row],[Real_estate_Item]],Houses[#All],3)</f>
        <v>Lakenvelder</v>
      </c>
      <c r="F4104" t="str">
        <f>VLOOKUP(Rent[[#This Row],[Real_estate_Item]],Houses[#All],6)</f>
        <v>Villa</v>
      </c>
      <c r="G4104" s="3">
        <f>VLOOKUP(Rent[[#This Row],[Real_estate_Item]],Houses[#All],7)</f>
        <v>1170</v>
      </c>
      <c r="H4104" s="3">
        <f t="shared" si="128"/>
        <v>9360</v>
      </c>
      <c r="I4104" s="3">
        <f t="shared" si="129"/>
        <v>14040</v>
      </c>
      <c r="J4104" s="4">
        <f>Rent[[#This Row],[Actual_Rent]]/Rent[[#This Row],[Planned_rent]]</f>
        <v>0.66666666666666663</v>
      </c>
      <c r="K4104"/>
    </row>
    <row r="4105" spans="1:11" x14ac:dyDescent="0.25">
      <c r="A4105">
        <v>250</v>
      </c>
      <c r="B4105" s="1">
        <v>43101</v>
      </c>
      <c r="C4105">
        <v>10</v>
      </c>
      <c r="D4105" t="str">
        <f>VLOOKUP(Rent[[#This Row],[Real_estate_Item]],Houses[#All],2)</f>
        <v>Veldhoven-West</v>
      </c>
      <c r="E4105" t="str">
        <f>VLOOKUP(Rent[[#This Row],[Real_estate_Item]],Houses[#All],3)</f>
        <v>Lakenvelder</v>
      </c>
      <c r="F4105" t="str">
        <f>VLOOKUP(Rent[[#This Row],[Real_estate_Item]],Houses[#All],6)</f>
        <v>Villa</v>
      </c>
      <c r="G4105" s="3">
        <f>VLOOKUP(Rent[[#This Row],[Real_estate_Item]],Houses[#All],7)</f>
        <v>1240</v>
      </c>
      <c r="H4105" s="3">
        <f t="shared" si="128"/>
        <v>12400</v>
      </c>
      <c r="I4105" s="3">
        <f t="shared" si="129"/>
        <v>14880</v>
      </c>
      <c r="J4105" s="4">
        <f>Rent[[#This Row],[Actual_Rent]]/Rent[[#This Row],[Planned_rent]]</f>
        <v>0.83333333333333337</v>
      </c>
      <c r="K4105"/>
    </row>
    <row r="4106" spans="1:11" x14ac:dyDescent="0.25">
      <c r="A4106">
        <v>250</v>
      </c>
      <c r="B4106" s="1">
        <v>43466</v>
      </c>
      <c r="C4106">
        <v>8</v>
      </c>
      <c r="D4106" t="str">
        <f>VLOOKUP(Rent[[#This Row],[Real_estate_Item]],Houses[#All],2)</f>
        <v>Veldhoven-West</v>
      </c>
      <c r="E4106" t="str">
        <f>VLOOKUP(Rent[[#This Row],[Real_estate_Item]],Houses[#All],3)</f>
        <v>Lakenvelder</v>
      </c>
      <c r="F4106" t="str">
        <f>VLOOKUP(Rent[[#This Row],[Real_estate_Item]],Houses[#All],6)</f>
        <v>Villa</v>
      </c>
      <c r="G4106" s="3">
        <f>VLOOKUP(Rent[[#This Row],[Real_estate_Item]],Houses[#All],7)</f>
        <v>1240</v>
      </c>
      <c r="H4106" s="3">
        <f t="shared" si="128"/>
        <v>9920</v>
      </c>
      <c r="I4106" s="3">
        <f t="shared" si="129"/>
        <v>14880</v>
      </c>
      <c r="J4106" s="4">
        <f>Rent[[#This Row],[Actual_Rent]]/Rent[[#This Row],[Planned_rent]]</f>
        <v>0.66666666666666663</v>
      </c>
      <c r="K4106"/>
    </row>
    <row r="4107" spans="1:11" x14ac:dyDescent="0.25">
      <c r="A4107">
        <v>251</v>
      </c>
      <c r="B4107" s="1">
        <v>43101</v>
      </c>
      <c r="C4107">
        <v>11</v>
      </c>
      <c r="D4107" t="str">
        <f>VLOOKUP(Rent[[#This Row],[Real_estate_Item]],Houses[#All],2)</f>
        <v>Veldhoven-West</v>
      </c>
      <c r="E4107" t="str">
        <f>VLOOKUP(Rent[[#This Row],[Real_estate_Item]],Houses[#All],3)</f>
        <v>Lakenvelder</v>
      </c>
      <c r="F4107" t="str">
        <f>VLOOKUP(Rent[[#This Row],[Real_estate_Item]],Houses[#All],6)</f>
        <v>Villa</v>
      </c>
      <c r="G4107" s="3">
        <f>VLOOKUP(Rent[[#This Row],[Real_estate_Item]],Houses[#All],7)</f>
        <v>1510</v>
      </c>
      <c r="H4107" s="3">
        <f t="shared" si="128"/>
        <v>16610</v>
      </c>
      <c r="I4107" s="3">
        <f t="shared" si="129"/>
        <v>18120</v>
      </c>
      <c r="J4107" s="4">
        <f>Rent[[#This Row],[Actual_Rent]]/Rent[[#This Row],[Planned_rent]]</f>
        <v>0.91666666666666663</v>
      </c>
      <c r="K4107"/>
    </row>
    <row r="4108" spans="1:11" x14ac:dyDescent="0.25">
      <c r="A4108">
        <v>251</v>
      </c>
      <c r="B4108" s="1">
        <v>43466</v>
      </c>
      <c r="C4108">
        <v>7</v>
      </c>
      <c r="D4108" t="str">
        <f>VLOOKUP(Rent[[#This Row],[Real_estate_Item]],Houses[#All],2)</f>
        <v>Veldhoven-West</v>
      </c>
      <c r="E4108" t="str">
        <f>VLOOKUP(Rent[[#This Row],[Real_estate_Item]],Houses[#All],3)</f>
        <v>Lakenvelder</v>
      </c>
      <c r="F4108" t="str">
        <f>VLOOKUP(Rent[[#This Row],[Real_estate_Item]],Houses[#All],6)</f>
        <v>Villa</v>
      </c>
      <c r="G4108" s="3">
        <f>VLOOKUP(Rent[[#This Row],[Real_estate_Item]],Houses[#All],7)</f>
        <v>1510</v>
      </c>
      <c r="H4108" s="3">
        <f t="shared" si="128"/>
        <v>10570</v>
      </c>
      <c r="I4108" s="3">
        <f t="shared" si="129"/>
        <v>18120</v>
      </c>
      <c r="J4108" s="4">
        <f>Rent[[#This Row],[Actual_Rent]]/Rent[[#This Row],[Planned_rent]]</f>
        <v>0.58333333333333337</v>
      </c>
      <c r="K4108"/>
    </row>
  </sheetData>
  <phoneticPr fontId="1"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08F0C-EAB2-4D18-BDC8-FC2D018ED734}">
  <dimension ref="A3:B9"/>
  <sheetViews>
    <sheetView workbookViewId="0">
      <selection activeCell="O16" sqref="O16"/>
    </sheetView>
  </sheetViews>
  <sheetFormatPr defaultRowHeight="15" x14ac:dyDescent="0.25"/>
  <cols>
    <col min="1" max="1" width="11.28515625" bestFit="1" customWidth="1"/>
    <col min="2" max="2" width="25.5703125" bestFit="1" customWidth="1"/>
  </cols>
  <sheetData>
    <row r="3" spans="1:2" x14ac:dyDescent="0.25">
      <c r="A3" s="20" t="s">
        <v>1</v>
      </c>
      <c r="B3" t="s">
        <v>310</v>
      </c>
    </row>
    <row r="4" spans="1:2" x14ac:dyDescent="0.25">
      <c r="A4" s="23">
        <v>42005</v>
      </c>
      <c r="B4" s="19">
        <v>0.62857142857142856</v>
      </c>
    </row>
    <row r="5" spans="1:2" x14ac:dyDescent="0.25">
      <c r="A5" s="23">
        <v>42370</v>
      </c>
      <c r="B5" s="19">
        <v>0.60648148148148151</v>
      </c>
    </row>
    <row r="6" spans="1:2" x14ac:dyDescent="0.25">
      <c r="A6" s="23">
        <v>42736</v>
      </c>
      <c r="B6" s="19">
        <v>0.60294117647058831</v>
      </c>
    </row>
    <row r="7" spans="1:2" x14ac:dyDescent="0.25">
      <c r="A7" s="23">
        <v>43101</v>
      </c>
      <c r="B7" s="19">
        <v>0.75735294117647078</v>
      </c>
    </row>
    <row r="8" spans="1:2" x14ac:dyDescent="0.25">
      <c r="A8" s="23">
        <v>43466</v>
      </c>
      <c r="B8" s="19">
        <v>0.65000000000000013</v>
      </c>
    </row>
    <row r="9" spans="1:2" x14ac:dyDescent="0.25">
      <c r="A9" s="21" t="s">
        <v>308</v>
      </c>
      <c r="B9" s="19">
        <v>0.64846743295019182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5546C-6EDF-40E7-BA53-190FA9B3A00A}">
  <dimension ref="A3:B9"/>
  <sheetViews>
    <sheetView workbookViewId="0">
      <selection activeCell="J9" sqref="J9"/>
    </sheetView>
  </sheetViews>
  <sheetFormatPr defaultRowHeight="15" x14ac:dyDescent="0.25"/>
  <cols>
    <col min="1" max="1" width="13.42578125" bestFit="1" customWidth="1"/>
    <col min="2" max="2" width="25.5703125" bestFit="1" customWidth="1"/>
  </cols>
  <sheetData>
    <row r="3" spans="1:2" x14ac:dyDescent="0.25">
      <c r="A3" s="20" t="s">
        <v>311</v>
      </c>
      <c r="B3" t="s">
        <v>310</v>
      </c>
    </row>
    <row r="4" spans="1:2" x14ac:dyDescent="0.25">
      <c r="A4" s="21" t="s">
        <v>20</v>
      </c>
      <c r="B4" s="19">
        <v>0.63717948717948703</v>
      </c>
    </row>
    <row r="5" spans="1:2" x14ac:dyDescent="0.25">
      <c r="A5" s="21" t="s">
        <v>30</v>
      </c>
      <c r="B5" s="19">
        <v>0.66203703703703709</v>
      </c>
    </row>
    <row r="6" spans="1:2" x14ac:dyDescent="0.25">
      <c r="A6" s="21" t="s">
        <v>24</v>
      </c>
      <c r="B6" s="19">
        <v>0.62407407407407411</v>
      </c>
    </row>
    <row r="7" spans="1:2" x14ac:dyDescent="0.25">
      <c r="A7" s="21" t="s">
        <v>26</v>
      </c>
      <c r="B7" s="19">
        <v>0.6742424242424242</v>
      </c>
    </row>
    <row r="8" spans="1:2" x14ac:dyDescent="0.25">
      <c r="A8" s="21" t="s">
        <v>28</v>
      </c>
      <c r="B8" s="19">
        <v>0.64393939393939403</v>
      </c>
    </row>
    <row r="9" spans="1:2" x14ac:dyDescent="0.25">
      <c r="A9" s="21" t="s">
        <v>308</v>
      </c>
      <c r="B9" s="19">
        <v>0.64701257861635231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C46D3-00A6-480E-9528-C8BD6A89A826}">
  <dimension ref="A3:B11"/>
  <sheetViews>
    <sheetView workbookViewId="0">
      <selection activeCell="H4" sqref="H4"/>
    </sheetView>
  </sheetViews>
  <sheetFormatPr defaultRowHeight="15" x14ac:dyDescent="0.25"/>
  <cols>
    <col min="1" max="1" width="19.140625" bestFit="1" customWidth="1"/>
    <col min="2" max="2" width="25.5703125" bestFit="1" customWidth="1"/>
  </cols>
  <sheetData>
    <row r="3" spans="1:2" x14ac:dyDescent="0.25">
      <c r="A3" s="20" t="s">
        <v>301</v>
      </c>
      <c r="B3" t="s">
        <v>310</v>
      </c>
    </row>
    <row r="4" spans="1:2" x14ac:dyDescent="0.25">
      <c r="A4" s="21" t="s">
        <v>63</v>
      </c>
      <c r="B4" s="19">
        <v>0.58750000000000002</v>
      </c>
    </row>
    <row r="5" spans="1:2" x14ac:dyDescent="0.25">
      <c r="A5" s="21" t="s">
        <v>16</v>
      </c>
      <c r="B5" s="19">
        <v>0.78968253968253965</v>
      </c>
    </row>
    <row r="6" spans="1:2" x14ac:dyDescent="0.25">
      <c r="A6" s="21" t="s">
        <v>170</v>
      </c>
      <c r="B6" s="19">
        <v>0.65625</v>
      </c>
    </row>
    <row r="7" spans="1:2" x14ac:dyDescent="0.25">
      <c r="A7" s="21" t="s">
        <v>106</v>
      </c>
      <c r="B7" s="19">
        <v>0.66397849462365588</v>
      </c>
    </row>
    <row r="8" spans="1:2" x14ac:dyDescent="0.25">
      <c r="A8" s="21" t="s">
        <v>21</v>
      </c>
      <c r="B8" s="19">
        <v>0.62619047619047619</v>
      </c>
    </row>
    <row r="9" spans="1:2" x14ac:dyDescent="0.25">
      <c r="A9" s="21" t="s">
        <v>247</v>
      </c>
      <c r="B9" s="19">
        <v>0.72777777777777786</v>
      </c>
    </row>
    <row r="10" spans="1:2" x14ac:dyDescent="0.25">
      <c r="A10" s="21" t="s">
        <v>239</v>
      </c>
      <c r="B10" s="19">
        <v>0.52777777777777779</v>
      </c>
    </row>
    <row r="11" spans="1:2" x14ac:dyDescent="0.25">
      <c r="A11" s="21" t="s">
        <v>308</v>
      </c>
      <c r="B11" s="19">
        <v>0.66352201257861609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36C08-5DD7-4FB3-AE3A-7B2927664162}">
  <dimension ref="A3:E13"/>
  <sheetViews>
    <sheetView workbookViewId="0">
      <selection activeCell="J5" sqref="J5"/>
    </sheetView>
  </sheetViews>
  <sheetFormatPr defaultRowHeight="15" x14ac:dyDescent="0.25"/>
  <cols>
    <col min="1" max="1" width="21" bestFit="1" customWidth="1"/>
    <col min="2" max="2" width="15.85546875" bestFit="1" customWidth="1"/>
    <col min="4" max="4" width="20.42578125" bestFit="1" customWidth="1"/>
    <col min="5" max="5" width="23.140625" customWidth="1"/>
  </cols>
  <sheetData>
    <row r="3" spans="1:5" x14ac:dyDescent="0.25">
      <c r="A3" s="20" t="s">
        <v>309</v>
      </c>
      <c r="B3" t="s">
        <v>312</v>
      </c>
    </row>
    <row r="4" spans="1:5" x14ac:dyDescent="0.25">
      <c r="A4" s="21" t="s">
        <v>5</v>
      </c>
      <c r="B4" s="2"/>
      <c r="D4" t="s">
        <v>301</v>
      </c>
      <c r="E4" t="s">
        <v>313</v>
      </c>
    </row>
    <row r="5" spans="1:5" x14ac:dyDescent="0.25">
      <c r="A5" s="22" t="s">
        <v>231</v>
      </c>
      <c r="B5" s="2">
        <v>38</v>
      </c>
      <c r="D5" s="22" t="s">
        <v>231</v>
      </c>
      <c r="E5" s="12">
        <f>100%-GETPIVOTDATA("[Measures].[Count of Activity]",$A$3,"[Maintenance_and_repair].[Activity]","[Maintenance_and_repair].[Activity].&amp;[Repair]","[Maintenance_and_repair].[Districts]","[Maintenance_and_repair].[Districts].&amp;[Best]")/GETPIVOTDATA("[Measures].[Count of Activity]",$A$3)</f>
        <v>0.94135802469135799</v>
      </c>
    </row>
    <row r="6" spans="1:5" x14ac:dyDescent="0.25">
      <c r="A6" s="22" t="s">
        <v>16</v>
      </c>
      <c r="B6" s="2">
        <v>14</v>
      </c>
      <c r="D6" s="22" t="s">
        <v>16</v>
      </c>
      <c r="E6" s="12">
        <f>100%-GETPIVOTDATA("[Measures].[Count of Activity]",$A$3,"[Maintenance_and_repair].[Activity]","[Maintenance_and_repair].[Activity].&amp;[Repair]","[Maintenance_and_repair].[Districts]","[Maintenance_and_repair].[Districts].&amp;[Eindhoven-Noord]")/GETPIVOTDATA("[Measures].[Count of Activity]",$A$3)</f>
        <v>0.97839506172839508</v>
      </c>
    </row>
    <row r="7" spans="1:5" x14ac:dyDescent="0.25">
      <c r="A7" s="22" t="s">
        <v>170</v>
      </c>
      <c r="B7" s="2">
        <v>179</v>
      </c>
      <c r="D7" s="22" t="s">
        <v>170</v>
      </c>
      <c r="E7" s="12">
        <f>100%-GETPIVOTDATA("[Measures].[Count of Activity]",$A$3,"[Maintenance_and_repair].[Activity]","[Maintenance_and_repair].[Activity].&amp;[Repair]","[Maintenance_and_repair].[Districts]","[Maintenance_and_repair].[Districts].&amp;[Eindhoven-Oost]")/GETPIVOTDATA("[Measures].[Count of Activity]",$A$3)</f>
        <v>0.72376543209876543</v>
      </c>
    </row>
    <row r="8" spans="1:5" x14ac:dyDescent="0.25">
      <c r="A8" s="22" t="s">
        <v>106</v>
      </c>
      <c r="B8" s="2">
        <v>229</v>
      </c>
      <c r="D8" s="22" t="s">
        <v>106</v>
      </c>
      <c r="E8" s="12">
        <f>100%-GETPIVOTDATA("[Measures].[Count of Activity]",$A$3,"[Maintenance_and_repair].[Activity]","[Maintenance_and_repair].[Activity].&amp;[Repair]","[Maintenance_and_repair].[Districts]","[Maintenance_and_repair].[Districts].&amp;[Eindhoven-West]")/GETPIVOTDATA("[Measures].[Count of Activity]",$A$3)</f>
        <v>0.64660493827160492</v>
      </c>
    </row>
    <row r="9" spans="1:5" x14ac:dyDescent="0.25">
      <c r="A9" s="22" t="s">
        <v>21</v>
      </c>
      <c r="B9" s="2">
        <v>54</v>
      </c>
      <c r="D9" s="22" t="s">
        <v>21</v>
      </c>
      <c r="E9" s="12">
        <f>100%-GETPIVOTDATA("[Measures].[Count of Activity]",$A$3,"[Maintenance_and_repair].[Activity]","[Maintenance_and_repair].[Activity].&amp;[Repair]","[Maintenance_and_repair].[Districts]","[Maintenance_and_repair].[Districts].&amp;[Eindhoven-Zuid]")/GETPIVOTDATA("[Measures].[Count of Activity]",$A$3)</f>
        <v>0.91666666666666663</v>
      </c>
    </row>
    <row r="10" spans="1:5" x14ac:dyDescent="0.25">
      <c r="A10" s="22" t="s">
        <v>247</v>
      </c>
      <c r="B10" s="2">
        <v>67</v>
      </c>
      <c r="D10" s="22" t="s">
        <v>247</v>
      </c>
      <c r="E10" s="12">
        <f>100%-GETPIVOTDATA("[Measures].[Count of Activity]",$A$3,"[Maintenance_and_repair].[Activity]","[Maintenance_and_repair].[Activity].&amp;[Repair]","[Maintenance_and_repair].[Districts]","[Maintenance_and_repair].[Districts].&amp;[Geldrop]")/GETPIVOTDATA("[Measures].[Count of Activity]",$A$3)</f>
        <v>0.89660493827160492</v>
      </c>
    </row>
    <row r="11" spans="1:5" x14ac:dyDescent="0.25">
      <c r="A11" s="22" t="s">
        <v>264</v>
      </c>
      <c r="B11" s="2">
        <v>62</v>
      </c>
      <c r="D11" s="22" t="s">
        <v>264</v>
      </c>
      <c r="E11" s="12">
        <f>100%-GETPIVOTDATA("[Measures].[Count of Activity]",$A$3,"[Maintenance_and_repair].[Activity]","[Maintenance_and_repair].[Activity].&amp;[Repair]","[Maintenance_and_repair].[Districts]","[Maintenance_and_repair].[Districts].&amp;[Son en Breugel]")/GETPIVOTDATA("[Measures].[Count of Activity]",$A$3)</f>
        <v>0.90432098765432101</v>
      </c>
    </row>
    <row r="12" spans="1:5" x14ac:dyDescent="0.25">
      <c r="A12" s="22" t="s">
        <v>239</v>
      </c>
      <c r="B12" s="2">
        <v>5</v>
      </c>
      <c r="D12" s="22" t="s">
        <v>239</v>
      </c>
      <c r="E12" s="12">
        <f>100%-GETPIVOTDATA("[Measures].[Count of Activity]",$A$3,"[Maintenance_and_repair].[Activity]","[Maintenance_and_repair].[Activity].&amp;[Repair]","[Maintenance_and_repair].[Districts]","[Maintenance_and_repair].[Districts].&amp;[Veldhoven-Noord]")/GETPIVOTDATA("[Measures].[Count of Activity]",$A$3)</f>
        <v>0.99228395061728392</v>
      </c>
    </row>
    <row r="13" spans="1:5" x14ac:dyDescent="0.25">
      <c r="A13" s="21" t="s">
        <v>308</v>
      </c>
      <c r="B13" s="2">
        <v>648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6FF80-8E5B-4A95-B4F4-BF5E4E012343}">
  <dimension ref="A3:E23"/>
  <sheetViews>
    <sheetView topLeftCell="A2" workbookViewId="0">
      <selection activeCell="I33" sqref="I33"/>
    </sheetView>
  </sheetViews>
  <sheetFormatPr defaultRowHeight="15" x14ac:dyDescent="0.25"/>
  <cols>
    <col min="1" max="1" width="13.140625" bestFit="1" customWidth="1"/>
    <col min="2" max="2" width="15.85546875" bestFit="1" customWidth="1"/>
    <col min="4" max="4" width="20.42578125" bestFit="1" customWidth="1"/>
    <col min="5" max="5" width="22.42578125" customWidth="1"/>
  </cols>
  <sheetData>
    <row r="3" spans="1:5" x14ac:dyDescent="0.25">
      <c r="A3" s="20" t="s">
        <v>309</v>
      </c>
      <c r="B3" t="s">
        <v>312</v>
      </c>
    </row>
    <row r="4" spans="1:5" x14ac:dyDescent="0.25">
      <c r="A4" s="21" t="s">
        <v>5</v>
      </c>
      <c r="B4" s="2">
        <v>648</v>
      </c>
      <c r="D4" t="s">
        <v>332</v>
      </c>
      <c r="E4" t="s">
        <v>333</v>
      </c>
    </row>
    <row r="5" spans="1:5" hidden="1" x14ac:dyDescent="0.25">
      <c r="A5" s="22" t="s">
        <v>314</v>
      </c>
      <c r="B5" s="2">
        <v>33</v>
      </c>
      <c r="D5" s="24" t="s">
        <v>314</v>
      </c>
      <c r="E5" s="12">
        <f>100%-GETPIVOTDATA("Activity",$A$3,"Activity","Repair","Years",2001)/GETPIVOTDATA("Activity",$A$3)</f>
        <v>0.94907407407407407</v>
      </c>
    </row>
    <row r="6" spans="1:5" hidden="1" x14ac:dyDescent="0.25">
      <c r="A6" s="22" t="s">
        <v>315</v>
      </c>
      <c r="B6" s="2">
        <v>29</v>
      </c>
      <c r="D6" s="24" t="s">
        <v>315</v>
      </c>
      <c r="E6" s="12">
        <f>100%-GETPIVOTDATA("Activity",$A$3,"Activity","Repair","Years",2002)/GETPIVOTDATA("Activity",$A$3)</f>
        <v>0.95524691358024694</v>
      </c>
    </row>
    <row r="7" spans="1:5" hidden="1" x14ac:dyDescent="0.25">
      <c r="A7" s="22" t="s">
        <v>316</v>
      </c>
      <c r="B7" s="2">
        <v>35</v>
      </c>
      <c r="D7" s="24" t="s">
        <v>316</v>
      </c>
      <c r="E7" s="12">
        <f>100%-GETPIVOTDATA("Activity",$A$3,"Activity","Repair","Years",2003)/GETPIVOTDATA("Activity",$A$3)</f>
        <v>0.94598765432098764</v>
      </c>
    </row>
    <row r="8" spans="1:5" hidden="1" x14ac:dyDescent="0.25">
      <c r="A8" s="22" t="s">
        <v>317</v>
      </c>
      <c r="B8" s="2">
        <v>31</v>
      </c>
      <c r="D8" s="24" t="s">
        <v>317</v>
      </c>
      <c r="E8" s="12">
        <f>100%-GETPIVOTDATA("Activity",$A$3,"Activity","Repair","Years",2004)/GETPIVOTDATA("Activity",$A$3)</f>
        <v>0.9521604938271605</v>
      </c>
    </row>
    <row r="9" spans="1:5" hidden="1" x14ac:dyDescent="0.25">
      <c r="A9" s="22" t="s">
        <v>318</v>
      </c>
      <c r="B9" s="2">
        <v>26</v>
      </c>
      <c r="D9" s="24" t="s">
        <v>318</v>
      </c>
      <c r="E9" s="12">
        <f>100%-GETPIVOTDATA("Activity",$A$3,"Activity","Repair","Years",2005)/GETPIVOTDATA("Activity",$A$3)</f>
        <v>0.95987654320987659</v>
      </c>
    </row>
    <row r="10" spans="1:5" hidden="1" x14ac:dyDescent="0.25">
      <c r="A10" s="22" t="s">
        <v>319</v>
      </c>
      <c r="B10" s="2">
        <v>31</v>
      </c>
      <c r="D10" s="24" t="s">
        <v>319</v>
      </c>
      <c r="E10" s="12">
        <f>100%-GETPIVOTDATA("Activity",$A$3,"Activity","Repair","Years",2006)/GETPIVOTDATA("Activity",$A$3)</f>
        <v>0.9521604938271605</v>
      </c>
    </row>
    <row r="11" spans="1:5" hidden="1" x14ac:dyDescent="0.25">
      <c r="A11" s="22" t="s">
        <v>320</v>
      </c>
      <c r="B11" s="2">
        <v>29</v>
      </c>
      <c r="D11" s="24" t="s">
        <v>320</v>
      </c>
      <c r="E11" s="12">
        <f>100%-GETPIVOTDATA("Activity",$A$3,"Activity","Repair","Years",2007)/GETPIVOTDATA("Activity",$A$3)</f>
        <v>0.95524691358024694</v>
      </c>
    </row>
    <row r="12" spans="1:5" hidden="1" x14ac:dyDescent="0.25">
      <c r="A12" s="22" t="s">
        <v>321</v>
      </c>
      <c r="B12" s="2">
        <v>30</v>
      </c>
      <c r="D12" s="24" t="s">
        <v>321</v>
      </c>
      <c r="E12" s="12">
        <f>100%-GETPIVOTDATA("Activity",$A$3,"Activity","Repair","Years",2008)/GETPIVOTDATA("Activity",$A$3)</f>
        <v>0.95370370370370372</v>
      </c>
    </row>
    <row r="13" spans="1:5" hidden="1" x14ac:dyDescent="0.25">
      <c r="A13" s="22" t="s">
        <v>322</v>
      </c>
      <c r="B13" s="2">
        <v>27</v>
      </c>
      <c r="D13" s="24" t="s">
        <v>322</v>
      </c>
      <c r="E13" s="12">
        <f>100%-GETPIVOTDATA("Activity",$A$3,"Activity","Repair","Years",2009)/GETPIVOTDATA("Activity",$A$3)</f>
        <v>0.95833333333333337</v>
      </c>
    </row>
    <row r="14" spans="1:5" hidden="1" x14ac:dyDescent="0.25">
      <c r="A14" s="22" t="s">
        <v>323</v>
      </c>
      <c r="B14" s="2">
        <v>35</v>
      </c>
      <c r="D14" s="24" t="s">
        <v>323</v>
      </c>
      <c r="E14" s="12">
        <f>100%-GETPIVOTDATA("Activity",$A$3,"Activity","Repair","Years",2011)/GETPIVOTDATA("Activity",$A$3)</f>
        <v>0.94598765432098764</v>
      </c>
    </row>
    <row r="15" spans="1:5" hidden="1" x14ac:dyDescent="0.25">
      <c r="A15" s="22" t="s">
        <v>324</v>
      </c>
      <c r="B15" s="2">
        <v>36</v>
      </c>
      <c r="D15" s="24" t="s">
        <v>324</v>
      </c>
      <c r="E15" s="12">
        <f>100%-GETPIVOTDATA("Activity",$A$3,"Activity","Repair","Years",2012)/GETPIVOTDATA("Activity",$A$3)</f>
        <v>0.94444444444444442</v>
      </c>
    </row>
    <row r="16" spans="1:5" hidden="1" x14ac:dyDescent="0.25">
      <c r="A16" s="22" t="s">
        <v>325</v>
      </c>
      <c r="B16" s="2">
        <v>32</v>
      </c>
      <c r="D16" s="24" t="s">
        <v>325</v>
      </c>
      <c r="E16" s="12">
        <f>100%-GETPIVOTDATA("Activity",$A$3,"Activity","Repair","Years",2013)/GETPIVOTDATA("Activity",$A$3)</f>
        <v>0.95061728395061729</v>
      </c>
    </row>
    <row r="17" spans="1:5" hidden="1" x14ac:dyDescent="0.25">
      <c r="A17" s="22" t="s">
        <v>326</v>
      </c>
      <c r="B17" s="2">
        <v>35</v>
      </c>
      <c r="D17" s="24" t="s">
        <v>326</v>
      </c>
      <c r="E17" s="12">
        <f>100%-GETPIVOTDATA("Activity",$A$3,"Activity","Repair","Years",2014)/GETPIVOTDATA("Activity",$A$3)</f>
        <v>0.94598765432098764</v>
      </c>
    </row>
    <row r="18" spans="1:5" x14ac:dyDescent="0.25">
      <c r="A18" s="22" t="s">
        <v>327</v>
      </c>
      <c r="B18" s="2">
        <v>44</v>
      </c>
      <c r="D18" s="24" t="s">
        <v>327</v>
      </c>
      <c r="E18" s="12">
        <f>100%-GETPIVOTDATA("Activity",$A$3,"Activity","Repair","Years",2015)/GETPIVOTDATA("Activity",$A$3)</f>
        <v>0.9320987654320988</v>
      </c>
    </row>
    <row r="19" spans="1:5" x14ac:dyDescent="0.25">
      <c r="A19" s="22" t="s">
        <v>328</v>
      </c>
      <c r="B19" s="2">
        <v>35</v>
      </c>
      <c r="D19" s="24" t="s">
        <v>328</v>
      </c>
      <c r="E19" s="12">
        <f>100%-GETPIVOTDATA("Activity",$A$3,"Activity","Repair","Years",2016)/GETPIVOTDATA("Activity",$A$3)</f>
        <v>0.94598765432098764</v>
      </c>
    </row>
    <row r="20" spans="1:5" x14ac:dyDescent="0.25">
      <c r="A20" s="22" t="s">
        <v>329</v>
      </c>
      <c r="B20" s="2">
        <v>45</v>
      </c>
      <c r="D20" s="24" t="s">
        <v>329</v>
      </c>
      <c r="E20" s="12">
        <f>100%-GETPIVOTDATA("Activity",$A$3,"Activity","Repair","Years",2017)/GETPIVOTDATA("Activity",$A$3)</f>
        <v>0.93055555555555558</v>
      </c>
    </row>
    <row r="21" spans="1:5" x14ac:dyDescent="0.25">
      <c r="A21" s="22" t="s">
        <v>330</v>
      </c>
      <c r="B21" s="2">
        <v>64</v>
      </c>
      <c r="D21" s="24" t="s">
        <v>330</v>
      </c>
      <c r="E21" s="12">
        <f>100%-GETPIVOTDATA("Activity",$A$3,"Activity","Repair","Years",2018)/GETPIVOTDATA("Activity",$A$3)</f>
        <v>0.90123456790123457</v>
      </c>
    </row>
    <row r="22" spans="1:5" x14ac:dyDescent="0.25">
      <c r="A22" s="22" t="s">
        <v>331</v>
      </c>
      <c r="B22" s="2">
        <v>51</v>
      </c>
      <c r="D22" s="24" t="s">
        <v>331</v>
      </c>
      <c r="E22" s="12">
        <f>100%-GETPIVOTDATA("Activity",$A$3,"Activity","Repair","Years",2019)/GETPIVOTDATA("Activity",$A$3)</f>
        <v>0.92129629629629628</v>
      </c>
    </row>
    <row r="23" spans="1:5" x14ac:dyDescent="0.25">
      <c r="A23" s="21" t="s">
        <v>308</v>
      </c>
      <c r="B23" s="2">
        <v>648</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18759-818D-4124-8AAF-F931D43704E5}">
  <dimension ref="A3:B29"/>
  <sheetViews>
    <sheetView topLeftCell="A4" workbookViewId="0">
      <selection activeCell="A20" sqref="A20:B29"/>
    </sheetView>
  </sheetViews>
  <sheetFormatPr defaultRowHeight="15" x14ac:dyDescent="0.25"/>
  <cols>
    <col min="1" max="1" width="21.5703125" customWidth="1"/>
    <col min="2" max="2" width="18.5703125" bestFit="1" customWidth="1"/>
  </cols>
  <sheetData>
    <row r="3" spans="1:2" x14ac:dyDescent="0.25">
      <c r="A3" s="20" t="s">
        <v>1</v>
      </c>
      <c r="B3" t="s">
        <v>334</v>
      </c>
    </row>
    <row r="4" spans="1:2" x14ac:dyDescent="0.25">
      <c r="A4" s="21" t="s">
        <v>327</v>
      </c>
      <c r="B4" s="3">
        <v>1785231</v>
      </c>
    </row>
    <row r="5" spans="1:2" x14ac:dyDescent="0.25">
      <c r="A5" s="21" t="s">
        <v>328</v>
      </c>
      <c r="B5" s="3">
        <v>1447281</v>
      </c>
    </row>
    <row r="6" spans="1:2" x14ac:dyDescent="0.25">
      <c r="A6" s="21" t="s">
        <v>329</v>
      </c>
      <c r="B6" s="3">
        <v>1468198</v>
      </c>
    </row>
    <row r="7" spans="1:2" x14ac:dyDescent="0.25">
      <c r="A7" s="21" t="s">
        <v>330</v>
      </c>
      <c r="B7" s="3">
        <v>2408375</v>
      </c>
    </row>
    <row r="8" spans="1:2" x14ac:dyDescent="0.25">
      <c r="A8" s="21" t="s">
        <v>331</v>
      </c>
      <c r="B8" s="3">
        <v>1982861</v>
      </c>
    </row>
    <row r="9" spans="1:2" x14ac:dyDescent="0.25">
      <c r="A9" s="21" t="s">
        <v>308</v>
      </c>
      <c r="B9" s="3">
        <v>9091946</v>
      </c>
    </row>
    <row r="20" spans="1:2" x14ac:dyDescent="0.25">
      <c r="A20" s="20" t="s">
        <v>301</v>
      </c>
      <c r="B20" s="20" t="s">
        <v>334</v>
      </c>
    </row>
    <row r="21" spans="1:2" x14ac:dyDescent="0.25">
      <c r="A21" s="21" t="s">
        <v>63</v>
      </c>
      <c r="B21" s="3">
        <v>1728790</v>
      </c>
    </row>
    <row r="22" spans="1:2" x14ac:dyDescent="0.25">
      <c r="A22" s="21" t="s">
        <v>16</v>
      </c>
      <c r="B22" s="3">
        <v>1966560</v>
      </c>
    </row>
    <row r="23" spans="1:2" x14ac:dyDescent="0.25">
      <c r="A23" s="21" t="s">
        <v>170</v>
      </c>
      <c r="B23" s="3">
        <v>16830175</v>
      </c>
    </row>
    <row r="24" spans="1:2" x14ac:dyDescent="0.25">
      <c r="A24" s="21" t="s">
        <v>106</v>
      </c>
      <c r="B24" s="3">
        <v>5335100</v>
      </c>
    </row>
    <row r="25" spans="1:2" x14ac:dyDescent="0.25">
      <c r="A25" s="21" t="s">
        <v>21</v>
      </c>
      <c r="B25" s="3">
        <v>3523730</v>
      </c>
    </row>
    <row r="26" spans="1:2" x14ac:dyDescent="0.25">
      <c r="A26" s="21" t="s">
        <v>247</v>
      </c>
      <c r="B26" s="3">
        <v>1777441</v>
      </c>
    </row>
    <row r="27" spans="1:2" x14ac:dyDescent="0.25">
      <c r="A27" s="21" t="s">
        <v>239</v>
      </c>
      <c r="B27" s="3">
        <v>273767</v>
      </c>
    </row>
    <row r="28" spans="1:2" x14ac:dyDescent="0.25">
      <c r="A28" s="21" t="s">
        <v>293</v>
      </c>
      <c r="B28" s="3">
        <v>111920</v>
      </c>
    </row>
    <row r="29" spans="1:2" x14ac:dyDescent="0.25">
      <c r="A29" s="21" t="s">
        <v>308</v>
      </c>
      <c r="B29" s="3">
        <v>31547483</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41501-DA32-4E88-AFDF-FF63FC6A44D4}">
  <dimension ref="A3:C28"/>
  <sheetViews>
    <sheetView topLeftCell="A2" workbookViewId="0">
      <selection activeCell="A3" sqref="A3:B13"/>
    </sheetView>
  </sheetViews>
  <sheetFormatPr defaultRowHeight="15" x14ac:dyDescent="0.25"/>
  <cols>
    <col min="1" max="1" width="19.85546875" customWidth="1"/>
    <col min="2" max="2" width="12" bestFit="1" customWidth="1"/>
  </cols>
  <sheetData>
    <row r="3" spans="1:2" x14ac:dyDescent="0.25">
      <c r="A3" s="27" t="s">
        <v>301</v>
      </c>
      <c r="B3" s="3" t="s">
        <v>336</v>
      </c>
    </row>
    <row r="4" spans="1:2" x14ac:dyDescent="0.25">
      <c r="A4" s="28" t="s">
        <v>231</v>
      </c>
      <c r="B4" s="3">
        <v>254791</v>
      </c>
    </row>
    <row r="5" spans="1:2" x14ac:dyDescent="0.25">
      <c r="A5" s="28" t="s">
        <v>16</v>
      </c>
      <c r="B5" s="3">
        <v>381227</v>
      </c>
    </row>
    <row r="6" spans="1:2" x14ac:dyDescent="0.25">
      <c r="A6" s="28" t="s">
        <v>170</v>
      </c>
      <c r="B6" s="3">
        <v>1196474</v>
      </c>
    </row>
    <row r="7" spans="1:2" x14ac:dyDescent="0.25">
      <c r="A7" s="28" t="s">
        <v>106</v>
      </c>
      <c r="B7" s="3">
        <v>1505322</v>
      </c>
    </row>
    <row r="8" spans="1:2" x14ac:dyDescent="0.25">
      <c r="A8" s="28" t="s">
        <v>21</v>
      </c>
      <c r="B8" s="3">
        <v>466331</v>
      </c>
    </row>
    <row r="9" spans="1:2" x14ac:dyDescent="0.25">
      <c r="A9" s="28" t="s">
        <v>247</v>
      </c>
      <c r="B9" s="3">
        <v>540549</v>
      </c>
    </row>
    <row r="10" spans="1:2" x14ac:dyDescent="0.25">
      <c r="A10" s="28" t="s">
        <v>264</v>
      </c>
      <c r="B10" s="3">
        <v>497530</v>
      </c>
    </row>
    <row r="11" spans="1:2" x14ac:dyDescent="0.25">
      <c r="A11" s="28" t="s">
        <v>239</v>
      </c>
      <c r="B11" s="3">
        <v>107389</v>
      </c>
    </row>
    <row r="12" spans="1:2" x14ac:dyDescent="0.25">
      <c r="A12" s="28" t="s">
        <v>293</v>
      </c>
      <c r="B12" s="3">
        <v>6505</v>
      </c>
    </row>
    <row r="13" spans="1:2" x14ac:dyDescent="0.25">
      <c r="A13" s="28" t="s">
        <v>308</v>
      </c>
      <c r="B13" s="3">
        <v>4956118</v>
      </c>
    </row>
    <row r="22" spans="1:3" x14ac:dyDescent="0.25">
      <c r="A22" s="20" t="s">
        <v>332</v>
      </c>
      <c r="B22" t="s">
        <v>336</v>
      </c>
      <c r="C22" s="20"/>
    </row>
    <row r="23" spans="1:3" x14ac:dyDescent="0.25">
      <c r="A23" s="21" t="s">
        <v>327</v>
      </c>
      <c r="B23" s="3">
        <v>312426</v>
      </c>
    </row>
    <row r="24" spans="1:3" x14ac:dyDescent="0.25">
      <c r="A24" s="21" t="s">
        <v>328</v>
      </c>
      <c r="B24" s="3">
        <v>324458</v>
      </c>
    </row>
    <row r="25" spans="1:3" x14ac:dyDescent="0.25">
      <c r="A25" s="21" t="s">
        <v>329</v>
      </c>
      <c r="B25" s="3">
        <v>278486</v>
      </c>
    </row>
    <row r="26" spans="1:3" x14ac:dyDescent="0.25">
      <c r="A26" s="21" t="s">
        <v>330</v>
      </c>
      <c r="B26" s="3">
        <v>282336</v>
      </c>
    </row>
    <row r="27" spans="1:3" x14ac:dyDescent="0.25">
      <c r="A27" s="21" t="s">
        <v>331</v>
      </c>
      <c r="B27" s="3">
        <v>292826</v>
      </c>
    </row>
    <row r="28" spans="1:3" x14ac:dyDescent="0.25">
      <c r="A28" s="21" t="s">
        <v>308</v>
      </c>
      <c r="B28" s="3">
        <v>1490532</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F8C4D-9468-4B70-A763-1B5506BAD1EF}">
  <dimension ref="A2:H22"/>
  <sheetViews>
    <sheetView workbookViewId="0">
      <selection activeCell="J33" sqref="J33"/>
    </sheetView>
  </sheetViews>
  <sheetFormatPr defaultRowHeight="15" x14ac:dyDescent="0.25"/>
  <cols>
    <col min="1" max="1" width="11.28515625" bestFit="1" customWidth="1"/>
    <col min="2" max="2" width="18.5703125" bestFit="1" customWidth="1"/>
    <col min="4" max="4" width="17.42578125" customWidth="1"/>
    <col min="5" max="5" width="12" bestFit="1" customWidth="1"/>
    <col min="7" max="7" width="20.42578125" customWidth="1"/>
    <col min="8" max="8" width="15" customWidth="1"/>
  </cols>
  <sheetData>
    <row r="2" spans="1:8" x14ac:dyDescent="0.25">
      <c r="A2" s="20" t="s">
        <v>1</v>
      </c>
      <c r="B2" t="s">
        <v>334</v>
      </c>
      <c r="C2" s="20" t="s">
        <v>332</v>
      </c>
      <c r="D2" t="s">
        <v>336</v>
      </c>
      <c r="F2" s="40" t="s">
        <v>1</v>
      </c>
      <c r="G2" s="40" t="s">
        <v>334</v>
      </c>
      <c r="H2" s="40" t="s">
        <v>336</v>
      </c>
    </row>
    <row r="3" spans="1:8" hidden="1" x14ac:dyDescent="0.25">
      <c r="A3" s="21" t="s">
        <v>314</v>
      </c>
      <c r="B3" s="3">
        <v>1511925</v>
      </c>
      <c r="C3" s="21" t="s">
        <v>314</v>
      </c>
      <c r="D3" s="3">
        <v>239894</v>
      </c>
      <c r="F3" s="29" t="s">
        <v>314</v>
      </c>
      <c r="G3" s="38">
        <v>1511925</v>
      </c>
      <c r="H3" s="38">
        <v>239894</v>
      </c>
    </row>
    <row r="4" spans="1:8" hidden="1" x14ac:dyDescent="0.25">
      <c r="A4" s="21" t="s">
        <v>315</v>
      </c>
      <c r="B4" s="3">
        <v>1765456</v>
      </c>
      <c r="C4" s="21" t="s">
        <v>315</v>
      </c>
      <c r="D4" s="3">
        <v>280694</v>
      </c>
      <c r="F4" s="29" t="s">
        <v>315</v>
      </c>
      <c r="G4" s="38">
        <v>1765456</v>
      </c>
      <c r="H4" s="38">
        <v>280694</v>
      </c>
    </row>
    <row r="5" spans="1:8" hidden="1" x14ac:dyDescent="0.25">
      <c r="A5" s="21" t="s">
        <v>316</v>
      </c>
      <c r="B5" s="3">
        <v>1636479</v>
      </c>
      <c r="C5" s="21" t="s">
        <v>316</v>
      </c>
      <c r="D5" s="3">
        <v>240719</v>
      </c>
      <c r="F5" s="29" t="s">
        <v>316</v>
      </c>
      <c r="G5" s="38">
        <v>1636479</v>
      </c>
      <c r="H5" s="38">
        <v>240719</v>
      </c>
    </row>
    <row r="6" spans="1:8" hidden="1" x14ac:dyDescent="0.25">
      <c r="A6" s="21" t="s">
        <v>317</v>
      </c>
      <c r="B6" s="3">
        <v>1765553</v>
      </c>
      <c r="C6" s="21" t="s">
        <v>317</v>
      </c>
      <c r="D6" s="3">
        <v>227677</v>
      </c>
      <c r="F6" s="29" t="s">
        <v>317</v>
      </c>
      <c r="G6" s="38">
        <v>1765553</v>
      </c>
      <c r="H6" s="38">
        <v>227677</v>
      </c>
    </row>
    <row r="7" spans="1:8" hidden="1" x14ac:dyDescent="0.25">
      <c r="A7" s="21" t="s">
        <v>318</v>
      </c>
      <c r="B7" s="3">
        <v>1436809</v>
      </c>
      <c r="C7" s="21" t="s">
        <v>318</v>
      </c>
      <c r="D7" s="3">
        <v>271809</v>
      </c>
      <c r="F7" s="29" t="s">
        <v>318</v>
      </c>
      <c r="G7" s="38">
        <v>1436809</v>
      </c>
      <c r="H7" s="38">
        <v>271809</v>
      </c>
    </row>
    <row r="8" spans="1:8" hidden="1" x14ac:dyDescent="0.25">
      <c r="A8" s="21" t="s">
        <v>319</v>
      </c>
      <c r="B8" s="3">
        <v>1778404</v>
      </c>
      <c r="C8" s="21" t="s">
        <v>319</v>
      </c>
      <c r="D8" s="3">
        <v>272583</v>
      </c>
      <c r="F8" s="29" t="s">
        <v>319</v>
      </c>
      <c r="G8" s="38">
        <v>1778404</v>
      </c>
      <c r="H8" s="38">
        <v>272583</v>
      </c>
    </row>
    <row r="9" spans="1:8" hidden="1" x14ac:dyDescent="0.25">
      <c r="A9" s="21" t="s">
        <v>320</v>
      </c>
      <c r="B9" s="3">
        <v>1684096</v>
      </c>
      <c r="C9" s="21" t="s">
        <v>320</v>
      </c>
      <c r="D9" s="3">
        <v>209194</v>
      </c>
      <c r="F9" s="29" t="s">
        <v>320</v>
      </c>
      <c r="G9" s="38">
        <v>1684096</v>
      </c>
      <c r="H9" s="38">
        <v>209194</v>
      </c>
    </row>
    <row r="10" spans="1:8" hidden="1" x14ac:dyDescent="0.25">
      <c r="A10" s="21" t="s">
        <v>321</v>
      </c>
      <c r="B10" s="3">
        <v>1426659</v>
      </c>
      <c r="C10" s="21" t="s">
        <v>321</v>
      </c>
      <c r="D10" s="3">
        <v>250240</v>
      </c>
      <c r="F10" s="29" t="s">
        <v>321</v>
      </c>
      <c r="G10" s="38">
        <v>1426659</v>
      </c>
      <c r="H10" s="38">
        <v>250240</v>
      </c>
    </row>
    <row r="11" spans="1:8" hidden="1" x14ac:dyDescent="0.25">
      <c r="A11" s="21" t="s">
        <v>322</v>
      </c>
      <c r="B11" s="3">
        <v>1616235</v>
      </c>
      <c r="C11" s="21" t="s">
        <v>322</v>
      </c>
      <c r="D11" s="3">
        <v>271978</v>
      </c>
      <c r="F11" s="29" t="s">
        <v>322</v>
      </c>
      <c r="G11" s="38">
        <v>1616235</v>
      </c>
      <c r="H11" s="38">
        <v>271978</v>
      </c>
    </row>
    <row r="12" spans="1:8" hidden="1" x14ac:dyDescent="0.25">
      <c r="A12" s="21" t="s">
        <v>335</v>
      </c>
      <c r="B12" s="3">
        <v>1434702</v>
      </c>
      <c r="C12" s="21" t="s">
        <v>323</v>
      </c>
      <c r="D12" s="3">
        <v>295756</v>
      </c>
      <c r="F12" s="29" t="s">
        <v>335</v>
      </c>
      <c r="G12" s="38">
        <v>1434702</v>
      </c>
    </row>
    <row r="13" spans="1:8" hidden="1" x14ac:dyDescent="0.25">
      <c r="A13" s="21" t="s">
        <v>323</v>
      </c>
      <c r="B13" s="3">
        <v>1410591</v>
      </c>
      <c r="C13" s="21" t="s">
        <v>324</v>
      </c>
      <c r="D13" s="3">
        <v>276942</v>
      </c>
      <c r="F13" s="29" t="s">
        <v>323</v>
      </c>
      <c r="G13" s="38">
        <v>1410591</v>
      </c>
      <c r="H13" s="38">
        <v>295756</v>
      </c>
    </row>
    <row r="14" spans="1:8" hidden="1" x14ac:dyDescent="0.25">
      <c r="A14" s="21" t="s">
        <v>324</v>
      </c>
      <c r="B14" s="3">
        <v>1681667</v>
      </c>
      <c r="C14" s="21" t="s">
        <v>325</v>
      </c>
      <c r="D14" s="3">
        <v>307008</v>
      </c>
      <c r="F14" s="29" t="s">
        <v>324</v>
      </c>
      <c r="G14" s="38">
        <v>1681667</v>
      </c>
      <c r="H14" s="38">
        <v>276942</v>
      </c>
    </row>
    <row r="15" spans="1:8" hidden="1" x14ac:dyDescent="0.25">
      <c r="A15" s="21" t="s">
        <v>325</v>
      </c>
      <c r="B15" s="3">
        <v>1693654</v>
      </c>
      <c r="C15" s="21" t="s">
        <v>326</v>
      </c>
      <c r="D15" s="3">
        <v>321092</v>
      </c>
      <c r="F15" s="29" t="s">
        <v>325</v>
      </c>
      <c r="G15" s="38">
        <v>1693654</v>
      </c>
      <c r="H15" s="38">
        <v>307008</v>
      </c>
    </row>
    <row r="16" spans="1:8" hidden="1" x14ac:dyDescent="0.25">
      <c r="A16" s="21" t="s">
        <v>326</v>
      </c>
      <c r="B16" s="3">
        <v>1613307</v>
      </c>
      <c r="C16" s="21" t="s">
        <v>327</v>
      </c>
      <c r="D16" s="3">
        <v>312426</v>
      </c>
      <c r="F16" s="29" t="s">
        <v>326</v>
      </c>
      <c r="G16" s="38">
        <v>1613307</v>
      </c>
      <c r="H16" s="38">
        <v>321092</v>
      </c>
    </row>
    <row r="17" spans="1:8" x14ac:dyDescent="0.25">
      <c r="A17" s="21" t="s">
        <v>327</v>
      </c>
      <c r="B17" s="3">
        <v>1785231</v>
      </c>
      <c r="C17" s="21" t="s">
        <v>328</v>
      </c>
      <c r="D17" s="3">
        <v>324458</v>
      </c>
      <c r="F17" s="29" t="s">
        <v>327</v>
      </c>
      <c r="G17" s="38">
        <v>1785231</v>
      </c>
      <c r="H17" s="38">
        <v>312426</v>
      </c>
    </row>
    <row r="18" spans="1:8" x14ac:dyDescent="0.25">
      <c r="A18" s="21" t="s">
        <v>328</v>
      </c>
      <c r="B18" s="3">
        <v>1447281</v>
      </c>
      <c r="C18" s="21" t="s">
        <v>329</v>
      </c>
      <c r="D18" s="3">
        <v>278486</v>
      </c>
      <c r="F18" s="29" t="s">
        <v>328</v>
      </c>
      <c r="G18" s="38">
        <v>1447281</v>
      </c>
      <c r="H18" s="38">
        <v>324458</v>
      </c>
    </row>
    <row r="19" spans="1:8" x14ac:dyDescent="0.25">
      <c r="A19" s="21" t="s">
        <v>329</v>
      </c>
      <c r="B19" s="3">
        <v>1468198</v>
      </c>
      <c r="C19" s="21" t="s">
        <v>330</v>
      </c>
      <c r="D19" s="3">
        <v>282336</v>
      </c>
      <c r="F19" s="29" t="s">
        <v>329</v>
      </c>
      <c r="G19" s="38">
        <v>1468198</v>
      </c>
      <c r="H19" s="38">
        <v>278486</v>
      </c>
    </row>
    <row r="20" spans="1:8" x14ac:dyDescent="0.25">
      <c r="A20" s="21" t="s">
        <v>330</v>
      </c>
      <c r="B20" s="3">
        <v>2408375</v>
      </c>
      <c r="C20" s="21" t="s">
        <v>331</v>
      </c>
      <c r="D20" s="3">
        <v>292826</v>
      </c>
      <c r="F20" s="29" t="s">
        <v>330</v>
      </c>
      <c r="G20" s="38">
        <v>2408375</v>
      </c>
      <c r="H20" s="38">
        <v>282336</v>
      </c>
    </row>
    <row r="21" spans="1:8" x14ac:dyDescent="0.25">
      <c r="A21" s="21" t="s">
        <v>331</v>
      </c>
      <c r="B21" s="3">
        <v>1982861</v>
      </c>
      <c r="C21" s="21" t="s">
        <v>308</v>
      </c>
      <c r="D21" s="3">
        <v>4956118</v>
      </c>
      <c r="F21" s="30" t="s">
        <v>331</v>
      </c>
      <c r="G21" s="32">
        <v>1982861</v>
      </c>
      <c r="H21" s="32">
        <v>292826</v>
      </c>
    </row>
    <row r="22" spans="1:8" x14ac:dyDescent="0.25">
      <c r="A22" s="21" t="s">
        <v>308</v>
      </c>
      <c r="B22" s="3">
        <v>31547483</v>
      </c>
      <c r="F22" s="37"/>
      <c r="G22" s="39"/>
    </row>
  </sheetData>
  <pageMargins left="0.7" right="0.7" top="0.75" bottom="0.75" header="0.3" footer="0.3"/>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33AA9-3B56-4BF8-82D5-0A86B6A82122}">
  <dimension ref="A3:E24"/>
  <sheetViews>
    <sheetView topLeftCell="A7" workbookViewId="0">
      <selection activeCell="L10" sqref="L10"/>
    </sheetView>
  </sheetViews>
  <sheetFormatPr defaultRowHeight="15" x14ac:dyDescent="0.25"/>
  <cols>
    <col min="1" max="1" width="20.42578125" customWidth="1"/>
    <col min="2" max="2" width="18.7109375" customWidth="1"/>
    <col min="3" max="3" width="17" customWidth="1"/>
    <col min="4" max="4" width="19" customWidth="1"/>
    <col min="5" max="5" width="18.7109375" customWidth="1"/>
  </cols>
  <sheetData>
    <row r="3" spans="1:5" x14ac:dyDescent="0.25">
      <c r="A3" s="20" t="s">
        <v>301</v>
      </c>
      <c r="B3" s="20" t="s">
        <v>334</v>
      </c>
      <c r="D3" s="27" t="s">
        <v>301</v>
      </c>
      <c r="E3" s="27" t="s">
        <v>336</v>
      </c>
    </row>
    <row r="4" spans="1:5" x14ac:dyDescent="0.25">
      <c r="A4" s="21" t="s">
        <v>63</v>
      </c>
      <c r="B4" s="3">
        <v>1728790</v>
      </c>
      <c r="D4" s="28" t="s">
        <v>231</v>
      </c>
      <c r="E4" s="3">
        <v>254791</v>
      </c>
    </row>
    <row r="5" spans="1:5" x14ac:dyDescent="0.25">
      <c r="A5" s="21" t="s">
        <v>16</v>
      </c>
      <c r="B5" s="3">
        <v>1966560</v>
      </c>
      <c r="D5" s="28" t="s">
        <v>16</v>
      </c>
      <c r="E5" s="3">
        <v>381227</v>
      </c>
    </row>
    <row r="6" spans="1:5" x14ac:dyDescent="0.25">
      <c r="A6" s="21" t="s">
        <v>170</v>
      </c>
      <c r="B6" s="3">
        <v>16830175</v>
      </c>
      <c r="D6" s="28" t="s">
        <v>170</v>
      </c>
      <c r="E6" s="3">
        <v>1196474</v>
      </c>
    </row>
    <row r="7" spans="1:5" x14ac:dyDescent="0.25">
      <c r="A7" s="21" t="s">
        <v>106</v>
      </c>
      <c r="B7" s="3">
        <v>5335100</v>
      </c>
      <c r="D7" s="28" t="s">
        <v>106</v>
      </c>
      <c r="E7" s="3">
        <v>1505322</v>
      </c>
    </row>
    <row r="8" spans="1:5" x14ac:dyDescent="0.25">
      <c r="A8" s="21" t="s">
        <v>21</v>
      </c>
      <c r="B8" s="3">
        <v>3523730</v>
      </c>
      <c r="D8" s="28" t="s">
        <v>21</v>
      </c>
      <c r="E8" s="3">
        <v>466331</v>
      </c>
    </row>
    <row r="9" spans="1:5" x14ac:dyDescent="0.25">
      <c r="A9" s="21" t="s">
        <v>247</v>
      </c>
      <c r="B9" s="3">
        <v>1777441</v>
      </c>
      <c r="D9" s="28" t="s">
        <v>247</v>
      </c>
      <c r="E9" s="3">
        <v>540549</v>
      </c>
    </row>
    <row r="10" spans="1:5" x14ac:dyDescent="0.25">
      <c r="A10" s="21" t="s">
        <v>239</v>
      </c>
      <c r="B10" s="3">
        <v>273767</v>
      </c>
      <c r="D10" s="28" t="s">
        <v>264</v>
      </c>
      <c r="E10" s="3">
        <v>497530</v>
      </c>
    </row>
    <row r="11" spans="1:5" x14ac:dyDescent="0.25">
      <c r="A11" s="21" t="s">
        <v>293</v>
      </c>
      <c r="B11" s="3">
        <v>111920</v>
      </c>
      <c r="D11" s="28" t="s">
        <v>239</v>
      </c>
      <c r="E11" s="3">
        <v>107389</v>
      </c>
    </row>
    <row r="12" spans="1:5" x14ac:dyDescent="0.25">
      <c r="A12" s="21" t="s">
        <v>308</v>
      </c>
      <c r="B12" s="3">
        <v>31547483</v>
      </c>
      <c r="D12" s="28" t="s">
        <v>293</v>
      </c>
      <c r="E12" s="3">
        <v>6505</v>
      </c>
    </row>
    <row r="13" spans="1:5" x14ac:dyDescent="0.25">
      <c r="D13" s="28" t="s">
        <v>308</v>
      </c>
      <c r="E13" s="3">
        <v>4956118</v>
      </c>
    </row>
    <row r="15" spans="1:5" x14ac:dyDescent="0.25">
      <c r="A15" s="41" t="s">
        <v>301</v>
      </c>
      <c r="B15" t="s">
        <v>339</v>
      </c>
      <c r="C15" t="s">
        <v>3</v>
      </c>
    </row>
    <row r="16" spans="1:5" x14ac:dyDescent="0.25">
      <c r="A16" s="28" t="s">
        <v>231</v>
      </c>
      <c r="C16" s="3">
        <v>254791</v>
      </c>
    </row>
    <row r="17" spans="1:3" x14ac:dyDescent="0.25">
      <c r="A17" s="28" t="s">
        <v>16</v>
      </c>
      <c r="B17" s="3">
        <v>1728790</v>
      </c>
      <c r="C17" s="3">
        <v>381227</v>
      </c>
    </row>
    <row r="18" spans="1:3" x14ac:dyDescent="0.25">
      <c r="A18" s="28" t="s">
        <v>170</v>
      </c>
      <c r="B18" s="3">
        <v>1966560</v>
      </c>
      <c r="C18" s="3">
        <v>1196474</v>
      </c>
    </row>
    <row r="19" spans="1:3" x14ac:dyDescent="0.25">
      <c r="A19" s="28" t="s">
        <v>106</v>
      </c>
      <c r="B19" s="3">
        <v>16830175</v>
      </c>
      <c r="C19" s="3">
        <v>1505322</v>
      </c>
    </row>
    <row r="20" spans="1:3" x14ac:dyDescent="0.25">
      <c r="A20" s="28" t="s">
        <v>21</v>
      </c>
      <c r="B20" s="3">
        <v>5335100</v>
      </c>
      <c r="C20" s="3">
        <v>466331</v>
      </c>
    </row>
    <row r="21" spans="1:3" x14ac:dyDescent="0.25">
      <c r="A21" s="28" t="s">
        <v>247</v>
      </c>
      <c r="B21" s="3">
        <v>3523730</v>
      </c>
      <c r="C21" s="3">
        <v>540549</v>
      </c>
    </row>
    <row r="22" spans="1:3" x14ac:dyDescent="0.25">
      <c r="A22" s="28" t="s">
        <v>264</v>
      </c>
      <c r="B22" s="3">
        <v>1777441</v>
      </c>
      <c r="C22" s="3">
        <v>497530</v>
      </c>
    </row>
    <row r="23" spans="1:3" x14ac:dyDescent="0.25">
      <c r="A23" s="28" t="s">
        <v>239</v>
      </c>
      <c r="B23" s="3">
        <v>273767</v>
      </c>
      <c r="C23" s="3">
        <v>107389</v>
      </c>
    </row>
    <row r="24" spans="1:3" x14ac:dyDescent="0.25">
      <c r="A24" s="28" t="s">
        <v>293</v>
      </c>
      <c r="B24" s="3">
        <v>111920</v>
      </c>
      <c r="C24" s="3">
        <v>6505</v>
      </c>
    </row>
  </sheetData>
  <pageMargins left="0.7" right="0.7" top="0.75" bottom="0.75" header="0.3" footer="0.3"/>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25D81-1207-40E3-A1C4-EBD714F5001C}">
  <dimension ref="A2:E44"/>
  <sheetViews>
    <sheetView topLeftCell="A19" workbookViewId="0">
      <selection activeCell="J39" sqref="J39"/>
    </sheetView>
  </sheetViews>
  <sheetFormatPr defaultRowHeight="15" x14ac:dyDescent="0.25"/>
  <cols>
    <col min="1" max="1" width="13.140625" customWidth="1"/>
    <col min="2" max="2" width="25.42578125" customWidth="1"/>
    <col min="4" max="4" width="14.28515625" customWidth="1"/>
    <col min="5" max="5" width="19.28515625" customWidth="1"/>
    <col min="6" max="6" width="20.140625" customWidth="1"/>
    <col min="8" max="8" width="5.28515625" customWidth="1"/>
    <col min="9" max="9" width="12.42578125" customWidth="1"/>
    <col min="10" max="10" width="20.28515625" customWidth="1"/>
  </cols>
  <sheetData>
    <row r="2" spans="1:5" x14ac:dyDescent="0.25">
      <c r="A2" s="20" t="s">
        <v>1</v>
      </c>
      <c r="B2" s="20" t="s">
        <v>334</v>
      </c>
      <c r="D2" s="20" t="s">
        <v>1</v>
      </c>
      <c r="E2" s="20" t="s">
        <v>336</v>
      </c>
    </row>
    <row r="3" spans="1:5" x14ac:dyDescent="0.25">
      <c r="A3" s="21" t="s">
        <v>314</v>
      </c>
      <c r="B3" s="3">
        <v>1511925</v>
      </c>
      <c r="D3" s="21" t="s">
        <v>314</v>
      </c>
      <c r="E3" s="3">
        <v>239894</v>
      </c>
    </row>
    <row r="4" spans="1:5" x14ac:dyDescent="0.25">
      <c r="A4" s="21" t="s">
        <v>315</v>
      </c>
      <c r="B4" s="3">
        <v>1765456</v>
      </c>
      <c r="D4" s="21" t="s">
        <v>315</v>
      </c>
      <c r="E4" s="3">
        <v>280694</v>
      </c>
    </row>
    <row r="5" spans="1:5" x14ac:dyDescent="0.25">
      <c r="A5" s="21" t="s">
        <v>316</v>
      </c>
      <c r="B5" s="3">
        <v>1636479</v>
      </c>
      <c r="D5" s="21" t="s">
        <v>316</v>
      </c>
      <c r="E5" s="3">
        <v>240719</v>
      </c>
    </row>
    <row r="6" spans="1:5" x14ac:dyDescent="0.25">
      <c r="A6" s="21" t="s">
        <v>317</v>
      </c>
      <c r="B6" s="3">
        <v>1765553</v>
      </c>
      <c r="D6" s="21" t="s">
        <v>317</v>
      </c>
      <c r="E6" s="3">
        <v>227677</v>
      </c>
    </row>
    <row r="7" spans="1:5" x14ac:dyDescent="0.25">
      <c r="A7" s="21" t="s">
        <v>318</v>
      </c>
      <c r="B7" s="3">
        <v>1436809</v>
      </c>
      <c r="D7" s="21" t="s">
        <v>318</v>
      </c>
      <c r="E7" s="3">
        <v>271809</v>
      </c>
    </row>
    <row r="8" spans="1:5" x14ac:dyDescent="0.25">
      <c r="A8" s="21" t="s">
        <v>319</v>
      </c>
      <c r="B8" s="3">
        <v>1778404</v>
      </c>
      <c r="D8" s="21" t="s">
        <v>319</v>
      </c>
      <c r="E8" s="3">
        <v>272583</v>
      </c>
    </row>
    <row r="9" spans="1:5" x14ac:dyDescent="0.25">
      <c r="A9" s="21" t="s">
        <v>320</v>
      </c>
      <c r="B9" s="3">
        <v>1684096</v>
      </c>
      <c r="D9" s="21" t="s">
        <v>320</v>
      </c>
      <c r="E9" s="3">
        <v>209194</v>
      </c>
    </row>
    <row r="10" spans="1:5" x14ac:dyDescent="0.25">
      <c r="A10" s="21" t="s">
        <v>321</v>
      </c>
      <c r="B10" s="3">
        <v>1426659</v>
      </c>
      <c r="D10" s="21" t="s">
        <v>321</v>
      </c>
      <c r="E10" s="3">
        <v>250240</v>
      </c>
    </row>
    <row r="11" spans="1:5" x14ac:dyDescent="0.25">
      <c r="A11" s="21" t="s">
        <v>322</v>
      </c>
      <c r="B11" s="3">
        <v>1616235</v>
      </c>
      <c r="D11" s="21" t="s">
        <v>322</v>
      </c>
      <c r="E11" s="3">
        <v>271978</v>
      </c>
    </row>
    <row r="12" spans="1:5" x14ac:dyDescent="0.25">
      <c r="A12" s="21" t="s">
        <v>335</v>
      </c>
      <c r="B12" s="3">
        <v>1434702</v>
      </c>
      <c r="D12" s="21" t="s">
        <v>323</v>
      </c>
      <c r="E12" s="3">
        <v>295756</v>
      </c>
    </row>
    <row r="13" spans="1:5" x14ac:dyDescent="0.25">
      <c r="A13" s="21" t="s">
        <v>323</v>
      </c>
      <c r="B13" s="3">
        <v>1410591</v>
      </c>
      <c r="D13" s="21" t="s">
        <v>324</v>
      </c>
      <c r="E13" s="3">
        <v>276942</v>
      </c>
    </row>
    <row r="14" spans="1:5" x14ac:dyDescent="0.25">
      <c r="A14" s="21" t="s">
        <v>324</v>
      </c>
      <c r="B14" s="3">
        <v>1681667</v>
      </c>
      <c r="D14" s="21" t="s">
        <v>325</v>
      </c>
      <c r="E14" s="3">
        <v>307008</v>
      </c>
    </row>
    <row r="15" spans="1:5" x14ac:dyDescent="0.25">
      <c r="A15" s="21" t="s">
        <v>325</v>
      </c>
      <c r="B15" s="3">
        <v>1693654</v>
      </c>
      <c r="D15" s="21" t="s">
        <v>326</v>
      </c>
      <c r="E15" s="3">
        <v>321092</v>
      </c>
    </row>
    <row r="16" spans="1:5" x14ac:dyDescent="0.25">
      <c r="A16" s="21" t="s">
        <v>326</v>
      </c>
      <c r="B16" s="3">
        <v>1613307</v>
      </c>
      <c r="D16" s="21" t="s">
        <v>327</v>
      </c>
      <c r="E16" s="3">
        <v>312426</v>
      </c>
    </row>
    <row r="17" spans="1:5" x14ac:dyDescent="0.25">
      <c r="A17" s="21" t="s">
        <v>327</v>
      </c>
      <c r="B17" s="3">
        <v>1785231</v>
      </c>
      <c r="D17" s="21" t="s">
        <v>328</v>
      </c>
      <c r="E17" s="3">
        <v>324458</v>
      </c>
    </row>
    <row r="18" spans="1:5" x14ac:dyDescent="0.25">
      <c r="A18" s="21" t="s">
        <v>328</v>
      </c>
      <c r="B18" s="3">
        <v>1447281</v>
      </c>
      <c r="D18" s="21" t="s">
        <v>329</v>
      </c>
      <c r="E18" s="3">
        <v>278486</v>
      </c>
    </row>
    <row r="19" spans="1:5" x14ac:dyDescent="0.25">
      <c r="A19" s="21" t="s">
        <v>329</v>
      </c>
      <c r="B19" s="3">
        <v>1468198</v>
      </c>
      <c r="D19" s="21" t="s">
        <v>330</v>
      </c>
      <c r="E19" s="3">
        <v>282336</v>
      </c>
    </row>
    <row r="20" spans="1:5" x14ac:dyDescent="0.25">
      <c r="A20" s="21" t="s">
        <v>330</v>
      </c>
      <c r="B20" s="3">
        <v>2408375</v>
      </c>
      <c r="D20" s="21" t="s">
        <v>331</v>
      </c>
      <c r="E20" s="3">
        <v>292826</v>
      </c>
    </row>
    <row r="21" spans="1:5" x14ac:dyDescent="0.25">
      <c r="A21" s="21" t="s">
        <v>331</v>
      </c>
      <c r="B21" s="3">
        <v>1982861</v>
      </c>
      <c r="D21" s="21" t="s">
        <v>308</v>
      </c>
      <c r="E21" s="3">
        <v>4956118</v>
      </c>
    </row>
    <row r="22" spans="1:5" x14ac:dyDescent="0.25">
      <c r="A22" s="21" t="s">
        <v>308</v>
      </c>
      <c r="B22" s="3">
        <v>31547483</v>
      </c>
    </row>
    <row r="24" spans="1:5" x14ac:dyDescent="0.25">
      <c r="A24" t="s">
        <v>1</v>
      </c>
      <c r="B24" t="s">
        <v>337</v>
      </c>
    </row>
    <row r="25" spans="1:5" hidden="1" x14ac:dyDescent="0.25">
      <c r="A25" s="29" t="s">
        <v>314</v>
      </c>
      <c r="B25" s="31">
        <f>GETPIVOTDATA("Actual_Rent",$A$2,"Years",2001)-GETPIVOTDATA("Cost",$D$2,"Years",2001)</f>
        <v>1272031</v>
      </c>
    </row>
    <row r="26" spans="1:5" hidden="1" x14ac:dyDescent="0.25">
      <c r="A26" s="29" t="s">
        <v>315</v>
      </c>
      <c r="B26" s="31">
        <f>GETPIVOTDATA("Actual_Rent",$A$2,"Years",2002)-GETPIVOTDATA("Cost",$D$2,"Years",2002)</f>
        <v>1484762</v>
      </c>
    </row>
    <row r="27" spans="1:5" hidden="1" x14ac:dyDescent="0.25">
      <c r="A27" s="29" t="s">
        <v>316</v>
      </c>
      <c r="B27" s="31">
        <f>GETPIVOTDATA("Actual_Rent",$A$2,"Years",2003)-GETPIVOTDATA("Cost",$D$2,"Years",2003)</f>
        <v>1395760</v>
      </c>
    </row>
    <row r="28" spans="1:5" hidden="1" x14ac:dyDescent="0.25">
      <c r="A28" s="29" t="s">
        <v>317</v>
      </c>
      <c r="B28" s="31">
        <f>GETPIVOTDATA("Actual_Rent",$A$2,"Years",2004)-GETPIVOTDATA("Cost",$D$2,"Years",2004)</f>
        <v>1537876</v>
      </c>
    </row>
    <row r="29" spans="1:5" hidden="1" x14ac:dyDescent="0.25">
      <c r="A29" s="29" t="s">
        <v>318</v>
      </c>
      <c r="B29" s="31">
        <f>GETPIVOTDATA("Actual_Rent",$A$2,"Years",2005)-GETPIVOTDATA("Cost",$D$2,"Years",2005)</f>
        <v>1165000</v>
      </c>
    </row>
    <row r="30" spans="1:5" hidden="1" x14ac:dyDescent="0.25">
      <c r="A30" s="29" t="s">
        <v>319</v>
      </c>
      <c r="B30" s="31">
        <f>GETPIVOTDATA("Actual_Rent",$A$2,"Years",2006)-GETPIVOTDATA("Cost",$D$2,"Years",2006)</f>
        <v>1505821</v>
      </c>
    </row>
    <row r="31" spans="1:5" hidden="1" x14ac:dyDescent="0.25">
      <c r="A31" s="29" t="s">
        <v>320</v>
      </c>
      <c r="B31" s="31">
        <f>GETPIVOTDATA("Actual_Rent",$A$2,"Years",2007)-GETPIVOTDATA("Cost",$D$2,"Years",2007)</f>
        <v>1474902</v>
      </c>
    </row>
    <row r="32" spans="1:5" hidden="1" x14ac:dyDescent="0.25">
      <c r="A32" s="29" t="s">
        <v>321</v>
      </c>
      <c r="B32" s="31">
        <f>GETPIVOTDATA("Actual_Rent",$A$2,"Years",2008)-GETPIVOTDATA("Cost",$D$2,"Years",2008)</f>
        <v>1176419</v>
      </c>
    </row>
    <row r="33" spans="1:2" hidden="1" x14ac:dyDescent="0.25">
      <c r="A33" s="29" t="s">
        <v>322</v>
      </c>
      <c r="B33" s="31">
        <f>GETPIVOTDATA("Actual_Rent",$A$2,"Years",2009)-GETPIVOTDATA("Cost",$D$2,"Years",2009)</f>
        <v>1344257</v>
      </c>
    </row>
    <row r="34" spans="1:2" hidden="1" x14ac:dyDescent="0.25">
      <c r="A34" s="29" t="s">
        <v>335</v>
      </c>
      <c r="B34" s="31">
        <f>GETPIVOTDATA("Actual_Rent",$A$2,"Years",2010)</f>
        <v>1434702</v>
      </c>
    </row>
    <row r="35" spans="1:2" hidden="1" x14ac:dyDescent="0.25">
      <c r="A35" s="29" t="s">
        <v>323</v>
      </c>
      <c r="B35" s="31">
        <f>GETPIVOTDATA("Actual_Rent",$A$2,"Years",2011)-GETPIVOTDATA("Cost",$D$2,"Years",2011)</f>
        <v>1114835</v>
      </c>
    </row>
    <row r="36" spans="1:2" hidden="1" x14ac:dyDescent="0.25">
      <c r="A36" s="29" t="s">
        <v>324</v>
      </c>
      <c r="B36" s="31">
        <f>GETPIVOTDATA("Actual_Rent",$A$2,"Years",2012)-GETPIVOTDATA("Cost",$D$2,"Years",2012)</f>
        <v>1404725</v>
      </c>
    </row>
    <row r="37" spans="1:2" hidden="1" x14ac:dyDescent="0.25">
      <c r="A37" s="29" t="s">
        <v>325</v>
      </c>
      <c r="B37" s="31">
        <f>GETPIVOTDATA("Actual_Rent",$A$2,"Years",2013)-GETPIVOTDATA("Cost",$D$2,"Years",2013)</f>
        <v>1386646</v>
      </c>
    </row>
    <row r="38" spans="1:2" hidden="1" x14ac:dyDescent="0.25">
      <c r="A38" s="29" t="s">
        <v>326</v>
      </c>
      <c r="B38" s="31">
        <f>GETPIVOTDATA("Actual_Rent",$A$2,"Years",2014)-GETPIVOTDATA("Cost",$D$2,"Years",2014)</f>
        <v>1292215</v>
      </c>
    </row>
    <row r="39" spans="1:2" x14ac:dyDescent="0.25">
      <c r="A39" s="29" t="s">
        <v>327</v>
      </c>
      <c r="B39" s="31">
        <f>GETPIVOTDATA("Actual_Rent",$A$2,"Years",2015)-GETPIVOTDATA("Cost",$D$2,"Years",2015)</f>
        <v>1472805</v>
      </c>
    </row>
    <row r="40" spans="1:2" x14ac:dyDescent="0.25">
      <c r="A40" s="29" t="s">
        <v>328</v>
      </c>
      <c r="B40" s="31">
        <f>GETPIVOTDATA("Actual_Rent",$A$2,"Years",2016)-GETPIVOTDATA("Cost",$D$2,"Years",2016)</f>
        <v>1122823</v>
      </c>
    </row>
    <row r="41" spans="1:2" x14ac:dyDescent="0.25">
      <c r="A41" s="29" t="s">
        <v>329</v>
      </c>
      <c r="B41" s="31">
        <f>GETPIVOTDATA("Actual_Rent",$A$2,"Years",2017)-GETPIVOTDATA("Cost",$D$2,"Years",2017)</f>
        <v>1189712</v>
      </c>
    </row>
    <row r="42" spans="1:2" x14ac:dyDescent="0.25">
      <c r="A42" s="29" t="s">
        <v>330</v>
      </c>
      <c r="B42" s="31">
        <f>GETPIVOTDATA("Actual_Rent",$A$2,"Years",2018)-GETPIVOTDATA("Cost",$D$2,"Years",2018)</f>
        <v>2126039</v>
      </c>
    </row>
    <row r="43" spans="1:2" x14ac:dyDescent="0.25">
      <c r="A43" s="29" t="s">
        <v>331</v>
      </c>
      <c r="B43" s="31">
        <f>GETPIVOTDATA("Actual_Rent",$A$2,"Years",2019)-GETPIVOTDATA("Cost",$D$2,"Years",2019)</f>
        <v>1690035</v>
      </c>
    </row>
    <row r="44" spans="1:2" x14ac:dyDescent="0.25">
      <c r="A44" s="30" t="s">
        <v>308</v>
      </c>
      <c r="B44" s="32">
        <f>SUM(Table4[Operating result])</f>
        <v>26591365</v>
      </c>
    </row>
  </sheetData>
  <pageMargins left="0.7" right="0.7" top="0.75" bottom="0.75" header="0.3" footer="0.3"/>
  <pageSetup paperSize="9" orientation="portrait" r:id="rId3"/>
  <drawing r:id="rId4"/>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F8318-52E5-4130-8A3D-31B4EA44077D}">
  <dimension ref="A2:E24"/>
  <sheetViews>
    <sheetView workbookViewId="0">
      <selection activeCell="H9" sqref="H9"/>
    </sheetView>
  </sheetViews>
  <sheetFormatPr defaultRowHeight="15" x14ac:dyDescent="0.25"/>
  <cols>
    <col min="1" max="1" width="23.7109375" customWidth="1"/>
    <col min="2" max="2" width="19.85546875" customWidth="1"/>
    <col min="4" max="4" width="19.28515625" customWidth="1"/>
    <col min="5" max="5" width="20" customWidth="1"/>
    <col min="6" max="6" width="13" customWidth="1"/>
    <col min="7" max="7" width="20" customWidth="1"/>
    <col min="8" max="8" width="18" customWidth="1"/>
  </cols>
  <sheetData>
    <row r="2" spans="1:5" x14ac:dyDescent="0.25">
      <c r="A2" s="20" t="s">
        <v>301</v>
      </c>
      <c r="B2" s="20" t="s">
        <v>334</v>
      </c>
      <c r="D2" s="27" t="s">
        <v>301</v>
      </c>
      <c r="E2" s="27" t="s">
        <v>336</v>
      </c>
    </row>
    <row r="3" spans="1:5" x14ac:dyDescent="0.25">
      <c r="A3" s="21" t="s">
        <v>63</v>
      </c>
      <c r="B3" s="3">
        <v>1728790</v>
      </c>
      <c r="D3" s="28" t="s">
        <v>231</v>
      </c>
      <c r="E3" s="3">
        <v>254791</v>
      </c>
    </row>
    <row r="4" spans="1:5" x14ac:dyDescent="0.25">
      <c r="A4" s="21" t="s">
        <v>16</v>
      </c>
      <c r="B4" s="3">
        <v>1966560</v>
      </c>
      <c r="D4" s="28" t="s">
        <v>16</v>
      </c>
      <c r="E4" s="3">
        <v>381227</v>
      </c>
    </row>
    <row r="5" spans="1:5" x14ac:dyDescent="0.25">
      <c r="A5" s="21" t="s">
        <v>170</v>
      </c>
      <c r="B5" s="3">
        <v>16830175</v>
      </c>
      <c r="D5" s="28" t="s">
        <v>170</v>
      </c>
      <c r="E5" s="3">
        <v>1196474</v>
      </c>
    </row>
    <row r="6" spans="1:5" x14ac:dyDescent="0.25">
      <c r="A6" s="21" t="s">
        <v>106</v>
      </c>
      <c r="B6" s="3">
        <v>5335100</v>
      </c>
      <c r="D6" s="28" t="s">
        <v>106</v>
      </c>
      <c r="E6" s="3">
        <v>1505322</v>
      </c>
    </row>
    <row r="7" spans="1:5" x14ac:dyDescent="0.25">
      <c r="A7" s="21" t="s">
        <v>21</v>
      </c>
      <c r="B7" s="3">
        <v>3523730</v>
      </c>
      <c r="D7" s="28" t="s">
        <v>21</v>
      </c>
      <c r="E7" s="3">
        <v>466331</v>
      </c>
    </row>
    <row r="8" spans="1:5" x14ac:dyDescent="0.25">
      <c r="A8" s="21" t="s">
        <v>247</v>
      </c>
      <c r="B8" s="3">
        <v>1777441</v>
      </c>
      <c r="D8" s="28" t="s">
        <v>247</v>
      </c>
      <c r="E8" s="3">
        <v>540549</v>
      </c>
    </row>
    <row r="9" spans="1:5" x14ac:dyDescent="0.25">
      <c r="A9" s="21" t="s">
        <v>239</v>
      </c>
      <c r="B9" s="3">
        <v>273767</v>
      </c>
      <c r="D9" s="28" t="s">
        <v>264</v>
      </c>
      <c r="E9" s="3">
        <v>497530</v>
      </c>
    </row>
    <row r="10" spans="1:5" x14ac:dyDescent="0.25">
      <c r="A10" s="21" t="s">
        <v>293</v>
      </c>
      <c r="B10" s="3">
        <v>111920</v>
      </c>
      <c r="D10" s="28" t="s">
        <v>239</v>
      </c>
      <c r="E10" s="3">
        <v>107389</v>
      </c>
    </row>
    <row r="11" spans="1:5" x14ac:dyDescent="0.25">
      <c r="A11" s="21" t="s">
        <v>308</v>
      </c>
      <c r="B11" s="3">
        <v>31547483</v>
      </c>
      <c r="D11" s="28" t="s">
        <v>293</v>
      </c>
      <c r="E11" s="3">
        <v>6505</v>
      </c>
    </row>
    <row r="12" spans="1:5" x14ac:dyDescent="0.25">
      <c r="D12" s="28" t="s">
        <v>308</v>
      </c>
      <c r="E12" s="3">
        <v>4956118</v>
      </c>
    </row>
    <row r="15" spans="1:5" x14ac:dyDescent="0.25">
      <c r="A15" s="25" t="s">
        <v>301</v>
      </c>
      <c r="B15" s="26" t="s">
        <v>337</v>
      </c>
    </row>
    <row r="16" spans="1:5" x14ac:dyDescent="0.25">
      <c r="A16" s="33" t="s">
        <v>231</v>
      </c>
      <c r="B16" s="34">
        <f>-GETPIVOTDATA("Cost",$D$2,"Districts","Best")</f>
        <v>-254791</v>
      </c>
    </row>
    <row r="17" spans="1:2" x14ac:dyDescent="0.25">
      <c r="A17" s="35" t="s">
        <v>16</v>
      </c>
      <c r="B17" s="36">
        <f>GETPIVOTDATA("Actual_Rent",$A$2,"Districts","Eindhoven-Noord")-GETPIVOTDATA("Cost",$D$2,"Districts","Eindhoven-Noord")</f>
        <v>1585333</v>
      </c>
    </row>
    <row r="18" spans="1:2" x14ac:dyDescent="0.25">
      <c r="A18" s="33" t="s">
        <v>170</v>
      </c>
      <c r="B18" s="34">
        <f>GETPIVOTDATA("Actual_Rent",$A$2,"Districts","Eindhoven-Oost")-GETPIVOTDATA("Cost",$D$2,"Districts","Eindhoven-Oost")</f>
        <v>15633701</v>
      </c>
    </row>
    <row r="19" spans="1:2" x14ac:dyDescent="0.25">
      <c r="A19" s="35" t="s">
        <v>106</v>
      </c>
      <c r="B19" s="36">
        <f>GETPIVOTDATA("Actual_Rent",$A$2,"Districts","Eindhoven-West")-GETPIVOTDATA("Cost",$D$2,"Districts","Eindhoven-West")</f>
        <v>3829778</v>
      </c>
    </row>
    <row r="20" spans="1:2" x14ac:dyDescent="0.25">
      <c r="A20" s="33" t="s">
        <v>21</v>
      </c>
      <c r="B20" s="34">
        <f>GETPIVOTDATA("Actual_Rent",$A$2,"Districts","Eindhoven-Zuid")-GETPIVOTDATA("Cost",$D$2,"Districts","Eindhoven-Zuid")</f>
        <v>3057399</v>
      </c>
    </row>
    <row r="21" spans="1:2" x14ac:dyDescent="0.25">
      <c r="A21" s="35" t="s">
        <v>247</v>
      </c>
      <c r="B21" s="36">
        <f>GETPIVOTDATA("Actual_Rent",$A$2,"Districts","Geldrop")-GETPIVOTDATA("Cost",$D$2,"Districts","Geldrop")</f>
        <v>1236892</v>
      </c>
    </row>
    <row r="22" spans="1:2" x14ac:dyDescent="0.25">
      <c r="A22" s="33" t="s">
        <v>264</v>
      </c>
      <c r="B22" s="34">
        <f>-GETPIVOTDATA("Cost",$D$2,"Districts","Son en Breugel")</f>
        <v>-497530</v>
      </c>
    </row>
    <row r="23" spans="1:2" x14ac:dyDescent="0.25">
      <c r="A23" s="35" t="s">
        <v>239</v>
      </c>
      <c r="B23" s="36">
        <f>GETPIVOTDATA("Actual_Rent",$A$2,"Districts","Veldhoven-Noord")-GETPIVOTDATA("Cost",$D$2,"Districts","Veldhoven-Noord")</f>
        <v>166378</v>
      </c>
    </row>
    <row r="24" spans="1:2" x14ac:dyDescent="0.25">
      <c r="A24" s="33" t="s">
        <v>293</v>
      </c>
      <c r="B24" s="34">
        <f>GETPIVOTDATA("Actual_Rent",$A$2,"Districts","Veldhoven-West")-GETPIVOTDATA("Cost",$D$2,"Districts","Veldhoven-West")</f>
        <v>105415</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852ED-33B4-4C41-B2EC-42B5971E71D1}">
  <dimension ref="H2:J57"/>
  <sheetViews>
    <sheetView showGridLines="0" tabSelected="1" workbookViewId="0">
      <selection activeCell="O57" sqref="O57"/>
    </sheetView>
  </sheetViews>
  <sheetFormatPr defaultRowHeight="15" x14ac:dyDescent="0.25"/>
  <sheetData>
    <row r="2" spans="8:10" ht="31.5" x14ac:dyDescent="0.5">
      <c r="H2" s="42" t="s">
        <v>341</v>
      </c>
      <c r="I2" s="42"/>
      <c r="J2" s="42"/>
    </row>
    <row r="3" spans="8:10" x14ac:dyDescent="0.25">
      <c r="H3" s="43"/>
      <c r="I3" s="43"/>
      <c r="J3" s="43"/>
    </row>
    <row r="38" spans="8:10" ht="31.5" x14ac:dyDescent="0.5">
      <c r="H38" s="42" t="s">
        <v>340</v>
      </c>
      <c r="I38" s="42"/>
      <c r="J38" s="42"/>
    </row>
    <row r="57" spans="9:10" ht="31.5" x14ac:dyDescent="0.5">
      <c r="I57" s="42" t="s">
        <v>342</v>
      </c>
      <c r="J57" s="4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C6C9-D270-4664-9CF7-ABB705F981A9}">
  <dimension ref="A1:J381"/>
  <sheetViews>
    <sheetView workbookViewId="0"/>
  </sheetViews>
  <sheetFormatPr defaultRowHeight="15" x14ac:dyDescent="0.25"/>
  <cols>
    <col min="1" max="1" width="11.7109375" customWidth="1"/>
    <col min="2" max="2" width="13.28515625" customWidth="1"/>
    <col min="3" max="3" width="16.140625" customWidth="1"/>
    <col min="4" max="4" width="20.5703125" customWidth="1"/>
    <col min="5" max="5" width="13" customWidth="1"/>
    <col min="6" max="6" width="14.140625" customWidth="1"/>
    <col min="7" max="7" width="13" customWidth="1"/>
    <col min="8" max="9" width="10.85546875" customWidth="1"/>
    <col min="10" max="10" width="11" customWidth="1"/>
  </cols>
  <sheetData>
    <row r="1" spans="1:10" x14ac:dyDescent="0.25">
      <c r="A1" s="5" t="s">
        <v>7</v>
      </c>
      <c r="B1" s="6" t="s">
        <v>1</v>
      </c>
      <c r="C1" s="6" t="s">
        <v>8</v>
      </c>
      <c r="D1" s="6" t="s">
        <v>301</v>
      </c>
      <c r="E1" s="6" t="s">
        <v>302</v>
      </c>
      <c r="F1" s="6" t="s">
        <v>303</v>
      </c>
      <c r="G1" s="6" t="s">
        <v>304</v>
      </c>
      <c r="H1" s="6" t="s">
        <v>305</v>
      </c>
      <c r="I1" s="6" t="s">
        <v>306</v>
      </c>
      <c r="J1" s="7" t="s">
        <v>307</v>
      </c>
    </row>
    <row r="2" spans="1:10" x14ac:dyDescent="0.25">
      <c r="A2" s="8">
        <v>37</v>
      </c>
      <c r="B2" s="13">
        <v>36892</v>
      </c>
      <c r="C2" s="10">
        <v>9</v>
      </c>
      <c r="D2" s="10" t="s">
        <v>63</v>
      </c>
      <c r="E2" s="10" t="s">
        <v>64</v>
      </c>
      <c r="F2" s="10" t="s">
        <v>28</v>
      </c>
      <c r="G2" s="14">
        <v>420</v>
      </c>
      <c r="H2" s="14">
        <v>3780</v>
      </c>
      <c r="I2" s="14">
        <v>5040</v>
      </c>
      <c r="J2" s="15">
        <v>0.75</v>
      </c>
    </row>
    <row r="3" spans="1:10" x14ac:dyDescent="0.25">
      <c r="A3" s="9">
        <v>37</v>
      </c>
      <c r="B3" s="16">
        <v>37257</v>
      </c>
      <c r="C3" s="11">
        <v>8</v>
      </c>
      <c r="D3" s="11" t="s">
        <v>63</v>
      </c>
      <c r="E3" s="11" t="s">
        <v>64</v>
      </c>
      <c r="F3" s="11" t="s">
        <v>28</v>
      </c>
      <c r="G3" s="17">
        <v>420</v>
      </c>
      <c r="H3" s="17">
        <v>3360</v>
      </c>
      <c r="I3" s="17">
        <v>5040</v>
      </c>
      <c r="J3" s="18">
        <v>0.66666666666666663</v>
      </c>
    </row>
    <row r="4" spans="1:10" x14ac:dyDescent="0.25">
      <c r="A4" s="8">
        <v>37</v>
      </c>
      <c r="B4" s="13">
        <v>37622</v>
      </c>
      <c r="C4" s="10">
        <v>8</v>
      </c>
      <c r="D4" s="10" t="s">
        <v>63</v>
      </c>
      <c r="E4" s="10" t="s">
        <v>64</v>
      </c>
      <c r="F4" s="10" t="s">
        <v>28</v>
      </c>
      <c r="G4" s="14">
        <v>420</v>
      </c>
      <c r="H4" s="14">
        <v>3360</v>
      </c>
      <c r="I4" s="14">
        <v>5040</v>
      </c>
      <c r="J4" s="15">
        <v>0.66666666666666663</v>
      </c>
    </row>
    <row r="5" spans="1:10" x14ac:dyDescent="0.25">
      <c r="A5" s="9">
        <v>37</v>
      </c>
      <c r="B5" s="16">
        <v>37987</v>
      </c>
      <c r="C5" s="11">
        <v>9</v>
      </c>
      <c r="D5" s="11" t="s">
        <v>63</v>
      </c>
      <c r="E5" s="11" t="s">
        <v>64</v>
      </c>
      <c r="F5" s="11" t="s">
        <v>28</v>
      </c>
      <c r="G5" s="17">
        <v>420</v>
      </c>
      <c r="H5" s="17">
        <v>3780</v>
      </c>
      <c r="I5" s="17">
        <v>5040</v>
      </c>
      <c r="J5" s="18">
        <v>0.75</v>
      </c>
    </row>
    <row r="6" spans="1:10" x14ac:dyDescent="0.25">
      <c r="A6" s="8">
        <v>37</v>
      </c>
      <c r="B6" s="13">
        <v>38353</v>
      </c>
      <c r="C6" s="10">
        <v>5</v>
      </c>
      <c r="D6" s="10" t="s">
        <v>63</v>
      </c>
      <c r="E6" s="10" t="s">
        <v>64</v>
      </c>
      <c r="F6" s="10" t="s">
        <v>28</v>
      </c>
      <c r="G6" s="14">
        <v>420</v>
      </c>
      <c r="H6" s="14">
        <v>2100</v>
      </c>
      <c r="I6" s="14">
        <v>5040</v>
      </c>
      <c r="J6" s="15">
        <v>0.41666666666666669</v>
      </c>
    </row>
    <row r="7" spans="1:10" x14ac:dyDescent="0.25">
      <c r="A7" s="9">
        <v>37</v>
      </c>
      <c r="B7" s="16">
        <v>38718</v>
      </c>
      <c r="C7" s="11">
        <v>7</v>
      </c>
      <c r="D7" s="11" t="s">
        <v>63</v>
      </c>
      <c r="E7" s="11" t="s">
        <v>64</v>
      </c>
      <c r="F7" s="11" t="s">
        <v>28</v>
      </c>
      <c r="G7" s="17">
        <v>420</v>
      </c>
      <c r="H7" s="17">
        <v>2940</v>
      </c>
      <c r="I7" s="17">
        <v>5040</v>
      </c>
      <c r="J7" s="18">
        <v>0.58333333333333337</v>
      </c>
    </row>
    <row r="8" spans="1:10" x14ac:dyDescent="0.25">
      <c r="A8" s="8">
        <v>37</v>
      </c>
      <c r="B8" s="13">
        <v>39083</v>
      </c>
      <c r="C8" s="10">
        <v>5</v>
      </c>
      <c r="D8" s="10" t="s">
        <v>63</v>
      </c>
      <c r="E8" s="10" t="s">
        <v>64</v>
      </c>
      <c r="F8" s="10" t="s">
        <v>28</v>
      </c>
      <c r="G8" s="14">
        <v>420</v>
      </c>
      <c r="H8" s="14">
        <v>2100</v>
      </c>
      <c r="I8" s="14">
        <v>5040</v>
      </c>
      <c r="J8" s="15">
        <v>0.41666666666666669</v>
      </c>
    </row>
    <row r="9" spans="1:10" x14ac:dyDescent="0.25">
      <c r="A9" s="9">
        <v>37</v>
      </c>
      <c r="B9" s="16">
        <v>39448</v>
      </c>
      <c r="C9" s="11">
        <v>8</v>
      </c>
      <c r="D9" s="11" t="s">
        <v>63</v>
      </c>
      <c r="E9" s="11" t="s">
        <v>64</v>
      </c>
      <c r="F9" s="11" t="s">
        <v>28</v>
      </c>
      <c r="G9" s="17">
        <v>420</v>
      </c>
      <c r="H9" s="17">
        <v>3360</v>
      </c>
      <c r="I9" s="17">
        <v>5040</v>
      </c>
      <c r="J9" s="18">
        <v>0.66666666666666663</v>
      </c>
    </row>
    <row r="10" spans="1:10" x14ac:dyDescent="0.25">
      <c r="A10" s="8">
        <v>37</v>
      </c>
      <c r="B10" s="13">
        <v>39814</v>
      </c>
      <c r="C10" s="10">
        <v>6</v>
      </c>
      <c r="D10" s="10" t="s">
        <v>63</v>
      </c>
      <c r="E10" s="10" t="s">
        <v>64</v>
      </c>
      <c r="F10" s="10" t="s">
        <v>28</v>
      </c>
      <c r="G10" s="14">
        <v>420</v>
      </c>
      <c r="H10" s="14">
        <v>2520</v>
      </c>
      <c r="I10" s="14">
        <v>5040</v>
      </c>
      <c r="J10" s="15">
        <v>0.5</v>
      </c>
    </row>
    <row r="11" spans="1:10" x14ac:dyDescent="0.25">
      <c r="A11" s="9">
        <v>37</v>
      </c>
      <c r="B11" s="16">
        <v>40179</v>
      </c>
      <c r="C11" s="11">
        <v>8</v>
      </c>
      <c r="D11" s="11" t="s">
        <v>63</v>
      </c>
      <c r="E11" s="11" t="s">
        <v>64</v>
      </c>
      <c r="F11" s="11" t="s">
        <v>28</v>
      </c>
      <c r="G11" s="17">
        <v>420</v>
      </c>
      <c r="H11" s="17">
        <v>3360</v>
      </c>
      <c r="I11" s="17">
        <v>5040</v>
      </c>
      <c r="J11" s="18">
        <v>0.66666666666666663</v>
      </c>
    </row>
    <row r="12" spans="1:10" x14ac:dyDescent="0.25">
      <c r="A12" s="8">
        <v>37</v>
      </c>
      <c r="B12" s="13">
        <v>40544</v>
      </c>
      <c r="C12" s="10">
        <v>9</v>
      </c>
      <c r="D12" s="10" t="s">
        <v>63</v>
      </c>
      <c r="E12" s="10" t="s">
        <v>64</v>
      </c>
      <c r="F12" s="10" t="s">
        <v>28</v>
      </c>
      <c r="G12" s="14">
        <v>420</v>
      </c>
      <c r="H12" s="14">
        <v>3780</v>
      </c>
      <c r="I12" s="14">
        <v>5040</v>
      </c>
      <c r="J12" s="15">
        <v>0.75</v>
      </c>
    </row>
    <row r="13" spans="1:10" x14ac:dyDescent="0.25">
      <c r="A13" s="9">
        <v>37</v>
      </c>
      <c r="B13" s="16">
        <v>40909</v>
      </c>
      <c r="C13" s="11">
        <v>8</v>
      </c>
      <c r="D13" s="11" t="s">
        <v>63</v>
      </c>
      <c r="E13" s="11" t="s">
        <v>64</v>
      </c>
      <c r="F13" s="11" t="s">
        <v>28</v>
      </c>
      <c r="G13" s="17">
        <v>420</v>
      </c>
      <c r="H13" s="17">
        <v>3360</v>
      </c>
      <c r="I13" s="17">
        <v>5040</v>
      </c>
      <c r="J13" s="18">
        <v>0.66666666666666663</v>
      </c>
    </row>
    <row r="14" spans="1:10" x14ac:dyDescent="0.25">
      <c r="A14" s="8">
        <v>37</v>
      </c>
      <c r="B14" s="13">
        <v>41275</v>
      </c>
      <c r="C14" s="10">
        <v>5</v>
      </c>
      <c r="D14" s="10" t="s">
        <v>63</v>
      </c>
      <c r="E14" s="10" t="s">
        <v>64</v>
      </c>
      <c r="F14" s="10" t="s">
        <v>28</v>
      </c>
      <c r="G14" s="14">
        <v>420</v>
      </c>
      <c r="H14" s="14">
        <v>2100</v>
      </c>
      <c r="I14" s="14">
        <v>5040</v>
      </c>
      <c r="J14" s="15">
        <v>0.41666666666666669</v>
      </c>
    </row>
    <row r="15" spans="1:10" x14ac:dyDescent="0.25">
      <c r="A15" s="9">
        <v>37</v>
      </c>
      <c r="B15" s="16">
        <v>41640</v>
      </c>
      <c r="C15" s="11">
        <v>7</v>
      </c>
      <c r="D15" s="11" t="s">
        <v>63</v>
      </c>
      <c r="E15" s="11" t="s">
        <v>64</v>
      </c>
      <c r="F15" s="11" t="s">
        <v>28</v>
      </c>
      <c r="G15" s="17">
        <v>420</v>
      </c>
      <c r="H15" s="17">
        <v>2940</v>
      </c>
      <c r="I15" s="17">
        <v>5040</v>
      </c>
      <c r="J15" s="18">
        <v>0.58333333333333337</v>
      </c>
    </row>
    <row r="16" spans="1:10" x14ac:dyDescent="0.25">
      <c r="A16" s="8">
        <v>37</v>
      </c>
      <c r="B16" s="13">
        <v>42005</v>
      </c>
      <c r="C16" s="10">
        <v>9</v>
      </c>
      <c r="D16" s="10" t="s">
        <v>63</v>
      </c>
      <c r="E16" s="10" t="s">
        <v>64</v>
      </c>
      <c r="F16" s="10" t="s">
        <v>28</v>
      </c>
      <c r="G16" s="14">
        <v>420</v>
      </c>
      <c r="H16" s="14">
        <v>3780</v>
      </c>
      <c r="I16" s="14">
        <v>5040</v>
      </c>
      <c r="J16" s="15">
        <v>0.75</v>
      </c>
    </row>
    <row r="17" spans="1:10" x14ac:dyDescent="0.25">
      <c r="A17" s="9">
        <v>37</v>
      </c>
      <c r="B17" s="16">
        <v>42370</v>
      </c>
      <c r="C17" s="11">
        <v>8</v>
      </c>
      <c r="D17" s="11" t="s">
        <v>63</v>
      </c>
      <c r="E17" s="11" t="s">
        <v>64</v>
      </c>
      <c r="F17" s="11" t="s">
        <v>28</v>
      </c>
      <c r="G17" s="17">
        <v>420</v>
      </c>
      <c r="H17" s="17">
        <v>3360</v>
      </c>
      <c r="I17" s="17">
        <v>5040</v>
      </c>
      <c r="J17" s="18">
        <v>0.66666666666666663</v>
      </c>
    </row>
    <row r="18" spans="1:10" x14ac:dyDescent="0.25">
      <c r="A18" s="8">
        <v>37</v>
      </c>
      <c r="B18" s="13">
        <v>42736</v>
      </c>
      <c r="C18" s="10">
        <v>8</v>
      </c>
      <c r="D18" s="10" t="s">
        <v>63</v>
      </c>
      <c r="E18" s="10" t="s">
        <v>64</v>
      </c>
      <c r="F18" s="10" t="s">
        <v>28</v>
      </c>
      <c r="G18" s="14">
        <v>420</v>
      </c>
      <c r="H18" s="14">
        <v>3360</v>
      </c>
      <c r="I18" s="14">
        <v>5040</v>
      </c>
      <c r="J18" s="15">
        <v>0.66666666666666663</v>
      </c>
    </row>
    <row r="19" spans="1:10" x14ac:dyDescent="0.25">
      <c r="A19" s="9">
        <v>37</v>
      </c>
      <c r="B19" s="16">
        <v>43101</v>
      </c>
      <c r="C19" s="11">
        <v>11</v>
      </c>
      <c r="D19" s="11" t="s">
        <v>63</v>
      </c>
      <c r="E19" s="11" t="s">
        <v>64</v>
      </c>
      <c r="F19" s="11" t="s">
        <v>28</v>
      </c>
      <c r="G19" s="17">
        <v>420</v>
      </c>
      <c r="H19" s="17">
        <v>4620</v>
      </c>
      <c r="I19" s="17">
        <v>5040</v>
      </c>
      <c r="J19" s="18">
        <v>0.91666666666666663</v>
      </c>
    </row>
    <row r="20" spans="1:10" x14ac:dyDescent="0.25">
      <c r="A20" s="8">
        <v>37</v>
      </c>
      <c r="B20" s="13">
        <v>43466</v>
      </c>
      <c r="C20" s="10">
        <v>9</v>
      </c>
      <c r="D20" s="10" t="s">
        <v>63</v>
      </c>
      <c r="E20" s="10" t="s">
        <v>64</v>
      </c>
      <c r="F20" s="10" t="s">
        <v>28</v>
      </c>
      <c r="G20" s="14">
        <v>420</v>
      </c>
      <c r="H20" s="14">
        <v>3780</v>
      </c>
      <c r="I20" s="14">
        <v>5040</v>
      </c>
      <c r="J20" s="15">
        <v>0.75</v>
      </c>
    </row>
    <row r="21" spans="1:10" x14ac:dyDescent="0.25">
      <c r="A21" s="9">
        <v>38</v>
      </c>
      <c r="B21" s="16">
        <v>36892</v>
      </c>
      <c r="C21" s="11">
        <v>6</v>
      </c>
      <c r="D21" s="11" t="s">
        <v>63</v>
      </c>
      <c r="E21" s="11" t="s">
        <v>64</v>
      </c>
      <c r="F21" s="11" t="s">
        <v>24</v>
      </c>
      <c r="G21" s="17">
        <v>700</v>
      </c>
      <c r="H21" s="17">
        <v>4200</v>
      </c>
      <c r="I21" s="17">
        <v>8400</v>
      </c>
      <c r="J21" s="18">
        <v>0.5</v>
      </c>
    </row>
    <row r="22" spans="1:10" x14ac:dyDescent="0.25">
      <c r="A22" s="8">
        <v>38</v>
      </c>
      <c r="B22" s="13">
        <v>37257</v>
      </c>
      <c r="C22" s="10">
        <v>5</v>
      </c>
      <c r="D22" s="10" t="s">
        <v>63</v>
      </c>
      <c r="E22" s="10" t="s">
        <v>64</v>
      </c>
      <c r="F22" s="10" t="s">
        <v>24</v>
      </c>
      <c r="G22" s="14">
        <v>700</v>
      </c>
      <c r="H22" s="14">
        <v>3500</v>
      </c>
      <c r="I22" s="14">
        <v>8400</v>
      </c>
      <c r="J22" s="15">
        <v>0.41666666666666669</v>
      </c>
    </row>
    <row r="23" spans="1:10" x14ac:dyDescent="0.25">
      <c r="A23" s="9">
        <v>38</v>
      </c>
      <c r="B23" s="16">
        <v>37622</v>
      </c>
      <c r="C23" s="11">
        <v>6</v>
      </c>
      <c r="D23" s="11" t="s">
        <v>63</v>
      </c>
      <c r="E23" s="11" t="s">
        <v>64</v>
      </c>
      <c r="F23" s="11" t="s">
        <v>24</v>
      </c>
      <c r="G23" s="17">
        <v>700</v>
      </c>
      <c r="H23" s="17">
        <v>4200</v>
      </c>
      <c r="I23" s="17">
        <v>8400</v>
      </c>
      <c r="J23" s="18">
        <v>0.5</v>
      </c>
    </row>
    <row r="24" spans="1:10" x14ac:dyDescent="0.25">
      <c r="A24" s="8">
        <v>38</v>
      </c>
      <c r="B24" s="13">
        <v>37987</v>
      </c>
      <c r="C24" s="10">
        <v>5</v>
      </c>
      <c r="D24" s="10" t="s">
        <v>63</v>
      </c>
      <c r="E24" s="10" t="s">
        <v>64</v>
      </c>
      <c r="F24" s="10" t="s">
        <v>24</v>
      </c>
      <c r="G24" s="14">
        <v>700</v>
      </c>
      <c r="H24" s="14">
        <v>3500</v>
      </c>
      <c r="I24" s="14">
        <v>8400</v>
      </c>
      <c r="J24" s="15">
        <v>0.41666666666666669</v>
      </c>
    </row>
    <row r="25" spans="1:10" x14ac:dyDescent="0.25">
      <c r="A25" s="9">
        <v>38</v>
      </c>
      <c r="B25" s="16">
        <v>38353</v>
      </c>
      <c r="C25" s="11">
        <v>8</v>
      </c>
      <c r="D25" s="11" t="s">
        <v>63</v>
      </c>
      <c r="E25" s="11" t="s">
        <v>64</v>
      </c>
      <c r="F25" s="11" t="s">
        <v>24</v>
      </c>
      <c r="G25" s="17">
        <v>700</v>
      </c>
      <c r="H25" s="17">
        <v>5600</v>
      </c>
      <c r="I25" s="17">
        <v>8400</v>
      </c>
      <c r="J25" s="18">
        <v>0.66666666666666663</v>
      </c>
    </row>
    <row r="26" spans="1:10" x14ac:dyDescent="0.25">
      <c r="A26" s="8">
        <v>38</v>
      </c>
      <c r="B26" s="13">
        <v>38718</v>
      </c>
      <c r="C26" s="10">
        <v>5</v>
      </c>
      <c r="D26" s="10" t="s">
        <v>63</v>
      </c>
      <c r="E26" s="10" t="s">
        <v>64</v>
      </c>
      <c r="F26" s="10" t="s">
        <v>24</v>
      </c>
      <c r="G26" s="14">
        <v>700</v>
      </c>
      <c r="H26" s="14">
        <v>3500</v>
      </c>
      <c r="I26" s="14">
        <v>8400</v>
      </c>
      <c r="J26" s="15">
        <v>0.41666666666666669</v>
      </c>
    </row>
    <row r="27" spans="1:10" x14ac:dyDescent="0.25">
      <c r="A27" s="9">
        <v>38</v>
      </c>
      <c r="B27" s="16">
        <v>39083</v>
      </c>
      <c r="C27" s="11">
        <v>7</v>
      </c>
      <c r="D27" s="11" t="s">
        <v>63</v>
      </c>
      <c r="E27" s="11" t="s">
        <v>64</v>
      </c>
      <c r="F27" s="11" t="s">
        <v>24</v>
      </c>
      <c r="G27" s="17">
        <v>700</v>
      </c>
      <c r="H27" s="17">
        <v>4900</v>
      </c>
      <c r="I27" s="17">
        <v>8400</v>
      </c>
      <c r="J27" s="18">
        <v>0.58333333333333337</v>
      </c>
    </row>
    <row r="28" spans="1:10" x14ac:dyDescent="0.25">
      <c r="A28" s="8">
        <v>38</v>
      </c>
      <c r="B28" s="13">
        <v>39448</v>
      </c>
      <c r="C28" s="10">
        <v>7</v>
      </c>
      <c r="D28" s="10" t="s">
        <v>63</v>
      </c>
      <c r="E28" s="10" t="s">
        <v>64</v>
      </c>
      <c r="F28" s="10" t="s">
        <v>24</v>
      </c>
      <c r="G28" s="14">
        <v>700</v>
      </c>
      <c r="H28" s="14">
        <v>4900</v>
      </c>
      <c r="I28" s="14">
        <v>8400</v>
      </c>
      <c r="J28" s="15">
        <v>0.58333333333333337</v>
      </c>
    </row>
    <row r="29" spans="1:10" x14ac:dyDescent="0.25">
      <c r="A29" s="9">
        <v>38</v>
      </c>
      <c r="B29" s="16">
        <v>39814</v>
      </c>
      <c r="C29" s="11">
        <v>8</v>
      </c>
      <c r="D29" s="11" t="s">
        <v>63</v>
      </c>
      <c r="E29" s="11" t="s">
        <v>64</v>
      </c>
      <c r="F29" s="11" t="s">
        <v>24</v>
      </c>
      <c r="G29" s="17">
        <v>700</v>
      </c>
      <c r="H29" s="17">
        <v>5600</v>
      </c>
      <c r="I29" s="17">
        <v>8400</v>
      </c>
      <c r="J29" s="18">
        <v>0.66666666666666663</v>
      </c>
    </row>
    <row r="30" spans="1:10" x14ac:dyDescent="0.25">
      <c r="A30" s="8">
        <v>38</v>
      </c>
      <c r="B30" s="13">
        <v>40179</v>
      </c>
      <c r="C30" s="10">
        <v>7</v>
      </c>
      <c r="D30" s="10" t="s">
        <v>63</v>
      </c>
      <c r="E30" s="10" t="s">
        <v>64</v>
      </c>
      <c r="F30" s="10" t="s">
        <v>24</v>
      </c>
      <c r="G30" s="14">
        <v>700</v>
      </c>
      <c r="H30" s="14">
        <v>4900</v>
      </c>
      <c r="I30" s="14">
        <v>8400</v>
      </c>
      <c r="J30" s="15">
        <v>0.58333333333333337</v>
      </c>
    </row>
    <row r="31" spans="1:10" x14ac:dyDescent="0.25">
      <c r="A31" s="9">
        <v>38</v>
      </c>
      <c r="B31" s="16">
        <v>40544</v>
      </c>
      <c r="C31" s="11">
        <v>7</v>
      </c>
      <c r="D31" s="11" t="s">
        <v>63</v>
      </c>
      <c r="E31" s="11" t="s">
        <v>64</v>
      </c>
      <c r="F31" s="11" t="s">
        <v>24</v>
      </c>
      <c r="G31" s="17">
        <v>700</v>
      </c>
      <c r="H31" s="17">
        <v>4900</v>
      </c>
      <c r="I31" s="17">
        <v>8400</v>
      </c>
      <c r="J31" s="18">
        <v>0.58333333333333337</v>
      </c>
    </row>
    <row r="32" spans="1:10" x14ac:dyDescent="0.25">
      <c r="A32" s="8">
        <v>38</v>
      </c>
      <c r="B32" s="13">
        <v>40909</v>
      </c>
      <c r="C32" s="10">
        <v>6</v>
      </c>
      <c r="D32" s="10" t="s">
        <v>63</v>
      </c>
      <c r="E32" s="10" t="s">
        <v>64</v>
      </c>
      <c r="F32" s="10" t="s">
        <v>24</v>
      </c>
      <c r="G32" s="14">
        <v>700</v>
      </c>
      <c r="H32" s="14">
        <v>4200</v>
      </c>
      <c r="I32" s="14">
        <v>8400</v>
      </c>
      <c r="J32" s="15">
        <v>0.5</v>
      </c>
    </row>
    <row r="33" spans="1:10" x14ac:dyDescent="0.25">
      <c r="A33" s="9">
        <v>38</v>
      </c>
      <c r="B33" s="16">
        <v>41275</v>
      </c>
      <c r="C33" s="11">
        <v>7</v>
      </c>
      <c r="D33" s="11" t="s">
        <v>63</v>
      </c>
      <c r="E33" s="11" t="s">
        <v>64</v>
      </c>
      <c r="F33" s="11" t="s">
        <v>24</v>
      </c>
      <c r="G33" s="17">
        <v>700</v>
      </c>
      <c r="H33" s="17">
        <v>4900</v>
      </c>
      <c r="I33" s="17">
        <v>8400</v>
      </c>
      <c r="J33" s="18">
        <v>0.58333333333333337</v>
      </c>
    </row>
    <row r="34" spans="1:10" x14ac:dyDescent="0.25">
      <c r="A34" s="8">
        <v>38</v>
      </c>
      <c r="B34" s="13">
        <v>41640</v>
      </c>
      <c r="C34" s="10">
        <v>7</v>
      </c>
      <c r="D34" s="10" t="s">
        <v>63</v>
      </c>
      <c r="E34" s="10" t="s">
        <v>64</v>
      </c>
      <c r="F34" s="10" t="s">
        <v>24</v>
      </c>
      <c r="G34" s="14">
        <v>700</v>
      </c>
      <c r="H34" s="14">
        <v>4900</v>
      </c>
      <c r="I34" s="14">
        <v>8400</v>
      </c>
      <c r="J34" s="15">
        <v>0.58333333333333337</v>
      </c>
    </row>
    <row r="35" spans="1:10" x14ac:dyDescent="0.25">
      <c r="A35" s="9">
        <v>38</v>
      </c>
      <c r="B35" s="16">
        <v>42005</v>
      </c>
      <c r="C35" s="11">
        <v>9</v>
      </c>
      <c r="D35" s="11" t="s">
        <v>63</v>
      </c>
      <c r="E35" s="11" t="s">
        <v>64</v>
      </c>
      <c r="F35" s="11" t="s">
        <v>24</v>
      </c>
      <c r="G35" s="17">
        <v>700</v>
      </c>
      <c r="H35" s="17">
        <v>6300</v>
      </c>
      <c r="I35" s="17">
        <v>8400</v>
      </c>
      <c r="J35" s="18">
        <v>0.75</v>
      </c>
    </row>
    <row r="36" spans="1:10" x14ac:dyDescent="0.25">
      <c r="A36" s="8">
        <v>38</v>
      </c>
      <c r="B36" s="13">
        <v>42370</v>
      </c>
      <c r="C36" s="10">
        <v>7</v>
      </c>
      <c r="D36" s="10" t="s">
        <v>63</v>
      </c>
      <c r="E36" s="10" t="s">
        <v>64</v>
      </c>
      <c r="F36" s="10" t="s">
        <v>24</v>
      </c>
      <c r="G36" s="14">
        <v>700</v>
      </c>
      <c r="H36" s="14">
        <v>4900</v>
      </c>
      <c r="I36" s="14">
        <v>8400</v>
      </c>
      <c r="J36" s="15">
        <v>0.58333333333333337</v>
      </c>
    </row>
    <row r="37" spans="1:10" x14ac:dyDescent="0.25">
      <c r="A37" s="9">
        <v>38</v>
      </c>
      <c r="B37" s="16">
        <v>42736</v>
      </c>
      <c r="C37" s="11">
        <v>7</v>
      </c>
      <c r="D37" s="11" t="s">
        <v>63</v>
      </c>
      <c r="E37" s="11" t="s">
        <v>64</v>
      </c>
      <c r="F37" s="11" t="s">
        <v>24</v>
      </c>
      <c r="G37" s="17">
        <v>700</v>
      </c>
      <c r="H37" s="17">
        <v>4900</v>
      </c>
      <c r="I37" s="17">
        <v>8400</v>
      </c>
      <c r="J37" s="18">
        <v>0.58333333333333337</v>
      </c>
    </row>
    <row r="38" spans="1:10" x14ac:dyDescent="0.25">
      <c r="A38" s="8">
        <v>38</v>
      </c>
      <c r="B38" s="13">
        <v>43101</v>
      </c>
      <c r="C38" s="10">
        <v>8</v>
      </c>
      <c r="D38" s="10" t="s">
        <v>63</v>
      </c>
      <c r="E38" s="10" t="s">
        <v>64</v>
      </c>
      <c r="F38" s="10" t="s">
        <v>24</v>
      </c>
      <c r="G38" s="14">
        <v>700</v>
      </c>
      <c r="H38" s="14">
        <v>5600</v>
      </c>
      <c r="I38" s="14">
        <v>8400</v>
      </c>
      <c r="J38" s="15">
        <v>0.66666666666666663</v>
      </c>
    </row>
    <row r="39" spans="1:10" x14ac:dyDescent="0.25">
      <c r="A39" s="9">
        <v>38</v>
      </c>
      <c r="B39" s="16">
        <v>43466</v>
      </c>
      <c r="C39" s="11">
        <v>5</v>
      </c>
      <c r="D39" s="11" t="s">
        <v>63</v>
      </c>
      <c r="E39" s="11" t="s">
        <v>64</v>
      </c>
      <c r="F39" s="11" t="s">
        <v>24</v>
      </c>
      <c r="G39" s="17">
        <v>700</v>
      </c>
      <c r="H39" s="17">
        <v>3500</v>
      </c>
      <c r="I39" s="17">
        <v>8400</v>
      </c>
      <c r="J39" s="18">
        <v>0.41666666666666669</v>
      </c>
    </row>
    <row r="40" spans="1:10" x14ac:dyDescent="0.25">
      <c r="A40" s="8">
        <v>39</v>
      </c>
      <c r="B40" s="13">
        <v>36892</v>
      </c>
      <c r="C40" s="10">
        <v>8</v>
      </c>
      <c r="D40" s="10" t="s">
        <v>63</v>
      </c>
      <c r="E40" s="10" t="s">
        <v>64</v>
      </c>
      <c r="F40" s="10" t="s">
        <v>26</v>
      </c>
      <c r="G40" s="14">
        <v>630</v>
      </c>
      <c r="H40" s="14">
        <v>5040</v>
      </c>
      <c r="I40" s="14">
        <v>7560</v>
      </c>
      <c r="J40" s="15">
        <v>0.66666666666666663</v>
      </c>
    </row>
    <row r="41" spans="1:10" x14ac:dyDescent="0.25">
      <c r="A41" s="9">
        <v>39</v>
      </c>
      <c r="B41" s="16">
        <v>37257</v>
      </c>
      <c r="C41" s="11">
        <v>9</v>
      </c>
      <c r="D41" s="11" t="s">
        <v>63</v>
      </c>
      <c r="E41" s="11" t="s">
        <v>64</v>
      </c>
      <c r="F41" s="11" t="s">
        <v>26</v>
      </c>
      <c r="G41" s="17">
        <v>630</v>
      </c>
      <c r="H41" s="17">
        <v>5670</v>
      </c>
      <c r="I41" s="17">
        <v>7560</v>
      </c>
      <c r="J41" s="18">
        <v>0.75</v>
      </c>
    </row>
    <row r="42" spans="1:10" x14ac:dyDescent="0.25">
      <c r="A42" s="8">
        <v>39</v>
      </c>
      <c r="B42" s="13">
        <v>37622</v>
      </c>
      <c r="C42" s="10">
        <v>7</v>
      </c>
      <c r="D42" s="10" t="s">
        <v>63</v>
      </c>
      <c r="E42" s="10" t="s">
        <v>64</v>
      </c>
      <c r="F42" s="10" t="s">
        <v>26</v>
      </c>
      <c r="G42" s="14">
        <v>630</v>
      </c>
      <c r="H42" s="14">
        <v>4410</v>
      </c>
      <c r="I42" s="14">
        <v>7560</v>
      </c>
      <c r="J42" s="15">
        <v>0.58333333333333337</v>
      </c>
    </row>
    <row r="43" spans="1:10" x14ac:dyDescent="0.25">
      <c r="A43" s="9">
        <v>39</v>
      </c>
      <c r="B43" s="16">
        <v>37987</v>
      </c>
      <c r="C43" s="11">
        <v>9</v>
      </c>
      <c r="D43" s="11" t="s">
        <v>63</v>
      </c>
      <c r="E43" s="11" t="s">
        <v>64</v>
      </c>
      <c r="F43" s="11" t="s">
        <v>26</v>
      </c>
      <c r="G43" s="17">
        <v>630</v>
      </c>
      <c r="H43" s="17">
        <v>5670</v>
      </c>
      <c r="I43" s="17">
        <v>7560</v>
      </c>
      <c r="J43" s="18">
        <v>0.75</v>
      </c>
    </row>
    <row r="44" spans="1:10" x14ac:dyDescent="0.25">
      <c r="A44" s="8">
        <v>39</v>
      </c>
      <c r="B44" s="13">
        <v>38353</v>
      </c>
      <c r="C44" s="10">
        <v>8</v>
      </c>
      <c r="D44" s="10" t="s">
        <v>63</v>
      </c>
      <c r="E44" s="10" t="s">
        <v>64</v>
      </c>
      <c r="F44" s="10" t="s">
        <v>26</v>
      </c>
      <c r="G44" s="14">
        <v>630</v>
      </c>
      <c r="H44" s="14">
        <v>5040</v>
      </c>
      <c r="I44" s="14">
        <v>7560</v>
      </c>
      <c r="J44" s="15">
        <v>0.66666666666666663</v>
      </c>
    </row>
    <row r="45" spans="1:10" x14ac:dyDescent="0.25">
      <c r="A45" s="9">
        <v>39</v>
      </c>
      <c r="B45" s="16">
        <v>38718</v>
      </c>
      <c r="C45" s="11">
        <v>5</v>
      </c>
      <c r="D45" s="11" t="s">
        <v>63</v>
      </c>
      <c r="E45" s="11" t="s">
        <v>64</v>
      </c>
      <c r="F45" s="11" t="s">
        <v>26</v>
      </c>
      <c r="G45" s="17">
        <v>630</v>
      </c>
      <c r="H45" s="17">
        <v>3150</v>
      </c>
      <c r="I45" s="17">
        <v>7560</v>
      </c>
      <c r="J45" s="18">
        <v>0.41666666666666669</v>
      </c>
    </row>
    <row r="46" spans="1:10" x14ac:dyDescent="0.25">
      <c r="A46" s="8">
        <v>39</v>
      </c>
      <c r="B46" s="13">
        <v>39083</v>
      </c>
      <c r="C46" s="10">
        <v>8</v>
      </c>
      <c r="D46" s="10" t="s">
        <v>63</v>
      </c>
      <c r="E46" s="10" t="s">
        <v>64</v>
      </c>
      <c r="F46" s="10" t="s">
        <v>26</v>
      </c>
      <c r="G46" s="14">
        <v>630</v>
      </c>
      <c r="H46" s="14">
        <v>5040</v>
      </c>
      <c r="I46" s="14">
        <v>7560</v>
      </c>
      <c r="J46" s="15">
        <v>0.66666666666666663</v>
      </c>
    </row>
    <row r="47" spans="1:10" x14ac:dyDescent="0.25">
      <c r="A47" s="9">
        <v>39</v>
      </c>
      <c r="B47" s="16">
        <v>39448</v>
      </c>
      <c r="C47" s="11">
        <v>5</v>
      </c>
      <c r="D47" s="11" t="s">
        <v>63</v>
      </c>
      <c r="E47" s="11" t="s">
        <v>64</v>
      </c>
      <c r="F47" s="11" t="s">
        <v>26</v>
      </c>
      <c r="G47" s="17">
        <v>630</v>
      </c>
      <c r="H47" s="17">
        <v>3150</v>
      </c>
      <c r="I47" s="17">
        <v>7560</v>
      </c>
      <c r="J47" s="18">
        <v>0.41666666666666669</v>
      </c>
    </row>
    <row r="48" spans="1:10" x14ac:dyDescent="0.25">
      <c r="A48" s="8">
        <v>39</v>
      </c>
      <c r="B48" s="13">
        <v>39814</v>
      </c>
      <c r="C48" s="10">
        <v>7</v>
      </c>
      <c r="D48" s="10" t="s">
        <v>63</v>
      </c>
      <c r="E48" s="10" t="s">
        <v>64</v>
      </c>
      <c r="F48" s="10" t="s">
        <v>26</v>
      </c>
      <c r="G48" s="14">
        <v>630</v>
      </c>
      <c r="H48" s="14">
        <v>4410</v>
      </c>
      <c r="I48" s="14">
        <v>7560</v>
      </c>
      <c r="J48" s="15">
        <v>0.58333333333333337</v>
      </c>
    </row>
    <row r="49" spans="1:10" x14ac:dyDescent="0.25">
      <c r="A49" s="9">
        <v>39</v>
      </c>
      <c r="B49" s="16">
        <v>40179</v>
      </c>
      <c r="C49" s="11">
        <v>5</v>
      </c>
      <c r="D49" s="11" t="s">
        <v>63</v>
      </c>
      <c r="E49" s="11" t="s">
        <v>64</v>
      </c>
      <c r="F49" s="11" t="s">
        <v>26</v>
      </c>
      <c r="G49" s="17">
        <v>630</v>
      </c>
      <c r="H49" s="17">
        <v>3150</v>
      </c>
      <c r="I49" s="17">
        <v>7560</v>
      </c>
      <c r="J49" s="18">
        <v>0.41666666666666669</v>
      </c>
    </row>
    <row r="50" spans="1:10" x14ac:dyDescent="0.25">
      <c r="A50" s="8">
        <v>39</v>
      </c>
      <c r="B50" s="13">
        <v>40544</v>
      </c>
      <c r="C50" s="10">
        <v>7</v>
      </c>
      <c r="D50" s="10" t="s">
        <v>63</v>
      </c>
      <c r="E50" s="10" t="s">
        <v>64</v>
      </c>
      <c r="F50" s="10" t="s">
        <v>26</v>
      </c>
      <c r="G50" s="14">
        <v>630</v>
      </c>
      <c r="H50" s="14">
        <v>4410</v>
      </c>
      <c r="I50" s="14">
        <v>7560</v>
      </c>
      <c r="J50" s="15">
        <v>0.58333333333333337</v>
      </c>
    </row>
    <row r="51" spans="1:10" x14ac:dyDescent="0.25">
      <c r="A51" s="9">
        <v>39</v>
      </c>
      <c r="B51" s="16">
        <v>40909</v>
      </c>
      <c r="C51" s="11">
        <v>8</v>
      </c>
      <c r="D51" s="11" t="s">
        <v>63</v>
      </c>
      <c r="E51" s="11" t="s">
        <v>64</v>
      </c>
      <c r="F51" s="11" t="s">
        <v>26</v>
      </c>
      <c r="G51" s="17">
        <v>630</v>
      </c>
      <c r="H51" s="17">
        <v>5040</v>
      </c>
      <c r="I51" s="17">
        <v>7560</v>
      </c>
      <c r="J51" s="18">
        <v>0.66666666666666663</v>
      </c>
    </row>
    <row r="52" spans="1:10" x14ac:dyDescent="0.25">
      <c r="A52" s="8">
        <v>39</v>
      </c>
      <c r="B52" s="13">
        <v>41275</v>
      </c>
      <c r="C52" s="10">
        <v>5</v>
      </c>
      <c r="D52" s="10" t="s">
        <v>63</v>
      </c>
      <c r="E52" s="10" t="s">
        <v>64</v>
      </c>
      <c r="F52" s="10" t="s">
        <v>26</v>
      </c>
      <c r="G52" s="14">
        <v>630</v>
      </c>
      <c r="H52" s="14">
        <v>3150</v>
      </c>
      <c r="I52" s="14">
        <v>7560</v>
      </c>
      <c r="J52" s="15">
        <v>0.41666666666666669</v>
      </c>
    </row>
    <row r="53" spans="1:10" x14ac:dyDescent="0.25">
      <c r="A53" s="9">
        <v>39</v>
      </c>
      <c r="B53" s="16">
        <v>41640</v>
      </c>
      <c r="C53" s="11">
        <v>5</v>
      </c>
      <c r="D53" s="11" t="s">
        <v>63</v>
      </c>
      <c r="E53" s="11" t="s">
        <v>64</v>
      </c>
      <c r="F53" s="11" t="s">
        <v>26</v>
      </c>
      <c r="G53" s="17">
        <v>630</v>
      </c>
      <c r="H53" s="17">
        <v>3150</v>
      </c>
      <c r="I53" s="17">
        <v>7560</v>
      </c>
      <c r="J53" s="18">
        <v>0.41666666666666669</v>
      </c>
    </row>
    <row r="54" spans="1:10" x14ac:dyDescent="0.25">
      <c r="A54" s="8">
        <v>39</v>
      </c>
      <c r="B54" s="13">
        <v>42005</v>
      </c>
      <c r="C54" s="10">
        <v>8</v>
      </c>
      <c r="D54" s="10" t="s">
        <v>63</v>
      </c>
      <c r="E54" s="10" t="s">
        <v>64</v>
      </c>
      <c r="F54" s="10" t="s">
        <v>26</v>
      </c>
      <c r="G54" s="14">
        <v>630</v>
      </c>
      <c r="H54" s="14">
        <v>5040</v>
      </c>
      <c r="I54" s="14">
        <v>7560</v>
      </c>
      <c r="J54" s="15">
        <v>0.66666666666666663</v>
      </c>
    </row>
    <row r="55" spans="1:10" x14ac:dyDescent="0.25">
      <c r="A55" s="9">
        <v>39</v>
      </c>
      <c r="B55" s="16">
        <v>42370</v>
      </c>
      <c r="C55" s="11">
        <v>6</v>
      </c>
      <c r="D55" s="11" t="s">
        <v>63</v>
      </c>
      <c r="E55" s="11" t="s">
        <v>64</v>
      </c>
      <c r="F55" s="11" t="s">
        <v>26</v>
      </c>
      <c r="G55" s="17">
        <v>630</v>
      </c>
      <c r="H55" s="17">
        <v>3780</v>
      </c>
      <c r="I55" s="17">
        <v>7560</v>
      </c>
      <c r="J55" s="18">
        <v>0.5</v>
      </c>
    </row>
    <row r="56" spans="1:10" x14ac:dyDescent="0.25">
      <c r="A56" s="8">
        <v>39</v>
      </c>
      <c r="B56" s="13">
        <v>42736</v>
      </c>
      <c r="C56" s="10">
        <v>6</v>
      </c>
      <c r="D56" s="10" t="s">
        <v>63</v>
      </c>
      <c r="E56" s="10" t="s">
        <v>64</v>
      </c>
      <c r="F56" s="10" t="s">
        <v>26</v>
      </c>
      <c r="G56" s="14">
        <v>630</v>
      </c>
      <c r="H56" s="14">
        <v>3780</v>
      </c>
      <c r="I56" s="14">
        <v>7560</v>
      </c>
      <c r="J56" s="15">
        <v>0.5</v>
      </c>
    </row>
    <row r="57" spans="1:10" x14ac:dyDescent="0.25">
      <c r="A57" s="9">
        <v>39</v>
      </c>
      <c r="B57" s="16">
        <v>43101</v>
      </c>
      <c r="C57" s="11">
        <v>11</v>
      </c>
      <c r="D57" s="11" t="s">
        <v>63</v>
      </c>
      <c r="E57" s="11" t="s">
        <v>64</v>
      </c>
      <c r="F57" s="11" t="s">
        <v>26</v>
      </c>
      <c r="G57" s="17">
        <v>630</v>
      </c>
      <c r="H57" s="17">
        <v>6930</v>
      </c>
      <c r="I57" s="17">
        <v>7560</v>
      </c>
      <c r="J57" s="18">
        <v>0.91666666666666663</v>
      </c>
    </row>
    <row r="58" spans="1:10" x14ac:dyDescent="0.25">
      <c r="A58" s="8">
        <v>39</v>
      </c>
      <c r="B58" s="13">
        <v>43466</v>
      </c>
      <c r="C58" s="10">
        <v>6</v>
      </c>
      <c r="D58" s="10" t="s">
        <v>63</v>
      </c>
      <c r="E58" s="10" t="s">
        <v>64</v>
      </c>
      <c r="F58" s="10" t="s">
        <v>26</v>
      </c>
      <c r="G58" s="14">
        <v>630</v>
      </c>
      <c r="H58" s="14">
        <v>3780</v>
      </c>
      <c r="I58" s="14">
        <v>7560</v>
      </c>
      <c r="J58" s="15">
        <v>0.5</v>
      </c>
    </row>
    <row r="59" spans="1:10" x14ac:dyDescent="0.25">
      <c r="A59" s="9">
        <v>40</v>
      </c>
      <c r="B59" s="16">
        <v>36892</v>
      </c>
      <c r="C59" s="11">
        <v>9</v>
      </c>
      <c r="D59" s="11" t="s">
        <v>63</v>
      </c>
      <c r="E59" s="11" t="s">
        <v>64</v>
      </c>
      <c r="F59" s="11" t="s">
        <v>20</v>
      </c>
      <c r="G59" s="17">
        <v>490</v>
      </c>
      <c r="H59" s="17">
        <v>4410</v>
      </c>
      <c r="I59" s="17">
        <v>5880</v>
      </c>
      <c r="J59" s="18">
        <v>0.75</v>
      </c>
    </row>
    <row r="60" spans="1:10" x14ac:dyDescent="0.25">
      <c r="A60" s="8">
        <v>40</v>
      </c>
      <c r="B60" s="13">
        <v>37257</v>
      </c>
      <c r="C60" s="10">
        <v>7</v>
      </c>
      <c r="D60" s="10" t="s">
        <v>63</v>
      </c>
      <c r="E60" s="10" t="s">
        <v>64</v>
      </c>
      <c r="F60" s="10" t="s">
        <v>20</v>
      </c>
      <c r="G60" s="14">
        <v>490</v>
      </c>
      <c r="H60" s="14">
        <v>3430</v>
      </c>
      <c r="I60" s="14">
        <v>5880</v>
      </c>
      <c r="J60" s="15">
        <v>0.58333333333333337</v>
      </c>
    </row>
    <row r="61" spans="1:10" x14ac:dyDescent="0.25">
      <c r="A61" s="9">
        <v>40</v>
      </c>
      <c r="B61" s="16">
        <v>37622</v>
      </c>
      <c r="C61" s="11">
        <v>8</v>
      </c>
      <c r="D61" s="11" t="s">
        <v>63</v>
      </c>
      <c r="E61" s="11" t="s">
        <v>64</v>
      </c>
      <c r="F61" s="11" t="s">
        <v>20</v>
      </c>
      <c r="G61" s="17">
        <v>490</v>
      </c>
      <c r="H61" s="17">
        <v>3920</v>
      </c>
      <c r="I61" s="17">
        <v>5880</v>
      </c>
      <c r="J61" s="18">
        <v>0.66666666666666663</v>
      </c>
    </row>
    <row r="62" spans="1:10" x14ac:dyDescent="0.25">
      <c r="A62" s="8">
        <v>40</v>
      </c>
      <c r="B62" s="13">
        <v>37987</v>
      </c>
      <c r="C62" s="10">
        <v>6</v>
      </c>
      <c r="D62" s="10" t="s">
        <v>63</v>
      </c>
      <c r="E62" s="10" t="s">
        <v>64</v>
      </c>
      <c r="F62" s="10" t="s">
        <v>20</v>
      </c>
      <c r="G62" s="14">
        <v>490</v>
      </c>
      <c r="H62" s="14">
        <v>2940</v>
      </c>
      <c r="I62" s="14">
        <v>5880</v>
      </c>
      <c r="J62" s="15">
        <v>0.5</v>
      </c>
    </row>
    <row r="63" spans="1:10" x14ac:dyDescent="0.25">
      <c r="A63" s="9">
        <v>40</v>
      </c>
      <c r="B63" s="16">
        <v>38353</v>
      </c>
      <c r="C63" s="11">
        <v>9</v>
      </c>
      <c r="D63" s="11" t="s">
        <v>63</v>
      </c>
      <c r="E63" s="11" t="s">
        <v>64</v>
      </c>
      <c r="F63" s="11" t="s">
        <v>20</v>
      </c>
      <c r="G63" s="17">
        <v>490</v>
      </c>
      <c r="H63" s="17">
        <v>4410</v>
      </c>
      <c r="I63" s="17">
        <v>5880</v>
      </c>
      <c r="J63" s="18">
        <v>0.75</v>
      </c>
    </row>
    <row r="64" spans="1:10" x14ac:dyDescent="0.25">
      <c r="A64" s="8">
        <v>40</v>
      </c>
      <c r="B64" s="13">
        <v>38718</v>
      </c>
      <c r="C64" s="10">
        <v>8</v>
      </c>
      <c r="D64" s="10" t="s">
        <v>63</v>
      </c>
      <c r="E64" s="10" t="s">
        <v>64</v>
      </c>
      <c r="F64" s="10" t="s">
        <v>20</v>
      </c>
      <c r="G64" s="14">
        <v>490</v>
      </c>
      <c r="H64" s="14">
        <v>3920</v>
      </c>
      <c r="I64" s="14">
        <v>5880</v>
      </c>
      <c r="J64" s="15">
        <v>0.66666666666666663</v>
      </c>
    </row>
    <row r="65" spans="1:10" x14ac:dyDescent="0.25">
      <c r="A65" s="9">
        <v>40</v>
      </c>
      <c r="B65" s="16">
        <v>39083</v>
      </c>
      <c r="C65" s="11">
        <v>6</v>
      </c>
      <c r="D65" s="11" t="s">
        <v>63</v>
      </c>
      <c r="E65" s="11" t="s">
        <v>64</v>
      </c>
      <c r="F65" s="11" t="s">
        <v>20</v>
      </c>
      <c r="G65" s="17">
        <v>490</v>
      </c>
      <c r="H65" s="17">
        <v>2940</v>
      </c>
      <c r="I65" s="17">
        <v>5880</v>
      </c>
      <c r="J65" s="18">
        <v>0.5</v>
      </c>
    </row>
    <row r="66" spans="1:10" x14ac:dyDescent="0.25">
      <c r="A66" s="8">
        <v>40</v>
      </c>
      <c r="B66" s="13">
        <v>39448</v>
      </c>
      <c r="C66" s="10">
        <v>8</v>
      </c>
      <c r="D66" s="10" t="s">
        <v>63</v>
      </c>
      <c r="E66" s="10" t="s">
        <v>64</v>
      </c>
      <c r="F66" s="10" t="s">
        <v>20</v>
      </c>
      <c r="G66" s="14">
        <v>490</v>
      </c>
      <c r="H66" s="14">
        <v>3920</v>
      </c>
      <c r="I66" s="14">
        <v>5880</v>
      </c>
      <c r="J66" s="15">
        <v>0.66666666666666663</v>
      </c>
    </row>
    <row r="67" spans="1:10" x14ac:dyDescent="0.25">
      <c r="A67" s="9">
        <v>40</v>
      </c>
      <c r="B67" s="16">
        <v>39814</v>
      </c>
      <c r="C67" s="11">
        <v>8</v>
      </c>
      <c r="D67" s="11" t="s">
        <v>63</v>
      </c>
      <c r="E67" s="11" t="s">
        <v>64</v>
      </c>
      <c r="F67" s="11" t="s">
        <v>20</v>
      </c>
      <c r="G67" s="17">
        <v>490</v>
      </c>
      <c r="H67" s="17">
        <v>3920</v>
      </c>
      <c r="I67" s="17">
        <v>5880</v>
      </c>
      <c r="J67" s="18">
        <v>0.66666666666666663</v>
      </c>
    </row>
    <row r="68" spans="1:10" x14ac:dyDescent="0.25">
      <c r="A68" s="8">
        <v>40</v>
      </c>
      <c r="B68" s="13">
        <v>40179</v>
      </c>
      <c r="C68" s="10">
        <v>5</v>
      </c>
      <c r="D68" s="10" t="s">
        <v>63</v>
      </c>
      <c r="E68" s="10" t="s">
        <v>64</v>
      </c>
      <c r="F68" s="10" t="s">
        <v>20</v>
      </c>
      <c r="G68" s="14">
        <v>490</v>
      </c>
      <c r="H68" s="14">
        <v>2450</v>
      </c>
      <c r="I68" s="14">
        <v>5880</v>
      </c>
      <c r="J68" s="15">
        <v>0.41666666666666669</v>
      </c>
    </row>
    <row r="69" spans="1:10" x14ac:dyDescent="0.25">
      <c r="A69" s="9">
        <v>40</v>
      </c>
      <c r="B69" s="16">
        <v>40544</v>
      </c>
      <c r="C69" s="11">
        <v>9</v>
      </c>
      <c r="D69" s="11" t="s">
        <v>63</v>
      </c>
      <c r="E69" s="11" t="s">
        <v>64</v>
      </c>
      <c r="F69" s="11" t="s">
        <v>20</v>
      </c>
      <c r="G69" s="17">
        <v>490</v>
      </c>
      <c r="H69" s="17">
        <v>4410</v>
      </c>
      <c r="I69" s="17">
        <v>5880</v>
      </c>
      <c r="J69" s="18">
        <v>0.75</v>
      </c>
    </row>
    <row r="70" spans="1:10" x14ac:dyDescent="0.25">
      <c r="A70" s="8">
        <v>40</v>
      </c>
      <c r="B70" s="13">
        <v>40909</v>
      </c>
      <c r="C70" s="10">
        <v>7</v>
      </c>
      <c r="D70" s="10" t="s">
        <v>63</v>
      </c>
      <c r="E70" s="10" t="s">
        <v>64</v>
      </c>
      <c r="F70" s="10" t="s">
        <v>20</v>
      </c>
      <c r="G70" s="14">
        <v>490</v>
      </c>
      <c r="H70" s="14">
        <v>3430</v>
      </c>
      <c r="I70" s="14">
        <v>5880</v>
      </c>
      <c r="J70" s="15">
        <v>0.58333333333333337</v>
      </c>
    </row>
    <row r="71" spans="1:10" x14ac:dyDescent="0.25">
      <c r="A71" s="9">
        <v>40</v>
      </c>
      <c r="B71" s="16">
        <v>41275</v>
      </c>
      <c r="C71" s="11">
        <v>7</v>
      </c>
      <c r="D71" s="11" t="s">
        <v>63</v>
      </c>
      <c r="E71" s="11" t="s">
        <v>64</v>
      </c>
      <c r="F71" s="11" t="s">
        <v>20</v>
      </c>
      <c r="G71" s="17">
        <v>490</v>
      </c>
      <c r="H71" s="17">
        <v>3430</v>
      </c>
      <c r="I71" s="17">
        <v>5880</v>
      </c>
      <c r="J71" s="18">
        <v>0.58333333333333337</v>
      </c>
    </row>
    <row r="72" spans="1:10" x14ac:dyDescent="0.25">
      <c r="A72" s="8">
        <v>40</v>
      </c>
      <c r="B72" s="13">
        <v>41640</v>
      </c>
      <c r="C72" s="10">
        <v>7</v>
      </c>
      <c r="D72" s="10" t="s">
        <v>63</v>
      </c>
      <c r="E72" s="10" t="s">
        <v>64</v>
      </c>
      <c r="F72" s="10" t="s">
        <v>20</v>
      </c>
      <c r="G72" s="14">
        <v>490</v>
      </c>
      <c r="H72" s="14">
        <v>3430</v>
      </c>
      <c r="I72" s="14">
        <v>5880</v>
      </c>
      <c r="J72" s="15">
        <v>0.58333333333333337</v>
      </c>
    </row>
    <row r="73" spans="1:10" x14ac:dyDescent="0.25">
      <c r="A73" s="9">
        <v>40</v>
      </c>
      <c r="B73" s="16">
        <v>42005</v>
      </c>
      <c r="C73" s="11">
        <v>5</v>
      </c>
      <c r="D73" s="11" t="s">
        <v>63</v>
      </c>
      <c r="E73" s="11" t="s">
        <v>64</v>
      </c>
      <c r="F73" s="11" t="s">
        <v>20</v>
      </c>
      <c r="G73" s="17">
        <v>490</v>
      </c>
      <c r="H73" s="17">
        <v>2450</v>
      </c>
      <c r="I73" s="17">
        <v>5880</v>
      </c>
      <c r="J73" s="18">
        <v>0.41666666666666669</v>
      </c>
    </row>
    <row r="74" spans="1:10" x14ac:dyDescent="0.25">
      <c r="A74" s="8">
        <v>40</v>
      </c>
      <c r="B74" s="13">
        <v>42370</v>
      </c>
      <c r="C74" s="10">
        <v>8</v>
      </c>
      <c r="D74" s="10" t="s">
        <v>63</v>
      </c>
      <c r="E74" s="10" t="s">
        <v>64</v>
      </c>
      <c r="F74" s="10" t="s">
        <v>20</v>
      </c>
      <c r="G74" s="14">
        <v>490</v>
      </c>
      <c r="H74" s="14">
        <v>3920</v>
      </c>
      <c r="I74" s="14">
        <v>5880</v>
      </c>
      <c r="J74" s="15">
        <v>0.66666666666666663</v>
      </c>
    </row>
    <row r="75" spans="1:10" x14ac:dyDescent="0.25">
      <c r="A75" s="9">
        <v>40</v>
      </c>
      <c r="B75" s="16">
        <v>42736</v>
      </c>
      <c r="C75" s="11">
        <v>8</v>
      </c>
      <c r="D75" s="11" t="s">
        <v>63</v>
      </c>
      <c r="E75" s="11" t="s">
        <v>64</v>
      </c>
      <c r="F75" s="11" t="s">
        <v>20</v>
      </c>
      <c r="G75" s="17">
        <v>490</v>
      </c>
      <c r="H75" s="17">
        <v>3920</v>
      </c>
      <c r="I75" s="17">
        <v>5880</v>
      </c>
      <c r="J75" s="18">
        <v>0.66666666666666663</v>
      </c>
    </row>
    <row r="76" spans="1:10" x14ac:dyDescent="0.25">
      <c r="A76" s="8">
        <v>40</v>
      </c>
      <c r="B76" s="13">
        <v>43101</v>
      </c>
      <c r="C76" s="10">
        <v>11</v>
      </c>
      <c r="D76" s="10" t="s">
        <v>63</v>
      </c>
      <c r="E76" s="10" t="s">
        <v>64</v>
      </c>
      <c r="F76" s="10" t="s">
        <v>20</v>
      </c>
      <c r="G76" s="14">
        <v>490</v>
      </c>
      <c r="H76" s="14">
        <v>5390</v>
      </c>
      <c r="I76" s="14">
        <v>5880</v>
      </c>
      <c r="J76" s="15">
        <v>0.91666666666666663</v>
      </c>
    </row>
    <row r="77" spans="1:10" x14ac:dyDescent="0.25">
      <c r="A77" s="9">
        <v>40</v>
      </c>
      <c r="B77" s="16">
        <v>43466</v>
      </c>
      <c r="C77" s="11">
        <v>6</v>
      </c>
      <c r="D77" s="11" t="s">
        <v>63</v>
      </c>
      <c r="E77" s="11" t="s">
        <v>64</v>
      </c>
      <c r="F77" s="11" t="s">
        <v>20</v>
      </c>
      <c r="G77" s="17">
        <v>490</v>
      </c>
      <c r="H77" s="17">
        <v>2940</v>
      </c>
      <c r="I77" s="17">
        <v>5880</v>
      </c>
      <c r="J77" s="18">
        <v>0.5</v>
      </c>
    </row>
    <row r="78" spans="1:10" x14ac:dyDescent="0.25">
      <c r="A78" s="8">
        <v>41</v>
      </c>
      <c r="B78" s="13">
        <v>36892</v>
      </c>
      <c r="C78" s="10">
        <v>9</v>
      </c>
      <c r="D78" s="10" t="s">
        <v>63</v>
      </c>
      <c r="E78" s="10" t="s">
        <v>64</v>
      </c>
      <c r="F78" s="10" t="s">
        <v>28</v>
      </c>
      <c r="G78" s="14">
        <v>1260</v>
      </c>
      <c r="H78" s="14">
        <v>11340</v>
      </c>
      <c r="I78" s="14">
        <v>15120</v>
      </c>
      <c r="J78" s="15">
        <v>0.75</v>
      </c>
    </row>
    <row r="79" spans="1:10" x14ac:dyDescent="0.25">
      <c r="A79" s="9">
        <v>41</v>
      </c>
      <c r="B79" s="16">
        <v>37257</v>
      </c>
      <c r="C79" s="11">
        <v>5</v>
      </c>
      <c r="D79" s="11" t="s">
        <v>63</v>
      </c>
      <c r="E79" s="11" t="s">
        <v>64</v>
      </c>
      <c r="F79" s="11" t="s">
        <v>28</v>
      </c>
      <c r="G79" s="17">
        <v>1260</v>
      </c>
      <c r="H79" s="17">
        <v>6300</v>
      </c>
      <c r="I79" s="17">
        <v>15120</v>
      </c>
      <c r="J79" s="18">
        <v>0.41666666666666669</v>
      </c>
    </row>
    <row r="80" spans="1:10" x14ac:dyDescent="0.25">
      <c r="A80" s="8">
        <v>41</v>
      </c>
      <c r="B80" s="13">
        <v>37622</v>
      </c>
      <c r="C80" s="10">
        <v>6</v>
      </c>
      <c r="D80" s="10" t="s">
        <v>63</v>
      </c>
      <c r="E80" s="10" t="s">
        <v>64</v>
      </c>
      <c r="F80" s="10" t="s">
        <v>28</v>
      </c>
      <c r="G80" s="14">
        <v>1260</v>
      </c>
      <c r="H80" s="14">
        <v>7560</v>
      </c>
      <c r="I80" s="14">
        <v>15120</v>
      </c>
      <c r="J80" s="15">
        <v>0.5</v>
      </c>
    </row>
    <row r="81" spans="1:10" x14ac:dyDescent="0.25">
      <c r="A81" s="9">
        <v>41</v>
      </c>
      <c r="B81" s="16">
        <v>37987</v>
      </c>
      <c r="C81" s="11">
        <v>5</v>
      </c>
      <c r="D81" s="11" t="s">
        <v>63</v>
      </c>
      <c r="E81" s="11" t="s">
        <v>64</v>
      </c>
      <c r="F81" s="11" t="s">
        <v>28</v>
      </c>
      <c r="G81" s="17">
        <v>1260</v>
      </c>
      <c r="H81" s="17">
        <v>6300</v>
      </c>
      <c r="I81" s="17">
        <v>15120</v>
      </c>
      <c r="J81" s="18">
        <v>0.41666666666666669</v>
      </c>
    </row>
    <row r="82" spans="1:10" x14ac:dyDescent="0.25">
      <c r="A82" s="8">
        <v>41</v>
      </c>
      <c r="B82" s="13">
        <v>38353</v>
      </c>
      <c r="C82" s="10">
        <v>9</v>
      </c>
      <c r="D82" s="10" t="s">
        <v>63</v>
      </c>
      <c r="E82" s="10" t="s">
        <v>64</v>
      </c>
      <c r="F82" s="10" t="s">
        <v>28</v>
      </c>
      <c r="G82" s="14">
        <v>1260</v>
      </c>
      <c r="H82" s="14">
        <v>11340</v>
      </c>
      <c r="I82" s="14">
        <v>15120</v>
      </c>
      <c r="J82" s="15">
        <v>0.75</v>
      </c>
    </row>
    <row r="83" spans="1:10" x14ac:dyDescent="0.25">
      <c r="A83" s="9">
        <v>41</v>
      </c>
      <c r="B83" s="16">
        <v>38718</v>
      </c>
      <c r="C83" s="11">
        <v>9</v>
      </c>
      <c r="D83" s="11" t="s">
        <v>63</v>
      </c>
      <c r="E83" s="11" t="s">
        <v>64</v>
      </c>
      <c r="F83" s="11" t="s">
        <v>28</v>
      </c>
      <c r="G83" s="17">
        <v>1260</v>
      </c>
      <c r="H83" s="17">
        <v>11340</v>
      </c>
      <c r="I83" s="17">
        <v>15120</v>
      </c>
      <c r="J83" s="18">
        <v>0.75</v>
      </c>
    </row>
    <row r="84" spans="1:10" x14ac:dyDescent="0.25">
      <c r="A84" s="8">
        <v>41</v>
      </c>
      <c r="B84" s="13">
        <v>39083</v>
      </c>
      <c r="C84" s="10">
        <v>7</v>
      </c>
      <c r="D84" s="10" t="s">
        <v>63</v>
      </c>
      <c r="E84" s="10" t="s">
        <v>64</v>
      </c>
      <c r="F84" s="10" t="s">
        <v>28</v>
      </c>
      <c r="G84" s="14">
        <v>1260</v>
      </c>
      <c r="H84" s="14">
        <v>8820</v>
      </c>
      <c r="I84" s="14">
        <v>15120</v>
      </c>
      <c r="J84" s="15">
        <v>0.58333333333333337</v>
      </c>
    </row>
    <row r="85" spans="1:10" x14ac:dyDescent="0.25">
      <c r="A85" s="9">
        <v>41</v>
      </c>
      <c r="B85" s="16">
        <v>39448</v>
      </c>
      <c r="C85" s="11">
        <v>8</v>
      </c>
      <c r="D85" s="11" t="s">
        <v>63</v>
      </c>
      <c r="E85" s="11" t="s">
        <v>64</v>
      </c>
      <c r="F85" s="11" t="s">
        <v>28</v>
      </c>
      <c r="G85" s="17">
        <v>1260</v>
      </c>
      <c r="H85" s="17">
        <v>10080</v>
      </c>
      <c r="I85" s="17">
        <v>15120</v>
      </c>
      <c r="J85" s="18">
        <v>0.66666666666666663</v>
      </c>
    </row>
    <row r="86" spans="1:10" x14ac:dyDescent="0.25">
      <c r="A86" s="8">
        <v>41</v>
      </c>
      <c r="B86" s="13">
        <v>39814</v>
      </c>
      <c r="C86" s="10">
        <v>6</v>
      </c>
      <c r="D86" s="10" t="s">
        <v>63</v>
      </c>
      <c r="E86" s="10" t="s">
        <v>64</v>
      </c>
      <c r="F86" s="10" t="s">
        <v>28</v>
      </c>
      <c r="G86" s="14">
        <v>1260</v>
      </c>
      <c r="H86" s="14">
        <v>7560</v>
      </c>
      <c r="I86" s="14">
        <v>15120</v>
      </c>
      <c r="J86" s="15">
        <v>0.5</v>
      </c>
    </row>
    <row r="87" spans="1:10" x14ac:dyDescent="0.25">
      <c r="A87" s="9">
        <v>41</v>
      </c>
      <c r="B87" s="16">
        <v>40179</v>
      </c>
      <c r="C87" s="11">
        <v>6</v>
      </c>
      <c r="D87" s="11" t="s">
        <v>63</v>
      </c>
      <c r="E87" s="11" t="s">
        <v>64</v>
      </c>
      <c r="F87" s="11" t="s">
        <v>28</v>
      </c>
      <c r="G87" s="17">
        <v>1260</v>
      </c>
      <c r="H87" s="17">
        <v>7560</v>
      </c>
      <c r="I87" s="17">
        <v>15120</v>
      </c>
      <c r="J87" s="18">
        <v>0.5</v>
      </c>
    </row>
    <row r="88" spans="1:10" x14ac:dyDescent="0.25">
      <c r="A88" s="8">
        <v>41</v>
      </c>
      <c r="B88" s="13">
        <v>40544</v>
      </c>
      <c r="C88" s="10">
        <v>6</v>
      </c>
      <c r="D88" s="10" t="s">
        <v>63</v>
      </c>
      <c r="E88" s="10" t="s">
        <v>64</v>
      </c>
      <c r="F88" s="10" t="s">
        <v>28</v>
      </c>
      <c r="G88" s="14">
        <v>1260</v>
      </c>
      <c r="H88" s="14">
        <v>7560</v>
      </c>
      <c r="I88" s="14">
        <v>15120</v>
      </c>
      <c r="J88" s="15">
        <v>0.5</v>
      </c>
    </row>
    <row r="89" spans="1:10" x14ac:dyDescent="0.25">
      <c r="A89" s="9">
        <v>41</v>
      </c>
      <c r="B89" s="16">
        <v>40909</v>
      </c>
      <c r="C89" s="11">
        <v>5</v>
      </c>
      <c r="D89" s="11" t="s">
        <v>63</v>
      </c>
      <c r="E89" s="11" t="s">
        <v>64</v>
      </c>
      <c r="F89" s="11" t="s">
        <v>28</v>
      </c>
      <c r="G89" s="17">
        <v>1260</v>
      </c>
      <c r="H89" s="17">
        <v>6300</v>
      </c>
      <c r="I89" s="17">
        <v>15120</v>
      </c>
      <c r="J89" s="18">
        <v>0.41666666666666669</v>
      </c>
    </row>
    <row r="90" spans="1:10" x14ac:dyDescent="0.25">
      <c r="A90" s="8">
        <v>41</v>
      </c>
      <c r="B90" s="13">
        <v>41275</v>
      </c>
      <c r="C90" s="10">
        <v>7</v>
      </c>
      <c r="D90" s="10" t="s">
        <v>63</v>
      </c>
      <c r="E90" s="10" t="s">
        <v>64</v>
      </c>
      <c r="F90" s="10" t="s">
        <v>28</v>
      </c>
      <c r="G90" s="14">
        <v>1260</v>
      </c>
      <c r="H90" s="14">
        <v>8820</v>
      </c>
      <c r="I90" s="14">
        <v>15120</v>
      </c>
      <c r="J90" s="15">
        <v>0.58333333333333337</v>
      </c>
    </row>
    <row r="91" spans="1:10" x14ac:dyDescent="0.25">
      <c r="A91" s="9">
        <v>41</v>
      </c>
      <c r="B91" s="16">
        <v>41640</v>
      </c>
      <c r="C91" s="11">
        <v>9</v>
      </c>
      <c r="D91" s="11" t="s">
        <v>63</v>
      </c>
      <c r="E91" s="11" t="s">
        <v>64</v>
      </c>
      <c r="F91" s="11" t="s">
        <v>28</v>
      </c>
      <c r="G91" s="17">
        <v>1260</v>
      </c>
      <c r="H91" s="17">
        <v>11340</v>
      </c>
      <c r="I91" s="17">
        <v>15120</v>
      </c>
      <c r="J91" s="18">
        <v>0.75</v>
      </c>
    </row>
    <row r="92" spans="1:10" x14ac:dyDescent="0.25">
      <c r="A92" s="8">
        <v>41</v>
      </c>
      <c r="B92" s="13">
        <v>42005</v>
      </c>
      <c r="C92" s="10">
        <v>6</v>
      </c>
      <c r="D92" s="10" t="s">
        <v>63</v>
      </c>
      <c r="E92" s="10" t="s">
        <v>64</v>
      </c>
      <c r="F92" s="10" t="s">
        <v>28</v>
      </c>
      <c r="G92" s="14">
        <v>1260</v>
      </c>
      <c r="H92" s="14">
        <v>7560</v>
      </c>
      <c r="I92" s="14">
        <v>15120</v>
      </c>
      <c r="J92" s="15">
        <v>0.5</v>
      </c>
    </row>
    <row r="93" spans="1:10" x14ac:dyDescent="0.25">
      <c r="A93" s="9">
        <v>41</v>
      </c>
      <c r="B93" s="16">
        <v>42370</v>
      </c>
      <c r="C93" s="11">
        <v>8</v>
      </c>
      <c r="D93" s="11" t="s">
        <v>63</v>
      </c>
      <c r="E93" s="11" t="s">
        <v>64</v>
      </c>
      <c r="F93" s="11" t="s">
        <v>28</v>
      </c>
      <c r="G93" s="17">
        <v>1260</v>
      </c>
      <c r="H93" s="17">
        <v>10080</v>
      </c>
      <c r="I93" s="17">
        <v>15120</v>
      </c>
      <c r="J93" s="18">
        <v>0.66666666666666663</v>
      </c>
    </row>
    <row r="94" spans="1:10" x14ac:dyDescent="0.25">
      <c r="A94" s="8">
        <v>41</v>
      </c>
      <c r="B94" s="13">
        <v>42736</v>
      </c>
      <c r="C94" s="10">
        <v>8</v>
      </c>
      <c r="D94" s="10" t="s">
        <v>63</v>
      </c>
      <c r="E94" s="10" t="s">
        <v>64</v>
      </c>
      <c r="F94" s="10" t="s">
        <v>28</v>
      </c>
      <c r="G94" s="14">
        <v>1260</v>
      </c>
      <c r="H94" s="14">
        <v>10080</v>
      </c>
      <c r="I94" s="14">
        <v>15120</v>
      </c>
      <c r="J94" s="15">
        <v>0.66666666666666663</v>
      </c>
    </row>
    <row r="95" spans="1:10" x14ac:dyDescent="0.25">
      <c r="A95" s="9">
        <v>41</v>
      </c>
      <c r="B95" s="16">
        <v>43101</v>
      </c>
      <c r="C95" s="11">
        <v>12</v>
      </c>
      <c r="D95" s="11" t="s">
        <v>63</v>
      </c>
      <c r="E95" s="11" t="s">
        <v>64</v>
      </c>
      <c r="F95" s="11" t="s">
        <v>28</v>
      </c>
      <c r="G95" s="17">
        <v>1260</v>
      </c>
      <c r="H95" s="17">
        <v>15120</v>
      </c>
      <c r="I95" s="17">
        <v>15120</v>
      </c>
      <c r="J95" s="18">
        <v>1</v>
      </c>
    </row>
    <row r="96" spans="1:10" x14ac:dyDescent="0.25">
      <c r="A96" s="8">
        <v>41</v>
      </c>
      <c r="B96" s="13">
        <v>43466</v>
      </c>
      <c r="C96" s="10">
        <v>9</v>
      </c>
      <c r="D96" s="10" t="s">
        <v>63</v>
      </c>
      <c r="E96" s="10" t="s">
        <v>64</v>
      </c>
      <c r="F96" s="10" t="s">
        <v>28</v>
      </c>
      <c r="G96" s="14">
        <v>1260</v>
      </c>
      <c r="H96" s="14">
        <v>11340</v>
      </c>
      <c r="I96" s="14">
        <v>15120</v>
      </c>
      <c r="J96" s="15">
        <v>0.75</v>
      </c>
    </row>
    <row r="97" spans="1:10" x14ac:dyDescent="0.25">
      <c r="A97" s="9">
        <v>42</v>
      </c>
      <c r="B97" s="16">
        <v>36892</v>
      </c>
      <c r="C97" s="11">
        <v>8</v>
      </c>
      <c r="D97" s="11" t="s">
        <v>63</v>
      </c>
      <c r="E97" s="11" t="s">
        <v>64</v>
      </c>
      <c r="F97" s="11" t="s">
        <v>28</v>
      </c>
      <c r="G97" s="17">
        <v>350</v>
      </c>
      <c r="H97" s="17">
        <v>2800</v>
      </c>
      <c r="I97" s="17">
        <v>4200</v>
      </c>
      <c r="J97" s="18">
        <v>0.66666666666666663</v>
      </c>
    </row>
    <row r="98" spans="1:10" x14ac:dyDescent="0.25">
      <c r="A98" s="8">
        <v>42</v>
      </c>
      <c r="B98" s="13">
        <v>37257</v>
      </c>
      <c r="C98" s="10">
        <v>7</v>
      </c>
      <c r="D98" s="10" t="s">
        <v>63</v>
      </c>
      <c r="E98" s="10" t="s">
        <v>64</v>
      </c>
      <c r="F98" s="10" t="s">
        <v>28</v>
      </c>
      <c r="G98" s="14">
        <v>350</v>
      </c>
      <c r="H98" s="14">
        <v>2450</v>
      </c>
      <c r="I98" s="14">
        <v>4200</v>
      </c>
      <c r="J98" s="15">
        <v>0.58333333333333337</v>
      </c>
    </row>
    <row r="99" spans="1:10" x14ac:dyDescent="0.25">
      <c r="A99" s="9">
        <v>42</v>
      </c>
      <c r="B99" s="16">
        <v>37622</v>
      </c>
      <c r="C99" s="11">
        <v>6</v>
      </c>
      <c r="D99" s="11" t="s">
        <v>63</v>
      </c>
      <c r="E99" s="11" t="s">
        <v>64</v>
      </c>
      <c r="F99" s="11" t="s">
        <v>28</v>
      </c>
      <c r="G99" s="17">
        <v>350</v>
      </c>
      <c r="H99" s="17">
        <v>2100</v>
      </c>
      <c r="I99" s="17">
        <v>4200</v>
      </c>
      <c r="J99" s="18">
        <v>0.5</v>
      </c>
    </row>
    <row r="100" spans="1:10" x14ac:dyDescent="0.25">
      <c r="A100" s="8">
        <v>42</v>
      </c>
      <c r="B100" s="13">
        <v>37987</v>
      </c>
      <c r="C100" s="10">
        <v>5</v>
      </c>
      <c r="D100" s="10" t="s">
        <v>63</v>
      </c>
      <c r="E100" s="10" t="s">
        <v>64</v>
      </c>
      <c r="F100" s="10" t="s">
        <v>28</v>
      </c>
      <c r="G100" s="14">
        <v>350</v>
      </c>
      <c r="H100" s="14">
        <v>1750</v>
      </c>
      <c r="I100" s="14">
        <v>4200</v>
      </c>
      <c r="J100" s="15">
        <v>0.41666666666666669</v>
      </c>
    </row>
    <row r="101" spans="1:10" x14ac:dyDescent="0.25">
      <c r="A101" s="9">
        <v>42</v>
      </c>
      <c r="B101" s="16">
        <v>38353</v>
      </c>
      <c r="C101" s="11">
        <v>7</v>
      </c>
      <c r="D101" s="11" t="s">
        <v>63</v>
      </c>
      <c r="E101" s="11" t="s">
        <v>64</v>
      </c>
      <c r="F101" s="11" t="s">
        <v>28</v>
      </c>
      <c r="G101" s="17">
        <v>350</v>
      </c>
      <c r="H101" s="17">
        <v>2450</v>
      </c>
      <c r="I101" s="17">
        <v>4200</v>
      </c>
      <c r="J101" s="18">
        <v>0.58333333333333337</v>
      </c>
    </row>
    <row r="102" spans="1:10" x14ac:dyDescent="0.25">
      <c r="A102" s="8">
        <v>42</v>
      </c>
      <c r="B102" s="13">
        <v>38718</v>
      </c>
      <c r="C102" s="10">
        <v>7</v>
      </c>
      <c r="D102" s="10" t="s">
        <v>63</v>
      </c>
      <c r="E102" s="10" t="s">
        <v>64</v>
      </c>
      <c r="F102" s="10" t="s">
        <v>28</v>
      </c>
      <c r="G102" s="14">
        <v>350</v>
      </c>
      <c r="H102" s="14">
        <v>2450</v>
      </c>
      <c r="I102" s="14">
        <v>4200</v>
      </c>
      <c r="J102" s="15">
        <v>0.58333333333333337</v>
      </c>
    </row>
    <row r="103" spans="1:10" x14ac:dyDescent="0.25">
      <c r="A103" s="9">
        <v>42</v>
      </c>
      <c r="B103" s="16">
        <v>39083</v>
      </c>
      <c r="C103" s="11">
        <v>9</v>
      </c>
      <c r="D103" s="11" t="s">
        <v>63</v>
      </c>
      <c r="E103" s="11" t="s">
        <v>64</v>
      </c>
      <c r="F103" s="11" t="s">
        <v>28</v>
      </c>
      <c r="G103" s="17">
        <v>350</v>
      </c>
      <c r="H103" s="17">
        <v>3150</v>
      </c>
      <c r="I103" s="17">
        <v>4200</v>
      </c>
      <c r="J103" s="18">
        <v>0.75</v>
      </c>
    </row>
    <row r="104" spans="1:10" x14ac:dyDescent="0.25">
      <c r="A104" s="8">
        <v>42</v>
      </c>
      <c r="B104" s="13">
        <v>39448</v>
      </c>
      <c r="C104" s="10">
        <v>7</v>
      </c>
      <c r="D104" s="10" t="s">
        <v>63</v>
      </c>
      <c r="E104" s="10" t="s">
        <v>64</v>
      </c>
      <c r="F104" s="10" t="s">
        <v>28</v>
      </c>
      <c r="G104" s="14">
        <v>350</v>
      </c>
      <c r="H104" s="14">
        <v>2450</v>
      </c>
      <c r="I104" s="14">
        <v>4200</v>
      </c>
      <c r="J104" s="15">
        <v>0.58333333333333337</v>
      </c>
    </row>
    <row r="105" spans="1:10" x14ac:dyDescent="0.25">
      <c r="A105" s="9">
        <v>42</v>
      </c>
      <c r="B105" s="16">
        <v>39814</v>
      </c>
      <c r="C105" s="11">
        <v>6</v>
      </c>
      <c r="D105" s="11" t="s">
        <v>63</v>
      </c>
      <c r="E105" s="11" t="s">
        <v>64</v>
      </c>
      <c r="F105" s="11" t="s">
        <v>28</v>
      </c>
      <c r="G105" s="17">
        <v>350</v>
      </c>
      <c r="H105" s="17">
        <v>2100</v>
      </c>
      <c r="I105" s="17">
        <v>4200</v>
      </c>
      <c r="J105" s="18">
        <v>0.5</v>
      </c>
    </row>
    <row r="106" spans="1:10" x14ac:dyDescent="0.25">
      <c r="A106" s="8">
        <v>42</v>
      </c>
      <c r="B106" s="13">
        <v>40179</v>
      </c>
      <c r="C106" s="10">
        <v>8</v>
      </c>
      <c r="D106" s="10" t="s">
        <v>63</v>
      </c>
      <c r="E106" s="10" t="s">
        <v>64</v>
      </c>
      <c r="F106" s="10" t="s">
        <v>28</v>
      </c>
      <c r="G106" s="14">
        <v>350</v>
      </c>
      <c r="H106" s="14">
        <v>2800</v>
      </c>
      <c r="I106" s="14">
        <v>4200</v>
      </c>
      <c r="J106" s="15">
        <v>0.66666666666666663</v>
      </c>
    </row>
    <row r="107" spans="1:10" x14ac:dyDescent="0.25">
      <c r="A107" s="9">
        <v>42</v>
      </c>
      <c r="B107" s="16">
        <v>40544</v>
      </c>
      <c r="C107" s="11">
        <v>5</v>
      </c>
      <c r="D107" s="11" t="s">
        <v>63</v>
      </c>
      <c r="E107" s="11" t="s">
        <v>64</v>
      </c>
      <c r="F107" s="11" t="s">
        <v>28</v>
      </c>
      <c r="G107" s="17">
        <v>350</v>
      </c>
      <c r="H107" s="17">
        <v>1750</v>
      </c>
      <c r="I107" s="17">
        <v>4200</v>
      </c>
      <c r="J107" s="18">
        <v>0.41666666666666669</v>
      </c>
    </row>
    <row r="108" spans="1:10" x14ac:dyDescent="0.25">
      <c r="A108" s="8">
        <v>42</v>
      </c>
      <c r="B108" s="13">
        <v>40909</v>
      </c>
      <c r="C108" s="10">
        <v>9</v>
      </c>
      <c r="D108" s="10" t="s">
        <v>63</v>
      </c>
      <c r="E108" s="10" t="s">
        <v>64</v>
      </c>
      <c r="F108" s="10" t="s">
        <v>28</v>
      </c>
      <c r="G108" s="14">
        <v>350</v>
      </c>
      <c r="H108" s="14">
        <v>3150</v>
      </c>
      <c r="I108" s="14">
        <v>4200</v>
      </c>
      <c r="J108" s="15">
        <v>0.75</v>
      </c>
    </row>
    <row r="109" spans="1:10" x14ac:dyDescent="0.25">
      <c r="A109" s="9">
        <v>42</v>
      </c>
      <c r="B109" s="16">
        <v>41275</v>
      </c>
      <c r="C109" s="11">
        <v>7</v>
      </c>
      <c r="D109" s="11" t="s">
        <v>63</v>
      </c>
      <c r="E109" s="11" t="s">
        <v>64</v>
      </c>
      <c r="F109" s="11" t="s">
        <v>28</v>
      </c>
      <c r="G109" s="17">
        <v>350</v>
      </c>
      <c r="H109" s="17">
        <v>2450</v>
      </c>
      <c r="I109" s="17">
        <v>4200</v>
      </c>
      <c r="J109" s="18">
        <v>0.58333333333333337</v>
      </c>
    </row>
    <row r="110" spans="1:10" x14ac:dyDescent="0.25">
      <c r="A110" s="8">
        <v>42</v>
      </c>
      <c r="B110" s="13">
        <v>41640</v>
      </c>
      <c r="C110" s="10">
        <v>8</v>
      </c>
      <c r="D110" s="10" t="s">
        <v>63</v>
      </c>
      <c r="E110" s="10" t="s">
        <v>64</v>
      </c>
      <c r="F110" s="10" t="s">
        <v>28</v>
      </c>
      <c r="G110" s="14">
        <v>350</v>
      </c>
      <c r="H110" s="14">
        <v>2800</v>
      </c>
      <c r="I110" s="14">
        <v>4200</v>
      </c>
      <c r="J110" s="15">
        <v>0.66666666666666663</v>
      </c>
    </row>
    <row r="111" spans="1:10" x14ac:dyDescent="0.25">
      <c r="A111" s="9">
        <v>42</v>
      </c>
      <c r="B111" s="16">
        <v>42005</v>
      </c>
      <c r="C111" s="11">
        <v>7</v>
      </c>
      <c r="D111" s="11" t="s">
        <v>63</v>
      </c>
      <c r="E111" s="11" t="s">
        <v>64</v>
      </c>
      <c r="F111" s="11" t="s">
        <v>28</v>
      </c>
      <c r="G111" s="17">
        <v>350</v>
      </c>
      <c r="H111" s="17">
        <v>2450</v>
      </c>
      <c r="I111" s="17">
        <v>4200</v>
      </c>
      <c r="J111" s="18">
        <v>0.58333333333333337</v>
      </c>
    </row>
    <row r="112" spans="1:10" x14ac:dyDescent="0.25">
      <c r="A112" s="8">
        <v>42</v>
      </c>
      <c r="B112" s="13">
        <v>42370</v>
      </c>
      <c r="C112" s="10">
        <v>5</v>
      </c>
      <c r="D112" s="10" t="s">
        <v>63</v>
      </c>
      <c r="E112" s="10" t="s">
        <v>64</v>
      </c>
      <c r="F112" s="10" t="s">
        <v>28</v>
      </c>
      <c r="G112" s="14">
        <v>350</v>
      </c>
      <c r="H112" s="14">
        <v>1750</v>
      </c>
      <c r="I112" s="14">
        <v>4200</v>
      </c>
      <c r="J112" s="15">
        <v>0.41666666666666669</v>
      </c>
    </row>
    <row r="113" spans="1:10" x14ac:dyDescent="0.25">
      <c r="A113" s="9">
        <v>42</v>
      </c>
      <c r="B113" s="16">
        <v>42736</v>
      </c>
      <c r="C113" s="11">
        <v>5</v>
      </c>
      <c r="D113" s="11" t="s">
        <v>63</v>
      </c>
      <c r="E113" s="11" t="s">
        <v>64</v>
      </c>
      <c r="F113" s="11" t="s">
        <v>28</v>
      </c>
      <c r="G113" s="17">
        <v>350</v>
      </c>
      <c r="H113" s="17">
        <v>1750</v>
      </c>
      <c r="I113" s="17">
        <v>4200</v>
      </c>
      <c r="J113" s="18">
        <v>0.41666666666666669</v>
      </c>
    </row>
    <row r="114" spans="1:10" x14ac:dyDescent="0.25">
      <c r="A114" s="8">
        <v>42</v>
      </c>
      <c r="B114" s="13">
        <v>43101</v>
      </c>
      <c r="C114" s="10">
        <v>5</v>
      </c>
      <c r="D114" s="10" t="s">
        <v>63</v>
      </c>
      <c r="E114" s="10" t="s">
        <v>64</v>
      </c>
      <c r="F114" s="10" t="s">
        <v>28</v>
      </c>
      <c r="G114" s="14">
        <v>350</v>
      </c>
      <c r="H114" s="14">
        <v>1750</v>
      </c>
      <c r="I114" s="14">
        <v>4200</v>
      </c>
      <c r="J114" s="15">
        <v>0.41666666666666669</v>
      </c>
    </row>
    <row r="115" spans="1:10" x14ac:dyDescent="0.25">
      <c r="A115" s="9">
        <v>42</v>
      </c>
      <c r="B115" s="16">
        <v>43466</v>
      </c>
      <c r="C115" s="11">
        <v>6</v>
      </c>
      <c r="D115" s="11" t="s">
        <v>63</v>
      </c>
      <c r="E115" s="11" t="s">
        <v>64</v>
      </c>
      <c r="F115" s="11" t="s">
        <v>28</v>
      </c>
      <c r="G115" s="17">
        <v>350</v>
      </c>
      <c r="H115" s="17">
        <v>2100</v>
      </c>
      <c r="I115" s="17">
        <v>4200</v>
      </c>
      <c r="J115" s="18">
        <v>0.5</v>
      </c>
    </row>
    <row r="116" spans="1:10" x14ac:dyDescent="0.25">
      <c r="A116" s="8">
        <v>43</v>
      </c>
      <c r="B116" s="13">
        <v>36892</v>
      </c>
      <c r="C116" s="10">
        <v>7</v>
      </c>
      <c r="D116" s="10" t="s">
        <v>63</v>
      </c>
      <c r="E116" s="10" t="s">
        <v>64</v>
      </c>
      <c r="F116" s="10" t="s">
        <v>20</v>
      </c>
      <c r="G116" s="14">
        <v>420</v>
      </c>
      <c r="H116" s="14">
        <v>2940</v>
      </c>
      <c r="I116" s="14">
        <v>5040</v>
      </c>
      <c r="J116" s="15">
        <v>0.58333333333333337</v>
      </c>
    </row>
    <row r="117" spans="1:10" x14ac:dyDescent="0.25">
      <c r="A117" s="9">
        <v>43</v>
      </c>
      <c r="B117" s="16">
        <v>37257</v>
      </c>
      <c r="C117" s="11">
        <v>7</v>
      </c>
      <c r="D117" s="11" t="s">
        <v>63</v>
      </c>
      <c r="E117" s="11" t="s">
        <v>64</v>
      </c>
      <c r="F117" s="11" t="s">
        <v>20</v>
      </c>
      <c r="G117" s="17">
        <v>420</v>
      </c>
      <c r="H117" s="17">
        <v>2940</v>
      </c>
      <c r="I117" s="17">
        <v>5040</v>
      </c>
      <c r="J117" s="18">
        <v>0.58333333333333337</v>
      </c>
    </row>
    <row r="118" spans="1:10" x14ac:dyDescent="0.25">
      <c r="A118" s="8">
        <v>43</v>
      </c>
      <c r="B118" s="13">
        <v>37622</v>
      </c>
      <c r="C118" s="10">
        <v>8</v>
      </c>
      <c r="D118" s="10" t="s">
        <v>63</v>
      </c>
      <c r="E118" s="10" t="s">
        <v>64</v>
      </c>
      <c r="F118" s="10" t="s">
        <v>20</v>
      </c>
      <c r="G118" s="14">
        <v>420</v>
      </c>
      <c r="H118" s="14">
        <v>3360</v>
      </c>
      <c r="I118" s="14">
        <v>5040</v>
      </c>
      <c r="J118" s="15">
        <v>0.66666666666666663</v>
      </c>
    </row>
    <row r="119" spans="1:10" x14ac:dyDescent="0.25">
      <c r="A119" s="9">
        <v>43</v>
      </c>
      <c r="B119" s="16">
        <v>37987</v>
      </c>
      <c r="C119" s="11">
        <v>5</v>
      </c>
      <c r="D119" s="11" t="s">
        <v>63</v>
      </c>
      <c r="E119" s="11" t="s">
        <v>64</v>
      </c>
      <c r="F119" s="11" t="s">
        <v>20</v>
      </c>
      <c r="G119" s="17">
        <v>420</v>
      </c>
      <c r="H119" s="17">
        <v>2100</v>
      </c>
      <c r="I119" s="17">
        <v>5040</v>
      </c>
      <c r="J119" s="18">
        <v>0.41666666666666669</v>
      </c>
    </row>
    <row r="120" spans="1:10" x14ac:dyDescent="0.25">
      <c r="A120" s="8">
        <v>43</v>
      </c>
      <c r="B120" s="13">
        <v>38353</v>
      </c>
      <c r="C120" s="10">
        <v>5</v>
      </c>
      <c r="D120" s="10" t="s">
        <v>63</v>
      </c>
      <c r="E120" s="10" t="s">
        <v>64</v>
      </c>
      <c r="F120" s="10" t="s">
        <v>20</v>
      </c>
      <c r="G120" s="14">
        <v>420</v>
      </c>
      <c r="H120" s="14">
        <v>2100</v>
      </c>
      <c r="I120" s="14">
        <v>5040</v>
      </c>
      <c r="J120" s="15">
        <v>0.41666666666666669</v>
      </c>
    </row>
    <row r="121" spans="1:10" x14ac:dyDescent="0.25">
      <c r="A121" s="9">
        <v>43</v>
      </c>
      <c r="B121" s="16">
        <v>38718</v>
      </c>
      <c r="C121" s="11">
        <v>5</v>
      </c>
      <c r="D121" s="11" t="s">
        <v>63</v>
      </c>
      <c r="E121" s="11" t="s">
        <v>64</v>
      </c>
      <c r="F121" s="11" t="s">
        <v>20</v>
      </c>
      <c r="G121" s="17">
        <v>420</v>
      </c>
      <c r="H121" s="17">
        <v>2100</v>
      </c>
      <c r="I121" s="17">
        <v>5040</v>
      </c>
      <c r="J121" s="18">
        <v>0.41666666666666669</v>
      </c>
    </row>
    <row r="122" spans="1:10" x14ac:dyDescent="0.25">
      <c r="A122" s="8">
        <v>43</v>
      </c>
      <c r="B122" s="13">
        <v>39083</v>
      </c>
      <c r="C122" s="10">
        <v>8</v>
      </c>
      <c r="D122" s="10" t="s">
        <v>63</v>
      </c>
      <c r="E122" s="10" t="s">
        <v>64</v>
      </c>
      <c r="F122" s="10" t="s">
        <v>20</v>
      </c>
      <c r="G122" s="14">
        <v>420</v>
      </c>
      <c r="H122" s="14">
        <v>3360</v>
      </c>
      <c r="I122" s="14">
        <v>5040</v>
      </c>
      <c r="J122" s="15">
        <v>0.66666666666666663</v>
      </c>
    </row>
    <row r="123" spans="1:10" x14ac:dyDescent="0.25">
      <c r="A123" s="9">
        <v>43</v>
      </c>
      <c r="B123" s="16">
        <v>39448</v>
      </c>
      <c r="C123" s="11">
        <v>6</v>
      </c>
      <c r="D123" s="11" t="s">
        <v>63</v>
      </c>
      <c r="E123" s="11" t="s">
        <v>64</v>
      </c>
      <c r="F123" s="11" t="s">
        <v>20</v>
      </c>
      <c r="G123" s="17">
        <v>420</v>
      </c>
      <c r="H123" s="17">
        <v>2520</v>
      </c>
      <c r="I123" s="17">
        <v>5040</v>
      </c>
      <c r="J123" s="18">
        <v>0.5</v>
      </c>
    </row>
    <row r="124" spans="1:10" x14ac:dyDescent="0.25">
      <c r="A124" s="8">
        <v>43</v>
      </c>
      <c r="B124" s="13">
        <v>39814</v>
      </c>
      <c r="C124" s="10">
        <v>6</v>
      </c>
      <c r="D124" s="10" t="s">
        <v>63</v>
      </c>
      <c r="E124" s="10" t="s">
        <v>64</v>
      </c>
      <c r="F124" s="10" t="s">
        <v>20</v>
      </c>
      <c r="G124" s="14">
        <v>420</v>
      </c>
      <c r="H124" s="14">
        <v>2520</v>
      </c>
      <c r="I124" s="14">
        <v>5040</v>
      </c>
      <c r="J124" s="15">
        <v>0.5</v>
      </c>
    </row>
    <row r="125" spans="1:10" x14ac:dyDescent="0.25">
      <c r="A125" s="9">
        <v>43</v>
      </c>
      <c r="B125" s="16">
        <v>40179</v>
      </c>
      <c r="C125" s="11">
        <v>8</v>
      </c>
      <c r="D125" s="11" t="s">
        <v>63</v>
      </c>
      <c r="E125" s="11" t="s">
        <v>64</v>
      </c>
      <c r="F125" s="11" t="s">
        <v>20</v>
      </c>
      <c r="G125" s="17">
        <v>420</v>
      </c>
      <c r="H125" s="17">
        <v>3360</v>
      </c>
      <c r="I125" s="17">
        <v>5040</v>
      </c>
      <c r="J125" s="18">
        <v>0.66666666666666663</v>
      </c>
    </row>
    <row r="126" spans="1:10" x14ac:dyDescent="0.25">
      <c r="A126" s="8">
        <v>43</v>
      </c>
      <c r="B126" s="13">
        <v>40544</v>
      </c>
      <c r="C126" s="10">
        <v>6</v>
      </c>
      <c r="D126" s="10" t="s">
        <v>63</v>
      </c>
      <c r="E126" s="10" t="s">
        <v>64</v>
      </c>
      <c r="F126" s="10" t="s">
        <v>20</v>
      </c>
      <c r="G126" s="14">
        <v>420</v>
      </c>
      <c r="H126" s="14">
        <v>2520</v>
      </c>
      <c r="I126" s="14">
        <v>5040</v>
      </c>
      <c r="J126" s="15">
        <v>0.5</v>
      </c>
    </row>
    <row r="127" spans="1:10" x14ac:dyDescent="0.25">
      <c r="A127" s="9">
        <v>43</v>
      </c>
      <c r="B127" s="16">
        <v>40909</v>
      </c>
      <c r="C127" s="11">
        <v>7</v>
      </c>
      <c r="D127" s="11" t="s">
        <v>63</v>
      </c>
      <c r="E127" s="11" t="s">
        <v>64</v>
      </c>
      <c r="F127" s="11" t="s">
        <v>20</v>
      </c>
      <c r="G127" s="17">
        <v>420</v>
      </c>
      <c r="H127" s="17">
        <v>2940</v>
      </c>
      <c r="I127" s="17">
        <v>5040</v>
      </c>
      <c r="J127" s="18">
        <v>0.58333333333333337</v>
      </c>
    </row>
    <row r="128" spans="1:10" x14ac:dyDescent="0.25">
      <c r="A128" s="8">
        <v>43</v>
      </c>
      <c r="B128" s="13">
        <v>41275</v>
      </c>
      <c r="C128" s="10">
        <v>7</v>
      </c>
      <c r="D128" s="10" t="s">
        <v>63</v>
      </c>
      <c r="E128" s="10" t="s">
        <v>64</v>
      </c>
      <c r="F128" s="10" t="s">
        <v>20</v>
      </c>
      <c r="G128" s="14">
        <v>420</v>
      </c>
      <c r="H128" s="14">
        <v>2940</v>
      </c>
      <c r="I128" s="14">
        <v>5040</v>
      </c>
      <c r="J128" s="15">
        <v>0.58333333333333337</v>
      </c>
    </row>
    <row r="129" spans="1:10" x14ac:dyDescent="0.25">
      <c r="A129" s="9">
        <v>43</v>
      </c>
      <c r="B129" s="16">
        <v>41640</v>
      </c>
      <c r="C129" s="11">
        <v>9</v>
      </c>
      <c r="D129" s="11" t="s">
        <v>63</v>
      </c>
      <c r="E129" s="11" t="s">
        <v>64</v>
      </c>
      <c r="F129" s="11" t="s">
        <v>20</v>
      </c>
      <c r="G129" s="17">
        <v>420</v>
      </c>
      <c r="H129" s="17">
        <v>3780</v>
      </c>
      <c r="I129" s="17">
        <v>5040</v>
      </c>
      <c r="J129" s="18">
        <v>0.75</v>
      </c>
    </row>
    <row r="130" spans="1:10" x14ac:dyDescent="0.25">
      <c r="A130" s="8">
        <v>43</v>
      </c>
      <c r="B130" s="13">
        <v>42005</v>
      </c>
      <c r="C130" s="10">
        <v>6</v>
      </c>
      <c r="D130" s="10" t="s">
        <v>63</v>
      </c>
      <c r="E130" s="10" t="s">
        <v>64</v>
      </c>
      <c r="F130" s="10" t="s">
        <v>20</v>
      </c>
      <c r="G130" s="14">
        <v>420</v>
      </c>
      <c r="H130" s="14">
        <v>2520</v>
      </c>
      <c r="I130" s="14">
        <v>5040</v>
      </c>
      <c r="J130" s="15">
        <v>0.5</v>
      </c>
    </row>
    <row r="131" spans="1:10" x14ac:dyDescent="0.25">
      <c r="A131" s="9">
        <v>43</v>
      </c>
      <c r="B131" s="16">
        <v>42370</v>
      </c>
      <c r="C131" s="11">
        <v>7</v>
      </c>
      <c r="D131" s="11" t="s">
        <v>63</v>
      </c>
      <c r="E131" s="11" t="s">
        <v>64</v>
      </c>
      <c r="F131" s="11" t="s">
        <v>20</v>
      </c>
      <c r="G131" s="17">
        <v>420</v>
      </c>
      <c r="H131" s="17">
        <v>2940</v>
      </c>
      <c r="I131" s="17">
        <v>5040</v>
      </c>
      <c r="J131" s="18">
        <v>0.58333333333333337</v>
      </c>
    </row>
    <row r="132" spans="1:10" x14ac:dyDescent="0.25">
      <c r="A132" s="8">
        <v>43</v>
      </c>
      <c r="B132" s="13">
        <v>42736</v>
      </c>
      <c r="C132" s="10">
        <v>7</v>
      </c>
      <c r="D132" s="10" t="s">
        <v>63</v>
      </c>
      <c r="E132" s="10" t="s">
        <v>64</v>
      </c>
      <c r="F132" s="10" t="s">
        <v>20</v>
      </c>
      <c r="G132" s="14">
        <v>420</v>
      </c>
      <c r="H132" s="14">
        <v>2940</v>
      </c>
      <c r="I132" s="14">
        <v>5040</v>
      </c>
      <c r="J132" s="15">
        <v>0.58333333333333337</v>
      </c>
    </row>
    <row r="133" spans="1:10" x14ac:dyDescent="0.25">
      <c r="A133" s="9">
        <v>43</v>
      </c>
      <c r="B133" s="16">
        <v>43101</v>
      </c>
      <c r="C133" s="11">
        <v>10</v>
      </c>
      <c r="D133" s="11" t="s">
        <v>63</v>
      </c>
      <c r="E133" s="11" t="s">
        <v>64</v>
      </c>
      <c r="F133" s="11" t="s">
        <v>20</v>
      </c>
      <c r="G133" s="17">
        <v>420</v>
      </c>
      <c r="H133" s="17">
        <v>4200</v>
      </c>
      <c r="I133" s="17">
        <v>5040</v>
      </c>
      <c r="J133" s="18">
        <v>0.83333333333333337</v>
      </c>
    </row>
    <row r="134" spans="1:10" x14ac:dyDescent="0.25">
      <c r="A134" s="8">
        <v>43</v>
      </c>
      <c r="B134" s="13">
        <v>43466</v>
      </c>
      <c r="C134" s="10">
        <v>9</v>
      </c>
      <c r="D134" s="10" t="s">
        <v>63</v>
      </c>
      <c r="E134" s="10" t="s">
        <v>64</v>
      </c>
      <c r="F134" s="10" t="s">
        <v>20</v>
      </c>
      <c r="G134" s="14">
        <v>420</v>
      </c>
      <c r="H134" s="14">
        <v>3780</v>
      </c>
      <c r="I134" s="14">
        <v>5040</v>
      </c>
      <c r="J134" s="15">
        <v>0.75</v>
      </c>
    </row>
    <row r="135" spans="1:10" x14ac:dyDescent="0.25">
      <c r="A135" s="9">
        <v>44</v>
      </c>
      <c r="B135" s="16">
        <v>36892</v>
      </c>
      <c r="C135" s="11">
        <v>6</v>
      </c>
      <c r="D135" s="11" t="s">
        <v>63</v>
      </c>
      <c r="E135" s="11" t="s">
        <v>64</v>
      </c>
      <c r="F135" s="11" t="s">
        <v>24</v>
      </c>
      <c r="G135" s="17">
        <v>700</v>
      </c>
      <c r="H135" s="17">
        <v>4200</v>
      </c>
      <c r="I135" s="17">
        <v>8400</v>
      </c>
      <c r="J135" s="18">
        <v>0.5</v>
      </c>
    </row>
    <row r="136" spans="1:10" x14ac:dyDescent="0.25">
      <c r="A136" s="8">
        <v>44</v>
      </c>
      <c r="B136" s="13">
        <v>37257</v>
      </c>
      <c r="C136" s="10">
        <v>5</v>
      </c>
      <c r="D136" s="10" t="s">
        <v>63</v>
      </c>
      <c r="E136" s="10" t="s">
        <v>64</v>
      </c>
      <c r="F136" s="10" t="s">
        <v>24</v>
      </c>
      <c r="G136" s="14">
        <v>700</v>
      </c>
      <c r="H136" s="14">
        <v>3500</v>
      </c>
      <c r="I136" s="14">
        <v>8400</v>
      </c>
      <c r="J136" s="15">
        <v>0.41666666666666669</v>
      </c>
    </row>
    <row r="137" spans="1:10" x14ac:dyDescent="0.25">
      <c r="A137" s="9">
        <v>44</v>
      </c>
      <c r="B137" s="16">
        <v>37622</v>
      </c>
      <c r="C137" s="11">
        <v>9</v>
      </c>
      <c r="D137" s="11" t="s">
        <v>63</v>
      </c>
      <c r="E137" s="11" t="s">
        <v>64</v>
      </c>
      <c r="F137" s="11" t="s">
        <v>24</v>
      </c>
      <c r="G137" s="17">
        <v>700</v>
      </c>
      <c r="H137" s="17">
        <v>6300</v>
      </c>
      <c r="I137" s="17">
        <v>8400</v>
      </c>
      <c r="J137" s="18">
        <v>0.75</v>
      </c>
    </row>
    <row r="138" spans="1:10" x14ac:dyDescent="0.25">
      <c r="A138" s="8">
        <v>44</v>
      </c>
      <c r="B138" s="13">
        <v>37987</v>
      </c>
      <c r="C138" s="10">
        <v>8</v>
      </c>
      <c r="D138" s="10" t="s">
        <v>63</v>
      </c>
      <c r="E138" s="10" t="s">
        <v>64</v>
      </c>
      <c r="F138" s="10" t="s">
        <v>24</v>
      </c>
      <c r="G138" s="14">
        <v>700</v>
      </c>
      <c r="H138" s="14">
        <v>5600</v>
      </c>
      <c r="I138" s="14">
        <v>8400</v>
      </c>
      <c r="J138" s="15">
        <v>0.66666666666666663</v>
      </c>
    </row>
    <row r="139" spans="1:10" x14ac:dyDescent="0.25">
      <c r="A139" s="9">
        <v>44</v>
      </c>
      <c r="B139" s="16">
        <v>38353</v>
      </c>
      <c r="C139" s="11">
        <v>6</v>
      </c>
      <c r="D139" s="11" t="s">
        <v>63</v>
      </c>
      <c r="E139" s="11" t="s">
        <v>64</v>
      </c>
      <c r="F139" s="11" t="s">
        <v>24</v>
      </c>
      <c r="G139" s="17">
        <v>700</v>
      </c>
      <c r="H139" s="17">
        <v>4200</v>
      </c>
      <c r="I139" s="17">
        <v>8400</v>
      </c>
      <c r="J139" s="18">
        <v>0.5</v>
      </c>
    </row>
    <row r="140" spans="1:10" x14ac:dyDescent="0.25">
      <c r="A140" s="8">
        <v>44</v>
      </c>
      <c r="B140" s="13">
        <v>38718</v>
      </c>
      <c r="C140" s="10">
        <v>5</v>
      </c>
      <c r="D140" s="10" t="s">
        <v>63</v>
      </c>
      <c r="E140" s="10" t="s">
        <v>64</v>
      </c>
      <c r="F140" s="10" t="s">
        <v>24</v>
      </c>
      <c r="G140" s="14">
        <v>700</v>
      </c>
      <c r="H140" s="14">
        <v>3500</v>
      </c>
      <c r="I140" s="14">
        <v>8400</v>
      </c>
      <c r="J140" s="15">
        <v>0.41666666666666669</v>
      </c>
    </row>
    <row r="141" spans="1:10" x14ac:dyDescent="0.25">
      <c r="A141" s="9">
        <v>44</v>
      </c>
      <c r="B141" s="16">
        <v>39083</v>
      </c>
      <c r="C141" s="11">
        <v>8</v>
      </c>
      <c r="D141" s="11" t="s">
        <v>63</v>
      </c>
      <c r="E141" s="11" t="s">
        <v>64</v>
      </c>
      <c r="F141" s="11" t="s">
        <v>24</v>
      </c>
      <c r="G141" s="17">
        <v>700</v>
      </c>
      <c r="H141" s="17">
        <v>5600</v>
      </c>
      <c r="I141" s="17">
        <v>8400</v>
      </c>
      <c r="J141" s="18">
        <v>0.66666666666666663</v>
      </c>
    </row>
    <row r="142" spans="1:10" x14ac:dyDescent="0.25">
      <c r="A142" s="8">
        <v>44</v>
      </c>
      <c r="B142" s="13">
        <v>39448</v>
      </c>
      <c r="C142" s="10">
        <v>5</v>
      </c>
      <c r="D142" s="10" t="s">
        <v>63</v>
      </c>
      <c r="E142" s="10" t="s">
        <v>64</v>
      </c>
      <c r="F142" s="10" t="s">
        <v>24</v>
      </c>
      <c r="G142" s="14">
        <v>700</v>
      </c>
      <c r="H142" s="14">
        <v>3500</v>
      </c>
      <c r="I142" s="14">
        <v>8400</v>
      </c>
      <c r="J142" s="15">
        <v>0.41666666666666669</v>
      </c>
    </row>
    <row r="143" spans="1:10" x14ac:dyDescent="0.25">
      <c r="A143" s="9">
        <v>44</v>
      </c>
      <c r="B143" s="16">
        <v>39814</v>
      </c>
      <c r="C143" s="11">
        <v>7</v>
      </c>
      <c r="D143" s="11" t="s">
        <v>63</v>
      </c>
      <c r="E143" s="11" t="s">
        <v>64</v>
      </c>
      <c r="F143" s="11" t="s">
        <v>24</v>
      </c>
      <c r="G143" s="17">
        <v>700</v>
      </c>
      <c r="H143" s="17">
        <v>4900</v>
      </c>
      <c r="I143" s="17">
        <v>8400</v>
      </c>
      <c r="J143" s="18">
        <v>0.58333333333333337</v>
      </c>
    </row>
    <row r="144" spans="1:10" x14ac:dyDescent="0.25">
      <c r="A144" s="8">
        <v>44</v>
      </c>
      <c r="B144" s="13">
        <v>40179</v>
      </c>
      <c r="C144" s="10">
        <v>8</v>
      </c>
      <c r="D144" s="10" t="s">
        <v>63</v>
      </c>
      <c r="E144" s="10" t="s">
        <v>64</v>
      </c>
      <c r="F144" s="10" t="s">
        <v>24</v>
      </c>
      <c r="G144" s="14">
        <v>700</v>
      </c>
      <c r="H144" s="14">
        <v>5600</v>
      </c>
      <c r="I144" s="14">
        <v>8400</v>
      </c>
      <c r="J144" s="15">
        <v>0.66666666666666663</v>
      </c>
    </row>
    <row r="145" spans="1:10" x14ac:dyDescent="0.25">
      <c r="A145" s="9">
        <v>44</v>
      </c>
      <c r="B145" s="16">
        <v>40544</v>
      </c>
      <c r="C145" s="11">
        <v>9</v>
      </c>
      <c r="D145" s="11" t="s">
        <v>63</v>
      </c>
      <c r="E145" s="11" t="s">
        <v>64</v>
      </c>
      <c r="F145" s="11" t="s">
        <v>24</v>
      </c>
      <c r="G145" s="17">
        <v>700</v>
      </c>
      <c r="H145" s="17">
        <v>6300</v>
      </c>
      <c r="I145" s="17">
        <v>8400</v>
      </c>
      <c r="J145" s="18">
        <v>0.75</v>
      </c>
    </row>
    <row r="146" spans="1:10" x14ac:dyDescent="0.25">
      <c r="A146" s="8">
        <v>44</v>
      </c>
      <c r="B146" s="13">
        <v>40909</v>
      </c>
      <c r="C146" s="10">
        <v>8</v>
      </c>
      <c r="D146" s="10" t="s">
        <v>63</v>
      </c>
      <c r="E146" s="10" t="s">
        <v>64</v>
      </c>
      <c r="F146" s="10" t="s">
        <v>24</v>
      </c>
      <c r="G146" s="14">
        <v>700</v>
      </c>
      <c r="H146" s="14">
        <v>5600</v>
      </c>
      <c r="I146" s="14">
        <v>8400</v>
      </c>
      <c r="J146" s="15">
        <v>0.66666666666666663</v>
      </c>
    </row>
    <row r="147" spans="1:10" x14ac:dyDescent="0.25">
      <c r="A147" s="9">
        <v>44</v>
      </c>
      <c r="B147" s="16">
        <v>41275</v>
      </c>
      <c r="C147" s="11">
        <v>8</v>
      </c>
      <c r="D147" s="11" t="s">
        <v>63</v>
      </c>
      <c r="E147" s="11" t="s">
        <v>64</v>
      </c>
      <c r="F147" s="11" t="s">
        <v>24</v>
      </c>
      <c r="G147" s="17">
        <v>700</v>
      </c>
      <c r="H147" s="17">
        <v>5600</v>
      </c>
      <c r="I147" s="17">
        <v>8400</v>
      </c>
      <c r="J147" s="18">
        <v>0.66666666666666663</v>
      </c>
    </row>
    <row r="148" spans="1:10" x14ac:dyDescent="0.25">
      <c r="A148" s="8">
        <v>44</v>
      </c>
      <c r="B148" s="13">
        <v>41640</v>
      </c>
      <c r="C148" s="10">
        <v>9</v>
      </c>
      <c r="D148" s="10" t="s">
        <v>63</v>
      </c>
      <c r="E148" s="10" t="s">
        <v>64</v>
      </c>
      <c r="F148" s="10" t="s">
        <v>24</v>
      </c>
      <c r="G148" s="14">
        <v>700</v>
      </c>
      <c r="H148" s="14">
        <v>6300</v>
      </c>
      <c r="I148" s="14">
        <v>8400</v>
      </c>
      <c r="J148" s="15">
        <v>0.75</v>
      </c>
    </row>
    <row r="149" spans="1:10" x14ac:dyDescent="0.25">
      <c r="A149" s="9">
        <v>44</v>
      </c>
      <c r="B149" s="16">
        <v>42005</v>
      </c>
      <c r="C149" s="11">
        <v>6</v>
      </c>
      <c r="D149" s="11" t="s">
        <v>63</v>
      </c>
      <c r="E149" s="11" t="s">
        <v>64</v>
      </c>
      <c r="F149" s="11" t="s">
        <v>24</v>
      </c>
      <c r="G149" s="17">
        <v>700</v>
      </c>
      <c r="H149" s="17">
        <v>4200</v>
      </c>
      <c r="I149" s="17">
        <v>8400</v>
      </c>
      <c r="J149" s="18">
        <v>0.5</v>
      </c>
    </row>
    <row r="150" spans="1:10" x14ac:dyDescent="0.25">
      <c r="A150" s="8">
        <v>44</v>
      </c>
      <c r="B150" s="13">
        <v>42370</v>
      </c>
      <c r="C150" s="10">
        <v>5</v>
      </c>
      <c r="D150" s="10" t="s">
        <v>63</v>
      </c>
      <c r="E150" s="10" t="s">
        <v>64</v>
      </c>
      <c r="F150" s="10" t="s">
        <v>24</v>
      </c>
      <c r="G150" s="14">
        <v>700</v>
      </c>
      <c r="H150" s="14">
        <v>3500</v>
      </c>
      <c r="I150" s="14">
        <v>8400</v>
      </c>
      <c r="J150" s="15">
        <v>0.41666666666666669</v>
      </c>
    </row>
    <row r="151" spans="1:10" x14ac:dyDescent="0.25">
      <c r="A151" s="9">
        <v>44</v>
      </c>
      <c r="B151" s="16">
        <v>42736</v>
      </c>
      <c r="C151" s="11">
        <v>5</v>
      </c>
      <c r="D151" s="11" t="s">
        <v>63</v>
      </c>
      <c r="E151" s="11" t="s">
        <v>64</v>
      </c>
      <c r="F151" s="11" t="s">
        <v>24</v>
      </c>
      <c r="G151" s="17">
        <v>700</v>
      </c>
      <c r="H151" s="17">
        <v>3500</v>
      </c>
      <c r="I151" s="17">
        <v>8400</v>
      </c>
      <c r="J151" s="18">
        <v>0.41666666666666669</v>
      </c>
    </row>
    <row r="152" spans="1:10" x14ac:dyDescent="0.25">
      <c r="A152" s="8">
        <v>44</v>
      </c>
      <c r="B152" s="13">
        <v>43101</v>
      </c>
      <c r="C152" s="10">
        <v>6</v>
      </c>
      <c r="D152" s="10" t="s">
        <v>63</v>
      </c>
      <c r="E152" s="10" t="s">
        <v>64</v>
      </c>
      <c r="F152" s="10" t="s">
        <v>24</v>
      </c>
      <c r="G152" s="14">
        <v>700</v>
      </c>
      <c r="H152" s="14">
        <v>4200</v>
      </c>
      <c r="I152" s="14">
        <v>8400</v>
      </c>
      <c r="J152" s="15">
        <v>0.5</v>
      </c>
    </row>
    <row r="153" spans="1:10" x14ac:dyDescent="0.25">
      <c r="A153" s="9">
        <v>44</v>
      </c>
      <c r="B153" s="16">
        <v>43466</v>
      </c>
      <c r="C153" s="11">
        <v>9</v>
      </c>
      <c r="D153" s="11" t="s">
        <v>63</v>
      </c>
      <c r="E153" s="11" t="s">
        <v>64</v>
      </c>
      <c r="F153" s="11" t="s">
        <v>24</v>
      </c>
      <c r="G153" s="17">
        <v>700</v>
      </c>
      <c r="H153" s="17">
        <v>6300</v>
      </c>
      <c r="I153" s="17">
        <v>8400</v>
      </c>
      <c r="J153" s="18">
        <v>0.75</v>
      </c>
    </row>
    <row r="154" spans="1:10" x14ac:dyDescent="0.25">
      <c r="A154" s="8">
        <v>45</v>
      </c>
      <c r="B154" s="13">
        <v>36892</v>
      </c>
      <c r="C154" s="10">
        <v>7</v>
      </c>
      <c r="D154" s="10" t="s">
        <v>63</v>
      </c>
      <c r="E154" s="10" t="s">
        <v>64</v>
      </c>
      <c r="F154" s="10" t="s">
        <v>26</v>
      </c>
      <c r="G154" s="14">
        <v>630</v>
      </c>
      <c r="H154" s="14">
        <v>4410</v>
      </c>
      <c r="I154" s="14">
        <v>7560</v>
      </c>
      <c r="J154" s="15">
        <v>0.58333333333333337</v>
      </c>
    </row>
    <row r="155" spans="1:10" x14ac:dyDescent="0.25">
      <c r="A155" s="9">
        <v>45</v>
      </c>
      <c r="B155" s="16">
        <v>37257</v>
      </c>
      <c r="C155" s="11">
        <v>8</v>
      </c>
      <c r="D155" s="11" t="s">
        <v>63</v>
      </c>
      <c r="E155" s="11" t="s">
        <v>64</v>
      </c>
      <c r="F155" s="11" t="s">
        <v>26</v>
      </c>
      <c r="G155" s="17">
        <v>630</v>
      </c>
      <c r="H155" s="17">
        <v>5040</v>
      </c>
      <c r="I155" s="17">
        <v>7560</v>
      </c>
      <c r="J155" s="18">
        <v>0.66666666666666663</v>
      </c>
    </row>
    <row r="156" spans="1:10" x14ac:dyDescent="0.25">
      <c r="A156" s="8">
        <v>45</v>
      </c>
      <c r="B156" s="13">
        <v>37622</v>
      </c>
      <c r="C156" s="10">
        <v>5</v>
      </c>
      <c r="D156" s="10" t="s">
        <v>63</v>
      </c>
      <c r="E156" s="10" t="s">
        <v>64</v>
      </c>
      <c r="F156" s="10" t="s">
        <v>26</v>
      </c>
      <c r="G156" s="14">
        <v>630</v>
      </c>
      <c r="H156" s="14">
        <v>3150</v>
      </c>
      <c r="I156" s="14">
        <v>7560</v>
      </c>
      <c r="J156" s="15">
        <v>0.41666666666666669</v>
      </c>
    </row>
    <row r="157" spans="1:10" x14ac:dyDescent="0.25">
      <c r="A157" s="9">
        <v>45</v>
      </c>
      <c r="B157" s="16">
        <v>37987</v>
      </c>
      <c r="C157" s="11">
        <v>8</v>
      </c>
      <c r="D157" s="11" t="s">
        <v>63</v>
      </c>
      <c r="E157" s="11" t="s">
        <v>64</v>
      </c>
      <c r="F157" s="11" t="s">
        <v>26</v>
      </c>
      <c r="G157" s="17">
        <v>630</v>
      </c>
      <c r="H157" s="17">
        <v>5040</v>
      </c>
      <c r="I157" s="17">
        <v>7560</v>
      </c>
      <c r="J157" s="18">
        <v>0.66666666666666663</v>
      </c>
    </row>
    <row r="158" spans="1:10" x14ac:dyDescent="0.25">
      <c r="A158" s="8">
        <v>45</v>
      </c>
      <c r="B158" s="13">
        <v>38353</v>
      </c>
      <c r="C158" s="10">
        <v>9</v>
      </c>
      <c r="D158" s="10" t="s">
        <v>63</v>
      </c>
      <c r="E158" s="10" t="s">
        <v>64</v>
      </c>
      <c r="F158" s="10" t="s">
        <v>26</v>
      </c>
      <c r="G158" s="14">
        <v>630</v>
      </c>
      <c r="H158" s="14">
        <v>5670</v>
      </c>
      <c r="I158" s="14">
        <v>7560</v>
      </c>
      <c r="J158" s="15">
        <v>0.75</v>
      </c>
    </row>
    <row r="159" spans="1:10" x14ac:dyDescent="0.25">
      <c r="A159" s="9">
        <v>45</v>
      </c>
      <c r="B159" s="16">
        <v>38718</v>
      </c>
      <c r="C159" s="11">
        <v>6</v>
      </c>
      <c r="D159" s="11" t="s">
        <v>63</v>
      </c>
      <c r="E159" s="11" t="s">
        <v>64</v>
      </c>
      <c r="F159" s="11" t="s">
        <v>26</v>
      </c>
      <c r="G159" s="17">
        <v>630</v>
      </c>
      <c r="H159" s="17">
        <v>3780</v>
      </c>
      <c r="I159" s="17">
        <v>7560</v>
      </c>
      <c r="J159" s="18">
        <v>0.5</v>
      </c>
    </row>
    <row r="160" spans="1:10" x14ac:dyDescent="0.25">
      <c r="A160" s="8">
        <v>45</v>
      </c>
      <c r="B160" s="13">
        <v>39083</v>
      </c>
      <c r="C160" s="10">
        <v>5</v>
      </c>
      <c r="D160" s="10" t="s">
        <v>63</v>
      </c>
      <c r="E160" s="10" t="s">
        <v>64</v>
      </c>
      <c r="F160" s="10" t="s">
        <v>26</v>
      </c>
      <c r="G160" s="14">
        <v>630</v>
      </c>
      <c r="H160" s="14">
        <v>3150</v>
      </c>
      <c r="I160" s="14">
        <v>7560</v>
      </c>
      <c r="J160" s="15">
        <v>0.41666666666666669</v>
      </c>
    </row>
    <row r="161" spans="1:10" x14ac:dyDescent="0.25">
      <c r="A161" s="9">
        <v>45</v>
      </c>
      <c r="B161" s="16">
        <v>39448</v>
      </c>
      <c r="C161" s="11">
        <v>9</v>
      </c>
      <c r="D161" s="11" t="s">
        <v>63</v>
      </c>
      <c r="E161" s="11" t="s">
        <v>64</v>
      </c>
      <c r="F161" s="11" t="s">
        <v>26</v>
      </c>
      <c r="G161" s="17">
        <v>630</v>
      </c>
      <c r="H161" s="17">
        <v>5670</v>
      </c>
      <c r="I161" s="17">
        <v>7560</v>
      </c>
      <c r="J161" s="18">
        <v>0.75</v>
      </c>
    </row>
    <row r="162" spans="1:10" x14ac:dyDescent="0.25">
      <c r="A162" s="8">
        <v>45</v>
      </c>
      <c r="B162" s="13">
        <v>39814</v>
      </c>
      <c r="C162" s="10">
        <v>9</v>
      </c>
      <c r="D162" s="10" t="s">
        <v>63</v>
      </c>
      <c r="E162" s="10" t="s">
        <v>64</v>
      </c>
      <c r="F162" s="10" t="s">
        <v>26</v>
      </c>
      <c r="G162" s="14">
        <v>630</v>
      </c>
      <c r="H162" s="14">
        <v>5670</v>
      </c>
      <c r="I162" s="14">
        <v>7560</v>
      </c>
      <c r="J162" s="15">
        <v>0.75</v>
      </c>
    </row>
    <row r="163" spans="1:10" x14ac:dyDescent="0.25">
      <c r="A163" s="9">
        <v>45</v>
      </c>
      <c r="B163" s="16">
        <v>40179</v>
      </c>
      <c r="C163" s="11">
        <v>8</v>
      </c>
      <c r="D163" s="11" t="s">
        <v>63</v>
      </c>
      <c r="E163" s="11" t="s">
        <v>64</v>
      </c>
      <c r="F163" s="11" t="s">
        <v>26</v>
      </c>
      <c r="G163" s="17">
        <v>630</v>
      </c>
      <c r="H163" s="17">
        <v>5040</v>
      </c>
      <c r="I163" s="17">
        <v>7560</v>
      </c>
      <c r="J163" s="18">
        <v>0.66666666666666663</v>
      </c>
    </row>
    <row r="164" spans="1:10" x14ac:dyDescent="0.25">
      <c r="A164" s="8">
        <v>45</v>
      </c>
      <c r="B164" s="13">
        <v>40544</v>
      </c>
      <c r="C164" s="10">
        <v>5</v>
      </c>
      <c r="D164" s="10" t="s">
        <v>63</v>
      </c>
      <c r="E164" s="10" t="s">
        <v>64</v>
      </c>
      <c r="F164" s="10" t="s">
        <v>26</v>
      </c>
      <c r="G164" s="14">
        <v>630</v>
      </c>
      <c r="H164" s="14">
        <v>3150</v>
      </c>
      <c r="I164" s="14">
        <v>7560</v>
      </c>
      <c r="J164" s="15">
        <v>0.41666666666666669</v>
      </c>
    </row>
    <row r="165" spans="1:10" x14ac:dyDescent="0.25">
      <c r="A165" s="9">
        <v>45</v>
      </c>
      <c r="B165" s="16">
        <v>40909</v>
      </c>
      <c r="C165" s="11">
        <v>9</v>
      </c>
      <c r="D165" s="11" t="s">
        <v>63</v>
      </c>
      <c r="E165" s="11" t="s">
        <v>64</v>
      </c>
      <c r="F165" s="11" t="s">
        <v>26</v>
      </c>
      <c r="G165" s="17">
        <v>630</v>
      </c>
      <c r="H165" s="17">
        <v>5670</v>
      </c>
      <c r="I165" s="17">
        <v>7560</v>
      </c>
      <c r="J165" s="18">
        <v>0.75</v>
      </c>
    </row>
    <row r="166" spans="1:10" x14ac:dyDescent="0.25">
      <c r="A166" s="8">
        <v>45</v>
      </c>
      <c r="B166" s="13">
        <v>41275</v>
      </c>
      <c r="C166" s="10">
        <v>7</v>
      </c>
      <c r="D166" s="10" t="s">
        <v>63</v>
      </c>
      <c r="E166" s="10" t="s">
        <v>64</v>
      </c>
      <c r="F166" s="10" t="s">
        <v>26</v>
      </c>
      <c r="G166" s="14">
        <v>630</v>
      </c>
      <c r="H166" s="14">
        <v>4410</v>
      </c>
      <c r="I166" s="14">
        <v>7560</v>
      </c>
      <c r="J166" s="15">
        <v>0.58333333333333337</v>
      </c>
    </row>
    <row r="167" spans="1:10" x14ac:dyDescent="0.25">
      <c r="A167" s="9">
        <v>45</v>
      </c>
      <c r="B167" s="16">
        <v>41640</v>
      </c>
      <c r="C167" s="11">
        <v>9</v>
      </c>
      <c r="D167" s="11" t="s">
        <v>63</v>
      </c>
      <c r="E167" s="11" t="s">
        <v>64</v>
      </c>
      <c r="F167" s="11" t="s">
        <v>26</v>
      </c>
      <c r="G167" s="17">
        <v>630</v>
      </c>
      <c r="H167" s="17">
        <v>5670</v>
      </c>
      <c r="I167" s="17">
        <v>7560</v>
      </c>
      <c r="J167" s="18">
        <v>0.75</v>
      </c>
    </row>
    <row r="168" spans="1:10" x14ac:dyDescent="0.25">
      <c r="A168" s="8">
        <v>45</v>
      </c>
      <c r="B168" s="13">
        <v>42005</v>
      </c>
      <c r="C168" s="10">
        <v>6</v>
      </c>
      <c r="D168" s="10" t="s">
        <v>63</v>
      </c>
      <c r="E168" s="10" t="s">
        <v>64</v>
      </c>
      <c r="F168" s="10" t="s">
        <v>26</v>
      </c>
      <c r="G168" s="14">
        <v>630</v>
      </c>
      <c r="H168" s="14">
        <v>3780</v>
      </c>
      <c r="I168" s="14">
        <v>7560</v>
      </c>
      <c r="J168" s="15">
        <v>0.5</v>
      </c>
    </row>
    <row r="169" spans="1:10" x14ac:dyDescent="0.25">
      <c r="A169" s="9">
        <v>45</v>
      </c>
      <c r="B169" s="16">
        <v>42370</v>
      </c>
      <c r="C169" s="11">
        <v>8</v>
      </c>
      <c r="D169" s="11" t="s">
        <v>63</v>
      </c>
      <c r="E169" s="11" t="s">
        <v>64</v>
      </c>
      <c r="F169" s="11" t="s">
        <v>26</v>
      </c>
      <c r="G169" s="17">
        <v>630</v>
      </c>
      <c r="H169" s="17">
        <v>5040</v>
      </c>
      <c r="I169" s="17">
        <v>7560</v>
      </c>
      <c r="J169" s="18">
        <v>0.66666666666666663</v>
      </c>
    </row>
    <row r="170" spans="1:10" x14ac:dyDescent="0.25">
      <c r="A170" s="8">
        <v>45</v>
      </c>
      <c r="B170" s="13">
        <v>42736</v>
      </c>
      <c r="C170" s="10">
        <v>8</v>
      </c>
      <c r="D170" s="10" t="s">
        <v>63</v>
      </c>
      <c r="E170" s="10" t="s">
        <v>64</v>
      </c>
      <c r="F170" s="10" t="s">
        <v>26</v>
      </c>
      <c r="G170" s="14">
        <v>630</v>
      </c>
      <c r="H170" s="14">
        <v>5040</v>
      </c>
      <c r="I170" s="14">
        <v>7560</v>
      </c>
      <c r="J170" s="15">
        <v>0.66666666666666663</v>
      </c>
    </row>
    <row r="171" spans="1:10" x14ac:dyDescent="0.25">
      <c r="A171" s="9">
        <v>45</v>
      </c>
      <c r="B171" s="16">
        <v>43101</v>
      </c>
      <c r="C171" s="11">
        <v>10</v>
      </c>
      <c r="D171" s="11" t="s">
        <v>63</v>
      </c>
      <c r="E171" s="11" t="s">
        <v>64</v>
      </c>
      <c r="F171" s="11" t="s">
        <v>26</v>
      </c>
      <c r="G171" s="17">
        <v>630</v>
      </c>
      <c r="H171" s="17">
        <v>6300</v>
      </c>
      <c r="I171" s="17">
        <v>7560</v>
      </c>
      <c r="J171" s="18">
        <v>0.83333333333333337</v>
      </c>
    </row>
    <row r="172" spans="1:10" x14ac:dyDescent="0.25">
      <c r="A172" s="8">
        <v>45</v>
      </c>
      <c r="B172" s="13">
        <v>43466</v>
      </c>
      <c r="C172" s="10">
        <v>9</v>
      </c>
      <c r="D172" s="10" t="s">
        <v>63</v>
      </c>
      <c r="E172" s="10" t="s">
        <v>64</v>
      </c>
      <c r="F172" s="10" t="s">
        <v>26</v>
      </c>
      <c r="G172" s="14">
        <v>630</v>
      </c>
      <c r="H172" s="14">
        <v>5670</v>
      </c>
      <c r="I172" s="14">
        <v>7560</v>
      </c>
      <c r="J172" s="15">
        <v>0.75</v>
      </c>
    </row>
    <row r="173" spans="1:10" x14ac:dyDescent="0.25">
      <c r="A173" s="9">
        <v>46</v>
      </c>
      <c r="B173" s="16">
        <v>36892</v>
      </c>
      <c r="C173" s="11">
        <v>7</v>
      </c>
      <c r="D173" s="11" t="s">
        <v>63</v>
      </c>
      <c r="E173" s="11" t="s">
        <v>64</v>
      </c>
      <c r="F173" s="11" t="s">
        <v>20</v>
      </c>
      <c r="G173" s="17">
        <v>490</v>
      </c>
      <c r="H173" s="17">
        <v>3430</v>
      </c>
      <c r="I173" s="17">
        <v>5880</v>
      </c>
      <c r="J173" s="18">
        <v>0.58333333333333337</v>
      </c>
    </row>
    <row r="174" spans="1:10" x14ac:dyDescent="0.25">
      <c r="A174" s="8">
        <v>46</v>
      </c>
      <c r="B174" s="13">
        <v>37257</v>
      </c>
      <c r="C174" s="10">
        <v>9</v>
      </c>
      <c r="D174" s="10" t="s">
        <v>63</v>
      </c>
      <c r="E174" s="10" t="s">
        <v>64</v>
      </c>
      <c r="F174" s="10" t="s">
        <v>20</v>
      </c>
      <c r="G174" s="14">
        <v>490</v>
      </c>
      <c r="H174" s="14">
        <v>4410</v>
      </c>
      <c r="I174" s="14">
        <v>5880</v>
      </c>
      <c r="J174" s="15">
        <v>0.75</v>
      </c>
    </row>
    <row r="175" spans="1:10" x14ac:dyDescent="0.25">
      <c r="A175" s="9">
        <v>46</v>
      </c>
      <c r="B175" s="16">
        <v>37622</v>
      </c>
      <c r="C175" s="11">
        <v>7</v>
      </c>
      <c r="D175" s="11" t="s">
        <v>63</v>
      </c>
      <c r="E175" s="11" t="s">
        <v>64</v>
      </c>
      <c r="F175" s="11" t="s">
        <v>20</v>
      </c>
      <c r="G175" s="17">
        <v>490</v>
      </c>
      <c r="H175" s="17">
        <v>3430</v>
      </c>
      <c r="I175" s="17">
        <v>5880</v>
      </c>
      <c r="J175" s="18">
        <v>0.58333333333333337</v>
      </c>
    </row>
    <row r="176" spans="1:10" x14ac:dyDescent="0.25">
      <c r="A176" s="8">
        <v>46</v>
      </c>
      <c r="B176" s="13">
        <v>37987</v>
      </c>
      <c r="C176" s="10">
        <v>8</v>
      </c>
      <c r="D176" s="10" t="s">
        <v>63</v>
      </c>
      <c r="E176" s="10" t="s">
        <v>64</v>
      </c>
      <c r="F176" s="10" t="s">
        <v>20</v>
      </c>
      <c r="G176" s="14">
        <v>490</v>
      </c>
      <c r="H176" s="14">
        <v>3920</v>
      </c>
      <c r="I176" s="14">
        <v>5880</v>
      </c>
      <c r="J176" s="15">
        <v>0.66666666666666663</v>
      </c>
    </row>
    <row r="177" spans="1:10" x14ac:dyDescent="0.25">
      <c r="A177" s="9">
        <v>46</v>
      </c>
      <c r="B177" s="16">
        <v>38353</v>
      </c>
      <c r="C177" s="11">
        <v>8</v>
      </c>
      <c r="D177" s="11" t="s">
        <v>63</v>
      </c>
      <c r="E177" s="11" t="s">
        <v>64</v>
      </c>
      <c r="F177" s="11" t="s">
        <v>20</v>
      </c>
      <c r="G177" s="17">
        <v>490</v>
      </c>
      <c r="H177" s="17">
        <v>3920</v>
      </c>
      <c r="I177" s="17">
        <v>5880</v>
      </c>
      <c r="J177" s="18">
        <v>0.66666666666666663</v>
      </c>
    </row>
    <row r="178" spans="1:10" x14ac:dyDescent="0.25">
      <c r="A178" s="8">
        <v>46</v>
      </c>
      <c r="B178" s="13">
        <v>38718</v>
      </c>
      <c r="C178" s="10">
        <v>9</v>
      </c>
      <c r="D178" s="10" t="s">
        <v>63</v>
      </c>
      <c r="E178" s="10" t="s">
        <v>64</v>
      </c>
      <c r="F178" s="10" t="s">
        <v>20</v>
      </c>
      <c r="G178" s="14">
        <v>490</v>
      </c>
      <c r="H178" s="14">
        <v>4410</v>
      </c>
      <c r="I178" s="14">
        <v>5880</v>
      </c>
      <c r="J178" s="15">
        <v>0.75</v>
      </c>
    </row>
    <row r="179" spans="1:10" x14ac:dyDescent="0.25">
      <c r="A179" s="9">
        <v>46</v>
      </c>
      <c r="B179" s="16">
        <v>39083</v>
      </c>
      <c r="C179" s="11">
        <v>7</v>
      </c>
      <c r="D179" s="11" t="s">
        <v>63</v>
      </c>
      <c r="E179" s="11" t="s">
        <v>64</v>
      </c>
      <c r="F179" s="11" t="s">
        <v>20</v>
      </c>
      <c r="G179" s="17">
        <v>490</v>
      </c>
      <c r="H179" s="17">
        <v>3430</v>
      </c>
      <c r="I179" s="17">
        <v>5880</v>
      </c>
      <c r="J179" s="18">
        <v>0.58333333333333337</v>
      </c>
    </row>
    <row r="180" spans="1:10" x14ac:dyDescent="0.25">
      <c r="A180" s="8">
        <v>46</v>
      </c>
      <c r="B180" s="13">
        <v>39448</v>
      </c>
      <c r="C180" s="10">
        <v>6</v>
      </c>
      <c r="D180" s="10" t="s">
        <v>63</v>
      </c>
      <c r="E180" s="10" t="s">
        <v>64</v>
      </c>
      <c r="F180" s="10" t="s">
        <v>20</v>
      </c>
      <c r="G180" s="14">
        <v>490</v>
      </c>
      <c r="H180" s="14">
        <v>2940</v>
      </c>
      <c r="I180" s="14">
        <v>5880</v>
      </c>
      <c r="J180" s="15">
        <v>0.5</v>
      </c>
    </row>
    <row r="181" spans="1:10" x14ac:dyDescent="0.25">
      <c r="A181" s="9">
        <v>46</v>
      </c>
      <c r="B181" s="16">
        <v>39814</v>
      </c>
      <c r="C181" s="11">
        <v>7</v>
      </c>
      <c r="D181" s="11" t="s">
        <v>63</v>
      </c>
      <c r="E181" s="11" t="s">
        <v>64</v>
      </c>
      <c r="F181" s="11" t="s">
        <v>20</v>
      </c>
      <c r="G181" s="17">
        <v>490</v>
      </c>
      <c r="H181" s="17">
        <v>3430</v>
      </c>
      <c r="I181" s="17">
        <v>5880</v>
      </c>
      <c r="J181" s="18">
        <v>0.58333333333333337</v>
      </c>
    </row>
    <row r="182" spans="1:10" x14ac:dyDescent="0.25">
      <c r="A182" s="8">
        <v>46</v>
      </c>
      <c r="B182" s="13">
        <v>40179</v>
      </c>
      <c r="C182" s="10">
        <v>5</v>
      </c>
      <c r="D182" s="10" t="s">
        <v>63</v>
      </c>
      <c r="E182" s="10" t="s">
        <v>64</v>
      </c>
      <c r="F182" s="10" t="s">
        <v>20</v>
      </c>
      <c r="G182" s="14">
        <v>490</v>
      </c>
      <c r="H182" s="14">
        <v>2450</v>
      </c>
      <c r="I182" s="14">
        <v>5880</v>
      </c>
      <c r="J182" s="15">
        <v>0.41666666666666669</v>
      </c>
    </row>
    <row r="183" spans="1:10" x14ac:dyDescent="0.25">
      <c r="A183" s="9">
        <v>46</v>
      </c>
      <c r="B183" s="16">
        <v>40544</v>
      </c>
      <c r="C183" s="11">
        <v>5</v>
      </c>
      <c r="D183" s="11" t="s">
        <v>63</v>
      </c>
      <c r="E183" s="11" t="s">
        <v>64</v>
      </c>
      <c r="F183" s="11" t="s">
        <v>20</v>
      </c>
      <c r="G183" s="17">
        <v>490</v>
      </c>
      <c r="H183" s="17">
        <v>2450</v>
      </c>
      <c r="I183" s="17">
        <v>5880</v>
      </c>
      <c r="J183" s="18">
        <v>0.41666666666666669</v>
      </c>
    </row>
    <row r="184" spans="1:10" x14ac:dyDescent="0.25">
      <c r="A184" s="8">
        <v>46</v>
      </c>
      <c r="B184" s="13">
        <v>40909</v>
      </c>
      <c r="C184" s="10">
        <v>8</v>
      </c>
      <c r="D184" s="10" t="s">
        <v>63</v>
      </c>
      <c r="E184" s="10" t="s">
        <v>64</v>
      </c>
      <c r="F184" s="10" t="s">
        <v>20</v>
      </c>
      <c r="G184" s="14">
        <v>490</v>
      </c>
      <c r="H184" s="14">
        <v>3920</v>
      </c>
      <c r="I184" s="14">
        <v>5880</v>
      </c>
      <c r="J184" s="15">
        <v>0.66666666666666663</v>
      </c>
    </row>
    <row r="185" spans="1:10" x14ac:dyDescent="0.25">
      <c r="A185" s="9">
        <v>46</v>
      </c>
      <c r="B185" s="16">
        <v>41275</v>
      </c>
      <c r="C185" s="11">
        <v>8</v>
      </c>
      <c r="D185" s="11" t="s">
        <v>63</v>
      </c>
      <c r="E185" s="11" t="s">
        <v>64</v>
      </c>
      <c r="F185" s="11" t="s">
        <v>20</v>
      </c>
      <c r="G185" s="17">
        <v>490</v>
      </c>
      <c r="H185" s="17">
        <v>3920</v>
      </c>
      <c r="I185" s="17">
        <v>5880</v>
      </c>
      <c r="J185" s="18">
        <v>0.66666666666666663</v>
      </c>
    </row>
    <row r="186" spans="1:10" x14ac:dyDescent="0.25">
      <c r="A186" s="8">
        <v>46</v>
      </c>
      <c r="B186" s="13">
        <v>41640</v>
      </c>
      <c r="C186" s="10">
        <v>5</v>
      </c>
      <c r="D186" s="10" t="s">
        <v>63</v>
      </c>
      <c r="E186" s="10" t="s">
        <v>64</v>
      </c>
      <c r="F186" s="10" t="s">
        <v>20</v>
      </c>
      <c r="G186" s="14">
        <v>490</v>
      </c>
      <c r="H186" s="14">
        <v>2450</v>
      </c>
      <c r="I186" s="14">
        <v>5880</v>
      </c>
      <c r="J186" s="15">
        <v>0.41666666666666669</v>
      </c>
    </row>
    <row r="187" spans="1:10" x14ac:dyDescent="0.25">
      <c r="A187" s="9">
        <v>46</v>
      </c>
      <c r="B187" s="16">
        <v>42005</v>
      </c>
      <c r="C187" s="11">
        <v>7</v>
      </c>
      <c r="D187" s="11" t="s">
        <v>63</v>
      </c>
      <c r="E187" s="11" t="s">
        <v>64</v>
      </c>
      <c r="F187" s="11" t="s">
        <v>20</v>
      </c>
      <c r="G187" s="17">
        <v>490</v>
      </c>
      <c r="H187" s="17">
        <v>3430</v>
      </c>
      <c r="I187" s="17">
        <v>5880</v>
      </c>
      <c r="J187" s="18">
        <v>0.58333333333333337</v>
      </c>
    </row>
    <row r="188" spans="1:10" x14ac:dyDescent="0.25">
      <c r="A188" s="8">
        <v>46</v>
      </c>
      <c r="B188" s="13">
        <v>42370</v>
      </c>
      <c r="C188" s="10">
        <v>7</v>
      </c>
      <c r="D188" s="10" t="s">
        <v>63</v>
      </c>
      <c r="E188" s="10" t="s">
        <v>64</v>
      </c>
      <c r="F188" s="10" t="s">
        <v>20</v>
      </c>
      <c r="G188" s="14">
        <v>490</v>
      </c>
      <c r="H188" s="14">
        <v>3430</v>
      </c>
      <c r="I188" s="14">
        <v>5880</v>
      </c>
      <c r="J188" s="15">
        <v>0.58333333333333337</v>
      </c>
    </row>
    <row r="189" spans="1:10" x14ac:dyDescent="0.25">
      <c r="A189" s="9">
        <v>46</v>
      </c>
      <c r="B189" s="16">
        <v>42736</v>
      </c>
      <c r="C189" s="11">
        <v>7</v>
      </c>
      <c r="D189" s="11" t="s">
        <v>63</v>
      </c>
      <c r="E189" s="11" t="s">
        <v>64</v>
      </c>
      <c r="F189" s="11" t="s">
        <v>20</v>
      </c>
      <c r="G189" s="17">
        <v>490</v>
      </c>
      <c r="H189" s="17">
        <v>3430</v>
      </c>
      <c r="I189" s="17">
        <v>5880</v>
      </c>
      <c r="J189" s="18">
        <v>0.58333333333333337</v>
      </c>
    </row>
    <row r="190" spans="1:10" x14ac:dyDescent="0.25">
      <c r="A190" s="8">
        <v>46</v>
      </c>
      <c r="B190" s="13">
        <v>43101</v>
      </c>
      <c r="C190" s="10">
        <v>7</v>
      </c>
      <c r="D190" s="10" t="s">
        <v>63</v>
      </c>
      <c r="E190" s="10" t="s">
        <v>64</v>
      </c>
      <c r="F190" s="10" t="s">
        <v>20</v>
      </c>
      <c r="G190" s="14">
        <v>490</v>
      </c>
      <c r="H190" s="14">
        <v>3430</v>
      </c>
      <c r="I190" s="14">
        <v>5880</v>
      </c>
      <c r="J190" s="15">
        <v>0.58333333333333337</v>
      </c>
    </row>
    <row r="191" spans="1:10" x14ac:dyDescent="0.25">
      <c r="A191" s="9">
        <v>46</v>
      </c>
      <c r="B191" s="16">
        <v>43466</v>
      </c>
      <c r="C191" s="11">
        <v>5</v>
      </c>
      <c r="D191" s="11" t="s">
        <v>63</v>
      </c>
      <c r="E191" s="11" t="s">
        <v>64</v>
      </c>
      <c r="F191" s="11" t="s">
        <v>20</v>
      </c>
      <c r="G191" s="17">
        <v>490</v>
      </c>
      <c r="H191" s="17">
        <v>2450</v>
      </c>
      <c r="I191" s="17">
        <v>5880</v>
      </c>
      <c r="J191" s="18">
        <v>0.41666666666666669</v>
      </c>
    </row>
    <row r="192" spans="1:10" x14ac:dyDescent="0.25">
      <c r="A192" s="8">
        <v>47</v>
      </c>
      <c r="B192" s="13">
        <v>36892</v>
      </c>
      <c r="C192" s="10">
        <v>5</v>
      </c>
      <c r="D192" s="10" t="s">
        <v>63</v>
      </c>
      <c r="E192" s="10" t="s">
        <v>64</v>
      </c>
      <c r="F192" s="10" t="s">
        <v>20</v>
      </c>
      <c r="G192" s="14">
        <v>1260</v>
      </c>
      <c r="H192" s="14">
        <v>6300</v>
      </c>
      <c r="I192" s="14">
        <v>15120</v>
      </c>
      <c r="J192" s="15">
        <v>0.41666666666666669</v>
      </c>
    </row>
    <row r="193" spans="1:10" x14ac:dyDescent="0.25">
      <c r="A193" s="9">
        <v>47</v>
      </c>
      <c r="B193" s="16">
        <v>37257</v>
      </c>
      <c r="C193" s="11">
        <v>6</v>
      </c>
      <c r="D193" s="11" t="s">
        <v>63</v>
      </c>
      <c r="E193" s="11" t="s">
        <v>64</v>
      </c>
      <c r="F193" s="11" t="s">
        <v>20</v>
      </c>
      <c r="G193" s="17">
        <v>1260</v>
      </c>
      <c r="H193" s="17">
        <v>7560</v>
      </c>
      <c r="I193" s="17">
        <v>15120</v>
      </c>
      <c r="J193" s="18">
        <v>0.5</v>
      </c>
    </row>
    <row r="194" spans="1:10" x14ac:dyDescent="0.25">
      <c r="A194" s="8">
        <v>47</v>
      </c>
      <c r="B194" s="13">
        <v>37622</v>
      </c>
      <c r="C194" s="10">
        <v>9</v>
      </c>
      <c r="D194" s="10" t="s">
        <v>63</v>
      </c>
      <c r="E194" s="10" t="s">
        <v>64</v>
      </c>
      <c r="F194" s="10" t="s">
        <v>20</v>
      </c>
      <c r="G194" s="14">
        <v>1260</v>
      </c>
      <c r="H194" s="14">
        <v>11340</v>
      </c>
      <c r="I194" s="14">
        <v>15120</v>
      </c>
      <c r="J194" s="15">
        <v>0.75</v>
      </c>
    </row>
    <row r="195" spans="1:10" x14ac:dyDescent="0.25">
      <c r="A195" s="9">
        <v>47</v>
      </c>
      <c r="B195" s="16">
        <v>37987</v>
      </c>
      <c r="C195" s="11">
        <v>6</v>
      </c>
      <c r="D195" s="11" t="s">
        <v>63</v>
      </c>
      <c r="E195" s="11" t="s">
        <v>64</v>
      </c>
      <c r="F195" s="11" t="s">
        <v>20</v>
      </c>
      <c r="G195" s="17">
        <v>1260</v>
      </c>
      <c r="H195" s="17">
        <v>7560</v>
      </c>
      <c r="I195" s="17">
        <v>15120</v>
      </c>
      <c r="J195" s="18">
        <v>0.5</v>
      </c>
    </row>
    <row r="196" spans="1:10" x14ac:dyDescent="0.25">
      <c r="A196" s="8">
        <v>47</v>
      </c>
      <c r="B196" s="13">
        <v>38353</v>
      </c>
      <c r="C196" s="10">
        <v>7</v>
      </c>
      <c r="D196" s="10" t="s">
        <v>63</v>
      </c>
      <c r="E196" s="10" t="s">
        <v>64</v>
      </c>
      <c r="F196" s="10" t="s">
        <v>20</v>
      </c>
      <c r="G196" s="14">
        <v>1260</v>
      </c>
      <c r="H196" s="14">
        <v>8820</v>
      </c>
      <c r="I196" s="14">
        <v>15120</v>
      </c>
      <c r="J196" s="15">
        <v>0.58333333333333337</v>
      </c>
    </row>
    <row r="197" spans="1:10" x14ac:dyDescent="0.25">
      <c r="A197" s="9">
        <v>47</v>
      </c>
      <c r="B197" s="16">
        <v>38718</v>
      </c>
      <c r="C197" s="11">
        <v>6</v>
      </c>
      <c r="D197" s="11" t="s">
        <v>63</v>
      </c>
      <c r="E197" s="11" t="s">
        <v>64</v>
      </c>
      <c r="F197" s="11" t="s">
        <v>20</v>
      </c>
      <c r="G197" s="17">
        <v>1260</v>
      </c>
      <c r="H197" s="17">
        <v>7560</v>
      </c>
      <c r="I197" s="17">
        <v>15120</v>
      </c>
      <c r="J197" s="18">
        <v>0.5</v>
      </c>
    </row>
    <row r="198" spans="1:10" x14ac:dyDescent="0.25">
      <c r="A198" s="8">
        <v>47</v>
      </c>
      <c r="B198" s="13">
        <v>39083</v>
      </c>
      <c r="C198" s="10">
        <v>9</v>
      </c>
      <c r="D198" s="10" t="s">
        <v>63</v>
      </c>
      <c r="E198" s="10" t="s">
        <v>64</v>
      </c>
      <c r="F198" s="10" t="s">
        <v>20</v>
      </c>
      <c r="G198" s="14">
        <v>1260</v>
      </c>
      <c r="H198" s="14">
        <v>11340</v>
      </c>
      <c r="I198" s="14">
        <v>15120</v>
      </c>
      <c r="J198" s="15">
        <v>0.75</v>
      </c>
    </row>
    <row r="199" spans="1:10" x14ac:dyDescent="0.25">
      <c r="A199" s="9">
        <v>47</v>
      </c>
      <c r="B199" s="16">
        <v>39448</v>
      </c>
      <c r="C199" s="11">
        <v>8</v>
      </c>
      <c r="D199" s="11" t="s">
        <v>63</v>
      </c>
      <c r="E199" s="11" t="s">
        <v>64</v>
      </c>
      <c r="F199" s="11" t="s">
        <v>20</v>
      </c>
      <c r="G199" s="17">
        <v>1260</v>
      </c>
      <c r="H199" s="17">
        <v>10080</v>
      </c>
      <c r="I199" s="17">
        <v>15120</v>
      </c>
      <c r="J199" s="18">
        <v>0.66666666666666663</v>
      </c>
    </row>
    <row r="200" spans="1:10" x14ac:dyDescent="0.25">
      <c r="A200" s="8">
        <v>47</v>
      </c>
      <c r="B200" s="13">
        <v>39814</v>
      </c>
      <c r="C200" s="10">
        <v>7</v>
      </c>
      <c r="D200" s="10" t="s">
        <v>63</v>
      </c>
      <c r="E200" s="10" t="s">
        <v>64</v>
      </c>
      <c r="F200" s="10" t="s">
        <v>20</v>
      </c>
      <c r="G200" s="14">
        <v>1260</v>
      </c>
      <c r="H200" s="14">
        <v>8820</v>
      </c>
      <c r="I200" s="14">
        <v>15120</v>
      </c>
      <c r="J200" s="15">
        <v>0.58333333333333337</v>
      </c>
    </row>
    <row r="201" spans="1:10" x14ac:dyDescent="0.25">
      <c r="A201" s="9">
        <v>47</v>
      </c>
      <c r="B201" s="16">
        <v>40179</v>
      </c>
      <c r="C201" s="11">
        <v>7</v>
      </c>
      <c r="D201" s="11" t="s">
        <v>63</v>
      </c>
      <c r="E201" s="11" t="s">
        <v>64</v>
      </c>
      <c r="F201" s="11" t="s">
        <v>20</v>
      </c>
      <c r="G201" s="17">
        <v>1260</v>
      </c>
      <c r="H201" s="17">
        <v>8820</v>
      </c>
      <c r="I201" s="17">
        <v>15120</v>
      </c>
      <c r="J201" s="18">
        <v>0.58333333333333337</v>
      </c>
    </row>
    <row r="202" spans="1:10" x14ac:dyDescent="0.25">
      <c r="A202" s="8">
        <v>47</v>
      </c>
      <c r="B202" s="13">
        <v>40544</v>
      </c>
      <c r="C202" s="10">
        <v>9</v>
      </c>
      <c r="D202" s="10" t="s">
        <v>63</v>
      </c>
      <c r="E202" s="10" t="s">
        <v>64</v>
      </c>
      <c r="F202" s="10" t="s">
        <v>20</v>
      </c>
      <c r="G202" s="14">
        <v>1260</v>
      </c>
      <c r="H202" s="14">
        <v>11340</v>
      </c>
      <c r="I202" s="14">
        <v>15120</v>
      </c>
      <c r="J202" s="15">
        <v>0.75</v>
      </c>
    </row>
    <row r="203" spans="1:10" x14ac:dyDescent="0.25">
      <c r="A203" s="9">
        <v>47</v>
      </c>
      <c r="B203" s="16">
        <v>40909</v>
      </c>
      <c r="C203" s="11">
        <v>5</v>
      </c>
      <c r="D203" s="11" t="s">
        <v>63</v>
      </c>
      <c r="E203" s="11" t="s">
        <v>64</v>
      </c>
      <c r="F203" s="11" t="s">
        <v>20</v>
      </c>
      <c r="G203" s="17">
        <v>1260</v>
      </c>
      <c r="H203" s="17">
        <v>6300</v>
      </c>
      <c r="I203" s="17">
        <v>15120</v>
      </c>
      <c r="J203" s="18">
        <v>0.41666666666666669</v>
      </c>
    </row>
    <row r="204" spans="1:10" x14ac:dyDescent="0.25">
      <c r="A204" s="8">
        <v>47</v>
      </c>
      <c r="B204" s="13">
        <v>41275</v>
      </c>
      <c r="C204" s="10">
        <v>6</v>
      </c>
      <c r="D204" s="10" t="s">
        <v>63</v>
      </c>
      <c r="E204" s="10" t="s">
        <v>64</v>
      </c>
      <c r="F204" s="10" t="s">
        <v>20</v>
      </c>
      <c r="G204" s="14">
        <v>1260</v>
      </c>
      <c r="H204" s="14">
        <v>7560</v>
      </c>
      <c r="I204" s="14">
        <v>15120</v>
      </c>
      <c r="J204" s="15">
        <v>0.5</v>
      </c>
    </row>
    <row r="205" spans="1:10" x14ac:dyDescent="0.25">
      <c r="A205" s="9">
        <v>47</v>
      </c>
      <c r="B205" s="16">
        <v>41640</v>
      </c>
      <c r="C205" s="11">
        <v>8</v>
      </c>
      <c r="D205" s="11" t="s">
        <v>63</v>
      </c>
      <c r="E205" s="11" t="s">
        <v>64</v>
      </c>
      <c r="F205" s="11" t="s">
        <v>20</v>
      </c>
      <c r="G205" s="17">
        <v>1260</v>
      </c>
      <c r="H205" s="17">
        <v>10080</v>
      </c>
      <c r="I205" s="17">
        <v>15120</v>
      </c>
      <c r="J205" s="18">
        <v>0.66666666666666663</v>
      </c>
    </row>
    <row r="206" spans="1:10" x14ac:dyDescent="0.25">
      <c r="A206" s="8">
        <v>47</v>
      </c>
      <c r="B206" s="13">
        <v>42005</v>
      </c>
      <c r="C206" s="10">
        <v>8</v>
      </c>
      <c r="D206" s="10" t="s">
        <v>63</v>
      </c>
      <c r="E206" s="10" t="s">
        <v>64</v>
      </c>
      <c r="F206" s="10" t="s">
        <v>20</v>
      </c>
      <c r="G206" s="14">
        <v>1260</v>
      </c>
      <c r="H206" s="14">
        <v>10080</v>
      </c>
      <c r="I206" s="14">
        <v>15120</v>
      </c>
      <c r="J206" s="15">
        <v>0.66666666666666663</v>
      </c>
    </row>
    <row r="207" spans="1:10" x14ac:dyDescent="0.25">
      <c r="A207" s="9">
        <v>47</v>
      </c>
      <c r="B207" s="16">
        <v>42370</v>
      </c>
      <c r="C207" s="11">
        <v>7</v>
      </c>
      <c r="D207" s="11" t="s">
        <v>63</v>
      </c>
      <c r="E207" s="11" t="s">
        <v>64</v>
      </c>
      <c r="F207" s="11" t="s">
        <v>20</v>
      </c>
      <c r="G207" s="17">
        <v>1260</v>
      </c>
      <c r="H207" s="17">
        <v>8820</v>
      </c>
      <c r="I207" s="17">
        <v>15120</v>
      </c>
      <c r="J207" s="18">
        <v>0.58333333333333337</v>
      </c>
    </row>
    <row r="208" spans="1:10" x14ac:dyDescent="0.25">
      <c r="A208" s="8">
        <v>47</v>
      </c>
      <c r="B208" s="13">
        <v>42736</v>
      </c>
      <c r="C208" s="10">
        <v>7</v>
      </c>
      <c r="D208" s="10" t="s">
        <v>63</v>
      </c>
      <c r="E208" s="10" t="s">
        <v>64</v>
      </c>
      <c r="F208" s="10" t="s">
        <v>20</v>
      </c>
      <c r="G208" s="14">
        <v>1260</v>
      </c>
      <c r="H208" s="14">
        <v>8820</v>
      </c>
      <c r="I208" s="14">
        <v>15120</v>
      </c>
      <c r="J208" s="15">
        <v>0.58333333333333337</v>
      </c>
    </row>
    <row r="209" spans="1:10" x14ac:dyDescent="0.25">
      <c r="A209" s="9">
        <v>47</v>
      </c>
      <c r="B209" s="16">
        <v>43101</v>
      </c>
      <c r="C209" s="11">
        <v>10</v>
      </c>
      <c r="D209" s="11" t="s">
        <v>63</v>
      </c>
      <c r="E209" s="11" t="s">
        <v>64</v>
      </c>
      <c r="F209" s="11" t="s">
        <v>20</v>
      </c>
      <c r="G209" s="17">
        <v>1260</v>
      </c>
      <c r="H209" s="17">
        <v>12600</v>
      </c>
      <c r="I209" s="17">
        <v>15120</v>
      </c>
      <c r="J209" s="18">
        <v>0.83333333333333337</v>
      </c>
    </row>
    <row r="210" spans="1:10" x14ac:dyDescent="0.25">
      <c r="A210" s="8">
        <v>47</v>
      </c>
      <c r="B210" s="13">
        <v>43466</v>
      </c>
      <c r="C210" s="10">
        <v>5</v>
      </c>
      <c r="D210" s="10" t="s">
        <v>63</v>
      </c>
      <c r="E210" s="10" t="s">
        <v>64</v>
      </c>
      <c r="F210" s="10" t="s">
        <v>20</v>
      </c>
      <c r="G210" s="14">
        <v>1260</v>
      </c>
      <c r="H210" s="14">
        <v>6300</v>
      </c>
      <c r="I210" s="14">
        <v>15120</v>
      </c>
      <c r="J210" s="15">
        <v>0.41666666666666669</v>
      </c>
    </row>
    <row r="211" spans="1:10" x14ac:dyDescent="0.25">
      <c r="A211" s="9">
        <v>48</v>
      </c>
      <c r="B211" s="16">
        <v>36892</v>
      </c>
      <c r="C211" s="11">
        <v>8</v>
      </c>
      <c r="D211" s="11" t="s">
        <v>63</v>
      </c>
      <c r="E211" s="11" t="s">
        <v>64</v>
      </c>
      <c r="F211" s="11" t="s">
        <v>30</v>
      </c>
      <c r="G211" s="17">
        <v>350</v>
      </c>
      <c r="H211" s="17">
        <v>2800</v>
      </c>
      <c r="I211" s="17">
        <v>4200</v>
      </c>
      <c r="J211" s="18">
        <v>0.66666666666666663</v>
      </c>
    </row>
    <row r="212" spans="1:10" x14ac:dyDescent="0.25">
      <c r="A212" s="8">
        <v>48</v>
      </c>
      <c r="B212" s="13">
        <v>37257</v>
      </c>
      <c r="C212" s="10">
        <v>8</v>
      </c>
      <c r="D212" s="10" t="s">
        <v>63</v>
      </c>
      <c r="E212" s="10" t="s">
        <v>64</v>
      </c>
      <c r="F212" s="10" t="s">
        <v>30</v>
      </c>
      <c r="G212" s="14">
        <v>350</v>
      </c>
      <c r="H212" s="14">
        <v>2800</v>
      </c>
      <c r="I212" s="14">
        <v>4200</v>
      </c>
      <c r="J212" s="15">
        <v>0.66666666666666663</v>
      </c>
    </row>
    <row r="213" spans="1:10" x14ac:dyDescent="0.25">
      <c r="A213" s="9">
        <v>48</v>
      </c>
      <c r="B213" s="16">
        <v>37622</v>
      </c>
      <c r="C213" s="11">
        <v>8</v>
      </c>
      <c r="D213" s="11" t="s">
        <v>63</v>
      </c>
      <c r="E213" s="11" t="s">
        <v>64</v>
      </c>
      <c r="F213" s="11" t="s">
        <v>30</v>
      </c>
      <c r="G213" s="17">
        <v>350</v>
      </c>
      <c r="H213" s="17">
        <v>2800</v>
      </c>
      <c r="I213" s="17">
        <v>4200</v>
      </c>
      <c r="J213" s="18">
        <v>0.66666666666666663</v>
      </c>
    </row>
    <row r="214" spans="1:10" x14ac:dyDescent="0.25">
      <c r="A214" s="8">
        <v>48</v>
      </c>
      <c r="B214" s="13">
        <v>37987</v>
      </c>
      <c r="C214" s="10">
        <v>6</v>
      </c>
      <c r="D214" s="10" t="s">
        <v>63</v>
      </c>
      <c r="E214" s="10" t="s">
        <v>64</v>
      </c>
      <c r="F214" s="10" t="s">
        <v>30</v>
      </c>
      <c r="G214" s="14">
        <v>350</v>
      </c>
      <c r="H214" s="14">
        <v>2100</v>
      </c>
      <c r="I214" s="14">
        <v>4200</v>
      </c>
      <c r="J214" s="15">
        <v>0.5</v>
      </c>
    </row>
    <row r="215" spans="1:10" x14ac:dyDescent="0.25">
      <c r="A215" s="9">
        <v>48</v>
      </c>
      <c r="B215" s="16">
        <v>38353</v>
      </c>
      <c r="C215" s="11">
        <v>8</v>
      </c>
      <c r="D215" s="11" t="s">
        <v>63</v>
      </c>
      <c r="E215" s="11" t="s">
        <v>64</v>
      </c>
      <c r="F215" s="11" t="s">
        <v>30</v>
      </c>
      <c r="G215" s="17">
        <v>350</v>
      </c>
      <c r="H215" s="17">
        <v>2800</v>
      </c>
      <c r="I215" s="17">
        <v>4200</v>
      </c>
      <c r="J215" s="18">
        <v>0.66666666666666663</v>
      </c>
    </row>
    <row r="216" spans="1:10" x14ac:dyDescent="0.25">
      <c r="A216" s="8">
        <v>48</v>
      </c>
      <c r="B216" s="13">
        <v>38718</v>
      </c>
      <c r="C216" s="10">
        <v>6</v>
      </c>
      <c r="D216" s="10" t="s">
        <v>63</v>
      </c>
      <c r="E216" s="10" t="s">
        <v>64</v>
      </c>
      <c r="F216" s="10" t="s">
        <v>30</v>
      </c>
      <c r="G216" s="14">
        <v>350</v>
      </c>
      <c r="H216" s="14">
        <v>2100</v>
      </c>
      <c r="I216" s="14">
        <v>4200</v>
      </c>
      <c r="J216" s="15">
        <v>0.5</v>
      </c>
    </row>
    <row r="217" spans="1:10" x14ac:dyDescent="0.25">
      <c r="A217" s="9">
        <v>48</v>
      </c>
      <c r="B217" s="16">
        <v>39083</v>
      </c>
      <c r="C217" s="11">
        <v>6</v>
      </c>
      <c r="D217" s="11" t="s">
        <v>63</v>
      </c>
      <c r="E217" s="11" t="s">
        <v>64</v>
      </c>
      <c r="F217" s="11" t="s">
        <v>30</v>
      </c>
      <c r="G217" s="17">
        <v>350</v>
      </c>
      <c r="H217" s="17">
        <v>2100</v>
      </c>
      <c r="I217" s="17">
        <v>4200</v>
      </c>
      <c r="J217" s="18">
        <v>0.5</v>
      </c>
    </row>
    <row r="218" spans="1:10" x14ac:dyDescent="0.25">
      <c r="A218" s="8">
        <v>48</v>
      </c>
      <c r="B218" s="13">
        <v>39448</v>
      </c>
      <c r="C218" s="10">
        <v>8</v>
      </c>
      <c r="D218" s="10" t="s">
        <v>63</v>
      </c>
      <c r="E218" s="10" t="s">
        <v>64</v>
      </c>
      <c r="F218" s="10" t="s">
        <v>30</v>
      </c>
      <c r="G218" s="14">
        <v>350</v>
      </c>
      <c r="H218" s="14">
        <v>2800</v>
      </c>
      <c r="I218" s="14">
        <v>4200</v>
      </c>
      <c r="J218" s="15">
        <v>0.66666666666666663</v>
      </c>
    </row>
    <row r="219" spans="1:10" x14ac:dyDescent="0.25">
      <c r="A219" s="9">
        <v>48</v>
      </c>
      <c r="B219" s="16">
        <v>39814</v>
      </c>
      <c r="C219" s="11">
        <v>9</v>
      </c>
      <c r="D219" s="11" t="s">
        <v>63</v>
      </c>
      <c r="E219" s="11" t="s">
        <v>64</v>
      </c>
      <c r="F219" s="11" t="s">
        <v>30</v>
      </c>
      <c r="G219" s="17">
        <v>350</v>
      </c>
      <c r="H219" s="17">
        <v>3150</v>
      </c>
      <c r="I219" s="17">
        <v>4200</v>
      </c>
      <c r="J219" s="18">
        <v>0.75</v>
      </c>
    </row>
    <row r="220" spans="1:10" x14ac:dyDescent="0.25">
      <c r="A220" s="8">
        <v>48</v>
      </c>
      <c r="B220" s="13">
        <v>40179</v>
      </c>
      <c r="C220" s="10">
        <v>6</v>
      </c>
      <c r="D220" s="10" t="s">
        <v>63</v>
      </c>
      <c r="E220" s="10" t="s">
        <v>64</v>
      </c>
      <c r="F220" s="10" t="s">
        <v>30</v>
      </c>
      <c r="G220" s="14">
        <v>350</v>
      </c>
      <c r="H220" s="14">
        <v>2100</v>
      </c>
      <c r="I220" s="14">
        <v>4200</v>
      </c>
      <c r="J220" s="15">
        <v>0.5</v>
      </c>
    </row>
    <row r="221" spans="1:10" x14ac:dyDescent="0.25">
      <c r="A221" s="9">
        <v>48</v>
      </c>
      <c r="B221" s="16">
        <v>40544</v>
      </c>
      <c r="C221" s="11">
        <v>5</v>
      </c>
      <c r="D221" s="11" t="s">
        <v>63</v>
      </c>
      <c r="E221" s="11" t="s">
        <v>64</v>
      </c>
      <c r="F221" s="11" t="s">
        <v>30</v>
      </c>
      <c r="G221" s="17">
        <v>350</v>
      </c>
      <c r="H221" s="17">
        <v>1750</v>
      </c>
      <c r="I221" s="17">
        <v>4200</v>
      </c>
      <c r="J221" s="18">
        <v>0.41666666666666669</v>
      </c>
    </row>
    <row r="222" spans="1:10" x14ac:dyDescent="0.25">
      <c r="A222" s="8">
        <v>48</v>
      </c>
      <c r="B222" s="13">
        <v>40909</v>
      </c>
      <c r="C222" s="10">
        <v>5</v>
      </c>
      <c r="D222" s="10" t="s">
        <v>63</v>
      </c>
      <c r="E222" s="10" t="s">
        <v>64</v>
      </c>
      <c r="F222" s="10" t="s">
        <v>30</v>
      </c>
      <c r="G222" s="14">
        <v>350</v>
      </c>
      <c r="H222" s="14">
        <v>1750</v>
      </c>
      <c r="I222" s="14">
        <v>4200</v>
      </c>
      <c r="J222" s="15">
        <v>0.41666666666666669</v>
      </c>
    </row>
    <row r="223" spans="1:10" x14ac:dyDescent="0.25">
      <c r="A223" s="9">
        <v>48</v>
      </c>
      <c r="B223" s="16">
        <v>41275</v>
      </c>
      <c r="C223" s="11">
        <v>9</v>
      </c>
      <c r="D223" s="11" t="s">
        <v>63</v>
      </c>
      <c r="E223" s="11" t="s">
        <v>64</v>
      </c>
      <c r="F223" s="11" t="s">
        <v>30</v>
      </c>
      <c r="G223" s="17">
        <v>350</v>
      </c>
      <c r="H223" s="17">
        <v>3150</v>
      </c>
      <c r="I223" s="17">
        <v>4200</v>
      </c>
      <c r="J223" s="18">
        <v>0.75</v>
      </c>
    </row>
    <row r="224" spans="1:10" x14ac:dyDescent="0.25">
      <c r="A224" s="8">
        <v>48</v>
      </c>
      <c r="B224" s="13">
        <v>41640</v>
      </c>
      <c r="C224" s="10">
        <v>8</v>
      </c>
      <c r="D224" s="10" t="s">
        <v>63</v>
      </c>
      <c r="E224" s="10" t="s">
        <v>64</v>
      </c>
      <c r="F224" s="10" t="s">
        <v>30</v>
      </c>
      <c r="G224" s="14">
        <v>350</v>
      </c>
      <c r="H224" s="14">
        <v>2800</v>
      </c>
      <c r="I224" s="14">
        <v>4200</v>
      </c>
      <c r="J224" s="15">
        <v>0.66666666666666663</v>
      </c>
    </row>
    <row r="225" spans="1:10" x14ac:dyDescent="0.25">
      <c r="A225" s="9">
        <v>48</v>
      </c>
      <c r="B225" s="16">
        <v>42005</v>
      </c>
      <c r="C225" s="11">
        <v>6</v>
      </c>
      <c r="D225" s="11" t="s">
        <v>63</v>
      </c>
      <c r="E225" s="11" t="s">
        <v>64</v>
      </c>
      <c r="F225" s="11" t="s">
        <v>30</v>
      </c>
      <c r="G225" s="17">
        <v>350</v>
      </c>
      <c r="H225" s="17">
        <v>2100</v>
      </c>
      <c r="I225" s="17">
        <v>4200</v>
      </c>
      <c r="J225" s="18">
        <v>0.5</v>
      </c>
    </row>
    <row r="226" spans="1:10" x14ac:dyDescent="0.25">
      <c r="A226" s="8">
        <v>48</v>
      </c>
      <c r="B226" s="13">
        <v>42370</v>
      </c>
      <c r="C226" s="10">
        <v>5</v>
      </c>
      <c r="D226" s="10" t="s">
        <v>63</v>
      </c>
      <c r="E226" s="10" t="s">
        <v>64</v>
      </c>
      <c r="F226" s="10" t="s">
        <v>30</v>
      </c>
      <c r="G226" s="14">
        <v>350</v>
      </c>
      <c r="H226" s="14">
        <v>1750</v>
      </c>
      <c r="I226" s="14">
        <v>4200</v>
      </c>
      <c r="J226" s="15">
        <v>0.41666666666666669</v>
      </c>
    </row>
    <row r="227" spans="1:10" x14ac:dyDescent="0.25">
      <c r="A227" s="9">
        <v>48</v>
      </c>
      <c r="B227" s="16">
        <v>42736</v>
      </c>
      <c r="C227" s="11">
        <v>5</v>
      </c>
      <c r="D227" s="11" t="s">
        <v>63</v>
      </c>
      <c r="E227" s="11" t="s">
        <v>64</v>
      </c>
      <c r="F227" s="11" t="s">
        <v>30</v>
      </c>
      <c r="G227" s="17">
        <v>350</v>
      </c>
      <c r="H227" s="17">
        <v>1750</v>
      </c>
      <c r="I227" s="17">
        <v>4200</v>
      </c>
      <c r="J227" s="18">
        <v>0.41666666666666669</v>
      </c>
    </row>
    <row r="228" spans="1:10" x14ac:dyDescent="0.25">
      <c r="A228" s="8">
        <v>48</v>
      </c>
      <c r="B228" s="13">
        <v>43101</v>
      </c>
      <c r="C228" s="10">
        <v>7</v>
      </c>
      <c r="D228" s="10" t="s">
        <v>63</v>
      </c>
      <c r="E228" s="10" t="s">
        <v>64</v>
      </c>
      <c r="F228" s="10" t="s">
        <v>30</v>
      </c>
      <c r="G228" s="14">
        <v>350</v>
      </c>
      <c r="H228" s="14">
        <v>2450</v>
      </c>
      <c r="I228" s="14">
        <v>4200</v>
      </c>
      <c r="J228" s="15">
        <v>0.58333333333333337</v>
      </c>
    </row>
    <row r="229" spans="1:10" x14ac:dyDescent="0.25">
      <c r="A229" s="9">
        <v>48</v>
      </c>
      <c r="B229" s="16">
        <v>43466</v>
      </c>
      <c r="C229" s="11">
        <v>5</v>
      </c>
      <c r="D229" s="11" t="s">
        <v>63</v>
      </c>
      <c r="E229" s="11" t="s">
        <v>64</v>
      </c>
      <c r="F229" s="11" t="s">
        <v>30</v>
      </c>
      <c r="G229" s="17">
        <v>350</v>
      </c>
      <c r="H229" s="17">
        <v>1750</v>
      </c>
      <c r="I229" s="17">
        <v>4200</v>
      </c>
      <c r="J229" s="18">
        <v>0.41666666666666669</v>
      </c>
    </row>
    <row r="230" spans="1:10" x14ac:dyDescent="0.25">
      <c r="A230" s="8">
        <v>49</v>
      </c>
      <c r="B230" s="13">
        <v>36892</v>
      </c>
      <c r="C230" s="10">
        <v>7</v>
      </c>
      <c r="D230" s="10" t="s">
        <v>63</v>
      </c>
      <c r="E230" s="10" t="s">
        <v>64</v>
      </c>
      <c r="F230" s="10" t="s">
        <v>20</v>
      </c>
      <c r="G230" s="14">
        <v>420</v>
      </c>
      <c r="H230" s="14">
        <v>2940</v>
      </c>
      <c r="I230" s="14">
        <v>5040</v>
      </c>
      <c r="J230" s="15">
        <v>0.58333333333333337</v>
      </c>
    </row>
    <row r="231" spans="1:10" x14ac:dyDescent="0.25">
      <c r="A231" s="9">
        <v>49</v>
      </c>
      <c r="B231" s="16">
        <v>37257</v>
      </c>
      <c r="C231" s="11">
        <v>9</v>
      </c>
      <c r="D231" s="11" t="s">
        <v>63</v>
      </c>
      <c r="E231" s="11" t="s">
        <v>64</v>
      </c>
      <c r="F231" s="11" t="s">
        <v>20</v>
      </c>
      <c r="G231" s="17">
        <v>420</v>
      </c>
      <c r="H231" s="17">
        <v>3780</v>
      </c>
      <c r="I231" s="17">
        <v>5040</v>
      </c>
      <c r="J231" s="18">
        <v>0.75</v>
      </c>
    </row>
    <row r="232" spans="1:10" x14ac:dyDescent="0.25">
      <c r="A232" s="8">
        <v>49</v>
      </c>
      <c r="B232" s="13">
        <v>37622</v>
      </c>
      <c r="C232" s="10">
        <v>9</v>
      </c>
      <c r="D232" s="10" t="s">
        <v>63</v>
      </c>
      <c r="E232" s="10" t="s">
        <v>64</v>
      </c>
      <c r="F232" s="10" t="s">
        <v>20</v>
      </c>
      <c r="G232" s="14">
        <v>420</v>
      </c>
      <c r="H232" s="14">
        <v>3780</v>
      </c>
      <c r="I232" s="14">
        <v>5040</v>
      </c>
      <c r="J232" s="15">
        <v>0.75</v>
      </c>
    </row>
    <row r="233" spans="1:10" x14ac:dyDescent="0.25">
      <c r="A233" s="9">
        <v>49</v>
      </c>
      <c r="B233" s="16">
        <v>37987</v>
      </c>
      <c r="C233" s="11">
        <v>8</v>
      </c>
      <c r="D233" s="11" t="s">
        <v>63</v>
      </c>
      <c r="E233" s="11" t="s">
        <v>64</v>
      </c>
      <c r="F233" s="11" t="s">
        <v>20</v>
      </c>
      <c r="G233" s="17">
        <v>420</v>
      </c>
      <c r="H233" s="17">
        <v>3360</v>
      </c>
      <c r="I233" s="17">
        <v>5040</v>
      </c>
      <c r="J233" s="18">
        <v>0.66666666666666663</v>
      </c>
    </row>
    <row r="234" spans="1:10" x14ac:dyDescent="0.25">
      <c r="A234" s="8">
        <v>49</v>
      </c>
      <c r="B234" s="13">
        <v>38353</v>
      </c>
      <c r="C234" s="10">
        <v>7</v>
      </c>
      <c r="D234" s="10" t="s">
        <v>63</v>
      </c>
      <c r="E234" s="10" t="s">
        <v>64</v>
      </c>
      <c r="F234" s="10" t="s">
        <v>20</v>
      </c>
      <c r="G234" s="14">
        <v>420</v>
      </c>
      <c r="H234" s="14">
        <v>2940</v>
      </c>
      <c r="I234" s="14">
        <v>5040</v>
      </c>
      <c r="J234" s="15">
        <v>0.58333333333333337</v>
      </c>
    </row>
    <row r="235" spans="1:10" x14ac:dyDescent="0.25">
      <c r="A235" s="9">
        <v>49</v>
      </c>
      <c r="B235" s="16">
        <v>38718</v>
      </c>
      <c r="C235" s="11">
        <v>9</v>
      </c>
      <c r="D235" s="11" t="s">
        <v>63</v>
      </c>
      <c r="E235" s="11" t="s">
        <v>64</v>
      </c>
      <c r="F235" s="11" t="s">
        <v>20</v>
      </c>
      <c r="G235" s="17">
        <v>420</v>
      </c>
      <c r="H235" s="17">
        <v>3780</v>
      </c>
      <c r="I235" s="17">
        <v>5040</v>
      </c>
      <c r="J235" s="18">
        <v>0.75</v>
      </c>
    </row>
    <row r="236" spans="1:10" x14ac:dyDescent="0.25">
      <c r="A236" s="8">
        <v>49</v>
      </c>
      <c r="B236" s="13">
        <v>39083</v>
      </c>
      <c r="C236" s="10">
        <v>9</v>
      </c>
      <c r="D236" s="10" t="s">
        <v>63</v>
      </c>
      <c r="E236" s="10" t="s">
        <v>64</v>
      </c>
      <c r="F236" s="10" t="s">
        <v>20</v>
      </c>
      <c r="G236" s="14">
        <v>420</v>
      </c>
      <c r="H236" s="14">
        <v>3780</v>
      </c>
      <c r="I236" s="14">
        <v>5040</v>
      </c>
      <c r="J236" s="15">
        <v>0.75</v>
      </c>
    </row>
    <row r="237" spans="1:10" x14ac:dyDescent="0.25">
      <c r="A237" s="9">
        <v>49</v>
      </c>
      <c r="B237" s="16">
        <v>39448</v>
      </c>
      <c r="C237" s="11">
        <v>9</v>
      </c>
      <c r="D237" s="11" t="s">
        <v>63</v>
      </c>
      <c r="E237" s="11" t="s">
        <v>64</v>
      </c>
      <c r="F237" s="11" t="s">
        <v>20</v>
      </c>
      <c r="G237" s="17">
        <v>420</v>
      </c>
      <c r="H237" s="17">
        <v>3780</v>
      </c>
      <c r="I237" s="17">
        <v>5040</v>
      </c>
      <c r="J237" s="18">
        <v>0.75</v>
      </c>
    </row>
    <row r="238" spans="1:10" x14ac:dyDescent="0.25">
      <c r="A238" s="8">
        <v>49</v>
      </c>
      <c r="B238" s="13">
        <v>39814</v>
      </c>
      <c r="C238" s="10">
        <v>7</v>
      </c>
      <c r="D238" s="10" t="s">
        <v>63</v>
      </c>
      <c r="E238" s="10" t="s">
        <v>64</v>
      </c>
      <c r="F238" s="10" t="s">
        <v>20</v>
      </c>
      <c r="G238" s="14">
        <v>420</v>
      </c>
      <c r="H238" s="14">
        <v>2940</v>
      </c>
      <c r="I238" s="14">
        <v>5040</v>
      </c>
      <c r="J238" s="15">
        <v>0.58333333333333337</v>
      </c>
    </row>
    <row r="239" spans="1:10" x14ac:dyDescent="0.25">
      <c r="A239" s="9">
        <v>49</v>
      </c>
      <c r="B239" s="16">
        <v>40179</v>
      </c>
      <c r="C239" s="11">
        <v>9</v>
      </c>
      <c r="D239" s="11" t="s">
        <v>63</v>
      </c>
      <c r="E239" s="11" t="s">
        <v>64</v>
      </c>
      <c r="F239" s="11" t="s">
        <v>20</v>
      </c>
      <c r="G239" s="17">
        <v>420</v>
      </c>
      <c r="H239" s="17">
        <v>3780</v>
      </c>
      <c r="I239" s="17">
        <v>5040</v>
      </c>
      <c r="J239" s="18">
        <v>0.75</v>
      </c>
    </row>
    <row r="240" spans="1:10" x14ac:dyDescent="0.25">
      <c r="A240" s="8">
        <v>49</v>
      </c>
      <c r="B240" s="13">
        <v>40544</v>
      </c>
      <c r="C240" s="10">
        <v>7</v>
      </c>
      <c r="D240" s="10" t="s">
        <v>63</v>
      </c>
      <c r="E240" s="10" t="s">
        <v>64</v>
      </c>
      <c r="F240" s="10" t="s">
        <v>20</v>
      </c>
      <c r="G240" s="14">
        <v>420</v>
      </c>
      <c r="H240" s="14">
        <v>2940</v>
      </c>
      <c r="I240" s="14">
        <v>5040</v>
      </c>
      <c r="J240" s="15">
        <v>0.58333333333333337</v>
      </c>
    </row>
    <row r="241" spans="1:10" x14ac:dyDescent="0.25">
      <c r="A241" s="9">
        <v>49</v>
      </c>
      <c r="B241" s="16">
        <v>40909</v>
      </c>
      <c r="C241" s="11">
        <v>5</v>
      </c>
      <c r="D241" s="11" t="s">
        <v>63</v>
      </c>
      <c r="E241" s="11" t="s">
        <v>64</v>
      </c>
      <c r="F241" s="11" t="s">
        <v>20</v>
      </c>
      <c r="G241" s="17">
        <v>420</v>
      </c>
      <c r="H241" s="17">
        <v>2100</v>
      </c>
      <c r="I241" s="17">
        <v>5040</v>
      </c>
      <c r="J241" s="18">
        <v>0.41666666666666669</v>
      </c>
    </row>
    <row r="242" spans="1:10" x14ac:dyDescent="0.25">
      <c r="A242" s="8">
        <v>49</v>
      </c>
      <c r="B242" s="13">
        <v>41275</v>
      </c>
      <c r="C242" s="10">
        <v>8</v>
      </c>
      <c r="D242" s="10" t="s">
        <v>63</v>
      </c>
      <c r="E242" s="10" t="s">
        <v>64</v>
      </c>
      <c r="F242" s="10" t="s">
        <v>20</v>
      </c>
      <c r="G242" s="14">
        <v>420</v>
      </c>
      <c r="H242" s="14">
        <v>3360</v>
      </c>
      <c r="I242" s="14">
        <v>5040</v>
      </c>
      <c r="J242" s="15">
        <v>0.66666666666666663</v>
      </c>
    </row>
    <row r="243" spans="1:10" x14ac:dyDescent="0.25">
      <c r="A243" s="9">
        <v>49</v>
      </c>
      <c r="B243" s="16">
        <v>41640</v>
      </c>
      <c r="C243" s="11">
        <v>8</v>
      </c>
      <c r="D243" s="11" t="s">
        <v>63</v>
      </c>
      <c r="E243" s="11" t="s">
        <v>64</v>
      </c>
      <c r="F243" s="11" t="s">
        <v>20</v>
      </c>
      <c r="G243" s="17">
        <v>420</v>
      </c>
      <c r="H243" s="17">
        <v>3360</v>
      </c>
      <c r="I243" s="17">
        <v>5040</v>
      </c>
      <c r="J243" s="18">
        <v>0.66666666666666663</v>
      </c>
    </row>
    <row r="244" spans="1:10" x14ac:dyDescent="0.25">
      <c r="A244" s="8">
        <v>49</v>
      </c>
      <c r="B244" s="13">
        <v>42005</v>
      </c>
      <c r="C244" s="10">
        <v>9</v>
      </c>
      <c r="D244" s="10" t="s">
        <v>63</v>
      </c>
      <c r="E244" s="10" t="s">
        <v>64</v>
      </c>
      <c r="F244" s="10" t="s">
        <v>20</v>
      </c>
      <c r="G244" s="14">
        <v>420</v>
      </c>
      <c r="H244" s="14">
        <v>3780</v>
      </c>
      <c r="I244" s="14">
        <v>5040</v>
      </c>
      <c r="J244" s="15">
        <v>0.75</v>
      </c>
    </row>
    <row r="245" spans="1:10" x14ac:dyDescent="0.25">
      <c r="A245" s="9">
        <v>49</v>
      </c>
      <c r="B245" s="16">
        <v>42370</v>
      </c>
      <c r="C245" s="11">
        <v>6</v>
      </c>
      <c r="D245" s="11" t="s">
        <v>63</v>
      </c>
      <c r="E245" s="11" t="s">
        <v>64</v>
      </c>
      <c r="F245" s="11" t="s">
        <v>20</v>
      </c>
      <c r="G245" s="17">
        <v>420</v>
      </c>
      <c r="H245" s="17">
        <v>2520</v>
      </c>
      <c r="I245" s="17">
        <v>5040</v>
      </c>
      <c r="J245" s="18">
        <v>0.5</v>
      </c>
    </row>
    <row r="246" spans="1:10" x14ac:dyDescent="0.25">
      <c r="A246" s="8">
        <v>49</v>
      </c>
      <c r="B246" s="13">
        <v>42736</v>
      </c>
      <c r="C246" s="10">
        <v>6</v>
      </c>
      <c r="D246" s="10" t="s">
        <v>63</v>
      </c>
      <c r="E246" s="10" t="s">
        <v>64</v>
      </c>
      <c r="F246" s="10" t="s">
        <v>20</v>
      </c>
      <c r="G246" s="14">
        <v>420</v>
      </c>
      <c r="H246" s="14">
        <v>2520</v>
      </c>
      <c r="I246" s="14">
        <v>5040</v>
      </c>
      <c r="J246" s="15">
        <v>0.5</v>
      </c>
    </row>
    <row r="247" spans="1:10" x14ac:dyDescent="0.25">
      <c r="A247" s="9">
        <v>49</v>
      </c>
      <c r="B247" s="16">
        <v>43101</v>
      </c>
      <c r="C247" s="11">
        <v>7</v>
      </c>
      <c r="D247" s="11" t="s">
        <v>63</v>
      </c>
      <c r="E247" s="11" t="s">
        <v>64</v>
      </c>
      <c r="F247" s="11" t="s">
        <v>20</v>
      </c>
      <c r="G247" s="17">
        <v>420</v>
      </c>
      <c r="H247" s="17">
        <v>2940</v>
      </c>
      <c r="I247" s="17">
        <v>5040</v>
      </c>
      <c r="J247" s="18">
        <v>0.58333333333333337</v>
      </c>
    </row>
    <row r="248" spans="1:10" x14ac:dyDescent="0.25">
      <c r="A248" s="8">
        <v>49</v>
      </c>
      <c r="B248" s="13">
        <v>43466</v>
      </c>
      <c r="C248" s="10">
        <v>5</v>
      </c>
      <c r="D248" s="10" t="s">
        <v>63</v>
      </c>
      <c r="E248" s="10" t="s">
        <v>64</v>
      </c>
      <c r="F248" s="10" t="s">
        <v>20</v>
      </c>
      <c r="G248" s="14">
        <v>420</v>
      </c>
      <c r="H248" s="14">
        <v>2100</v>
      </c>
      <c r="I248" s="14">
        <v>5040</v>
      </c>
      <c r="J248" s="15">
        <v>0.41666666666666669</v>
      </c>
    </row>
    <row r="249" spans="1:10" x14ac:dyDescent="0.25">
      <c r="A249" s="9">
        <v>50</v>
      </c>
      <c r="B249" s="16">
        <v>36892</v>
      </c>
      <c r="C249" s="11">
        <v>5</v>
      </c>
      <c r="D249" s="11" t="s">
        <v>63</v>
      </c>
      <c r="E249" s="11" t="s">
        <v>64</v>
      </c>
      <c r="F249" s="11" t="s">
        <v>24</v>
      </c>
      <c r="G249" s="17">
        <v>700</v>
      </c>
      <c r="H249" s="17">
        <v>3500</v>
      </c>
      <c r="I249" s="17">
        <v>8400</v>
      </c>
      <c r="J249" s="18">
        <v>0.41666666666666669</v>
      </c>
    </row>
    <row r="250" spans="1:10" x14ac:dyDescent="0.25">
      <c r="A250" s="8">
        <v>50</v>
      </c>
      <c r="B250" s="13">
        <v>37257</v>
      </c>
      <c r="C250" s="10">
        <v>8</v>
      </c>
      <c r="D250" s="10" t="s">
        <v>63</v>
      </c>
      <c r="E250" s="10" t="s">
        <v>64</v>
      </c>
      <c r="F250" s="10" t="s">
        <v>24</v>
      </c>
      <c r="G250" s="14">
        <v>700</v>
      </c>
      <c r="H250" s="14">
        <v>5600</v>
      </c>
      <c r="I250" s="14">
        <v>8400</v>
      </c>
      <c r="J250" s="15">
        <v>0.66666666666666663</v>
      </c>
    </row>
    <row r="251" spans="1:10" x14ac:dyDescent="0.25">
      <c r="A251" s="9">
        <v>50</v>
      </c>
      <c r="B251" s="16">
        <v>37622</v>
      </c>
      <c r="C251" s="11">
        <v>8</v>
      </c>
      <c r="D251" s="11" t="s">
        <v>63</v>
      </c>
      <c r="E251" s="11" t="s">
        <v>64</v>
      </c>
      <c r="F251" s="11" t="s">
        <v>24</v>
      </c>
      <c r="G251" s="17">
        <v>700</v>
      </c>
      <c r="H251" s="17">
        <v>5600</v>
      </c>
      <c r="I251" s="17">
        <v>8400</v>
      </c>
      <c r="J251" s="18">
        <v>0.66666666666666663</v>
      </c>
    </row>
    <row r="252" spans="1:10" x14ac:dyDescent="0.25">
      <c r="A252" s="8">
        <v>50</v>
      </c>
      <c r="B252" s="13">
        <v>37987</v>
      </c>
      <c r="C252" s="10">
        <v>7</v>
      </c>
      <c r="D252" s="10" t="s">
        <v>63</v>
      </c>
      <c r="E252" s="10" t="s">
        <v>64</v>
      </c>
      <c r="F252" s="10" t="s">
        <v>24</v>
      </c>
      <c r="G252" s="14">
        <v>700</v>
      </c>
      <c r="H252" s="14">
        <v>4900</v>
      </c>
      <c r="I252" s="14">
        <v>8400</v>
      </c>
      <c r="J252" s="15">
        <v>0.58333333333333337</v>
      </c>
    </row>
    <row r="253" spans="1:10" x14ac:dyDescent="0.25">
      <c r="A253" s="9">
        <v>50</v>
      </c>
      <c r="B253" s="16">
        <v>38353</v>
      </c>
      <c r="C253" s="11">
        <v>6</v>
      </c>
      <c r="D253" s="11" t="s">
        <v>63</v>
      </c>
      <c r="E253" s="11" t="s">
        <v>64</v>
      </c>
      <c r="F253" s="11" t="s">
        <v>24</v>
      </c>
      <c r="G253" s="17">
        <v>700</v>
      </c>
      <c r="H253" s="17">
        <v>4200</v>
      </c>
      <c r="I253" s="17">
        <v>8400</v>
      </c>
      <c r="J253" s="18">
        <v>0.5</v>
      </c>
    </row>
    <row r="254" spans="1:10" x14ac:dyDescent="0.25">
      <c r="A254" s="8">
        <v>50</v>
      </c>
      <c r="B254" s="13">
        <v>38718</v>
      </c>
      <c r="C254" s="10">
        <v>9</v>
      </c>
      <c r="D254" s="10" t="s">
        <v>63</v>
      </c>
      <c r="E254" s="10" t="s">
        <v>64</v>
      </c>
      <c r="F254" s="10" t="s">
        <v>24</v>
      </c>
      <c r="G254" s="14">
        <v>700</v>
      </c>
      <c r="H254" s="14">
        <v>6300</v>
      </c>
      <c r="I254" s="14">
        <v>8400</v>
      </c>
      <c r="J254" s="15">
        <v>0.75</v>
      </c>
    </row>
    <row r="255" spans="1:10" x14ac:dyDescent="0.25">
      <c r="A255" s="9">
        <v>50</v>
      </c>
      <c r="B255" s="16">
        <v>39083</v>
      </c>
      <c r="C255" s="11">
        <v>9</v>
      </c>
      <c r="D255" s="11" t="s">
        <v>63</v>
      </c>
      <c r="E255" s="11" t="s">
        <v>64</v>
      </c>
      <c r="F255" s="11" t="s">
        <v>24</v>
      </c>
      <c r="G255" s="17">
        <v>700</v>
      </c>
      <c r="H255" s="17">
        <v>6300</v>
      </c>
      <c r="I255" s="17">
        <v>8400</v>
      </c>
      <c r="J255" s="18">
        <v>0.75</v>
      </c>
    </row>
    <row r="256" spans="1:10" x14ac:dyDescent="0.25">
      <c r="A256" s="8">
        <v>50</v>
      </c>
      <c r="B256" s="13">
        <v>39448</v>
      </c>
      <c r="C256" s="10">
        <v>7</v>
      </c>
      <c r="D256" s="10" t="s">
        <v>63</v>
      </c>
      <c r="E256" s="10" t="s">
        <v>64</v>
      </c>
      <c r="F256" s="10" t="s">
        <v>24</v>
      </c>
      <c r="G256" s="14">
        <v>700</v>
      </c>
      <c r="H256" s="14">
        <v>4900</v>
      </c>
      <c r="I256" s="14">
        <v>8400</v>
      </c>
      <c r="J256" s="15">
        <v>0.58333333333333337</v>
      </c>
    </row>
    <row r="257" spans="1:10" x14ac:dyDescent="0.25">
      <c r="A257" s="9">
        <v>50</v>
      </c>
      <c r="B257" s="16">
        <v>39814</v>
      </c>
      <c r="C257" s="11">
        <v>7</v>
      </c>
      <c r="D257" s="11" t="s">
        <v>63</v>
      </c>
      <c r="E257" s="11" t="s">
        <v>64</v>
      </c>
      <c r="F257" s="11" t="s">
        <v>24</v>
      </c>
      <c r="G257" s="17">
        <v>700</v>
      </c>
      <c r="H257" s="17">
        <v>4900</v>
      </c>
      <c r="I257" s="17">
        <v>8400</v>
      </c>
      <c r="J257" s="18">
        <v>0.58333333333333337</v>
      </c>
    </row>
    <row r="258" spans="1:10" x14ac:dyDescent="0.25">
      <c r="A258" s="8">
        <v>50</v>
      </c>
      <c r="B258" s="13">
        <v>40179</v>
      </c>
      <c r="C258" s="10">
        <v>9</v>
      </c>
      <c r="D258" s="10" t="s">
        <v>63</v>
      </c>
      <c r="E258" s="10" t="s">
        <v>64</v>
      </c>
      <c r="F258" s="10" t="s">
        <v>24</v>
      </c>
      <c r="G258" s="14">
        <v>700</v>
      </c>
      <c r="H258" s="14">
        <v>6300</v>
      </c>
      <c r="I258" s="14">
        <v>8400</v>
      </c>
      <c r="J258" s="15">
        <v>0.75</v>
      </c>
    </row>
    <row r="259" spans="1:10" x14ac:dyDescent="0.25">
      <c r="A259" s="9">
        <v>50</v>
      </c>
      <c r="B259" s="16">
        <v>40544</v>
      </c>
      <c r="C259" s="11">
        <v>7</v>
      </c>
      <c r="D259" s="11" t="s">
        <v>63</v>
      </c>
      <c r="E259" s="11" t="s">
        <v>64</v>
      </c>
      <c r="F259" s="11" t="s">
        <v>24</v>
      </c>
      <c r="G259" s="17">
        <v>700</v>
      </c>
      <c r="H259" s="17">
        <v>4900</v>
      </c>
      <c r="I259" s="17">
        <v>8400</v>
      </c>
      <c r="J259" s="18">
        <v>0.58333333333333337</v>
      </c>
    </row>
    <row r="260" spans="1:10" x14ac:dyDescent="0.25">
      <c r="A260" s="8">
        <v>50</v>
      </c>
      <c r="B260" s="13">
        <v>40909</v>
      </c>
      <c r="C260" s="10">
        <v>9</v>
      </c>
      <c r="D260" s="10" t="s">
        <v>63</v>
      </c>
      <c r="E260" s="10" t="s">
        <v>64</v>
      </c>
      <c r="F260" s="10" t="s">
        <v>24</v>
      </c>
      <c r="G260" s="14">
        <v>700</v>
      </c>
      <c r="H260" s="14">
        <v>6300</v>
      </c>
      <c r="I260" s="14">
        <v>8400</v>
      </c>
      <c r="J260" s="15">
        <v>0.75</v>
      </c>
    </row>
    <row r="261" spans="1:10" x14ac:dyDescent="0.25">
      <c r="A261" s="9">
        <v>50</v>
      </c>
      <c r="B261" s="16">
        <v>41275</v>
      </c>
      <c r="C261" s="11">
        <v>6</v>
      </c>
      <c r="D261" s="11" t="s">
        <v>63</v>
      </c>
      <c r="E261" s="11" t="s">
        <v>64</v>
      </c>
      <c r="F261" s="11" t="s">
        <v>24</v>
      </c>
      <c r="G261" s="17">
        <v>700</v>
      </c>
      <c r="H261" s="17">
        <v>4200</v>
      </c>
      <c r="I261" s="17">
        <v>8400</v>
      </c>
      <c r="J261" s="18">
        <v>0.5</v>
      </c>
    </row>
    <row r="262" spans="1:10" x14ac:dyDescent="0.25">
      <c r="A262" s="8">
        <v>50</v>
      </c>
      <c r="B262" s="13">
        <v>41640</v>
      </c>
      <c r="C262" s="10">
        <v>7</v>
      </c>
      <c r="D262" s="10" t="s">
        <v>63</v>
      </c>
      <c r="E262" s="10" t="s">
        <v>64</v>
      </c>
      <c r="F262" s="10" t="s">
        <v>24</v>
      </c>
      <c r="G262" s="14">
        <v>700</v>
      </c>
      <c r="H262" s="14">
        <v>4900</v>
      </c>
      <c r="I262" s="14">
        <v>8400</v>
      </c>
      <c r="J262" s="15">
        <v>0.58333333333333337</v>
      </c>
    </row>
    <row r="263" spans="1:10" x14ac:dyDescent="0.25">
      <c r="A263" s="9">
        <v>50</v>
      </c>
      <c r="B263" s="16">
        <v>42005</v>
      </c>
      <c r="C263" s="11">
        <v>9</v>
      </c>
      <c r="D263" s="11" t="s">
        <v>63</v>
      </c>
      <c r="E263" s="11" t="s">
        <v>64</v>
      </c>
      <c r="F263" s="11" t="s">
        <v>24</v>
      </c>
      <c r="G263" s="17">
        <v>700</v>
      </c>
      <c r="H263" s="17">
        <v>6300</v>
      </c>
      <c r="I263" s="17">
        <v>8400</v>
      </c>
      <c r="J263" s="18">
        <v>0.75</v>
      </c>
    </row>
    <row r="264" spans="1:10" x14ac:dyDescent="0.25">
      <c r="A264" s="8">
        <v>50</v>
      </c>
      <c r="B264" s="13">
        <v>42370</v>
      </c>
      <c r="C264" s="10">
        <v>5</v>
      </c>
      <c r="D264" s="10" t="s">
        <v>63</v>
      </c>
      <c r="E264" s="10" t="s">
        <v>64</v>
      </c>
      <c r="F264" s="10" t="s">
        <v>24</v>
      </c>
      <c r="G264" s="14">
        <v>700</v>
      </c>
      <c r="H264" s="14">
        <v>3500</v>
      </c>
      <c r="I264" s="14">
        <v>8400</v>
      </c>
      <c r="J264" s="15">
        <v>0.41666666666666669</v>
      </c>
    </row>
    <row r="265" spans="1:10" x14ac:dyDescent="0.25">
      <c r="A265" s="9">
        <v>50</v>
      </c>
      <c r="B265" s="16">
        <v>42736</v>
      </c>
      <c r="C265" s="11">
        <v>5</v>
      </c>
      <c r="D265" s="11" t="s">
        <v>63</v>
      </c>
      <c r="E265" s="11" t="s">
        <v>64</v>
      </c>
      <c r="F265" s="11" t="s">
        <v>24</v>
      </c>
      <c r="G265" s="17">
        <v>700</v>
      </c>
      <c r="H265" s="17">
        <v>3500</v>
      </c>
      <c r="I265" s="17">
        <v>8400</v>
      </c>
      <c r="J265" s="18">
        <v>0.41666666666666669</v>
      </c>
    </row>
    <row r="266" spans="1:10" x14ac:dyDescent="0.25">
      <c r="A266" s="8">
        <v>50</v>
      </c>
      <c r="B266" s="13">
        <v>43101</v>
      </c>
      <c r="C266" s="10">
        <v>7</v>
      </c>
      <c r="D266" s="10" t="s">
        <v>63</v>
      </c>
      <c r="E266" s="10" t="s">
        <v>64</v>
      </c>
      <c r="F266" s="10" t="s">
        <v>24</v>
      </c>
      <c r="G266" s="14">
        <v>700</v>
      </c>
      <c r="H266" s="14">
        <v>4900</v>
      </c>
      <c r="I266" s="14">
        <v>8400</v>
      </c>
      <c r="J266" s="15">
        <v>0.58333333333333337</v>
      </c>
    </row>
    <row r="267" spans="1:10" x14ac:dyDescent="0.25">
      <c r="A267" s="9">
        <v>50</v>
      </c>
      <c r="B267" s="16">
        <v>43466</v>
      </c>
      <c r="C267" s="11">
        <v>7</v>
      </c>
      <c r="D267" s="11" t="s">
        <v>63</v>
      </c>
      <c r="E267" s="11" t="s">
        <v>64</v>
      </c>
      <c r="F267" s="11" t="s">
        <v>24</v>
      </c>
      <c r="G267" s="17">
        <v>700</v>
      </c>
      <c r="H267" s="17">
        <v>4900</v>
      </c>
      <c r="I267" s="17">
        <v>8400</v>
      </c>
      <c r="J267" s="18">
        <v>0.58333333333333337</v>
      </c>
    </row>
    <row r="268" spans="1:10" x14ac:dyDescent="0.25">
      <c r="A268" s="8">
        <v>51</v>
      </c>
      <c r="B268" s="13">
        <v>36892</v>
      </c>
      <c r="C268" s="10">
        <v>8</v>
      </c>
      <c r="D268" s="10" t="s">
        <v>63</v>
      </c>
      <c r="E268" s="10" t="s">
        <v>64</v>
      </c>
      <c r="F268" s="10" t="s">
        <v>26</v>
      </c>
      <c r="G268" s="14">
        <v>630</v>
      </c>
      <c r="H268" s="14">
        <v>5040</v>
      </c>
      <c r="I268" s="14">
        <v>7560</v>
      </c>
      <c r="J268" s="15">
        <v>0.66666666666666663</v>
      </c>
    </row>
    <row r="269" spans="1:10" x14ac:dyDescent="0.25">
      <c r="A269" s="9">
        <v>51</v>
      </c>
      <c r="B269" s="16">
        <v>37257</v>
      </c>
      <c r="C269" s="11">
        <v>7</v>
      </c>
      <c r="D269" s="11" t="s">
        <v>63</v>
      </c>
      <c r="E269" s="11" t="s">
        <v>64</v>
      </c>
      <c r="F269" s="11" t="s">
        <v>26</v>
      </c>
      <c r="G269" s="17">
        <v>630</v>
      </c>
      <c r="H269" s="17">
        <v>4410</v>
      </c>
      <c r="I269" s="17">
        <v>7560</v>
      </c>
      <c r="J269" s="18">
        <v>0.58333333333333337</v>
      </c>
    </row>
    <row r="270" spans="1:10" x14ac:dyDescent="0.25">
      <c r="A270" s="8">
        <v>51</v>
      </c>
      <c r="B270" s="13">
        <v>37622</v>
      </c>
      <c r="C270" s="10">
        <v>6</v>
      </c>
      <c r="D270" s="10" t="s">
        <v>63</v>
      </c>
      <c r="E270" s="10" t="s">
        <v>64</v>
      </c>
      <c r="F270" s="10" t="s">
        <v>26</v>
      </c>
      <c r="G270" s="14">
        <v>630</v>
      </c>
      <c r="H270" s="14">
        <v>3780</v>
      </c>
      <c r="I270" s="14">
        <v>7560</v>
      </c>
      <c r="J270" s="15">
        <v>0.5</v>
      </c>
    </row>
    <row r="271" spans="1:10" x14ac:dyDescent="0.25">
      <c r="A271" s="9">
        <v>51</v>
      </c>
      <c r="B271" s="16">
        <v>37987</v>
      </c>
      <c r="C271" s="11">
        <v>7</v>
      </c>
      <c r="D271" s="11" t="s">
        <v>63</v>
      </c>
      <c r="E271" s="11" t="s">
        <v>64</v>
      </c>
      <c r="F271" s="11" t="s">
        <v>26</v>
      </c>
      <c r="G271" s="17">
        <v>630</v>
      </c>
      <c r="H271" s="17">
        <v>4410</v>
      </c>
      <c r="I271" s="17">
        <v>7560</v>
      </c>
      <c r="J271" s="18">
        <v>0.58333333333333337</v>
      </c>
    </row>
    <row r="272" spans="1:10" x14ac:dyDescent="0.25">
      <c r="A272" s="8">
        <v>51</v>
      </c>
      <c r="B272" s="13">
        <v>38353</v>
      </c>
      <c r="C272" s="10">
        <v>8</v>
      </c>
      <c r="D272" s="10" t="s">
        <v>63</v>
      </c>
      <c r="E272" s="10" t="s">
        <v>64</v>
      </c>
      <c r="F272" s="10" t="s">
        <v>26</v>
      </c>
      <c r="G272" s="14">
        <v>630</v>
      </c>
      <c r="H272" s="14">
        <v>5040</v>
      </c>
      <c r="I272" s="14">
        <v>7560</v>
      </c>
      <c r="J272" s="15">
        <v>0.66666666666666663</v>
      </c>
    </row>
    <row r="273" spans="1:10" x14ac:dyDescent="0.25">
      <c r="A273" s="9">
        <v>51</v>
      </c>
      <c r="B273" s="16">
        <v>38718</v>
      </c>
      <c r="C273" s="11">
        <v>8</v>
      </c>
      <c r="D273" s="11" t="s">
        <v>63</v>
      </c>
      <c r="E273" s="11" t="s">
        <v>64</v>
      </c>
      <c r="F273" s="11" t="s">
        <v>26</v>
      </c>
      <c r="G273" s="17">
        <v>630</v>
      </c>
      <c r="H273" s="17">
        <v>5040</v>
      </c>
      <c r="I273" s="17">
        <v>7560</v>
      </c>
      <c r="J273" s="18">
        <v>0.66666666666666663</v>
      </c>
    </row>
    <row r="274" spans="1:10" x14ac:dyDescent="0.25">
      <c r="A274" s="8">
        <v>51</v>
      </c>
      <c r="B274" s="13">
        <v>39083</v>
      </c>
      <c r="C274" s="10">
        <v>5</v>
      </c>
      <c r="D274" s="10" t="s">
        <v>63</v>
      </c>
      <c r="E274" s="10" t="s">
        <v>64</v>
      </c>
      <c r="F274" s="10" t="s">
        <v>26</v>
      </c>
      <c r="G274" s="14">
        <v>630</v>
      </c>
      <c r="H274" s="14">
        <v>3150</v>
      </c>
      <c r="I274" s="14">
        <v>7560</v>
      </c>
      <c r="J274" s="15">
        <v>0.41666666666666669</v>
      </c>
    </row>
    <row r="275" spans="1:10" x14ac:dyDescent="0.25">
      <c r="A275" s="9">
        <v>51</v>
      </c>
      <c r="B275" s="16">
        <v>39448</v>
      </c>
      <c r="C275" s="11">
        <v>5</v>
      </c>
      <c r="D275" s="11" t="s">
        <v>63</v>
      </c>
      <c r="E275" s="11" t="s">
        <v>64</v>
      </c>
      <c r="F275" s="11" t="s">
        <v>26</v>
      </c>
      <c r="G275" s="17">
        <v>630</v>
      </c>
      <c r="H275" s="17">
        <v>3150</v>
      </c>
      <c r="I275" s="17">
        <v>7560</v>
      </c>
      <c r="J275" s="18">
        <v>0.41666666666666669</v>
      </c>
    </row>
    <row r="276" spans="1:10" x14ac:dyDescent="0.25">
      <c r="A276" s="8">
        <v>51</v>
      </c>
      <c r="B276" s="13">
        <v>39814</v>
      </c>
      <c r="C276" s="10">
        <v>8</v>
      </c>
      <c r="D276" s="10" t="s">
        <v>63</v>
      </c>
      <c r="E276" s="10" t="s">
        <v>64</v>
      </c>
      <c r="F276" s="10" t="s">
        <v>26</v>
      </c>
      <c r="G276" s="14">
        <v>630</v>
      </c>
      <c r="H276" s="14">
        <v>5040</v>
      </c>
      <c r="I276" s="14">
        <v>7560</v>
      </c>
      <c r="J276" s="15">
        <v>0.66666666666666663</v>
      </c>
    </row>
    <row r="277" spans="1:10" x14ac:dyDescent="0.25">
      <c r="A277" s="9">
        <v>51</v>
      </c>
      <c r="B277" s="16">
        <v>40179</v>
      </c>
      <c r="C277" s="11">
        <v>9</v>
      </c>
      <c r="D277" s="11" t="s">
        <v>63</v>
      </c>
      <c r="E277" s="11" t="s">
        <v>64</v>
      </c>
      <c r="F277" s="11" t="s">
        <v>26</v>
      </c>
      <c r="G277" s="17">
        <v>630</v>
      </c>
      <c r="H277" s="17">
        <v>5670</v>
      </c>
      <c r="I277" s="17">
        <v>7560</v>
      </c>
      <c r="J277" s="18">
        <v>0.75</v>
      </c>
    </row>
    <row r="278" spans="1:10" x14ac:dyDescent="0.25">
      <c r="A278" s="8">
        <v>51</v>
      </c>
      <c r="B278" s="13">
        <v>40544</v>
      </c>
      <c r="C278" s="10">
        <v>6</v>
      </c>
      <c r="D278" s="10" t="s">
        <v>63</v>
      </c>
      <c r="E278" s="10" t="s">
        <v>64</v>
      </c>
      <c r="F278" s="10" t="s">
        <v>26</v>
      </c>
      <c r="G278" s="14">
        <v>630</v>
      </c>
      <c r="H278" s="14">
        <v>3780</v>
      </c>
      <c r="I278" s="14">
        <v>7560</v>
      </c>
      <c r="J278" s="15">
        <v>0.5</v>
      </c>
    </row>
    <row r="279" spans="1:10" x14ac:dyDescent="0.25">
      <c r="A279" s="9">
        <v>51</v>
      </c>
      <c r="B279" s="16">
        <v>40909</v>
      </c>
      <c r="C279" s="11">
        <v>7</v>
      </c>
      <c r="D279" s="11" t="s">
        <v>63</v>
      </c>
      <c r="E279" s="11" t="s">
        <v>64</v>
      </c>
      <c r="F279" s="11" t="s">
        <v>26</v>
      </c>
      <c r="G279" s="17">
        <v>630</v>
      </c>
      <c r="H279" s="17">
        <v>4410</v>
      </c>
      <c r="I279" s="17">
        <v>7560</v>
      </c>
      <c r="J279" s="18">
        <v>0.58333333333333337</v>
      </c>
    </row>
    <row r="280" spans="1:10" x14ac:dyDescent="0.25">
      <c r="A280" s="8">
        <v>51</v>
      </c>
      <c r="B280" s="13">
        <v>41275</v>
      </c>
      <c r="C280" s="10">
        <v>9</v>
      </c>
      <c r="D280" s="10" t="s">
        <v>63</v>
      </c>
      <c r="E280" s="10" t="s">
        <v>64</v>
      </c>
      <c r="F280" s="10" t="s">
        <v>26</v>
      </c>
      <c r="G280" s="14">
        <v>630</v>
      </c>
      <c r="H280" s="14">
        <v>5670</v>
      </c>
      <c r="I280" s="14">
        <v>7560</v>
      </c>
      <c r="J280" s="15">
        <v>0.75</v>
      </c>
    </row>
    <row r="281" spans="1:10" x14ac:dyDescent="0.25">
      <c r="A281" s="9">
        <v>51</v>
      </c>
      <c r="B281" s="16">
        <v>41640</v>
      </c>
      <c r="C281" s="11">
        <v>7</v>
      </c>
      <c r="D281" s="11" t="s">
        <v>63</v>
      </c>
      <c r="E281" s="11" t="s">
        <v>64</v>
      </c>
      <c r="F281" s="11" t="s">
        <v>26</v>
      </c>
      <c r="G281" s="17">
        <v>630</v>
      </c>
      <c r="H281" s="17">
        <v>4410</v>
      </c>
      <c r="I281" s="17">
        <v>7560</v>
      </c>
      <c r="J281" s="18">
        <v>0.58333333333333337</v>
      </c>
    </row>
    <row r="282" spans="1:10" x14ac:dyDescent="0.25">
      <c r="A282" s="8">
        <v>51</v>
      </c>
      <c r="B282" s="13">
        <v>42005</v>
      </c>
      <c r="C282" s="10">
        <v>8</v>
      </c>
      <c r="D282" s="10" t="s">
        <v>63</v>
      </c>
      <c r="E282" s="10" t="s">
        <v>64</v>
      </c>
      <c r="F282" s="10" t="s">
        <v>26</v>
      </c>
      <c r="G282" s="14">
        <v>630</v>
      </c>
      <c r="H282" s="14">
        <v>5040</v>
      </c>
      <c r="I282" s="14">
        <v>7560</v>
      </c>
      <c r="J282" s="15">
        <v>0.66666666666666663</v>
      </c>
    </row>
    <row r="283" spans="1:10" x14ac:dyDescent="0.25">
      <c r="A283" s="9">
        <v>51</v>
      </c>
      <c r="B283" s="16">
        <v>42370</v>
      </c>
      <c r="C283" s="11">
        <v>8</v>
      </c>
      <c r="D283" s="11" t="s">
        <v>63</v>
      </c>
      <c r="E283" s="11" t="s">
        <v>64</v>
      </c>
      <c r="F283" s="11" t="s">
        <v>26</v>
      </c>
      <c r="G283" s="17">
        <v>630</v>
      </c>
      <c r="H283" s="17">
        <v>5040</v>
      </c>
      <c r="I283" s="17">
        <v>7560</v>
      </c>
      <c r="J283" s="18">
        <v>0.66666666666666663</v>
      </c>
    </row>
    <row r="284" spans="1:10" x14ac:dyDescent="0.25">
      <c r="A284" s="8">
        <v>51</v>
      </c>
      <c r="B284" s="13">
        <v>42736</v>
      </c>
      <c r="C284" s="10">
        <v>8</v>
      </c>
      <c r="D284" s="10" t="s">
        <v>63</v>
      </c>
      <c r="E284" s="10" t="s">
        <v>64</v>
      </c>
      <c r="F284" s="10" t="s">
        <v>26</v>
      </c>
      <c r="G284" s="14">
        <v>630</v>
      </c>
      <c r="H284" s="14">
        <v>5040</v>
      </c>
      <c r="I284" s="14">
        <v>7560</v>
      </c>
      <c r="J284" s="15">
        <v>0.66666666666666663</v>
      </c>
    </row>
    <row r="285" spans="1:10" x14ac:dyDescent="0.25">
      <c r="A285" s="9">
        <v>51</v>
      </c>
      <c r="B285" s="16">
        <v>43101</v>
      </c>
      <c r="C285" s="11">
        <v>10</v>
      </c>
      <c r="D285" s="11" t="s">
        <v>63</v>
      </c>
      <c r="E285" s="11" t="s">
        <v>64</v>
      </c>
      <c r="F285" s="11" t="s">
        <v>26</v>
      </c>
      <c r="G285" s="17">
        <v>630</v>
      </c>
      <c r="H285" s="17">
        <v>6300</v>
      </c>
      <c r="I285" s="17">
        <v>7560</v>
      </c>
      <c r="J285" s="18">
        <v>0.83333333333333337</v>
      </c>
    </row>
    <row r="286" spans="1:10" x14ac:dyDescent="0.25">
      <c r="A286" s="8">
        <v>51</v>
      </c>
      <c r="B286" s="13">
        <v>43466</v>
      </c>
      <c r="C286" s="10">
        <v>6</v>
      </c>
      <c r="D286" s="10" t="s">
        <v>63</v>
      </c>
      <c r="E286" s="10" t="s">
        <v>64</v>
      </c>
      <c r="F286" s="10" t="s">
        <v>26</v>
      </c>
      <c r="G286" s="14">
        <v>630</v>
      </c>
      <c r="H286" s="14">
        <v>3780</v>
      </c>
      <c r="I286" s="14">
        <v>7560</v>
      </c>
      <c r="J286" s="15">
        <v>0.5</v>
      </c>
    </row>
    <row r="287" spans="1:10" x14ac:dyDescent="0.25">
      <c r="A287" s="9">
        <v>52</v>
      </c>
      <c r="B287" s="16">
        <v>36892</v>
      </c>
      <c r="C287" s="11">
        <v>7</v>
      </c>
      <c r="D287" s="11" t="s">
        <v>63</v>
      </c>
      <c r="E287" s="11" t="s">
        <v>64</v>
      </c>
      <c r="F287" s="11" t="s">
        <v>20</v>
      </c>
      <c r="G287" s="17">
        <v>490</v>
      </c>
      <c r="H287" s="17">
        <v>3430</v>
      </c>
      <c r="I287" s="17">
        <v>5880</v>
      </c>
      <c r="J287" s="18">
        <v>0.58333333333333337</v>
      </c>
    </row>
    <row r="288" spans="1:10" x14ac:dyDescent="0.25">
      <c r="A288" s="8">
        <v>52</v>
      </c>
      <c r="B288" s="13">
        <v>37257</v>
      </c>
      <c r="C288" s="10">
        <v>5</v>
      </c>
      <c r="D288" s="10" t="s">
        <v>63</v>
      </c>
      <c r="E288" s="10" t="s">
        <v>64</v>
      </c>
      <c r="F288" s="10" t="s">
        <v>20</v>
      </c>
      <c r="G288" s="14">
        <v>490</v>
      </c>
      <c r="H288" s="14">
        <v>2450</v>
      </c>
      <c r="I288" s="14">
        <v>5880</v>
      </c>
      <c r="J288" s="15">
        <v>0.41666666666666669</v>
      </c>
    </row>
    <row r="289" spans="1:10" x14ac:dyDescent="0.25">
      <c r="A289" s="9">
        <v>52</v>
      </c>
      <c r="B289" s="16">
        <v>37622</v>
      </c>
      <c r="C289" s="11">
        <v>6</v>
      </c>
      <c r="D289" s="11" t="s">
        <v>63</v>
      </c>
      <c r="E289" s="11" t="s">
        <v>64</v>
      </c>
      <c r="F289" s="11" t="s">
        <v>20</v>
      </c>
      <c r="G289" s="17">
        <v>490</v>
      </c>
      <c r="H289" s="17">
        <v>2940</v>
      </c>
      <c r="I289" s="17">
        <v>5880</v>
      </c>
      <c r="J289" s="18">
        <v>0.5</v>
      </c>
    </row>
    <row r="290" spans="1:10" x14ac:dyDescent="0.25">
      <c r="A290" s="8">
        <v>52</v>
      </c>
      <c r="B290" s="13">
        <v>37987</v>
      </c>
      <c r="C290" s="10">
        <v>6</v>
      </c>
      <c r="D290" s="10" t="s">
        <v>63</v>
      </c>
      <c r="E290" s="10" t="s">
        <v>64</v>
      </c>
      <c r="F290" s="10" t="s">
        <v>20</v>
      </c>
      <c r="G290" s="14">
        <v>490</v>
      </c>
      <c r="H290" s="14">
        <v>2940</v>
      </c>
      <c r="I290" s="14">
        <v>5880</v>
      </c>
      <c r="J290" s="15">
        <v>0.5</v>
      </c>
    </row>
    <row r="291" spans="1:10" x14ac:dyDescent="0.25">
      <c r="A291" s="9">
        <v>52</v>
      </c>
      <c r="B291" s="16">
        <v>38353</v>
      </c>
      <c r="C291" s="11">
        <v>7</v>
      </c>
      <c r="D291" s="11" t="s">
        <v>63</v>
      </c>
      <c r="E291" s="11" t="s">
        <v>64</v>
      </c>
      <c r="F291" s="11" t="s">
        <v>20</v>
      </c>
      <c r="G291" s="17">
        <v>490</v>
      </c>
      <c r="H291" s="17">
        <v>3430</v>
      </c>
      <c r="I291" s="17">
        <v>5880</v>
      </c>
      <c r="J291" s="18">
        <v>0.58333333333333337</v>
      </c>
    </row>
    <row r="292" spans="1:10" x14ac:dyDescent="0.25">
      <c r="A292" s="8">
        <v>52</v>
      </c>
      <c r="B292" s="13">
        <v>38718</v>
      </c>
      <c r="C292" s="10">
        <v>9</v>
      </c>
      <c r="D292" s="10" t="s">
        <v>63</v>
      </c>
      <c r="E292" s="10" t="s">
        <v>64</v>
      </c>
      <c r="F292" s="10" t="s">
        <v>20</v>
      </c>
      <c r="G292" s="14">
        <v>490</v>
      </c>
      <c r="H292" s="14">
        <v>4410</v>
      </c>
      <c r="I292" s="14">
        <v>5880</v>
      </c>
      <c r="J292" s="15">
        <v>0.75</v>
      </c>
    </row>
    <row r="293" spans="1:10" x14ac:dyDescent="0.25">
      <c r="A293" s="9">
        <v>52</v>
      </c>
      <c r="B293" s="16">
        <v>39083</v>
      </c>
      <c r="C293" s="11">
        <v>9</v>
      </c>
      <c r="D293" s="11" t="s">
        <v>63</v>
      </c>
      <c r="E293" s="11" t="s">
        <v>64</v>
      </c>
      <c r="F293" s="11" t="s">
        <v>20</v>
      </c>
      <c r="G293" s="17">
        <v>490</v>
      </c>
      <c r="H293" s="17">
        <v>4410</v>
      </c>
      <c r="I293" s="17">
        <v>5880</v>
      </c>
      <c r="J293" s="18">
        <v>0.75</v>
      </c>
    </row>
    <row r="294" spans="1:10" x14ac:dyDescent="0.25">
      <c r="A294" s="8">
        <v>52</v>
      </c>
      <c r="B294" s="13">
        <v>39448</v>
      </c>
      <c r="C294" s="10">
        <v>8</v>
      </c>
      <c r="D294" s="10" t="s">
        <v>63</v>
      </c>
      <c r="E294" s="10" t="s">
        <v>64</v>
      </c>
      <c r="F294" s="10" t="s">
        <v>20</v>
      </c>
      <c r="G294" s="14">
        <v>490</v>
      </c>
      <c r="H294" s="14">
        <v>3920</v>
      </c>
      <c r="I294" s="14">
        <v>5880</v>
      </c>
      <c r="J294" s="15">
        <v>0.66666666666666663</v>
      </c>
    </row>
    <row r="295" spans="1:10" x14ac:dyDescent="0.25">
      <c r="A295" s="9">
        <v>52</v>
      </c>
      <c r="B295" s="16">
        <v>39814</v>
      </c>
      <c r="C295" s="11">
        <v>8</v>
      </c>
      <c r="D295" s="11" t="s">
        <v>63</v>
      </c>
      <c r="E295" s="11" t="s">
        <v>64</v>
      </c>
      <c r="F295" s="11" t="s">
        <v>20</v>
      </c>
      <c r="G295" s="17">
        <v>490</v>
      </c>
      <c r="H295" s="17">
        <v>3920</v>
      </c>
      <c r="I295" s="17">
        <v>5880</v>
      </c>
      <c r="J295" s="18">
        <v>0.66666666666666663</v>
      </c>
    </row>
    <row r="296" spans="1:10" x14ac:dyDescent="0.25">
      <c r="A296" s="8">
        <v>52</v>
      </c>
      <c r="B296" s="13">
        <v>40179</v>
      </c>
      <c r="C296" s="10">
        <v>9</v>
      </c>
      <c r="D296" s="10" t="s">
        <v>63</v>
      </c>
      <c r="E296" s="10" t="s">
        <v>64</v>
      </c>
      <c r="F296" s="10" t="s">
        <v>20</v>
      </c>
      <c r="G296" s="14">
        <v>490</v>
      </c>
      <c r="H296" s="14">
        <v>4410</v>
      </c>
      <c r="I296" s="14">
        <v>5880</v>
      </c>
      <c r="J296" s="15">
        <v>0.75</v>
      </c>
    </row>
    <row r="297" spans="1:10" x14ac:dyDescent="0.25">
      <c r="A297" s="9">
        <v>52</v>
      </c>
      <c r="B297" s="16">
        <v>40544</v>
      </c>
      <c r="C297" s="11">
        <v>8</v>
      </c>
      <c r="D297" s="11" t="s">
        <v>63</v>
      </c>
      <c r="E297" s="11" t="s">
        <v>64</v>
      </c>
      <c r="F297" s="11" t="s">
        <v>20</v>
      </c>
      <c r="G297" s="17">
        <v>490</v>
      </c>
      <c r="H297" s="17">
        <v>3920</v>
      </c>
      <c r="I297" s="17">
        <v>5880</v>
      </c>
      <c r="J297" s="18">
        <v>0.66666666666666663</v>
      </c>
    </row>
    <row r="298" spans="1:10" x14ac:dyDescent="0.25">
      <c r="A298" s="8">
        <v>52</v>
      </c>
      <c r="B298" s="13">
        <v>40909</v>
      </c>
      <c r="C298" s="10">
        <v>5</v>
      </c>
      <c r="D298" s="10" t="s">
        <v>63</v>
      </c>
      <c r="E298" s="10" t="s">
        <v>64</v>
      </c>
      <c r="F298" s="10" t="s">
        <v>20</v>
      </c>
      <c r="G298" s="14">
        <v>490</v>
      </c>
      <c r="H298" s="14">
        <v>2450</v>
      </c>
      <c r="I298" s="14">
        <v>5880</v>
      </c>
      <c r="J298" s="15">
        <v>0.41666666666666669</v>
      </c>
    </row>
    <row r="299" spans="1:10" x14ac:dyDescent="0.25">
      <c r="A299" s="9">
        <v>52</v>
      </c>
      <c r="B299" s="16">
        <v>41275</v>
      </c>
      <c r="C299" s="11">
        <v>9</v>
      </c>
      <c r="D299" s="11" t="s">
        <v>63</v>
      </c>
      <c r="E299" s="11" t="s">
        <v>64</v>
      </c>
      <c r="F299" s="11" t="s">
        <v>20</v>
      </c>
      <c r="G299" s="17">
        <v>490</v>
      </c>
      <c r="H299" s="17">
        <v>4410</v>
      </c>
      <c r="I299" s="17">
        <v>5880</v>
      </c>
      <c r="J299" s="18">
        <v>0.75</v>
      </c>
    </row>
    <row r="300" spans="1:10" x14ac:dyDescent="0.25">
      <c r="A300" s="8">
        <v>52</v>
      </c>
      <c r="B300" s="13">
        <v>41640</v>
      </c>
      <c r="C300" s="10">
        <v>9</v>
      </c>
      <c r="D300" s="10" t="s">
        <v>63</v>
      </c>
      <c r="E300" s="10" t="s">
        <v>64</v>
      </c>
      <c r="F300" s="10" t="s">
        <v>20</v>
      </c>
      <c r="G300" s="14">
        <v>490</v>
      </c>
      <c r="H300" s="14">
        <v>4410</v>
      </c>
      <c r="I300" s="14">
        <v>5880</v>
      </c>
      <c r="J300" s="15">
        <v>0.75</v>
      </c>
    </row>
    <row r="301" spans="1:10" x14ac:dyDescent="0.25">
      <c r="A301" s="9">
        <v>52</v>
      </c>
      <c r="B301" s="16">
        <v>42005</v>
      </c>
      <c r="C301" s="11">
        <v>5</v>
      </c>
      <c r="D301" s="11" t="s">
        <v>63</v>
      </c>
      <c r="E301" s="11" t="s">
        <v>64</v>
      </c>
      <c r="F301" s="11" t="s">
        <v>20</v>
      </c>
      <c r="G301" s="17">
        <v>490</v>
      </c>
      <c r="H301" s="17">
        <v>2450</v>
      </c>
      <c r="I301" s="17">
        <v>5880</v>
      </c>
      <c r="J301" s="18">
        <v>0.41666666666666669</v>
      </c>
    </row>
    <row r="302" spans="1:10" x14ac:dyDescent="0.25">
      <c r="A302" s="8">
        <v>52</v>
      </c>
      <c r="B302" s="13">
        <v>42370</v>
      </c>
      <c r="C302" s="10">
        <v>9</v>
      </c>
      <c r="D302" s="10" t="s">
        <v>63</v>
      </c>
      <c r="E302" s="10" t="s">
        <v>64</v>
      </c>
      <c r="F302" s="10" t="s">
        <v>20</v>
      </c>
      <c r="G302" s="14">
        <v>490</v>
      </c>
      <c r="H302" s="14">
        <v>4410</v>
      </c>
      <c r="I302" s="14">
        <v>5880</v>
      </c>
      <c r="J302" s="15">
        <v>0.75</v>
      </c>
    </row>
    <row r="303" spans="1:10" x14ac:dyDescent="0.25">
      <c r="A303" s="9">
        <v>52</v>
      </c>
      <c r="B303" s="16">
        <v>42736</v>
      </c>
      <c r="C303" s="11">
        <v>9</v>
      </c>
      <c r="D303" s="11" t="s">
        <v>63</v>
      </c>
      <c r="E303" s="11" t="s">
        <v>64</v>
      </c>
      <c r="F303" s="11" t="s">
        <v>20</v>
      </c>
      <c r="G303" s="17">
        <v>490</v>
      </c>
      <c r="H303" s="17">
        <v>4410</v>
      </c>
      <c r="I303" s="17">
        <v>5880</v>
      </c>
      <c r="J303" s="18">
        <v>0.75</v>
      </c>
    </row>
    <row r="304" spans="1:10" x14ac:dyDescent="0.25">
      <c r="A304" s="8">
        <v>52</v>
      </c>
      <c r="B304" s="13">
        <v>43101</v>
      </c>
      <c r="C304" s="10">
        <v>10</v>
      </c>
      <c r="D304" s="10" t="s">
        <v>63</v>
      </c>
      <c r="E304" s="10" t="s">
        <v>64</v>
      </c>
      <c r="F304" s="10" t="s">
        <v>20</v>
      </c>
      <c r="G304" s="14">
        <v>490</v>
      </c>
      <c r="H304" s="14">
        <v>4900</v>
      </c>
      <c r="I304" s="14">
        <v>5880</v>
      </c>
      <c r="J304" s="15">
        <v>0.83333333333333337</v>
      </c>
    </row>
    <row r="305" spans="1:10" x14ac:dyDescent="0.25">
      <c r="A305" s="9">
        <v>52</v>
      </c>
      <c r="B305" s="16">
        <v>43466</v>
      </c>
      <c r="C305" s="11">
        <v>7</v>
      </c>
      <c r="D305" s="11" t="s">
        <v>63</v>
      </c>
      <c r="E305" s="11" t="s">
        <v>64</v>
      </c>
      <c r="F305" s="11" t="s">
        <v>20</v>
      </c>
      <c r="G305" s="17">
        <v>490</v>
      </c>
      <c r="H305" s="17">
        <v>3430</v>
      </c>
      <c r="I305" s="17">
        <v>5880</v>
      </c>
      <c r="J305" s="18">
        <v>0.58333333333333337</v>
      </c>
    </row>
    <row r="306" spans="1:10" x14ac:dyDescent="0.25">
      <c r="A306" s="8">
        <v>53</v>
      </c>
      <c r="B306" s="13">
        <v>36892</v>
      </c>
      <c r="C306" s="10">
        <v>6</v>
      </c>
      <c r="D306" s="10" t="s">
        <v>63</v>
      </c>
      <c r="E306" s="10" t="s">
        <v>64</v>
      </c>
      <c r="F306" s="10" t="s">
        <v>28</v>
      </c>
      <c r="G306" s="14">
        <v>1260</v>
      </c>
      <c r="H306" s="14">
        <v>7560</v>
      </c>
      <c r="I306" s="14">
        <v>15120</v>
      </c>
      <c r="J306" s="15">
        <v>0.5</v>
      </c>
    </row>
    <row r="307" spans="1:10" x14ac:dyDescent="0.25">
      <c r="A307" s="9">
        <v>53</v>
      </c>
      <c r="B307" s="16">
        <v>37257</v>
      </c>
      <c r="C307" s="11">
        <v>6</v>
      </c>
      <c r="D307" s="11" t="s">
        <v>63</v>
      </c>
      <c r="E307" s="11" t="s">
        <v>64</v>
      </c>
      <c r="F307" s="11" t="s">
        <v>28</v>
      </c>
      <c r="G307" s="17">
        <v>1260</v>
      </c>
      <c r="H307" s="17">
        <v>7560</v>
      </c>
      <c r="I307" s="17">
        <v>15120</v>
      </c>
      <c r="J307" s="18">
        <v>0.5</v>
      </c>
    </row>
    <row r="308" spans="1:10" x14ac:dyDescent="0.25">
      <c r="A308" s="8">
        <v>53</v>
      </c>
      <c r="B308" s="13">
        <v>37622</v>
      </c>
      <c r="C308" s="10">
        <v>5</v>
      </c>
      <c r="D308" s="10" t="s">
        <v>63</v>
      </c>
      <c r="E308" s="10" t="s">
        <v>64</v>
      </c>
      <c r="F308" s="10" t="s">
        <v>28</v>
      </c>
      <c r="G308" s="14">
        <v>1260</v>
      </c>
      <c r="H308" s="14">
        <v>6300</v>
      </c>
      <c r="I308" s="14">
        <v>15120</v>
      </c>
      <c r="J308" s="15">
        <v>0.41666666666666669</v>
      </c>
    </row>
    <row r="309" spans="1:10" x14ac:dyDescent="0.25">
      <c r="A309" s="9">
        <v>53</v>
      </c>
      <c r="B309" s="16">
        <v>37987</v>
      </c>
      <c r="C309" s="11">
        <v>9</v>
      </c>
      <c r="D309" s="11" t="s">
        <v>63</v>
      </c>
      <c r="E309" s="11" t="s">
        <v>64</v>
      </c>
      <c r="F309" s="11" t="s">
        <v>28</v>
      </c>
      <c r="G309" s="17">
        <v>1260</v>
      </c>
      <c r="H309" s="17">
        <v>11340</v>
      </c>
      <c r="I309" s="17">
        <v>15120</v>
      </c>
      <c r="J309" s="18">
        <v>0.75</v>
      </c>
    </row>
    <row r="310" spans="1:10" x14ac:dyDescent="0.25">
      <c r="A310" s="8">
        <v>53</v>
      </c>
      <c r="B310" s="13">
        <v>38353</v>
      </c>
      <c r="C310" s="10">
        <v>9</v>
      </c>
      <c r="D310" s="10" t="s">
        <v>63</v>
      </c>
      <c r="E310" s="10" t="s">
        <v>64</v>
      </c>
      <c r="F310" s="10" t="s">
        <v>28</v>
      </c>
      <c r="G310" s="14">
        <v>1260</v>
      </c>
      <c r="H310" s="14">
        <v>11340</v>
      </c>
      <c r="I310" s="14">
        <v>15120</v>
      </c>
      <c r="J310" s="15">
        <v>0.75</v>
      </c>
    </row>
    <row r="311" spans="1:10" x14ac:dyDescent="0.25">
      <c r="A311" s="9">
        <v>53</v>
      </c>
      <c r="B311" s="16">
        <v>38718</v>
      </c>
      <c r="C311" s="11">
        <v>9</v>
      </c>
      <c r="D311" s="11" t="s">
        <v>63</v>
      </c>
      <c r="E311" s="11" t="s">
        <v>64</v>
      </c>
      <c r="F311" s="11" t="s">
        <v>28</v>
      </c>
      <c r="G311" s="17">
        <v>1260</v>
      </c>
      <c r="H311" s="17">
        <v>11340</v>
      </c>
      <c r="I311" s="17">
        <v>15120</v>
      </c>
      <c r="J311" s="18">
        <v>0.75</v>
      </c>
    </row>
    <row r="312" spans="1:10" x14ac:dyDescent="0.25">
      <c r="A312" s="8">
        <v>53</v>
      </c>
      <c r="B312" s="13">
        <v>39083</v>
      </c>
      <c r="C312" s="10">
        <v>7</v>
      </c>
      <c r="D312" s="10" t="s">
        <v>63</v>
      </c>
      <c r="E312" s="10" t="s">
        <v>64</v>
      </c>
      <c r="F312" s="10" t="s">
        <v>28</v>
      </c>
      <c r="G312" s="14">
        <v>1260</v>
      </c>
      <c r="H312" s="14">
        <v>8820</v>
      </c>
      <c r="I312" s="14">
        <v>15120</v>
      </c>
      <c r="J312" s="15">
        <v>0.58333333333333337</v>
      </c>
    </row>
    <row r="313" spans="1:10" x14ac:dyDescent="0.25">
      <c r="A313" s="9">
        <v>53</v>
      </c>
      <c r="B313" s="16">
        <v>39448</v>
      </c>
      <c r="C313" s="11">
        <v>6</v>
      </c>
      <c r="D313" s="11" t="s">
        <v>63</v>
      </c>
      <c r="E313" s="11" t="s">
        <v>64</v>
      </c>
      <c r="F313" s="11" t="s">
        <v>28</v>
      </c>
      <c r="G313" s="17">
        <v>1260</v>
      </c>
      <c r="H313" s="17">
        <v>7560</v>
      </c>
      <c r="I313" s="17">
        <v>15120</v>
      </c>
      <c r="J313" s="18">
        <v>0.5</v>
      </c>
    </row>
    <row r="314" spans="1:10" x14ac:dyDescent="0.25">
      <c r="A314" s="8">
        <v>53</v>
      </c>
      <c r="B314" s="13">
        <v>39814</v>
      </c>
      <c r="C314" s="10">
        <v>6</v>
      </c>
      <c r="D314" s="10" t="s">
        <v>63</v>
      </c>
      <c r="E314" s="10" t="s">
        <v>64</v>
      </c>
      <c r="F314" s="10" t="s">
        <v>28</v>
      </c>
      <c r="G314" s="14">
        <v>1260</v>
      </c>
      <c r="H314" s="14">
        <v>7560</v>
      </c>
      <c r="I314" s="14">
        <v>15120</v>
      </c>
      <c r="J314" s="15">
        <v>0.5</v>
      </c>
    </row>
    <row r="315" spans="1:10" x14ac:dyDescent="0.25">
      <c r="A315" s="9">
        <v>53</v>
      </c>
      <c r="B315" s="16">
        <v>40179</v>
      </c>
      <c r="C315" s="11">
        <v>6</v>
      </c>
      <c r="D315" s="11" t="s">
        <v>63</v>
      </c>
      <c r="E315" s="11" t="s">
        <v>64</v>
      </c>
      <c r="F315" s="11" t="s">
        <v>28</v>
      </c>
      <c r="G315" s="17">
        <v>1260</v>
      </c>
      <c r="H315" s="17">
        <v>7560</v>
      </c>
      <c r="I315" s="17">
        <v>15120</v>
      </c>
      <c r="J315" s="18">
        <v>0.5</v>
      </c>
    </row>
    <row r="316" spans="1:10" x14ac:dyDescent="0.25">
      <c r="A316" s="8">
        <v>53</v>
      </c>
      <c r="B316" s="13">
        <v>40544</v>
      </c>
      <c r="C316" s="10">
        <v>5</v>
      </c>
      <c r="D316" s="10" t="s">
        <v>63</v>
      </c>
      <c r="E316" s="10" t="s">
        <v>64</v>
      </c>
      <c r="F316" s="10" t="s">
        <v>28</v>
      </c>
      <c r="G316" s="14">
        <v>1260</v>
      </c>
      <c r="H316" s="14">
        <v>6300</v>
      </c>
      <c r="I316" s="14">
        <v>15120</v>
      </c>
      <c r="J316" s="15">
        <v>0.41666666666666669</v>
      </c>
    </row>
    <row r="317" spans="1:10" x14ac:dyDescent="0.25">
      <c r="A317" s="9">
        <v>53</v>
      </c>
      <c r="B317" s="16">
        <v>40909</v>
      </c>
      <c r="C317" s="11">
        <v>5</v>
      </c>
      <c r="D317" s="11" t="s">
        <v>63</v>
      </c>
      <c r="E317" s="11" t="s">
        <v>64</v>
      </c>
      <c r="F317" s="11" t="s">
        <v>28</v>
      </c>
      <c r="G317" s="17">
        <v>1260</v>
      </c>
      <c r="H317" s="17">
        <v>6300</v>
      </c>
      <c r="I317" s="17">
        <v>15120</v>
      </c>
      <c r="J317" s="18">
        <v>0.41666666666666669</v>
      </c>
    </row>
    <row r="318" spans="1:10" x14ac:dyDescent="0.25">
      <c r="A318" s="8">
        <v>53</v>
      </c>
      <c r="B318" s="13">
        <v>41275</v>
      </c>
      <c r="C318" s="10">
        <v>8</v>
      </c>
      <c r="D318" s="10" t="s">
        <v>63</v>
      </c>
      <c r="E318" s="10" t="s">
        <v>64</v>
      </c>
      <c r="F318" s="10" t="s">
        <v>28</v>
      </c>
      <c r="G318" s="14">
        <v>1260</v>
      </c>
      <c r="H318" s="14">
        <v>10080</v>
      </c>
      <c r="I318" s="14">
        <v>15120</v>
      </c>
      <c r="J318" s="15">
        <v>0.66666666666666663</v>
      </c>
    </row>
    <row r="319" spans="1:10" x14ac:dyDescent="0.25">
      <c r="A319" s="9">
        <v>53</v>
      </c>
      <c r="B319" s="16">
        <v>41640</v>
      </c>
      <c r="C319" s="11">
        <v>9</v>
      </c>
      <c r="D319" s="11" t="s">
        <v>63</v>
      </c>
      <c r="E319" s="11" t="s">
        <v>64</v>
      </c>
      <c r="F319" s="11" t="s">
        <v>28</v>
      </c>
      <c r="G319" s="17">
        <v>1260</v>
      </c>
      <c r="H319" s="17">
        <v>11340</v>
      </c>
      <c r="I319" s="17">
        <v>15120</v>
      </c>
      <c r="J319" s="18">
        <v>0.75</v>
      </c>
    </row>
    <row r="320" spans="1:10" x14ac:dyDescent="0.25">
      <c r="A320" s="8">
        <v>53</v>
      </c>
      <c r="B320" s="13">
        <v>42005</v>
      </c>
      <c r="C320" s="10">
        <v>9</v>
      </c>
      <c r="D320" s="10" t="s">
        <v>63</v>
      </c>
      <c r="E320" s="10" t="s">
        <v>64</v>
      </c>
      <c r="F320" s="10" t="s">
        <v>28</v>
      </c>
      <c r="G320" s="14">
        <v>1260</v>
      </c>
      <c r="H320" s="14">
        <v>11340</v>
      </c>
      <c r="I320" s="14">
        <v>15120</v>
      </c>
      <c r="J320" s="15">
        <v>0.75</v>
      </c>
    </row>
    <row r="321" spans="1:10" x14ac:dyDescent="0.25">
      <c r="A321" s="9">
        <v>53</v>
      </c>
      <c r="B321" s="16">
        <v>42370</v>
      </c>
      <c r="C321" s="11">
        <v>8</v>
      </c>
      <c r="D321" s="11" t="s">
        <v>63</v>
      </c>
      <c r="E321" s="11" t="s">
        <v>64</v>
      </c>
      <c r="F321" s="11" t="s">
        <v>28</v>
      </c>
      <c r="G321" s="17">
        <v>1260</v>
      </c>
      <c r="H321" s="17">
        <v>10080</v>
      </c>
      <c r="I321" s="17">
        <v>15120</v>
      </c>
      <c r="J321" s="18">
        <v>0.66666666666666663</v>
      </c>
    </row>
    <row r="322" spans="1:10" x14ac:dyDescent="0.25">
      <c r="A322" s="8">
        <v>53</v>
      </c>
      <c r="B322" s="13">
        <v>42736</v>
      </c>
      <c r="C322" s="10">
        <v>8</v>
      </c>
      <c r="D322" s="10" t="s">
        <v>63</v>
      </c>
      <c r="E322" s="10" t="s">
        <v>64</v>
      </c>
      <c r="F322" s="10" t="s">
        <v>28</v>
      </c>
      <c r="G322" s="14">
        <v>1260</v>
      </c>
      <c r="H322" s="14">
        <v>10080</v>
      </c>
      <c r="I322" s="14">
        <v>15120</v>
      </c>
      <c r="J322" s="15">
        <v>0.66666666666666663</v>
      </c>
    </row>
    <row r="323" spans="1:10" x14ac:dyDescent="0.25">
      <c r="A323" s="9">
        <v>53</v>
      </c>
      <c r="B323" s="16">
        <v>43101</v>
      </c>
      <c r="C323" s="11">
        <v>8</v>
      </c>
      <c r="D323" s="11" t="s">
        <v>63</v>
      </c>
      <c r="E323" s="11" t="s">
        <v>64</v>
      </c>
      <c r="F323" s="11" t="s">
        <v>28</v>
      </c>
      <c r="G323" s="17">
        <v>1260</v>
      </c>
      <c r="H323" s="17">
        <v>10080</v>
      </c>
      <c r="I323" s="17">
        <v>15120</v>
      </c>
      <c r="J323" s="18">
        <v>0.66666666666666663</v>
      </c>
    </row>
    <row r="324" spans="1:10" x14ac:dyDescent="0.25">
      <c r="A324" s="8">
        <v>53</v>
      </c>
      <c r="B324" s="13">
        <v>43466</v>
      </c>
      <c r="C324" s="10">
        <v>7</v>
      </c>
      <c r="D324" s="10" t="s">
        <v>63</v>
      </c>
      <c r="E324" s="10" t="s">
        <v>64</v>
      </c>
      <c r="F324" s="10" t="s">
        <v>28</v>
      </c>
      <c r="G324" s="14">
        <v>1260</v>
      </c>
      <c r="H324" s="14">
        <v>8820</v>
      </c>
      <c r="I324" s="14">
        <v>15120</v>
      </c>
      <c r="J324" s="15">
        <v>0.58333333333333337</v>
      </c>
    </row>
    <row r="325" spans="1:10" x14ac:dyDescent="0.25">
      <c r="A325" s="9">
        <v>54</v>
      </c>
      <c r="B325" s="16">
        <v>36892</v>
      </c>
      <c r="C325" s="11">
        <v>7</v>
      </c>
      <c r="D325" s="11" t="s">
        <v>63</v>
      </c>
      <c r="E325" s="11" t="s">
        <v>64</v>
      </c>
      <c r="F325" s="11" t="s">
        <v>30</v>
      </c>
      <c r="G325" s="17">
        <v>350</v>
      </c>
      <c r="H325" s="17">
        <v>2450</v>
      </c>
      <c r="I325" s="17">
        <v>4200</v>
      </c>
      <c r="J325" s="18">
        <v>0.58333333333333337</v>
      </c>
    </row>
    <row r="326" spans="1:10" x14ac:dyDescent="0.25">
      <c r="A326" s="8">
        <v>54</v>
      </c>
      <c r="B326" s="13">
        <v>37257</v>
      </c>
      <c r="C326" s="10">
        <v>8</v>
      </c>
      <c r="D326" s="10" t="s">
        <v>63</v>
      </c>
      <c r="E326" s="10" t="s">
        <v>64</v>
      </c>
      <c r="F326" s="10" t="s">
        <v>30</v>
      </c>
      <c r="G326" s="14">
        <v>350</v>
      </c>
      <c r="H326" s="14">
        <v>2800</v>
      </c>
      <c r="I326" s="14">
        <v>4200</v>
      </c>
      <c r="J326" s="15">
        <v>0.66666666666666663</v>
      </c>
    </row>
    <row r="327" spans="1:10" x14ac:dyDescent="0.25">
      <c r="A327" s="9">
        <v>54</v>
      </c>
      <c r="B327" s="16">
        <v>37622</v>
      </c>
      <c r="C327" s="11">
        <v>8</v>
      </c>
      <c r="D327" s="11" t="s">
        <v>63</v>
      </c>
      <c r="E327" s="11" t="s">
        <v>64</v>
      </c>
      <c r="F327" s="11" t="s">
        <v>30</v>
      </c>
      <c r="G327" s="17">
        <v>350</v>
      </c>
      <c r="H327" s="17">
        <v>2800</v>
      </c>
      <c r="I327" s="17">
        <v>4200</v>
      </c>
      <c r="J327" s="18">
        <v>0.66666666666666663</v>
      </c>
    </row>
    <row r="328" spans="1:10" x14ac:dyDescent="0.25">
      <c r="A328" s="8">
        <v>54</v>
      </c>
      <c r="B328" s="13">
        <v>37987</v>
      </c>
      <c r="C328" s="10">
        <v>6</v>
      </c>
      <c r="D328" s="10" t="s">
        <v>63</v>
      </c>
      <c r="E328" s="10" t="s">
        <v>64</v>
      </c>
      <c r="F328" s="10" t="s">
        <v>30</v>
      </c>
      <c r="G328" s="14">
        <v>350</v>
      </c>
      <c r="H328" s="14">
        <v>2100</v>
      </c>
      <c r="I328" s="14">
        <v>4200</v>
      </c>
      <c r="J328" s="15">
        <v>0.5</v>
      </c>
    </row>
    <row r="329" spans="1:10" x14ac:dyDescent="0.25">
      <c r="A329" s="9">
        <v>54</v>
      </c>
      <c r="B329" s="16">
        <v>38353</v>
      </c>
      <c r="C329" s="11">
        <v>8</v>
      </c>
      <c r="D329" s="11" t="s">
        <v>63</v>
      </c>
      <c r="E329" s="11" t="s">
        <v>64</v>
      </c>
      <c r="F329" s="11" t="s">
        <v>30</v>
      </c>
      <c r="G329" s="17">
        <v>350</v>
      </c>
      <c r="H329" s="17">
        <v>2800</v>
      </c>
      <c r="I329" s="17">
        <v>4200</v>
      </c>
      <c r="J329" s="18">
        <v>0.66666666666666663</v>
      </c>
    </row>
    <row r="330" spans="1:10" x14ac:dyDescent="0.25">
      <c r="A330" s="8">
        <v>54</v>
      </c>
      <c r="B330" s="13">
        <v>38718</v>
      </c>
      <c r="C330" s="10">
        <v>9</v>
      </c>
      <c r="D330" s="10" t="s">
        <v>63</v>
      </c>
      <c r="E330" s="10" t="s">
        <v>64</v>
      </c>
      <c r="F330" s="10" t="s">
        <v>30</v>
      </c>
      <c r="G330" s="14">
        <v>350</v>
      </c>
      <c r="H330" s="14">
        <v>3150</v>
      </c>
      <c r="I330" s="14">
        <v>4200</v>
      </c>
      <c r="J330" s="15">
        <v>0.75</v>
      </c>
    </row>
    <row r="331" spans="1:10" x14ac:dyDescent="0.25">
      <c r="A331" s="9">
        <v>54</v>
      </c>
      <c r="B331" s="16">
        <v>39083</v>
      </c>
      <c r="C331" s="11">
        <v>7</v>
      </c>
      <c r="D331" s="11" t="s">
        <v>63</v>
      </c>
      <c r="E331" s="11" t="s">
        <v>64</v>
      </c>
      <c r="F331" s="11" t="s">
        <v>30</v>
      </c>
      <c r="G331" s="17">
        <v>350</v>
      </c>
      <c r="H331" s="17">
        <v>2450</v>
      </c>
      <c r="I331" s="17">
        <v>4200</v>
      </c>
      <c r="J331" s="18">
        <v>0.58333333333333337</v>
      </c>
    </row>
    <row r="332" spans="1:10" x14ac:dyDescent="0.25">
      <c r="A332" s="8">
        <v>54</v>
      </c>
      <c r="B332" s="13">
        <v>39448</v>
      </c>
      <c r="C332" s="10">
        <v>9</v>
      </c>
      <c r="D332" s="10" t="s">
        <v>63</v>
      </c>
      <c r="E332" s="10" t="s">
        <v>64</v>
      </c>
      <c r="F332" s="10" t="s">
        <v>30</v>
      </c>
      <c r="G332" s="14">
        <v>350</v>
      </c>
      <c r="H332" s="14">
        <v>3150</v>
      </c>
      <c r="I332" s="14">
        <v>4200</v>
      </c>
      <c r="J332" s="15">
        <v>0.75</v>
      </c>
    </row>
    <row r="333" spans="1:10" x14ac:dyDescent="0.25">
      <c r="A333" s="9">
        <v>54</v>
      </c>
      <c r="B333" s="16">
        <v>39814</v>
      </c>
      <c r="C333" s="11">
        <v>6</v>
      </c>
      <c r="D333" s="11" t="s">
        <v>63</v>
      </c>
      <c r="E333" s="11" t="s">
        <v>64</v>
      </c>
      <c r="F333" s="11" t="s">
        <v>30</v>
      </c>
      <c r="G333" s="17">
        <v>350</v>
      </c>
      <c r="H333" s="17">
        <v>2100</v>
      </c>
      <c r="I333" s="17">
        <v>4200</v>
      </c>
      <c r="J333" s="18">
        <v>0.5</v>
      </c>
    </row>
    <row r="334" spans="1:10" x14ac:dyDescent="0.25">
      <c r="A334" s="8">
        <v>54</v>
      </c>
      <c r="B334" s="13">
        <v>40179</v>
      </c>
      <c r="C334" s="10">
        <v>5</v>
      </c>
      <c r="D334" s="10" t="s">
        <v>63</v>
      </c>
      <c r="E334" s="10" t="s">
        <v>64</v>
      </c>
      <c r="F334" s="10" t="s">
        <v>30</v>
      </c>
      <c r="G334" s="14">
        <v>350</v>
      </c>
      <c r="H334" s="14">
        <v>1750</v>
      </c>
      <c r="I334" s="14">
        <v>4200</v>
      </c>
      <c r="J334" s="15">
        <v>0.41666666666666669</v>
      </c>
    </row>
    <row r="335" spans="1:10" x14ac:dyDescent="0.25">
      <c r="A335" s="9">
        <v>54</v>
      </c>
      <c r="B335" s="16">
        <v>40544</v>
      </c>
      <c r="C335" s="11">
        <v>9</v>
      </c>
      <c r="D335" s="11" t="s">
        <v>63</v>
      </c>
      <c r="E335" s="11" t="s">
        <v>64</v>
      </c>
      <c r="F335" s="11" t="s">
        <v>30</v>
      </c>
      <c r="G335" s="17">
        <v>350</v>
      </c>
      <c r="H335" s="17">
        <v>3150</v>
      </c>
      <c r="I335" s="17">
        <v>4200</v>
      </c>
      <c r="J335" s="18">
        <v>0.75</v>
      </c>
    </row>
    <row r="336" spans="1:10" x14ac:dyDescent="0.25">
      <c r="A336" s="8">
        <v>54</v>
      </c>
      <c r="B336" s="13">
        <v>40909</v>
      </c>
      <c r="C336" s="10">
        <v>6</v>
      </c>
      <c r="D336" s="10" t="s">
        <v>63</v>
      </c>
      <c r="E336" s="10" t="s">
        <v>64</v>
      </c>
      <c r="F336" s="10" t="s">
        <v>30</v>
      </c>
      <c r="G336" s="14">
        <v>350</v>
      </c>
      <c r="H336" s="14">
        <v>2100</v>
      </c>
      <c r="I336" s="14">
        <v>4200</v>
      </c>
      <c r="J336" s="15">
        <v>0.5</v>
      </c>
    </row>
    <row r="337" spans="1:10" x14ac:dyDescent="0.25">
      <c r="A337" s="9">
        <v>54</v>
      </c>
      <c r="B337" s="16">
        <v>41275</v>
      </c>
      <c r="C337" s="11">
        <v>5</v>
      </c>
      <c r="D337" s="11" t="s">
        <v>63</v>
      </c>
      <c r="E337" s="11" t="s">
        <v>64</v>
      </c>
      <c r="F337" s="11" t="s">
        <v>30</v>
      </c>
      <c r="G337" s="17">
        <v>350</v>
      </c>
      <c r="H337" s="17">
        <v>1750</v>
      </c>
      <c r="I337" s="17">
        <v>4200</v>
      </c>
      <c r="J337" s="18">
        <v>0.41666666666666669</v>
      </c>
    </row>
    <row r="338" spans="1:10" x14ac:dyDescent="0.25">
      <c r="A338" s="8">
        <v>54</v>
      </c>
      <c r="B338" s="13">
        <v>41640</v>
      </c>
      <c r="C338" s="10">
        <v>9</v>
      </c>
      <c r="D338" s="10" t="s">
        <v>63</v>
      </c>
      <c r="E338" s="10" t="s">
        <v>64</v>
      </c>
      <c r="F338" s="10" t="s">
        <v>30</v>
      </c>
      <c r="G338" s="14">
        <v>350</v>
      </c>
      <c r="H338" s="14">
        <v>3150</v>
      </c>
      <c r="I338" s="14">
        <v>4200</v>
      </c>
      <c r="J338" s="15">
        <v>0.75</v>
      </c>
    </row>
    <row r="339" spans="1:10" x14ac:dyDescent="0.25">
      <c r="A339" s="9">
        <v>54</v>
      </c>
      <c r="B339" s="16">
        <v>42005</v>
      </c>
      <c r="C339" s="11">
        <v>9</v>
      </c>
      <c r="D339" s="11" t="s">
        <v>63</v>
      </c>
      <c r="E339" s="11" t="s">
        <v>64</v>
      </c>
      <c r="F339" s="11" t="s">
        <v>30</v>
      </c>
      <c r="G339" s="17">
        <v>350</v>
      </c>
      <c r="H339" s="17">
        <v>3150</v>
      </c>
      <c r="I339" s="17">
        <v>4200</v>
      </c>
      <c r="J339" s="18">
        <v>0.75</v>
      </c>
    </row>
    <row r="340" spans="1:10" x14ac:dyDescent="0.25">
      <c r="A340" s="8">
        <v>54</v>
      </c>
      <c r="B340" s="13">
        <v>42370</v>
      </c>
      <c r="C340" s="10">
        <v>8</v>
      </c>
      <c r="D340" s="10" t="s">
        <v>63</v>
      </c>
      <c r="E340" s="10" t="s">
        <v>64</v>
      </c>
      <c r="F340" s="10" t="s">
        <v>30</v>
      </c>
      <c r="G340" s="14">
        <v>350</v>
      </c>
      <c r="H340" s="14">
        <v>2800</v>
      </c>
      <c r="I340" s="14">
        <v>4200</v>
      </c>
      <c r="J340" s="15">
        <v>0.66666666666666663</v>
      </c>
    </row>
    <row r="341" spans="1:10" x14ac:dyDescent="0.25">
      <c r="A341" s="9">
        <v>54</v>
      </c>
      <c r="B341" s="16">
        <v>42736</v>
      </c>
      <c r="C341" s="11">
        <v>8</v>
      </c>
      <c r="D341" s="11" t="s">
        <v>63</v>
      </c>
      <c r="E341" s="11" t="s">
        <v>64</v>
      </c>
      <c r="F341" s="11" t="s">
        <v>30</v>
      </c>
      <c r="G341" s="17">
        <v>350</v>
      </c>
      <c r="H341" s="17">
        <v>2800</v>
      </c>
      <c r="I341" s="17">
        <v>4200</v>
      </c>
      <c r="J341" s="18">
        <v>0.66666666666666663</v>
      </c>
    </row>
    <row r="342" spans="1:10" x14ac:dyDescent="0.25">
      <c r="A342" s="8">
        <v>54</v>
      </c>
      <c r="B342" s="13">
        <v>43101</v>
      </c>
      <c r="C342" s="10">
        <v>9</v>
      </c>
      <c r="D342" s="10" t="s">
        <v>63</v>
      </c>
      <c r="E342" s="10" t="s">
        <v>64</v>
      </c>
      <c r="F342" s="10" t="s">
        <v>30</v>
      </c>
      <c r="G342" s="14">
        <v>350</v>
      </c>
      <c r="H342" s="14">
        <v>3150</v>
      </c>
      <c r="I342" s="14">
        <v>4200</v>
      </c>
      <c r="J342" s="15">
        <v>0.75</v>
      </c>
    </row>
    <row r="343" spans="1:10" x14ac:dyDescent="0.25">
      <c r="A343" s="9">
        <v>54</v>
      </c>
      <c r="B343" s="16">
        <v>43466</v>
      </c>
      <c r="C343" s="11">
        <v>9</v>
      </c>
      <c r="D343" s="11" t="s">
        <v>63</v>
      </c>
      <c r="E343" s="11" t="s">
        <v>64</v>
      </c>
      <c r="F343" s="11" t="s">
        <v>30</v>
      </c>
      <c r="G343" s="17">
        <v>350</v>
      </c>
      <c r="H343" s="17">
        <v>3150</v>
      </c>
      <c r="I343" s="17">
        <v>4200</v>
      </c>
      <c r="J343" s="18">
        <v>0.75</v>
      </c>
    </row>
    <row r="344" spans="1:10" x14ac:dyDescent="0.25">
      <c r="A344" s="8">
        <v>55</v>
      </c>
      <c r="B344" s="13">
        <v>36892</v>
      </c>
      <c r="C344" s="10">
        <v>6</v>
      </c>
      <c r="D344" s="10" t="s">
        <v>63</v>
      </c>
      <c r="E344" s="10" t="s">
        <v>64</v>
      </c>
      <c r="F344" s="10" t="s">
        <v>20</v>
      </c>
      <c r="G344" s="14">
        <v>420</v>
      </c>
      <c r="H344" s="14">
        <v>2520</v>
      </c>
      <c r="I344" s="14">
        <v>5040</v>
      </c>
      <c r="J344" s="15">
        <v>0.5</v>
      </c>
    </row>
    <row r="345" spans="1:10" x14ac:dyDescent="0.25">
      <c r="A345" s="9">
        <v>55</v>
      </c>
      <c r="B345" s="16">
        <v>37257</v>
      </c>
      <c r="C345" s="11">
        <v>9</v>
      </c>
      <c r="D345" s="11" t="s">
        <v>63</v>
      </c>
      <c r="E345" s="11" t="s">
        <v>64</v>
      </c>
      <c r="F345" s="11" t="s">
        <v>20</v>
      </c>
      <c r="G345" s="17">
        <v>420</v>
      </c>
      <c r="H345" s="17">
        <v>3780</v>
      </c>
      <c r="I345" s="17">
        <v>5040</v>
      </c>
      <c r="J345" s="18">
        <v>0.75</v>
      </c>
    </row>
    <row r="346" spans="1:10" x14ac:dyDescent="0.25">
      <c r="A346" s="8">
        <v>55</v>
      </c>
      <c r="B346" s="13">
        <v>37622</v>
      </c>
      <c r="C346" s="10">
        <v>5</v>
      </c>
      <c r="D346" s="10" t="s">
        <v>63</v>
      </c>
      <c r="E346" s="10" t="s">
        <v>64</v>
      </c>
      <c r="F346" s="10" t="s">
        <v>20</v>
      </c>
      <c r="G346" s="14">
        <v>420</v>
      </c>
      <c r="H346" s="14">
        <v>2100</v>
      </c>
      <c r="I346" s="14">
        <v>5040</v>
      </c>
      <c r="J346" s="15">
        <v>0.41666666666666669</v>
      </c>
    </row>
    <row r="347" spans="1:10" x14ac:dyDescent="0.25">
      <c r="A347" s="9">
        <v>55</v>
      </c>
      <c r="B347" s="16">
        <v>37987</v>
      </c>
      <c r="C347" s="11">
        <v>6</v>
      </c>
      <c r="D347" s="11" t="s">
        <v>63</v>
      </c>
      <c r="E347" s="11" t="s">
        <v>64</v>
      </c>
      <c r="F347" s="11" t="s">
        <v>20</v>
      </c>
      <c r="G347" s="17">
        <v>420</v>
      </c>
      <c r="H347" s="17">
        <v>2520</v>
      </c>
      <c r="I347" s="17">
        <v>5040</v>
      </c>
      <c r="J347" s="18">
        <v>0.5</v>
      </c>
    </row>
    <row r="348" spans="1:10" x14ac:dyDescent="0.25">
      <c r="A348" s="8">
        <v>55</v>
      </c>
      <c r="B348" s="13">
        <v>38353</v>
      </c>
      <c r="C348" s="10">
        <v>9</v>
      </c>
      <c r="D348" s="10" t="s">
        <v>63</v>
      </c>
      <c r="E348" s="10" t="s">
        <v>64</v>
      </c>
      <c r="F348" s="10" t="s">
        <v>20</v>
      </c>
      <c r="G348" s="14">
        <v>420</v>
      </c>
      <c r="H348" s="14">
        <v>3780</v>
      </c>
      <c r="I348" s="14">
        <v>5040</v>
      </c>
      <c r="J348" s="15">
        <v>0.75</v>
      </c>
    </row>
    <row r="349" spans="1:10" x14ac:dyDescent="0.25">
      <c r="A349" s="9">
        <v>55</v>
      </c>
      <c r="B349" s="16">
        <v>38718</v>
      </c>
      <c r="C349" s="11">
        <v>7</v>
      </c>
      <c r="D349" s="11" t="s">
        <v>63</v>
      </c>
      <c r="E349" s="11" t="s">
        <v>64</v>
      </c>
      <c r="F349" s="11" t="s">
        <v>20</v>
      </c>
      <c r="G349" s="17">
        <v>420</v>
      </c>
      <c r="H349" s="17">
        <v>2940</v>
      </c>
      <c r="I349" s="17">
        <v>5040</v>
      </c>
      <c r="J349" s="18">
        <v>0.58333333333333337</v>
      </c>
    </row>
    <row r="350" spans="1:10" x14ac:dyDescent="0.25">
      <c r="A350" s="8">
        <v>55</v>
      </c>
      <c r="B350" s="13">
        <v>39083</v>
      </c>
      <c r="C350" s="10">
        <v>7</v>
      </c>
      <c r="D350" s="10" t="s">
        <v>63</v>
      </c>
      <c r="E350" s="10" t="s">
        <v>64</v>
      </c>
      <c r="F350" s="10" t="s">
        <v>20</v>
      </c>
      <c r="G350" s="14">
        <v>420</v>
      </c>
      <c r="H350" s="14">
        <v>2940</v>
      </c>
      <c r="I350" s="14">
        <v>5040</v>
      </c>
      <c r="J350" s="15">
        <v>0.58333333333333337</v>
      </c>
    </row>
    <row r="351" spans="1:10" x14ac:dyDescent="0.25">
      <c r="A351" s="9">
        <v>55</v>
      </c>
      <c r="B351" s="16">
        <v>39448</v>
      </c>
      <c r="C351" s="11">
        <v>8</v>
      </c>
      <c r="D351" s="11" t="s">
        <v>63</v>
      </c>
      <c r="E351" s="11" t="s">
        <v>64</v>
      </c>
      <c r="F351" s="11" t="s">
        <v>20</v>
      </c>
      <c r="G351" s="17">
        <v>420</v>
      </c>
      <c r="H351" s="17">
        <v>3360</v>
      </c>
      <c r="I351" s="17">
        <v>5040</v>
      </c>
      <c r="J351" s="18">
        <v>0.66666666666666663</v>
      </c>
    </row>
    <row r="352" spans="1:10" x14ac:dyDescent="0.25">
      <c r="A352" s="8">
        <v>55</v>
      </c>
      <c r="B352" s="13">
        <v>39814</v>
      </c>
      <c r="C352" s="10">
        <v>7</v>
      </c>
      <c r="D352" s="10" t="s">
        <v>63</v>
      </c>
      <c r="E352" s="10" t="s">
        <v>64</v>
      </c>
      <c r="F352" s="10" t="s">
        <v>20</v>
      </c>
      <c r="G352" s="14">
        <v>420</v>
      </c>
      <c r="H352" s="14">
        <v>2940</v>
      </c>
      <c r="I352" s="14">
        <v>5040</v>
      </c>
      <c r="J352" s="15">
        <v>0.58333333333333337</v>
      </c>
    </row>
    <row r="353" spans="1:10" x14ac:dyDescent="0.25">
      <c r="A353" s="9">
        <v>55</v>
      </c>
      <c r="B353" s="16">
        <v>40179</v>
      </c>
      <c r="C353" s="11">
        <v>8</v>
      </c>
      <c r="D353" s="11" t="s">
        <v>63</v>
      </c>
      <c r="E353" s="11" t="s">
        <v>64</v>
      </c>
      <c r="F353" s="11" t="s">
        <v>20</v>
      </c>
      <c r="G353" s="17">
        <v>420</v>
      </c>
      <c r="H353" s="17">
        <v>3360</v>
      </c>
      <c r="I353" s="17">
        <v>5040</v>
      </c>
      <c r="J353" s="18">
        <v>0.66666666666666663</v>
      </c>
    </row>
    <row r="354" spans="1:10" x14ac:dyDescent="0.25">
      <c r="A354" s="8">
        <v>55</v>
      </c>
      <c r="B354" s="13">
        <v>40544</v>
      </c>
      <c r="C354" s="10">
        <v>5</v>
      </c>
      <c r="D354" s="10" t="s">
        <v>63</v>
      </c>
      <c r="E354" s="10" t="s">
        <v>64</v>
      </c>
      <c r="F354" s="10" t="s">
        <v>20</v>
      </c>
      <c r="G354" s="14">
        <v>420</v>
      </c>
      <c r="H354" s="14">
        <v>2100</v>
      </c>
      <c r="I354" s="14">
        <v>5040</v>
      </c>
      <c r="J354" s="15">
        <v>0.41666666666666669</v>
      </c>
    </row>
    <row r="355" spans="1:10" x14ac:dyDescent="0.25">
      <c r="A355" s="9">
        <v>55</v>
      </c>
      <c r="B355" s="16">
        <v>40909</v>
      </c>
      <c r="C355" s="11">
        <v>8</v>
      </c>
      <c r="D355" s="11" t="s">
        <v>63</v>
      </c>
      <c r="E355" s="11" t="s">
        <v>64</v>
      </c>
      <c r="F355" s="11" t="s">
        <v>20</v>
      </c>
      <c r="G355" s="17">
        <v>420</v>
      </c>
      <c r="H355" s="17">
        <v>3360</v>
      </c>
      <c r="I355" s="17">
        <v>5040</v>
      </c>
      <c r="J355" s="18">
        <v>0.66666666666666663</v>
      </c>
    </row>
    <row r="356" spans="1:10" x14ac:dyDescent="0.25">
      <c r="A356" s="8">
        <v>55</v>
      </c>
      <c r="B356" s="13">
        <v>41275</v>
      </c>
      <c r="C356" s="10">
        <v>5</v>
      </c>
      <c r="D356" s="10" t="s">
        <v>63</v>
      </c>
      <c r="E356" s="10" t="s">
        <v>64</v>
      </c>
      <c r="F356" s="10" t="s">
        <v>20</v>
      </c>
      <c r="G356" s="14">
        <v>420</v>
      </c>
      <c r="H356" s="14">
        <v>2100</v>
      </c>
      <c r="I356" s="14">
        <v>5040</v>
      </c>
      <c r="J356" s="15">
        <v>0.41666666666666669</v>
      </c>
    </row>
    <row r="357" spans="1:10" x14ac:dyDescent="0.25">
      <c r="A357" s="9">
        <v>55</v>
      </c>
      <c r="B357" s="16">
        <v>41640</v>
      </c>
      <c r="C357" s="11">
        <v>9</v>
      </c>
      <c r="D357" s="11" t="s">
        <v>63</v>
      </c>
      <c r="E357" s="11" t="s">
        <v>64</v>
      </c>
      <c r="F357" s="11" t="s">
        <v>20</v>
      </c>
      <c r="G357" s="17">
        <v>420</v>
      </c>
      <c r="H357" s="17">
        <v>3780</v>
      </c>
      <c r="I357" s="17">
        <v>5040</v>
      </c>
      <c r="J357" s="18">
        <v>0.75</v>
      </c>
    </row>
    <row r="358" spans="1:10" x14ac:dyDescent="0.25">
      <c r="A358" s="8">
        <v>55</v>
      </c>
      <c r="B358" s="13">
        <v>42005</v>
      </c>
      <c r="C358" s="10">
        <v>8</v>
      </c>
      <c r="D358" s="10" t="s">
        <v>63</v>
      </c>
      <c r="E358" s="10" t="s">
        <v>64</v>
      </c>
      <c r="F358" s="10" t="s">
        <v>20</v>
      </c>
      <c r="G358" s="14">
        <v>420</v>
      </c>
      <c r="H358" s="14">
        <v>3360</v>
      </c>
      <c r="I358" s="14">
        <v>5040</v>
      </c>
      <c r="J358" s="15">
        <v>0.66666666666666663</v>
      </c>
    </row>
    <row r="359" spans="1:10" x14ac:dyDescent="0.25">
      <c r="A359" s="9">
        <v>55</v>
      </c>
      <c r="B359" s="16">
        <v>42370</v>
      </c>
      <c r="C359" s="11">
        <v>7</v>
      </c>
      <c r="D359" s="11" t="s">
        <v>63</v>
      </c>
      <c r="E359" s="11" t="s">
        <v>64</v>
      </c>
      <c r="F359" s="11" t="s">
        <v>20</v>
      </c>
      <c r="G359" s="17">
        <v>420</v>
      </c>
      <c r="H359" s="17">
        <v>2940</v>
      </c>
      <c r="I359" s="17">
        <v>5040</v>
      </c>
      <c r="J359" s="18">
        <v>0.58333333333333337</v>
      </c>
    </row>
    <row r="360" spans="1:10" x14ac:dyDescent="0.25">
      <c r="A360" s="8">
        <v>55</v>
      </c>
      <c r="B360" s="13">
        <v>42736</v>
      </c>
      <c r="C360" s="10">
        <v>7</v>
      </c>
      <c r="D360" s="10" t="s">
        <v>63</v>
      </c>
      <c r="E360" s="10" t="s">
        <v>64</v>
      </c>
      <c r="F360" s="10" t="s">
        <v>20</v>
      </c>
      <c r="G360" s="14">
        <v>420</v>
      </c>
      <c r="H360" s="14">
        <v>2940</v>
      </c>
      <c r="I360" s="14">
        <v>5040</v>
      </c>
      <c r="J360" s="15">
        <v>0.58333333333333337</v>
      </c>
    </row>
    <row r="361" spans="1:10" x14ac:dyDescent="0.25">
      <c r="A361" s="9">
        <v>55</v>
      </c>
      <c r="B361" s="16">
        <v>43101</v>
      </c>
      <c r="C361" s="11">
        <v>9</v>
      </c>
      <c r="D361" s="11" t="s">
        <v>63</v>
      </c>
      <c r="E361" s="11" t="s">
        <v>64</v>
      </c>
      <c r="F361" s="11" t="s">
        <v>20</v>
      </c>
      <c r="G361" s="17">
        <v>420</v>
      </c>
      <c r="H361" s="17">
        <v>3780</v>
      </c>
      <c r="I361" s="17">
        <v>5040</v>
      </c>
      <c r="J361" s="18">
        <v>0.75</v>
      </c>
    </row>
    <row r="362" spans="1:10" x14ac:dyDescent="0.25">
      <c r="A362" s="8">
        <v>55</v>
      </c>
      <c r="B362" s="13">
        <v>43466</v>
      </c>
      <c r="C362" s="10">
        <v>5</v>
      </c>
      <c r="D362" s="10" t="s">
        <v>63</v>
      </c>
      <c r="E362" s="10" t="s">
        <v>64</v>
      </c>
      <c r="F362" s="10" t="s">
        <v>20</v>
      </c>
      <c r="G362" s="14">
        <v>420</v>
      </c>
      <c r="H362" s="14">
        <v>2100</v>
      </c>
      <c r="I362" s="14">
        <v>5040</v>
      </c>
      <c r="J362" s="15">
        <v>0.41666666666666669</v>
      </c>
    </row>
    <row r="363" spans="1:10" x14ac:dyDescent="0.25">
      <c r="A363" s="9">
        <v>56</v>
      </c>
      <c r="B363" s="16">
        <v>36892</v>
      </c>
      <c r="C363" s="11">
        <v>5</v>
      </c>
      <c r="D363" s="11" t="s">
        <v>63</v>
      </c>
      <c r="E363" s="11" t="s">
        <v>64</v>
      </c>
      <c r="F363" s="11" t="s">
        <v>24</v>
      </c>
      <c r="G363" s="17">
        <v>700</v>
      </c>
      <c r="H363" s="17">
        <v>3500</v>
      </c>
      <c r="I363" s="17">
        <v>8400</v>
      </c>
      <c r="J363" s="18">
        <v>0.41666666666666669</v>
      </c>
    </row>
    <row r="364" spans="1:10" x14ac:dyDescent="0.25">
      <c r="A364" s="8">
        <v>56</v>
      </c>
      <c r="B364" s="13">
        <v>37257</v>
      </c>
      <c r="C364" s="10">
        <v>5</v>
      </c>
      <c r="D364" s="10" t="s">
        <v>63</v>
      </c>
      <c r="E364" s="10" t="s">
        <v>64</v>
      </c>
      <c r="F364" s="10" t="s">
        <v>24</v>
      </c>
      <c r="G364" s="14">
        <v>700</v>
      </c>
      <c r="H364" s="14">
        <v>3500</v>
      </c>
      <c r="I364" s="14">
        <v>8400</v>
      </c>
      <c r="J364" s="15">
        <v>0.41666666666666669</v>
      </c>
    </row>
    <row r="365" spans="1:10" x14ac:dyDescent="0.25">
      <c r="A365" s="9">
        <v>56</v>
      </c>
      <c r="B365" s="16">
        <v>37622</v>
      </c>
      <c r="C365" s="11">
        <v>5</v>
      </c>
      <c r="D365" s="11" t="s">
        <v>63</v>
      </c>
      <c r="E365" s="11" t="s">
        <v>64</v>
      </c>
      <c r="F365" s="11" t="s">
        <v>24</v>
      </c>
      <c r="G365" s="17">
        <v>700</v>
      </c>
      <c r="H365" s="17">
        <v>3500</v>
      </c>
      <c r="I365" s="17">
        <v>8400</v>
      </c>
      <c r="J365" s="18">
        <v>0.41666666666666669</v>
      </c>
    </row>
    <row r="366" spans="1:10" x14ac:dyDescent="0.25">
      <c r="A366" s="8">
        <v>56</v>
      </c>
      <c r="B366" s="13">
        <v>37987</v>
      </c>
      <c r="C366" s="10">
        <v>7</v>
      </c>
      <c r="D366" s="10" t="s">
        <v>63</v>
      </c>
      <c r="E366" s="10" t="s">
        <v>64</v>
      </c>
      <c r="F366" s="10" t="s">
        <v>24</v>
      </c>
      <c r="G366" s="14">
        <v>700</v>
      </c>
      <c r="H366" s="14">
        <v>4900</v>
      </c>
      <c r="I366" s="14">
        <v>8400</v>
      </c>
      <c r="J366" s="15">
        <v>0.58333333333333337</v>
      </c>
    </row>
    <row r="367" spans="1:10" x14ac:dyDescent="0.25">
      <c r="A367" s="9">
        <v>56</v>
      </c>
      <c r="B367" s="16">
        <v>38353</v>
      </c>
      <c r="C367" s="11">
        <v>7</v>
      </c>
      <c r="D367" s="11" t="s">
        <v>63</v>
      </c>
      <c r="E367" s="11" t="s">
        <v>64</v>
      </c>
      <c r="F367" s="11" t="s">
        <v>24</v>
      </c>
      <c r="G367" s="17">
        <v>700</v>
      </c>
      <c r="H367" s="17">
        <v>4900</v>
      </c>
      <c r="I367" s="17">
        <v>8400</v>
      </c>
      <c r="J367" s="18">
        <v>0.58333333333333337</v>
      </c>
    </row>
    <row r="368" spans="1:10" x14ac:dyDescent="0.25">
      <c r="A368" s="8">
        <v>56</v>
      </c>
      <c r="B368" s="13">
        <v>38718</v>
      </c>
      <c r="C368" s="10">
        <v>5</v>
      </c>
      <c r="D368" s="10" t="s">
        <v>63</v>
      </c>
      <c r="E368" s="10" t="s">
        <v>64</v>
      </c>
      <c r="F368" s="10" t="s">
        <v>24</v>
      </c>
      <c r="G368" s="14">
        <v>700</v>
      </c>
      <c r="H368" s="14">
        <v>3500</v>
      </c>
      <c r="I368" s="14">
        <v>8400</v>
      </c>
      <c r="J368" s="15">
        <v>0.41666666666666669</v>
      </c>
    </row>
    <row r="369" spans="1:10" x14ac:dyDescent="0.25">
      <c r="A369" s="9">
        <v>56</v>
      </c>
      <c r="B369" s="16">
        <v>39083</v>
      </c>
      <c r="C369" s="11">
        <v>5</v>
      </c>
      <c r="D369" s="11" t="s">
        <v>63</v>
      </c>
      <c r="E369" s="11" t="s">
        <v>64</v>
      </c>
      <c r="F369" s="11" t="s">
        <v>24</v>
      </c>
      <c r="G369" s="17">
        <v>700</v>
      </c>
      <c r="H369" s="17">
        <v>3500</v>
      </c>
      <c r="I369" s="17">
        <v>8400</v>
      </c>
      <c r="J369" s="18">
        <v>0.41666666666666669</v>
      </c>
    </row>
    <row r="370" spans="1:10" x14ac:dyDescent="0.25">
      <c r="A370" s="8">
        <v>56</v>
      </c>
      <c r="B370" s="13">
        <v>39448</v>
      </c>
      <c r="C370" s="10">
        <v>9</v>
      </c>
      <c r="D370" s="10" t="s">
        <v>63</v>
      </c>
      <c r="E370" s="10" t="s">
        <v>64</v>
      </c>
      <c r="F370" s="10" t="s">
        <v>24</v>
      </c>
      <c r="G370" s="14">
        <v>700</v>
      </c>
      <c r="H370" s="14">
        <v>6300</v>
      </c>
      <c r="I370" s="14">
        <v>8400</v>
      </c>
      <c r="J370" s="15">
        <v>0.75</v>
      </c>
    </row>
    <row r="371" spans="1:10" x14ac:dyDescent="0.25">
      <c r="A371" s="9">
        <v>56</v>
      </c>
      <c r="B371" s="16">
        <v>39814</v>
      </c>
      <c r="C371" s="11">
        <v>5</v>
      </c>
      <c r="D371" s="11" t="s">
        <v>63</v>
      </c>
      <c r="E371" s="11" t="s">
        <v>64</v>
      </c>
      <c r="F371" s="11" t="s">
        <v>24</v>
      </c>
      <c r="G371" s="17">
        <v>700</v>
      </c>
      <c r="H371" s="17">
        <v>3500</v>
      </c>
      <c r="I371" s="17">
        <v>8400</v>
      </c>
      <c r="J371" s="18">
        <v>0.41666666666666669</v>
      </c>
    </row>
    <row r="372" spans="1:10" x14ac:dyDescent="0.25">
      <c r="A372" s="8">
        <v>56</v>
      </c>
      <c r="B372" s="13">
        <v>40179</v>
      </c>
      <c r="C372" s="10">
        <v>6</v>
      </c>
      <c r="D372" s="10" t="s">
        <v>63</v>
      </c>
      <c r="E372" s="10" t="s">
        <v>64</v>
      </c>
      <c r="F372" s="10" t="s">
        <v>24</v>
      </c>
      <c r="G372" s="14">
        <v>700</v>
      </c>
      <c r="H372" s="14">
        <v>4200</v>
      </c>
      <c r="I372" s="14">
        <v>8400</v>
      </c>
      <c r="J372" s="15">
        <v>0.5</v>
      </c>
    </row>
    <row r="373" spans="1:10" x14ac:dyDescent="0.25">
      <c r="A373" s="9">
        <v>56</v>
      </c>
      <c r="B373" s="16">
        <v>40544</v>
      </c>
      <c r="C373" s="11">
        <v>7</v>
      </c>
      <c r="D373" s="11" t="s">
        <v>63</v>
      </c>
      <c r="E373" s="11" t="s">
        <v>64</v>
      </c>
      <c r="F373" s="11" t="s">
        <v>24</v>
      </c>
      <c r="G373" s="17">
        <v>700</v>
      </c>
      <c r="H373" s="17">
        <v>4900</v>
      </c>
      <c r="I373" s="17">
        <v>8400</v>
      </c>
      <c r="J373" s="18">
        <v>0.58333333333333337</v>
      </c>
    </row>
    <row r="374" spans="1:10" x14ac:dyDescent="0.25">
      <c r="A374" s="8">
        <v>56</v>
      </c>
      <c r="B374" s="13">
        <v>40909</v>
      </c>
      <c r="C374" s="10">
        <v>6</v>
      </c>
      <c r="D374" s="10" t="s">
        <v>63</v>
      </c>
      <c r="E374" s="10" t="s">
        <v>64</v>
      </c>
      <c r="F374" s="10" t="s">
        <v>24</v>
      </c>
      <c r="G374" s="14">
        <v>700</v>
      </c>
      <c r="H374" s="14">
        <v>4200</v>
      </c>
      <c r="I374" s="14">
        <v>8400</v>
      </c>
      <c r="J374" s="15">
        <v>0.5</v>
      </c>
    </row>
    <row r="375" spans="1:10" x14ac:dyDescent="0.25">
      <c r="A375" s="9">
        <v>56</v>
      </c>
      <c r="B375" s="16">
        <v>41275</v>
      </c>
      <c r="C375" s="11">
        <v>8</v>
      </c>
      <c r="D375" s="11" t="s">
        <v>63</v>
      </c>
      <c r="E375" s="11" t="s">
        <v>64</v>
      </c>
      <c r="F375" s="11" t="s">
        <v>24</v>
      </c>
      <c r="G375" s="17">
        <v>700</v>
      </c>
      <c r="H375" s="17">
        <v>5600</v>
      </c>
      <c r="I375" s="17">
        <v>8400</v>
      </c>
      <c r="J375" s="18">
        <v>0.66666666666666663</v>
      </c>
    </row>
    <row r="376" spans="1:10" x14ac:dyDescent="0.25">
      <c r="A376" s="8">
        <v>56</v>
      </c>
      <c r="B376" s="13">
        <v>41640</v>
      </c>
      <c r="C376" s="10">
        <v>8</v>
      </c>
      <c r="D376" s="10" t="s">
        <v>63</v>
      </c>
      <c r="E376" s="10" t="s">
        <v>64</v>
      </c>
      <c r="F376" s="10" t="s">
        <v>24</v>
      </c>
      <c r="G376" s="14">
        <v>700</v>
      </c>
      <c r="H376" s="14">
        <v>5600</v>
      </c>
      <c r="I376" s="14">
        <v>8400</v>
      </c>
      <c r="J376" s="15">
        <v>0.66666666666666663</v>
      </c>
    </row>
    <row r="377" spans="1:10" x14ac:dyDescent="0.25">
      <c r="A377" s="9">
        <v>56</v>
      </c>
      <c r="B377" s="16">
        <v>42005</v>
      </c>
      <c r="C377" s="11">
        <v>5</v>
      </c>
      <c r="D377" s="11" t="s">
        <v>63</v>
      </c>
      <c r="E377" s="11" t="s">
        <v>64</v>
      </c>
      <c r="F377" s="11" t="s">
        <v>24</v>
      </c>
      <c r="G377" s="17">
        <v>700</v>
      </c>
      <c r="H377" s="17">
        <v>3500</v>
      </c>
      <c r="I377" s="17">
        <v>8400</v>
      </c>
      <c r="J377" s="18">
        <v>0.41666666666666669</v>
      </c>
    </row>
    <row r="378" spans="1:10" x14ac:dyDescent="0.25">
      <c r="A378" s="8">
        <v>56</v>
      </c>
      <c r="B378" s="13">
        <v>42370</v>
      </c>
      <c r="C378" s="10">
        <v>9</v>
      </c>
      <c r="D378" s="10" t="s">
        <v>63</v>
      </c>
      <c r="E378" s="10" t="s">
        <v>64</v>
      </c>
      <c r="F378" s="10" t="s">
        <v>24</v>
      </c>
      <c r="G378" s="14">
        <v>700</v>
      </c>
      <c r="H378" s="14">
        <v>6300</v>
      </c>
      <c r="I378" s="14">
        <v>8400</v>
      </c>
      <c r="J378" s="15">
        <v>0.75</v>
      </c>
    </row>
    <row r="379" spans="1:10" x14ac:dyDescent="0.25">
      <c r="A379" s="9">
        <v>56</v>
      </c>
      <c r="B379" s="16">
        <v>42736</v>
      </c>
      <c r="C379" s="11">
        <v>9</v>
      </c>
      <c r="D379" s="11" t="s">
        <v>63</v>
      </c>
      <c r="E379" s="11" t="s">
        <v>64</v>
      </c>
      <c r="F379" s="11" t="s">
        <v>24</v>
      </c>
      <c r="G379" s="17">
        <v>700</v>
      </c>
      <c r="H379" s="17">
        <v>6300</v>
      </c>
      <c r="I379" s="17">
        <v>8400</v>
      </c>
      <c r="J379" s="18">
        <v>0.75</v>
      </c>
    </row>
    <row r="380" spans="1:10" x14ac:dyDescent="0.25">
      <c r="A380" s="8">
        <v>56</v>
      </c>
      <c r="B380" s="13">
        <v>43101</v>
      </c>
      <c r="C380" s="10">
        <v>11</v>
      </c>
      <c r="D380" s="10" t="s">
        <v>63</v>
      </c>
      <c r="E380" s="10" t="s">
        <v>64</v>
      </c>
      <c r="F380" s="10" t="s">
        <v>24</v>
      </c>
      <c r="G380" s="14">
        <v>700</v>
      </c>
      <c r="H380" s="14">
        <v>7700</v>
      </c>
      <c r="I380" s="14">
        <v>8400</v>
      </c>
      <c r="J380" s="15">
        <v>0.91666666666666663</v>
      </c>
    </row>
    <row r="381" spans="1:10" x14ac:dyDescent="0.25">
      <c r="A381" s="9">
        <v>56</v>
      </c>
      <c r="B381" s="16">
        <v>43466</v>
      </c>
      <c r="C381" s="11">
        <v>7</v>
      </c>
      <c r="D381" s="11" t="s">
        <v>63</v>
      </c>
      <c r="E381" s="11" t="s">
        <v>64</v>
      </c>
      <c r="F381" s="11" t="s">
        <v>24</v>
      </c>
      <c r="G381" s="17">
        <v>700</v>
      </c>
      <c r="H381" s="17">
        <v>4900</v>
      </c>
      <c r="I381" s="17">
        <v>8400</v>
      </c>
      <c r="J381" s="18">
        <v>0.58333333333333337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59975-BB00-43E5-ACDE-59F744E22AA7}">
  <dimension ref="A1:L381"/>
  <sheetViews>
    <sheetView workbookViewId="0">
      <selection activeCell="L6" sqref="L6"/>
    </sheetView>
  </sheetViews>
  <sheetFormatPr defaultRowHeight="15" x14ac:dyDescent="0.25"/>
  <cols>
    <col min="1" max="1" width="12.5703125" customWidth="1"/>
    <col min="2" max="2" width="15" customWidth="1"/>
    <col min="3" max="3" width="14.42578125" customWidth="1"/>
    <col min="4" max="4" width="20.28515625" customWidth="1"/>
    <col min="5" max="5" width="13.140625" customWidth="1"/>
    <col min="6" max="6" width="12.28515625" customWidth="1"/>
    <col min="7" max="7" width="12" customWidth="1"/>
    <col min="8" max="8" width="12.85546875" customWidth="1"/>
    <col min="9" max="9" width="12.42578125" customWidth="1"/>
    <col min="10" max="10" width="11.85546875" customWidth="1"/>
  </cols>
  <sheetData>
    <row r="1" spans="1:12" x14ac:dyDescent="0.25">
      <c r="A1" s="5" t="s">
        <v>7</v>
      </c>
      <c r="B1" s="6" t="s">
        <v>1</v>
      </c>
      <c r="C1" s="6" t="s">
        <v>8</v>
      </c>
      <c r="D1" s="6" t="s">
        <v>301</v>
      </c>
      <c r="E1" s="6" t="s">
        <v>302</v>
      </c>
      <c r="F1" s="6" t="s">
        <v>303</v>
      </c>
      <c r="G1" s="6" t="s">
        <v>304</v>
      </c>
      <c r="H1" s="6" t="s">
        <v>305</v>
      </c>
      <c r="I1" s="6" t="s">
        <v>306</v>
      </c>
      <c r="J1" s="7" t="s">
        <v>307</v>
      </c>
    </row>
    <row r="2" spans="1:12" x14ac:dyDescent="0.25">
      <c r="A2" s="8">
        <v>37</v>
      </c>
      <c r="B2" s="13">
        <v>36892</v>
      </c>
      <c r="C2" s="10">
        <v>9</v>
      </c>
      <c r="D2" s="10" t="s">
        <v>63</v>
      </c>
      <c r="E2" s="10" t="s">
        <v>64</v>
      </c>
      <c r="F2" s="10" t="s">
        <v>28</v>
      </c>
      <c r="G2" s="14">
        <v>420</v>
      </c>
      <c r="H2" s="14">
        <v>3780</v>
      </c>
      <c r="I2" s="14">
        <v>5040</v>
      </c>
      <c r="J2" s="15">
        <v>0.75</v>
      </c>
    </row>
    <row r="3" spans="1:12" x14ac:dyDescent="0.25">
      <c r="A3" s="9">
        <v>37</v>
      </c>
      <c r="B3" s="16">
        <v>37257</v>
      </c>
      <c r="C3" s="11">
        <v>8</v>
      </c>
      <c r="D3" s="11" t="s">
        <v>63</v>
      </c>
      <c r="E3" s="11" t="s">
        <v>64</v>
      </c>
      <c r="F3" s="11" t="s">
        <v>28</v>
      </c>
      <c r="G3" s="17">
        <v>420</v>
      </c>
      <c r="H3" s="17">
        <v>3360</v>
      </c>
      <c r="I3" s="17">
        <v>5040</v>
      </c>
      <c r="J3" s="18">
        <v>0.66666666666666663</v>
      </c>
    </row>
    <row r="4" spans="1:12" x14ac:dyDescent="0.25">
      <c r="A4" s="8">
        <v>37</v>
      </c>
      <c r="B4" s="13">
        <v>37622</v>
      </c>
      <c r="C4" s="10">
        <v>8</v>
      </c>
      <c r="D4" s="10" t="s">
        <v>63</v>
      </c>
      <c r="E4" s="10" t="s">
        <v>64</v>
      </c>
      <c r="F4" s="10" t="s">
        <v>28</v>
      </c>
      <c r="G4" s="14">
        <v>420</v>
      </c>
      <c r="H4" s="14">
        <v>3360</v>
      </c>
      <c r="I4" s="14">
        <v>5040</v>
      </c>
      <c r="J4" s="15">
        <v>0.66666666666666663</v>
      </c>
      <c r="L4">
        <f>COUNT(J2:J381)</f>
        <v>380</v>
      </c>
    </row>
    <row r="5" spans="1:12" x14ac:dyDescent="0.25">
      <c r="A5" s="9">
        <v>37</v>
      </c>
      <c r="B5" s="16">
        <v>37987</v>
      </c>
      <c r="C5" s="11">
        <v>9</v>
      </c>
      <c r="D5" s="11" t="s">
        <v>63</v>
      </c>
      <c r="E5" s="11" t="s">
        <v>64</v>
      </c>
      <c r="F5" s="11" t="s">
        <v>28</v>
      </c>
      <c r="G5" s="17">
        <v>420</v>
      </c>
      <c r="H5" s="17">
        <v>3780</v>
      </c>
      <c r="I5" s="17">
        <v>5040</v>
      </c>
      <c r="J5" s="18">
        <v>0.75</v>
      </c>
      <c r="L5" s="4">
        <f>SUM(J2:J381)</f>
        <v>227.66666666666646</v>
      </c>
    </row>
    <row r="6" spans="1:12" x14ac:dyDescent="0.25">
      <c r="A6" s="8">
        <v>37</v>
      </c>
      <c r="B6" s="13">
        <v>38353</v>
      </c>
      <c r="C6" s="10">
        <v>5</v>
      </c>
      <c r="D6" s="10" t="s">
        <v>63</v>
      </c>
      <c r="E6" s="10" t="s">
        <v>64</v>
      </c>
      <c r="F6" s="10" t="s">
        <v>28</v>
      </c>
      <c r="G6" s="14">
        <v>420</v>
      </c>
      <c r="H6" s="14">
        <v>2100</v>
      </c>
      <c r="I6" s="14">
        <v>5040</v>
      </c>
      <c r="J6" s="15">
        <v>0.41666666666666669</v>
      </c>
      <c r="L6" s="12">
        <f>L5/L4</f>
        <v>0.59912280701754328</v>
      </c>
    </row>
    <row r="7" spans="1:12" x14ac:dyDescent="0.25">
      <c r="A7" s="9">
        <v>37</v>
      </c>
      <c r="B7" s="16">
        <v>38718</v>
      </c>
      <c r="C7" s="11">
        <v>7</v>
      </c>
      <c r="D7" s="11" t="s">
        <v>63</v>
      </c>
      <c r="E7" s="11" t="s">
        <v>64</v>
      </c>
      <c r="F7" s="11" t="s">
        <v>28</v>
      </c>
      <c r="G7" s="17">
        <v>420</v>
      </c>
      <c r="H7" s="17">
        <v>2940</v>
      </c>
      <c r="I7" s="17">
        <v>5040</v>
      </c>
      <c r="J7" s="18">
        <v>0.58333333333333337</v>
      </c>
    </row>
    <row r="8" spans="1:12" x14ac:dyDescent="0.25">
      <c r="A8" s="8">
        <v>37</v>
      </c>
      <c r="B8" s="13">
        <v>39083</v>
      </c>
      <c r="C8" s="10">
        <v>5</v>
      </c>
      <c r="D8" s="10" t="s">
        <v>63</v>
      </c>
      <c r="E8" s="10" t="s">
        <v>64</v>
      </c>
      <c r="F8" s="10" t="s">
        <v>28</v>
      </c>
      <c r="G8" s="14">
        <v>420</v>
      </c>
      <c r="H8" s="14">
        <v>2100</v>
      </c>
      <c r="I8" s="14">
        <v>5040</v>
      </c>
      <c r="J8" s="15">
        <v>0.41666666666666669</v>
      </c>
    </row>
    <row r="9" spans="1:12" x14ac:dyDescent="0.25">
      <c r="A9" s="9">
        <v>37</v>
      </c>
      <c r="B9" s="16">
        <v>39448</v>
      </c>
      <c r="C9" s="11">
        <v>8</v>
      </c>
      <c r="D9" s="11" t="s">
        <v>63</v>
      </c>
      <c r="E9" s="11" t="s">
        <v>64</v>
      </c>
      <c r="F9" s="11" t="s">
        <v>28</v>
      </c>
      <c r="G9" s="17">
        <v>420</v>
      </c>
      <c r="H9" s="17">
        <v>3360</v>
      </c>
      <c r="I9" s="17">
        <v>5040</v>
      </c>
      <c r="J9" s="18">
        <v>0.66666666666666663</v>
      </c>
    </row>
    <row r="10" spans="1:12" x14ac:dyDescent="0.25">
      <c r="A10" s="8">
        <v>37</v>
      </c>
      <c r="B10" s="13">
        <v>39814</v>
      </c>
      <c r="C10" s="10">
        <v>6</v>
      </c>
      <c r="D10" s="10" t="s">
        <v>63</v>
      </c>
      <c r="E10" s="10" t="s">
        <v>64</v>
      </c>
      <c r="F10" s="10" t="s">
        <v>28</v>
      </c>
      <c r="G10" s="14">
        <v>420</v>
      </c>
      <c r="H10" s="14">
        <v>2520</v>
      </c>
      <c r="I10" s="14">
        <v>5040</v>
      </c>
      <c r="J10" s="15">
        <v>0.5</v>
      </c>
    </row>
    <row r="11" spans="1:12" x14ac:dyDescent="0.25">
      <c r="A11" s="9">
        <v>37</v>
      </c>
      <c r="B11" s="16">
        <v>40179</v>
      </c>
      <c r="C11" s="11">
        <v>8</v>
      </c>
      <c r="D11" s="11" t="s">
        <v>63</v>
      </c>
      <c r="E11" s="11" t="s">
        <v>64</v>
      </c>
      <c r="F11" s="11" t="s">
        <v>28</v>
      </c>
      <c r="G11" s="17">
        <v>420</v>
      </c>
      <c r="H11" s="17">
        <v>3360</v>
      </c>
      <c r="I11" s="17">
        <v>5040</v>
      </c>
      <c r="J11" s="18">
        <v>0.66666666666666663</v>
      </c>
    </row>
    <row r="12" spans="1:12" x14ac:dyDescent="0.25">
      <c r="A12" s="8">
        <v>37</v>
      </c>
      <c r="B12" s="13">
        <v>40544</v>
      </c>
      <c r="C12" s="10">
        <v>9</v>
      </c>
      <c r="D12" s="10" t="s">
        <v>63</v>
      </c>
      <c r="E12" s="10" t="s">
        <v>64</v>
      </c>
      <c r="F12" s="10" t="s">
        <v>28</v>
      </c>
      <c r="G12" s="14">
        <v>420</v>
      </c>
      <c r="H12" s="14">
        <v>3780</v>
      </c>
      <c r="I12" s="14">
        <v>5040</v>
      </c>
      <c r="J12" s="15">
        <v>0.75</v>
      </c>
    </row>
    <row r="13" spans="1:12" x14ac:dyDescent="0.25">
      <c r="A13" s="9">
        <v>37</v>
      </c>
      <c r="B13" s="16">
        <v>40909</v>
      </c>
      <c r="C13" s="11">
        <v>8</v>
      </c>
      <c r="D13" s="11" t="s">
        <v>63</v>
      </c>
      <c r="E13" s="11" t="s">
        <v>64</v>
      </c>
      <c r="F13" s="11" t="s">
        <v>28</v>
      </c>
      <c r="G13" s="17">
        <v>420</v>
      </c>
      <c r="H13" s="17">
        <v>3360</v>
      </c>
      <c r="I13" s="17">
        <v>5040</v>
      </c>
      <c r="J13" s="18">
        <v>0.66666666666666663</v>
      </c>
    </row>
    <row r="14" spans="1:12" x14ac:dyDescent="0.25">
      <c r="A14" s="8">
        <v>37</v>
      </c>
      <c r="B14" s="13">
        <v>41275</v>
      </c>
      <c r="C14" s="10">
        <v>5</v>
      </c>
      <c r="D14" s="10" t="s">
        <v>63</v>
      </c>
      <c r="E14" s="10" t="s">
        <v>64</v>
      </c>
      <c r="F14" s="10" t="s">
        <v>28</v>
      </c>
      <c r="G14" s="14">
        <v>420</v>
      </c>
      <c r="H14" s="14">
        <v>2100</v>
      </c>
      <c r="I14" s="14">
        <v>5040</v>
      </c>
      <c r="J14" s="15">
        <v>0.41666666666666669</v>
      </c>
    </row>
    <row r="15" spans="1:12" x14ac:dyDescent="0.25">
      <c r="A15" s="9">
        <v>37</v>
      </c>
      <c r="B15" s="16">
        <v>41640</v>
      </c>
      <c r="C15" s="11">
        <v>7</v>
      </c>
      <c r="D15" s="11" t="s">
        <v>63</v>
      </c>
      <c r="E15" s="11" t="s">
        <v>64</v>
      </c>
      <c r="F15" s="11" t="s">
        <v>28</v>
      </c>
      <c r="G15" s="17">
        <v>420</v>
      </c>
      <c r="H15" s="17">
        <v>2940</v>
      </c>
      <c r="I15" s="17">
        <v>5040</v>
      </c>
      <c r="J15" s="18">
        <v>0.58333333333333337</v>
      </c>
    </row>
    <row r="16" spans="1:12" x14ac:dyDescent="0.25">
      <c r="A16" s="8">
        <v>37</v>
      </c>
      <c r="B16" s="13">
        <v>42005</v>
      </c>
      <c r="C16" s="10">
        <v>9</v>
      </c>
      <c r="D16" s="10" t="s">
        <v>63</v>
      </c>
      <c r="E16" s="10" t="s">
        <v>64</v>
      </c>
      <c r="F16" s="10" t="s">
        <v>28</v>
      </c>
      <c r="G16" s="14">
        <v>420</v>
      </c>
      <c r="H16" s="14">
        <v>3780</v>
      </c>
      <c r="I16" s="14">
        <v>5040</v>
      </c>
      <c r="J16" s="15">
        <v>0.75</v>
      </c>
    </row>
    <row r="17" spans="1:10" x14ac:dyDescent="0.25">
      <c r="A17" s="9">
        <v>37</v>
      </c>
      <c r="B17" s="16">
        <v>42370</v>
      </c>
      <c r="C17" s="11">
        <v>8</v>
      </c>
      <c r="D17" s="11" t="s">
        <v>63</v>
      </c>
      <c r="E17" s="11" t="s">
        <v>64</v>
      </c>
      <c r="F17" s="11" t="s">
        <v>28</v>
      </c>
      <c r="G17" s="17">
        <v>420</v>
      </c>
      <c r="H17" s="17">
        <v>3360</v>
      </c>
      <c r="I17" s="17">
        <v>5040</v>
      </c>
      <c r="J17" s="18">
        <v>0.66666666666666663</v>
      </c>
    </row>
    <row r="18" spans="1:10" x14ac:dyDescent="0.25">
      <c r="A18" s="8">
        <v>37</v>
      </c>
      <c r="B18" s="13">
        <v>42736</v>
      </c>
      <c r="C18" s="10">
        <v>8</v>
      </c>
      <c r="D18" s="10" t="s">
        <v>63</v>
      </c>
      <c r="E18" s="10" t="s">
        <v>64</v>
      </c>
      <c r="F18" s="10" t="s">
        <v>28</v>
      </c>
      <c r="G18" s="14">
        <v>420</v>
      </c>
      <c r="H18" s="14">
        <v>3360</v>
      </c>
      <c r="I18" s="14">
        <v>5040</v>
      </c>
      <c r="J18" s="15">
        <v>0.66666666666666663</v>
      </c>
    </row>
    <row r="19" spans="1:10" x14ac:dyDescent="0.25">
      <c r="A19" s="9">
        <v>37</v>
      </c>
      <c r="B19" s="16">
        <v>43101</v>
      </c>
      <c r="C19" s="11">
        <v>11</v>
      </c>
      <c r="D19" s="11" t="s">
        <v>63</v>
      </c>
      <c r="E19" s="11" t="s">
        <v>64</v>
      </c>
      <c r="F19" s="11" t="s">
        <v>28</v>
      </c>
      <c r="G19" s="17">
        <v>420</v>
      </c>
      <c r="H19" s="17">
        <v>4620</v>
      </c>
      <c r="I19" s="17">
        <v>5040</v>
      </c>
      <c r="J19" s="18">
        <v>0.91666666666666663</v>
      </c>
    </row>
    <row r="20" spans="1:10" x14ac:dyDescent="0.25">
      <c r="A20" s="8">
        <v>37</v>
      </c>
      <c r="B20" s="13">
        <v>43466</v>
      </c>
      <c r="C20" s="10">
        <v>9</v>
      </c>
      <c r="D20" s="10" t="s">
        <v>63</v>
      </c>
      <c r="E20" s="10" t="s">
        <v>64</v>
      </c>
      <c r="F20" s="10" t="s">
        <v>28</v>
      </c>
      <c r="G20" s="14">
        <v>420</v>
      </c>
      <c r="H20" s="14">
        <v>3780</v>
      </c>
      <c r="I20" s="14">
        <v>5040</v>
      </c>
      <c r="J20" s="15">
        <v>0.75</v>
      </c>
    </row>
    <row r="21" spans="1:10" x14ac:dyDescent="0.25">
      <c r="A21" s="9">
        <v>38</v>
      </c>
      <c r="B21" s="16">
        <v>36892</v>
      </c>
      <c r="C21" s="11">
        <v>6</v>
      </c>
      <c r="D21" s="11" t="s">
        <v>63</v>
      </c>
      <c r="E21" s="11" t="s">
        <v>64</v>
      </c>
      <c r="F21" s="11" t="s">
        <v>24</v>
      </c>
      <c r="G21" s="17">
        <v>700</v>
      </c>
      <c r="H21" s="17">
        <v>4200</v>
      </c>
      <c r="I21" s="17">
        <v>8400</v>
      </c>
      <c r="J21" s="18">
        <v>0.5</v>
      </c>
    </row>
    <row r="22" spans="1:10" x14ac:dyDescent="0.25">
      <c r="A22" s="8">
        <v>38</v>
      </c>
      <c r="B22" s="13">
        <v>37257</v>
      </c>
      <c r="C22" s="10">
        <v>5</v>
      </c>
      <c r="D22" s="10" t="s">
        <v>63</v>
      </c>
      <c r="E22" s="10" t="s">
        <v>64</v>
      </c>
      <c r="F22" s="10" t="s">
        <v>24</v>
      </c>
      <c r="G22" s="14">
        <v>700</v>
      </c>
      <c r="H22" s="14">
        <v>3500</v>
      </c>
      <c r="I22" s="14">
        <v>8400</v>
      </c>
      <c r="J22" s="15">
        <v>0.41666666666666669</v>
      </c>
    </row>
    <row r="23" spans="1:10" x14ac:dyDescent="0.25">
      <c r="A23" s="9">
        <v>38</v>
      </c>
      <c r="B23" s="16">
        <v>37622</v>
      </c>
      <c r="C23" s="11">
        <v>6</v>
      </c>
      <c r="D23" s="11" t="s">
        <v>63</v>
      </c>
      <c r="E23" s="11" t="s">
        <v>64</v>
      </c>
      <c r="F23" s="11" t="s">
        <v>24</v>
      </c>
      <c r="G23" s="17">
        <v>700</v>
      </c>
      <c r="H23" s="17">
        <v>4200</v>
      </c>
      <c r="I23" s="17">
        <v>8400</v>
      </c>
      <c r="J23" s="18">
        <v>0.5</v>
      </c>
    </row>
    <row r="24" spans="1:10" x14ac:dyDescent="0.25">
      <c r="A24" s="8">
        <v>38</v>
      </c>
      <c r="B24" s="13">
        <v>37987</v>
      </c>
      <c r="C24" s="10">
        <v>5</v>
      </c>
      <c r="D24" s="10" t="s">
        <v>63</v>
      </c>
      <c r="E24" s="10" t="s">
        <v>64</v>
      </c>
      <c r="F24" s="10" t="s">
        <v>24</v>
      </c>
      <c r="G24" s="14">
        <v>700</v>
      </c>
      <c r="H24" s="14">
        <v>3500</v>
      </c>
      <c r="I24" s="14">
        <v>8400</v>
      </c>
      <c r="J24" s="15">
        <v>0.41666666666666669</v>
      </c>
    </row>
    <row r="25" spans="1:10" x14ac:dyDescent="0.25">
      <c r="A25" s="9">
        <v>38</v>
      </c>
      <c r="B25" s="16">
        <v>38353</v>
      </c>
      <c r="C25" s="11">
        <v>8</v>
      </c>
      <c r="D25" s="11" t="s">
        <v>63</v>
      </c>
      <c r="E25" s="11" t="s">
        <v>64</v>
      </c>
      <c r="F25" s="11" t="s">
        <v>24</v>
      </c>
      <c r="G25" s="17">
        <v>700</v>
      </c>
      <c r="H25" s="17">
        <v>5600</v>
      </c>
      <c r="I25" s="17">
        <v>8400</v>
      </c>
      <c r="J25" s="18">
        <v>0.66666666666666663</v>
      </c>
    </row>
    <row r="26" spans="1:10" x14ac:dyDescent="0.25">
      <c r="A26" s="8">
        <v>38</v>
      </c>
      <c r="B26" s="13">
        <v>38718</v>
      </c>
      <c r="C26" s="10">
        <v>5</v>
      </c>
      <c r="D26" s="10" t="s">
        <v>63</v>
      </c>
      <c r="E26" s="10" t="s">
        <v>64</v>
      </c>
      <c r="F26" s="10" t="s">
        <v>24</v>
      </c>
      <c r="G26" s="14">
        <v>700</v>
      </c>
      <c r="H26" s="14">
        <v>3500</v>
      </c>
      <c r="I26" s="14">
        <v>8400</v>
      </c>
      <c r="J26" s="15">
        <v>0.41666666666666669</v>
      </c>
    </row>
    <row r="27" spans="1:10" x14ac:dyDescent="0.25">
      <c r="A27" s="9">
        <v>38</v>
      </c>
      <c r="B27" s="16">
        <v>39083</v>
      </c>
      <c r="C27" s="11">
        <v>7</v>
      </c>
      <c r="D27" s="11" t="s">
        <v>63</v>
      </c>
      <c r="E27" s="11" t="s">
        <v>64</v>
      </c>
      <c r="F27" s="11" t="s">
        <v>24</v>
      </c>
      <c r="G27" s="17">
        <v>700</v>
      </c>
      <c r="H27" s="17">
        <v>4900</v>
      </c>
      <c r="I27" s="17">
        <v>8400</v>
      </c>
      <c r="J27" s="18">
        <v>0.58333333333333337</v>
      </c>
    </row>
    <row r="28" spans="1:10" x14ac:dyDescent="0.25">
      <c r="A28" s="8">
        <v>38</v>
      </c>
      <c r="B28" s="13">
        <v>39448</v>
      </c>
      <c r="C28" s="10">
        <v>7</v>
      </c>
      <c r="D28" s="10" t="s">
        <v>63</v>
      </c>
      <c r="E28" s="10" t="s">
        <v>64</v>
      </c>
      <c r="F28" s="10" t="s">
        <v>24</v>
      </c>
      <c r="G28" s="14">
        <v>700</v>
      </c>
      <c r="H28" s="14">
        <v>4900</v>
      </c>
      <c r="I28" s="14">
        <v>8400</v>
      </c>
      <c r="J28" s="15">
        <v>0.58333333333333337</v>
      </c>
    </row>
    <row r="29" spans="1:10" x14ac:dyDescent="0.25">
      <c r="A29" s="9">
        <v>38</v>
      </c>
      <c r="B29" s="16">
        <v>39814</v>
      </c>
      <c r="C29" s="11">
        <v>8</v>
      </c>
      <c r="D29" s="11" t="s">
        <v>63</v>
      </c>
      <c r="E29" s="11" t="s">
        <v>64</v>
      </c>
      <c r="F29" s="11" t="s">
        <v>24</v>
      </c>
      <c r="G29" s="17">
        <v>700</v>
      </c>
      <c r="H29" s="17">
        <v>5600</v>
      </c>
      <c r="I29" s="17">
        <v>8400</v>
      </c>
      <c r="J29" s="18">
        <v>0.66666666666666663</v>
      </c>
    </row>
    <row r="30" spans="1:10" x14ac:dyDescent="0.25">
      <c r="A30" s="8">
        <v>38</v>
      </c>
      <c r="B30" s="13">
        <v>40179</v>
      </c>
      <c r="C30" s="10">
        <v>7</v>
      </c>
      <c r="D30" s="10" t="s">
        <v>63</v>
      </c>
      <c r="E30" s="10" t="s">
        <v>64</v>
      </c>
      <c r="F30" s="10" t="s">
        <v>24</v>
      </c>
      <c r="G30" s="14">
        <v>700</v>
      </c>
      <c r="H30" s="14">
        <v>4900</v>
      </c>
      <c r="I30" s="14">
        <v>8400</v>
      </c>
      <c r="J30" s="15">
        <v>0.58333333333333337</v>
      </c>
    </row>
    <row r="31" spans="1:10" x14ac:dyDescent="0.25">
      <c r="A31" s="9">
        <v>38</v>
      </c>
      <c r="B31" s="16">
        <v>40544</v>
      </c>
      <c r="C31" s="11">
        <v>7</v>
      </c>
      <c r="D31" s="11" t="s">
        <v>63</v>
      </c>
      <c r="E31" s="11" t="s">
        <v>64</v>
      </c>
      <c r="F31" s="11" t="s">
        <v>24</v>
      </c>
      <c r="G31" s="17">
        <v>700</v>
      </c>
      <c r="H31" s="17">
        <v>4900</v>
      </c>
      <c r="I31" s="17">
        <v>8400</v>
      </c>
      <c r="J31" s="18">
        <v>0.58333333333333337</v>
      </c>
    </row>
    <row r="32" spans="1:10" x14ac:dyDescent="0.25">
      <c r="A32" s="8">
        <v>38</v>
      </c>
      <c r="B32" s="13">
        <v>40909</v>
      </c>
      <c r="C32" s="10">
        <v>6</v>
      </c>
      <c r="D32" s="10" t="s">
        <v>63</v>
      </c>
      <c r="E32" s="10" t="s">
        <v>64</v>
      </c>
      <c r="F32" s="10" t="s">
        <v>24</v>
      </c>
      <c r="G32" s="14">
        <v>700</v>
      </c>
      <c r="H32" s="14">
        <v>4200</v>
      </c>
      <c r="I32" s="14">
        <v>8400</v>
      </c>
      <c r="J32" s="15">
        <v>0.5</v>
      </c>
    </row>
    <row r="33" spans="1:10" x14ac:dyDescent="0.25">
      <c r="A33" s="9">
        <v>38</v>
      </c>
      <c r="B33" s="16">
        <v>41275</v>
      </c>
      <c r="C33" s="11">
        <v>7</v>
      </c>
      <c r="D33" s="11" t="s">
        <v>63</v>
      </c>
      <c r="E33" s="11" t="s">
        <v>64</v>
      </c>
      <c r="F33" s="11" t="s">
        <v>24</v>
      </c>
      <c r="G33" s="17">
        <v>700</v>
      </c>
      <c r="H33" s="17">
        <v>4900</v>
      </c>
      <c r="I33" s="17">
        <v>8400</v>
      </c>
      <c r="J33" s="18">
        <v>0.58333333333333337</v>
      </c>
    </row>
    <row r="34" spans="1:10" x14ac:dyDescent="0.25">
      <c r="A34" s="8">
        <v>38</v>
      </c>
      <c r="B34" s="13">
        <v>41640</v>
      </c>
      <c r="C34" s="10">
        <v>7</v>
      </c>
      <c r="D34" s="10" t="s">
        <v>63</v>
      </c>
      <c r="E34" s="10" t="s">
        <v>64</v>
      </c>
      <c r="F34" s="10" t="s">
        <v>24</v>
      </c>
      <c r="G34" s="14">
        <v>700</v>
      </c>
      <c r="H34" s="14">
        <v>4900</v>
      </c>
      <c r="I34" s="14">
        <v>8400</v>
      </c>
      <c r="J34" s="15">
        <v>0.58333333333333337</v>
      </c>
    </row>
    <row r="35" spans="1:10" x14ac:dyDescent="0.25">
      <c r="A35" s="9">
        <v>38</v>
      </c>
      <c r="B35" s="16">
        <v>42005</v>
      </c>
      <c r="C35" s="11">
        <v>9</v>
      </c>
      <c r="D35" s="11" t="s">
        <v>63</v>
      </c>
      <c r="E35" s="11" t="s">
        <v>64</v>
      </c>
      <c r="F35" s="11" t="s">
        <v>24</v>
      </c>
      <c r="G35" s="17">
        <v>700</v>
      </c>
      <c r="H35" s="17">
        <v>6300</v>
      </c>
      <c r="I35" s="17">
        <v>8400</v>
      </c>
      <c r="J35" s="18">
        <v>0.75</v>
      </c>
    </row>
    <row r="36" spans="1:10" x14ac:dyDescent="0.25">
      <c r="A36" s="8">
        <v>38</v>
      </c>
      <c r="B36" s="13">
        <v>42370</v>
      </c>
      <c r="C36" s="10">
        <v>7</v>
      </c>
      <c r="D36" s="10" t="s">
        <v>63</v>
      </c>
      <c r="E36" s="10" t="s">
        <v>64</v>
      </c>
      <c r="F36" s="10" t="s">
        <v>24</v>
      </c>
      <c r="G36" s="14">
        <v>700</v>
      </c>
      <c r="H36" s="14">
        <v>4900</v>
      </c>
      <c r="I36" s="14">
        <v>8400</v>
      </c>
      <c r="J36" s="15">
        <v>0.58333333333333337</v>
      </c>
    </row>
    <row r="37" spans="1:10" x14ac:dyDescent="0.25">
      <c r="A37" s="9">
        <v>38</v>
      </c>
      <c r="B37" s="16">
        <v>42736</v>
      </c>
      <c r="C37" s="11">
        <v>7</v>
      </c>
      <c r="D37" s="11" t="s">
        <v>63</v>
      </c>
      <c r="E37" s="11" t="s">
        <v>64</v>
      </c>
      <c r="F37" s="11" t="s">
        <v>24</v>
      </c>
      <c r="G37" s="17">
        <v>700</v>
      </c>
      <c r="H37" s="17">
        <v>4900</v>
      </c>
      <c r="I37" s="17">
        <v>8400</v>
      </c>
      <c r="J37" s="18">
        <v>0.58333333333333337</v>
      </c>
    </row>
    <row r="38" spans="1:10" x14ac:dyDescent="0.25">
      <c r="A38" s="8">
        <v>38</v>
      </c>
      <c r="B38" s="13">
        <v>43101</v>
      </c>
      <c r="C38" s="10">
        <v>8</v>
      </c>
      <c r="D38" s="10" t="s">
        <v>63</v>
      </c>
      <c r="E38" s="10" t="s">
        <v>64</v>
      </c>
      <c r="F38" s="10" t="s">
        <v>24</v>
      </c>
      <c r="G38" s="14">
        <v>700</v>
      </c>
      <c r="H38" s="14">
        <v>5600</v>
      </c>
      <c r="I38" s="14">
        <v>8400</v>
      </c>
      <c r="J38" s="15">
        <v>0.66666666666666663</v>
      </c>
    </row>
    <row r="39" spans="1:10" x14ac:dyDescent="0.25">
      <c r="A39" s="9">
        <v>38</v>
      </c>
      <c r="B39" s="16">
        <v>43466</v>
      </c>
      <c r="C39" s="11">
        <v>5</v>
      </c>
      <c r="D39" s="11" t="s">
        <v>63</v>
      </c>
      <c r="E39" s="11" t="s">
        <v>64</v>
      </c>
      <c r="F39" s="11" t="s">
        <v>24</v>
      </c>
      <c r="G39" s="17">
        <v>700</v>
      </c>
      <c r="H39" s="17">
        <v>3500</v>
      </c>
      <c r="I39" s="17">
        <v>8400</v>
      </c>
      <c r="J39" s="18">
        <v>0.41666666666666669</v>
      </c>
    </row>
    <row r="40" spans="1:10" x14ac:dyDescent="0.25">
      <c r="A40" s="8">
        <v>39</v>
      </c>
      <c r="B40" s="13">
        <v>36892</v>
      </c>
      <c r="C40" s="10">
        <v>8</v>
      </c>
      <c r="D40" s="10" t="s">
        <v>63</v>
      </c>
      <c r="E40" s="10" t="s">
        <v>64</v>
      </c>
      <c r="F40" s="10" t="s">
        <v>26</v>
      </c>
      <c r="G40" s="14">
        <v>630</v>
      </c>
      <c r="H40" s="14">
        <v>5040</v>
      </c>
      <c r="I40" s="14">
        <v>7560</v>
      </c>
      <c r="J40" s="15">
        <v>0.66666666666666663</v>
      </c>
    </row>
    <row r="41" spans="1:10" x14ac:dyDescent="0.25">
      <c r="A41" s="9">
        <v>39</v>
      </c>
      <c r="B41" s="16">
        <v>37257</v>
      </c>
      <c r="C41" s="11">
        <v>9</v>
      </c>
      <c r="D41" s="11" t="s">
        <v>63</v>
      </c>
      <c r="E41" s="11" t="s">
        <v>64</v>
      </c>
      <c r="F41" s="11" t="s">
        <v>26</v>
      </c>
      <c r="G41" s="17">
        <v>630</v>
      </c>
      <c r="H41" s="17">
        <v>5670</v>
      </c>
      <c r="I41" s="17">
        <v>7560</v>
      </c>
      <c r="J41" s="18">
        <v>0.75</v>
      </c>
    </row>
    <row r="42" spans="1:10" x14ac:dyDescent="0.25">
      <c r="A42" s="8">
        <v>39</v>
      </c>
      <c r="B42" s="13">
        <v>37622</v>
      </c>
      <c r="C42" s="10">
        <v>7</v>
      </c>
      <c r="D42" s="10" t="s">
        <v>63</v>
      </c>
      <c r="E42" s="10" t="s">
        <v>64</v>
      </c>
      <c r="F42" s="10" t="s">
        <v>26</v>
      </c>
      <c r="G42" s="14">
        <v>630</v>
      </c>
      <c r="H42" s="14">
        <v>4410</v>
      </c>
      <c r="I42" s="14">
        <v>7560</v>
      </c>
      <c r="J42" s="15">
        <v>0.58333333333333337</v>
      </c>
    </row>
    <row r="43" spans="1:10" x14ac:dyDescent="0.25">
      <c r="A43" s="9">
        <v>39</v>
      </c>
      <c r="B43" s="16">
        <v>37987</v>
      </c>
      <c r="C43" s="11">
        <v>9</v>
      </c>
      <c r="D43" s="11" t="s">
        <v>63</v>
      </c>
      <c r="E43" s="11" t="s">
        <v>64</v>
      </c>
      <c r="F43" s="11" t="s">
        <v>26</v>
      </c>
      <c r="G43" s="17">
        <v>630</v>
      </c>
      <c r="H43" s="17">
        <v>5670</v>
      </c>
      <c r="I43" s="17">
        <v>7560</v>
      </c>
      <c r="J43" s="18">
        <v>0.75</v>
      </c>
    </row>
    <row r="44" spans="1:10" x14ac:dyDescent="0.25">
      <c r="A44" s="8">
        <v>39</v>
      </c>
      <c r="B44" s="13">
        <v>38353</v>
      </c>
      <c r="C44" s="10">
        <v>8</v>
      </c>
      <c r="D44" s="10" t="s">
        <v>63</v>
      </c>
      <c r="E44" s="10" t="s">
        <v>64</v>
      </c>
      <c r="F44" s="10" t="s">
        <v>26</v>
      </c>
      <c r="G44" s="14">
        <v>630</v>
      </c>
      <c r="H44" s="14">
        <v>5040</v>
      </c>
      <c r="I44" s="14">
        <v>7560</v>
      </c>
      <c r="J44" s="15">
        <v>0.66666666666666663</v>
      </c>
    </row>
    <row r="45" spans="1:10" x14ac:dyDescent="0.25">
      <c r="A45" s="9">
        <v>39</v>
      </c>
      <c r="B45" s="16">
        <v>38718</v>
      </c>
      <c r="C45" s="11">
        <v>5</v>
      </c>
      <c r="D45" s="11" t="s">
        <v>63</v>
      </c>
      <c r="E45" s="11" t="s">
        <v>64</v>
      </c>
      <c r="F45" s="11" t="s">
        <v>26</v>
      </c>
      <c r="G45" s="17">
        <v>630</v>
      </c>
      <c r="H45" s="17">
        <v>3150</v>
      </c>
      <c r="I45" s="17">
        <v>7560</v>
      </c>
      <c r="J45" s="18">
        <v>0.41666666666666669</v>
      </c>
    </row>
    <row r="46" spans="1:10" x14ac:dyDescent="0.25">
      <c r="A46" s="8">
        <v>39</v>
      </c>
      <c r="B46" s="13">
        <v>39083</v>
      </c>
      <c r="C46" s="10">
        <v>8</v>
      </c>
      <c r="D46" s="10" t="s">
        <v>63</v>
      </c>
      <c r="E46" s="10" t="s">
        <v>64</v>
      </c>
      <c r="F46" s="10" t="s">
        <v>26</v>
      </c>
      <c r="G46" s="14">
        <v>630</v>
      </c>
      <c r="H46" s="14">
        <v>5040</v>
      </c>
      <c r="I46" s="14">
        <v>7560</v>
      </c>
      <c r="J46" s="15">
        <v>0.66666666666666663</v>
      </c>
    </row>
    <row r="47" spans="1:10" x14ac:dyDescent="0.25">
      <c r="A47" s="9">
        <v>39</v>
      </c>
      <c r="B47" s="16">
        <v>39448</v>
      </c>
      <c r="C47" s="11">
        <v>5</v>
      </c>
      <c r="D47" s="11" t="s">
        <v>63</v>
      </c>
      <c r="E47" s="11" t="s">
        <v>64</v>
      </c>
      <c r="F47" s="11" t="s">
        <v>26</v>
      </c>
      <c r="G47" s="17">
        <v>630</v>
      </c>
      <c r="H47" s="17">
        <v>3150</v>
      </c>
      <c r="I47" s="17">
        <v>7560</v>
      </c>
      <c r="J47" s="18">
        <v>0.41666666666666669</v>
      </c>
    </row>
    <row r="48" spans="1:10" x14ac:dyDescent="0.25">
      <c r="A48" s="8">
        <v>39</v>
      </c>
      <c r="B48" s="13">
        <v>39814</v>
      </c>
      <c r="C48" s="10">
        <v>7</v>
      </c>
      <c r="D48" s="10" t="s">
        <v>63</v>
      </c>
      <c r="E48" s="10" t="s">
        <v>64</v>
      </c>
      <c r="F48" s="10" t="s">
        <v>26</v>
      </c>
      <c r="G48" s="14">
        <v>630</v>
      </c>
      <c r="H48" s="14">
        <v>4410</v>
      </c>
      <c r="I48" s="14">
        <v>7560</v>
      </c>
      <c r="J48" s="15">
        <v>0.58333333333333337</v>
      </c>
    </row>
    <row r="49" spans="1:10" x14ac:dyDescent="0.25">
      <c r="A49" s="9">
        <v>39</v>
      </c>
      <c r="B49" s="16">
        <v>40179</v>
      </c>
      <c r="C49" s="11">
        <v>5</v>
      </c>
      <c r="D49" s="11" t="s">
        <v>63</v>
      </c>
      <c r="E49" s="11" t="s">
        <v>64</v>
      </c>
      <c r="F49" s="11" t="s">
        <v>26</v>
      </c>
      <c r="G49" s="17">
        <v>630</v>
      </c>
      <c r="H49" s="17">
        <v>3150</v>
      </c>
      <c r="I49" s="17">
        <v>7560</v>
      </c>
      <c r="J49" s="18">
        <v>0.41666666666666669</v>
      </c>
    </row>
    <row r="50" spans="1:10" x14ac:dyDescent="0.25">
      <c r="A50" s="8">
        <v>39</v>
      </c>
      <c r="B50" s="13">
        <v>40544</v>
      </c>
      <c r="C50" s="10">
        <v>7</v>
      </c>
      <c r="D50" s="10" t="s">
        <v>63</v>
      </c>
      <c r="E50" s="10" t="s">
        <v>64</v>
      </c>
      <c r="F50" s="10" t="s">
        <v>26</v>
      </c>
      <c r="G50" s="14">
        <v>630</v>
      </c>
      <c r="H50" s="14">
        <v>4410</v>
      </c>
      <c r="I50" s="14">
        <v>7560</v>
      </c>
      <c r="J50" s="15">
        <v>0.58333333333333337</v>
      </c>
    </row>
    <row r="51" spans="1:10" x14ac:dyDescent="0.25">
      <c r="A51" s="9">
        <v>39</v>
      </c>
      <c r="B51" s="16">
        <v>40909</v>
      </c>
      <c r="C51" s="11">
        <v>8</v>
      </c>
      <c r="D51" s="11" t="s">
        <v>63</v>
      </c>
      <c r="E51" s="11" t="s">
        <v>64</v>
      </c>
      <c r="F51" s="11" t="s">
        <v>26</v>
      </c>
      <c r="G51" s="17">
        <v>630</v>
      </c>
      <c r="H51" s="17">
        <v>5040</v>
      </c>
      <c r="I51" s="17">
        <v>7560</v>
      </c>
      <c r="J51" s="18">
        <v>0.66666666666666663</v>
      </c>
    </row>
    <row r="52" spans="1:10" x14ac:dyDescent="0.25">
      <c r="A52" s="8">
        <v>39</v>
      </c>
      <c r="B52" s="13">
        <v>41275</v>
      </c>
      <c r="C52" s="10">
        <v>5</v>
      </c>
      <c r="D52" s="10" t="s">
        <v>63</v>
      </c>
      <c r="E52" s="10" t="s">
        <v>64</v>
      </c>
      <c r="F52" s="10" t="s">
        <v>26</v>
      </c>
      <c r="G52" s="14">
        <v>630</v>
      </c>
      <c r="H52" s="14">
        <v>3150</v>
      </c>
      <c r="I52" s="14">
        <v>7560</v>
      </c>
      <c r="J52" s="15">
        <v>0.41666666666666669</v>
      </c>
    </row>
    <row r="53" spans="1:10" x14ac:dyDescent="0.25">
      <c r="A53" s="9">
        <v>39</v>
      </c>
      <c r="B53" s="16">
        <v>41640</v>
      </c>
      <c r="C53" s="11">
        <v>5</v>
      </c>
      <c r="D53" s="11" t="s">
        <v>63</v>
      </c>
      <c r="E53" s="11" t="s">
        <v>64</v>
      </c>
      <c r="F53" s="11" t="s">
        <v>26</v>
      </c>
      <c r="G53" s="17">
        <v>630</v>
      </c>
      <c r="H53" s="17">
        <v>3150</v>
      </c>
      <c r="I53" s="17">
        <v>7560</v>
      </c>
      <c r="J53" s="18">
        <v>0.41666666666666669</v>
      </c>
    </row>
    <row r="54" spans="1:10" x14ac:dyDescent="0.25">
      <c r="A54" s="8">
        <v>39</v>
      </c>
      <c r="B54" s="13">
        <v>42005</v>
      </c>
      <c r="C54" s="10">
        <v>8</v>
      </c>
      <c r="D54" s="10" t="s">
        <v>63</v>
      </c>
      <c r="E54" s="10" t="s">
        <v>64</v>
      </c>
      <c r="F54" s="10" t="s">
        <v>26</v>
      </c>
      <c r="G54" s="14">
        <v>630</v>
      </c>
      <c r="H54" s="14">
        <v>5040</v>
      </c>
      <c r="I54" s="14">
        <v>7560</v>
      </c>
      <c r="J54" s="15">
        <v>0.66666666666666663</v>
      </c>
    </row>
    <row r="55" spans="1:10" x14ac:dyDescent="0.25">
      <c r="A55" s="9">
        <v>39</v>
      </c>
      <c r="B55" s="16">
        <v>42370</v>
      </c>
      <c r="C55" s="11">
        <v>6</v>
      </c>
      <c r="D55" s="11" t="s">
        <v>63</v>
      </c>
      <c r="E55" s="11" t="s">
        <v>64</v>
      </c>
      <c r="F55" s="11" t="s">
        <v>26</v>
      </c>
      <c r="G55" s="17">
        <v>630</v>
      </c>
      <c r="H55" s="17">
        <v>3780</v>
      </c>
      <c r="I55" s="17">
        <v>7560</v>
      </c>
      <c r="J55" s="18">
        <v>0.5</v>
      </c>
    </row>
    <row r="56" spans="1:10" x14ac:dyDescent="0.25">
      <c r="A56" s="8">
        <v>39</v>
      </c>
      <c r="B56" s="13">
        <v>42736</v>
      </c>
      <c r="C56" s="10">
        <v>6</v>
      </c>
      <c r="D56" s="10" t="s">
        <v>63</v>
      </c>
      <c r="E56" s="10" t="s">
        <v>64</v>
      </c>
      <c r="F56" s="10" t="s">
        <v>26</v>
      </c>
      <c r="G56" s="14">
        <v>630</v>
      </c>
      <c r="H56" s="14">
        <v>3780</v>
      </c>
      <c r="I56" s="14">
        <v>7560</v>
      </c>
      <c r="J56" s="15">
        <v>0.5</v>
      </c>
    </row>
    <row r="57" spans="1:10" x14ac:dyDescent="0.25">
      <c r="A57" s="9">
        <v>39</v>
      </c>
      <c r="B57" s="16">
        <v>43101</v>
      </c>
      <c r="C57" s="11">
        <v>11</v>
      </c>
      <c r="D57" s="11" t="s">
        <v>63</v>
      </c>
      <c r="E57" s="11" t="s">
        <v>64</v>
      </c>
      <c r="F57" s="11" t="s">
        <v>26</v>
      </c>
      <c r="G57" s="17">
        <v>630</v>
      </c>
      <c r="H57" s="17">
        <v>6930</v>
      </c>
      <c r="I57" s="17">
        <v>7560</v>
      </c>
      <c r="J57" s="18">
        <v>0.91666666666666663</v>
      </c>
    </row>
    <row r="58" spans="1:10" x14ac:dyDescent="0.25">
      <c r="A58" s="8">
        <v>39</v>
      </c>
      <c r="B58" s="13">
        <v>43466</v>
      </c>
      <c r="C58" s="10">
        <v>6</v>
      </c>
      <c r="D58" s="10" t="s">
        <v>63</v>
      </c>
      <c r="E58" s="10" t="s">
        <v>64</v>
      </c>
      <c r="F58" s="10" t="s">
        <v>26</v>
      </c>
      <c r="G58" s="14">
        <v>630</v>
      </c>
      <c r="H58" s="14">
        <v>3780</v>
      </c>
      <c r="I58" s="14">
        <v>7560</v>
      </c>
      <c r="J58" s="15">
        <v>0.5</v>
      </c>
    </row>
    <row r="59" spans="1:10" x14ac:dyDescent="0.25">
      <c r="A59" s="9">
        <v>40</v>
      </c>
      <c r="B59" s="16">
        <v>36892</v>
      </c>
      <c r="C59" s="11">
        <v>9</v>
      </c>
      <c r="D59" s="11" t="s">
        <v>63</v>
      </c>
      <c r="E59" s="11" t="s">
        <v>64</v>
      </c>
      <c r="F59" s="11" t="s">
        <v>20</v>
      </c>
      <c r="G59" s="17">
        <v>490</v>
      </c>
      <c r="H59" s="17">
        <v>4410</v>
      </c>
      <c r="I59" s="17">
        <v>5880</v>
      </c>
      <c r="J59" s="18">
        <v>0.75</v>
      </c>
    </row>
    <row r="60" spans="1:10" x14ac:dyDescent="0.25">
      <c r="A60" s="8">
        <v>40</v>
      </c>
      <c r="B60" s="13">
        <v>37257</v>
      </c>
      <c r="C60" s="10">
        <v>7</v>
      </c>
      <c r="D60" s="10" t="s">
        <v>63</v>
      </c>
      <c r="E60" s="10" t="s">
        <v>64</v>
      </c>
      <c r="F60" s="10" t="s">
        <v>20</v>
      </c>
      <c r="G60" s="14">
        <v>490</v>
      </c>
      <c r="H60" s="14">
        <v>3430</v>
      </c>
      <c r="I60" s="14">
        <v>5880</v>
      </c>
      <c r="J60" s="15">
        <v>0.58333333333333337</v>
      </c>
    </row>
    <row r="61" spans="1:10" x14ac:dyDescent="0.25">
      <c r="A61" s="9">
        <v>40</v>
      </c>
      <c r="B61" s="16">
        <v>37622</v>
      </c>
      <c r="C61" s="11">
        <v>8</v>
      </c>
      <c r="D61" s="11" t="s">
        <v>63</v>
      </c>
      <c r="E61" s="11" t="s">
        <v>64</v>
      </c>
      <c r="F61" s="11" t="s">
        <v>20</v>
      </c>
      <c r="G61" s="17">
        <v>490</v>
      </c>
      <c r="H61" s="17">
        <v>3920</v>
      </c>
      <c r="I61" s="17">
        <v>5880</v>
      </c>
      <c r="J61" s="18">
        <v>0.66666666666666663</v>
      </c>
    </row>
    <row r="62" spans="1:10" x14ac:dyDescent="0.25">
      <c r="A62" s="8">
        <v>40</v>
      </c>
      <c r="B62" s="13">
        <v>37987</v>
      </c>
      <c r="C62" s="10">
        <v>6</v>
      </c>
      <c r="D62" s="10" t="s">
        <v>63</v>
      </c>
      <c r="E62" s="10" t="s">
        <v>64</v>
      </c>
      <c r="F62" s="10" t="s">
        <v>20</v>
      </c>
      <c r="G62" s="14">
        <v>490</v>
      </c>
      <c r="H62" s="14">
        <v>2940</v>
      </c>
      <c r="I62" s="14">
        <v>5880</v>
      </c>
      <c r="J62" s="15">
        <v>0.5</v>
      </c>
    </row>
    <row r="63" spans="1:10" x14ac:dyDescent="0.25">
      <c r="A63" s="9">
        <v>40</v>
      </c>
      <c r="B63" s="16">
        <v>38353</v>
      </c>
      <c r="C63" s="11">
        <v>9</v>
      </c>
      <c r="D63" s="11" t="s">
        <v>63</v>
      </c>
      <c r="E63" s="11" t="s">
        <v>64</v>
      </c>
      <c r="F63" s="11" t="s">
        <v>20</v>
      </c>
      <c r="G63" s="17">
        <v>490</v>
      </c>
      <c r="H63" s="17">
        <v>4410</v>
      </c>
      <c r="I63" s="17">
        <v>5880</v>
      </c>
      <c r="J63" s="18">
        <v>0.75</v>
      </c>
    </row>
    <row r="64" spans="1:10" x14ac:dyDescent="0.25">
      <c r="A64" s="8">
        <v>40</v>
      </c>
      <c r="B64" s="13">
        <v>38718</v>
      </c>
      <c r="C64" s="10">
        <v>8</v>
      </c>
      <c r="D64" s="10" t="s">
        <v>63</v>
      </c>
      <c r="E64" s="10" t="s">
        <v>64</v>
      </c>
      <c r="F64" s="10" t="s">
        <v>20</v>
      </c>
      <c r="G64" s="14">
        <v>490</v>
      </c>
      <c r="H64" s="14">
        <v>3920</v>
      </c>
      <c r="I64" s="14">
        <v>5880</v>
      </c>
      <c r="J64" s="15">
        <v>0.66666666666666663</v>
      </c>
    </row>
    <row r="65" spans="1:10" x14ac:dyDescent="0.25">
      <c r="A65" s="9">
        <v>40</v>
      </c>
      <c r="B65" s="16">
        <v>39083</v>
      </c>
      <c r="C65" s="11">
        <v>6</v>
      </c>
      <c r="D65" s="11" t="s">
        <v>63</v>
      </c>
      <c r="E65" s="11" t="s">
        <v>64</v>
      </c>
      <c r="F65" s="11" t="s">
        <v>20</v>
      </c>
      <c r="G65" s="17">
        <v>490</v>
      </c>
      <c r="H65" s="17">
        <v>2940</v>
      </c>
      <c r="I65" s="17">
        <v>5880</v>
      </c>
      <c r="J65" s="18">
        <v>0.5</v>
      </c>
    </row>
    <row r="66" spans="1:10" x14ac:dyDescent="0.25">
      <c r="A66" s="8">
        <v>40</v>
      </c>
      <c r="B66" s="13">
        <v>39448</v>
      </c>
      <c r="C66" s="10">
        <v>8</v>
      </c>
      <c r="D66" s="10" t="s">
        <v>63</v>
      </c>
      <c r="E66" s="10" t="s">
        <v>64</v>
      </c>
      <c r="F66" s="10" t="s">
        <v>20</v>
      </c>
      <c r="G66" s="14">
        <v>490</v>
      </c>
      <c r="H66" s="14">
        <v>3920</v>
      </c>
      <c r="I66" s="14">
        <v>5880</v>
      </c>
      <c r="J66" s="15">
        <v>0.66666666666666663</v>
      </c>
    </row>
    <row r="67" spans="1:10" x14ac:dyDescent="0.25">
      <c r="A67" s="9">
        <v>40</v>
      </c>
      <c r="B67" s="16">
        <v>39814</v>
      </c>
      <c r="C67" s="11">
        <v>8</v>
      </c>
      <c r="D67" s="11" t="s">
        <v>63</v>
      </c>
      <c r="E67" s="11" t="s">
        <v>64</v>
      </c>
      <c r="F67" s="11" t="s">
        <v>20</v>
      </c>
      <c r="G67" s="17">
        <v>490</v>
      </c>
      <c r="H67" s="17">
        <v>3920</v>
      </c>
      <c r="I67" s="17">
        <v>5880</v>
      </c>
      <c r="J67" s="18">
        <v>0.66666666666666663</v>
      </c>
    </row>
    <row r="68" spans="1:10" x14ac:dyDescent="0.25">
      <c r="A68" s="8">
        <v>40</v>
      </c>
      <c r="B68" s="13">
        <v>40179</v>
      </c>
      <c r="C68" s="10">
        <v>5</v>
      </c>
      <c r="D68" s="10" t="s">
        <v>63</v>
      </c>
      <c r="E68" s="10" t="s">
        <v>64</v>
      </c>
      <c r="F68" s="10" t="s">
        <v>20</v>
      </c>
      <c r="G68" s="14">
        <v>490</v>
      </c>
      <c r="H68" s="14">
        <v>2450</v>
      </c>
      <c r="I68" s="14">
        <v>5880</v>
      </c>
      <c r="J68" s="15">
        <v>0.41666666666666669</v>
      </c>
    </row>
    <row r="69" spans="1:10" x14ac:dyDescent="0.25">
      <c r="A69" s="9">
        <v>40</v>
      </c>
      <c r="B69" s="16">
        <v>40544</v>
      </c>
      <c r="C69" s="11">
        <v>9</v>
      </c>
      <c r="D69" s="11" t="s">
        <v>63</v>
      </c>
      <c r="E69" s="11" t="s">
        <v>64</v>
      </c>
      <c r="F69" s="11" t="s">
        <v>20</v>
      </c>
      <c r="G69" s="17">
        <v>490</v>
      </c>
      <c r="H69" s="17">
        <v>4410</v>
      </c>
      <c r="I69" s="17">
        <v>5880</v>
      </c>
      <c r="J69" s="18">
        <v>0.75</v>
      </c>
    </row>
    <row r="70" spans="1:10" x14ac:dyDescent="0.25">
      <c r="A70" s="8">
        <v>40</v>
      </c>
      <c r="B70" s="13">
        <v>40909</v>
      </c>
      <c r="C70" s="10">
        <v>7</v>
      </c>
      <c r="D70" s="10" t="s">
        <v>63</v>
      </c>
      <c r="E70" s="10" t="s">
        <v>64</v>
      </c>
      <c r="F70" s="10" t="s">
        <v>20</v>
      </c>
      <c r="G70" s="14">
        <v>490</v>
      </c>
      <c r="H70" s="14">
        <v>3430</v>
      </c>
      <c r="I70" s="14">
        <v>5880</v>
      </c>
      <c r="J70" s="15">
        <v>0.58333333333333337</v>
      </c>
    </row>
    <row r="71" spans="1:10" x14ac:dyDescent="0.25">
      <c r="A71" s="9">
        <v>40</v>
      </c>
      <c r="B71" s="16">
        <v>41275</v>
      </c>
      <c r="C71" s="11">
        <v>7</v>
      </c>
      <c r="D71" s="11" t="s">
        <v>63</v>
      </c>
      <c r="E71" s="11" t="s">
        <v>64</v>
      </c>
      <c r="F71" s="11" t="s">
        <v>20</v>
      </c>
      <c r="G71" s="17">
        <v>490</v>
      </c>
      <c r="H71" s="17">
        <v>3430</v>
      </c>
      <c r="I71" s="17">
        <v>5880</v>
      </c>
      <c r="J71" s="18">
        <v>0.58333333333333337</v>
      </c>
    </row>
    <row r="72" spans="1:10" x14ac:dyDescent="0.25">
      <c r="A72" s="8">
        <v>40</v>
      </c>
      <c r="B72" s="13">
        <v>41640</v>
      </c>
      <c r="C72" s="10">
        <v>7</v>
      </c>
      <c r="D72" s="10" t="s">
        <v>63</v>
      </c>
      <c r="E72" s="10" t="s">
        <v>64</v>
      </c>
      <c r="F72" s="10" t="s">
        <v>20</v>
      </c>
      <c r="G72" s="14">
        <v>490</v>
      </c>
      <c r="H72" s="14">
        <v>3430</v>
      </c>
      <c r="I72" s="14">
        <v>5880</v>
      </c>
      <c r="J72" s="15">
        <v>0.58333333333333337</v>
      </c>
    </row>
    <row r="73" spans="1:10" x14ac:dyDescent="0.25">
      <c r="A73" s="9">
        <v>40</v>
      </c>
      <c r="B73" s="16">
        <v>42005</v>
      </c>
      <c r="C73" s="11">
        <v>5</v>
      </c>
      <c r="D73" s="11" t="s">
        <v>63</v>
      </c>
      <c r="E73" s="11" t="s">
        <v>64</v>
      </c>
      <c r="F73" s="11" t="s">
        <v>20</v>
      </c>
      <c r="G73" s="17">
        <v>490</v>
      </c>
      <c r="H73" s="17">
        <v>2450</v>
      </c>
      <c r="I73" s="17">
        <v>5880</v>
      </c>
      <c r="J73" s="18">
        <v>0.41666666666666669</v>
      </c>
    </row>
    <row r="74" spans="1:10" x14ac:dyDescent="0.25">
      <c r="A74" s="8">
        <v>40</v>
      </c>
      <c r="B74" s="13">
        <v>42370</v>
      </c>
      <c r="C74" s="10">
        <v>8</v>
      </c>
      <c r="D74" s="10" t="s">
        <v>63</v>
      </c>
      <c r="E74" s="10" t="s">
        <v>64</v>
      </c>
      <c r="F74" s="10" t="s">
        <v>20</v>
      </c>
      <c r="G74" s="14">
        <v>490</v>
      </c>
      <c r="H74" s="14">
        <v>3920</v>
      </c>
      <c r="I74" s="14">
        <v>5880</v>
      </c>
      <c r="J74" s="15">
        <v>0.66666666666666663</v>
      </c>
    </row>
    <row r="75" spans="1:10" x14ac:dyDescent="0.25">
      <c r="A75" s="9">
        <v>40</v>
      </c>
      <c r="B75" s="16">
        <v>42736</v>
      </c>
      <c r="C75" s="11">
        <v>8</v>
      </c>
      <c r="D75" s="11" t="s">
        <v>63</v>
      </c>
      <c r="E75" s="11" t="s">
        <v>64</v>
      </c>
      <c r="F75" s="11" t="s">
        <v>20</v>
      </c>
      <c r="G75" s="17">
        <v>490</v>
      </c>
      <c r="H75" s="17">
        <v>3920</v>
      </c>
      <c r="I75" s="17">
        <v>5880</v>
      </c>
      <c r="J75" s="18">
        <v>0.66666666666666663</v>
      </c>
    </row>
    <row r="76" spans="1:10" x14ac:dyDescent="0.25">
      <c r="A76" s="8">
        <v>40</v>
      </c>
      <c r="B76" s="13">
        <v>43101</v>
      </c>
      <c r="C76" s="10">
        <v>11</v>
      </c>
      <c r="D76" s="10" t="s">
        <v>63</v>
      </c>
      <c r="E76" s="10" t="s">
        <v>64</v>
      </c>
      <c r="F76" s="10" t="s">
        <v>20</v>
      </c>
      <c r="G76" s="14">
        <v>490</v>
      </c>
      <c r="H76" s="14">
        <v>5390</v>
      </c>
      <c r="I76" s="14">
        <v>5880</v>
      </c>
      <c r="J76" s="15">
        <v>0.91666666666666663</v>
      </c>
    </row>
    <row r="77" spans="1:10" x14ac:dyDescent="0.25">
      <c r="A77" s="9">
        <v>40</v>
      </c>
      <c r="B77" s="16">
        <v>43466</v>
      </c>
      <c r="C77" s="11">
        <v>6</v>
      </c>
      <c r="D77" s="11" t="s">
        <v>63</v>
      </c>
      <c r="E77" s="11" t="s">
        <v>64</v>
      </c>
      <c r="F77" s="11" t="s">
        <v>20</v>
      </c>
      <c r="G77" s="17">
        <v>490</v>
      </c>
      <c r="H77" s="17">
        <v>2940</v>
      </c>
      <c r="I77" s="17">
        <v>5880</v>
      </c>
      <c r="J77" s="18">
        <v>0.5</v>
      </c>
    </row>
    <row r="78" spans="1:10" x14ac:dyDescent="0.25">
      <c r="A78" s="8">
        <v>41</v>
      </c>
      <c r="B78" s="13">
        <v>36892</v>
      </c>
      <c r="C78" s="10">
        <v>9</v>
      </c>
      <c r="D78" s="10" t="s">
        <v>63</v>
      </c>
      <c r="E78" s="10" t="s">
        <v>64</v>
      </c>
      <c r="F78" s="10" t="s">
        <v>28</v>
      </c>
      <c r="G78" s="14">
        <v>1260</v>
      </c>
      <c r="H78" s="14">
        <v>11340</v>
      </c>
      <c r="I78" s="14">
        <v>15120</v>
      </c>
      <c r="J78" s="15">
        <v>0.75</v>
      </c>
    </row>
    <row r="79" spans="1:10" x14ac:dyDescent="0.25">
      <c r="A79" s="9">
        <v>41</v>
      </c>
      <c r="B79" s="16">
        <v>37257</v>
      </c>
      <c r="C79" s="11">
        <v>5</v>
      </c>
      <c r="D79" s="11" t="s">
        <v>63</v>
      </c>
      <c r="E79" s="11" t="s">
        <v>64</v>
      </c>
      <c r="F79" s="11" t="s">
        <v>28</v>
      </c>
      <c r="G79" s="17">
        <v>1260</v>
      </c>
      <c r="H79" s="17">
        <v>6300</v>
      </c>
      <c r="I79" s="17">
        <v>15120</v>
      </c>
      <c r="J79" s="18">
        <v>0.41666666666666669</v>
      </c>
    </row>
    <row r="80" spans="1:10" x14ac:dyDescent="0.25">
      <c r="A80" s="8">
        <v>41</v>
      </c>
      <c r="B80" s="13">
        <v>37622</v>
      </c>
      <c r="C80" s="10">
        <v>6</v>
      </c>
      <c r="D80" s="10" t="s">
        <v>63</v>
      </c>
      <c r="E80" s="10" t="s">
        <v>64</v>
      </c>
      <c r="F80" s="10" t="s">
        <v>28</v>
      </c>
      <c r="G80" s="14">
        <v>1260</v>
      </c>
      <c r="H80" s="14">
        <v>7560</v>
      </c>
      <c r="I80" s="14">
        <v>15120</v>
      </c>
      <c r="J80" s="15">
        <v>0.5</v>
      </c>
    </row>
    <row r="81" spans="1:10" x14ac:dyDescent="0.25">
      <c r="A81" s="9">
        <v>41</v>
      </c>
      <c r="B81" s="16">
        <v>37987</v>
      </c>
      <c r="C81" s="11">
        <v>5</v>
      </c>
      <c r="D81" s="11" t="s">
        <v>63</v>
      </c>
      <c r="E81" s="11" t="s">
        <v>64</v>
      </c>
      <c r="F81" s="11" t="s">
        <v>28</v>
      </c>
      <c r="G81" s="17">
        <v>1260</v>
      </c>
      <c r="H81" s="17">
        <v>6300</v>
      </c>
      <c r="I81" s="17">
        <v>15120</v>
      </c>
      <c r="J81" s="18">
        <v>0.41666666666666669</v>
      </c>
    </row>
    <row r="82" spans="1:10" x14ac:dyDescent="0.25">
      <c r="A82" s="8">
        <v>41</v>
      </c>
      <c r="B82" s="13">
        <v>38353</v>
      </c>
      <c r="C82" s="10">
        <v>9</v>
      </c>
      <c r="D82" s="10" t="s">
        <v>63</v>
      </c>
      <c r="E82" s="10" t="s">
        <v>64</v>
      </c>
      <c r="F82" s="10" t="s">
        <v>28</v>
      </c>
      <c r="G82" s="14">
        <v>1260</v>
      </c>
      <c r="H82" s="14">
        <v>11340</v>
      </c>
      <c r="I82" s="14">
        <v>15120</v>
      </c>
      <c r="J82" s="15">
        <v>0.75</v>
      </c>
    </row>
    <row r="83" spans="1:10" x14ac:dyDescent="0.25">
      <c r="A83" s="9">
        <v>41</v>
      </c>
      <c r="B83" s="16">
        <v>38718</v>
      </c>
      <c r="C83" s="11">
        <v>9</v>
      </c>
      <c r="D83" s="11" t="s">
        <v>63</v>
      </c>
      <c r="E83" s="11" t="s">
        <v>64</v>
      </c>
      <c r="F83" s="11" t="s">
        <v>28</v>
      </c>
      <c r="G83" s="17">
        <v>1260</v>
      </c>
      <c r="H83" s="17">
        <v>11340</v>
      </c>
      <c r="I83" s="17">
        <v>15120</v>
      </c>
      <c r="J83" s="18">
        <v>0.75</v>
      </c>
    </row>
    <row r="84" spans="1:10" x14ac:dyDescent="0.25">
      <c r="A84" s="8">
        <v>41</v>
      </c>
      <c r="B84" s="13">
        <v>39083</v>
      </c>
      <c r="C84" s="10">
        <v>7</v>
      </c>
      <c r="D84" s="10" t="s">
        <v>63</v>
      </c>
      <c r="E84" s="10" t="s">
        <v>64</v>
      </c>
      <c r="F84" s="10" t="s">
        <v>28</v>
      </c>
      <c r="G84" s="14">
        <v>1260</v>
      </c>
      <c r="H84" s="14">
        <v>8820</v>
      </c>
      <c r="I84" s="14">
        <v>15120</v>
      </c>
      <c r="J84" s="15">
        <v>0.58333333333333337</v>
      </c>
    </row>
    <row r="85" spans="1:10" x14ac:dyDescent="0.25">
      <c r="A85" s="9">
        <v>41</v>
      </c>
      <c r="B85" s="16">
        <v>39448</v>
      </c>
      <c r="C85" s="11">
        <v>8</v>
      </c>
      <c r="D85" s="11" t="s">
        <v>63</v>
      </c>
      <c r="E85" s="11" t="s">
        <v>64</v>
      </c>
      <c r="F85" s="11" t="s">
        <v>28</v>
      </c>
      <c r="G85" s="17">
        <v>1260</v>
      </c>
      <c r="H85" s="17">
        <v>10080</v>
      </c>
      <c r="I85" s="17">
        <v>15120</v>
      </c>
      <c r="J85" s="18">
        <v>0.66666666666666663</v>
      </c>
    </row>
    <row r="86" spans="1:10" x14ac:dyDescent="0.25">
      <c r="A86" s="8">
        <v>41</v>
      </c>
      <c r="B86" s="13">
        <v>39814</v>
      </c>
      <c r="C86" s="10">
        <v>6</v>
      </c>
      <c r="D86" s="10" t="s">
        <v>63</v>
      </c>
      <c r="E86" s="10" t="s">
        <v>64</v>
      </c>
      <c r="F86" s="10" t="s">
        <v>28</v>
      </c>
      <c r="G86" s="14">
        <v>1260</v>
      </c>
      <c r="H86" s="14">
        <v>7560</v>
      </c>
      <c r="I86" s="14">
        <v>15120</v>
      </c>
      <c r="J86" s="15">
        <v>0.5</v>
      </c>
    </row>
    <row r="87" spans="1:10" x14ac:dyDescent="0.25">
      <c r="A87" s="9">
        <v>41</v>
      </c>
      <c r="B87" s="16">
        <v>40179</v>
      </c>
      <c r="C87" s="11">
        <v>6</v>
      </c>
      <c r="D87" s="11" t="s">
        <v>63</v>
      </c>
      <c r="E87" s="11" t="s">
        <v>64</v>
      </c>
      <c r="F87" s="11" t="s">
        <v>28</v>
      </c>
      <c r="G87" s="17">
        <v>1260</v>
      </c>
      <c r="H87" s="17">
        <v>7560</v>
      </c>
      <c r="I87" s="17">
        <v>15120</v>
      </c>
      <c r="J87" s="18">
        <v>0.5</v>
      </c>
    </row>
    <row r="88" spans="1:10" x14ac:dyDescent="0.25">
      <c r="A88" s="8">
        <v>41</v>
      </c>
      <c r="B88" s="13">
        <v>40544</v>
      </c>
      <c r="C88" s="10">
        <v>6</v>
      </c>
      <c r="D88" s="10" t="s">
        <v>63</v>
      </c>
      <c r="E88" s="10" t="s">
        <v>64</v>
      </c>
      <c r="F88" s="10" t="s">
        <v>28</v>
      </c>
      <c r="G88" s="14">
        <v>1260</v>
      </c>
      <c r="H88" s="14">
        <v>7560</v>
      </c>
      <c r="I88" s="14">
        <v>15120</v>
      </c>
      <c r="J88" s="15">
        <v>0.5</v>
      </c>
    </row>
    <row r="89" spans="1:10" x14ac:dyDescent="0.25">
      <c r="A89" s="9">
        <v>41</v>
      </c>
      <c r="B89" s="16">
        <v>40909</v>
      </c>
      <c r="C89" s="11">
        <v>5</v>
      </c>
      <c r="D89" s="11" t="s">
        <v>63</v>
      </c>
      <c r="E89" s="11" t="s">
        <v>64</v>
      </c>
      <c r="F89" s="11" t="s">
        <v>28</v>
      </c>
      <c r="G89" s="17">
        <v>1260</v>
      </c>
      <c r="H89" s="17">
        <v>6300</v>
      </c>
      <c r="I89" s="17">
        <v>15120</v>
      </c>
      <c r="J89" s="18">
        <v>0.41666666666666669</v>
      </c>
    </row>
    <row r="90" spans="1:10" x14ac:dyDescent="0.25">
      <c r="A90" s="8">
        <v>41</v>
      </c>
      <c r="B90" s="13">
        <v>41275</v>
      </c>
      <c r="C90" s="10">
        <v>7</v>
      </c>
      <c r="D90" s="10" t="s">
        <v>63</v>
      </c>
      <c r="E90" s="10" t="s">
        <v>64</v>
      </c>
      <c r="F90" s="10" t="s">
        <v>28</v>
      </c>
      <c r="G90" s="14">
        <v>1260</v>
      </c>
      <c r="H90" s="14">
        <v>8820</v>
      </c>
      <c r="I90" s="14">
        <v>15120</v>
      </c>
      <c r="J90" s="15">
        <v>0.58333333333333337</v>
      </c>
    </row>
    <row r="91" spans="1:10" x14ac:dyDescent="0.25">
      <c r="A91" s="9">
        <v>41</v>
      </c>
      <c r="B91" s="16">
        <v>41640</v>
      </c>
      <c r="C91" s="11">
        <v>9</v>
      </c>
      <c r="D91" s="11" t="s">
        <v>63</v>
      </c>
      <c r="E91" s="11" t="s">
        <v>64</v>
      </c>
      <c r="F91" s="11" t="s">
        <v>28</v>
      </c>
      <c r="G91" s="17">
        <v>1260</v>
      </c>
      <c r="H91" s="17">
        <v>11340</v>
      </c>
      <c r="I91" s="17">
        <v>15120</v>
      </c>
      <c r="J91" s="18">
        <v>0.75</v>
      </c>
    </row>
    <row r="92" spans="1:10" x14ac:dyDescent="0.25">
      <c r="A92" s="8">
        <v>41</v>
      </c>
      <c r="B92" s="13">
        <v>42005</v>
      </c>
      <c r="C92" s="10">
        <v>6</v>
      </c>
      <c r="D92" s="10" t="s">
        <v>63</v>
      </c>
      <c r="E92" s="10" t="s">
        <v>64</v>
      </c>
      <c r="F92" s="10" t="s">
        <v>28</v>
      </c>
      <c r="G92" s="14">
        <v>1260</v>
      </c>
      <c r="H92" s="14">
        <v>7560</v>
      </c>
      <c r="I92" s="14">
        <v>15120</v>
      </c>
      <c r="J92" s="15">
        <v>0.5</v>
      </c>
    </row>
    <row r="93" spans="1:10" x14ac:dyDescent="0.25">
      <c r="A93" s="9">
        <v>41</v>
      </c>
      <c r="B93" s="16">
        <v>42370</v>
      </c>
      <c r="C93" s="11">
        <v>8</v>
      </c>
      <c r="D93" s="11" t="s">
        <v>63</v>
      </c>
      <c r="E93" s="11" t="s">
        <v>64</v>
      </c>
      <c r="F93" s="11" t="s">
        <v>28</v>
      </c>
      <c r="G93" s="17">
        <v>1260</v>
      </c>
      <c r="H93" s="17">
        <v>10080</v>
      </c>
      <c r="I93" s="17">
        <v>15120</v>
      </c>
      <c r="J93" s="18">
        <v>0.66666666666666663</v>
      </c>
    </row>
    <row r="94" spans="1:10" x14ac:dyDescent="0.25">
      <c r="A94" s="8">
        <v>41</v>
      </c>
      <c r="B94" s="13">
        <v>42736</v>
      </c>
      <c r="C94" s="10">
        <v>8</v>
      </c>
      <c r="D94" s="10" t="s">
        <v>63</v>
      </c>
      <c r="E94" s="10" t="s">
        <v>64</v>
      </c>
      <c r="F94" s="10" t="s">
        <v>28</v>
      </c>
      <c r="G94" s="14">
        <v>1260</v>
      </c>
      <c r="H94" s="14">
        <v>10080</v>
      </c>
      <c r="I94" s="14">
        <v>15120</v>
      </c>
      <c r="J94" s="15">
        <v>0.66666666666666663</v>
      </c>
    </row>
    <row r="95" spans="1:10" x14ac:dyDescent="0.25">
      <c r="A95" s="9">
        <v>41</v>
      </c>
      <c r="B95" s="16">
        <v>43101</v>
      </c>
      <c r="C95" s="11">
        <v>12</v>
      </c>
      <c r="D95" s="11" t="s">
        <v>63</v>
      </c>
      <c r="E95" s="11" t="s">
        <v>64</v>
      </c>
      <c r="F95" s="11" t="s">
        <v>28</v>
      </c>
      <c r="G95" s="17">
        <v>1260</v>
      </c>
      <c r="H95" s="17">
        <v>15120</v>
      </c>
      <c r="I95" s="17">
        <v>15120</v>
      </c>
      <c r="J95" s="18">
        <v>1</v>
      </c>
    </row>
    <row r="96" spans="1:10" x14ac:dyDescent="0.25">
      <c r="A96" s="8">
        <v>41</v>
      </c>
      <c r="B96" s="13">
        <v>43466</v>
      </c>
      <c r="C96" s="10">
        <v>9</v>
      </c>
      <c r="D96" s="10" t="s">
        <v>63</v>
      </c>
      <c r="E96" s="10" t="s">
        <v>64</v>
      </c>
      <c r="F96" s="10" t="s">
        <v>28</v>
      </c>
      <c r="G96" s="14">
        <v>1260</v>
      </c>
      <c r="H96" s="14">
        <v>11340</v>
      </c>
      <c r="I96" s="14">
        <v>15120</v>
      </c>
      <c r="J96" s="15">
        <v>0.75</v>
      </c>
    </row>
    <row r="97" spans="1:10" x14ac:dyDescent="0.25">
      <c r="A97" s="9">
        <v>42</v>
      </c>
      <c r="B97" s="16">
        <v>36892</v>
      </c>
      <c r="C97" s="11">
        <v>8</v>
      </c>
      <c r="D97" s="11" t="s">
        <v>63</v>
      </c>
      <c r="E97" s="11" t="s">
        <v>64</v>
      </c>
      <c r="F97" s="11" t="s">
        <v>28</v>
      </c>
      <c r="G97" s="17">
        <v>350</v>
      </c>
      <c r="H97" s="17">
        <v>2800</v>
      </c>
      <c r="I97" s="17">
        <v>4200</v>
      </c>
      <c r="J97" s="18">
        <v>0.66666666666666663</v>
      </c>
    </row>
    <row r="98" spans="1:10" x14ac:dyDescent="0.25">
      <c r="A98" s="8">
        <v>42</v>
      </c>
      <c r="B98" s="13">
        <v>37257</v>
      </c>
      <c r="C98" s="10">
        <v>7</v>
      </c>
      <c r="D98" s="10" t="s">
        <v>63</v>
      </c>
      <c r="E98" s="10" t="s">
        <v>64</v>
      </c>
      <c r="F98" s="10" t="s">
        <v>28</v>
      </c>
      <c r="G98" s="14">
        <v>350</v>
      </c>
      <c r="H98" s="14">
        <v>2450</v>
      </c>
      <c r="I98" s="14">
        <v>4200</v>
      </c>
      <c r="J98" s="15">
        <v>0.58333333333333337</v>
      </c>
    </row>
    <row r="99" spans="1:10" x14ac:dyDescent="0.25">
      <c r="A99" s="9">
        <v>42</v>
      </c>
      <c r="B99" s="16">
        <v>37622</v>
      </c>
      <c r="C99" s="11">
        <v>6</v>
      </c>
      <c r="D99" s="11" t="s">
        <v>63</v>
      </c>
      <c r="E99" s="11" t="s">
        <v>64</v>
      </c>
      <c r="F99" s="11" t="s">
        <v>28</v>
      </c>
      <c r="G99" s="17">
        <v>350</v>
      </c>
      <c r="H99" s="17">
        <v>2100</v>
      </c>
      <c r="I99" s="17">
        <v>4200</v>
      </c>
      <c r="J99" s="18">
        <v>0.5</v>
      </c>
    </row>
    <row r="100" spans="1:10" x14ac:dyDescent="0.25">
      <c r="A100" s="8">
        <v>42</v>
      </c>
      <c r="B100" s="13">
        <v>37987</v>
      </c>
      <c r="C100" s="10">
        <v>5</v>
      </c>
      <c r="D100" s="10" t="s">
        <v>63</v>
      </c>
      <c r="E100" s="10" t="s">
        <v>64</v>
      </c>
      <c r="F100" s="10" t="s">
        <v>28</v>
      </c>
      <c r="G100" s="14">
        <v>350</v>
      </c>
      <c r="H100" s="14">
        <v>1750</v>
      </c>
      <c r="I100" s="14">
        <v>4200</v>
      </c>
      <c r="J100" s="15">
        <v>0.41666666666666669</v>
      </c>
    </row>
    <row r="101" spans="1:10" x14ac:dyDescent="0.25">
      <c r="A101" s="9">
        <v>42</v>
      </c>
      <c r="B101" s="16">
        <v>38353</v>
      </c>
      <c r="C101" s="11">
        <v>7</v>
      </c>
      <c r="D101" s="11" t="s">
        <v>63</v>
      </c>
      <c r="E101" s="11" t="s">
        <v>64</v>
      </c>
      <c r="F101" s="11" t="s">
        <v>28</v>
      </c>
      <c r="G101" s="17">
        <v>350</v>
      </c>
      <c r="H101" s="17">
        <v>2450</v>
      </c>
      <c r="I101" s="17">
        <v>4200</v>
      </c>
      <c r="J101" s="18">
        <v>0.58333333333333337</v>
      </c>
    </row>
    <row r="102" spans="1:10" x14ac:dyDescent="0.25">
      <c r="A102" s="8">
        <v>42</v>
      </c>
      <c r="B102" s="13">
        <v>38718</v>
      </c>
      <c r="C102" s="10">
        <v>7</v>
      </c>
      <c r="D102" s="10" t="s">
        <v>63</v>
      </c>
      <c r="E102" s="10" t="s">
        <v>64</v>
      </c>
      <c r="F102" s="10" t="s">
        <v>28</v>
      </c>
      <c r="G102" s="14">
        <v>350</v>
      </c>
      <c r="H102" s="14">
        <v>2450</v>
      </c>
      <c r="I102" s="14">
        <v>4200</v>
      </c>
      <c r="J102" s="15">
        <v>0.58333333333333337</v>
      </c>
    </row>
    <row r="103" spans="1:10" x14ac:dyDescent="0.25">
      <c r="A103" s="9">
        <v>42</v>
      </c>
      <c r="B103" s="16">
        <v>39083</v>
      </c>
      <c r="C103" s="11">
        <v>9</v>
      </c>
      <c r="D103" s="11" t="s">
        <v>63</v>
      </c>
      <c r="E103" s="11" t="s">
        <v>64</v>
      </c>
      <c r="F103" s="11" t="s">
        <v>28</v>
      </c>
      <c r="G103" s="17">
        <v>350</v>
      </c>
      <c r="H103" s="17">
        <v>3150</v>
      </c>
      <c r="I103" s="17">
        <v>4200</v>
      </c>
      <c r="J103" s="18">
        <v>0.75</v>
      </c>
    </row>
    <row r="104" spans="1:10" x14ac:dyDescent="0.25">
      <c r="A104" s="8">
        <v>42</v>
      </c>
      <c r="B104" s="13">
        <v>39448</v>
      </c>
      <c r="C104" s="10">
        <v>7</v>
      </c>
      <c r="D104" s="10" t="s">
        <v>63</v>
      </c>
      <c r="E104" s="10" t="s">
        <v>64</v>
      </c>
      <c r="F104" s="10" t="s">
        <v>28</v>
      </c>
      <c r="G104" s="14">
        <v>350</v>
      </c>
      <c r="H104" s="14">
        <v>2450</v>
      </c>
      <c r="I104" s="14">
        <v>4200</v>
      </c>
      <c r="J104" s="15">
        <v>0.58333333333333337</v>
      </c>
    </row>
    <row r="105" spans="1:10" x14ac:dyDescent="0.25">
      <c r="A105" s="9">
        <v>42</v>
      </c>
      <c r="B105" s="16">
        <v>39814</v>
      </c>
      <c r="C105" s="11">
        <v>6</v>
      </c>
      <c r="D105" s="11" t="s">
        <v>63</v>
      </c>
      <c r="E105" s="11" t="s">
        <v>64</v>
      </c>
      <c r="F105" s="11" t="s">
        <v>28</v>
      </c>
      <c r="G105" s="17">
        <v>350</v>
      </c>
      <c r="H105" s="17">
        <v>2100</v>
      </c>
      <c r="I105" s="17">
        <v>4200</v>
      </c>
      <c r="J105" s="18">
        <v>0.5</v>
      </c>
    </row>
    <row r="106" spans="1:10" x14ac:dyDescent="0.25">
      <c r="A106" s="8">
        <v>42</v>
      </c>
      <c r="B106" s="13">
        <v>40179</v>
      </c>
      <c r="C106" s="10">
        <v>8</v>
      </c>
      <c r="D106" s="10" t="s">
        <v>63</v>
      </c>
      <c r="E106" s="10" t="s">
        <v>64</v>
      </c>
      <c r="F106" s="10" t="s">
        <v>28</v>
      </c>
      <c r="G106" s="14">
        <v>350</v>
      </c>
      <c r="H106" s="14">
        <v>2800</v>
      </c>
      <c r="I106" s="14">
        <v>4200</v>
      </c>
      <c r="J106" s="15">
        <v>0.66666666666666663</v>
      </c>
    </row>
    <row r="107" spans="1:10" x14ac:dyDescent="0.25">
      <c r="A107" s="9">
        <v>42</v>
      </c>
      <c r="B107" s="16">
        <v>40544</v>
      </c>
      <c r="C107" s="11">
        <v>5</v>
      </c>
      <c r="D107" s="11" t="s">
        <v>63</v>
      </c>
      <c r="E107" s="11" t="s">
        <v>64</v>
      </c>
      <c r="F107" s="11" t="s">
        <v>28</v>
      </c>
      <c r="G107" s="17">
        <v>350</v>
      </c>
      <c r="H107" s="17">
        <v>1750</v>
      </c>
      <c r="I107" s="17">
        <v>4200</v>
      </c>
      <c r="J107" s="18">
        <v>0.41666666666666669</v>
      </c>
    </row>
    <row r="108" spans="1:10" x14ac:dyDescent="0.25">
      <c r="A108" s="8">
        <v>42</v>
      </c>
      <c r="B108" s="13">
        <v>40909</v>
      </c>
      <c r="C108" s="10">
        <v>9</v>
      </c>
      <c r="D108" s="10" t="s">
        <v>63</v>
      </c>
      <c r="E108" s="10" t="s">
        <v>64</v>
      </c>
      <c r="F108" s="10" t="s">
        <v>28</v>
      </c>
      <c r="G108" s="14">
        <v>350</v>
      </c>
      <c r="H108" s="14">
        <v>3150</v>
      </c>
      <c r="I108" s="14">
        <v>4200</v>
      </c>
      <c r="J108" s="15">
        <v>0.75</v>
      </c>
    </row>
    <row r="109" spans="1:10" x14ac:dyDescent="0.25">
      <c r="A109" s="9">
        <v>42</v>
      </c>
      <c r="B109" s="16">
        <v>41275</v>
      </c>
      <c r="C109" s="11">
        <v>7</v>
      </c>
      <c r="D109" s="11" t="s">
        <v>63</v>
      </c>
      <c r="E109" s="11" t="s">
        <v>64</v>
      </c>
      <c r="F109" s="11" t="s">
        <v>28</v>
      </c>
      <c r="G109" s="17">
        <v>350</v>
      </c>
      <c r="H109" s="17">
        <v>2450</v>
      </c>
      <c r="I109" s="17">
        <v>4200</v>
      </c>
      <c r="J109" s="18">
        <v>0.58333333333333337</v>
      </c>
    </row>
    <row r="110" spans="1:10" x14ac:dyDescent="0.25">
      <c r="A110" s="8">
        <v>42</v>
      </c>
      <c r="B110" s="13">
        <v>41640</v>
      </c>
      <c r="C110" s="10">
        <v>8</v>
      </c>
      <c r="D110" s="10" t="s">
        <v>63</v>
      </c>
      <c r="E110" s="10" t="s">
        <v>64</v>
      </c>
      <c r="F110" s="10" t="s">
        <v>28</v>
      </c>
      <c r="G110" s="14">
        <v>350</v>
      </c>
      <c r="H110" s="14">
        <v>2800</v>
      </c>
      <c r="I110" s="14">
        <v>4200</v>
      </c>
      <c r="J110" s="15">
        <v>0.66666666666666663</v>
      </c>
    </row>
    <row r="111" spans="1:10" x14ac:dyDescent="0.25">
      <c r="A111" s="9">
        <v>42</v>
      </c>
      <c r="B111" s="16">
        <v>42005</v>
      </c>
      <c r="C111" s="11">
        <v>7</v>
      </c>
      <c r="D111" s="11" t="s">
        <v>63</v>
      </c>
      <c r="E111" s="11" t="s">
        <v>64</v>
      </c>
      <c r="F111" s="11" t="s">
        <v>28</v>
      </c>
      <c r="G111" s="17">
        <v>350</v>
      </c>
      <c r="H111" s="17">
        <v>2450</v>
      </c>
      <c r="I111" s="17">
        <v>4200</v>
      </c>
      <c r="J111" s="18">
        <v>0.58333333333333337</v>
      </c>
    </row>
    <row r="112" spans="1:10" x14ac:dyDescent="0.25">
      <c r="A112" s="8">
        <v>42</v>
      </c>
      <c r="B112" s="13">
        <v>42370</v>
      </c>
      <c r="C112" s="10">
        <v>5</v>
      </c>
      <c r="D112" s="10" t="s">
        <v>63</v>
      </c>
      <c r="E112" s="10" t="s">
        <v>64</v>
      </c>
      <c r="F112" s="10" t="s">
        <v>28</v>
      </c>
      <c r="G112" s="14">
        <v>350</v>
      </c>
      <c r="H112" s="14">
        <v>1750</v>
      </c>
      <c r="I112" s="14">
        <v>4200</v>
      </c>
      <c r="J112" s="15">
        <v>0.41666666666666669</v>
      </c>
    </row>
    <row r="113" spans="1:10" x14ac:dyDescent="0.25">
      <c r="A113" s="9">
        <v>42</v>
      </c>
      <c r="B113" s="16">
        <v>42736</v>
      </c>
      <c r="C113" s="11">
        <v>5</v>
      </c>
      <c r="D113" s="11" t="s">
        <v>63</v>
      </c>
      <c r="E113" s="11" t="s">
        <v>64</v>
      </c>
      <c r="F113" s="11" t="s">
        <v>28</v>
      </c>
      <c r="G113" s="17">
        <v>350</v>
      </c>
      <c r="H113" s="17">
        <v>1750</v>
      </c>
      <c r="I113" s="17">
        <v>4200</v>
      </c>
      <c r="J113" s="18">
        <v>0.41666666666666669</v>
      </c>
    </row>
    <row r="114" spans="1:10" x14ac:dyDescent="0.25">
      <c r="A114" s="8">
        <v>42</v>
      </c>
      <c r="B114" s="13">
        <v>43101</v>
      </c>
      <c r="C114" s="10">
        <v>5</v>
      </c>
      <c r="D114" s="10" t="s">
        <v>63</v>
      </c>
      <c r="E114" s="10" t="s">
        <v>64</v>
      </c>
      <c r="F114" s="10" t="s">
        <v>28</v>
      </c>
      <c r="G114" s="14">
        <v>350</v>
      </c>
      <c r="H114" s="14">
        <v>1750</v>
      </c>
      <c r="I114" s="14">
        <v>4200</v>
      </c>
      <c r="J114" s="15">
        <v>0.41666666666666669</v>
      </c>
    </row>
    <row r="115" spans="1:10" x14ac:dyDescent="0.25">
      <c r="A115" s="9">
        <v>42</v>
      </c>
      <c r="B115" s="16">
        <v>43466</v>
      </c>
      <c r="C115" s="11">
        <v>6</v>
      </c>
      <c r="D115" s="11" t="s">
        <v>63</v>
      </c>
      <c r="E115" s="11" t="s">
        <v>64</v>
      </c>
      <c r="F115" s="11" t="s">
        <v>28</v>
      </c>
      <c r="G115" s="17">
        <v>350</v>
      </c>
      <c r="H115" s="17">
        <v>2100</v>
      </c>
      <c r="I115" s="17">
        <v>4200</v>
      </c>
      <c r="J115" s="18">
        <v>0.5</v>
      </c>
    </row>
    <row r="116" spans="1:10" x14ac:dyDescent="0.25">
      <c r="A116" s="8">
        <v>43</v>
      </c>
      <c r="B116" s="13">
        <v>36892</v>
      </c>
      <c r="C116" s="10">
        <v>7</v>
      </c>
      <c r="D116" s="10" t="s">
        <v>63</v>
      </c>
      <c r="E116" s="10" t="s">
        <v>64</v>
      </c>
      <c r="F116" s="10" t="s">
        <v>20</v>
      </c>
      <c r="G116" s="14">
        <v>420</v>
      </c>
      <c r="H116" s="14">
        <v>2940</v>
      </c>
      <c r="I116" s="14">
        <v>5040</v>
      </c>
      <c r="J116" s="15">
        <v>0.58333333333333337</v>
      </c>
    </row>
    <row r="117" spans="1:10" x14ac:dyDescent="0.25">
      <c r="A117" s="9">
        <v>43</v>
      </c>
      <c r="B117" s="16">
        <v>37257</v>
      </c>
      <c r="C117" s="11">
        <v>7</v>
      </c>
      <c r="D117" s="11" t="s">
        <v>63</v>
      </c>
      <c r="E117" s="11" t="s">
        <v>64</v>
      </c>
      <c r="F117" s="11" t="s">
        <v>20</v>
      </c>
      <c r="G117" s="17">
        <v>420</v>
      </c>
      <c r="H117" s="17">
        <v>2940</v>
      </c>
      <c r="I117" s="17">
        <v>5040</v>
      </c>
      <c r="J117" s="18">
        <v>0.58333333333333337</v>
      </c>
    </row>
    <row r="118" spans="1:10" x14ac:dyDescent="0.25">
      <c r="A118" s="8">
        <v>43</v>
      </c>
      <c r="B118" s="13">
        <v>37622</v>
      </c>
      <c r="C118" s="10">
        <v>8</v>
      </c>
      <c r="D118" s="10" t="s">
        <v>63</v>
      </c>
      <c r="E118" s="10" t="s">
        <v>64</v>
      </c>
      <c r="F118" s="10" t="s">
        <v>20</v>
      </c>
      <c r="G118" s="14">
        <v>420</v>
      </c>
      <c r="H118" s="14">
        <v>3360</v>
      </c>
      <c r="I118" s="14">
        <v>5040</v>
      </c>
      <c r="J118" s="15">
        <v>0.66666666666666663</v>
      </c>
    </row>
    <row r="119" spans="1:10" x14ac:dyDescent="0.25">
      <c r="A119" s="9">
        <v>43</v>
      </c>
      <c r="B119" s="16">
        <v>37987</v>
      </c>
      <c r="C119" s="11">
        <v>5</v>
      </c>
      <c r="D119" s="11" t="s">
        <v>63</v>
      </c>
      <c r="E119" s="11" t="s">
        <v>64</v>
      </c>
      <c r="F119" s="11" t="s">
        <v>20</v>
      </c>
      <c r="G119" s="17">
        <v>420</v>
      </c>
      <c r="H119" s="17">
        <v>2100</v>
      </c>
      <c r="I119" s="17">
        <v>5040</v>
      </c>
      <c r="J119" s="18">
        <v>0.41666666666666669</v>
      </c>
    </row>
    <row r="120" spans="1:10" x14ac:dyDescent="0.25">
      <c r="A120" s="8">
        <v>43</v>
      </c>
      <c r="B120" s="13">
        <v>38353</v>
      </c>
      <c r="C120" s="10">
        <v>5</v>
      </c>
      <c r="D120" s="10" t="s">
        <v>63</v>
      </c>
      <c r="E120" s="10" t="s">
        <v>64</v>
      </c>
      <c r="F120" s="10" t="s">
        <v>20</v>
      </c>
      <c r="G120" s="14">
        <v>420</v>
      </c>
      <c r="H120" s="14">
        <v>2100</v>
      </c>
      <c r="I120" s="14">
        <v>5040</v>
      </c>
      <c r="J120" s="15">
        <v>0.41666666666666669</v>
      </c>
    </row>
    <row r="121" spans="1:10" x14ac:dyDescent="0.25">
      <c r="A121" s="9">
        <v>43</v>
      </c>
      <c r="B121" s="16">
        <v>38718</v>
      </c>
      <c r="C121" s="11">
        <v>5</v>
      </c>
      <c r="D121" s="11" t="s">
        <v>63</v>
      </c>
      <c r="E121" s="11" t="s">
        <v>64</v>
      </c>
      <c r="F121" s="11" t="s">
        <v>20</v>
      </c>
      <c r="G121" s="17">
        <v>420</v>
      </c>
      <c r="H121" s="17">
        <v>2100</v>
      </c>
      <c r="I121" s="17">
        <v>5040</v>
      </c>
      <c r="J121" s="18">
        <v>0.41666666666666669</v>
      </c>
    </row>
    <row r="122" spans="1:10" x14ac:dyDescent="0.25">
      <c r="A122" s="8">
        <v>43</v>
      </c>
      <c r="B122" s="13">
        <v>39083</v>
      </c>
      <c r="C122" s="10">
        <v>8</v>
      </c>
      <c r="D122" s="10" t="s">
        <v>63</v>
      </c>
      <c r="E122" s="10" t="s">
        <v>64</v>
      </c>
      <c r="F122" s="10" t="s">
        <v>20</v>
      </c>
      <c r="G122" s="14">
        <v>420</v>
      </c>
      <c r="H122" s="14">
        <v>3360</v>
      </c>
      <c r="I122" s="14">
        <v>5040</v>
      </c>
      <c r="J122" s="15">
        <v>0.66666666666666663</v>
      </c>
    </row>
    <row r="123" spans="1:10" x14ac:dyDescent="0.25">
      <c r="A123" s="9">
        <v>43</v>
      </c>
      <c r="B123" s="16">
        <v>39448</v>
      </c>
      <c r="C123" s="11">
        <v>6</v>
      </c>
      <c r="D123" s="11" t="s">
        <v>63</v>
      </c>
      <c r="E123" s="11" t="s">
        <v>64</v>
      </c>
      <c r="F123" s="11" t="s">
        <v>20</v>
      </c>
      <c r="G123" s="17">
        <v>420</v>
      </c>
      <c r="H123" s="17">
        <v>2520</v>
      </c>
      <c r="I123" s="17">
        <v>5040</v>
      </c>
      <c r="J123" s="18">
        <v>0.5</v>
      </c>
    </row>
    <row r="124" spans="1:10" x14ac:dyDescent="0.25">
      <c r="A124" s="8">
        <v>43</v>
      </c>
      <c r="B124" s="13">
        <v>39814</v>
      </c>
      <c r="C124" s="10">
        <v>6</v>
      </c>
      <c r="D124" s="10" t="s">
        <v>63</v>
      </c>
      <c r="E124" s="10" t="s">
        <v>64</v>
      </c>
      <c r="F124" s="10" t="s">
        <v>20</v>
      </c>
      <c r="G124" s="14">
        <v>420</v>
      </c>
      <c r="H124" s="14">
        <v>2520</v>
      </c>
      <c r="I124" s="14">
        <v>5040</v>
      </c>
      <c r="J124" s="15">
        <v>0.5</v>
      </c>
    </row>
    <row r="125" spans="1:10" x14ac:dyDescent="0.25">
      <c r="A125" s="9">
        <v>43</v>
      </c>
      <c r="B125" s="16">
        <v>40179</v>
      </c>
      <c r="C125" s="11">
        <v>8</v>
      </c>
      <c r="D125" s="11" t="s">
        <v>63</v>
      </c>
      <c r="E125" s="11" t="s">
        <v>64</v>
      </c>
      <c r="F125" s="11" t="s">
        <v>20</v>
      </c>
      <c r="G125" s="17">
        <v>420</v>
      </c>
      <c r="H125" s="17">
        <v>3360</v>
      </c>
      <c r="I125" s="17">
        <v>5040</v>
      </c>
      <c r="J125" s="18">
        <v>0.66666666666666663</v>
      </c>
    </row>
    <row r="126" spans="1:10" x14ac:dyDescent="0.25">
      <c r="A126" s="8">
        <v>43</v>
      </c>
      <c r="B126" s="13">
        <v>40544</v>
      </c>
      <c r="C126" s="10">
        <v>6</v>
      </c>
      <c r="D126" s="10" t="s">
        <v>63</v>
      </c>
      <c r="E126" s="10" t="s">
        <v>64</v>
      </c>
      <c r="F126" s="10" t="s">
        <v>20</v>
      </c>
      <c r="G126" s="14">
        <v>420</v>
      </c>
      <c r="H126" s="14">
        <v>2520</v>
      </c>
      <c r="I126" s="14">
        <v>5040</v>
      </c>
      <c r="J126" s="15">
        <v>0.5</v>
      </c>
    </row>
    <row r="127" spans="1:10" x14ac:dyDescent="0.25">
      <c r="A127" s="9">
        <v>43</v>
      </c>
      <c r="B127" s="16">
        <v>40909</v>
      </c>
      <c r="C127" s="11">
        <v>7</v>
      </c>
      <c r="D127" s="11" t="s">
        <v>63</v>
      </c>
      <c r="E127" s="11" t="s">
        <v>64</v>
      </c>
      <c r="F127" s="11" t="s">
        <v>20</v>
      </c>
      <c r="G127" s="17">
        <v>420</v>
      </c>
      <c r="H127" s="17">
        <v>2940</v>
      </c>
      <c r="I127" s="17">
        <v>5040</v>
      </c>
      <c r="J127" s="18">
        <v>0.58333333333333337</v>
      </c>
    </row>
    <row r="128" spans="1:10" x14ac:dyDescent="0.25">
      <c r="A128" s="8">
        <v>43</v>
      </c>
      <c r="B128" s="13">
        <v>41275</v>
      </c>
      <c r="C128" s="10">
        <v>7</v>
      </c>
      <c r="D128" s="10" t="s">
        <v>63</v>
      </c>
      <c r="E128" s="10" t="s">
        <v>64</v>
      </c>
      <c r="F128" s="10" t="s">
        <v>20</v>
      </c>
      <c r="G128" s="14">
        <v>420</v>
      </c>
      <c r="H128" s="14">
        <v>2940</v>
      </c>
      <c r="I128" s="14">
        <v>5040</v>
      </c>
      <c r="J128" s="15">
        <v>0.58333333333333337</v>
      </c>
    </row>
    <row r="129" spans="1:10" x14ac:dyDescent="0.25">
      <c r="A129" s="9">
        <v>43</v>
      </c>
      <c r="B129" s="16">
        <v>41640</v>
      </c>
      <c r="C129" s="11">
        <v>9</v>
      </c>
      <c r="D129" s="11" t="s">
        <v>63</v>
      </c>
      <c r="E129" s="11" t="s">
        <v>64</v>
      </c>
      <c r="F129" s="11" t="s">
        <v>20</v>
      </c>
      <c r="G129" s="17">
        <v>420</v>
      </c>
      <c r="H129" s="17">
        <v>3780</v>
      </c>
      <c r="I129" s="17">
        <v>5040</v>
      </c>
      <c r="J129" s="18">
        <v>0.75</v>
      </c>
    </row>
    <row r="130" spans="1:10" x14ac:dyDescent="0.25">
      <c r="A130" s="8">
        <v>43</v>
      </c>
      <c r="B130" s="13">
        <v>42005</v>
      </c>
      <c r="C130" s="10">
        <v>6</v>
      </c>
      <c r="D130" s="10" t="s">
        <v>63</v>
      </c>
      <c r="E130" s="10" t="s">
        <v>64</v>
      </c>
      <c r="F130" s="10" t="s">
        <v>20</v>
      </c>
      <c r="G130" s="14">
        <v>420</v>
      </c>
      <c r="H130" s="14">
        <v>2520</v>
      </c>
      <c r="I130" s="14">
        <v>5040</v>
      </c>
      <c r="J130" s="15">
        <v>0.5</v>
      </c>
    </row>
    <row r="131" spans="1:10" x14ac:dyDescent="0.25">
      <c r="A131" s="9">
        <v>43</v>
      </c>
      <c r="B131" s="16">
        <v>42370</v>
      </c>
      <c r="C131" s="11">
        <v>7</v>
      </c>
      <c r="D131" s="11" t="s">
        <v>63</v>
      </c>
      <c r="E131" s="11" t="s">
        <v>64</v>
      </c>
      <c r="F131" s="11" t="s">
        <v>20</v>
      </c>
      <c r="G131" s="17">
        <v>420</v>
      </c>
      <c r="H131" s="17">
        <v>2940</v>
      </c>
      <c r="I131" s="17">
        <v>5040</v>
      </c>
      <c r="J131" s="18">
        <v>0.58333333333333337</v>
      </c>
    </row>
    <row r="132" spans="1:10" x14ac:dyDescent="0.25">
      <c r="A132" s="8">
        <v>43</v>
      </c>
      <c r="B132" s="13">
        <v>42736</v>
      </c>
      <c r="C132" s="10">
        <v>7</v>
      </c>
      <c r="D132" s="10" t="s">
        <v>63</v>
      </c>
      <c r="E132" s="10" t="s">
        <v>64</v>
      </c>
      <c r="F132" s="10" t="s">
        <v>20</v>
      </c>
      <c r="G132" s="14">
        <v>420</v>
      </c>
      <c r="H132" s="14">
        <v>2940</v>
      </c>
      <c r="I132" s="14">
        <v>5040</v>
      </c>
      <c r="J132" s="15">
        <v>0.58333333333333337</v>
      </c>
    </row>
    <row r="133" spans="1:10" x14ac:dyDescent="0.25">
      <c r="A133" s="9">
        <v>43</v>
      </c>
      <c r="B133" s="16">
        <v>43101</v>
      </c>
      <c r="C133" s="11">
        <v>10</v>
      </c>
      <c r="D133" s="11" t="s">
        <v>63</v>
      </c>
      <c r="E133" s="11" t="s">
        <v>64</v>
      </c>
      <c r="F133" s="11" t="s">
        <v>20</v>
      </c>
      <c r="G133" s="17">
        <v>420</v>
      </c>
      <c r="H133" s="17">
        <v>4200</v>
      </c>
      <c r="I133" s="17">
        <v>5040</v>
      </c>
      <c r="J133" s="18">
        <v>0.83333333333333337</v>
      </c>
    </row>
    <row r="134" spans="1:10" x14ac:dyDescent="0.25">
      <c r="A134" s="8">
        <v>43</v>
      </c>
      <c r="B134" s="13">
        <v>43466</v>
      </c>
      <c r="C134" s="10">
        <v>9</v>
      </c>
      <c r="D134" s="10" t="s">
        <v>63</v>
      </c>
      <c r="E134" s="10" t="s">
        <v>64</v>
      </c>
      <c r="F134" s="10" t="s">
        <v>20</v>
      </c>
      <c r="G134" s="14">
        <v>420</v>
      </c>
      <c r="H134" s="14">
        <v>3780</v>
      </c>
      <c r="I134" s="14">
        <v>5040</v>
      </c>
      <c r="J134" s="15">
        <v>0.75</v>
      </c>
    </row>
    <row r="135" spans="1:10" x14ac:dyDescent="0.25">
      <c r="A135" s="9">
        <v>44</v>
      </c>
      <c r="B135" s="16">
        <v>36892</v>
      </c>
      <c r="C135" s="11">
        <v>6</v>
      </c>
      <c r="D135" s="11" t="s">
        <v>63</v>
      </c>
      <c r="E135" s="11" t="s">
        <v>64</v>
      </c>
      <c r="F135" s="11" t="s">
        <v>24</v>
      </c>
      <c r="G135" s="17">
        <v>700</v>
      </c>
      <c r="H135" s="17">
        <v>4200</v>
      </c>
      <c r="I135" s="17">
        <v>8400</v>
      </c>
      <c r="J135" s="18">
        <v>0.5</v>
      </c>
    </row>
    <row r="136" spans="1:10" x14ac:dyDescent="0.25">
      <c r="A136" s="8">
        <v>44</v>
      </c>
      <c r="B136" s="13">
        <v>37257</v>
      </c>
      <c r="C136" s="10">
        <v>5</v>
      </c>
      <c r="D136" s="10" t="s">
        <v>63</v>
      </c>
      <c r="E136" s="10" t="s">
        <v>64</v>
      </c>
      <c r="F136" s="10" t="s">
        <v>24</v>
      </c>
      <c r="G136" s="14">
        <v>700</v>
      </c>
      <c r="H136" s="14">
        <v>3500</v>
      </c>
      <c r="I136" s="14">
        <v>8400</v>
      </c>
      <c r="J136" s="15">
        <v>0.41666666666666669</v>
      </c>
    </row>
    <row r="137" spans="1:10" x14ac:dyDescent="0.25">
      <c r="A137" s="9">
        <v>44</v>
      </c>
      <c r="B137" s="16">
        <v>37622</v>
      </c>
      <c r="C137" s="11">
        <v>9</v>
      </c>
      <c r="D137" s="11" t="s">
        <v>63</v>
      </c>
      <c r="E137" s="11" t="s">
        <v>64</v>
      </c>
      <c r="F137" s="11" t="s">
        <v>24</v>
      </c>
      <c r="G137" s="17">
        <v>700</v>
      </c>
      <c r="H137" s="17">
        <v>6300</v>
      </c>
      <c r="I137" s="17">
        <v>8400</v>
      </c>
      <c r="J137" s="18">
        <v>0.75</v>
      </c>
    </row>
    <row r="138" spans="1:10" x14ac:dyDescent="0.25">
      <c r="A138" s="8">
        <v>44</v>
      </c>
      <c r="B138" s="13">
        <v>37987</v>
      </c>
      <c r="C138" s="10">
        <v>8</v>
      </c>
      <c r="D138" s="10" t="s">
        <v>63</v>
      </c>
      <c r="E138" s="10" t="s">
        <v>64</v>
      </c>
      <c r="F138" s="10" t="s">
        <v>24</v>
      </c>
      <c r="G138" s="14">
        <v>700</v>
      </c>
      <c r="H138" s="14">
        <v>5600</v>
      </c>
      <c r="I138" s="14">
        <v>8400</v>
      </c>
      <c r="J138" s="15">
        <v>0.66666666666666663</v>
      </c>
    </row>
    <row r="139" spans="1:10" x14ac:dyDescent="0.25">
      <c r="A139" s="9">
        <v>44</v>
      </c>
      <c r="B139" s="16">
        <v>38353</v>
      </c>
      <c r="C139" s="11">
        <v>6</v>
      </c>
      <c r="D139" s="11" t="s">
        <v>63</v>
      </c>
      <c r="E139" s="11" t="s">
        <v>64</v>
      </c>
      <c r="F139" s="11" t="s">
        <v>24</v>
      </c>
      <c r="G139" s="17">
        <v>700</v>
      </c>
      <c r="H139" s="17">
        <v>4200</v>
      </c>
      <c r="I139" s="17">
        <v>8400</v>
      </c>
      <c r="J139" s="18">
        <v>0.5</v>
      </c>
    </row>
    <row r="140" spans="1:10" x14ac:dyDescent="0.25">
      <c r="A140" s="8">
        <v>44</v>
      </c>
      <c r="B140" s="13">
        <v>38718</v>
      </c>
      <c r="C140" s="10">
        <v>5</v>
      </c>
      <c r="D140" s="10" t="s">
        <v>63</v>
      </c>
      <c r="E140" s="10" t="s">
        <v>64</v>
      </c>
      <c r="F140" s="10" t="s">
        <v>24</v>
      </c>
      <c r="G140" s="14">
        <v>700</v>
      </c>
      <c r="H140" s="14">
        <v>3500</v>
      </c>
      <c r="I140" s="14">
        <v>8400</v>
      </c>
      <c r="J140" s="15">
        <v>0.41666666666666669</v>
      </c>
    </row>
    <row r="141" spans="1:10" x14ac:dyDescent="0.25">
      <c r="A141" s="9">
        <v>44</v>
      </c>
      <c r="B141" s="16">
        <v>39083</v>
      </c>
      <c r="C141" s="11">
        <v>8</v>
      </c>
      <c r="D141" s="11" t="s">
        <v>63</v>
      </c>
      <c r="E141" s="11" t="s">
        <v>64</v>
      </c>
      <c r="F141" s="11" t="s">
        <v>24</v>
      </c>
      <c r="G141" s="17">
        <v>700</v>
      </c>
      <c r="H141" s="17">
        <v>5600</v>
      </c>
      <c r="I141" s="17">
        <v>8400</v>
      </c>
      <c r="J141" s="18">
        <v>0.66666666666666663</v>
      </c>
    </row>
    <row r="142" spans="1:10" x14ac:dyDescent="0.25">
      <c r="A142" s="8">
        <v>44</v>
      </c>
      <c r="B142" s="13">
        <v>39448</v>
      </c>
      <c r="C142" s="10">
        <v>5</v>
      </c>
      <c r="D142" s="10" t="s">
        <v>63</v>
      </c>
      <c r="E142" s="10" t="s">
        <v>64</v>
      </c>
      <c r="F142" s="10" t="s">
        <v>24</v>
      </c>
      <c r="G142" s="14">
        <v>700</v>
      </c>
      <c r="H142" s="14">
        <v>3500</v>
      </c>
      <c r="I142" s="14">
        <v>8400</v>
      </c>
      <c r="J142" s="15">
        <v>0.41666666666666669</v>
      </c>
    </row>
    <row r="143" spans="1:10" x14ac:dyDescent="0.25">
      <c r="A143" s="9">
        <v>44</v>
      </c>
      <c r="B143" s="16">
        <v>39814</v>
      </c>
      <c r="C143" s="11">
        <v>7</v>
      </c>
      <c r="D143" s="11" t="s">
        <v>63</v>
      </c>
      <c r="E143" s="11" t="s">
        <v>64</v>
      </c>
      <c r="F143" s="11" t="s">
        <v>24</v>
      </c>
      <c r="G143" s="17">
        <v>700</v>
      </c>
      <c r="H143" s="17">
        <v>4900</v>
      </c>
      <c r="I143" s="17">
        <v>8400</v>
      </c>
      <c r="J143" s="18">
        <v>0.58333333333333337</v>
      </c>
    </row>
    <row r="144" spans="1:10" x14ac:dyDescent="0.25">
      <c r="A144" s="8">
        <v>44</v>
      </c>
      <c r="B144" s="13">
        <v>40179</v>
      </c>
      <c r="C144" s="10">
        <v>8</v>
      </c>
      <c r="D144" s="10" t="s">
        <v>63</v>
      </c>
      <c r="E144" s="10" t="s">
        <v>64</v>
      </c>
      <c r="F144" s="10" t="s">
        <v>24</v>
      </c>
      <c r="G144" s="14">
        <v>700</v>
      </c>
      <c r="H144" s="14">
        <v>5600</v>
      </c>
      <c r="I144" s="14">
        <v>8400</v>
      </c>
      <c r="J144" s="15">
        <v>0.66666666666666663</v>
      </c>
    </row>
    <row r="145" spans="1:10" x14ac:dyDescent="0.25">
      <c r="A145" s="9">
        <v>44</v>
      </c>
      <c r="B145" s="16">
        <v>40544</v>
      </c>
      <c r="C145" s="11">
        <v>9</v>
      </c>
      <c r="D145" s="11" t="s">
        <v>63</v>
      </c>
      <c r="E145" s="11" t="s">
        <v>64</v>
      </c>
      <c r="F145" s="11" t="s">
        <v>24</v>
      </c>
      <c r="G145" s="17">
        <v>700</v>
      </c>
      <c r="H145" s="17">
        <v>6300</v>
      </c>
      <c r="I145" s="17">
        <v>8400</v>
      </c>
      <c r="J145" s="18">
        <v>0.75</v>
      </c>
    </row>
    <row r="146" spans="1:10" x14ac:dyDescent="0.25">
      <c r="A146" s="8">
        <v>44</v>
      </c>
      <c r="B146" s="13">
        <v>40909</v>
      </c>
      <c r="C146" s="10">
        <v>8</v>
      </c>
      <c r="D146" s="10" t="s">
        <v>63</v>
      </c>
      <c r="E146" s="10" t="s">
        <v>64</v>
      </c>
      <c r="F146" s="10" t="s">
        <v>24</v>
      </c>
      <c r="G146" s="14">
        <v>700</v>
      </c>
      <c r="H146" s="14">
        <v>5600</v>
      </c>
      <c r="I146" s="14">
        <v>8400</v>
      </c>
      <c r="J146" s="15">
        <v>0.66666666666666663</v>
      </c>
    </row>
    <row r="147" spans="1:10" x14ac:dyDescent="0.25">
      <c r="A147" s="9">
        <v>44</v>
      </c>
      <c r="B147" s="16">
        <v>41275</v>
      </c>
      <c r="C147" s="11">
        <v>8</v>
      </c>
      <c r="D147" s="11" t="s">
        <v>63</v>
      </c>
      <c r="E147" s="11" t="s">
        <v>64</v>
      </c>
      <c r="F147" s="11" t="s">
        <v>24</v>
      </c>
      <c r="G147" s="17">
        <v>700</v>
      </c>
      <c r="H147" s="17">
        <v>5600</v>
      </c>
      <c r="I147" s="17">
        <v>8400</v>
      </c>
      <c r="J147" s="18">
        <v>0.66666666666666663</v>
      </c>
    </row>
    <row r="148" spans="1:10" x14ac:dyDescent="0.25">
      <c r="A148" s="8">
        <v>44</v>
      </c>
      <c r="B148" s="13">
        <v>41640</v>
      </c>
      <c r="C148" s="10">
        <v>9</v>
      </c>
      <c r="D148" s="10" t="s">
        <v>63</v>
      </c>
      <c r="E148" s="10" t="s">
        <v>64</v>
      </c>
      <c r="F148" s="10" t="s">
        <v>24</v>
      </c>
      <c r="G148" s="14">
        <v>700</v>
      </c>
      <c r="H148" s="14">
        <v>6300</v>
      </c>
      <c r="I148" s="14">
        <v>8400</v>
      </c>
      <c r="J148" s="15">
        <v>0.75</v>
      </c>
    </row>
    <row r="149" spans="1:10" x14ac:dyDescent="0.25">
      <c r="A149" s="9">
        <v>44</v>
      </c>
      <c r="B149" s="16">
        <v>42005</v>
      </c>
      <c r="C149" s="11">
        <v>6</v>
      </c>
      <c r="D149" s="11" t="s">
        <v>63</v>
      </c>
      <c r="E149" s="11" t="s">
        <v>64</v>
      </c>
      <c r="F149" s="11" t="s">
        <v>24</v>
      </c>
      <c r="G149" s="17">
        <v>700</v>
      </c>
      <c r="H149" s="17">
        <v>4200</v>
      </c>
      <c r="I149" s="17">
        <v>8400</v>
      </c>
      <c r="J149" s="18">
        <v>0.5</v>
      </c>
    </row>
    <row r="150" spans="1:10" x14ac:dyDescent="0.25">
      <c r="A150" s="8">
        <v>44</v>
      </c>
      <c r="B150" s="13">
        <v>42370</v>
      </c>
      <c r="C150" s="10">
        <v>5</v>
      </c>
      <c r="D150" s="10" t="s">
        <v>63</v>
      </c>
      <c r="E150" s="10" t="s">
        <v>64</v>
      </c>
      <c r="F150" s="10" t="s">
        <v>24</v>
      </c>
      <c r="G150" s="14">
        <v>700</v>
      </c>
      <c r="H150" s="14">
        <v>3500</v>
      </c>
      <c r="I150" s="14">
        <v>8400</v>
      </c>
      <c r="J150" s="15">
        <v>0.41666666666666669</v>
      </c>
    </row>
    <row r="151" spans="1:10" x14ac:dyDescent="0.25">
      <c r="A151" s="9">
        <v>44</v>
      </c>
      <c r="B151" s="16">
        <v>42736</v>
      </c>
      <c r="C151" s="11">
        <v>5</v>
      </c>
      <c r="D151" s="11" t="s">
        <v>63</v>
      </c>
      <c r="E151" s="11" t="s">
        <v>64</v>
      </c>
      <c r="F151" s="11" t="s">
        <v>24</v>
      </c>
      <c r="G151" s="17">
        <v>700</v>
      </c>
      <c r="H151" s="17">
        <v>3500</v>
      </c>
      <c r="I151" s="17">
        <v>8400</v>
      </c>
      <c r="J151" s="18">
        <v>0.41666666666666669</v>
      </c>
    </row>
    <row r="152" spans="1:10" x14ac:dyDescent="0.25">
      <c r="A152" s="8">
        <v>44</v>
      </c>
      <c r="B152" s="13">
        <v>43101</v>
      </c>
      <c r="C152" s="10">
        <v>6</v>
      </c>
      <c r="D152" s="10" t="s">
        <v>63</v>
      </c>
      <c r="E152" s="10" t="s">
        <v>64</v>
      </c>
      <c r="F152" s="10" t="s">
        <v>24</v>
      </c>
      <c r="G152" s="14">
        <v>700</v>
      </c>
      <c r="H152" s="14">
        <v>4200</v>
      </c>
      <c r="I152" s="14">
        <v>8400</v>
      </c>
      <c r="J152" s="15">
        <v>0.5</v>
      </c>
    </row>
    <row r="153" spans="1:10" x14ac:dyDescent="0.25">
      <c r="A153" s="9">
        <v>44</v>
      </c>
      <c r="B153" s="16">
        <v>43466</v>
      </c>
      <c r="C153" s="11">
        <v>9</v>
      </c>
      <c r="D153" s="11" t="s">
        <v>63</v>
      </c>
      <c r="E153" s="11" t="s">
        <v>64</v>
      </c>
      <c r="F153" s="11" t="s">
        <v>24</v>
      </c>
      <c r="G153" s="17">
        <v>700</v>
      </c>
      <c r="H153" s="17">
        <v>6300</v>
      </c>
      <c r="I153" s="17">
        <v>8400</v>
      </c>
      <c r="J153" s="18">
        <v>0.75</v>
      </c>
    </row>
    <row r="154" spans="1:10" x14ac:dyDescent="0.25">
      <c r="A154" s="8">
        <v>45</v>
      </c>
      <c r="B154" s="13">
        <v>36892</v>
      </c>
      <c r="C154" s="10">
        <v>7</v>
      </c>
      <c r="D154" s="10" t="s">
        <v>63</v>
      </c>
      <c r="E154" s="10" t="s">
        <v>64</v>
      </c>
      <c r="F154" s="10" t="s">
        <v>26</v>
      </c>
      <c r="G154" s="14">
        <v>630</v>
      </c>
      <c r="H154" s="14">
        <v>4410</v>
      </c>
      <c r="I154" s="14">
        <v>7560</v>
      </c>
      <c r="J154" s="15">
        <v>0.58333333333333337</v>
      </c>
    </row>
    <row r="155" spans="1:10" x14ac:dyDescent="0.25">
      <c r="A155" s="9">
        <v>45</v>
      </c>
      <c r="B155" s="16">
        <v>37257</v>
      </c>
      <c r="C155" s="11">
        <v>8</v>
      </c>
      <c r="D155" s="11" t="s">
        <v>63</v>
      </c>
      <c r="E155" s="11" t="s">
        <v>64</v>
      </c>
      <c r="F155" s="11" t="s">
        <v>26</v>
      </c>
      <c r="G155" s="17">
        <v>630</v>
      </c>
      <c r="H155" s="17">
        <v>5040</v>
      </c>
      <c r="I155" s="17">
        <v>7560</v>
      </c>
      <c r="J155" s="18">
        <v>0.66666666666666663</v>
      </c>
    </row>
    <row r="156" spans="1:10" x14ac:dyDescent="0.25">
      <c r="A156" s="8">
        <v>45</v>
      </c>
      <c r="B156" s="13">
        <v>37622</v>
      </c>
      <c r="C156" s="10">
        <v>5</v>
      </c>
      <c r="D156" s="10" t="s">
        <v>63</v>
      </c>
      <c r="E156" s="10" t="s">
        <v>64</v>
      </c>
      <c r="F156" s="10" t="s">
        <v>26</v>
      </c>
      <c r="G156" s="14">
        <v>630</v>
      </c>
      <c r="H156" s="14">
        <v>3150</v>
      </c>
      <c r="I156" s="14">
        <v>7560</v>
      </c>
      <c r="J156" s="15">
        <v>0.41666666666666669</v>
      </c>
    </row>
    <row r="157" spans="1:10" x14ac:dyDescent="0.25">
      <c r="A157" s="9">
        <v>45</v>
      </c>
      <c r="B157" s="16">
        <v>37987</v>
      </c>
      <c r="C157" s="11">
        <v>8</v>
      </c>
      <c r="D157" s="11" t="s">
        <v>63</v>
      </c>
      <c r="E157" s="11" t="s">
        <v>64</v>
      </c>
      <c r="F157" s="11" t="s">
        <v>26</v>
      </c>
      <c r="G157" s="17">
        <v>630</v>
      </c>
      <c r="H157" s="17">
        <v>5040</v>
      </c>
      <c r="I157" s="17">
        <v>7560</v>
      </c>
      <c r="J157" s="18">
        <v>0.66666666666666663</v>
      </c>
    </row>
    <row r="158" spans="1:10" x14ac:dyDescent="0.25">
      <c r="A158" s="8">
        <v>45</v>
      </c>
      <c r="B158" s="13">
        <v>38353</v>
      </c>
      <c r="C158" s="10">
        <v>9</v>
      </c>
      <c r="D158" s="10" t="s">
        <v>63</v>
      </c>
      <c r="E158" s="10" t="s">
        <v>64</v>
      </c>
      <c r="F158" s="10" t="s">
        <v>26</v>
      </c>
      <c r="G158" s="14">
        <v>630</v>
      </c>
      <c r="H158" s="14">
        <v>5670</v>
      </c>
      <c r="I158" s="14">
        <v>7560</v>
      </c>
      <c r="J158" s="15">
        <v>0.75</v>
      </c>
    </row>
    <row r="159" spans="1:10" x14ac:dyDescent="0.25">
      <c r="A159" s="9">
        <v>45</v>
      </c>
      <c r="B159" s="16">
        <v>38718</v>
      </c>
      <c r="C159" s="11">
        <v>6</v>
      </c>
      <c r="D159" s="11" t="s">
        <v>63</v>
      </c>
      <c r="E159" s="11" t="s">
        <v>64</v>
      </c>
      <c r="F159" s="11" t="s">
        <v>26</v>
      </c>
      <c r="G159" s="17">
        <v>630</v>
      </c>
      <c r="H159" s="17">
        <v>3780</v>
      </c>
      <c r="I159" s="17">
        <v>7560</v>
      </c>
      <c r="J159" s="18">
        <v>0.5</v>
      </c>
    </row>
    <row r="160" spans="1:10" x14ac:dyDescent="0.25">
      <c r="A160" s="8">
        <v>45</v>
      </c>
      <c r="B160" s="13">
        <v>39083</v>
      </c>
      <c r="C160" s="10">
        <v>5</v>
      </c>
      <c r="D160" s="10" t="s">
        <v>63</v>
      </c>
      <c r="E160" s="10" t="s">
        <v>64</v>
      </c>
      <c r="F160" s="10" t="s">
        <v>26</v>
      </c>
      <c r="G160" s="14">
        <v>630</v>
      </c>
      <c r="H160" s="14">
        <v>3150</v>
      </c>
      <c r="I160" s="14">
        <v>7560</v>
      </c>
      <c r="J160" s="15">
        <v>0.41666666666666669</v>
      </c>
    </row>
    <row r="161" spans="1:10" x14ac:dyDescent="0.25">
      <c r="A161" s="9">
        <v>45</v>
      </c>
      <c r="B161" s="16">
        <v>39448</v>
      </c>
      <c r="C161" s="11">
        <v>9</v>
      </c>
      <c r="D161" s="11" t="s">
        <v>63</v>
      </c>
      <c r="E161" s="11" t="s">
        <v>64</v>
      </c>
      <c r="F161" s="11" t="s">
        <v>26</v>
      </c>
      <c r="G161" s="17">
        <v>630</v>
      </c>
      <c r="H161" s="17">
        <v>5670</v>
      </c>
      <c r="I161" s="17">
        <v>7560</v>
      </c>
      <c r="J161" s="18">
        <v>0.75</v>
      </c>
    </row>
    <row r="162" spans="1:10" x14ac:dyDescent="0.25">
      <c r="A162" s="8">
        <v>45</v>
      </c>
      <c r="B162" s="13">
        <v>39814</v>
      </c>
      <c r="C162" s="10">
        <v>9</v>
      </c>
      <c r="D162" s="10" t="s">
        <v>63</v>
      </c>
      <c r="E162" s="10" t="s">
        <v>64</v>
      </c>
      <c r="F162" s="10" t="s">
        <v>26</v>
      </c>
      <c r="G162" s="14">
        <v>630</v>
      </c>
      <c r="H162" s="14">
        <v>5670</v>
      </c>
      <c r="I162" s="14">
        <v>7560</v>
      </c>
      <c r="J162" s="15">
        <v>0.75</v>
      </c>
    </row>
    <row r="163" spans="1:10" x14ac:dyDescent="0.25">
      <c r="A163" s="9">
        <v>45</v>
      </c>
      <c r="B163" s="16">
        <v>40179</v>
      </c>
      <c r="C163" s="11">
        <v>8</v>
      </c>
      <c r="D163" s="11" t="s">
        <v>63</v>
      </c>
      <c r="E163" s="11" t="s">
        <v>64</v>
      </c>
      <c r="F163" s="11" t="s">
        <v>26</v>
      </c>
      <c r="G163" s="17">
        <v>630</v>
      </c>
      <c r="H163" s="17">
        <v>5040</v>
      </c>
      <c r="I163" s="17">
        <v>7560</v>
      </c>
      <c r="J163" s="18">
        <v>0.66666666666666663</v>
      </c>
    </row>
    <row r="164" spans="1:10" x14ac:dyDescent="0.25">
      <c r="A164" s="8">
        <v>45</v>
      </c>
      <c r="B164" s="13">
        <v>40544</v>
      </c>
      <c r="C164" s="10">
        <v>5</v>
      </c>
      <c r="D164" s="10" t="s">
        <v>63</v>
      </c>
      <c r="E164" s="10" t="s">
        <v>64</v>
      </c>
      <c r="F164" s="10" t="s">
        <v>26</v>
      </c>
      <c r="G164" s="14">
        <v>630</v>
      </c>
      <c r="H164" s="14">
        <v>3150</v>
      </c>
      <c r="I164" s="14">
        <v>7560</v>
      </c>
      <c r="J164" s="15">
        <v>0.41666666666666669</v>
      </c>
    </row>
    <row r="165" spans="1:10" x14ac:dyDescent="0.25">
      <c r="A165" s="9">
        <v>45</v>
      </c>
      <c r="B165" s="16">
        <v>40909</v>
      </c>
      <c r="C165" s="11">
        <v>9</v>
      </c>
      <c r="D165" s="11" t="s">
        <v>63</v>
      </c>
      <c r="E165" s="11" t="s">
        <v>64</v>
      </c>
      <c r="F165" s="11" t="s">
        <v>26</v>
      </c>
      <c r="G165" s="17">
        <v>630</v>
      </c>
      <c r="H165" s="17">
        <v>5670</v>
      </c>
      <c r="I165" s="17">
        <v>7560</v>
      </c>
      <c r="J165" s="18">
        <v>0.75</v>
      </c>
    </row>
    <row r="166" spans="1:10" x14ac:dyDescent="0.25">
      <c r="A166" s="8">
        <v>45</v>
      </c>
      <c r="B166" s="13">
        <v>41275</v>
      </c>
      <c r="C166" s="10">
        <v>7</v>
      </c>
      <c r="D166" s="10" t="s">
        <v>63</v>
      </c>
      <c r="E166" s="10" t="s">
        <v>64</v>
      </c>
      <c r="F166" s="10" t="s">
        <v>26</v>
      </c>
      <c r="G166" s="14">
        <v>630</v>
      </c>
      <c r="H166" s="14">
        <v>4410</v>
      </c>
      <c r="I166" s="14">
        <v>7560</v>
      </c>
      <c r="J166" s="15">
        <v>0.58333333333333337</v>
      </c>
    </row>
    <row r="167" spans="1:10" x14ac:dyDescent="0.25">
      <c r="A167" s="9">
        <v>45</v>
      </c>
      <c r="B167" s="16">
        <v>41640</v>
      </c>
      <c r="C167" s="11">
        <v>9</v>
      </c>
      <c r="D167" s="11" t="s">
        <v>63</v>
      </c>
      <c r="E167" s="11" t="s">
        <v>64</v>
      </c>
      <c r="F167" s="11" t="s">
        <v>26</v>
      </c>
      <c r="G167" s="17">
        <v>630</v>
      </c>
      <c r="H167" s="17">
        <v>5670</v>
      </c>
      <c r="I167" s="17">
        <v>7560</v>
      </c>
      <c r="J167" s="18">
        <v>0.75</v>
      </c>
    </row>
    <row r="168" spans="1:10" x14ac:dyDescent="0.25">
      <c r="A168" s="8">
        <v>45</v>
      </c>
      <c r="B168" s="13">
        <v>42005</v>
      </c>
      <c r="C168" s="10">
        <v>6</v>
      </c>
      <c r="D168" s="10" t="s">
        <v>63</v>
      </c>
      <c r="E168" s="10" t="s">
        <v>64</v>
      </c>
      <c r="F168" s="10" t="s">
        <v>26</v>
      </c>
      <c r="G168" s="14">
        <v>630</v>
      </c>
      <c r="H168" s="14">
        <v>3780</v>
      </c>
      <c r="I168" s="14">
        <v>7560</v>
      </c>
      <c r="J168" s="15">
        <v>0.5</v>
      </c>
    </row>
    <row r="169" spans="1:10" x14ac:dyDescent="0.25">
      <c r="A169" s="9">
        <v>45</v>
      </c>
      <c r="B169" s="16">
        <v>42370</v>
      </c>
      <c r="C169" s="11">
        <v>8</v>
      </c>
      <c r="D169" s="11" t="s">
        <v>63</v>
      </c>
      <c r="E169" s="11" t="s">
        <v>64</v>
      </c>
      <c r="F169" s="11" t="s">
        <v>26</v>
      </c>
      <c r="G169" s="17">
        <v>630</v>
      </c>
      <c r="H169" s="17">
        <v>5040</v>
      </c>
      <c r="I169" s="17">
        <v>7560</v>
      </c>
      <c r="J169" s="18">
        <v>0.66666666666666663</v>
      </c>
    </row>
    <row r="170" spans="1:10" x14ac:dyDescent="0.25">
      <c r="A170" s="8">
        <v>45</v>
      </c>
      <c r="B170" s="13">
        <v>42736</v>
      </c>
      <c r="C170" s="10">
        <v>8</v>
      </c>
      <c r="D170" s="10" t="s">
        <v>63</v>
      </c>
      <c r="E170" s="10" t="s">
        <v>64</v>
      </c>
      <c r="F170" s="10" t="s">
        <v>26</v>
      </c>
      <c r="G170" s="14">
        <v>630</v>
      </c>
      <c r="H170" s="14">
        <v>5040</v>
      </c>
      <c r="I170" s="14">
        <v>7560</v>
      </c>
      <c r="J170" s="15">
        <v>0.66666666666666663</v>
      </c>
    </row>
    <row r="171" spans="1:10" x14ac:dyDescent="0.25">
      <c r="A171" s="9">
        <v>45</v>
      </c>
      <c r="B171" s="16">
        <v>43101</v>
      </c>
      <c r="C171" s="11">
        <v>10</v>
      </c>
      <c r="D171" s="11" t="s">
        <v>63</v>
      </c>
      <c r="E171" s="11" t="s">
        <v>64</v>
      </c>
      <c r="F171" s="11" t="s">
        <v>26</v>
      </c>
      <c r="G171" s="17">
        <v>630</v>
      </c>
      <c r="H171" s="17">
        <v>6300</v>
      </c>
      <c r="I171" s="17">
        <v>7560</v>
      </c>
      <c r="J171" s="18">
        <v>0.83333333333333337</v>
      </c>
    </row>
    <row r="172" spans="1:10" x14ac:dyDescent="0.25">
      <c r="A172" s="8">
        <v>45</v>
      </c>
      <c r="B172" s="13">
        <v>43466</v>
      </c>
      <c r="C172" s="10">
        <v>9</v>
      </c>
      <c r="D172" s="10" t="s">
        <v>63</v>
      </c>
      <c r="E172" s="10" t="s">
        <v>64</v>
      </c>
      <c r="F172" s="10" t="s">
        <v>26</v>
      </c>
      <c r="G172" s="14">
        <v>630</v>
      </c>
      <c r="H172" s="14">
        <v>5670</v>
      </c>
      <c r="I172" s="14">
        <v>7560</v>
      </c>
      <c r="J172" s="15">
        <v>0.75</v>
      </c>
    </row>
    <row r="173" spans="1:10" x14ac:dyDescent="0.25">
      <c r="A173" s="9">
        <v>46</v>
      </c>
      <c r="B173" s="16">
        <v>36892</v>
      </c>
      <c r="C173" s="11">
        <v>7</v>
      </c>
      <c r="D173" s="11" t="s">
        <v>63</v>
      </c>
      <c r="E173" s="11" t="s">
        <v>64</v>
      </c>
      <c r="F173" s="11" t="s">
        <v>20</v>
      </c>
      <c r="G173" s="17">
        <v>490</v>
      </c>
      <c r="H173" s="17">
        <v>3430</v>
      </c>
      <c r="I173" s="17">
        <v>5880</v>
      </c>
      <c r="J173" s="18">
        <v>0.58333333333333337</v>
      </c>
    </row>
    <row r="174" spans="1:10" x14ac:dyDescent="0.25">
      <c r="A174" s="8">
        <v>46</v>
      </c>
      <c r="B174" s="13">
        <v>37257</v>
      </c>
      <c r="C174" s="10">
        <v>9</v>
      </c>
      <c r="D174" s="10" t="s">
        <v>63</v>
      </c>
      <c r="E174" s="10" t="s">
        <v>64</v>
      </c>
      <c r="F174" s="10" t="s">
        <v>20</v>
      </c>
      <c r="G174" s="14">
        <v>490</v>
      </c>
      <c r="H174" s="14">
        <v>4410</v>
      </c>
      <c r="I174" s="14">
        <v>5880</v>
      </c>
      <c r="J174" s="15">
        <v>0.75</v>
      </c>
    </row>
    <row r="175" spans="1:10" x14ac:dyDescent="0.25">
      <c r="A175" s="9">
        <v>46</v>
      </c>
      <c r="B175" s="16">
        <v>37622</v>
      </c>
      <c r="C175" s="11">
        <v>7</v>
      </c>
      <c r="D175" s="11" t="s">
        <v>63</v>
      </c>
      <c r="E175" s="11" t="s">
        <v>64</v>
      </c>
      <c r="F175" s="11" t="s">
        <v>20</v>
      </c>
      <c r="G175" s="17">
        <v>490</v>
      </c>
      <c r="H175" s="17">
        <v>3430</v>
      </c>
      <c r="I175" s="17">
        <v>5880</v>
      </c>
      <c r="J175" s="18">
        <v>0.58333333333333337</v>
      </c>
    </row>
    <row r="176" spans="1:10" x14ac:dyDescent="0.25">
      <c r="A176" s="8">
        <v>46</v>
      </c>
      <c r="B176" s="13">
        <v>37987</v>
      </c>
      <c r="C176" s="10">
        <v>8</v>
      </c>
      <c r="D176" s="10" t="s">
        <v>63</v>
      </c>
      <c r="E176" s="10" t="s">
        <v>64</v>
      </c>
      <c r="F176" s="10" t="s">
        <v>20</v>
      </c>
      <c r="G176" s="14">
        <v>490</v>
      </c>
      <c r="H176" s="14">
        <v>3920</v>
      </c>
      <c r="I176" s="14">
        <v>5880</v>
      </c>
      <c r="J176" s="15">
        <v>0.66666666666666663</v>
      </c>
    </row>
    <row r="177" spans="1:10" x14ac:dyDescent="0.25">
      <c r="A177" s="9">
        <v>46</v>
      </c>
      <c r="B177" s="16">
        <v>38353</v>
      </c>
      <c r="C177" s="11">
        <v>8</v>
      </c>
      <c r="D177" s="11" t="s">
        <v>63</v>
      </c>
      <c r="E177" s="11" t="s">
        <v>64</v>
      </c>
      <c r="F177" s="11" t="s">
        <v>20</v>
      </c>
      <c r="G177" s="17">
        <v>490</v>
      </c>
      <c r="H177" s="17">
        <v>3920</v>
      </c>
      <c r="I177" s="17">
        <v>5880</v>
      </c>
      <c r="J177" s="18">
        <v>0.66666666666666663</v>
      </c>
    </row>
    <row r="178" spans="1:10" x14ac:dyDescent="0.25">
      <c r="A178" s="8">
        <v>46</v>
      </c>
      <c r="B178" s="13">
        <v>38718</v>
      </c>
      <c r="C178" s="10">
        <v>9</v>
      </c>
      <c r="D178" s="10" t="s">
        <v>63</v>
      </c>
      <c r="E178" s="10" t="s">
        <v>64</v>
      </c>
      <c r="F178" s="10" t="s">
        <v>20</v>
      </c>
      <c r="G178" s="14">
        <v>490</v>
      </c>
      <c r="H178" s="14">
        <v>4410</v>
      </c>
      <c r="I178" s="14">
        <v>5880</v>
      </c>
      <c r="J178" s="15">
        <v>0.75</v>
      </c>
    </row>
    <row r="179" spans="1:10" x14ac:dyDescent="0.25">
      <c r="A179" s="9">
        <v>46</v>
      </c>
      <c r="B179" s="16">
        <v>39083</v>
      </c>
      <c r="C179" s="11">
        <v>7</v>
      </c>
      <c r="D179" s="11" t="s">
        <v>63</v>
      </c>
      <c r="E179" s="11" t="s">
        <v>64</v>
      </c>
      <c r="F179" s="11" t="s">
        <v>20</v>
      </c>
      <c r="G179" s="17">
        <v>490</v>
      </c>
      <c r="H179" s="17">
        <v>3430</v>
      </c>
      <c r="I179" s="17">
        <v>5880</v>
      </c>
      <c r="J179" s="18">
        <v>0.58333333333333337</v>
      </c>
    </row>
    <row r="180" spans="1:10" x14ac:dyDescent="0.25">
      <c r="A180" s="8">
        <v>46</v>
      </c>
      <c r="B180" s="13">
        <v>39448</v>
      </c>
      <c r="C180" s="10">
        <v>6</v>
      </c>
      <c r="D180" s="10" t="s">
        <v>63</v>
      </c>
      <c r="E180" s="10" t="s">
        <v>64</v>
      </c>
      <c r="F180" s="10" t="s">
        <v>20</v>
      </c>
      <c r="G180" s="14">
        <v>490</v>
      </c>
      <c r="H180" s="14">
        <v>2940</v>
      </c>
      <c r="I180" s="14">
        <v>5880</v>
      </c>
      <c r="J180" s="15">
        <v>0.5</v>
      </c>
    </row>
    <row r="181" spans="1:10" x14ac:dyDescent="0.25">
      <c r="A181" s="9">
        <v>46</v>
      </c>
      <c r="B181" s="16">
        <v>39814</v>
      </c>
      <c r="C181" s="11">
        <v>7</v>
      </c>
      <c r="D181" s="11" t="s">
        <v>63</v>
      </c>
      <c r="E181" s="11" t="s">
        <v>64</v>
      </c>
      <c r="F181" s="11" t="s">
        <v>20</v>
      </c>
      <c r="G181" s="17">
        <v>490</v>
      </c>
      <c r="H181" s="17">
        <v>3430</v>
      </c>
      <c r="I181" s="17">
        <v>5880</v>
      </c>
      <c r="J181" s="18">
        <v>0.58333333333333337</v>
      </c>
    </row>
    <row r="182" spans="1:10" x14ac:dyDescent="0.25">
      <c r="A182" s="8">
        <v>46</v>
      </c>
      <c r="B182" s="13">
        <v>40179</v>
      </c>
      <c r="C182" s="10">
        <v>5</v>
      </c>
      <c r="D182" s="10" t="s">
        <v>63</v>
      </c>
      <c r="E182" s="10" t="s">
        <v>64</v>
      </c>
      <c r="F182" s="10" t="s">
        <v>20</v>
      </c>
      <c r="G182" s="14">
        <v>490</v>
      </c>
      <c r="H182" s="14">
        <v>2450</v>
      </c>
      <c r="I182" s="14">
        <v>5880</v>
      </c>
      <c r="J182" s="15">
        <v>0.41666666666666669</v>
      </c>
    </row>
    <row r="183" spans="1:10" x14ac:dyDescent="0.25">
      <c r="A183" s="9">
        <v>46</v>
      </c>
      <c r="B183" s="16">
        <v>40544</v>
      </c>
      <c r="C183" s="11">
        <v>5</v>
      </c>
      <c r="D183" s="11" t="s">
        <v>63</v>
      </c>
      <c r="E183" s="11" t="s">
        <v>64</v>
      </c>
      <c r="F183" s="11" t="s">
        <v>20</v>
      </c>
      <c r="G183" s="17">
        <v>490</v>
      </c>
      <c r="H183" s="17">
        <v>2450</v>
      </c>
      <c r="I183" s="17">
        <v>5880</v>
      </c>
      <c r="J183" s="18">
        <v>0.41666666666666669</v>
      </c>
    </row>
    <row r="184" spans="1:10" x14ac:dyDescent="0.25">
      <c r="A184" s="8">
        <v>46</v>
      </c>
      <c r="B184" s="13">
        <v>40909</v>
      </c>
      <c r="C184" s="10">
        <v>8</v>
      </c>
      <c r="D184" s="10" t="s">
        <v>63</v>
      </c>
      <c r="E184" s="10" t="s">
        <v>64</v>
      </c>
      <c r="F184" s="10" t="s">
        <v>20</v>
      </c>
      <c r="G184" s="14">
        <v>490</v>
      </c>
      <c r="H184" s="14">
        <v>3920</v>
      </c>
      <c r="I184" s="14">
        <v>5880</v>
      </c>
      <c r="J184" s="15">
        <v>0.66666666666666663</v>
      </c>
    </row>
    <row r="185" spans="1:10" x14ac:dyDescent="0.25">
      <c r="A185" s="9">
        <v>46</v>
      </c>
      <c r="B185" s="16">
        <v>41275</v>
      </c>
      <c r="C185" s="11">
        <v>8</v>
      </c>
      <c r="D185" s="11" t="s">
        <v>63</v>
      </c>
      <c r="E185" s="11" t="s">
        <v>64</v>
      </c>
      <c r="F185" s="11" t="s">
        <v>20</v>
      </c>
      <c r="G185" s="17">
        <v>490</v>
      </c>
      <c r="H185" s="17">
        <v>3920</v>
      </c>
      <c r="I185" s="17">
        <v>5880</v>
      </c>
      <c r="J185" s="18">
        <v>0.66666666666666663</v>
      </c>
    </row>
    <row r="186" spans="1:10" x14ac:dyDescent="0.25">
      <c r="A186" s="8">
        <v>46</v>
      </c>
      <c r="B186" s="13">
        <v>41640</v>
      </c>
      <c r="C186" s="10">
        <v>5</v>
      </c>
      <c r="D186" s="10" t="s">
        <v>63</v>
      </c>
      <c r="E186" s="10" t="s">
        <v>64</v>
      </c>
      <c r="F186" s="10" t="s">
        <v>20</v>
      </c>
      <c r="G186" s="14">
        <v>490</v>
      </c>
      <c r="H186" s="14">
        <v>2450</v>
      </c>
      <c r="I186" s="14">
        <v>5880</v>
      </c>
      <c r="J186" s="15">
        <v>0.41666666666666669</v>
      </c>
    </row>
    <row r="187" spans="1:10" x14ac:dyDescent="0.25">
      <c r="A187" s="9">
        <v>46</v>
      </c>
      <c r="B187" s="16">
        <v>42005</v>
      </c>
      <c r="C187" s="11">
        <v>7</v>
      </c>
      <c r="D187" s="11" t="s">
        <v>63</v>
      </c>
      <c r="E187" s="11" t="s">
        <v>64</v>
      </c>
      <c r="F187" s="11" t="s">
        <v>20</v>
      </c>
      <c r="G187" s="17">
        <v>490</v>
      </c>
      <c r="H187" s="17">
        <v>3430</v>
      </c>
      <c r="I187" s="17">
        <v>5880</v>
      </c>
      <c r="J187" s="18">
        <v>0.58333333333333337</v>
      </c>
    </row>
    <row r="188" spans="1:10" x14ac:dyDescent="0.25">
      <c r="A188" s="8">
        <v>46</v>
      </c>
      <c r="B188" s="13">
        <v>42370</v>
      </c>
      <c r="C188" s="10">
        <v>7</v>
      </c>
      <c r="D188" s="10" t="s">
        <v>63</v>
      </c>
      <c r="E188" s="10" t="s">
        <v>64</v>
      </c>
      <c r="F188" s="10" t="s">
        <v>20</v>
      </c>
      <c r="G188" s="14">
        <v>490</v>
      </c>
      <c r="H188" s="14">
        <v>3430</v>
      </c>
      <c r="I188" s="14">
        <v>5880</v>
      </c>
      <c r="J188" s="15">
        <v>0.58333333333333337</v>
      </c>
    </row>
    <row r="189" spans="1:10" x14ac:dyDescent="0.25">
      <c r="A189" s="9">
        <v>46</v>
      </c>
      <c r="B189" s="16">
        <v>42736</v>
      </c>
      <c r="C189" s="11">
        <v>7</v>
      </c>
      <c r="D189" s="11" t="s">
        <v>63</v>
      </c>
      <c r="E189" s="11" t="s">
        <v>64</v>
      </c>
      <c r="F189" s="11" t="s">
        <v>20</v>
      </c>
      <c r="G189" s="17">
        <v>490</v>
      </c>
      <c r="H189" s="17">
        <v>3430</v>
      </c>
      <c r="I189" s="17">
        <v>5880</v>
      </c>
      <c r="J189" s="18">
        <v>0.58333333333333337</v>
      </c>
    </row>
    <row r="190" spans="1:10" x14ac:dyDescent="0.25">
      <c r="A190" s="8">
        <v>46</v>
      </c>
      <c r="B190" s="13">
        <v>43101</v>
      </c>
      <c r="C190" s="10">
        <v>7</v>
      </c>
      <c r="D190" s="10" t="s">
        <v>63</v>
      </c>
      <c r="E190" s="10" t="s">
        <v>64</v>
      </c>
      <c r="F190" s="10" t="s">
        <v>20</v>
      </c>
      <c r="G190" s="14">
        <v>490</v>
      </c>
      <c r="H190" s="14">
        <v>3430</v>
      </c>
      <c r="I190" s="14">
        <v>5880</v>
      </c>
      <c r="J190" s="15">
        <v>0.58333333333333337</v>
      </c>
    </row>
    <row r="191" spans="1:10" x14ac:dyDescent="0.25">
      <c r="A191" s="9">
        <v>46</v>
      </c>
      <c r="B191" s="16">
        <v>43466</v>
      </c>
      <c r="C191" s="11">
        <v>5</v>
      </c>
      <c r="D191" s="11" t="s">
        <v>63</v>
      </c>
      <c r="E191" s="11" t="s">
        <v>64</v>
      </c>
      <c r="F191" s="11" t="s">
        <v>20</v>
      </c>
      <c r="G191" s="17">
        <v>490</v>
      </c>
      <c r="H191" s="17">
        <v>2450</v>
      </c>
      <c r="I191" s="17">
        <v>5880</v>
      </c>
      <c r="J191" s="18">
        <v>0.41666666666666669</v>
      </c>
    </row>
    <row r="192" spans="1:10" x14ac:dyDescent="0.25">
      <c r="A192" s="8">
        <v>47</v>
      </c>
      <c r="B192" s="13">
        <v>36892</v>
      </c>
      <c r="C192" s="10">
        <v>5</v>
      </c>
      <c r="D192" s="10" t="s">
        <v>63</v>
      </c>
      <c r="E192" s="10" t="s">
        <v>64</v>
      </c>
      <c r="F192" s="10" t="s">
        <v>20</v>
      </c>
      <c r="G192" s="14">
        <v>1260</v>
      </c>
      <c r="H192" s="14">
        <v>6300</v>
      </c>
      <c r="I192" s="14">
        <v>15120</v>
      </c>
      <c r="J192" s="15">
        <v>0.41666666666666669</v>
      </c>
    </row>
    <row r="193" spans="1:10" x14ac:dyDescent="0.25">
      <c r="A193" s="9">
        <v>47</v>
      </c>
      <c r="B193" s="16">
        <v>37257</v>
      </c>
      <c r="C193" s="11">
        <v>6</v>
      </c>
      <c r="D193" s="11" t="s">
        <v>63</v>
      </c>
      <c r="E193" s="11" t="s">
        <v>64</v>
      </c>
      <c r="F193" s="11" t="s">
        <v>20</v>
      </c>
      <c r="G193" s="17">
        <v>1260</v>
      </c>
      <c r="H193" s="17">
        <v>7560</v>
      </c>
      <c r="I193" s="17">
        <v>15120</v>
      </c>
      <c r="J193" s="18">
        <v>0.5</v>
      </c>
    </row>
    <row r="194" spans="1:10" x14ac:dyDescent="0.25">
      <c r="A194" s="8">
        <v>47</v>
      </c>
      <c r="B194" s="13">
        <v>37622</v>
      </c>
      <c r="C194" s="10">
        <v>9</v>
      </c>
      <c r="D194" s="10" t="s">
        <v>63</v>
      </c>
      <c r="E194" s="10" t="s">
        <v>64</v>
      </c>
      <c r="F194" s="10" t="s">
        <v>20</v>
      </c>
      <c r="G194" s="14">
        <v>1260</v>
      </c>
      <c r="H194" s="14">
        <v>11340</v>
      </c>
      <c r="I194" s="14">
        <v>15120</v>
      </c>
      <c r="J194" s="15">
        <v>0.75</v>
      </c>
    </row>
    <row r="195" spans="1:10" x14ac:dyDescent="0.25">
      <c r="A195" s="9">
        <v>47</v>
      </c>
      <c r="B195" s="16">
        <v>37987</v>
      </c>
      <c r="C195" s="11">
        <v>6</v>
      </c>
      <c r="D195" s="11" t="s">
        <v>63</v>
      </c>
      <c r="E195" s="11" t="s">
        <v>64</v>
      </c>
      <c r="F195" s="11" t="s">
        <v>20</v>
      </c>
      <c r="G195" s="17">
        <v>1260</v>
      </c>
      <c r="H195" s="17">
        <v>7560</v>
      </c>
      <c r="I195" s="17">
        <v>15120</v>
      </c>
      <c r="J195" s="18">
        <v>0.5</v>
      </c>
    </row>
    <row r="196" spans="1:10" x14ac:dyDescent="0.25">
      <c r="A196" s="8">
        <v>47</v>
      </c>
      <c r="B196" s="13">
        <v>38353</v>
      </c>
      <c r="C196" s="10">
        <v>7</v>
      </c>
      <c r="D196" s="10" t="s">
        <v>63</v>
      </c>
      <c r="E196" s="10" t="s">
        <v>64</v>
      </c>
      <c r="F196" s="10" t="s">
        <v>20</v>
      </c>
      <c r="G196" s="14">
        <v>1260</v>
      </c>
      <c r="H196" s="14">
        <v>8820</v>
      </c>
      <c r="I196" s="14">
        <v>15120</v>
      </c>
      <c r="J196" s="15">
        <v>0.58333333333333337</v>
      </c>
    </row>
    <row r="197" spans="1:10" x14ac:dyDescent="0.25">
      <c r="A197" s="9">
        <v>47</v>
      </c>
      <c r="B197" s="16">
        <v>38718</v>
      </c>
      <c r="C197" s="11">
        <v>6</v>
      </c>
      <c r="D197" s="11" t="s">
        <v>63</v>
      </c>
      <c r="E197" s="11" t="s">
        <v>64</v>
      </c>
      <c r="F197" s="11" t="s">
        <v>20</v>
      </c>
      <c r="G197" s="17">
        <v>1260</v>
      </c>
      <c r="H197" s="17">
        <v>7560</v>
      </c>
      <c r="I197" s="17">
        <v>15120</v>
      </c>
      <c r="J197" s="18">
        <v>0.5</v>
      </c>
    </row>
    <row r="198" spans="1:10" x14ac:dyDescent="0.25">
      <c r="A198" s="8">
        <v>47</v>
      </c>
      <c r="B198" s="13">
        <v>39083</v>
      </c>
      <c r="C198" s="10">
        <v>9</v>
      </c>
      <c r="D198" s="10" t="s">
        <v>63</v>
      </c>
      <c r="E198" s="10" t="s">
        <v>64</v>
      </c>
      <c r="F198" s="10" t="s">
        <v>20</v>
      </c>
      <c r="G198" s="14">
        <v>1260</v>
      </c>
      <c r="H198" s="14">
        <v>11340</v>
      </c>
      <c r="I198" s="14">
        <v>15120</v>
      </c>
      <c r="J198" s="15">
        <v>0.75</v>
      </c>
    </row>
    <row r="199" spans="1:10" x14ac:dyDescent="0.25">
      <c r="A199" s="9">
        <v>47</v>
      </c>
      <c r="B199" s="16">
        <v>39448</v>
      </c>
      <c r="C199" s="11">
        <v>8</v>
      </c>
      <c r="D199" s="11" t="s">
        <v>63</v>
      </c>
      <c r="E199" s="11" t="s">
        <v>64</v>
      </c>
      <c r="F199" s="11" t="s">
        <v>20</v>
      </c>
      <c r="G199" s="17">
        <v>1260</v>
      </c>
      <c r="H199" s="17">
        <v>10080</v>
      </c>
      <c r="I199" s="17">
        <v>15120</v>
      </c>
      <c r="J199" s="18">
        <v>0.66666666666666663</v>
      </c>
    </row>
    <row r="200" spans="1:10" x14ac:dyDescent="0.25">
      <c r="A200" s="8">
        <v>47</v>
      </c>
      <c r="B200" s="13">
        <v>39814</v>
      </c>
      <c r="C200" s="10">
        <v>7</v>
      </c>
      <c r="D200" s="10" t="s">
        <v>63</v>
      </c>
      <c r="E200" s="10" t="s">
        <v>64</v>
      </c>
      <c r="F200" s="10" t="s">
        <v>20</v>
      </c>
      <c r="G200" s="14">
        <v>1260</v>
      </c>
      <c r="H200" s="14">
        <v>8820</v>
      </c>
      <c r="I200" s="14">
        <v>15120</v>
      </c>
      <c r="J200" s="15">
        <v>0.58333333333333337</v>
      </c>
    </row>
    <row r="201" spans="1:10" x14ac:dyDescent="0.25">
      <c r="A201" s="9">
        <v>47</v>
      </c>
      <c r="B201" s="16">
        <v>40179</v>
      </c>
      <c r="C201" s="11">
        <v>7</v>
      </c>
      <c r="D201" s="11" t="s">
        <v>63</v>
      </c>
      <c r="E201" s="11" t="s">
        <v>64</v>
      </c>
      <c r="F201" s="11" t="s">
        <v>20</v>
      </c>
      <c r="G201" s="17">
        <v>1260</v>
      </c>
      <c r="H201" s="17">
        <v>8820</v>
      </c>
      <c r="I201" s="17">
        <v>15120</v>
      </c>
      <c r="J201" s="18">
        <v>0.58333333333333337</v>
      </c>
    </row>
    <row r="202" spans="1:10" x14ac:dyDescent="0.25">
      <c r="A202" s="8">
        <v>47</v>
      </c>
      <c r="B202" s="13">
        <v>40544</v>
      </c>
      <c r="C202" s="10">
        <v>9</v>
      </c>
      <c r="D202" s="10" t="s">
        <v>63</v>
      </c>
      <c r="E202" s="10" t="s">
        <v>64</v>
      </c>
      <c r="F202" s="10" t="s">
        <v>20</v>
      </c>
      <c r="G202" s="14">
        <v>1260</v>
      </c>
      <c r="H202" s="14">
        <v>11340</v>
      </c>
      <c r="I202" s="14">
        <v>15120</v>
      </c>
      <c r="J202" s="15">
        <v>0.75</v>
      </c>
    </row>
    <row r="203" spans="1:10" x14ac:dyDescent="0.25">
      <c r="A203" s="9">
        <v>47</v>
      </c>
      <c r="B203" s="16">
        <v>40909</v>
      </c>
      <c r="C203" s="11">
        <v>5</v>
      </c>
      <c r="D203" s="11" t="s">
        <v>63</v>
      </c>
      <c r="E203" s="11" t="s">
        <v>64</v>
      </c>
      <c r="F203" s="11" t="s">
        <v>20</v>
      </c>
      <c r="G203" s="17">
        <v>1260</v>
      </c>
      <c r="H203" s="17">
        <v>6300</v>
      </c>
      <c r="I203" s="17">
        <v>15120</v>
      </c>
      <c r="J203" s="18">
        <v>0.41666666666666669</v>
      </c>
    </row>
    <row r="204" spans="1:10" x14ac:dyDescent="0.25">
      <c r="A204" s="8">
        <v>47</v>
      </c>
      <c r="B204" s="13">
        <v>41275</v>
      </c>
      <c r="C204" s="10">
        <v>6</v>
      </c>
      <c r="D204" s="10" t="s">
        <v>63</v>
      </c>
      <c r="E204" s="10" t="s">
        <v>64</v>
      </c>
      <c r="F204" s="10" t="s">
        <v>20</v>
      </c>
      <c r="G204" s="14">
        <v>1260</v>
      </c>
      <c r="H204" s="14">
        <v>7560</v>
      </c>
      <c r="I204" s="14">
        <v>15120</v>
      </c>
      <c r="J204" s="15">
        <v>0.5</v>
      </c>
    </row>
    <row r="205" spans="1:10" x14ac:dyDescent="0.25">
      <c r="A205" s="9">
        <v>47</v>
      </c>
      <c r="B205" s="16">
        <v>41640</v>
      </c>
      <c r="C205" s="11">
        <v>8</v>
      </c>
      <c r="D205" s="11" t="s">
        <v>63</v>
      </c>
      <c r="E205" s="11" t="s">
        <v>64</v>
      </c>
      <c r="F205" s="11" t="s">
        <v>20</v>
      </c>
      <c r="G205" s="17">
        <v>1260</v>
      </c>
      <c r="H205" s="17">
        <v>10080</v>
      </c>
      <c r="I205" s="17">
        <v>15120</v>
      </c>
      <c r="J205" s="18">
        <v>0.66666666666666663</v>
      </c>
    </row>
    <row r="206" spans="1:10" x14ac:dyDescent="0.25">
      <c r="A206" s="8">
        <v>47</v>
      </c>
      <c r="B206" s="13">
        <v>42005</v>
      </c>
      <c r="C206" s="10">
        <v>8</v>
      </c>
      <c r="D206" s="10" t="s">
        <v>63</v>
      </c>
      <c r="E206" s="10" t="s">
        <v>64</v>
      </c>
      <c r="F206" s="10" t="s">
        <v>20</v>
      </c>
      <c r="G206" s="14">
        <v>1260</v>
      </c>
      <c r="H206" s="14">
        <v>10080</v>
      </c>
      <c r="I206" s="14">
        <v>15120</v>
      </c>
      <c r="J206" s="15">
        <v>0.66666666666666663</v>
      </c>
    </row>
    <row r="207" spans="1:10" x14ac:dyDescent="0.25">
      <c r="A207" s="9">
        <v>47</v>
      </c>
      <c r="B207" s="16">
        <v>42370</v>
      </c>
      <c r="C207" s="11">
        <v>7</v>
      </c>
      <c r="D207" s="11" t="s">
        <v>63</v>
      </c>
      <c r="E207" s="11" t="s">
        <v>64</v>
      </c>
      <c r="F207" s="11" t="s">
        <v>20</v>
      </c>
      <c r="G207" s="17">
        <v>1260</v>
      </c>
      <c r="H207" s="17">
        <v>8820</v>
      </c>
      <c r="I207" s="17">
        <v>15120</v>
      </c>
      <c r="J207" s="18">
        <v>0.58333333333333337</v>
      </c>
    </row>
    <row r="208" spans="1:10" x14ac:dyDescent="0.25">
      <c r="A208" s="8">
        <v>47</v>
      </c>
      <c r="B208" s="13">
        <v>42736</v>
      </c>
      <c r="C208" s="10">
        <v>7</v>
      </c>
      <c r="D208" s="10" t="s">
        <v>63</v>
      </c>
      <c r="E208" s="10" t="s">
        <v>64</v>
      </c>
      <c r="F208" s="10" t="s">
        <v>20</v>
      </c>
      <c r="G208" s="14">
        <v>1260</v>
      </c>
      <c r="H208" s="14">
        <v>8820</v>
      </c>
      <c r="I208" s="14">
        <v>15120</v>
      </c>
      <c r="J208" s="15">
        <v>0.58333333333333337</v>
      </c>
    </row>
    <row r="209" spans="1:10" x14ac:dyDescent="0.25">
      <c r="A209" s="9">
        <v>47</v>
      </c>
      <c r="B209" s="16">
        <v>43101</v>
      </c>
      <c r="C209" s="11">
        <v>10</v>
      </c>
      <c r="D209" s="11" t="s">
        <v>63</v>
      </c>
      <c r="E209" s="11" t="s">
        <v>64</v>
      </c>
      <c r="F209" s="11" t="s">
        <v>20</v>
      </c>
      <c r="G209" s="17">
        <v>1260</v>
      </c>
      <c r="H209" s="17">
        <v>12600</v>
      </c>
      <c r="I209" s="17">
        <v>15120</v>
      </c>
      <c r="J209" s="18">
        <v>0.83333333333333337</v>
      </c>
    </row>
    <row r="210" spans="1:10" x14ac:dyDescent="0.25">
      <c r="A210" s="8">
        <v>47</v>
      </c>
      <c r="B210" s="13">
        <v>43466</v>
      </c>
      <c r="C210" s="10">
        <v>5</v>
      </c>
      <c r="D210" s="10" t="s">
        <v>63</v>
      </c>
      <c r="E210" s="10" t="s">
        <v>64</v>
      </c>
      <c r="F210" s="10" t="s">
        <v>20</v>
      </c>
      <c r="G210" s="14">
        <v>1260</v>
      </c>
      <c r="H210" s="14">
        <v>6300</v>
      </c>
      <c r="I210" s="14">
        <v>15120</v>
      </c>
      <c r="J210" s="15">
        <v>0.41666666666666669</v>
      </c>
    </row>
    <row r="211" spans="1:10" x14ac:dyDescent="0.25">
      <c r="A211" s="9">
        <v>48</v>
      </c>
      <c r="B211" s="16">
        <v>36892</v>
      </c>
      <c r="C211" s="11">
        <v>8</v>
      </c>
      <c r="D211" s="11" t="s">
        <v>63</v>
      </c>
      <c r="E211" s="11" t="s">
        <v>64</v>
      </c>
      <c r="F211" s="11" t="s">
        <v>30</v>
      </c>
      <c r="G211" s="17">
        <v>350</v>
      </c>
      <c r="H211" s="17">
        <v>2800</v>
      </c>
      <c r="I211" s="17">
        <v>4200</v>
      </c>
      <c r="J211" s="18">
        <v>0.66666666666666663</v>
      </c>
    </row>
    <row r="212" spans="1:10" x14ac:dyDescent="0.25">
      <c r="A212" s="8">
        <v>48</v>
      </c>
      <c r="B212" s="13">
        <v>37257</v>
      </c>
      <c r="C212" s="10">
        <v>8</v>
      </c>
      <c r="D212" s="10" t="s">
        <v>63</v>
      </c>
      <c r="E212" s="10" t="s">
        <v>64</v>
      </c>
      <c r="F212" s="10" t="s">
        <v>30</v>
      </c>
      <c r="G212" s="14">
        <v>350</v>
      </c>
      <c r="H212" s="14">
        <v>2800</v>
      </c>
      <c r="I212" s="14">
        <v>4200</v>
      </c>
      <c r="J212" s="15">
        <v>0.66666666666666663</v>
      </c>
    </row>
    <row r="213" spans="1:10" x14ac:dyDescent="0.25">
      <c r="A213" s="9">
        <v>48</v>
      </c>
      <c r="B213" s="16">
        <v>37622</v>
      </c>
      <c r="C213" s="11">
        <v>8</v>
      </c>
      <c r="D213" s="11" t="s">
        <v>63</v>
      </c>
      <c r="E213" s="11" t="s">
        <v>64</v>
      </c>
      <c r="F213" s="11" t="s">
        <v>30</v>
      </c>
      <c r="G213" s="17">
        <v>350</v>
      </c>
      <c r="H213" s="17">
        <v>2800</v>
      </c>
      <c r="I213" s="17">
        <v>4200</v>
      </c>
      <c r="J213" s="18">
        <v>0.66666666666666663</v>
      </c>
    </row>
    <row r="214" spans="1:10" x14ac:dyDescent="0.25">
      <c r="A214" s="8">
        <v>48</v>
      </c>
      <c r="B214" s="13">
        <v>37987</v>
      </c>
      <c r="C214" s="10">
        <v>6</v>
      </c>
      <c r="D214" s="10" t="s">
        <v>63</v>
      </c>
      <c r="E214" s="10" t="s">
        <v>64</v>
      </c>
      <c r="F214" s="10" t="s">
        <v>30</v>
      </c>
      <c r="G214" s="14">
        <v>350</v>
      </c>
      <c r="H214" s="14">
        <v>2100</v>
      </c>
      <c r="I214" s="14">
        <v>4200</v>
      </c>
      <c r="J214" s="15">
        <v>0.5</v>
      </c>
    </row>
    <row r="215" spans="1:10" x14ac:dyDescent="0.25">
      <c r="A215" s="9">
        <v>48</v>
      </c>
      <c r="B215" s="16">
        <v>38353</v>
      </c>
      <c r="C215" s="11">
        <v>8</v>
      </c>
      <c r="D215" s="11" t="s">
        <v>63</v>
      </c>
      <c r="E215" s="11" t="s">
        <v>64</v>
      </c>
      <c r="F215" s="11" t="s">
        <v>30</v>
      </c>
      <c r="G215" s="17">
        <v>350</v>
      </c>
      <c r="H215" s="17">
        <v>2800</v>
      </c>
      <c r="I215" s="17">
        <v>4200</v>
      </c>
      <c r="J215" s="18">
        <v>0.66666666666666663</v>
      </c>
    </row>
    <row r="216" spans="1:10" x14ac:dyDescent="0.25">
      <c r="A216" s="8">
        <v>48</v>
      </c>
      <c r="B216" s="13">
        <v>38718</v>
      </c>
      <c r="C216" s="10">
        <v>6</v>
      </c>
      <c r="D216" s="10" t="s">
        <v>63</v>
      </c>
      <c r="E216" s="10" t="s">
        <v>64</v>
      </c>
      <c r="F216" s="10" t="s">
        <v>30</v>
      </c>
      <c r="G216" s="14">
        <v>350</v>
      </c>
      <c r="H216" s="14">
        <v>2100</v>
      </c>
      <c r="I216" s="14">
        <v>4200</v>
      </c>
      <c r="J216" s="15">
        <v>0.5</v>
      </c>
    </row>
    <row r="217" spans="1:10" x14ac:dyDescent="0.25">
      <c r="A217" s="9">
        <v>48</v>
      </c>
      <c r="B217" s="16">
        <v>39083</v>
      </c>
      <c r="C217" s="11">
        <v>6</v>
      </c>
      <c r="D217" s="11" t="s">
        <v>63</v>
      </c>
      <c r="E217" s="11" t="s">
        <v>64</v>
      </c>
      <c r="F217" s="11" t="s">
        <v>30</v>
      </c>
      <c r="G217" s="17">
        <v>350</v>
      </c>
      <c r="H217" s="17">
        <v>2100</v>
      </c>
      <c r="I217" s="17">
        <v>4200</v>
      </c>
      <c r="J217" s="18">
        <v>0.5</v>
      </c>
    </row>
    <row r="218" spans="1:10" x14ac:dyDescent="0.25">
      <c r="A218" s="8">
        <v>48</v>
      </c>
      <c r="B218" s="13">
        <v>39448</v>
      </c>
      <c r="C218" s="10">
        <v>8</v>
      </c>
      <c r="D218" s="10" t="s">
        <v>63</v>
      </c>
      <c r="E218" s="10" t="s">
        <v>64</v>
      </c>
      <c r="F218" s="10" t="s">
        <v>30</v>
      </c>
      <c r="G218" s="14">
        <v>350</v>
      </c>
      <c r="H218" s="14">
        <v>2800</v>
      </c>
      <c r="I218" s="14">
        <v>4200</v>
      </c>
      <c r="J218" s="15">
        <v>0.66666666666666663</v>
      </c>
    </row>
    <row r="219" spans="1:10" x14ac:dyDescent="0.25">
      <c r="A219" s="9">
        <v>48</v>
      </c>
      <c r="B219" s="16">
        <v>39814</v>
      </c>
      <c r="C219" s="11">
        <v>9</v>
      </c>
      <c r="D219" s="11" t="s">
        <v>63</v>
      </c>
      <c r="E219" s="11" t="s">
        <v>64</v>
      </c>
      <c r="F219" s="11" t="s">
        <v>30</v>
      </c>
      <c r="G219" s="17">
        <v>350</v>
      </c>
      <c r="H219" s="17">
        <v>3150</v>
      </c>
      <c r="I219" s="17">
        <v>4200</v>
      </c>
      <c r="J219" s="18">
        <v>0.75</v>
      </c>
    </row>
    <row r="220" spans="1:10" x14ac:dyDescent="0.25">
      <c r="A220" s="8">
        <v>48</v>
      </c>
      <c r="B220" s="13">
        <v>40179</v>
      </c>
      <c r="C220" s="10">
        <v>6</v>
      </c>
      <c r="D220" s="10" t="s">
        <v>63</v>
      </c>
      <c r="E220" s="10" t="s">
        <v>64</v>
      </c>
      <c r="F220" s="10" t="s">
        <v>30</v>
      </c>
      <c r="G220" s="14">
        <v>350</v>
      </c>
      <c r="H220" s="14">
        <v>2100</v>
      </c>
      <c r="I220" s="14">
        <v>4200</v>
      </c>
      <c r="J220" s="15">
        <v>0.5</v>
      </c>
    </row>
    <row r="221" spans="1:10" x14ac:dyDescent="0.25">
      <c r="A221" s="9">
        <v>48</v>
      </c>
      <c r="B221" s="16">
        <v>40544</v>
      </c>
      <c r="C221" s="11">
        <v>5</v>
      </c>
      <c r="D221" s="11" t="s">
        <v>63</v>
      </c>
      <c r="E221" s="11" t="s">
        <v>64</v>
      </c>
      <c r="F221" s="11" t="s">
        <v>30</v>
      </c>
      <c r="G221" s="17">
        <v>350</v>
      </c>
      <c r="H221" s="17">
        <v>1750</v>
      </c>
      <c r="I221" s="17">
        <v>4200</v>
      </c>
      <c r="J221" s="18">
        <v>0.41666666666666669</v>
      </c>
    </row>
    <row r="222" spans="1:10" x14ac:dyDescent="0.25">
      <c r="A222" s="8">
        <v>48</v>
      </c>
      <c r="B222" s="13">
        <v>40909</v>
      </c>
      <c r="C222" s="10">
        <v>5</v>
      </c>
      <c r="D222" s="10" t="s">
        <v>63</v>
      </c>
      <c r="E222" s="10" t="s">
        <v>64</v>
      </c>
      <c r="F222" s="10" t="s">
        <v>30</v>
      </c>
      <c r="G222" s="14">
        <v>350</v>
      </c>
      <c r="H222" s="14">
        <v>1750</v>
      </c>
      <c r="I222" s="14">
        <v>4200</v>
      </c>
      <c r="J222" s="15">
        <v>0.41666666666666669</v>
      </c>
    </row>
    <row r="223" spans="1:10" x14ac:dyDescent="0.25">
      <c r="A223" s="9">
        <v>48</v>
      </c>
      <c r="B223" s="16">
        <v>41275</v>
      </c>
      <c r="C223" s="11">
        <v>9</v>
      </c>
      <c r="D223" s="11" t="s">
        <v>63</v>
      </c>
      <c r="E223" s="11" t="s">
        <v>64</v>
      </c>
      <c r="F223" s="11" t="s">
        <v>30</v>
      </c>
      <c r="G223" s="17">
        <v>350</v>
      </c>
      <c r="H223" s="17">
        <v>3150</v>
      </c>
      <c r="I223" s="17">
        <v>4200</v>
      </c>
      <c r="J223" s="18">
        <v>0.75</v>
      </c>
    </row>
    <row r="224" spans="1:10" x14ac:dyDescent="0.25">
      <c r="A224" s="8">
        <v>48</v>
      </c>
      <c r="B224" s="13">
        <v>41640</v>
      </c>
      <c r="C224" s="10">
        <v>8</v>
      </c>
      <c r="D224" s="10" t="s">
        <v>63</v>
      </c>
      <c r="E224" s="10" t="s">
        <v>64</v>
      </c>
      <c r="F224" s="10" t="s">
        <v>30</v>
      </c>
      <c r="G224" s="14">
        <v>350</v>
      </c>
      <c r="H224" s="14">
        <v>2800</v>
      </c>
      <c r="I224" s="14">
        <v>4200</v>
      </c>
      <c r="J224" s="15">
        <v>0.66666666666666663</v>
      </c>
    </row>
    <row r="225" spans="1:10" x14ac:dyDescent="0.25">
      <c r="A225" s="9">
        <v>48</v>
      </c>
      <c r="B225" s="16">
        <v>42005</v>
      </c>
      <c r="C225" s="11">
        <v>6</v>
      </c>
      <c r="D225" s="11" t="s">
        <v>63</v>
      </c>
      <c r="E225" s="11" t="s">
        <v>64</v>
      </c>
      <c r="F225" s="11" t="s">
        <v>30</v>
      </c>
      <c r="G225" s="17">
        <v>350</v>
      </c>
      <c r="H225" s="17">
        <v>2100</v>
      </c>
      <c r="I225" s="17">
        <v>4200</v>
      </c>
      <c r="J225" s="18">
        <v>0.5</v>
      </c>
    </row>
    <row r="226" spans="1:10" x14ac:dyDescent="0.25">
      <c r="A226" s="8">
        <v>48</v>
      </c>
      <c r="B226" s="13">
        <v>42370</v>
      </c>
      <c r="C226" s="10">
        <v>5</v>
      </c>
      <c r="D226" s="10" t="s">
        <v>63</v>
      </c>
      <c r="E226" s="10" t="s">
        <v>64</v>
      </c>
      <c r="F226" s="10" t="s">
        <v>30</v>
      </c>
      <c r="G226" s="14">
        <v>350</v>
      </c>
      <c r="H226" s="14">
        <v>1750</v>
      </c>
      <c r="I226" s="14">
        <v>4200</v>
      </c>
      <c r="J226" s="15">
        <v>0.41666666666666669</v>
      </c>
    </row>
    <row r="227" spans="1:10" x14ac:dyDescent="0.25">
      <c r="A227" s="9">
        <v>48</v>
      </c>
      <c r="B227" s="16">
        <v>42736</v>
      </c>
      <c r="C227" s="11">
        <v>5</v>
      </c>
      <c r="D227" s="11" t="s">
        <v>63</v>
      </c>
      <c r="E227" s="11" t="s">
        <v>64</v>
      </c>
      <c r="F227" s="11" t="s">
        <v>30</v>
      </c>
      <c r="G227" s="17">
        <v>350</v>
      </c>
      <c r="H227" s="17">
        <v>1750</v>
      </c>
      <c r="I227" s="17">
        <v>4200</v>
      </c>
      <c r="J227" s="18">
        <v>0.41666666666666669</v>
      </c>
    </row>
    <row r="228" spans="1:10" x14ac:dyDescent="0.25">
      <c r="A228" s="8">
        <v>48</v>
      </c>
      <c r="B228" s="13">
        <v>43101</v>
      </c>
      <c r="C228" s="10">
        <v>7</v>
      </c>
      <c r="D228" s="10" t="s">
        <v>63</v>
      </c>
      <c r="E228" s="10" t="s">
        <v>64</v>
      </c>
      <c r="F228" s="10" t="s">
        <v>30</v>
      </c>
      <c r="G228" s="14">
        <v>350</v>
      </c>
      <c r="H228" s="14">
        <v>2450</v>
      </c>
      <c r="I228" s="14">
        <v>4200</v>
      </c>
      <c r="J228" s="15">
        <v>0.58333333333333337</v>
      </c>
    </row>
    <row r="229" spans="1:10" x14ac:dyDescent="0.25">
      <c r="A229" s="9">
        <v>48</v>
      </c>
      <c r="B229" s="16">
        <v>43466</v>
      </c>
      <c r="C229" s="11">
        <v>5</v>
      </c>
      <c r="D229" s="11" t="s">
        <v>63</v>
      </c>
      <c r="E229" s="11" t="s">
        <v>64</v>
      </c>
      <c r="F229" s="11" t="s">
        <v>30</v>
      </c>
      <c r="G229" s="17">
        <v>350</v>
      </c>
      <c r="H229" s="17">
        <v>1750</v>
      </c>
      <c r="I229" s="17">
        <v>4200</v>
      </c>
      <c r="J229" s="18">
        <v>0.41666666666666669</v>
      </c>
    </row>
    <row r="230" spans="1:10" x14ac:dyDescent="0.25">
      <c r="A230" s="8">
        <v>49</v>
      </c>
      <c r="B230" s="13">
        <v>36892</v>
      </c>
      <c r="C230" s="10">
        <v>7</v>
      </c>
      <c r="D230" s="10" t="s">
        <v>63</v>
      </c>
      <c r="E230" s="10" t="s">
        <v>64</v>
      </c>
      <c r="F230" s="10" t="s">
        <v>20</v>
      </c>
      <c r="G230" s="14">
        <v>420</v>
      </c>
      <c r="H230" s="14">
        <v>2940</v>
      </c>
      <c r="I230" s="14">
        <v>5040</v>
      </c>
      <c r="J230" s="15">
        <v>0.58333333333333337</v>
      </c>
    </row>
    <row r="231" spans="1:10" x14ac:dyDescent="0.25">
      <c r="A231" s="9">
        <v>49</v>
      </c>
      <c r="B231" s="16">
        <v>37257</v>
      </c>
      <c r="C231" s="11">
        <v>9</v>
      </c>
      <c r="D231" s="11" t="s">
        <v>63</v>
      </c>
      <c r="E231" s="11" t="s">
        <v>64</v>
      </c>
      <c r="F231" s="11" t="s">
        <v>20</v>
      </c>
      <c r="G231" s="17">
        <v>420</v>
      </c>
      <c r="H231" s="17">
        <v>3780</v>
      </c>
      <c r="I231" s="17">
        <v>5040</v>
      </c>
      <c r="J231" s="18">
        <v>0.75</v>
      </c>
    </row>
    <row r="232" spans="1:10" x14ac:dyDescent="0.25">
      <c r="A232" s="8">
        <v>49</v>
      </c>
      <c r="B232" s="13">
        <v>37622</v>
      </c>
      <c r="C232" s="10">
        <v>9</v>
      </c>
      <c r="D232" s="10" t="s">
        <v>63</v>
      </c>
      <c r="E232" s="10" t="s">
        <v>64</v>
      </c>
      <c r="F232" s="10" t="s">
        <v>20</v>
      </c>
      <c r="G232" s="14">
        <v>420</v>
      </c>
      <c r="H232" s="14">
        <v>3780</v>
      </c>
      <c r="I232" s="14">
        <v>5040</v>
      </c>
      <c r="J232" s="15">
        <v>0.75</v>
      </c>
    </row>
    <row r="233" spans="1:10" x14ac:dyDescent="0.25">
      <c r="A233" s="9">
        <v>49</v>
      </c>
      <c r="B233" s="16">
        <v>37987</v>
      </c>
      <c r="C233" s="11">
        <v>8</v>
      </c>
      <c r="D233" s="11" t="s">
        <v>63</v>
      </c>
      <c r="E233" s="11" t="s">
        <v>64</v>
      </c>
      <c r="F233" s="11" t="s">
        <v>20</v>
      </c>
      <c r="G233" s="17">
        <v>420</v>
      </c>
      <c r="H233" s="17">
        <v>3360</v>
      </c>
      <c r="I233" s="17">
        <v>5040</v>
      </c>
      <c r="J233" s="18">
        <v>0.66666666666666663</v>
      </c>
    </row>
    <row r="234" spans="1:10" x14ac:dyDescent="0.25">
      <c r="A234" s="8">
        <v>49</v>
      </c>
      <c r="B234" s="13">
        <v>38353</v>
      </c>
      <c r="C234" s="10">
        <v>7</v>
      </c>
      <c r="D234" s="10" t="s">
        <v>63</v>
      </c>
      <c r="E234" s="10" t="s">
        <v>64</v>
      </c>
      <c r="F234" s="10" t="s">
        <v>20</v>
      </c>
      <c r="G234" s="14">
        <v>420</v>
      </c>
      <c r="H234" s="14">
        <v>2940</v>
      </c>
      <c r="I234" s="14">
        <v>5040</v>
      </c>
      <c r="J234" s="15">
        <v>0.58333333333333337</v>
      </c>
    </row>
    <row r="235" spans="1:10" x14ac:dyDescent="0.25">
      <c r="A235" s="9">
        <v>49</v>
      </c>
      <c r="B235" s="16">
        <v>38718</v>
      </c>
      <c r="C235" s="11">
        <v>9</v>
      </c>
      <c r="D235" s="11" t="s">
        <v>63</v>
      </c>
      <c r="E235" s="11" t="s">
        <v>64</v>
      </c>
      <c r="F235" s="11" t="s">
        <v>20</v>
      </c>
      <c r="G235" s="17">
        <v>420</v>
      </c>
      <c r="H235" s="17">
        <v>3780</v>
      </c>
      <c r="I235" s="17">
        <v>5040</v>
      </c>
      <c r="J235" s="18">
        <v>0.75</v>
      </c>
    </row>
    <row r="236" spans="1:10" x14ac:dyDescent="0.25">
      <c r="A236" s="8">
        <v>49</v>
      </c>
      <c r="B236" s="13">
        <v>39083</v>
      </c>
      <c r="C236" s="10">
        <v>9</v>
      </c>
      <c r="D236" s="10" t="s">
        <v>63</v>
      </c>
      <c r="E236" s="10" t="s">
        <v>64</v>
      </c>
      <c r="F236" s="10" t="s">
        <v>20</v>
      </c>
      <c r="G236" s="14">
        <v>420</v>
      </c>
      <c r="H236" s="14">
        <v>3780</v>
      </c>
      <c r="I236" s="14">
        <v>5040</v>
      </c>
      <c r="J236" s="15">
        <v>0.75</v>
      </c>
    </row>
    <row r="237" spans="1:10" x14ac:dyDescent="0.25">
      <c r="A237" s="9">
        <v>49</v>
      </c>
      <c r="B237" s="16">
        <v>39448</v>
      </c>
      <c r="C237" s="11">
        <v>9</v>
      </c>
      <c r="D237" s="11" t="s">
        <v>63</v>
      </c>
      <c r="E237" s="11" t="s">
        <v>64</v>
      </c>
      <c r="F237" s="11" t="s">
        <v>20</v>
      </c>
      <c r="G237" s="17">
        <v>420</v>
      </c>
      <c r="H237" s="17">
        <v>3780</v>
      </c>
      <c r="I237" s="17">
        <v>5040</v>
      </c>
      <c r="J237" s="18">
        <v>0.75</v>
      </c>
    </row>
    <row r="238" spans="1:10" x14ac:dyDescent="0.25">
      <c r="A238" s="8">
        <v>49</v>
      </c>
      <c r="B238" s="13">
        <v>39814</v>
      </c>
      <c r="C238" s="10">
        <v>7</v>
      </c>
      <c r="D238" s="10" t="s">
        <v>63</v>
      </c>
      <c r="E238" s="10" t="s">
        <v>64</v>
      </c>
      <c r="F238" s="10" t="s">
        <v>20</v>
      </c>
      <c r="G238" s="14">
        <v>420</v>
      </c>
      <c r="H238" s="14">
        <v>2940</v>
      </c>
      <c r="I238" s="14">
        <v>5040</v>
      </c>
      <c r="J238" s="15">
        <v>0.58333333333333337</v>
      </c>
    </row>
    <row r="239" spans="1:10" x14ac:dyDescent="0.25">
      <c r="A239" s="9">
        <v>49</v>
      </c>
      <c r="B239" s="16">
        <v>40179</v>
      </c>
      <c r="C239" s="11">
        <v>9</v>
      </c>
      <c r="D239" s="11" t="s">
        <v>63</v>
      </c>
      <c r="E239" s="11" t="s">
        <v>64</v>
      </c>
      <c r="F239" s="11" t="s">
        <v>20</v>
      </c>
      <c r="G239" s="17">
        <v>420</v>
      </c>
      <c r="H239" s="17">
        <v>3780</v>
      </c>
      <c r="I239" s="17">
        <v>5040</v>
      </c>
      <c r="J239" s="18">
        <v>0.75</v>
      </c>
    </row>
    <row r="240" spans="1:10" x14ac:dyDescent="0.25">
      <c r="A240" s="8">
        <v>49</v>
      </c>
      <c r="B240" s="13">
        <v>40544</v>
      </c>
      <c r="C240" s="10">
        <v>7</v>
      </c>
      <c r="D240" s="10" t="s">
        <v>63</v>
      </c>
      <c r="E240" s="10" t="s">
        <v>64</v>
      </c>
      <c r="F240" s="10" t="s">
        <v>20</v>
      </c>
      <c r="G240" s="14">
        <v>420</v>
      </c>
      <c r="H240" s="14">
        <v>2940</v>
      </c>
      <c r="I240" s="14">
        <v>5040</v>
      </c>
      <c r="J240" s="15">
        <v>0.58333333333333337</v>
      </c>
    </row>
    <row r="241" spans="1:10" x14ac:dyDescent="0.25">
      <c r="A241" s="9">
        <v>49</v>
      </c>
      <c r="B241" s="16">
        <v>40909</v>
      </c>
      <c r="C241" s="11">
        <v>5</v>
      </c>
      <c r="D241" s="11" t="s">
        <v>63</v>
      </c>
      <c r="E241" s="11" t="s">
        <v>64</v>
      </c>
      <c r="F241" s="11" t="s">
        <v>20</v>
      </c>
      <c r="G241" s="17">
        <v>420</v>
      </c>
      <c r="H241" s="17">
        <v>2100</v>
      </c>
      <c r="I241" s="17">
        <v>5040</v>
      </c>
      <c r="J241" s="18">
        <v>0.41666666666666669</v>
      </c>
    </row>
    <row r="242" spans="1:10" x14ac:dyDescent="0.25">
      <c r="A242" s="8">
        <v>49</v>
      </c>
      <c r="B242" s="13">
        <v>41275</v>
      </c>
      <c r="C242" s="10">
        <v>8</v>
      </c>
      <c r="D242" s="10" t="s">
        <v>63</v>
      </c>
      <c r="E242" s="10" t="s">
        <v>64</v>
      </c>
      <c r="F242" s="10" t="s">
        <v>20</v>
      </c>
      <c r="G242" s="14">
        <v>420</v>
      </c>
      <c r="H242" s="14">
        <v>3360</v>
      </c>
      <c r="I242" s="14">
        <v>5040</v>
      </c>
      <c r="J242" s="15">
        <v>0.66666666666666663</v>
      </c>
    </row>
    <row r="243" spans="1:10" x14ac:dyDescent="0.25">
      <c r="A243" s="9">
        <v>49</v>
      </c>
      <c r="B243" s="16">
        <v>41640</v>
      </c>
      <c r="C243" s="11">
        <v>8</v>
      </c>
      <c r="D243" s="11" t="s">
        <v>63</v>
      </c>
      <c r="E243" s="11" t="s">
        <v>64</v>
      </c>
      <c r="F243" s="11" t="s">
        <v>20</v>
      </c>
      <c r="G243" s="17">
        <v>420</v>
      </c>
      <c r="H243" s="17">
        <v>3360</v>
      </c>
      <c r="I243" s="17">
        <v>5040</v>
      </c>
      <c r="J243" s="18">
        <v>0.66666666666666663</v>
      </c>
    </row>
    <row r="244" spans="1:10" x14ac:dyDescent="0.25">
      <c r="A244" s="8">
        <v>49</v>
      </c>
      <c r="B244" s="13">
        <v>42005</v>
      </c>
      <c r="C244" s="10">
        <v>9</v>
      </c>
      <c r="D244" s="10" t="s">
        <v>63</v>
      </c>
      <c r="E244" s="10" t="s">
        <v>64</v>
      </c>
      <c r="F244" s="10" t="s">
        <v>20</v>
      </c>
      <c r="G244" s="14">
        <v>420</v>
      </c>
      <c r="H244" s="14">
        <v>3780</v>
      </c>
      <c r="I244" s="14">
        <v>5040</v>
      </c>
      <c r="J244" s="15">
        <v>0.75</v>
      </c>
    </row>
    <row r="245" spans="1:10" x14ac:dyDescent="0.25">
      <c r="A245" s="9">
        <v>49</v>
      </c>
      <c r="B245" s="16">
        <v>42370</v>
      </c>
      <c r="C245" s="11">
        <v>6</v>
      </c>
      <c r="D245" s="11" t="s">
        <v>63</v>
      </c>
      <c r="E245" s="11" t="s">
        <v>64</v>
      </c>
      <c r="F245" s="11" t="s">
        <v>20</v>
      </c>
      <c r="G245" s="17">
        <v>420</v>
      </c>
      <c r="H245" s="17">
        <v>2520</v>
      </c>
      <c r="I245" s="17">
        <v>5040</v>
      </c>
      <c r="J245" s="18">
        <v>0.5</v>
      </c>
    </row>
    <row r="246" spans="1:10" x14ac:dyDescent="0.25">
      <c r="A246" s="8">
        <v>49</v>
      </c>
      <c r="B246" s="13">
        <v>42736</v>
      </c>
      <c r="C246" s="10">
        <v>6</v>
      </c>
      <c r="D246" s="10" t="s">
        <v>63</v>
      </c>
      <c r="E246" s="10" t="s">
        <v>64</v>
      </c>
      <c r="F246" s="10" t="s">
        <v>20</v>
      </c>
      <c r="G246" s="14">
        <v>420</v>
      </c>
      <c r="H246" s="14">
        <v>2520</v>
      </c>
      <c r="I246" s="14">
        <v>5040</v>
      </c>
      <c r="J246" s="15">
        <v>0.5</v>
      </c>
    </row>
    <row r="247" spans="1:10" x14ac:dyDescent="0.25">
      <c r="A247" s="9">
        <v>49</v>
      </c>
      <c r="B247" s="16">
        <v>43101</v>
      </c>
      <c r="C247" s="11">
        <v>7</v>
      </c>
      <c r="D247" s="11" t="s">
        <v>63</v>
      </c>
      <c r="E247" s="11" t="s">
        <v>64</v>
      </c>
      <c r="F247" s="11" t="s">
        <v>20</v>
      </c>
      <c r="G247" s="17">
        <v>420</v>
      </c>
      <c r="H247" s="17">
        <v>2940</v>
      </c>
      <c r="I247" s="17">
        <v>5040</v>
      </c>
      <c r="J247" s="18">
        <v>0.58333333333333337</v>
      </c>
    </row>
    <row r="248" spans="1:10" x14ac:dyDescent="0.25">
      <c r="A248" s="8">
        <v>49</v>
      </c>
      <c r="B248" s="13">
        <v>43466</v>
      </c>
      <c r="C248" s="10">
        <v>5</v>
      </c>
      <c r="D248" s="10" t="s">
        <v>63</v>
      </c>
      <c r="E248" s="10" t="s">
        <v>64</v>
      </c>
      <c r="F248" s="10" t="s">
        <v>20</v>
      </c>
      <c r="G248" s="14">
        <v>420</v>
      </c>
      <c r="H248" s="14">
        <v>2100</v>
      </c>
      <c r="I248" s="14">
        <v>5040</v>
      </c>
      <c r="J248" s="15">
        <v>0.41666666666666669</v>
      </c>
    </row>
    <row r="249" spans="1:10" x14ac:dyDescent="0.25">
      <c r="A249" s="9">
        <v>50</v>
      </c>
      <c r="B249" s="16">
        <v>36892</v>
      </c>
      <c r="C249" s="11">
        <v>5</v>
      </c>
      <c r="D249" s="11" t="s">
        <v>63</v>
      </c>
      <c r="E249" s="11" t="s">
        <v>64</v>
      </c>
      <c r="F249" s="11" t="s">
        <v>24</v>
      </c>
      <c r="G249" s="17">
        <v>700</v>
      </c>
      <c r="H249" s="17">
        <v>3500</v>
      </c>
      <c r="I249" s="17">
        <v>8400</v>
      </c>
      <c r="J249" s="18">
        <v>0.41666666666666669</v>
      </c>
    </row>
    <row r="250" spans="1:10" x14ac:dyDescent="0.25">
      <c r="A250" s="8">
        <v>50</v>
      </c>
      <c r="B250" s="13">
        <v>37257</v>
      </c>
      <c r="C250" s="10">
        <v>8</v>
      </c>
      <c r="D250" s="10" t="s">
        <v>63</v>
      </c>
      <c r="E250" s="10" t="s">
        <v>64</v>
      </c>
      <c r="F250" s="10" t="s">
        <v>24</v>
      </c>
      <c r="G250" s="14">
        <v>700</v>
      </c>
      <c r="H250" s="14">
        <v>5600</v>
      </c>
      <c r="I250" s="14">
        <v>8400</v>
      </c>
      <c r="J250" s="15">
        <v>0.66666666666666663</v>
      </c>
    </row>
    <row r="251" spans="1:10" x14ac:dyDescent="0.25">
      <c r="A251" s="9">
        <v>50</v>
      </c>
      <c r="B251" s="16">
        <v>37622</v>
      </c>
      <c r="C251" s="11">
        <v>8</v>
      </c>
      <c r="D251" s="11" t="s">
        <v>63</v>
      </c>
      <c r="E251" s="11" t="s">
        <v>64</v>
      </c>
      <c r="F251" s="11" t="s">
        <v>24</v>
      </c>
      <c r="G251" s="17">
        <v>700</v>
      </c>
      <c r="H251" s="17">
        <v>5600</v>
      </c>
      <c r="I251" s="17">
        <v>8400</v>
      </c>
      <c r="J251" s="18">
        <v>0.66666666666666663</v>
      </c>
    </row>
    <row r="252" spans="1:10" x14ac:dyDescent="0.25">
      <c r="A252" s="8">
        <v>50</v>
      </c>
      <c r="B252" s="13">
        <v>37987</v>
      </c>
      <c r="C252" s="10">
        <v>7</v>
      </c>
      <c r="D252" s="10" t="s">
        <v>63</v>
      </c>
      <c r="E252" s="10" t="s">
        <v>64</v>
      </c>
      <c r="F252" s="10" t="s">
        <v>24</v>
      </c>
      <c r="G252" s="14">
        <v>700</v>
      </c>
      <c r="H252" s="14">
        <v>4900</v>
      </c>
      <c r="I252" s="14">
        <v>8400</v>
      </c>
      <c r="J252" s="15">
        <v>0.58333333333333337</v>
      </c>
    </row>
    <row r="253" spans="1:10" x14ac:dyDescent="0.25">
      <c r="A253" s="9">
        <v>50</v>
      </c>
      <c r="B253" s="16">
        <v>38353</v>
      </c>
      <c r="C253" s="11">
        <v>6</v>
      </c>
      <c r="D253" s="11" t="s">
        <v>63</v>
      </c>
      <c r="E253" s="11" t="s">
        <v>64</v>
      </c>
      <c r="F253" s="11" t="s">
        <v>24</v>
      </c>
      <c r="G253" s="17">
        <v>700</v>
      </c>
      <c r="H253" s="17">
        <v>4200</v>
      </c>
      <c r="I253" s="17">
        <v>8400</v>
      </c>
      <c r="J253" s="18">
        <v>0.5</v>
      </c>
    </row>
    <row r="254" spans="1:10" x14ac:dyDescent="0.25">
      <c r="A254" s="8">
        <v>50</v>
      </c>
      <c r="B254" s="13">
        <v>38718</v>
      </c>
      <c r="C254" s="10">
        <v>9</v>
      </c>
      <c r="D254" s="10" t="s">
        <v>63</v>
      </c>
      <c r="E254" s="10" t="s">
        <v>64</v>
      </c>
      <c r="F254" s="10" t="s">
        <v>24</v>
      </c>
      <c r="G254" s="14">
        <v>700</v>
      </c>
      <c r="H254" s="14">
        <v>6300</v>
      </c>
      <c r="I254" s="14">
        <v>8400</v>
      </c>
      <c r="J254" s="15">
        <v>0.75</v>
      </c>
    </row>
    <row r="255" spans="1:10" x14ac:dyDescent="0.25">
      <c r="A255" s="9">
        <v>50</v>
      </c>
      <c r="B255" s="16">
        <v>39083</v>
      </c>
      <c r="C255" s="11">
        <v>9</v>
      </c>
      <c r="D255" s="11" t="s">
        <v>63</v>
      </c>
      <c r="E255" s="11" t="s">
        <v>64</v>
      </c>
      <c r="F255" s="11" t="s">
        <v>24</v>
      </c>
      <c r="G255" s="17">
        <v>700</v>
      </c>
      <c r="H255" s="17">
        <v>6300</v>
      </c>
      <c r="I255" s="17">
        <v>8400</v>
      </c>
      <c r="J255" s="18">
        <v>0.75</v>
      </c>
    </row>
    <row r="256" spans="1:10" x14ac:dyDescent="0.25">
      <c r="A256" s="8">
        <v>50</v>
      </c>
      <c r="B256" s="13">
        <v>39448</v>
      </c>
      <c r="C256" s="10">
        <v>7</v>
      </c>
      <c r="D256" s="10" t="s">
        <v>63</v>
      </c>
      <c r="E256" s="10" t="s">
        <v>64</v>
      </c>
      <c r="F256" s="10" t="s">
        <v>24</v>
      </c>
      <c r="G256" s="14">
        <v>700</v>
      </c>
      <c r="H256" s="14">
        <v>4900</v>
      </c>
      <c r="I256" s="14">
        <v>8400</v>
      </c>
      <c r="J256" s="15">
        <v>0.58333333333333337</v>
      </c>
    </row>
    <row r="257" spans="1:10" x14ac:dyDescent="0.25">
      <c r="A257" s="9">
        <v>50</v>
      </c>
      <c r="B257" s="16">
        <v>39814</v>
      </c>
      <c r="C257" s="11">
        <v>7</v>
      </c>
      <c r="D257" s="11" t="s">
        <v>63</v>
      </c>
      <c r="E257" s="11" t="s">
        <v>64</v>
      </c>
      <c r="F257" s="11" t="s">
        <v>24</v>
      </c>
      <c r="G257" s="17">
        <v>700</v>
      </c>
      <c r="H257" s="17">
        <v>4900</v>
      </c>
      <c r="I257" s="17">
        <v>8400</v>
      </c>
      <c r="J257" s="18">
        <v>0.58333333333333337</v>
      </c>
    </row>
    <row r="258" spans="1:10" x14ac:dyDescent="0.25">
      <c r="A258" s="8">
        <v>50</v>
      </c>
      <c r="B258" s="13">
        <v>40179</v>
      </c>
      <c r="C258" s="10">
        <v>9</v>
      </c>
      <c r="D258" s="10" t="s">
        <v>63</v>
      </c>
      <c r="E258" s="10" t="s">
        <v>64</v>
      </c>
      <c r="F258" s="10" t="s">
        <v>24</v>
      </c>
      <c r="G258" s="14">
        <v>700</v>
      </c>
      <c r="H258" s="14">
        <v>6300</v>
      </c>
      <c r="I258" s="14">
        <v>8400</v>
      </c>
      <c r="J258" s="15">
        <v>0.75</v>
      </c>
    </row>
    <row r="259" spans="1:10" x14ac:dyDescent="0.25">
      <c r="A259" s="9">
        <v>50</v>
      </c>
      <c r="B259" s="16">
        <v>40544</v>
      </c>
      <c r="C259" s="11">
        <v>7</v>
      </c>
      <c r="D259" s="11" t="s">
        <v>63</v>
      </c>
      <c r="E259" s="11" t="s">
        <v>64</v>
      </c>
      <c r="F259" s="11" t="s">
        <v>24</v>
      </c>
      <c r="G259" s="17">
        <v>700</v>
      </c>
      <c r="H259" s="17">
        <v>4900</v>
      </c>
      <c r="I259" s="17">
        <v>8400</v>
      </c>
      <c r="J259" s="18">
        <v>0.58333333333333337</v>
      </c>
    </row>
    <row r="260" spans="1:10" x14ac:dyDescent="0.25">
      <c r="A260" s="8">
        <v>50</v>
      </c>
      <c r="B260" s="13">
        <v>40909</v>
      </c>
      <c r="C260" s="10">
        <v>9</v>
      </c>
      <c r="D260" s="10" t="s">
        <v>63</v>
      </c>
      <c r="E260" s="10" t="s">
        <v>64</v>
      </c>
      <c r="F260" s="10" t="s">
        <v>24</v>
      </c>
      <c r="G260" s="14">
        <v>700</v>
      </c>
      <c r="H260" s="14">
        <v>6300</v>
      </c>
      <c r="I260" s="14">
        <v>8400</v>
      </c>
      <c r="J260" s="15">
        <v>0.75</v>
      </c>
    </row>
    <row r="261" spans="1:10" x14ac:dyDescent="0.25">
      <c r="A261" s="9">
        <v>50</v>
      </c>
      <c r="B261" s="16">
        <v>41275</v>
      </c>
      <c r="C261" s="11">
        <v>6</v>
      </c>
      <c r="D261" s="11" t="s">
        <v>63</v>
      </c>
      <c r="E261" s="11" t="s">
        <v>64</v>
      </c>
      <c r="F261" s="11" t="s">
        <v>24</v>
      </c>
      <c r="G261" s="17">
        <v>700</v>
      </c>
      <c r="H261" s="17">
        <v>4200</v>
      </c>
      <c r="I261" s="17">
        <v>8400</v>
      </c>
      <c r="J261" s="18">
        <v>0.5</v>
      </c>
    </row>
    <row r="262" spans="1:10" x14ac:dyDescent="0.25">
      <c r="A262" s="8">
        <v>50</v>
      </c>
      <c r="B262" s="13">
        <v>41640</v>
      </c>
      <c r="C262" s="10">
        <v>7</v>
      </c>
      <c r="D262" s="10" t="s">
        <v>63</v>
      </c>
      <c r="E262" s="10" t="s">
        <v>64</v>
      </c>
      <c r="F262" s="10" t="s">
        <v>24</v>
      </c>
      <c r="G262" s="14">
        <v>700</v>
      </c>
      <c r="H262" s="14">
        <v>4900</v>
      </c>
      <c r="I262" s="14">
        <v>8400</v>
      </c>
      <c r="J262" s="15">
        <v>0.58333333333333337</v>
      </c>
    </row>
    <row r="263" spans="1:10" x14ac:dyDescent="0.25">
      <c r="A263" s="9">
        <v>50</v>
      </c>
      <c r="B263" s="16">
        <v>42005</v>
      </c>
      <c r="C263" s="11">
        <v>9</v>
      </c>
      <c r="D263" s="11" t="s">
        <v>63</v>
      </c>
      <c r="E263" s="11" t="s">
        <v>64</v>
      </c>
      <c r="F263" s="11" t="s">
        <v>24</v>
      </c>
      <c r="G263" s="17">
        <v>700</v>
      </c>
      <c r="H263" s="17">
        <v>6300</v>
      </c>
      <c r="I263" s="17">
        <v>8400</v>
      </c>
      <c r="J263" s="18">
        <v>0.75</v>
      </c>
    </row>
    <row r="264" spans="1:10" x14ac:dyDescent="0.25">
      <c r="A264" s="8">
        <v>50</v>
      </c>
      <c r="B264" s="13">
        <v>42370</v>
      </c>
      <c r="C264" s="10">
        <v>5</v>
      </c>
      <c r="D264" s="10" t="s">
        <v>63</v>
      </c>
      <c r="E264" s="10" t="s">
        <v>64</v>
      </c>
      <c r="F264" s="10" t="s">
        <v>24</v>
      </c>
      <c r="G264" s="14">
        <v>700</v>
      </c>
      <c r="H264" s="14">
        <v>3500</v>
      </c>
      <c r="I264" s="14">
        <v>8400</v>
      </c>
      <c r="J264" s="15">
        <v>0.41666666666666669</v>
      </c>
    </row>
    <row r="265" spans="1:10" x14ac:dyDescent="0.25">
      <c r="A265" s="9">
        <v>50</v>
      </c>
      <c r="B265" s="16">
        <v>42736</v>
      </c>
      <c r="C265" s="11">
        <v>5</v>
      </c>
      <c r="D265" s="11" t="s">
        <v>63</v>
      </c>
      <c r="E265" s="11" t="s">
        <v>64</v>
      </c>
      <c r="F265" s="11" t="s">
        <v>24</v>
      </c>
      <c r="G265" s="17">
        <v>700</v>
      </c>
      <c r="H265" s="17">
        <v>3500</v>
      </c>
      <c r="I265" s="17">
        <v>8400</v>
      </c>
      <c r="J265" s="18">
        <v>0.41666666666666669</v>
      </c>
    </row>
    <row r="266" spans="1:10" x14ac:dyDescent="0.25">
      <c r="A266" s="8">
        <v>50</v>
      </c>
      <c r="B266" s="13">
        <v>43101</v>
      </c>
      <c r="C266" s="10">
        <v>7</v>
      </c>
      <c r="D266" s="10" t="s">
        <v>63</v>
      </c>
      <c r="E266" s="10" t="s">
        <v>64</v>
      </c>
      <c r="F266" s="10" t="s">
        <v>24</v>
      </c>
      <c r="G266" s="14">
        <v>700</v>
      </c>
      <c r="H266" s="14">
        <v>4900</v>
      </c>
      <c r="I266" s="14">
        <v>8400</v>
      </c>
      <c r="J266" s="15">
        <v>0.58333333333333337</v>
      </c>
    </row>
    <row r="267" spans="1:10" x14ac:dyDescent="0.25">
      <c r="A267" s="9">
        <v>50</v>
      </c>
      <c r="B267" s="16">
        <v>43466</v>
      </c>
      <c r="C267" s="11">
        <v>7</v>
      </c>
      <c r="D267" s="11" t="s">
        <v>63</v>
      </c>
      <c r="E267" s="11" t="s">
        <v>64</v>
      </c>
      <c r="F267" s="11" t="s">
        <v>24</v>
      </c>
      <c r="G267" s="17">
        <v>700</v>
      </c>
      <c r="H267" s="17">
        <v>4900</v>
      </c>
      <c r="I267" s="17">
        <v>8400</v>
      </c>
      <c r="J267" s="18">
        <v>0.58333333333333337</v>
      </c>
    </row>
    <row r="268" spans="1:10" x14ac:dyDescent="0.25">
      <c r="A268" s="8">
        <v>51</v>
      </c>
      <c r="B268" s="13">
        <v>36892</v>
      </c>
      <c r="C268" s="10">
        <v>8</v>
      </c>
      <c r="D268" s="10" t="s">
        <v>63</v>
      </c>
      <c r="E268" s="10" t="s">
        <v>64</v>
      </c>
      <c r="F268" s="10" t="s">
        <v>26</v>
      </c>
      <c r="G268" s="14">
        <v>630</v>
      </c>
      <c r="H268" s="14">
        <v>5040</v>
      </c>
      <c r="I268" s="14">
        <v>7560</v>
      </c>
      <c r="J268" s="15">
        <v>0.66666666666666663</v>
      </c>
    </row>
    <row r="269" spans="1:10" x14ac:dyDescent="0.25">
      <c r="A269" s="9">
        <v>51</v>
      </c>
      <c r="B269" s="16">
        <v>37257</v>
      </c>
      <c r="C269" s="11">
        <v>7</v>
      </c>
      <c r="D269" s="11" t="s">
        <v>63</v>
      </c>
      <c r="E269" s="11" t="s">
        <v>64</v>
      </c>
      <c r="F269" s="11" t="s">
        <v>26</v>
      </c>
      <c r="G269" s="17">
        <v>630</v>
      </c>
      <c r="H269" s="17">
        <v>4410</v>
      </c>
      <c r="I269" s="17">
        <v>7560</v>
      </c>
      <c r="J269" s="18">
        <v>0.58333333333333337</v>
      </c>
    </row>
    <row r="270" spans="1:10" x14ac:dyDescent="0.25">
      <c r="A270" s="8">
        <v>51</v>
      </c>
      <c r="B270" s="13">
        <v>37622</v>
      </c>
      <c r="C270" s="10">
        <v>6</v>
      </c>
      <c r="D270" s="10" t="s">
        <v>63</v>
      </c>
      <c r="E270" s="10" t="s">
        <v>64</v>
      </c>
      <c r="F270" s="10" t="s">
        <v>26</v>
      </c>
      <c r="G270" s="14">
        <v>630</v>
      </c>
      <c r="H270" s="14">
        <v>3780</v>
      </c>
      <c r="I270" s="14">
        <v>7560</v>
      </c>
      <c r="J270" s="15">
        <v>0.5</v>
      </c>
    </row>
    <row r="271" spans="1:10" x14ac:dyDescent="0.25">
      <c r="A271" s="9">
        <v>51</v>
      </c>
      <c r="B271" s="16">
        <v>37987</v>
      </c>
      <c r="C271" s="11">
        <v>7</v>
      </c>
      <c r="D271" s="11" t="s">
        <v>63</v>
      </c>
      <c r="E271" s="11" t="s">
        <v>64</v>
      </c>
      <c r="F271" s="11" t="s">
        <v>26</v>
      </c>
      <c r="G271" s="17">
        <v>630</v>
      </c>
      <c r="H271" s="17">
        <v>4410</v>
      </c>
      <c r="I271" s="17">
        <v>7560</v>
      </c>
      <c r="J271" s="18">
        <v>0.58333333333333337</v>
      </c>
    </row>
    <row r="272" spans="1:10" x14ac:dyDescent="0.25">
      <c r="A272" s="8">
        <v>51</v>
      </c>
      <c r="B272" s="13">
        <v>38353</v>
      </c>
      <c r="C272" s="10">
        <v>8</v>
      </c>
      <c r="D272" s="10" t="s">
        <v>63</v>
      </c>
      <c r="E272" s="10" t="s">
        <v>64</v>
      </c>
      <c r="F272" s="10" t="s">
        <v>26</v>
      </c>
      <c r="G272" s="14">
        <v>630</v>
      </c>
      <c r="H272" s="14">
        <v>5040</v>
      </c>
      <c r="I272" s="14">
        <v>7560</v>
      </c>
      <c r="J272" s="15">
        <v>0.66666666666666663</v>
      </c>
    </row>
    <row r="273" spans="1:10" x14ac:dyDescent="0.25">
      <c r="A273" s="9">
        <v>51</v>
      </c>
      <c r="B273" s="16">
        <v>38718</v>
      </c>
      <c r="C273" s="11">
        <v>8</v>
      </c>
      <c r="D273" s="11" t="s">
        <v>63</v>
      </c>
      <c r="E273" s="11" t="s">
        <v>64</v>
      </c>
      <c r="F273" s="11" t="s">
        <v>26</v>
      </c>
      <c r="G273" s="17">
        <v>630</v>
      </c>
      <c r="H273" s="17">
        <v>5040</v>
      </c>
      <c r="I273" s="17">
        <v>7560</v>
      </c>
      <c r="J273" s="18">
        <v>0.66666666666666663</v>
      </c>
    </row>
    <row r="274" spans="1:10" x14ac:dyDescent="0.25">
      <c r="A274" s="8">
        <v>51</v>
      </c>
      <c r="B274" s="13">
        <v>39083</v>
      </c>
      <c r="C274" s="10">
        <v>5</v>
      </c>
      <c r="D274" s="10" t="s">
        <v>63</v>
      </c>
      <c r="E274" s="10" t="s">
        <v>64</v>
      </c>
      <c r="F274" s="10" t="s">
        <v>26</v>
      </c>
      <c r="G274" s="14">
        <v>630</v>
      </c>
      <c r="H274" s="14">
        <v>3150</v>
      </c>
      <c r="I274" s="14">
        <v>7560</v>
      </c>
      <c r="J274" s="15">
        <v>0.41666666666666669</v>
      </c>
    </row>
    <row r="275" spans="1:10" x14ac:dyDescent="0.25">
      <c r="A275" s="9">
        <v>51</v>
      </c>
      <c r="B275" s="16">
        <v>39448</v>
      </c>
      <c r="C275" s="11">
        <v>5</v>
      </c>
      <c r="D275" s="11" t="s">
        <v>63</v>
      </c>
      <c r="E275" s="11" t="s">
        <v>64</v>
      </c>
      <c r="F275" s="11" t="s">
        <v>26</v>
      </c>
      <c r="G275" s="17">
        <v>630</v>
      </c>
      <c r="H275" s="17">
        <v>3150</v>
      </c>
      <c r="I275" s="17">
        <v>7560</v>
      </c>
      <c r="J275" s="18">
        <v>0.41666666666666669</v>
      </c>
    </row>
    <row r="276" spans="1:10" x14ac:dyDescent="0.25">
      <c r="A276" s="8">
        <v>51</v>
      </c>
      <c r="B276" s="13">
        <v>39814</v>
      </c>
      <c r="C276" s="10">
        <v>8</v>
      </c>
      <c r="D276" s="10" t="s">
        <v>63</v>
      </c>
      <c r="E276" s="10" t="s">
        <v>64</v>
      </c>
      <c r="F276" s="10" t="s">
        <v>26</v>
      </c>
      <c r="G276" s="14">
        <v>630</v>
      </c>
      <c r="H276" s="14">
        <v>5040</v>
      </c>
      <c r="I276" s="14">
        <v>7560</v>
      </c>
      <c r="J276" s="15">
        <v>0.66666666666666663</v>
      </c>
    </row>
    <row r="277" spans="1:10" x14ac:dyDescent="0.25">
      <c r="A277" s="9">
        <v>51</v>
      </c>
      <c r="B277" s="16">
        <v>40179</v>
      </c>
      <c r="C277" s="11">
        <v>9</v>
      </c>
      <c r="D277" s="11" t="s">
        <v>63</v>
      </c>
      <c r="E277" s="11" t="s">
        <v>64</v>
      </c>
      <c r="F277" s="11" t="s">
        <v>26</v>
      </c>
      <c r="G277" s="17">
        <v>630</v>
      </c>
      <c r="H277" s="17">
        <v>5670</v>
      </c>
      <c r="I277" s="17">
        <v>7560</v>
      </c>
      <c r="J277" s="18">
        <v>0.75</v>
      </c>
    </row>
    <row r="278" spans="1:10" x14ac:dyDescent="0.25">
      <c r="A278" s="8">
        <v>51</v>
      </c>
      <c r="B278" s="13">
        <v>40544</v>
      </c>
      <c r="C278" s="10">
        <v>6</v>
      </c>
      <c r="D278" s="10" t="s">
        <v>63</v>
      </c>
      <c r="E278" s="10" t="s">
        <v>64</v>
      </c>
      <c r="F278" s="10" t="s">
        <v>26</v>
      </c>
      <c r="G278" s="14">
        <v>630</v>
      </c>
      <c r="H278" s="14">
        <v>3780</v>
      </c>
      <c r="I278" s="14">
        <v>7560</v>
      </c>
      <c r="J278" s="15">
        <v>0.5</v>
      </c>
    </row>
    <row r="279" spans="1:10" x14ac:dyDescent="0.25">
      <c r="A279" s="9">
        <v>51</v>
      </c>
      <c r="B279" s="16">
        <v>40909</v>
      </c>
      <c r="C279" s="11">
        <v>7</v>
      </c>
      <c r="D279" s="11" t="s">
        <v>63</v>
      </c>
      <c r="E279" s="11" t="s">
        <v>64</v>
      </c>
      <c r="F279" s="11" t="s">
        <v>26</v>
      </c>
      <c r="G279" s="17">
        <v>630</v>
      </c>
      <c r="H279" s="17">
        <v>4410</v>
      </c>
      <c r="I279" s="17">
        <v>7560</v>
      </c>
      <c r="J279" s="18">
        <v>0.58333333333333337</v>
      </c>
    </row>
    <row r="280" spans="1:10" x14ac:dyDescent="0.25">
      <c r="A280" s="8">
        <v>51</v>
      </c>
      <c r="B280" s="13">
        <v>41275</v>
      </c>
      <c r="C280" s="10">
        <v>9</v>
      </c>
      <c r="D280" s="10" t="s">
        <v>63</v>
      </c>
      <c r="E280" s="10" t="s">
        <v>64</v>
      </c>
      <c r="F280" s="10" t="s">
        <v>26</v>
      </c>
      <c r="G280" s="14">
        <v>630</v>
      </c>
      <c r="H280" s="14">
        <v>5670</v>
      </c>
      <c r="I280" s="14">
        <v>7560</v>
      </c>
      <c r="J280" s="15">
        <v>0.75</v>
      </c>
    </row>
    <row r="281" spans="1:10" x14ac:dyDescent="0.25">
      <c r="A281" s="9">
        <v>51</v>
      </c>
      <c r="B281" s="16">
        <v>41640</v>
      </c>
      <c r="C281" s="11">
        <v>7</v>
      </c>
      <c r="D281" s="11" t="s">
        <v>63</v>
      </c>
      <c r="E281" s="11" t="s">
        <v>64</v>
      </c>
      <c r="F281" s="11" t="s">
        <v>26</v>
      </c>
      <c r="G281" s="17">
        <v>630</v>
      </c>
      <c r="H281" s="17">
        <v>4410</v>
      </c>
      <c r="I281" s="17">
        <v>7560</v>
      </c>
      <c r="J281" s="18">
        <v>0.58333333333333337</v>
      </c>
    </row>
    <row r="282" spans="1:10" x14ac:dyDescent="0.25">
      <c r="A282" s="8">
        <v>51</v>
      </c>
      <c r="B282" s="13">
        <v>42005</v>
      </c>
      <c r="C282" s="10">
        <v>8</v>
      </c>
      <c r="D282" s="10" t="s">
        <v>63</v>
      </c>
      <c r="E282" s="10" t="s">
        <v>64</v>
      </c>
      <c r="F282" s="10" t="s">
        <v>26</v>
      </c>
      <c r="G282" s="14">
        <v>630</v>
      </c>
      <c r="H282" s="14">
        <v>5040</v>
      </c>
      <c r="I282" s="14">
        <v>7560</v>
      </c>
      <c r="J282" s="15">
        <v>0.66666666666666663</v>
      </c>
    </row>
    <row r="283" spans="1:10" x14ac:dyDescent="0.25">
      <c r="A283" s="9">
        <v>51</v>
      </c>
      <c r="B283" s="16">
        <v>42370</v>
      </c>
      <c r="C283" s="11">
        <v>8</v>
      </c>
      <c r="D283" s="11" t="s">
        <v>63</v>
      </c>
      <c r="E283" s="11" t="s">
        <v>64</v>
      </c>
      <c r="F283" s="11" t="s">
        <v>26</v>
      </c>
      <c r="G283" s="17">
        <v>630</v>
      </c>
      <c r="H283" s="17">
        <v>5040</v>
      </c>
      <c r="I283" s="17">
        <v>7560</v>
      </c>
      <c r="J283" s="18">
        <v>0.66666666666666663</v>
      </c>
    </row>
    <row r="284" spans="1:10" x14ac:dyDescent="0.25">
      <c r="A284" s="8">
        <v>51</v>
      </c>
      <c r="B284" s="13">
        <v>42736</v>
      </c>
      <c r="C284" s="10">
        <v>8</v>
      </c>
      <c r="D284" s="10" t="s">
        <v>63</v>
      </c>
      <c r="E284" s="10" t="s">
        <v>64</v>
      </c>
      <c r="F284" s="10" t="s">
        <v>26</v>
      </c>
      <c r="G284" s="14">
        <v>630</v>
      </c>
      <c r="H284" s="14">
        <v>5040</v>
      </c>
      <c r="I284" s="14">
        <v>7560</v>
      </c>
      <c r="J284" s="15">
        <v>0.66666666666666663</v>
      </c>
    </row>
    <row r="285" spans="1:10" x14ac:dyDescent="0.25">
      <c r="A285" s="9">
        <v>51</v>
      </c>
      <c r="B285" s="16">
        <v>43101</v>
      </c>
      <c r="C285" s="11">
        <v>10</v>
      </c>
      <c r="D285" s="11" t="s">
        <v>63</v>
      </c>
      <c r="E285" s="11" t="s">
        <v>64</v>
      </c>
      <c r="F285" s="11" t="s">
        <v>26</v>
      </c>
      <c r="G285" s="17">
        <v>630</v>
      </c>
      <c r="H285" s="17">
        <v>6300</v>
      </c>
      <c r="I285" s="17">
        <v>7560</v>
      </c>
      <c r="J285" s="18">
        <v>0.83333333333333337</v>
      </c>
    </row>
    <row r="286" spans="1:10" x14ac:dyDescent="0.25">
      <c r="A286" s="8">
        <v>51</v>
      </c>
      <c r="B286" s="13">
        <v>43466</v>
      </c>
      <c r="C286" s="10">
        <v>6</v>
      </c>
      <c r="D286" s="10" t="s">
        <v>63</v>
      </c>
      <c r="E286" s="10" t="s">
        <v>64</v>
      </c>
      <c r="F286" s="10" t="s">
        <v>26</v>
      </c>
      <c r="G286" s="14">
        <v>630</v>
      </c>
      <c r="H286" s="14">
        <v>3780</v>
      </c>
      <c r="I286" s="14">
        <v>7560</v>
      </c>
      <c r="J286" s="15">
        <v>0.5</v>
      </c>
    </row>
    <row r="287" spans="1:10" x14ac:dyDescent="0.25">
      <c r="A287" s="9">
        <v>52</v>
      </c>
      <c r="B287" s="16">
        <v>36892</v>
      </c>
      <c r="C287" s="11">
        <v>7</v>
      </c>
      <c r="D287" s="11" t="s">
        <v>63</v>
      </c>
      <c r="E287" s="11" t="s">
        <v>64</v>
      </c>
      <c r="F287" s="11" t="s">
        <v>20</v>
      </c>
      <c r="G287" s="17">
        <v>490</v>
      </c>
      <c r="H287" s="17">
        <v>3430</v>
      </c>
      <c r="I287" s="17">
        <v>5880</v>
      </c>
      <c r="J287" s="18">
        <v>0.58333333333333337</v>
      </c>
    </row>
    <row r="288" spans="1:10" x14ac:dyDescent="0.25">
      <c r="A288" s="8">
        <v>52</v>
      </c>
      <c r="B288" s="13">
        <v>37257</v>
      </c>
      <c r="C288" s="10">
        <v>5</v>
      </c>
      <c r="D288" s="10" t="s">
        <v>63</v>
      </c>
      <c r="E288" s="10" t="s">
        <v>64</v>
      </c>
      <c r="F288" s="10" t="s">
        <v>20</v>
      </c>
      <c r="G288" s="14">
        <v>490</v>
      </c>
      <c r="H288" s="14">
        <v>2450</v>
      </c>
      <c r="I288" s="14">
        <v>5880</v>
      </c>
      <c r="J288" s="15">
        <v>0.41666666666666669</v>
      </c>
    </row>
    <row r="289" spans="1:10" x14ac:dyDescent="0.25">
      <c r="A289" s="9">
        <v>52</v>
      </c>
      <c r="B289" s="16">
        <v>37622</v>
      </c>
      <c r="C289" s="11">
        <v>6</v>
      </c>
      <c r="D289" s="11" t="s">
        <v>63</v>
      </c>
      <c r="E289" s="11" t="s">
        <v>64</v>
      </c>
      <c r="F289" s="11" t="s">
        <v>20</v>
      </c>
      <c r="G289" s="17">
        <v>490</v>
      </c>
      <c r="H289" s="17">
        <v>2940</v>
      </c>
      <c r="I289" s="17">
        <v>5880</v>
      </c>
      <c r="J289" s="18">
        <v>0.5</v>
      </c>
    </row>
    <row r="290" spans="1:10" x14ac:dyDescent="0.25">
      <c r="A290" s="8">
        <v>52</v>
      </c>
      <c r="B290" s="13">
        <v>37987</v>
      </c>
      <c r="C290" s="10">
        <v>6</v>
      </c>
      <c r="D290" s="10" t="s">
        <v>63</v>
      </c>
      <c r="E290" s="10" t="s">
        <v>64</v>
      </c>
      <c r="F290" s="10" t="s">
        <v>20</v>
      </c>
      <c r="G290" s="14">
        <v>490</v>
      </c>
      <c r="H290" s="14">
        <v>2940</v>
      </c>
      <c r="I290" s="14">
        <v>5880</v>
      </c>
      <c r="J290" s="15">
        <v>0.5</v>
      </c>
    </row>
    <row r="291" spans="1:10" x14ac:dyDescent="0.25">
      <c r="A291" s="9">
        <v>52</v>
      </c>
      <c r="B291" s="16">
        <v>38353</v>
      </c>
      <c r="C291" s="11">
        <v>7</v>
      </c>
      <c r="D291" s="11" t="s">
        <v>63</v>
      </c>
      <c r="E291" s="11" t="s">
        <v>64</v>
      </c>
      <c r="F291" s="11" t="s">
        <v>20</v>
      </c>
      <c r="G291" s="17">
        <v>490</v>
      </c>
      <c r="H291" s="17">
        <v>3430</v>
      </c>
      <c r="I291" s="17">
        <v>5880</v>
      </c>
      <c r="J291" s="18">
        <v>0.58333333333333337</v>
      </c>
    </row>
    <row r="292" spans="1:10" x14ac:dyDescent="0.25">
      <c r="A292" s="8">
        <v>52</v>
      </c>
      <c r="B292" s="13">
        <v>38718</v>
      </c>
      <c r="C292" s="10">
        <v>9</v>
      </c>
      <c r="D292" s="10" t="s">
        <v>63</v>
      </c>
      <c r="E292" s="10" t="s">
        <v>64</v>
      </c>
      <c r="F292" s="10" t="s">
        <v>20</v>
      </c>
      <c r="G292" s="14">
        <v>490</v>
      </c>
      <c r="H292" s="14">
        <v>4410</v>
      </c>
      <c r="I292" s="14">
        <v>5880</v>
      </c>
      <c r="J292" s="15">
        <v>0.75</v>
      </c>
    </row>
    <row r="293" spans="1:10" x14ac:dyDescent="0.25">
      <c r="A293" s="9">
        <v>52</v>
      </c>
      <c r="B293" s="16">
        <v>39083</v>
      </c>
      <c r="C293" s="11">
        <v>9</v>
      </c>
      <c r="D293" s="11" t="s">
        <v>63</v>
      </c>
      <c r="E293" s="11" t="s">
        <v>64</v>
      </c>
      <c r="F293" s="11" t="s">
        <v>20</v>
      </c>
      <c r="G293" s="17">
        <v>490</v>
      </c>
      <c r="H293" s="17">
        <v>4410</v>
      </c>
      <c r="I293" s="17">
        <v>5880</v>
      </c>
      <c r="J293" s="18">
        <v>0.75</v>
      </c>
    </row>
    <row r="294" spans="1:10" x14ac:dyDescent="0.25">
      <c r="A294" s="8">
        <v>52</v>
      </c>
      <c r="B294" s="13">
        <v>39448</v>
      </c>
      <c r="C294" s="10">
        <v>8</v>
      </c>
      <c r="D294" s="10" t="s">
        <v>63</v>
      </c>
      <c r="E294" s="10" t="s">
        <v>64</v>
      </c>
      <c r="F294" s="10" t="s">
        <v>20</v>
      </c>
      <c r="G294" s="14">
        <v>490</v>
      </c>
      <c r="H294" s="14">
        <v>3920</v>
      </c>
      <c r="I294" s="14">
        <v>5880</v>
      </c>
      <c r="J294" s="15">
        <v>0.66666666666666663</v>
      </c>
    </row>
    <row r="295" spans="1:10" x14ac:dyDescent="0.25">
      <c r="A295" s="9">
        <v>52</v>
      </c>
      <c r="B295" s="16">
        <v>39814</v>
      </c>
      <c r="C295" s="11">
        <v>8</v>
      </c>
      <c r="D295" s="11" t="s">
        <v>63</v>
      </c>
      <c r="E295" s="11" t="s">
        <v>64</v>
      </c>
      <c r="F295" s="11" t="s">
        <v>20</v>
      </c>
      <c r="G295" s="17">
        <v>490</v>
      </c>
      <c r="H295" s="17">
        <v>3920</v>
      </c>
      <c r="I295" s="17">
        <v>5880</v>
      </c>
      <c r="J295" s="18">
        <v>0.66666666666666663</v>
      </c>
    </row>
    <row r="296" spans="1:10" x14ac:dyDescent="0.25">
      <c r="A296" s="8">
        <v>52</v>
      </c>
      <c r="B296" s="13">
        <v>40179</v>
      </c>
      <c r="C296" s="10">
        <v>9</v>
      </c>
      <c r="D296" s="10" t="s">
        <v>63</v>
      </c>
      <c r="E296" s="10" t="s">
        <v>64</v>
      </c>
      <c r="F296" s="10" t="s">
        <v>20</v>
      </c>
      <c r="G296" s="14">
        <v>490</v>
      </c>
      <c r="H296" s="14">
        <v>4410</v>
      </c>
      <c r="I296" s="14">
        <v>5880</v>
      </c>
      <c r="J296" s="15">
        <v>0.75</v>
      </c>
    </row>
    <row r="297" spans="1:10" x14ac:dyDescent="0.25">
      <c r="A297" s="9">
        <v>52</v>
      </c>
      <c r="B297" s="16">
        <v>40544</v>
      </c>
      <c r="C297" s="11">
        <v>8</v>
      </c>
      <c r="D297" s="11" t="s">
        <v>63</v>
      </c>
      <c r="E297" s="11" t="s">
        <v>64</v>
      </c>
      <c r="F297" s="11" t="s">
        <v>20</v>
      </c>
      <c r="G297" s="17">
        <v>490</v>
      </c>
      <c r="H297" s="17">
        <v>3920</v>
      </c>
      <c r="I297" s="17">
        <v>5880</v>
      </c>
      <c r="J297" s="18">
        <v>0.66666666666666663</v>
      </c>
    </row>
    <row r="298" spans="1:10" x14ac:dyDescent="0.25">
      <c r="A298" s="8">
        <v>52</v>
      </c>
      <c r="B298" s="13">
        <v>40909</v>
      </c>
      <c r="C298" s="10">
        <v>5</v>
      </c>
      <c r="D298" s="10" t="s">
        <v>63</v>
      </c>
      <c r="E298" s="10" t="s">
        <v>64</v>
      </c>
      <c r="F298" s="10" t="s">
        <v>20</v>
      </c>
      <c r="G298" s="14">
        <v>490</v>
      </c>
      <c r="H298" s="14">
        <v>2450</v>
      </c>
      <c r="I298" s="14">
        <v>5880</v>
      </c>
      <c r="J298" s="15">
        <v>0.41666666666666669</v>
      </c>
    </row>
    <row r="299" spans="1:10" x14ac:dyDescent="0.25">
      <c r="A299" s="9">
        <v>52</v>
      </c>
      <c r="B299" s="16">
        <v>41275</v>
      </c>
      <c r="C299" s="11">
        <v>9</v>
      </c>
      <c r="D299" s="11" t="s">
        <v>63</v>
      </c>
      <c r="E299" s="11" t="s">
        <v>64</v>
      </c>
      <c r="F299" s="11" t="s">
        <v>20</v>
      </c>
      <c r="G299" s="17">
        <v>490</v>
      </c>
      <c r="H299" s="17">
        <v>4410</v>
      </c>
      <c r="I299" s="17">
        <v>5880</v>
      </c>
      <c r="J299" s="18">
        <v>0.75</v>
      </c>
    </row>
    <row r="300" spans="1:10" x14ac:dyDescent="0.25">
      <c r="A300" s="8">
        <v>52</v>
      </c>
      <c r="B300" s="13">
        <v>41640</v>
      </c>
      <c r="C300" s="10">
        <v>9</v>
      </c>
      <c r="D300" s="10" t="s">
        <v>63</v>
      </c>
      <c r="E300" s="10" t="s">
        <v>64</v>
      </c>
      <c r="F300" s="10" t="s">
        <v>20</v>
      </c>
      <c r="G300" s="14">
        <v>490</v>
      </c>
      <c r="H300" s="14">
        <v>4410</v>
      </c>
      <c r="I300" s="14">
        <v>5880</v>
      </c>
      <c r="J300" s="15">
        <v>0.75</v>
      </c>
    </row>
    <row r="301" spans="1:10" x14ac:dyDescent="0.25">
      <c r="A301" s="9">
        <v>52</v>
      </c>
      <c r="B301" s="16">
        <v>42005</v>
      </c>
      <c r="C301" s="11">
        <v>5</v>
      </c>
      <c r="D301" s="11" t="s">
        <v>63</v>
      </c>
      <c r="E301" s="11" t="s">
        <v>64</v>
      </c>
      <c r="F301" s="11" t="s">
        <v>20</v>
      </c>
      <c r="G301" s="17">
        <v>490</v>
      </c>
      <c r="H301" s="17">
        <v>2450</v>
      </c>
      <c r="I301" s="17">
        <v>5880</v>
      </c>
      <c r="J301" s="18">
        <v>0.41666666666666669</v>
      </c>
    </row>
    <row r="302" spans="1:10" x14ac:dyDescent="0.25">
      <c r="A302" s="8">
        <v>52</v>
      </c>
      <c r="B302" s="13">
        <v>42370</v>
      </c>
      <c r="C302" s="10">
        <v>9</v>
      </c>
      <c r="D302" s="10" t="s">
        <v>63</v>
      </c>
      <c r="E302" s="10" t="s">
        <v>64</v>
      </c>
      <c r="F302" s="10" t="s">
        <v>20</v>
      </c>
      <c r="G302" s="14">
        <v>490</v>
      </c>
      <c r="H302" s="14">
        <v>4410</v>
      </c>
      <c r="I302" s="14">
        <v>5880</v>
      </c>
      <c r="J302" s="15">
        <v>0.75</v>
      </c>
    </row>
    <row r="303" spans="1:10" x14ac:dyDescent="0.25">
      <c r="A303" s="9">
        <v>52</v>
      </c>
      <c r="B303" s="16">
        <v>42736</v>
      </c>
      <c r="C303" s="11">
        <v>9</v>
      </c>
      <c r="D303" s="11" t="s">
        <v>63</v>
      </c>
      <c r="E303" s="11" t="s">
        <v>64</v>
      </c>
      <c r="F303" s="11" t="s">
        <v>20</v>
      </c>
      <c r="G303" s="17">
        <v>490</v>
      </c>
      <c r="H303" s="17">
        <v>4410</v>
      </c>
      <c r="I303" s="17">
        <v>5880</v>
      </c>
      <c r="J303" s="18">
        <v>0.75</v>
      </c>
    </row>
    <row r="304" spans="1:10" x14ac:dyDescent="0.25">
      <c r="A304" s="8">
        <v>52</v>
      </c>
      <c r="B304" s="13">
        <v>43101</v>
      </c>
      <c r="C304" s="10">
        <v>10</v>
      </c>
      <c r="D304" s="10" t="s">
        <v>63</v>
      </c>
      <c r="E304" s="10" t="s">
        <v>64</v>
      </c>
      <c r="F304" s="10" t="s">
        <v>20</v>
      </c>
      <c r="G304" s="14">
        <v>490</v>
      </c>
      <c r="H304" s="14">
        <v>4900</v>
      </c>
      <c r="I304" s="14">
        <v>5880</v>
      </c>
      <c r="J304" s="15">
        <v>0.83333333333333337</v>
      </c>
    </row>
    <row r="305" spans="1:10" x14ac:dyDescent="0.25">
      <c r="A305" s="9">
        <v>52</v>
      </c>
      <c r="B305" s="16">
        <v>43466</v>
      </c>
      <c r="C305" s="11">
        <v>7</v>
      </c>
      <c r="D305" s="11" t="s">
        <v>63</v>
      </c>
      <c r="E305" s="11" t="s">
        <v>64</v>
      </c>
      <c r="F305" s="11" t="s">
        <v>20</v>
      </c>
      <c r="G305" s="17">
        <v>490</v>
      </c>
      <c r="H305" s="17">
        <v>3430</v>
      </c>
      <c r="I305" s="17">
        <v>5880</v>
      </c>
      <c r="J305" s="18">
        <v>0.58333333333333337</v>
      </c>
    </row>
    <row r="306" spans="1:10" x14ac:dyDescent="0.25">
      <c r="A306" s="8">
        <v>53</v>
      </c>
      <c r="B306" s="13">
        <v>36892</v>
      </c>
      <c r="C306" s="10">
        <v>6</v>
      </c>
      <c r="D306" s="10" t="s">
        <v>63</v>
      </c>
      <c r="E306" s="10" t="s">
        <v>64</v>
      </c>
      <c r="F306" s="10" t="s">
        <v>28</v>
      </c>
      <c r="G306" s="14">
        <v>1260</v>
      </c>
      <c r="H306" s="14">
        <v>7560</v>
      </c>
      <c r="I306" s="14">
        <v>15120</v>
      </c>
      <c r="J306" s="15">
        <v>0.5</v>
      </c>
    </row>
    <row r="307" spans="1:10" x14ac:dyDescent="0.25">
      <c r="A307" s="9">
        <v>53</v>
      </c>
      <c r="B307" s="16">
        <v>37257</v>
      </c>
      <c r="C307" s="11">
        <v>6</v>
      </c>
      <c r="D307" s="11" t="s">
        <v>63</v>
      </c>
      <c r="E307" s="11" t="s">
        <v>64</v>
      </c>
      <c r="F307" s="11" t="s">
        <v>28</v>
      </c>
      <c r="G307" s="17">
        <v>1260</v>
      </c>
      <c r="H307" s="17">
        <v>7560</v>
      </c>
      <c r="I307" s="17">
        <v>15120</v>
      </c>
      <c r="J307" s="18">
        <v>0.5</v>
      </c>
    </row>
    <row r="308" spans="1:10" x14ac:dyDescent="0.25">
      <c r="A308" s="8">
        <v>53</v>
      </c>
      <c r="B308" s="13">
        <v>37622</v>
      </c>
      <c r="C308" s="10">
        <v>5</v>
      </c>
      <c r="D308" s="10" t="s">
        <v>63</v>
      </c>
      <c r="E308" s="10" t="s">
        <v>64</v>
      </c>
      <c r="F308" s="10" t="s">
        <v>28</v>
      </c>
      <c r="G308" s="14">
        <v>1260</v>
      </c>
      <c r="H308" s="14">
        <v>6300</v>
      </c>
      <c r="I308" s="14">
        <v>15120</v>
      </c>
      <c r="J308" s="15">
        <v>0.41666666666666669</v>
      </c>
    </row>
    <row r="309" spans="1:10" x14ac:dyDescent="0.25">
      <c r="A309" s="9">
        <v>53</v>
      </c>
      <c r="B309" s="16">
        <v>37987</v>
      </c>
      <c r="C309" s="11">
        <v>9</v>
      </c>
      <c r="D309" s="11" t="s">
        <v>63</v>
      </c>
      <c r="E309" s="11" t="s">
        <v>64</v>
      </c>
      <c r="F309" s="11" t="s">
        <v>28</v>
      </c>
      <c r="G309" s="17">
        <v>1260</v>
      </c>
      <c r="H309" s="17">
        <v>11340</v>
      </c>
      <c r="I309" s="17">
        <v>15120</v>
      </c>
      <c r="J309" s="18">
        <v>0.75</v>
      </c>
    </row>
    <row r="310" spans="1:10" x14ac:dyDescent="0.25">
      <c r="A310" s="8">
        <v>53</v>
      </c>
      <c r="B310" s="13">
        <v>38353</v>
      </c>
      <c r="C310" s="10">
        <v>9</v>
      </c>
      <c r="D310" s="10" t="s">
        <v>63</v>
      </c>
      <c r="E310" s="10" t="s">
        <v>64</v>
      </c>
      <c r="F310" s="10" t="s">
        <v>28</v>
      </c>
      <c r="G310" s="14">
        <v>1260</v>
      </c>
      <c r="H310" s="14">
        <v>11340</v>
      </c>
      <c r="I310" s="14">
        <v>15120</v>
      </c>
      <c r="J310" s="15">
        <v>0.75</v>
      </c>
    </row>
    <row r="311" spans="1:10" x14ac:dyDescent="0.25">
      <c r="A311" s="9">
        <v>53</v>
      </c>
      <c r="B311" s="16">
        <v>38718</v>
      </c>
      <c r="C311" s="11">
        <v>9</v>
      </c>
      <c r="D311" s="11" t="s">
        <v>63</v>
      </c>
      <c r="E311" s="11" t="s">
        <v>64</v>
      </c>
      <c r="F311" s="11" t="s">
        <v>28</v>
      </c>
      <c r="G311" s="17">
        <v>1260</v>
      </c>
      <c r="H311" s="17">
        <v>11340</v>
      </c>
      <c r="I311" s="17">
        <v>15120</v>
      </c>
      <c r="J311" s="18">
        <v>0.75</v>
      </c>
    </row>
    <row r="312" spans="1:10" x14ac:dyDescent="0.25">
      <c r="A312" s="8">
        <v>53</v>
      </c>
      <c r="B312" s="13">
        <v>39083</v>
      </c>
      <c r="C312" s="10">
        <v>7</v>
      </c>
      <c r="D312" s="10" t="s">
        <v>63</v>
      </c>
      <c r="E312" s="10" t="s">
        <v>64</v>
      </c>
      <c r="F312" s="10" t="s">
        <v>28</v>
      </c>
      <c r="G312" s="14">
        <v>1260</v>
      </c>
      <c r="H312" s="14">
        <v>8820</v>
      </c>
      <c r="I312" s="14">
        <v>15120</v>
      </c>
      <c r="J312" s="15">
        <v>0.58333333333333337</v>
      </c>
    </row>
    <row r="313" spans="1:10" x14ac:dyDescent="0.25">
      <c r="A313" s="9">
        <v>53</v>
      </c>
      <c r="B313" s="16">
        <v>39448</v>
      </c>
      <c r="C313" s="11">
        <v>6</v>
      </c>
      <c r="D313" s="11" t="s">
        <v>63</v>
      </c>
      <c r="E313" s="11" t="s">
        <v>64</v>
      </c>
      <c r="F313" s="11" t="s">
        <v>28</v>
      </c>
      <c r="G313" s="17">
        <v>1260</v>
      </c>
      <c r="H313" s="17">
        <v>7560</v>
      </c>
      <c r="I313" s="17">
        <v>15120</v>
      </c>
      <c r="J313" s="18">
        <v>0.5</v>
      </c>
    </row>
    <row r="314" spans="1:10" x14ac:dyDescent="0.25">
      <c r="A314" s="8">
        <v>53</v>
      </c>
      <c r="B314" s="13">
        <v>39814</v>
      </c>
      <c r="C314" s="10">
        <v>6</v>
      </c>
      <c r="D314" s="10" t="s">
        <v>63</v>
      </c>
      <c r="E314" s="10" t="s">
        <v>64</v>
      </c>
      <c r="F314" s="10" t="s">
        <v>28</v>
      </c>
      <c r="G314" s="14">
        <v>1260</v>
      </c>
      <c r="H314" s="14">
        <v>7560</v>
      </c>
      <c r="I314" s="14">
        <v>15120</v>
      </c>
      <c r="J314" s="15">
        <v>0.5</v>
      </c>
    </row>
    <row r="315" spans="1:10" x14ac:dyDescent="0.25">
      <c r="A315" s="9">
        <v>53</v>
      </c>
      <c r="B315" s="16">
        <v>40179</v>
      </c>
      <c r="C315" s="11">
        <v>6</v>
      </c>
      <c r="D315" s="11" t="s">
        <v>63</v>
      </c>
      <c r="E315" s="11" t="s">
        <v>64</v>
      </c>
      <c r="F315" s="11" t="s">
        <v>28</v>
      </c>
      <c r="G315" s="17">
        <v>1260</v>
      </c>
      <c r="H315" s="17">
        <v>7560</v>
      </c>
      <c r="I315" s="17">
        <v>15120</v>
      </c>
      <c r="J315" s="18">
        <v>0.5</v>
      </c>
    </row>
    <row r="316" spans="1:10" x14ac:dyDescent="0.25">
      <c r="A316" s="8">
        <v>53</v>
      </c>
      <c r="B316" s="13">
        <v>40544</v>
      </c>
      <c r="C316" s="10">
        <v>5</v>
      </c>
      <c r="D316" s="10" t="s">
        <v>63</v>
      </c>
      <c r="E316" s="10" t="s">
        <v>64</v>
      </c>
      <c r="F316" s="10" t="s">
        <v>28</v>
      </c>
      <c r="G316" s="14">
        <v>1260</v>
      </c>
      <c r="H316" s="14">
        <v>6300</v>
      </c>
      <c r="I316" s="14">
        <v>15120</v>
      </c>
      <c r="J316" s="15">
        <v>0.41666666666666669</v>
      </c>
    </row>
    <row r="317" spans="1:10" x14ac:dyDescent="0.25">
      <c r="A317" s="9">
        <v>53</v>
      </c>
      <c r="B317" s="16">
        <v>40909</v>
      </c>
      <c r="C317" s="11">
        <v>5</v>
      </c>
      <c r="D317" s="11" t="s">
        <v>63</v>
      </c>
      <c r="E317" s="11" t="s">
        <v>64</v>
      </c>
      <c r="F317" s="11" t="s">
        <v>28</v>
      </c>
      <c r="G317" s="17">
        <v>1260</v>
      </c>
      <c r="H317" s="17">
        <v>6300</v>
      </c>
      <c r="I317" s="17">
        <v>15120</v>
      </c>
      <c r="J317" s="18">
        <v>0.41666666666666669</v>
      </c>
    </row>
    <row r="318" spans="1:10" x14ac:dyDescent="0.25">
      <c r="A318" s="8">
        <v>53</v>
      </c>
      <c r="B318" s="13">
        <v>41275</v>
      </c>
      <c r="C318" s="10">
        <v>8</v>
      </c>
      <c r="D318" s="10" t="s">
        <v>63</v>
      </c>
      <c r="E318" s="10" t="s">
        <v>64</v>
      </c>
      <c r="F318" s="10" t="s">
        <v>28</v>
      </c>
      <c r="G318" s="14">
        <v>1260</v>
      </c>
      <c r="H318" s="14">
        <v>10080</v>
      </c>
      <c r="I318" s="14">
        <v>15120</v>
      </c>
      <c r="J318" s="15">
        <v>0.66666666666666663</v>
      </c>
    </row>
    <row r="319" spans="1:10" x14ac:dyDescent="0.25">
      <c r="A319" s="9">
        <v>53</v>
      </c>
      <c r="B319" s="16">
        <v>41640</v>
      </c>
      <c r="C319" s="11">
        <v>9</v>
      </c>
      <c r="D319" s="11" t="s">
        <v>63</v>
      </c>
      <c r="E319" s="11" t="s">
        <v>64</v>
      </c>
      <c r="F319" s="11" t="s">
        <v>28</v>
      </c>
      <c r="G319" s="17">
        <v>1260</v>
      </c>
      <c r="H319" s="17">
        <v>11340</v>
      </c>
      <c r="I319" s="17">
        <v>15120</v>
      </c>
      <c r="J319" s="18">
        <v>0.75</v>
      </c>
    </row>
    <row r="320" spans="1:10" x14ac:dyDescent="0.25">
      <c r="A320" s="8">
        <v>53</v>
      </c>
      <c r="B320" s="13">
        <v>42005</v>
      </c>
      <c r="C320" s="10">
        <v>9</v>
      </c>
      <c r="D320" s="10" t="s">
        <v>63</v>
      </c>
      <c r="E320" s="10" t="s">
        <v>64</v>
      </c>
      <c r="F320" s="10" t="s">
        <v>28</v>
      </c>
      <c r="G320" s="14">
        <v>1260</v>
      </c>
      <c r="H320" s="14">
        <v>11340</v>
      </c>
      <c r="I320" s="14">
        <v>15120</v>
      </c>
      <c r="J320" s="15">
        <v>0.75</v>
      </c>
    </row>
    <row r="321" spans="1:10" x14ac:dyDescent="0.25">
      <c r="A321" s="9">
        <v>53</v>
      </c>
      <c r="B321" s="16">
        <v>42370</v>
      </c>
      <c r="C321" s="11">
        <v>8</v>
      </c>
      <c r="D321" s="11" t="s">
        <v>63</v>
      </c>
      <c r="E321" s="11" t="s">
        <v>64</v>
      </c>
      <c r="F321" s="11" t="s">
        <v>28</v>
      </c>
      <c r="G321" s="17">
        <v>1260</v>
      </c>
      <c r="H321" s="17">
        <v>10080</v>
      </c>
      <c r="I321" s="17">
        <v>15120</v>
      </c>
      <c r="J321" s="18">
        <v>0.66666666666666663</v>
      </c>
    </row>
    <row r="322" spans="1:10" x14ac:dyDescent="0.25">
      <c r="A322" s="8">
        <v>53</v>
      </c>
      <c r="B322" s="13">
        <v>42736</v>
      </c>
      <c r="C322" s="10">
        <v>8</v>
      </c>
      <c r="D322" s="10" t="s">
        <v>63</v>
      </c>
      <c r="E322" s="10" t="s">
        <v>64</v>
      </c>
      <c r="F322" s="10" t="s">
        <v>28</v>
      </c>
      <c r="G322" s="14">
        <v>1260</v>
      </c>
      <c r="H322" s="14">
        <v>10080</v>
      </c>
      <c r="I322" s="14">
        <v>15120</v>
      </c>
      <c r="J322" s="15">
        <v>0.66666666666666663</v>
      </c>
    </row>
    <row r="323" spans="1:10" x14ac:dyDescent="0.25">
      <c r="A323" s="9">
        <v>53</v>
      </c>
      <c r="B323" s="16">
        <v>43101</v>
      </c>
      <c r="C323" s="11">
        <v>8</v>
      </c>
      <c r="D323" s="11" t="s">
        <v>63</v>
      </c>
      <c r="E323" s="11" t="s">
        <v>64</v>
      </c>
      <c r="F323" s="11" t="s">
        <v>28</v>
      </c>
      <c r="G323" s="17">
        <v>1260</v>
      </c>
      <c r="H323" s="17">
        <v>10080</v>
      </c>
      <c r="I323" s="17">
        <v>15120</v>
      </c>
      <c r="J323" s="18">
        <v>0.66666666666666663</v>
      </c>
    </row>
    <row r="324" spans="1:10" x14ac:dyDescent="0.25">
      <c r="A324" s="8">
        <v>53</v>
      </c>
      <c r="B324" s="13">
        <v>43466</v>
      </c>
      <c r="C324" s="10">
        <v>7</v>
      </c>
      <c r="D324" s="10" t="s">
        <v>63</v>
      </c>
      <c r="E324" s="10" t="s">
        <v>64</v>
      </c>
      <c r="F324" s="10" t="s">
        <v>28</v>
      </c>
      <c r="G324" s="14">
        <v>1260</v>
      </c>
      <c r="H324" s="14">
        <v>8820</v>
      </c>
      <c r="I324" s="14">
        <v>15120</v>
      </c>
      <c r="J324" s="15">
        <v>0.58333333333333337</v>
      </c>
    </row>
    <row r="325" spans="1:10" x14ac:dyDescent="0.25">
      <c r="A325" s="9">
        <v>54</v>
      </c>
      <c r="B325" s="16">
        <v>36892</v>
      </c>
      <c r="C325" s="11">
        <v>7</v>
      </c>
      <c r="D325" s="11" t="s">
        <v>63</v>
      </c>
      <c r="E325" s="11" t="s">
        <v>64</v>
      </c>
      <c r="F325" s="11" t="s">
        <v>30</v>
      </c>
      <c r="G325" s="17">
        <v>350</v>
      </c>
      <c r="H325" s="17">
        <v>2450</v>
      </c>
      <c r="I325" s="17">
        <v>4200</v>
      </c>
      <c r="J325" s="18">
        <v>0.58333333333333337</v>
      </c>
    </row>
    <row r="326" spans="1:10" x14ac:dyDescent="0.25">
      <c r="A326" s="8">
        <v>54</v>
      </c>
      <c r="B326" s="13">
        <v>37257</v>
      </c>
      <c r="C326" s="10">
        <v>8</v>
      </c>
      <c r="D326" s="10" t="s">
        <v>63</v>
      </c>
      <c r="E326" s="10" t="s">
        <v>64</v>
      </c>
      <c r="F326" s="10" t="s">
        <v>30</v>
      </c>
      <c r="G326" s="14">
        <v>350</v>
      </c>
      <c r="H326" s="14">
        <v>2800</v>
      </c>
      <c r="I326" s="14">
        <v>4200</v>
      </c>
      <c r="J326" s="15">
        <v>0.66666666666666663</v>
      </c>
    </row>
    <row r="327" spans="1:10" x14ac:dyDescent="0.25">
      <c r="A327" s="9">
        <v>54</v>
      </c>
      <c r="B327" s="16">
        <v>37622</v>
      </c>
      <c r="C327" s="11">
        <v>8</v>
      </c>
      <c r="D327" s="11" t="s">
        <v>63</v>
      </c>
      <c r="E327" s="11" t="s">
        <v>64</v>
      </c>
      <c r="F327" s="11" t="s">
        <v>30</v>
      </c>
      <c r="G327" s="17">
        <v>350</v>
      </c>
      <c r="H327" s="17">
        <v>2800</v>
      </c>
      <c r="I327" s="17">
        <v>4200</v>
      </c>
      <c r="J327" s="18">
        <v>0.66666666666666663</v>
      </c>
    </row>
    <row r="328" spans="1:10" x14ac:dyDescent="0.25">
      <c r="A328" s="8">
        <v>54</v>
      </c>
      <c r="B328" s="13">
        <v>37987</v>
      </c>
      <c r="C328" s="10">
        <v>6</v>
      </c>
      <c r="D328" s="10" t="s">
        <v>63</v>
      </c>
      <c r="E328" s="10" t="s">
        <v>64</v>
      </c>
      <c r="F328" s="10" t="s">
        <v>30</v>
      </c>
      <c r="G328" s="14">
        <v>350</v>
      </c>
      <c r="H328" s="14">
        <v>2100</v>
      </c>
      <c r="I328" s="14">
        <v>4200</v>
      </c>
      <c r="J328" s="15">
        <v>0.5</v>
      </c>
    </row>
    <row r="329" spans="1:10" x14ac:dyDescent="0.25">
      <c r="A329" s="9">
        <v>54</v>
      </c>
      <c r="B329" s="16">
        <v>38353</v>
      </c>
      <c r="C329" s="11">
        <v>8</v>
      </c>
      <c r="D329" s="11" t="s">
        <v>63</v>
      </c>
      <c r="E329" s="11" t="s">
        <v>64</v>
      </c>
      <c r="F329" s="11" t="s">
        <v>30</v>
      </c>
      <c r="G329" s="17">
        <v>350</v>
      </c>
      <c r="H329" s="17">
        <v>2800</v>
      </c>
      <c r="I329" s="17">
        <v>4200</v>
      </c>
      <c r="J329" s="18">
        <v>0.66666666666666663</v>
      </c>
    </row>
    <row r="330" spans="1:10" x14ac:dyDescent="0.25">
      <c r="A330" s="8">
        <v>54</v>
      </c>
      <c r="B330" s="13">
        <v>38718</v>
      </c>
      <c r="C330" s="10">
        <v>9</v>
      </c>
      <c r="D330" s="10" t="s">
        <v>63</v>
      </c>
      <c r="E330" s="10" t="s">
        <v>64</v>
      </c>
      <c r="F330" s="10" t="s">
        <v>30</v>
      </c>
      <c r="G330" s="14">
        <v>350</v>
      </c>
      <c r="H330" s="14">
        <v>3150</v>
      </c>
      <c r="I330" s="14">
        <v>4200</v>
      </c>
      <c r="J330" s="15">
        <v>0.75</v>
      </c>
    </row>
    <row r="331" spans="1:10" x14ac:dyDescent="0.25">
      <c r="A331" s="9">
        <v>54</v>
      </c>
      <c r="B331" s="16">
        <v>39083</v>
      </c>
      <c r="C331" s="11">
        <v>7</v>
      </c>
      <c r="D331" s="11" t="s">
        <v>63</v>
      </c>
      <c r="E331" s="11" t="s">
        <v>64</v>
      </c>
      <c r="F331" s="11" t="s">
        <v>30</v>
      </c>
      <c r="G331" s="17">
        <v>350</v>
      </c>
      <c r="H331" s="17">
        <v>2450</v>
      </c>
      <c r="I331" s="17">
        <v>4200</v>
      </c>
      <c r="J331" s="18">
        <v>0.58333333333333337</v>
      </c>
    </row>
    <row r="332" spans="1:10" x14ac:dyDescent="0.25">
      <c r="A332" s="8">
        <v>54</v>
      </c>
      <c r="B332" s="13">
        <v>39448</v>
      </c>
      <c r="C332" s="10">
        <v>9</v>
      </c>
      <c r="D332" s="10" t="s">
        <v>63</v>
      </c>
      <c r="E332" s="10" t="s">
        <v>64</v>
      </c>
      <c r="F332" s="10" t="s">
        <v>30</v>
      </c>
      <c r="G332" s="14">
        <v>350</v>
      </c>
      <c r="H332" s="14">
        <v>3150</v>
      </c>
      <c r="I332" s="14">
        <v>4200</v>
      </c>
      <c r="J332" s="15">
        <v>0.75</v>
      </c>
    </row>
    <row r="333" spans="1:10" x14ac:dyDescent="0.25">
      <c r="A333" s="9">
        <v>54</v>
      </c>
      <c r="B333" s="16">
        <v>39814</v>
      </c>
      <c r="C333" s="11">
        <v>6</v>
      </c>
      <c r="D333" s="11" t="s">
        <v>63</v>
      </c>
      <c r="E333" s="11" t="s">
        <v>64</v>
      </c>
      <c r="F333" s="11" t="s">
        <v>30</v>
      </c>
      <c r="G333" s="17">
        <v>350</v>
      </c>
      <c r="H333" s="17">
        <v>2100</v>
      </c>
      <c r="I333" s="17">
        <v>4200</v>
      </c>
      <c r="J333" s="18">
        <v>0.5</v>
      </c>
    </row>
    <row r="334" spans="1:10" x14ac:dyDescent="0.25">
      <c r="A334" s="8">
        <v>54</v>
      </c>
      <c r="B334" s="13">
        <v>40179</v>
      </c>
      <c r="C334" s="10">
        <v>5</v>
      </c>
      <c r="D334" s="10" t="s">
        <v>63</v>
      </c>
      <c r="E334" s="10" t="s">
        <v>64</v>
      </c>
      <c r="F334" s="10" t="s">
        <v>30</v>
      </c>
      <c r="G334" s="14">
        <v>350</v>
      </c>
      <c r="H334" s="14">
        <v>1750</v>
      </c>
      <c r="I334" s="14">
        <v>4200</v>
      </c>
      <c r="J334" s="15">
        <v>0.41666666666666669</v>
      </c>
    </row>
    <row r="335" spans="1:10" x14ac:dyDescent="0.25">
      <c r="A335" s="9">
        <v>54</v>
      </c>
      <c r="B335" s="16">
        <v>40544</v>
      </c>
      <c r="C335" s="11">
        <v>9</v>
      </c>
      <c r="D335" s="11" t="s">
        <v>63</v>
      </c>
      <c r="E335" s="11" t="s">
        <v>64</v>
      </c>
      <c r="F335" s="11" t="s">
        <v>30</v>
      </c>
      <c r="G335" s="17">
        <v>350</v>
      </c>
      <c r="H335" s="17">
        <v>3150</v>
      </c>
      <c r="I335" s="17">
        <v>4200</v>
      </c>
      <c r="J335" s="18">
        <v>0.75</v>
      </c>
    </row>
    <row r="336" spans="1:10" x14ac:dyDescent="0.25">
      <c r="A336" s="8">
        <v>54</v>
      </c>
      <c r="B336" s="13">
        <v>40909</v>
      </c>
      <c r="C336" s="10">
        <v>6</v>
      </c>
      <c r="D336" s="10" t="s">
        <v>63</v>
      </c>
      <c r="E336" s="10" t="s">
        <v>64</v>
      </c>
      <c r="F336" s="10" t="s">
        <v>30</v>
      </c>
      <c r="G336" s="14">
        <v>350</v>
      </c>
      <c r="H336" s="14">
        <v>2100</v>
      </c>
      <c r="I336" s="14">
        <v>4200</v>
      </c>
      <c r="J336" s="15">
        <v>0.5</v>
      </c>
    </row>
    <row r="337" spans="1:10" x14ac:dyDescent="0.25">
      <c r="A337" s="9">
        <v>54</v>
      </c>
      <c r="B337" s="16">
        <v>41275</v>
      </c>
      <c r="C337" s="11">
        <v>5</v>
      </c>
      <c r="D337" s="11" t="s">
        <v>63</v>
      </c>
      <c r="E337" s="11" t="s">
        <v>64</v>
      </c>
      <c r="F337" s="11" t="s">
        <v>30</v>
      </c>
      <c r="G337" s="17">
        <v>350</v>
      </c>
      <c r="H337" s="17">
        <v>1750</v>
      </c>
      <c r="I337" s="17">
        <v>4200</v>
      </c>
      <c r="J337" s="18">
        <v>0.41666666666666669</v>
      </c>
    </row>
    <row r="338" spans="1:10" x14ac:dyDescent="0.25">
      <c r="A338" s="8">
        <v>54</v>
      </c>
      <c r="B338" s="13">
        <v>41640</v>
      </c>
      <c r="C338" s="10">
        <v>9</v>
      </c>
      <c r="D338" s="10" t="s">
        <v>63</v>
      </c>
      <c r="E338" s="10" t="s">
        <v>64</v>
      </c>
      <c r="F338" s="10" t="s">
        <v>30</v>
      </c>
      <c r="G338" s="14">
        <v>350</v>
      </c>
      <c r="H338" s="14">
        <v>3150</v>
      </c>
      <c r="I338" s="14">
        <v>4200</v>
      </c>
      <c r="J338" s="15">
        <v>0.75</v>
      </c>
    </row>
    <row r="339" spans="1:10" x14ac:dyDescent="0.25">
      <c r="A339" s="9">
        <v>54</v>
      </c>
      <c r="B339" s="16">
        <v>42005</v>
      </c>
      <c r="C339" s="11">
        <v>9</v>
      </c>
      <c r="D339" s="11" t="s">
        <v>63</v>
      </c>
      <c r="E339" s="11" t="s">
        <v>64</v>
      </c>
      <c r="F339" s="11" t="s">
        <v>30</v>
      </c>
      <c r="G339" s="17">
        <v>350</v>
      </c>
      <c r="H339" s="17">
        <v>3150</v>
      </c>
      <c r="I339" s="17">
        <v>4200</v>
      </c>
      <c r="J339" s="18">
        <v>0.75</v>
      </c>
    </row>
    <row r="340" spans="1:10" x14ac:dyDescent="0.25">
      <c r="A340" s="8">
        <v>54</v>
      </c>
      <c r="B340" s="13">
        <v>42370</v>
      </c>
      <c r="C340" s="10">
        <v>8</v>
      </c>
      <c r="D340" s="10" t="s">
        <v>63</v>
      </c>
      <c r="E340" s="10" t="s">
        <v>64</v>
      </c>
      <c r="F340" s="10" t="s">
        <v>30</v>
      </c>
      <c r="G340" s="14">
        <v>350</v>
      </c>
      <c r="H340" s="14">
        <v>2800</v>
      </c>
      <c r="I340" s="14">
        <v>4200</v>
      </c>
      <c r="J340" s="15">
        <v>0.66666666666666663</v>
      </c>
    </row>
    <row r="341" spans="1:10" x14ac:dyDescent="0.25">
      <c r="A341" s="9">
        <v>54</v>
      </c>
      <c r="B341" s="16">
        <v>42736</v>
      </c>
      <c r="C341" s="11">
        <v>8</v>
      </c>
      <c r="D341" s="11" t="s">
        <v>63</v>
      </c>
      <c r="E341" s="11" t="s">
        <v>64</v>
      </c>
      <c r="F341" s="11" t="s">
        <v>30</v>
      </c>
      <c r="G341" s="17">
        <v>350</v>
      </c>
      <c r="H341" s="17">
        <v>2800</v>
      </c>
      <c r="I341" s="17">
        <v>4200</v>
      </c>
      <c r="J341" s="18">
        <v>0.66666666666666663</v>
      </c>
    </row>
    <row r="342" spans="1:10" x14ac:dyDescent="0.25">
      <c r="A342" s="8">
        <v>54</v>
      </c>
      <c r="B342" s="13">
        <v>43101</v>
      </c>
      <c r="C342" s="10">
        <v>9</v>
      </c>
      <c r="D342" s="10" t="s">
        <v>63</v>
      </c>
      <c r="E342" s="10" t="s">
        <v>64</v>
      </c>
      <c r="F342" s="10" t="s">
        <v>30</v>
      </c>
      <c r="G342" s="14">
        <v>350</v>
      </c>
      <c r="H342" s="14">
        <v>3150</v>
      </c>
      <c r="I342" s="14">
        <v>4200</v>
      </c>
      <c r="J342" s="15">
        <v>0.75</v>
      </c>
    </row>
    <row r="343" spans="1:10" x14ac:dyDescent="0.25">
      <c r="A343" s="9">
        <v>54</v>
      </c>
      <c r="B343" s="16">
        <v>43466</v>
      </c>
      <c r="C343" s="11">
        <v>9</v>
      </c>
      <c r="D343" s="11" t="s">
        <v>63</v>
      </c>
      <c r="E343" s="11" t="s">
        <v>64</v>
      </c>
      <c r="F343" s="11" t="s">
        <v>30</v>
      </c>
      <c r="G343" s="17">
        <v>350</v>
      </c>
      <c r="H343" s="17">
        <v>3150</v>
      </c>
      <c r="I343" s="17">
        <v>4200</v>
      </c>
      <c r="J343" s="18">
        <v>0.75</v>
      </c>
    </row>
    <row r="344" spans="1:10" x14ac:dyDescent="0.25">
      <c r="A344" s="8">
        <v>55</v>
      </c>
      <c r="B344" s="13">
        <v>36892</v>
      </c>
      <c r="C344" s="10">
        <v>6</v>
      </c>
      <c r="D344" s="10" t="s">
        <v>63</v>
      </c>
      <c r="E344" s="10" t="s">
        <v>64</v>
      </c>
      <c r="F344" s="10" t="s">
        <v>20</v>
      </c>
      <c r="G344" s="14">
        <v>420</v>
      </c>
      <c r="H344" s="14">
        <v>2520</v>
      </c>
      <c r="I344" s="14">
        <v>5040</v>
      </c>
      <c r="J344" s="15">
        <v>0.5</v>
      </c>
    </row>
    <row r="345" spans="1:10" x14ac:dyDescent="0.25">
      <c r="A345" s="9">
        <v>55</v>
      </c>
      <c r="B345" s="16">
        <v>37257</v>
      </c>
      <c r="C345" s="11">
        <v>9</v>
      </c>
      <c r="D345" s="11" t="s">
        <v>63</v>
      </c>
      <c r="E345" s="11" t="s">
        <v>64</v>
      </c>
      <c r="F345" s="11" t="s">
        <v>20</v>
      </c>
      <c r="G345" s="17">
        <v>420</v>
      </c>
      <c r="H345" s="17">
        <v>3780</v>
      </c>
      <c r="I345" s="17">
        <v>5040</v>
      </c>
      <c r="J345" s="18">
        <v>0.75</v>
      </c>
    </row>
    <row r="346" spans="1:10" x14ac:dyDescent="0.25">
      <c r="A346" s="8">
        <v>55</v>
      </c>
      <c r="B346" s="13">
        <v>37622</v>
      </c>
      <c r="C346" s="10">
        <v>5</v>
      </c>
      <c r="D346" s="10" t="s">
        <v>63</v>
      </c>
      <c r="E346" s="10" t="s">
        <v>64</v>
      </c>
      <c r="F346" s="10" t="s">
        <v>20</v>
      </c>
      <c r="G346" s="14">
        <v>420</v>
      </c>
      <c r="H346" s="14">
        <v>2100</v>
      </c>
      <c r="I346" s="14">
        <v>5040</v>
      </c>
      <c r="J346" s="15">
        <v>0.41666666666666669</v>
      </c>
    </row>
    <row r="347" spans="1:10" x14ac:dyDescent="0.25">
      <c r="A347" s="9">
        <v>55</v>
      </c>
      <c r="B347" s="16">
        <v>37987</v>
      </c>
      <c r="C347" s="11">
        <v>6</v>
      </c>
      <c r="D347" s="11" t="s">
        <v>63</v>
      </c>
      <c r="E347" s="11" t="s">
        <v>64</v>
      </c>
      <c r="F347" s="11" t="s">
        <v>20</v>
      </c>
      <c r="G347" s="17">
        <v>420</v>
      </c>
      <c r="H347" s="17">
        <v>2520</v>
      </c>
      <c r="I347" s="17">
        <v>5040</v>
      </c>
      <c r="J347" s="18">
        <v>0.5</v>
      </c>
    </row>
    <row r="348" spans="1:10" x14ac:dyDescent="0.25">
      <c r="A348" s="8">
        <v>55</v>
      </c>
      <c r="B348" s="13">
        <v>38353</v>
      </c>
      <c r="C348" s="10">
        <v>9</v>
      </c>
      <c r="D348" s="10" t="s">
        <v>63</v>
      </c>
      <c r="E348" s="10" t="s">
        <v>64</v>
      </c>
      <c r="F348" s="10" t="s">
        <v>20</v>
      </c>
      <c r="G348" s="14">
        <v>420</v>
      </c>
      <c r="H348" s="14">
        <v>3780</v>
      </c>
      <c r="I348" s="14">
        <v>5040</v>
      </c>
      <c r="J348" s="15">
        <v>0.75</v>
      </c>
    </row>
    <row r="349" spans="1:10" x14ac:dyDescent="0.25">
      <c r="A349" s="9">
        <v>55</v>
      </c>
      <c r="B349" s="16">
        <v>38718</v>
      </c>
      <c r="C349" s="11">
        <v>7</v>
      </c>
      <c r="D349" s="11" t="s">
        <v>63</v>
      </c>
      <c r="E349" s="11" t="s">
        <v>64</v>
      </c>
      <c r="F349" s="11" t="s">
        <v>20</v>
      </c>
      <c r="G349" s="17">
        <v>420</v>
      </c>
      <c r="H349" s="17">
        <v>2940</v>
      </c>
      <c r="I349" s="17">
        <v>5040</v>
      </c>
      <c r="J349" s="18">
        <v>0.58333333333333337</v>
      </c>
    </row>
    <row r="350" spans="1:10" x14ac:dyDescent="0.25">
      <c r="A350" s="8">
        <v>55</v>
      </c>
      <c r="B350" s="13">
        <v>39083</v>
      </c>
      <c r="C350" s="10">
        <v>7</v>
      </c>
      <c r="D350" s="10" t="s">
        <v>63</v>
      </c>
      <c r="E350" s="10" t="s">
        <v>64</v>
      </c>
      <c r="F350" s="10" t="s">
        <v>20</v>
      </c>
      <c r="G350" s="14">
        <v>420</v>
      </c>
      <c r="H350" s="14">
        <v>2940</v>
      </c>
      <c r="I350" s="14">
        <v>5040</v>
      </c>
      <c r="J350" s="15">
        <v>0.58333333333333337</v>
      </c>
    </row>
    <row r="351" spans="1:10" x14ac:dyDescent="0.25">
      <c r="A351" s="9">
        <v>55</v>
      </c>
      <c r="B351" s="16">
        <v>39448</v>
      </c>
      <c r="C351" s="11">
        <v>8</v>
      </c>
      <c r="D351" s="11" t="s">
        <v>63</v>
      </c>
      <c r="E351" s="11" t="s">
        <v>64</v>
      </c>
      <c r="F351" s="11" t="s">
        <v>20</v>
      </c>
      <c r="G351" s="17">
        <v>420</v>
      </c>
      <c r="H351" s="17">
        <v>3360</v>
      </c>
      <c r="I351" s="17">
        <v>5040</v>
      </c>
      <c r="J351" s="18">
        <v>0.66666666666666663</v>
      </c>
    </row>
    <row r="352" spans="1:10" x14ac:dyDescent="0.25">
      <c r="A352" s="8">
        <v>55</v>
      </c>
      <c r="B352" s="13">
        <v>39814</v>
      </c>
      <c r="C352" s="10">
        <v>7</v>
      </c>
      <c r="D352" s="10" t="s">
        <v>63</v>
      </c>
      <c r="E352" s="10" t="s">
        <v>64</v>
      </c>
      <c r="F352" s="10" t="s">
        <v>20</v>
      </c>
      <c r="G352" s="14">
        <v>420</v>
      </c>
      <c r="H352" s="14">
        <v>2940</v>
      </c>
      <c r="I352" s="14">
        <v>5040</v>
      </c>
      <c r="J352" s="15">
        <v>0.58333333333333337</v>
      </c>
    </row>
    <row r="353" spans="1:10" x14ac:dyDescent="0.25">
      <c r="A353" s="9">
        <v>55</v>
      </c>
      <c r="B353" s="16">
        <v>40179</v>
      </c>
      <c r="C353" s="11">
        <v>8</v>
      </c>
      <c r="D353" s="11" t="s">
        <v>63</v>
      </c>
      <c r="E353" s="11" t="s">
        <v>64</v>
      </c>
      <c r="F353" s="11" t="s">
        <v>20</v>
      </c>
      <c r="G353" s="17">
        <v>420</v>
      </c>
      <c r="H353" s="17">
        <v>3360</v>
      </c>
      <c r="I353" s="17">
        <v>5040</v>
      </c>
      <c r="J353" s="18">
        <v>0.66666666666666663</v>
      </c>
    </row>
    <row r="354" spans="1:10" x14ac:dyDescent="0.25">
      <c r="A354" s="8">
        <v>55</v>
      </c>
      <c r="B354" s="13">
        <v>40544</v>
      </c>
      <c r="C354" s="10">
        <v>5</v>
      </c>
      <c r="D354" s="10" t="s">
        <v>63</v>
      </c>
      <c r="E354" s="10" t="s">
        <v>64</v>
      </c>
      <c r="F354" s="10" t="s">
        <v>20</v>
      </c>
      <c r="G354" s="14">
        <v>420</v>
      </c>
      <c r="H354" s="14">
        <v>2100</v>
      </c>
      <c r="I354" s="14">
        <v>5040</v>
      </c>
      <c r="J354" s="15">
        <v>0.41666666666666669</v>
      </c>
    </row>
    <row r="355" spans="1:10" x14ac:dyDescent="0.25">
      <c r="A355" s="9">
        <v>55</v>
      </c>
      <c r="B355" s="16">
        <v>40909</v>
      </c>
      <c r="C355" s="11">
        <v>8</v>
      </c>
      <c r="D355" s="11" t="s">
        <v>63</v>
      </c>
      <c r="E355" s="11" t="s">
        <v>64</v>
      </c>
      <c r="F355" s="11" t="s">
        <v>20</v>
      </c>
      <c r="G355" s="17">
        <v>420</v>
      </c>
      <c r="H355" s="17">
        <v>3360</v>
      </c>
      <c r="I355" s="17">
        <v>5040</v>
      </c>
      <c r="J355" s="18">
        <v>0.66666666666666663</v>
      </c>
    </row>
    <row r="356" spans="1:10" x14ac:dyDescent="0.25">
      <c r="A356" s="8">
        <v>55</v>
      </c>
      <c r="B356" s="13">
        <v>41275</v>
      </c>
      <c r="C356" s="10">
        <v>5</v>
      </c>
      <c r="D356" s="10" t="s">
        <v>63</v>
      </c>
      <c r="E356" s="10" t="s">
        <v>64</v>
      </c>
      <c r="F356" s="10" t="s">
        <v>20</v>
      </c>
      <c r="G356" s="14">
        <v>420</v>
      </c>
      <c r="H356" s="14">
        <v>2100</v>
      </c>
      <c r="I356" s="14">
        <v>5040</v>
      </c>
      <c r="J356" s="15">
        <v>0.41666666666666669</v>
      </c>
    </row>
    <row r="357" spans="1:10" x14ac:dyDescent="0.25">
      <c r="A357" s="9">
        <v>55</v>
      </c>
      <c r="B357" s="16">
        <v>41640</v>
      </c>
      <c r="C357" s="11">
        <v>9</v>
      </c>
      <c r="D357" s="11" t="s">
        <v>63</v>
      </c>
      <c r="E357" s="11" t="s">
        <v>64</v>
      </c>
      <c r="F357" s="11" t="s">
        <v>20</v>
      </c>
      <c r="G357" s="17">
        <v>420</v>
      </c>
      <c r="H357" s="17">
        <v>3780</v>
      </c>
      <c r="I357" s="17">
        <v>5040</v>
      </c>
      <c r="J357" s="18">
        <v>0.75</v>
      </c>
    </row>
    <row r="358" spans="1:10" x14ac:dyDescent="0.25">
      <c r="A358" s="8">
        <v>55</v>
      </c>
      <c r="B358" s="13">
        <v>42005</v>
      </c>
      <c r="C358" s="10">
        <v>8</v>
      </c>
      <c r="D358" s="10" t="s">
        <v>63</v>
      </c>
      <c r="E358" s="10" t="s">
        <v>64</v>
      </c>
      <c r="F358" s="10" t="s">
        <v>20</v>
      </c>
      <c r="G358" s="14">
        <v>420</v>
      </c>
      <c r="H358" s="14">
        <v>3360</v>
      </c>
      <c r="I358" s="14">
        <v>5040</v>
      </c>
      <c r="J358" s="15">
        <v>0.66666666666666663</v>
      </c>
    </row>
    <row r="359" spans="1:10" x14ac:dyDescent="0.25">
      <c r="A359" s="9">
        <v>55</v>
      </c>
      <c r="B359" s="16">
        <v>42370</v>
      </c>
      <c r="C359" s="11">
        <v>7</v>
      </c>
      <c r="D359" s="11" t="s">
        <v>63</v>
      </c>
      <c r="E359" s="11" t="s">
        <v>64</v>
      </c>
      <c r="F359" s="11" t="s">
        <v>20</v>
      </c>
      <c r="G359" s="17">
        <v>420</v>
      </c>
      <c r="H359" s="17">
        <v>2940</v>
      </c>
      <c r="I359" s="17">
        <v>5040</v>
      </c>
      <c r="J359" s="18">
        <v>0.58333333333333337</v>
      </c>
    </row>
    <row r="360" spans="1:10" x14ac:dyDescent="0.25">
      <c r="A360" s="8">
        <v>55</v>
      </c>
      <c r="B360" s="13">
        <v>42736</v>
      </c>
      <c r="C360" s="10">
        <v>7</v>
      </c>
      <c r="D360" s="10" t="s">
        <v>63</v>
      </c>
      <c r="E360" s="10" t="s">
        <v>64</v>
      </c>
      <c r="F360" s="10" t="s">
        <v>20</v>
      </c>
      <c r="G360" s="14">
        <v>420</v>
      </c>
      <c r="H360" s="14">
        <v>2940</v>
      </c>
      <c r="I360" s="14">
        <v>5040</v>
      </c>
      <c r="J360" s="15">
        <v>0.58333333333333337</v>
      </c>
    </row>
    <row r="361" spans="1:10" x14ac:dyDescent="0.25">
      <c r="A361" s="9">
        <v>55</v>
      </c>
      <c r="B361" s="16">
        <v>43101</v>
      </c>
      <c r="C361" s="11">
        <v>9</v>
      </c>
      <c r="D361" s="11" t="s">
        <v>63</v>
      </c>
      <c r="E361" s="11" t="s">
        <v>64</v>
      </c>
      <c r="F361" s="11" t="s">
        <v>20</v>
      </c>
      <c r="G361" s="17">
        <v>420</v>
      </c>
      <c r="H361" s="17">
        <v>3780</v>
      </c>
      <c r="I361" s="17">
        <v>5040</v>
      </c>
      <c r="J361" s="18">
        <v>0.75</v>
      </c>
    </row>
    <row r="362" spans="1:10" x14ac:dyDescent="0.25">
      <c r="A362" s="8">
        <v>55</v>
      </c>
      <c r="B362" s="13">
        <v>43466</v>
      </c>
      <c r="C362" s="10">
        <v>5</v>
      </c>
      <c r="D362" s="10" t="s">
        <v>63</v>
      </c>
      <c r="E362" s="10" t="s">
        <v>64</v>
      </c>
      <c r="F362" s="10" t="s">
        <v>20</v>
      </c>
      <c r="G362" s="14">
        <v>420</v>
      </c>
      <c r="H362" s="14">
        <v>2100</v>
      </c>
      <c r="I362" s="14">
        <v>5040</v>
      </c>
      <c r="J362" s="15">
        <v>0.41666666666666669</v>
      </c>
    </row>
    <row r="363" spans="1:10" x14ac:dyDescent="0.25">
      <c r="A363" s="9">
        <v>56</v>
      </c>
      <c r="B363" s="16">
        <v>36892</v>
      </c>
      <c r="C363" s="11">
        <v>5</v>
      </c>
      <c r="D363" s="11" t="s">
        <v>63</v>
      </c>
      <c r="E363" s="11" t="s">
        <v>64</v>
      </c>
      <c r="F363" s="11" t="s">
        <v>24</v>
      </c>
      <c r="G363" s="17">
        <v>700</v>
      </c>
      <c r="H363" s="17">
        <v>3500</v>
      </c>
      <c r="I363" s="17">
        <v>8400</v>
      </c>
      <c r="J363" s="18">
        <v>0.41666666666666669</v>
      </c>
    </row>
    <row r="364" spans="1:10" x14ac:dyDescent="0.25">
      <c r="A364" s="8">
        <v>56</v>
      </c>
      <c r="B364" s="13">
        <v>37257</v>
      </c>
      <c r="C364" s="10">
        <v>5</v>
      </c>
      <c r="D364" s="10" t="s">
        <v>63</v>
      </c>
      <c r="E364" s="10" t="s">
        <v>64</v>
      </c>
      <c r="F364" s="10" t="s">
        <v>24</v>
      </c>
      <c r="G364" s="14">
        <v>700</v>
      </c>
      <c r="H364" s="14">
        <v>3500</v>
      </c>
      <c r="I364" s="14">
        <v>8400</v>
      </c>
      <c r="J364" s="15">
        <v>0.41666666666666669</v>
      </c>
    </row>
    <row r="365" spans="1:10" x14ac:dyDescent="0.25">
      <c r="A365" s="9">
        <v>56</v>
      </c>
      <c r="B365" s="16">
        <v>37622</v>
      </c>
      <c r="C365" s="11">
        <v>5</v>
      </c>
      <c r="D365" s="11" t="s">
        <v>63</v>
      </c>
      <c r="E365" s="11" t="s">
        <v>64</v>
      </c>
      <c r="F365" s="11" t="s">
        <v>24</v>
      </c>
      <c r="G365" s="17">
        <v>700</v>
      </c>
      <c r="H365" s="17">
        <v>3500</v>
      </c>
      <c r="I365" s="17">
        <v>8400</v>
      </c>
      <c r="J365" s="18">
        <v>0.41666666666666669</v>
      </c>
    </row>
    <row r="366" spans="1:10" x14ac:dyDescent="0.25">
      <c r="A366" s="8">
        <v>56</v>
      </c>
      <c r="B366" s="13">
        <v>37987</v>
      </c>
      <c r="C366" s="10">
        <v>7</v>
      </c>
      <c r="D366" s="10" t="s">
        <v>63</v>
      </c>
      <c r="E366" s="10" t="s">
        <v>64</v>
      </c>
      <c r="F366" s="10" t="s">
        <v>24</v>
      </c>
      <c r="G366" s="14">
        <v>700</v>
      </c>
      <c r="H366" s="14">
        <v>4900</v>
      </c>
      <c r="I366" s="14">
        <v>8400</v>
      </c>
      <c r="J366" s="15">
        <v>0.58333333333333337</v>
      </c>
    </row>
    <row r="367" spans="1:10" x14ac:dyDescent="0.25">
      <c r="A367" s="9">
        <v>56</v>
      </c>
      <c r="B367" s="16">
        <v>38353</v>
      </c>
      <c r="C367" s="11">
        <v>7</v>
      </c>
      <c r="D367" s="11" t="s">
        <v>63</v>
      </c>
      <c r="E367" s="11" t="s">
        <v>64</v>
      </c>
      <c r="F367" s="11" t="s">
        <v>24</v>
      </c>
      <c r="G367" s="17">
        <v>700</v>
      </c>
      <c r="H367" s="17">
        <v>4900</v>
      </c>
      <c r="I367" s="17">
        <v>8400</v>
      </c>
      <c r="J367" s="18">
        <v>0.58333333333333337</v>
      </c>
    </row>
    <row r="368" spans="1:10" x14ac:dyDescent="0.25">
      <c r="A368" s="8">
        <v>56</v>
      </c>
      <c r="B368" s="13">
        <v>38718</v>
      </c>
      <c r="C368" s="10">
        <v>5</v>
      </c>
      <c r="D368" s="10" t="s">
        <v>63</v>
      </c>
      <c r="E368" s="10" t="s">
        <v>64</v>
      </c>
      <c r="F368" s="10" t="s">
        <v>24</v>
      </c>
      <c r="G368" s="14">
        <v>700</v>
      </c>
      <c r="H368" s="14">
        <v>3500</v>
      </c>
      <c r="I368" s="14">
        <v>8400</v>
      </c>
      <c r="J368" s="15">
        <v>0.41666666666666669</v>
      </c>
    </row>
    <row r="369" spans="1:10" x14ac:dyDescent="0.25">
      <c r="A369" s="9">
        <v>56</v>
      </c>
      <c r="B369" s="16">
        <v>39083</v>
      </c>
      <c r="C369" s="11">
        <v>5</v>
      </c>
      <c r="D369" s="11" t="s">
        <v>63</v>
      </c>
      <c r="E369" s="11" t="s">
        <v>64</v>
      </c>
      <c r="F369" s="11" t="s">
        <v>24</v>
      </c>
      <c r="G369" s="17">
        <v>700</v>
      </c>
      <c r="H369" s="17">
        <v>3500</v>
      </c>
      <c r="I369" s="17">
        <v>8400</v>
      </c>
      <c r="J369" s="18">
        <v>0.41666666666666669</v>
      </c>
    </row>
    <row r="370" spans="1:10" x14ac:dyDescent="0.25">
      <c r="A370" s="8">
        <v>56</v>
      </c>
      <c r="B370" s="13">
        <v>39448</v>
      </c>
      <c r="C370" s="10">
        <v>9</v>
      </c>
      <c r="D370" s="10" t="s">
        <v>63</v>
      </c>
      <c r="E370" s="10" t="s">
        <v>64</v>
      </c>
      <c r="F370" s="10" t="s">
        <v>24</v>
      </c>
      <c r="G370" s="14">
        <v>700</v>
      </c>
      <c r="H370" s="14">
        <v>6300</v>
      </c>
      <c r="I370" s="14">
        <v>8400</v>
      </c>
      <c r="J370" s="15">
        <v>0.75</v>
      </c>
    </row>
    <row r="371" spans="1:10" x14ac:dyDescent="0.25">
      <c r="A371" s="9">
        <v>56</v>
      </c>
      <c r="B371" s="16">
        <v>39814</v>
      </c>
      <c r="C371" s="11">
        <v>5</v>
      </c>
      <c r="D371" s="11" t="s">
        <v>63</v>
      </c>
      <c r="E371" s="11" t="s">
        <v>64</v>
      </c>
      <c r="F371" s="11" t="s">
        <v>24</v>
      </c>
      <c r="G371" s="17">
        <v>700</v>
      </c>
      <c r="H371" s="17">
        <v>3500</v>
      </c>
      <c r="I371" s="17">
        <v>8400</v>
      </c>
      <c r="J371" s="18">
        <v>0.41666666666666669</v>
      </c>
    </row>
    <row r="372" spans="1:10" x14ac:dyDescent="0.25">
      <c r="A372" s="8">
        <v>56</v>
      </c>
      <c r="B372" s="13">
        <v>40179</v>
      </c>
      <c r="C372" s="10">
        <v>6</v>
      </c>
      <c r="D372" s="10" t="s">
        <v>63</v>
      </c>
      <c r="E372" s="10" t="s">
        <v>64</v>
      </c>
      <c r="F372" s="10" t="s">
        <v>24</v>
      </c>
      <c r="G372" s="14">
        <v>700</v>
      </c>
      <c r="H372" s="14">
        <v>4200</v>
      </c>
      <c r="I372" s="14">
        <v>8400</v>
      </c>
      <c r="J372" s="15">
        <v>0.5</v>
      </c>
    </row>
    <row r="373" spans="1:10" x14ac:dyDescent="0.25">
      <c r="A373" s="9">
        <v>56</v>
      </c>
      <c r="B373" s="16">
        <v>40544</v>
      </c>
      <c r="C373" s="11">
        <v>7</v>
      </c>
      <c r="D373" s="11" t="s">
        <v>63</v>
      </c>
      <c r="E373" s="11" t="s">
        <v>64</v>
      </c>
      <c r="F373" s="11" t="s">
        <v>24</v>
      </c>
      <c r="G373" s="17">
        <v>700</v>
      </c>
      <c r="H373" s="17">
        <v>4900</v>
      </c>
      <c r="I373" s="17">
        <v>8400</v>
      </c>
      <c r="J373" s="18">
        <v>0.58333333333333337</v>
      </c>
    </row>
    <row r="374" spans="1:10" x14ac:dyDescent="0.25">
      <c r="A374" s="8">
        <v>56</v>
      </c>
      <c r="B374" s="13">
        <v>40909</v>
      </c>
      <c r="C374" s="10">
        <v>6</v>
      </c>
      <c r="D374" s="10" t="s">
        <v>63</v>
      </c>
      <c r="E374" s="10" t="s">
        <v>64</v>
      </c>
      <c r="F374" s="10" t="s">
        <v>24</v>
      </c>
      <c r="G374" s="14">
        <v>700</v>
      </c>
      <c r="H374" s="14">
        <v>4200</v>
      </c>
      <c r="I374" s="14">
        <v>8400</v>
      </c>
      <c r="J374" s="15">
        <v>0.5</v>
      </c>
    </row>
    <row r="375" spans="1:10" x14ac:dyDescent="0.25">
      <c r="A375" s="9">
        <v>56</v>
      </c>
      <c r="B375" s="16">
        <v>41275</v>
      </c>
      <c r="C375" s="11">
        <v>8</v>
      </c>
      <c r="D375" s="11" t="s">
        <v>63</v>
      </c>
      <c r="E375" s="11" t="s">
        <v>64</v>
      </c>
      <c r="F375" s="11" t="s">
        <v>24</v>
      </c>
      <c r="G375" s="17">
        <v>700</v>
      </c>
      <c r="H375" s="17">
        <v>5600</v>
      </c>
      <c r="I375" s="17">
        <v>8400</v>
      </c>
      <c r="J375" s="18">
        <v>0.66666666666666663</v>
      </c>
    </row>
    <row r="376" spans="1:10" x14ac:dyDescent="0.25">
      <c r="A376" s="8">
        <v>56</v>
      </c>
      <c r="B376" s="13">
        <v>41640</v>
      </c>
      <c r="C376" s="10">
        <v>8</v>
      </c>
      <c r="D376" s="10" t="s">
        <v>63</v>
      </c>
      <c r="E376" s="10" t="s">
        <v>64</v>
      </c>
      <c r="F376" s="10" t="s">
        <v>24</v>
      </c>
      <c r="G376" s="14">
        <v>700</v>
      </c>
      <c r="H376" s="14">
        <v>5600</v>
      </c>
      <c r="I376" s="14">
        <v>8400</v>
      </c>
      <c r="J376" s="15">
        <v>0.66666666666666663</v>
      </c>
    </row>
    <row r="377" spans="1:10" x14ac:dyDescent="0.25">
      <c r="A377" s="9">
        <v>56</v>
      </c>
      <c r="B377" s="16">
        <v>42005</v>
      </c>
      <c r="C377" s="11">
        <v>5</v>
      </c>
      <c r="D377" s="11" t="s">
        <v>63</v>
      </c>
      <c r="E377" s="11" t="s">
        <v>64</v>
      </c>
      <c r="F377" s="11" t="s">
        <v>24</v>
      </c>
      <c r="G377" s="17">
        <v>700</v>
      </c>
      <c r="H377" s="17">
        <v>3500</v>
      </c>
      <c r="I377" s="17">
        <v>8400</v>
      </c>
      <c r="J377" s="18">
        <v>0.41666666666666669</v>
      </c>
    </row>
    <row r="378" spans="1:10" x14ac:dyDescent="0.25">
      <c r="A378" s="8">
        <v>56</v>
      </c>
      <c r="B378" s="13">
        <v>42370</v>
      </c>
      <c r="C378" s="10">
        <v>9</v>
      </c>
      <c r="D378" s="10" t="s">
        <v>63</v>
      </c>
      <c r="E378" s="10" t="s">
        <v>64</v>
      </c>
      <c r="F378" s="10" t="s">
        <v>24</v>
      </c>
      <c r="G378" s="14">
        <v>700</v>
      </c>
      <c r="H378" s="14">
        <v>6300</v>
      </c>
      <c r="I378" s="14">
        <v>8400</v>
      </c>
      <c r="J378" s="15">
        <v>0.75</v>
      </c>
    </row>
    <row r="379" spans="1:10" x14ac:dyDescent="0.25">
      <c r="A379" s="9">
        <v>56</v>
      </c>
      <c r="B379" s="16">
        <v>42736</v>
      </c>
      <c r="C379" s="11">
        <v>9</v>
      </c>
      <c r="D379" s="11" t="s">
        <v>63</v>
      </c>
      <c r="E379" s="11" t="s">
        <v>64</v>
      </c>
      <c r="F379" s="11" t="s">
        <v>24</v>
      </c>
      <c r="G379" s="17">
        <v>700</v>
      </c>
      <c r="H379" s="17">
        <v>6300</v>
      </c>
      <c r="I379" s="17">
        <v>8400</v>
      </c>
      <c r="J379" s="18">
        <v>0.75</v>
      </c>
    </row>
    <row r="380" spans="1:10" x14ac:dyDescent="0.25">
      <c r="A380" s="8">
        <v>56</v>
      </c>
      <c r="B380" s="13">
        <v>43101</v>
      </c>
      <c r="C380" s="10">
        <v>11</v>
      </c>
      <c r="D380" s="10" t="s">
        <v>63</v>
      </c>
      <c r="E380" s="10" t="s">
        <v>64</v>
      </c>
      <c r="F380" s="10" t="s">
        <v>24</v>
      </c>
      <c r="G380" s="14">
        <v>700</v>
      </c>
      <c r="H380" s="14">
        <v>7700</v>
      </c>
      <c r="I380" s="14">
        <v>8400</v>
      </c>
      <c r="J380" s="15">
        <v>0.91666666666666663</v>
      </c>
    </row>
    <row r="381" spans="1:10" x14ac:dyDescent="0.25">
      <c r="A381" s="9">
        <v>56</v>
      </c>
      <c r="B381" s="16">
        <v>43466</v>
      </c>
      <c r="C381" s="11">
        <v>7</v>
      </c>
      <c r="D381" s="11" t="s">
        <v>63</v>
      </c>
      <c r="E381" s="11" t="s">
        <v>64</v>
      </c>
      <c r="F381" s="11" t="s">
        <v>24</v>
      </c>
      <c r="G381" s="17">
        <v>700</v>
      </c>
      <c r="H381" s="17">
        <v>4900</v>
      </c>
      <c r="I381" s="17">
        <v>8400</v>
      </c>
      <c r="J381" s="18">
        <v>0.58333333333333337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58C41-D6EA-4330-86B2-0930EFFD4917}">
  <dimension ref="A1:L400"/>
  <sheetViews>
    <sheetView workbookViewId="0">
      <selection activeCell="D2" sqref="D2"/>
    </sheetView>
  </sheetViews>
  <sheetFormatPr defaultRowHeight="15" x14ac:dyDescent="0.25"/>
  <cols>
    <col min="1" max="1" width="13.28515625" customWidth="1"/>
    <col min="2" max="2" width="13.5703125" customWidth="1"/>
    <col min="3" max="3" width="14.28515625" customWidth="1"/>
    <col min="4" max="4" width="19.28515625" customWidth="1"/>
    <col min="5" max="5" width="14.42578125" customWidth="1"/>
    <col min="6" max="6" width="13.5703125" customWidth="1"/>
    <col min="7" max="7" width="13.42578125" customWidth="1"/>
    <col min="8" max="8" width="14.42578125" customWidth="1"/>
    <col min="9" max="9" width="14.140625" customWidth="1"/>
    <col min="10" max="10" width="15.140625" customWidth="1"/>
  </cols>
  <sheetData>
    <row r="1" spans="1:12" x14ac:dyDescent="0.25">
      <c r="A1" s="5" t="s">
        <v>7</v>
      </c>
      <c r="B1" s="6" t="s">
        <v>1</v>
      </c>
      <c r="C1" s="6" t="s">
        <v>8</v>
      </c>
      <c r="D1" s="6" t="s">
        <v>301</v>
      </c>
      <c r="E1" s="6" t="s">
        <v>302</v>
      </c>
      <c r="F1" s="6" t="s">
        <v>303</v>
      </c>
      <c r="G1" s="6" t="s">
        <v>304</v>
      </c>
      <c r="H1" s="6" t="s">
        <v>305</v>
      </c>
      <c r="I1" s="6" t="s">
        <v>306</v>
      </c>
      <c r="J1" s="7" t="s">
        <v>307</v>
      </c>
    </row>
    <row r="2" spans="1:12" x14ac:dyDescent="0.25">
      <c r="A2" s="8">
        <v>1</v>
      </c>
      <c r="B2" s="13">
        <v>36892</v>
      </c>
      <c r="C2" s="10">
        <v>12</v>
      </c>
      <c r="D2" s="10" t="s">
        <v>16</v>
      </c>
      <c r="E2" s="10" t="s">
        <v>17</v>
      </c>
      <c r="F2" s="10" t="s">
        <v>20</v>
      </c>
      <c r="G2" s="14">
        <v>330</v>
      </c>
      <c r="H2" s="14">
        <v>3960</v>
      </c>
      <c r="I2" s="14">
        <v>3960</v>
      </c>
      <c r="J2" s="15">
        <v>1</v>
      </c>
    </row>
    <row r="3" spans="1:12" x14ac:dyDescent="0.25">
      <c r="A3" s="9">
        <v>1</v>
      </c>
      <c r="B3" s="16">
        <v>37257</v>
      </c>
      <c r="C3" s="11">
        <v>11</v>
      </c>
      <c r="D3" s="11" t="s">
        <v>16</v>
      </c>
      <c r="E3" s="11" t="s">
        <v>17</v>
      </c>
      <c r="F3" s="11" t="s">
        <v>20</v>
      </c>
      <c r="G3" s="17">
        <v>330</v>
      </c>
      <c r="H3" s="17">
        <v>3630</v>
      </c>
      <c r="I3" s="17">
        <v>3960</v>
      </c>
      <c r="J3" s="18">
        <v>0.91666666666666663</v>
      </c>
    </row>
    <row r="4" spans="1:12" x14ac:dyDescent="0.25">
      <c r="A4" s="8">
        <v>1</v>
      </c>
      <c r="B4" s="13">
        <v>37622</v>
      </c>
      <c r="C4" s="10">
        <v>12</v>
      </c>
      <c r="D4" s="10" t="s">
        <v>16</v>
      </c>
      <c r="E4" s="10" t="s">
        <v>17</v>
      </c>
      <c r="F4" s="10" t="s">
        <v>20</v>
      </c>
      <c r="G4" s="14">
        <v>330</v>
      </c>
      <c r="H4" s="14">
        <v>3960</v>
      </c>
      <c r="I4" s="14">
        <v>3960</v>
      </c>
      <c r="J4" s="15">
        <v>1</v>
      </c>
      <c r="L4">
        <f>COUNT(J2:J400)</f>
        <v>399</v>
      </c>
    </row>
    <row r="5" spans="1:12" x14ac:dyDescent="0.25">
      <c r="A5" s="9">
        <v>1</v>
      </c>
      <c r="B5" s="16">
        <v>37987</v>
      </c>
      <c r="C5" s="11">
        <v>10</v>
      </c>
      <c r="D5" s="11" t="s">
        <v>16</v>
      </c>
      <c r="E5" s="11" t="s">
        <v>17</v>
      </c>
      <c r="F5" s="11" t="s">
        <v>20</v>
      </c>
      <c r="G5" s="17">
        <v>330</v>
      </c>
      <c r="H5" s="17">
        <v>3300</v>
      </c>
      <c r="I5" s="17">
        <v>3960</v>
      </c>
      <c r="J5" s="18">
        <v>0.83333333333333337</v>
      </c>
      <c r="L5" s="4">
        <f>SUM(J2:J400)</f>
        <v>309.9166666666668</v>
      </c>
    </row>
    <row r="6" spans="1:12" x14ac:dyDescent="0.25">
      <c r="A6" s="8">
        <v>1</v>
      </c>
      <c r="B6" s="13">
        <v>38353</v>
      </c>
      <c r="C6" s="10">
        <v>12</v>
      </c>
      <c r="D6" s="10" t="s">
        <v>16</v>
      </c>
      <c r="E6" s="10" t="s">
        <v>17</v>
      </c>
      <c r="F6" s="10" t="s">
        <v>20</v>
      </c>
      <c r="G6" s="14">
        <v>330</v>
      </c>
      <c r="H6" s="14">
        <v>3960</v>
      </c>
      <c r="I6" s="14">
        <v>3960</v>
      </c>
      <c r="J6" s="15">
        <v>1</v>
      </c>
      <c r="L6" s="12">
        <f>L5/L4</f>
        <v>0.77673350041771128</v>
      </c>
    </row>
    <row r="7" spans="1:12" x14ac:dyDescent="0.25">
      <c r="A7" s="9">
        <v>1</v>
      </c>
      <c r="B7" s="16">
        <v>38718</v>
      </c>
      <c r="C7" s="11">
        <v>12</v>
      </c>
      <c r="D7" s="11" t="s">
        <v>16</v>
      </c>
      <c r="E7" s="11" t="s">
        <v>17</v>
      </c>
      <c r="F7" s="11" t="s">
        <v>20</v>
      </c>
      <c r="G7" s="17">
        <v>330</v>
      </c>
      <c r="H7" s="17">
        <v>3960</v>
      </c>
      <c r="I7" s="17">
        <v>3960</v>
      </c>
      <c r="J7" s="18">
        <v>1</v>
      </c>
    </row>
    <row r="8" spans="1:12" x14ac:dyDescent="0.25">
      <c r="A8" s="8">
        <v>1</v>
      </c>
      <c r="B8" s="13">
        <v>39083</v>
      </c>
      <c r="C8" s="10">
        <v>12</v>
      </c>
      <c r="D8" s="10" t="s">
        <v>16</v>
      </c>
      <c r="E8" s="10" t="s">
        <v>17</v>
      </c>
      <c r="F8" s="10" t="s">
        <v>20</v>
      </c>
      <c r="G8" s="14">
        <v>330</v>
      </c>
      <c r="H8" s="14">
        <v>3960</v>
      </c>
      <c r="I8" s="14">
        <v>3960</v>
      </c>
      <c r="J8" s="15">
        <v>1</v>
      </c>
    </row>
    <row r="9" spans="1:12" x14ac:dyDescent="0.25">
      <c r="A9" s="9">
        <v>1</v>
      </c>
      <c r="B9" s="16">
        <v>39448</v>
      </c>
      <c r="C9" s="11">
        <v>12</v>
      </c>
      <c r="D9" s="11" t="s">
        <v>16</v>
      </c>
      <c r="E9" s="11" t="s">
        <v>17</v>
      </c>
      <c r="F9" s="11" t="s">
        <v>20</v>
      </c>
      <c r="G9" s="17">
        <v>330</v>
      </c>
      <c r="H9" s="17">
        <v>3960</v>
      </c>
      <c r="I9" s="17">
        <v>3960</v>
      </c>
      <c r="J9" s="18">
        <v>1</v>
      </c>
    </row>
    <row r="10" spans="1:12" x14ac:dyDescent="0.25">
      <c r="A10" s="8">
        <v>1</v>
      </c>
      <c r="B10" s="13">
        <v>39814</v>
      </c>
      <c r="C10" s="10">
        <v>12</v>
      </c>
      <c r="D10" s="10" t="s">
        <v>16</v>
      </c>
      <c r="E10" s="10" t="s">
        <v>17</v>
      </c>
      <c r="F10" s="10" t="s">
        <v>20</v>
      </c>
      <c r="G10" s="14">
        <v>330</v>
      </c>
      <c r="H10" s="14">
        <v>3960</v>
      </c>
      <c r="I10" s="14">
        <v>3960</v>
      </c>
      <c r="J10" s="15">
        <v>1</v>
      </c>
    </row>
    <row r="11" spans="1:12" x14ac:dyDescent="0.25">
      <c r="A11" s="9">
        <v>1</v>
      </c>
      <c r="B11" s="16">
        <v>40179</v>
      </c>
      <c r="C11" s="11">
        <v>12</v>
      </c>
      <c r="D11" s="11" t="s">
        <v>16</v>
      </c>
      <c r="E11" s="11" t="s">
        <v>17</v>
      </c>
      <c r="F11" s="11" t="s">
        <v>20</v>
      </c>
      <c r="G11" s="17">
        <v>330</v>
      </c>
      <c r="H11" s="17">
        <v>3960</v>
      </c>
      <c r="I11" s="17">
        <v>3960</v>
      </c>
      <c r="J11" s="18">
        <v>1</v>
      </c>
    </row>
    <row r="12" spans="1:12" x14ac:dyDescent="0.25">
      <c r="A12" s="8">
        <v>1</v>
      </c>
      <c r="B12" s="13">
        <v>40544</v>
      </c>
      <c r="C12" s="10">
        <v>12</v>
      </c>
      <c r="D12" s="10" t="s">
        <v>16</v>
      </c>
      <c r="E12" s="10" t="s">
        <v>17</v>
      </c>
      <c r="F12" s="10" t="s">
        <v>20</v>
      </c>
      <c r="G12" s="14">
        <v>330</v>
      </c>
      <c r="H12" s="14">
        <v>3960</v>
      </c>
      <c r="I12" s="14">
        <v>3960</v>
      </c>
      <c r="J12" s="15">
        <v>1</v>
      </c>
    </row>
    <row r="13" spans="1:12" x14ac:dyDescent="0.25">
      <c r="A13" s="9">
        <v>1</v>
      </c>
      <c r="B13" s="16">
        <v>40909</v>
      </c>
      <c r="C13" s="11">
        <v>12</v>
      </c>
      <c r="D13" s="11" t="s">
        <v>16</v>
      </c>
      <c r="E13" s="11" t="s">
        <v>17</v>
      </c>
      <c r="F13" s="11" t="s">
        <v>20</v>
      </c>
      <c r="G13" s="17">
        <v>330</v>
      </c>
      <c r="H13" s="17">
        <v>3960</v>
      </c>
      <c r="I13" s="17">
        <v>3960</v>
      </c>
      <c r="J13" s="18">
        <v>1</v>
      </c>
    </row>
    <row r="14" spans="1:12" x14ac:dyDescent="0.25">
      <c r="A14" s="8">
        <v>1</v>
      </c>
      <c r="B14" s="13">
        <v>41275</v>
      </c>
      <c r="C14" s="10">
        <v>12</v>
      </c>
      <c r="D14" s="10" t="s">
        <v>16</v>
      </c>
      <c r="E14" s="10" t="s">
        <v>17</v>
      </c>
      <c r="F14" s="10" t="s">
        <v>20</v>
      </c>
      <c r="G14" s="14">
        <v>330</v>
      </c>
      <c r="H14" s="14">
        <v>3960</v>
      </c>
      <c r="I14" s="14">
        <v>3960</v>
      </c>
      <c r="J14" s="15">
        <v>1</v>
      </c>
    </row>
    <row r="15" spans="1:12" x14ac:dyDescent="0.25">
      <c r="A15" s="9">
        <v>1</v>
      </c>
      <c r="B15" s="16">
        <v>41640</v>
      </c>
      <c r="C15" s="11">
        <v>12</v>
      </c>
      <c r="D15" s="11" t="s">
        <v>16</v>
      </c>
      <c r="E15" s="11" t="s">
        <v>17</v>
      </c>
      <c r="F15" s="11" t="s">
        <v>20</v>
      </c>
      <c r="G15" s="17">
        <v>330</v>
      </c>
      <c r="H15" s="17">
        <v>3960</v>
      </c>
      <c r="I15" s="17">
        <v>3960</v>
      </c>
      <c r="J15" s="18">
        <v>1</v>
      </c>
    </row>
    <row r="16" spans="1:12" x14ac:dyDescent="0.25">
      <c r="A16" s="8">
        <v>1</v>
      </c>
      <c r="B16" s="13">
        <v>42005</v>
      </c>
      <c r="C16" s="10">
        <v>12</v>
      </c>
      <c r="D16" s="10" t="s">
        <v>16</v>
      </c>
      <c r="E16" s="10" t="s">
        <v>17</v>
      </c>
      <c r="F16" s="10" t="s">
        <v>20</v>
      </c>
      <c r="G16" s="14">
        <v>330</v>
      </c>
      <c r="H16" s="14">
        <v>3960</v>
      </c>
      <c r="I16" s="14">
        <v>3960</v>
      </c>
      <c r="J16" s="15">
        <v>1</v>
      </c>
    </row>
    <row r="17" spans="1:10" x14ac:dyDescent="0.25">
      <c r="A17" s="9">
        <v>1</v>
      </c>
      <c r="B17" s="16">
        <v>42370</v>
      </c>
      <c r="C17" s="11">
        <v>12</v>
      </c>
      <c r="D17" s="11" t="s">
        <v>16</v>
      </c>
      <c r="E17" s="11" t="s">
        <v>17</v>
      </c>
      <c r="F17" s="11" t="s">
        <v>20</v>
      </c>
      <c r="G17" s="17">
        <v>330</v>
      </c>
      <c r="H17" s="17">
        <v>3960</v>
      </c>
      <c r="I17" s="17">
        <v>3960</v>
      </c>
      <c r="J17" s="18">
        <v>1</v>
      </c>
    </row>
    <row r="18" spans="1:10" x14ac:dyDescent="0.25">
      <c r="A18" s="8">
        <v>1</v>
      </c>
      <c r="B18" s="13">
        <v>42736</v>
      </c>
      <c r="C18" s="10">
        <v>12</v>
      </c>
      <c r="D18" s="10" t="s">
        <v>16</v>
      </c>
      <c r="E18" s="10" t="s">
        <v>17</v>
      </c>
      <c r="F18" s="10" t="s">
        <v>20</v>
      </c>
      <c r="G18" s="14">
        <v>330</v>
      </c>
      <c r="H18" s="14">
        <v>3960</v>
      </c>
      <c r="I18" s="14">
        <v>3960</v>
      </c>
      <c r="J18" s="15">
        <v>1</v>
      </c>
    </row>
    <row r="19" spans="1:10" x14ac:dyDescent="0.25">
      <c r="A19" s="9">
        <v>1</v>
      </c>
      <c r="B19" s="16">
        <v>43101</v>
      </c>
      <c r="C19" s="11">
        <v>12</v>
      </c>
      <c r="D19" s="11" t="s">
        <v>16</v>
      </c>
      <c r="E19" s="11" t="s">
        <v>17</v>
      </c>
      <c r="F19" s="11" t="s">
        <v>20</v>
      </c>
      <c r="G19" s="17">
        <v>330</v>
      </c>
      <c r="H19" s="17">
        <v>3960</v>
      </c>
      <c r="I19" s="17">
        <v>3960</v>
      </c>
      <c r="J19" s="18">
        <v>1</v>
      </c>
    </row>
    <row r="20" spans="1:10" x14ac:dyDescent="0.25">
      <c r="A20" s="8">
        <v>1</v>
      </c>
      <c r="B20" s="13">
        <v>43466</v>
      </c>
      <c r="C20" s="10">
        <v>11</v>
      </c>
      <c r="D20" s="10" t="s">
        <v>16</v>
      </c>
      <c r="E20" s="10" t="s">
        <v>17</v>
      </c>
      <c r="F20" s="10" t="s">
        <v>20</v>
      </c>
      <c r="G20" s="14">
        <v>330</v>
      </c>
      <c r="H20" s="14">
        <v>3630</v>
      </c>
      <c r="I20" s="14">
        <v>3960</v>
      </c>
      <c r="J20" s="15">
        <v>0.91666666666666663</v>
      </c>
    </row>
    <row r="21" spans="1:10" x14ac:dyDescent="0.25">
      <c r="A21" s="9">
        <v>57</v>
      </c>
      <c r="B21" s="16">
        <v>36892</v>
      </c>
      <c r="C21" s="11">
        <v>11</v>
      </c>
      <c r="D21" s="11" t="s">
        <v>16</v>
      </c>
      <c r="E21" s="11" t="s">
        <v>85</v>
      </c>
      <c r="F21" s="11" t="s">
        <v>26</v>
      </c>
      <c r="G21" s="17">
        <v>540</v>
      </c>
      <c r="H21" s="17">
        <v>5940</v>
      </c>
      <c r="I21" s="17">
        <v>6480</v>
      </c>
      <c r="J21" s="18">
        <v>0.91666666666666663</v>
      </c>
    </row>
    <row r="22" spans="1:10" x14ac:dyDescent="0.25">
      <c r="A22" s="8">
        <v>57</v>
      </c>
      <c r="B22" s="13">
        <v>37257</v>
      </c>
      <c r="C22" s="10">
        <v>8</v>
      </c>
      <c r="D22" s="10" t="s">
        <v>16</v>
      </c>
      <c r="E22" s="10" t="s">
        <v>85</v>
      </c>
      <c r="F22" s="10" t="s">
        <v>26</v>
      </c>
      <c r="G22" s="14">
        <v>540</v>
      </c>
      <c r="H22" s="14">
        <v>4320</v>
      </c>
      <c r="I22" s="14">
        <v>6480</v>
      </c>
      <c r="J22" s="15">
        <v>0.66666666666666663</v>
      </c>
    </row>
    <row r="23" spans="1:10" x14ac:dyDescent="0.25">
      <c r="A23" s="9">
        <v>57</v>
      </c>
      <c r="B23" s="16">
        <v>37622</v>
      </c>
      <c r="C23" s="11">
        <v>8</v>
      </c>
      <c r="D23" s="11" t="s">
        <v>16</v>
      </c>
      <c r="E23" s="11" t="s">
        <v>85</v>
      </c>
      <c r="F23" s="11" t="s">
        <v>26</v>
      </c>
      <c r="G23" s="17">
        <v>540</v>
      </c>
      <c r="H23" s="17">
        <v>4320</v>
      </c>
      <c r="I23" s="17">
        <v>6480</v>
      </c>
      <c r="J23" s="18">
        <v>0.66666666666666663</v>
      </c>
    </row>
    <row r="24" spans="1:10" x14ac:dyDescent="0.25">
      <c r="A24" s="8">
        <v>57</v>
      </c>
      <c r="B24" s="13">
        <v>37987</v>
      </c>
      <c r="C24" s="10">
        <v>10</v>
      </c>
      <c r="D24" s="10" t="s">
        <v>16</v>
      </c>
      <c r="E24" s="10" t="s">
        <v>85</v>
      </c>
      <c r="F24" s="10" t="s">
        <v>26</v>
      </c>
      <c r="G24" s="14">
        <v>540</v>
      </c>
      <c r="H24" s="14">
        <v>5400</v>
      </c>
      <c r="I24" s="14">
        <v>6480</v>
      </c>
      <c r="J24" s="15">
        <v>0.83333333333333337</v>
      </c>
    </row>
    <row r="25" spans="1:10" x14ac:dyDescent="0.25">
      <c r="A25" s="9">
        <v>57</v>
      </c>
      <c r="B25" s="16">
        <v>38353</v>
      </c>
      <c r="C25" s="11">
        <v>7</v>
      </c>
      <c r="D25" s="11" t="s">
        <v>16</v>
      </c>
      <c r="E25" s="11" t="s">
        <v>85</v>
      </c>
      <c r="F25" s="11" t="s">
        <v>26</v>
      </c>
      <c r="G25" s="17">
        <v>540</v>
      </c>
      <c r="H25" s="17">
        <v>3780</v>
      </c>
      <c r="I25" s="17">
        <v>6480</v>
      </c>
      <c r="J25" s="18">
        <v>0.58333333333333337</v>
      </c>
    </row>
    <row r="26" spans="1:10" x14ac:dyDescent="0.25">
      <c r="A26" s="8">
        <v>57</v>
      </c>
      <c r="B26" s="13">
        <v>38718</v>
      </c>
      <c r="C26" s="10">
        <v>9</v>
      </c>
      <c r="D26" s="10" t="s">
        <v>16</v>
      </c>
      <c r="E26" s="10" t="s">
        <v>85</v>
      </c>
      <c r="F26" s="10" t="s">
        <v>26</v>
      </c>
      <c r="G26" s="14">
        <v>540</v>
      </c>
      <c r="H26" s="14">
        <v>4860</v>
      </c>
      <c r="I26" s="14">
        <v>6480</v>
      </c>
      <c r="J26" s="15">
        <v>0.75</v>
      </c>
    </row>
    <row r="27" spans="1:10" x14ac:dyDescent="0.25">
      <c r="A27" s="9">
        <v>57</v>
      </c>
      <c r="B27" s="16">
        <v>39083</v>
      </c>
      <c r="C27" s="11">
        <v>11</v>
      </c>
      <c r="D27" s="11" t="s">
        <v>16</v>
      </c>
      <c r="E27" s="11" t="s">
        <v>85</v>
      </c>
      <c r="F27" s="11" t="s">
        <v>26</v>
      </c>
      <c r="G27" s="17">
        <v>540</v>
      </c>
      <c r="H27" s="17">
        <v>5940</v>
      </c>
      <c r="I27" s="17">
        <v>6480</v>
      </c>
      <c r="J27" s="18">
        <v>0.91666666666666663</v>
      </c>
    </row>
    <row r="28" spans="1:10" x14ac:dyDescent="0.25">
      <c r="A28" s="8">
        <v>57</v>
      </c>
      <c r="B28" s="13">
        <v>39448</v>
      </c>
      <c r="C28" s="10">
        <v>8</v>
      </c>
      <c r="D28" s="10" t="s">
        <v>16</v>
      </c>
      <c r="E28" s="10" t="s">
        <v>85</v>
      </c>
      <c r="F28" s="10" t="s">
        <v>26</v>
      </c>
      <c r="G28" s="14">
        <v>540</v>
      </c>
      <c r="H28" s="14">
        <v>4320</v>
      </c>
      <c r="I28" s="14">
        <v>6480</v>
      </c>
      <c r="J28" s="15">
        <v>0.66666666666666663</v>
      </c>
    </row>
    <row r="29" spans="1:10" x14ac:dyDescent="0.25">
      <c r="A29" s="9">
        <v>57</v>
      </c>
      <c r="B29" s="16">
        <v>39814</v>
      </c>
      <c r="C29" s="11">
        <v>7</v>
      </c>
      <c r="D29" s="11" t="s">
        <v>16</v>
      </c>
      <c r="E29" s="11" t="s">
        <v>85</v>
      </c>
      <c r="F29" s="11" t="s">
        <v>26</v>
      </c>
      <c r="G29" s="17">
        <v>540</v>
      </c>
      <c r="H29" s="17">
        <v>3780</v>
      </c>
      <c r="I29" s="17">
        <v>6480</v>
      </c>
      <c r="J29" s="18">
        <v>0.58333333333333337</v>
      </c>
    </row>
    <row r="30" spans="1:10" x14ac:dyDescent="0.25">
      <c r="A30" s="8">
        <v>57</v>
      </c>
      <c r="B30" s="13">
        <v>40179</v>
      </c>
      <c r="C30" s="10">
        <v>11</v>
      </c>
      <c r="D30" s="10" t="s">
        <v>16</v>
      </c>
      <c r="E30" s="10" t="s">
        <v>85</v>
      </c>
      <c r="F30" s="10" t="s">
        <v>26</v>
      </c>
      <c r="G30" s="14">
        <v>540</v>
      </c>
      <c r="H30" s="14">
        <v>5940</v>
      </c>
      <c r="I30" s="14">
        <v>6480</v>
      </c>
      <c r="J30" s="15">
        <v>0.91666666666666663</v>
      </c>
    </row>
    <row r="31" spans="1:10" x14ac:dyDescent="0.25">
      <c r="A31" s="9">
        <v>57</v>
      </c>
      <c r="B31" s="16">
        <v>40544</v>
      </c>
      <c r="C31" s="11">
        <v>11</v>
      </c>
      <c r="D31" s="11" t="s">
        <v>16</v>
      </c>
      <c r="E31" s="11" t="s">
        <v>85</v>
      </c>
      <c r="F31" s="11" t="s">
        <v>26</v>
      </c>
      <c r="G31" s="17">
        <v>540</v>
      </c>
      <c r="H31" s="17">
        <v>5940</v>
      </c>
      <c r="I31" s="17">
        <v>6480</v>
      </c>
      <c r="J31" s="18">
        <v>0.91666666666666663</v>
      </c>
    </row>
    <row r="32" spans="1:10" x14ac:dyDescent="0.25">
      <c r="A32" s="8">
        <v>57</v>
      </c>
      <c r="B32" s="13">
        <v>40909</v>
      </c>
      <c r="C32" s="10">
        <v>7</v>
      </c>
      <c r="D32" s="10" t="s">
        <v>16</v>
      </c>
      <c r="E32" s="10" t="s">
        <v>85</v>
      </c>
      <c r="F32" s="10" t="s">
        <v>26</v>
      </c>
      <c r="G32" s="14">
        <v>540</v>
      </c>
      <c r="H32" s="14">
        <v>3780</v>
      </c>
      <c r="I32" s="14">
        <v>6480</v>
      </c>
      <c r="J32" s="15">
        <v>0.58333333333333337</v>
      </c>
    </row>
    <row r="33" spans="1:10" x14ac:dyDescent="0.25">
      <c r="A33" s="9">
        <v>57</v>
      </c>
      <c r="B33" s="16">
        <v>41275</v>
      </c>
      <c r="C33" s="11">
        <v>9</v>
      </c>
      <c r="D33" s="11" t="s">
        <v>16</v>
      </c>
      <c r="E33" s="11" t="s">
        <v>85</v>
      </c>
      <c r="F33" s="11" t="s">
        <v>26</v>
      </c>
      <c r="G33" s="17">
        <v>540</v>
      </c>
      <c r="H33" s="17">
        <v>4860</v>
      </c>
      <c r="I33" s="17">
        <v>6480</v>
      </c>
      <c r="J33" s="18">
        <v>0.75</v>
      </c>
    </row>
    <row r="34" spans="1:10" x14ac:dyDescent="0.25">
      <c r="A34" s="8">
        <v>57</v>
      </c>
      <c r="B34" s="13">
        <v>41640</v>
      </c>
      <c r="C34" s="10">
        <v>7</v>
      </c>
      <c r="D34" s="10" t="s">
        <v>16</v>
      </c>
      <c r="E34" s="10" t="s">
        <v>85</v>
      </c>
      <c r="F34" s="10" t="s">
        <v>26</v>
      </c>
      <c r="G34" s="14">
        <v>540</v>
      </c>
      <c r="H34" s="14">
        <v>3780</v>
      </c>
      <c r="I34" s="14">
        <v>6480</v>
      </c>
      <c r="J34" s="15">
        <v>0.58333333333333337</v>
      </c>
    </row>
    <row r="35" spans="1:10" x14ac:dyDescent="0.25">
      <c r="A35" s="9">
        <v>57</v>
      </c>
      <c r="B35" s="16">
        <v>42005</v>
      </c>
      <c r="C35" s="11">
        <v>9</v>
      </c>
      <c r="D35" s="11" t="s">
        <v>16</v>
      </c>
      <c r="E35" s="11" t="s">
        <v>85</v>
      </c>
      <c r="F35" s="11" t="s">
        <v>26</v>
      </c>
      <c r="G35" s="17">
        <v>540</v>
      </c>
      <c r="H35" s="17">
        <v>4860</v>
      </c>
      <c r="I35" s="17">
        <v>6480</v>
      </c>
      <c r="J35" s="18">
        <v>0.75</v>
      </c>
    </row>
    <row r="36" spans="1:10" x14ac:dyDescent="0.25">
      <c r="A36" s="8">
        <v>57</v>
      </c>
      <c r="B36" s="13">
        <v>42370</v>
      </c>
      <c r="C36" s="10">
        <v>11</v>
      </c>
      <c r="D36" s="10" t="s">
        <v>16</v>
      </c>
      <c r="E36" s="10" t="s">
        <v>85</v>
      </c>
      <c r="F36" s="10" t="s">
        <v>26</v>
      </c>
      <c r="G36" s="14">
        <v>540</v>
      </c>
      <c r="H36" s="14">
        <v>5940</v>
      </c>
      <c r="I36" s="14">
        <v>6480</v>
      </c>
      <c r="J36" s="15">
        <v>0.91666666666666663</v>
      </c>
    </row>
    <row r="37" spans="1:10" x14ac:dyDescent="0.25">
      <c r="A37" s="9">
        <v>57</v>
      </c>
      <c r="B37" s="16">
        <v>42736</v>
      </c>
      <c r="C37" s="11">
        <v>11</v>
      </c>
      <c r="D37" s="11" t="s">
        <v>16</v>
      </c>
      <c r="E37" s="11" t="s">
        <v>85</v>
      </c>
      <c r="F37" s="11" t="s">
        <v>26</v>
      </c>
      <c r="G37" s="17">
        <v>540</v>
      </c>
      <c r="H37" s="17">
        <v>5940</v>
      </c>
      <c r="I37" s="17">
        <v>6480</v>
      </c>
      <c r="J37" s="18">
        <v>0.91666666666666663</v>
      </c>
    </row>
    <row r="38" spans="1:10" x14ac:dyDescent="0.25">
      <c r="A38" s="8">
        <v>57</v>
      </c>
      <c r="B38" s="13">
        <v>43101</v>
      </c>
      <c r="C38" s="10">
        <v>11</v>
      </c>
      <c r="D38" s="10" t="s">
        <v>16</v>
      </c>
      <c r="E38" s="10" t="s">
        <v>85</v>
      </c>
      <c r="F38" s="10" t="s">
        <v>26</v>
      </c>
      <c r="G38" s="14">
        <v>540</v>
      </c>
      <c r="H38" s="14">
        <v>5940</v>
      </c>
      <c r="I38" s="14">
        <v>6480</v>
      </c>
      <c r="J38" s="15">
        <v>0.91666666666666663</v>
      </c>
    </row>
    <row r="39" spans="1:10" x14ac:dyDescent="0.25">
      <c r="A39" s="9">
        <v>57</v>
      </c>
      <c r="B39" s="16">
        <v>43466</v>
      </c>
      <c r="C39" s="11">
        <v>11</v>
      </c>
      <c r="D39" s="11" t="s">
        <v>16</v>
      </c>
      <c r="E39" s="11" t="s">
        <v>85</v>
      </c>
      <c r="F39" s="11" t="s">
        <v>26</v>
      </c>
      <c r="G39" s="17">
        <v>540</v>
      </c>
      <c r="H39" s="17">
        <v>5940</v>
      </c>
      <c r="I39" s="17">
        <v>6480</v>
      </c>
      <c r="J39" s="18">
        <v>0.91666666666666663</v>
      </c>
    </row>
    <row r="40" spans="1:10" x14ac:dyDescent="0.25">
      <c r="A40" s="8">
        <v>58</v>
      </c>
      <c r="B40" s="13">
        <v>36892</v>
      </c>
      <c r="C40" s="10">
        <v>10</v>
      </c>
      <c r="D40" s="10" t="s">
        <v>16</v>
      </c>
      <c r="E40" s="10" t="s">
        <v>85</v>
      </c>
      <c r="F40" s="10" t="s">
        <v>20</v>
      </c>
      <c r="G40" s="14">
        <v>420</v>
      </c>
      <c r="H40" s="14">
        <v>4200</v>
      </c>
      <c r="I40" s="14">
        <v>5040</v>
      </c>
      <c r="J40" s="15">
        <v>0.83333333333333337</v>
      </c>
    </row>
    <row r="41" spans="1:10" x14ac:dyDescent="0.25">
      <c r="A41" s="9">
        <v>58</v>
      </c>
      <c r="B41" s="16">
        <v>37257</v>
      </c>
      <c r="C41" s="11">
        <v>10</v>
      </c>
      <c r="D41" s="11" t="s">
        <v>16</v>
      </c>
      <c r="E41" s="11" t="s">
        <v>85</v>
      </c>
      <c r="F41" s="11" t="s">
        <v>20</v>
      </c>
      <c r="G41" s="17">
        <v>420</v>
      </c>
      <c r="H41" s="17">
        <v>4200</v>
      </c>
      <c r="I41" s="17">
        <v>5040</v>
      </c>
      <c r="J41" s="18">
        <v>0.83333333333333337</v>
      </c>
    </row>
    <row r="42" spans="1:10" x14ac:dyDescent="0.25">
      <c r="A42" s="8">
        <v>58</v>
      </c>
      <c r="B42" s="13">
        <v>37622</v>
      </c>
      <c r="C42" s="10">
        <v>11</v>
      </c>
      <c r="D42" s="10" t="s">
        <v>16</v>
      </c>
      <c r="E42" s="10" t="s">
        <v>85</v>
      </c>
      <c r="F42" s="10" t="s">
        <v>20</v>
      </c>
      <c r="G42" s="14">
        <v>420</v>
      </c>
      <c r="H42" s="14">
        <v>4620</v>
      </c>
      <c r="I42" s="14">
        <v>5040</v>
      </c>
      <c r="J42" s="15">
        <v>0.91666666666666663</v>
      </c>
    </row>
    <row r="43" spans="1:10" x14ac:dyDescent="0.25">
      <c r="A43" s="9">
        <v>58</v>
      </c>
      <c r="B43" s="16">
        <v>37987</v>
      </c>
      <c r="C43" s="11">
        <v>10</v>
      </c>
      <c r="D43" s="11" t="s">
        <v>16</v>
      </c>
      <c r="E43" s="11" t="s">
        <v>85</v>
      </c>
      <c r="F43" s="11" t="s">
        <v>20</v>
      </c>
      <c r="G43" s="17">
        <v>420</v>
      </c>
      <c r="H43" s="17">
        <v>4200</v>
      </c>
      <c r="I43" s="17">
        <v>5040</v>
      </c>
      <c r="J43" s="18">
        <v>0.83333333333333337</v>
      </c>
    </row>
    <row r="44" spans="1:10" x14ac:dyDescent="0.25">
      <c r="A44" s="8">
        <v>58</v>
      </c>
      <c r="B44" s="13">
        <v>38353</v>
      </c>
      <c r="C44" s="10">
        <v>9</v>
      </c>
      <c r="D44" s="10" t="s">
        <v>16</v>
      </c>
      <c r="E44" s="10" t="s">
        <v>85</v>
      </c>
      <c r="F44" s="10" t="s">
        <v>20</v>
      </c>
      <c r="G44" s="14">
        <v>420</v>
      </c>
      <c r="H44" s="14">
        <v>3780</v>
      </c>
      <c r="I44" s="14">
        <v>5040</v>
      </c>
      <c r="J44" s="15">
        <v>0.75</v>
      </c>
    </row>
    <row r="45" spans="1:10" x14ac:dyDescent="0.25">
      <c r="A45" s="9">
        <v>58</v>
      </c>
      <c r="B45" s="16">
        <v>38718</v>
      </c>
      <c r="C45" s="11">
        <v>10</v>
      </c>
      <c r="D45" s="11" t="s">
        <v>16</v>
      </c>
      <c r="E45" s="11" t="s">
        <v>85</v>
      </c>
      <c r="F45" s="11" t="s">
        <v>20</v>
      </c>
      <c r="G45" s="17">
        <v>420</v>
      </c>
      <c r="H45" s="17">
        <v>4200</v>
      </c>
      <c r="I45" s="17">
        <v>5040</v>
      </c>
      <c r="J45" s="18">
        <v>0.83333333333333337</v>
      </c>
    </row>
    <row r="46" spans="1:10" x14ac:dyDescent="0.25">
      <c r="A46" s="8">
        <v>58</v>
      </c>
      <c r="B46" s="13">
        <v>39083</v>
      </c>
      <c r="C46" s="10">
        <v>11</v>
      </c>
      <c r="D46" s="10" t="s">
        <v>16</v>
      </c>
      <c r="E46" s="10" t="s">
        <v>85</v>
      </c>
      <c r="F46" s="10" t="s">
        <v>20</v>
      </c>
      <c r="G46" s="14">
        <v>420</v>
      </c>
      <c r="H46" s="14">
        <v>4620</v>
      </c>
      <c r="I46" s="14">
        <v>5040</v>
      </c>
      <c r="J46" s="15">
        <v>0.91666666666666663</v>
      </c>
    </row>
    <row r="47" spans="1:10" x14ac:dyDescent="0.25">
      <c r="A47" s="9">
        <v>58</v>
      </c>
      <c r="B47" s="16">
        <v>39448</v>
      </c>
      <c r="C47" s="11">
        <v>10</v>
      </c>
      <c r="D47" s="11" t="s">
        <v>16</v>
      </c>
      <c r="E47" s="11" t="s">
        <v>85</v>
      </c>
      <c r="F47" s="11" t="s">
        <v>20</v>
      </c>
      <c r="G47" s="17">
        <v>420</v>
      </c>
      <c r="H47" s="17">
        <v>4200</v>
      </c>
      <c r="I47" s="17">
        <v>5040</v>
      </c>
      <c r="J47" s="18">
        <v>0.83333333333333337</v>
      </c>
    </row>
    <row r="48" spans="1:10" x14ac:dyDescent="0.25">
      <c r="A48" s="8">
        <v>58</v>
      </c>
      <c r="B48" s="13">
        <v>39814</v>
      </c>
      <c r="C48" s="10">
        <v>7</v>
      </c>
      <c r="D48" s="10" t="s">
        <v>16</v>
      </c>
      <c r="E48" s="10" t="s">
        <v>85</v>
      </c>
      <c r="F48" s="10" t="s">
        <v>20</v>
      </c>
      <c r="G48" s="14">
        <v>420</v>
      </c>
      <c r="H48" s="14">
        <v>2940</v>
      </c>
      <c r="I48" s="14">
        <v>5040</v>
      </c>
      <c r="J48" s="15">
        <v>0.58333333333333337</v>
      </c>
    </row>
    <row r="49" spans="1:10" x14ac:dyDescent="0.25">
      <c r="A49" s="9">
        <v>58</v>
      </c>
      <c r="B49" s="16">
        <v>40179</v>
      </c>
      <c r="C49" s="11">
        <v>8</v>
      </c>
      <c r="D49" s="11" t="s">
        <v>16</v>
      </c>
      <c r="E49" s="11" t="s">
        <v>85</v>
      </c>
      <c r="F49" s="11" t="s">
        <v>20</v>
      </c>
      <c r="G49" s="17">
        <v>420</v>
      </c>
      <c r="H49" s="17">
        <v>3360</v>
      </c>
      <c r="I49" s="17">
        <v>5040</v>
      </c>
      <c r="J49" s="18">
        <v>0.66666666666666663</v>
      </c>
    </row>
    <row r="50" spans="1:10" x14ac:dyDescent="0.25">
      <c r="A50" s="8">
        <v>58</v>
      </c>
      <c r="B50" s="13">
        <v>40544</v>
      </c>
      <c r="C50" s="10">
        <v>8</v>
      </c>
      <c r="D50" s="10" t="s">
        <v>16</v>
      </c>
      <c r="E50" s="10" t="s">
        <v>85</v>
      </c>
      <c r="F50" s="10" t="s">
        <v>20</v>
      </c>
      <c r="G50" s="14">
        <v>420</v>
      </c>
      <c r="H50" s="14">
        <v>3360</v>
      </c>
      <c r="I50" s="14">
        <v>5040</v>
      </c>
      <c r="J50" s="15">
        <v>0.66666666666666663</v>
      </c>
    </row>
    <row r="51" spans="1:10" x14ac:dyDescent="0.25">
      <c r="A51" s="9">
        <v>58</v>
      </c>
      <c r="B51" s="16">
        <v>40909</v>
      </c>
      <c r="C51" s="11">
        <v>9</v>
      </c>
      <c r="D51" s="11" t="s">
        <v>16</v>
      </c>
      <c r="E51" s="11" t="s">
        <v>85</v>
      </c>
      <c r="F51" s="11" t="s">
        <v>20</v>
      </c>
      <c r="G51" s="17">
        <v>420</v>
      </c>
      <c r="H51" s="17">
        <v>3780</v>
      </c>
      <c r="I51" s="17">
        <v>5040</v>
      </c>
      <c r="J51" s="18">
        <v>0.75</v>
      </c>
    </row>
    <row r="52" spans="1:10" x14ac:dyDescent="0.25">
      <c r="A52" s="8">
        <v>58</v>
      </c>
      <c r="B52" s="13">
        <v>41275</v>
      </c>
      <c r="C52" s="10">
        <v>8</v>
      </c>
      <c r="D52" s="10" t="s">
        <v>16</v>
      </c>
      <c r="E52" s="10" t="s">
        <v>85</v>
      </c>
      <c r="F52" s="10" t="s">
        <v>20</v>
      </c>
      <c r="G52" s="14">
        <v>420</v>
      </c>
      <c r="H52" s="14">
        <v>3360</v>
      </c>
      <c r="I52" s="14">
        <v>5040</v>
      </c>
      <c r="J52" s="15">
        <v>0.66666666666666663</v>
      </c>
    </row>
    <row r="53" spans="1:10" x14ac:dyDescent="0.25">
      <c r="A53" s="9">
        <v>58</v>
      </c>
      <c r="B53" s="16">
        <v>41640</v>
      </c>
      <c r="C53" s="11">
        <v>10</v>
      </c>
      <c r="D53" s="11" t="s">
        <v>16</v>
      </c>
      <c r="E53" s="11" t="s">
        <v>85</v>
      </c>
      <c r="F53" s="11" t="s">
        <v>20</v>
      </c>
      <c r="G53" s="17">
        <v>420</v>
      </c>
      <c r="H53" s="17">
        <v>4200</v>
      </c>
      <c r="I53" s="17">
        <v>5040</v>
      </c>
      <c r="J53" s="18">
        <v>0.83333333333333337</v>
      </c>
    </row>
    <row r="54" spans="1:10" x14ac:dyDescent="0.25">
      <c r="A54" s="8">
        <v>58</v>
      </c>
      <c r="B54" s="13">
        <v>42005</v>
      </c>
      <c r="C54" s="10">
        <v>7</v>
      </c>
      <c r="D54" s="10" t="s">
        <v>16</v>
      </c>
      <c r="E54" s="10" t="s">
        <v>85</v>
      </c>
      <c r="F54" s="10" t="s">
        <v>20</v>
      </c>
      <c r="G54" s="14">
        <v>420</v>
      </c>
      <c r="H54" s="14">
        <v>2940</v>
      </c>
      <c r="I54" s="14">
        <v>5040</v>
      </c>
      <c r="J54" s="15">
        <v>0.58333333333333337</v>
      </c>
    </row>
    <row r="55" spans="1:10" x14ac:dyDescent="0.25">
      <c r="A55" s="9">
        <v>58</v>
      </c>
      <c r="B55" s="16">
        <v>42370</v>
      </c>
      <c r="C55" s="11">
        <v>10</v>
      </c>
      <c r="D55" s="11" t="s">
        <v>16</v>
      </c>
      <c r="E55" s="11" t="s">
        <v>85</v>
      </c>
      <c r="F55" s="11" t="s">
        <v>20</v>
      </c>
      <c r="G55" s="17">
        <v>420</v>
      </c>
      <c r="H55" s="17">
        <v>4200</v>
      </c>
      <c r="I55" s="17">
        <v>5040</v>
      </c>
      <c r="J55" s="18">
        <v>0.83333333333333337</v>
      </c>
    </row>
    <row r="56" spans="1:10" x14ac:dyDescent="0.25">
      <c r="A56" s="8">
        <v>58</v>
      </c>
      <c r="B56" s="13">
        <v>42736</v>
      </c>
      <c r="C56" s="10">
        <v>10</v>
      </c>
      <c r="D56" s="10" t="s">
        <v>16</v>
      </c>
      <c r="E56" s="10" t="s">
        <v>85</v>
      </c>
      <c r="F56" s="10" t="s">
        <v>20</v>
      </c>
      <c r="G56" s="14">
        <v>420</v>
      </c>
      <c r="H56" s="14">
        <v>4200</v>
      </c>
      <c r="I56" s="14">
        <v>5040</v>
      </c>
      <c r="J56" s="15">
        <v>0.83333333333333337</v>
      </c>
    </row>
    <row r="57" spans="1:10" x14ac:dyDescent="0.25">
      <c r="A57" s="9">
        <v>58</v>
      </c>
      <c r="B57" s="16">
        <v>43101</v>
      </c>
      <c r="C57" s="11">
        <v>11</v>
      </c>
      <c r="D57" s="11" t="s">
        <v>16</v>
      </c>
      <c r="E57" s="11" t="s">
        <v>85</v>
      </c>
      <c r="F57" s="11" t="s">
        <v>20</v>
      </c>
      <c r="G57" s="17">
        <v>420</v>
      </c>
      <c r="H57" s="17">
        <v>4620</v>
      </c>
      <c r="I57" s="17">
        <v>5040</v>
      </c>
      <c r="J57" s="18">
        <v>0.91666666666666663</v>
      </c>
    </row>
    <row r="58" spans="1:10" x14ac:dyDescent="0.25">
      <c r="A58" s="8">
        <v>58</v>
      </c>
      <c r="B58" s="13">
        <v>43466</v>
      </c>
      <c r="C58" s="10">
        <v>11</v>
      </c>
      <c r="D58" s="10" t="s">
        <v>16</v>
      </c>
      <c r="E58" s="10" t="s">
        <v>85</v>
      </c>
      <c r="F58" s="10" t="s">
        <v>20</v>
      </c>
      <c r="G58" s="14">
        <v>420</v>
      </c>
      <c r="H58" s="14">
        <v>4620</v>
      </c>
      <c r="I58" s="14">
        <v>5040</v>
      </c>
      <c r="J58" s="15">
        <v>0.91666666666666663</v>
      </c>
    </row>
    <row r="59" spans="1:10" x14ac:dyDescent="0.25">
      <c r="A59" s="9">
        <v>59</v>
      </c>
      <c r="B59" s="16">
        <v>36892</v>
      </c>
      <c r="C59" s="11">
        <v>9</v>
      </c>
      <c r="D59" s="11" t="s">
        <v>16</v>
      </c>
      <c r="E59" s="11" t="s">
        <v>85</v>
      </c>
      <c r="F59" s="11" t="s">
        <v>28</v>
      </c>
      <c r="G59" s="17">
        <v>1080</v>
      </c>
      <c r="H59" s="17">
        <v>9720</v>
      </c>
      <c r="I59" s="17">
        <v>12960</v>
      </c>
      <c r="J59" s="18">
        <v>0.75</v>
      </c>
    </row>
    <row r="60" spans="1:10" x14ac:dyDescent="0.25">
      <c r="A60" s="8">
        <v>59</v>
      </c>
      <c r="B60" s="13">
        <v>37257</v>
      </c>
      <c r="C60" s="10">
        <v>9</v>
      </c>
      <c r="D60" s="10" t="s">
        <v>16</v>
      </c>
      <c r="E60" s="10" t="s">
        <v>85</v>
      </c>
      <c r="F60" s="10" t="s">
        <v>28</v>
      </c>
      <c r="G60" s="14">
        <v>1080</v>
      </c>
      <c r="H60" s="14">
        <v>9720</v>
      </c>
      <c r="I60" s="14">
        <v>12960</v>
      </c>
      <c r="J60" s="15">
        <v>0.75</v>
      </c>
    </row>
    <row r="61" spans="1:10" x14ac:dyDescent="0.25">
      <c r="A61" s="9">
        <v>59</v>
      </c>
      <c r="B61" s="16">
        <v>37622</v>
      </c>
      <c r="C61" s="11">
        <v>8</v>
      </c>
      <c r="D61" s="11" t="s">
        <v>16</v>
      </c>
      <c r="E61" s="11" t="s">
        <v>85</v>
      </c>
      <c r="F61" s="11" t="s">
        <v>28</v>
      </c>
      <c r="G61" s="17">
        <v>1080</v>
      </c>
      <c r="H61" s="17">
        <v>8640</v>
      </c>
      <c r="I61" s="17">
        <v>12960</v>
      </c>
      <c r="J61" s="18">
        <v>0.66666666666666663</v>
      </c>
    </row>
    <row r="62" spans="1:10" x14ac:dyDescent="0.25">
      <c r="A62" s="8">
        <v>59</v>
      </c>
      <c r="B62" s="13">
        <v>37987</v>
      </c>
      <c r="C62" s="10">
        <v>11</v>
      </c>
      <c r="D62" s="10" t="s">
        <v>16</v>
      </c>
      <c r="E62" s="10" t="s">
        <v>85</v>
      </c>
      <c r="F62" s="10" t="s">
        <v>28</v>
      </c>
      <c r="G62" s="14">
        <v>1080</v>
      </c>
      <c r="H62" s="14">
        <v>11880</v>
      </c>
      <c r="I62" s="14">
        <v>12960</v>
      </c>
      <c r="J62" s="15">
        <v>0.91666666666666663</v>
      </c>
    </row>
    <row r="63" spans="1:10" x14ac:dyDescent="0.25">
      <c r="A63" s="9">
        <v>59</v>
      </c>
      <c r="B63" s="16">
        <v>38353</v>
      </c>
      <c r="C63" s="11">
        <v>11</v>
      </c>
      <c r="D63" s="11" t="s">
        <v>16</v>
      </c>
      <c r="E63" s="11" t="s">
        <v>85</v>
      </c>
      <c r="F63" s="11" t="s">
        <v>28</v>
      </c>
      <c r="G63" s="17">
        <v>1080</v>
      </c>
      <c r="H63" s="17">
        <v>11880</v>
      </c>
      <c r="I63" s="17">
        <v>12960</v>
      </c>
      <c r="J63" s="18">
        <v>0.91666666666666663</v>
      </c>
    </row>
    <row r="64" spans="1:10" x14ac:dyDescent="0.25">
      <c r="A64" s="8">
        <v>59</v>
      </c>
      <c r="B64" s="13">
        <v>38718</v>
      </c>
      <c r="C64" s="10">
        <v>9</v>
      </c>
      <c r="D64" s="10" t="s">
        <v>16</v>
      </c>
      <c r="E64" s="10" t="s">
        <v>85</v>
      </c>
      <c r="F64" s="10" t="s">
        <v>28</v>
      </c>
      <c r="G64" s="14">
        <v>1080</v>
      </c>
      <c r="H64" s="14">
        <v>9720</v>
      </c>
      <c r="I64" s="14">
        <v>12960</v>
      </c>
      <c r="J64" s="15">
        <v>0.75</v>
      </c>
    </row>
    <row r="65" spans="1:10" x14ac:dyDescent="0.25">
      <c r="A65" s="9">
        <v>59</v>
      </c>
      <c r="B65" s="16">
        <v>39083</v>
      </c>
      <c r="C65" s="11">
        <v>7</v>
      </c>
      <c r="D65" s="11" t="s">
        <v>16</v>
      </c>
      <c r="E65" s="11" t="s">
        <v>85</v>
      </c>
      <c r="F65" s="11" t="s">
        <v>28</v>
      </c>
      <c r="G65" s="17">
        <v>1080</v>
      </c>
      <c r="H65" s="17">
        <v>7560</v>
      </c>
      <c r="I65" s="17">
        <v>12960</v>
      </c>
      <c r="J65" s="18">
        <v>0.58333333333333337</v>
      </c>
    </row>
    <row r="66" spans="1:10" x14ac:dyDescent="0.25">
      <c r="A66" s="8">
        <v>59</v>
      </c>
      <c r="B66" s="13">
        <v>39448</v>
      </c>
      <c r="C66" s="10">
        <v>7</v>
      </c>
      <c r="D66" s="10" t="s">
        <v>16</v>
      </c>
      <c r="E66" s="10" t="s">
        <v>85</v>
      </c>
      <c r="F66" s="10" t="s">
        <v>28</v>
      </c>
      <c r="G66" s="14">
        <v>1080</v>
      </c>
      <c r="H66" s="14">
        <v>7560</v>
      </c>
      <c r="I66" s="14">
        <v>12960</v>
      </c>
      <c r="J66" s="15">
        <v>0.58333333333333337</v>
      </c>
    </row>
    <row r="67" spans="1:10" x14ac:dyDescent="0.25">
      <c r="A67" s="9">
        <v>59</v>
      </c>
      <c r="B67" s="16">
        <v>39814</v>
      </c>
      <c r="C67" s="11">
        <v>8</v>
      </c>
      <c r="D67" s="11" t="s">
        <v>16</v>
      </c>
      <c r="E67" s="11" t="s">
        <v>85</v>
      </c>
      <c r="F67" s="11" t="s">
        <v>28</v>
      </c>
      <c r="G67" s="17">
        <v>1080</v>
      </c>
      <c r="H67" s="17">
        <v>8640</v>
      </c>
      <c r="I67" s="17">
        <v>12960</v>
      </c>
      <c r="J67" s="18">
        <v>0.66666666666666663</v>
      </c>
    </row>
    <row r="68" spans="1:10" x14ac:dyDescent="0.25">
      <c r="A68" s="8">
        <v>59</v>
      </c>
      <c r="B68" s="13">
        <v>40179</v>
      </c>
      <c r="C68" s="10">
        <v>7</v>
      </c>
      <c r="D68" s="10" t="s">
        <v>16</v>
      </c>
      <c r="E68" s="10" t="s">
        <v>85</v>
      </c>
      <c r="F68" s="10" t="s">
        <v>28</v>
      </c>
      <c r="G68" s="14">
        <v>1080</v>
      </c>
      <c r="H68" s="14">
        <v>7560</v>
      </c>
      <c r="I68" s="14">
        <v>12960</v>
      </c>
      <c r="J68" s="15">
        <v>0.58333333333333337</v>
      </c>
    </row>
    <row r="69" spans="1:10" x14ac:dyDescent="0.25">
      <c r="A69" s="9">
        <v>59</v>
      </c>
      <c r="B69" s="16">
        <v>40544</v>
      </c>
      <c r="C69" s="11">
        <v>9</v>
      </c>
      <c r="D69" s="11" t="s">
        <v>16</v>
      </c>
      <c r="E69" s="11" t="s">
        <v>85</v>
      </c>
      <c r="F69" s="11" t="s">
        <v>28</v>
      </c>
      <c r="G69" s="17">
        <v>1080</v>
      </c>
      <c r="H69" s="17">
        <v>9720</v>
      </c>
      <c r="I69" s="17">
        <v>12960</v>
      </c>
      <c r="J69" s="18">
        <v>0.75</v>
      </c>
    </row>
    <row r="70" spans="1:10" x14ac:dyDescent="0.25">
      <c r="A70" s="8">
        <v>59</v>
      </c>
      <c r="B70" s="13">
        <v>40909</v>
      </c>
      <c r="C70" s="10">
        <v>10</v>
      </c>
      <c r="D70" s="10" t="s">
        <v>16</v>
      </c>
      <c r="E70" s="10" t="s">
        <v>85</v>
      </c>
      <c r="F70" s="10" t="s">
        <v>28</v>
      </c>
      <c r="G70" s="14">
        <v>1080</v>
      </c>
      <c r="H70" s="14">
        <v>10800</v>
      </c>
      <c r="I70" s="14">
        <v>12960</v>
      </c>
      <c r="J70" s="15">
        <v>0.83333333333333337</v>
      </c>
    </row>
    <row r="71" spans="1:10" x14ac:dyDescent="0.25">
      <c r="A71" s="9">
        <v>59</v>
      </c>
      <c r="B71" s="16">
        <v>41275</v>
      </c>
      <c r="C71" s="11">
        <v>11</v>
      </c>
      <c r="D71" s="11" t="s">
        <v>16</v>
      </c>
      <c r="E71" s="11" t="s">
        <v>85</v>
      </c>
      <c r="F71" s="11" t="s">
        <v>28</v>
      </c>
      <c r="G71" s="17">
        <v>1080</v>
      </c>
      <c r="H71" s="17">
        <v>11880</v>
      </c>
      <c r="I71" s="17">
        <v>12960</v>
      </c>
      <c r="J71" s="18">
        <v>0.91666666666666663</v>
      </c>
    </row>
    <row r="72" spans="1:10" x14ac:dyDescent="0.25">
      <c r="A72" s="8">
        <v>59</v>
      </c>
      <c r="B72" s="13">
        <v>41640</v>
      </c>
      <c r="C72" s="10">
        <v>10</v>
      </c>
      <c r="D72" s="10" t="s">
        <v>16</v>
      </c>
      <c r="E72" s="10" t="s">
        <v>85</v>
      </c>
      <c r="F72" s="10" t="s">
        <v>28</v>
      </c>
      <c r="G72" s="14">
        <v>1080</v>
      </c>
      <c r="H72" s="14">
        <v>10800</v>
      </c>
      <c r="I72" s="14">
        <v>12960</v>
      </c>
      <c r="J72" s="15">
        <v>0.83333333333333337</v>
      </c>
    </row>
    <row r="73" spans="1:10" x14ac:dyDescent="0.25">
      <c r="A73" s="9">
        <v>59</v>
      </c>
      <c r="B73" s="16">
        <v>42005</v>
      </c>
      <c r="C73" s="11">
        <v>7</v>
      </c>
      <c r="D73" s="11" t="s">
        <v>16</v>
      </c>
      <c r="E73" s="11" t="s">
        <v>85</v>
      </c>
      <c r="F73" s="11" t="s">
        <v>28</v>
      </c>
      <c r="G73" s="17">
        <v>1080</v>
      </c>
      <c r="H73" s="17">
        <v>7560</v>
      </c>
      <c r="I73" s="17">
        <v>12960</v>
      </c>
      <c r="J73" s="18">
        <v>0.58333333333333337</v>
      </c>
    </row>
    <row r="74" spans="1:10" x14ac:dyDescent="0.25">
      <c r="A74" s="8">
        <v>59</v>
      </c>
      <c r="B74" s="13">
        <v>42370</v>
      </c>
      <c r="C74" s="10">
        <v>9</v>
      </c>
      <c r="D74" s="10" t="s">
        <v>16</v>
      </c>
      <c r="E74" s="10" t="s">
        <v>85</v>
      </c>
      <c r="F74" s="10" t="s">
        <v>28</v>
      </c>
      <c r="G74" s="14">
        <v>1080</v>
      </c>
      <c r="H74" s="14">
        <v>9720</v>
      </c>
      <c r="I74" s="14">
        <v>12960</v>
      </c>
      <c r="J74" s="15">
        <v>0.75</v>
      </c>
    </row>
    <row r="75" spans="1:10" x14ac:dyDescent="0.25">
      <c r="A75" s="9">
        <v>59</v>
      </c>
      <c r="B75" s="16">
        <v>42736</v>
      </c>
      <c r="C75" s="11">
        <v>9</v>
      </c>
      <c r="D75" s="11" t="s">
        <v>16</v>
      </c>
      <c r="E75" s="11" t="s">
        <v>85</v>
      </c>
      <c r="F75" s="11" t="s">
        <v>28</v>
      </c>
      <c r="G75" s="17">
        <v>1080</v>
      </c>
      <c r="H75" s="17">
        <v>9720</v>
      </c>
      <c r="I75" s="17">
        <v>12960</v>
      </c>
      <c r="J75" s="18">
        <v>0.75</v>
      </c>
    </row>
    <row r="76" spans="1:10" x14ac:dyDescent="0.25">
      <c r="A76" s="8">
        <v>59</v>
      </c>
      <c r="B76" s="13">
        <v>43101</v>
      </c>
      <c r="C76" s="10">
        <v>10</v>
      </c>
      <c r="D76" s="10" t="s">
        <v>16</v>
      </c>
      <c r="E76" s="10" t="s">
        <v>85</v>
      </c>
      <c r="F76" s="10" t="s">
        <v>28</v>
      </c>
      <c r="G76" s="14">
        <v>1080</v>
      </c>
      <c r="H76" s="14">
        <v>10800</v>
      </c>
      <c r="I76" s="14">
        <v>12960</v>
      </c>
      <c r="J76" s="15">
        <v>0.83333333333333337</v>
      </c>
    </row>
    <row r="77" spans="1:10" x14ac:dyDescent="0.25">
      <c r="A77" s="9">
        <v>59</v>
      </c>
      <c r="B77" s="16">
        <v>43466</v>
      </c>
      <c r="C77" s="11">
        <v>12</v>
      </c>
      <c r="D77" s="11" t="s">
        <v>16</v>
      </c>
      <c r="E77" s="11" t="s">
        <v>85</v>
      </c>
      <c r="F77" s="11" t="s">
        <v>28</v>
      </c>
      <c r="G77" s="17">
        <v>1080</v>
      </c>
      <c r="H77" s="17">
        <v>12960</v>
      </c>
      <c r="I77" s="17">
        <v>12960</v>
      </c>
      <c r="J77" s="18">
        <v>1</v>
      </c>
    </row>
    <row r="78" spans="1:10" x14ac:dyDescent="0.25">
      <c r="A78" s="8">
        <v>60</v>
      </c>
      <c r="B78" s="13">
        <v>36892</v>
      </c>
      <c r="C78" s="10">
        <v>7</v>
      </c>
      <c r="D78" s="10" t="s">
        <v>16</v>
      </c>
      <c r="E78" s="10" t="s">
        <v>85</v>
      </c>
      <c r="F78" s="10" t="s">
        <v>30</v>
      </c>
      <c r="G78" s="14">
        <v>300</v>
      </c>
      <c r="H78" s="14">
        <v>2100</v>
      </c>
      <c r="I78" s="14">
        <v>3600</v>
      </c>
      <c r="J78" s="15">
        <v>0.58333333333333337</v>
      </c>
    </row>
    <row r="79" spans="1:10" x14ac:dyDescent="0.25">
      <c r="A79" s="9">
        <v>60</v>
      </c>
      <c r="B79" s="16">
        <v>37257</v>
      </c>
      <c r="C79" s="11">
        <v>8</v>
      </c>
      <c r="D79" s="11" t="s">
        <v>16</v>
      </c>
      <c r="E79" s="11" t="s">
        <v>85</v>
      </c>
      <c r="F79" s="11" t="s">
        <v>30</v>
      </c>
      <c r="G79" s="17">
        <v>300</v>
      </c>
      <c r="H79" s="17">
        <v>2400</v>
      </c>
      <c r="I79" s="17">
        <v>3600</v>
      </c>
      <c r="J79" s="18">
        <v>0.66666666666666663</v>
      </c>
    </row>
    <row r="80" spans="1:10" x14ac:dyDescent="0.25">
      <c r="A80" s="8">
        <v>60</v>
      </c>
      <c r="B80" s="13">
        <v>37622</v>
      </c>
      <c r="C80" s="10">
        <v>11</v>
      </c>
      <c r="D80" s="10" t="s">
        <v>16</v>
      </c>
      <c r="E80" s="10" t="s">
        <v>85</v>
      </c>
      <c r="F80" s="10" t="s">
        <v>30</v>
      </c>
      <c r="G80" s="14">
        <v>300</v>
      </c>
      <c r="H80" s="14">
        <v>3300</v>
      </c>
      <c r="I80" s="14">
        <v>3600</v>
      </c>
      <c r="J80" s="15">
        <v>0.91666666666666663</v>
      </c>
    </row>
    <row r="81" spans="1:10" x14ac:dyDescent="0.25">
      <c r="A81" s="9">
        <v>60</v>
      </c>
      <c r="B81" s="16">
        <v>37987</v>
      </c>
      <c r="C81" s="11">
        <v>11</v>
      </c>
      <c r="D81" s="11" t="s">
        <v>16</v>
      </c>
      <c r="E81" s="11" t="s">
        <v>85</v>
      </c>
      <c r="F81" s="11" t="s">
        <v>30</v>
      </c>
      <c r="G81" s="17">
        <v>300</v>
      </c>
      <c r="H81" s="17">
        <v>3300</v>
      </c>
      <c r="I81" s="17">
        <v>3600</v>
      </c>
      <c r="J81" s="18">
        <v>0.91666666666666663</v>
      </c>
    </row>
    <row r="82" spans="1:10" x14ac:dyDescent="0.25">
      <c r="A82" s="8">
        <v>60</v>
      </c>
      <c r="B82" s="13">
        <v>38353</v>
      </c>
      <c r="C82" s="10">
        <v>9</v>
      </c>
      <c r="D82" s="10" t="s">
        <v>16</v>
      </c>
      <c r="E82" s="10" t="s">
        <v>85</v>
      </c>
      <c r="F82" s="10" t="s">
        <v>30</v>
      </c>
      <c r="G82" s="14">
        <v>300</v>
      </c>
      <c r="H82" s="14">
        <v>2700</v>
      </c>
      <c r="I82" s="14">
        <v>3600</v>
      </c>
      <c r="J82" s="15">
        <v>0.75</v>
      </c>
    </row>
    <row r="83" spans="1:10" x14ac:dyDescent="0.25">
      <c r="A83" s="9">
        <v>60</v>
      </c>
      <c r="B83" s="16">
        <v>38718</v>
      </c>
      <c r="C83" s="11">
        <v>11</v>
      </c>
      <c r="D83" s="11" t="s">
        <v>16</v>
      </c>
      <c r="E83" s="11" t="s">
        <v>85</v>
      </c>
      <c r="F83" s="11" t="s">
        <v>30</v>
      </c>
      <c r="G83" s="17">
        <v>300</v>
      </c>
      <c r="H83" s="17">
        <v>3300</v>
      </c>
      <c r="I83" s="17">
        <v>3600</v>
      </c>
      <c r="J83" s="18">
        <v>0.91666666666666663</v>
      </c>
    </row>
    <row r="84" spans="1:10" x14ac:dyDescent="0.25">
      <c r="A84" s="8">
        <v>60</v>
      </c>
      <c r="B84" s="13">
        <v>39083</v>
      </c>
      <c r="C84" s="10">
        <v>8</v>
      </c>
      <c r="D84" s="10" t="s">
        <v>16</v>
      </c>
      <c r="E84" s="10" t="s">
        <v>85</v>
      </c>
      <c r="F84" s="10" t="s">
        <v>30</v>
      </c>
      <c r="G84" s="14">
        <v>300</v>
      </c>
      <c r="H84" s="14">
        <v>2400</v>
      </c>
      <c r="I84" s="14">
        <v>3600</v>
      </c>
      <c r="J84" s="15">
        <v>0.66666666666666663</v>
      </c>
    </row>
    <row r="85" spans="1:10" x14ac:dyDescent="0.25">
      <c r="A85" s="9">
        <v>60</v>
      </c>
      <c r="B85" s="16">
        <v>39448</v>
      </c>
      <c r="C85" s="11">
        <v>11</v>
      </c>
      <c r="D85" s="11" t="s">
        <v>16</v>
      </c>
      <c r="E85" s="11" t="s">
        <v>85</v>
      </c>
      <c r="F85" s="11" t="s">
        <v>30</v>
      </c>
      <c r="G85" s="17">
        <v>300</v>
      </c>
      <c r="H85" s="17">
        <v>3300</v>
      </c>
      <c r="I85" s="17">
        <v>3600</v>
      </c>
      <c r="J85" s="18">
        <v>0.91666666666666663</v>
      </c>
    </row>
    <row r="86" spans="1:10" x14ac:dyDescent="0.25">
      <c r="A86" s="8">
        <v>60</v>
      </c>
      <c r="B86" s="13">
        <v>39814</v>
      </c>
      <c r="C86" s="10">
        <v>7</v>
      </c>
      <c r="D86" s="10" t="s">
        <v>16</v>
      </c>
      <c r="E86" s="10" t="s">
        <v>85</v>
      </c>
      <c r="F86" s="10" t="s">
        <v>30</v>
      </c>
      <c r="G86" s="14">
        <v>300</v>
      </c>
      <c r="H86" s="14">
        <v>2100</v>
      </c>
      <c r="I86" s="14">
        <v>3600</v>
      </c>
      <c r="J86" s="15">
        <v>0.58333333333333337</v>
      </c>
    </row>
    <row r="87" spans="1:10" x14ac:dyDescent="0.25">
      <c r="A87" s="9">
        <v>60</v>
      </c>
      <c r="B87" s="16">
        <v>40179</v>
      </c>
      <c r="C87" s="11">
        <v>9</v>
      </c>
      <c r="D87" s="11" t="s">
        <v>16</v>
      </c>
      <c r="E87" s="11" t="s">
        <v>85</v>
      </c>
      <c r="F87" s="11" t="s">
        <v>30</v>
      </c>
      <c r="G87" s="17">
        <v>300</v>
      </c>
      <c r="H87" s="17">
        <v>2700</v>
      </c>
      <c r="I87" s="17">
        <v>3600</v>
      </c>
      <c r="J87" s="18">
        <v>0.75</v>
      </c>
    </row>
    <row r="88" spans="1:10" x14ac:dyDescent="0.25">
      <c r="A88" s="8">
        <v>60</v>
      </c>
      <c r="B88" s="13">
        <v>40544</v>
      </c>
      <c r="C88" s="10">
        <v>9</v>
      </c>
      <c r="D88" s="10" t="s">
        <v>16</v>
      </c>
      <c r="E88" s="10" t="s">
        <v>85</v>
      </c>
      <c r="F88" s="10" t="s">
        <v>30</v>
      </c>
      <c r="G88" s="14">
        <v>300</v>
      </c>
      <c r="H88" s="14">
        <v>2700</v>
      </c>
      <c r="I88" s="14">
        <v>3600</v>
      </c>
      <c r="J88" s="15">
        <v>0.75</v>
      </c>
    </row>
    <row r="89" spans="1:10" x14ac:dyDescent="0.25">
      <c r="A89" s="9">
        <v>60</v>
      </c>
      <c r="B89" s="16">
        <v>40909</v>
      </c>
      <c r="C89" s="11">
        <v>11</v>
      </c>
      <c r="D89" s="11" t="s">
        <v>16</v>
      </c>
      <c r="E89" s="11" t="s">
        <v>85</v>
      </c>
      <c r="F89" s="11" t="s">
        <v>30</v>
      </c>
      <c r="G89" s="17">
        <v>300</v>
      </c>
      <c r="H89" s="17">
        <v>3300</v>
      </c>
      <c r="I89" s="17">
        <v>3600</v>
      </c>
      <c r="J89" s="18">
        <v>0.91666666666666663</v>
      </c>
    </row>
    <row r="90" spans="1:10" x14ac:dyDescent="0.25">
      <c r="A90" s="8">
        <v>60</v>
      </c>
      <c r="B90" s="13">
        <v>41275</v>
      </c>
      <c r="C90" s="10">
        <v>9</v>
      </c>
      <c r="D90" s="10" t="s">
        <v>16</v>
      </c>
      <c r="E90" s="10" t="s">
        <v>85</v>
      </c>
      <c r="F90" s="10" t="s">
        <v>30</v>
      </c>
      <c r="G90" s="14">
        <v>300</v>
      </c>
      <c r="H90" s="14">
        <v>2700</v>
      </c>
      <c r="I90" s="14">
        <v>3600</v>
      </c>
      <c r="J90" s="15">
        <v>0.75</v>
      </c>
    </row>
    <row r="91" spans="1:10" x14ac:dyDescent="0.25">
      <c r="A91" s="9">
        <v>60</v>
      </c>
      <c r="B91" s="16">
        <v>41640</v>
      </c>
      <c r="C91" s="11">
        <v>11</v>
      </c>
      <c r="D91" s="11" t="s">
        <v>16</v>
      </c>
      <c r="E91" s="11" t="s">
        <v>85</v>
      </c>
      <c r="F91" s="11" t="s">
        <v>30</v>
      </c>
      <c r="G91" s="17">
        <v>300</v>
      </c>
      <c r="H91" s="17">
        <v>3300</v>
      </c>
      <c r="I91" s="17">
        <v>3600</v>
      </c>
      <c r="J91" s="18">
        <v>0.91666666666666663</v>
      </c>
    </row>
    <row r="92" spans="1:10" x14ac:dyDescent="0.25">
      <c r="A92" s="8">
        <v>60</v>
      </c>
      <c r="B92" s="13">
        <v>42005</v>
      </c>
      <c r="C92" s="10">
        <v>9</v>
      </c>
      <c r="D92" s="10" t="s">
        <v>16</v>
      </c>
      <c r="E92" s="10" t="s">
        <v>85</v>
      </c>
      <c r="F92" s="10" t="s">
        <v>30</v>
      </c>
      <c r="G92" s="14">
        <v>300</v>
      </c>
      <c r="H92" s="14">
        <v>2700</v>
      </c>
      <c r="I92" s="14">
        <v>3600</v>
      </c>
      <c r="J92" s="15">
        <v>0.75</v>
      </c>
    </row>
    <row r="93" spans="1:10" x14ac:dyDescent="0.25">
      <c r="A93" s="9">
        <v>60</v>
      </c>
      <c r="B93" s="16">
        <v>42370</v>
      </c>
      <c r="C93" s="11">
        <v>8</v>
      </c>
      <c r="D93" s="11" t="s">
        <v>16</v>
      </c>
      <c r="E93" s="11" t="s">
        <v>85</v>
      </c>
      <c r="F93" s="11" t="s">
        <v>30</v>
      </c>
      <c r="G93" s="17">
        <v>300</v>
      </c>
      <c r="H93" s="17">
        <v>2400</v>
      </c>
      <c r="I93" s="17">
        <v>3600</v>
      </c>
      <c r="J93" s="18">
        <v>0.66666666666666663</v>
      </c>
    </row>
    <row r="94" spans="1:10" x14ac:dyDescent="0.25">
      <c r="A94" s="8">
        <v>60</v>
      </c>
      <c r="B94" s="13">
        <v>42736</v>
      </c>
      <c r="C94" s="10">
        <v>8</v>
      </c>
      <c r="D94" s="10" t="s">
        <v>16</v>
      </c>
      <c r="E94" s="10" t="s">
        <v>85</v>
      </c>
      <c r="F94" s="10" t="s">
        <v>30</v>
      </c>
      <c r="G94" s="14">
        <v>300</v>
      </c>
      <c r="H94" s="14">
        <v>2400</v>
      </c>
      <c r="I94" s="14">
        <v>3600</v>
      </c>
      <c r="J94" s="15">
        <v>0.66666666666666663</v>
      </c>
    </row>
    <row r="95" spans="1:10" x14ac:dyDescent="0.25">
      <c r="A95" s="9">
        <v>60</v>
      </c>
      <c r="B95" s="16">
        <v>43101</v>
      </c>
      <c r="C95" s="11">
        <v>11</v>
      </c>
      <c r="D95" s="11" t="s">
        <v>16</v>
      </c>
      <c r="E95" s="11" t="s">
        <v>85</v>
      </c>
      <c r="F95" s="11" t="s">
        <v>30</v>
      </c>
      <c r="G95" s="17">
        <v>300</v>
      </c>
      <c r="H95" s="17">
        <v>3300</v>
      </c>
      <c r="I95" s="17">
        <v>3600</v>
      </c>
      <c r="J95" s="18">
        <v>0.91666666666666663</v>
      </c>
    </row>
    <row r="96" spans="1:10" x14ac:dyDescent="0.25">
      <c r="A96" s="8">
        <v>60</v>
      </c>
      <c r="B96" s="13">
        <v>43466</v>
      </c>
      <c r="C96" s="10">
        <v>11</v>
      </c>
      <c r="D96" s="10" t="s">
        <v>16</v>
      </c>
      <c r="E96" s="10" t="s">
        <v>85</v>
      </c>
      <c r="F96" s="10" t="s">
        <v>30</v>
      </c>
      <c r="G96" s="14">
        <v>300</v>
      </c>
      <c r="H96" s="14">
        <v>3300</v>
      </c>
      <c r="I96" s="14">
        <v>3600</v>
      </c>
      <c r="J96" s="15">
        <v>0.91666666666666663</v>
      </c>
    </row>
    <row r="97" spans="1:10" x14ac:dyDescent="0.25">
      <c r="A97" s="9">
        <v>61</v>
      </c>
      <c r="B97" s="16">
        <v>36892</v>
      </c>
      <c r="C97" s="11">
        <v>7</v>
      </c>
      <c r="D97" s="11" t="s">
        <v>16</v>
      </c>
      <c r="E97" s="11" t="s">
        <v>85</v>
      </c>
      <c r="F97" s="11" t="s">
        <v>20</v>
      </c>
      <c r="G97" s="17">
        <v>360</v>
      </c>
      <c r="H97" s="17">
        <v>2520</v>
      </c>
      <c r="I97" s="17">
        <v>4320</v>
      </c>
      <c r="J97" s="18">
        <v>0.58333333333333337</v>
      </c>
    </row>
    <row r="98" spans="1:10" x14ac:dyDescent="0.25">
      <c r="A98" s="8">
        <v>61</v>
      </c>
      <c r="B98" s="13">
        <v>37257</v>
      </c>
      <c r="C98" s="10">
        <v>10</v>
      </c>
      <c r="D98" s="10" t="s">
        <v>16</v>
      </c>
      <c r="E98" s="10" t="s">
        <v>85</v>
      </c>
      <c r="F98" s="10" t="s">
        <v>20</v>
      </c>
      <c r="G98" s="14">
        <v>360</v>
      </c>
      <c r="H98" s="14">
        <v>3600</v>
      </c>
      <c r="I98" s="14">
        <v>4320</v>
      </c>
      <c r="J98" s="15">
        <v>0.83333333333333337</v>
      </c>
    </row>
    <row r="99" spans="1:10" x14ac:dyDescent="0.25">
      <c r="A99" s="9">
        <v>61</v>
      </c>
      <c r="B99" s="16">
        <v>37622</v>
      </c>
      <c r="C99" s="11">
        <v>10</v>
      </c>
      <c r="D99" s="11" t="s">
        <v>16</v>
      </c>
      <c r="E99" s="11" t="s">
        <v>85</v>
      </c>
      <c r="F99" s="11" t="s">
        <v>20</v>
      </c>
      <c r="G99" s="17">
        <v>360</v>
      </c>
      <c r="H99" s="17">
        <v>3600</v>
      </c>
      <c r="I99" s="17">
        <v>4320</v>
      </c>
      <c r="J99" s="18">
        <v>0.83333333333333337</v>
      </c>
    </row>
    <row r="100" spans="1:10" x14ac:dyDescent="0.25">
      <c r="A100" s="8">
        <v>61</v>
      </c>
      <c r="B100" s="13">
        <v>37987</v>
      </c>
      <c r="C100" s="10">
        <v>11</v>
      </c>
      <c r="D100" s="10" t="s">
        <v>16</v>
      </c>
      <c r="E100" s="10" t="s">
        <v>85</v>
      </c>
      <c r="F100" s="10" t="s">
        <v>20</v>
      </c>
      <c r="G100" s="14">
        <v>360</v>
      </c>
      <c r="H100" s="14">
        <v>3960</v>
      </c>
      <c r="I100" s="14">
        <v>4320</v>
      </c>
      <c r="J100" s="15">
        <v>0.91666666666666663</v>
      </c>
    </row>
    <row r="101" spans="1:10" x14ac:dyDescent="0.25">
      <c r="A101" s="9">
        <v>61</v>
      </c>
      <c r="B101" s="16">
        <v>38353</v>
      </c>
      <c r="C101" s="11">
        <v>11</v>
      </c>
      <c r="D101" s="11" t="s">
        <v>16</v>
      </c>
      <c r="E101" s="11" t="s">
        <v>85</v>
      </c>
      <c r="F101" s="11" t="s">
        <v>20</v>
      </c>
      <c r="G101" s="17">
        <v>360</v>
      </c>
      <c r="H101" s="17">
        <v>3960</v>
      </c>
      <c r="I101" s="17">
        <v>4320</v>
      </c>
      <c r="J101" s="18">
        <v>0.91666666666666663</v>
      </c>
    </row>
    <row r="102" spans="1:10" x14ac:dyDescent="0.25">
      <c r="A102" s="8">
        <v>61</v>
      </c>
      <c r="B102" s="13">
        <v>38718</v>
      </c>
      <c r="C102" s="10">
        <v>8</v>
      </c>
      <c r="D102" s="10" t="s">
        <v>16</v>
      </c>
      <c r="E102" s="10" t="s">
        <v>85</v>
      </c>
      <c r="F102" s="10" t="s">
        <v>20</v>
      </c>
      <c r="G102" s="14">
        <v>360</v>
      </c>
      <c r="H102" s="14">
        <v>2880</v>
      </c>
      <c r="I102" s="14">
        <v>4320</v>
      </c>
      <c r="J102" s="15">
        <v>0.66666666666666663</v>
      </c>
    </row>
    <row r="103" spans="1:10" x14ac:dyDescent="0.25">
      <c r="A103" s="9">
        <v>61</v>
      </c>
      <c r="B103" s="16">
        <v>39083</v>
      </c>
      <c r="C103" s="11">
        <v>8</v>
      </c>
      <c r="D103" s="11" t="s">
        <v>16</v>
      </c>
      <c r="E103" s="11" t="s">
        <v>85</v>
      </c>
      <c r="F103" s="11" t="s">
        <v>20</v>
      </c>
      <c r="G103" s="17">
        <v>360</v>
      </c>
      <c r="H103" s="17">
        <v>2880</v>
      </c>
      <c r="I103" s="17">
        <v>4320</v>
      </c>
      <c r="J103" s="18">
        <v>0.66666666666666663</v>
      </c>
    </row>
    <row r="104" spans="1:10" x14ac:dyDescent="0.25">
      <c r="A104" s="8">
        <v>61</v>
      </c>
      <c r="B104" s="13">
        <v>39448</v>
      </c>
      <c r="C104" s="10">
        <v>7</v>
      </c>
      <c r="D104" s="10" t="s">
        <v>16</v>
      </c>
      <c r="E104" s="10" t="s">
        <v>85</v>
      </c>
      <c r="F104" s="10" t="s">
        <v>20</v>
      </c>
      <c r="G104" s="14">
        <v>360</v>
      </c>
      <c r="H104" s="14">
        <v>2520</v>
      </c>
      <c r="I104" s="14">
        <v>4320</v>
      </c>
      <c r="J104" s="15">
        <v>0.58333333333333337</v>
      </c>
    </row>
    <row r="105" spans="1:10" x14ac:dyDescent="0.25">
      <c r="A105" s="9">
        <v>61</v>
      </c>
      <c r="B105" s="16">
        <v>39814</v>
      </c>
      <c r="C105" s="11">
        <v>9</v>
      </c>
      <c r="D105" s="11" t="s">
        <v>16</v>
      </c>
      <c r="E105" s="11" t="s">
        <v>85</v>
      </c>
      <c r="F105" s="11" t="s">
        <v>20</v>
      </c>
      <c r="G105" s="17">
        <v>360</v>
      </c>
      <c r="H105" s="17">
        <v>3240</v>
      </c>
      <c r="I105" s="17">
        <v>4320</v>
      </c>
      <c r="J105" s="18">
        <v>0.75</v>
      </c>
    </row>
    <row r="106" spans="1:10" x14ac:dyDescent="0.25">
      <c r="A106" s="8">
        <v>61</v>
      </c>
      <c r="B106" s="13">
        <v>40179</v>
      </c>
      <c r="C106" s="10">
        <v>10</v>
      </c>
      <c r="D106" s="10" t="s">
        <v>16</v>
      </c>
      <c r="E106" s="10" t="s">
        <v>85</v>
      </c>
      <c r="F106" s="10" t="s">
        <v>20</v>
      </c>
      <c r="G106" s="14">
        <v>360</v>
      </c>
      <c r="H106" s="14">
        <v>3600</v>
      </c>
      <c r="I106" s="14">
        <v>4320</v>
      </c>
      <c r="J106" s="15">
        <v>0.83333333333333337</v>
      </c>
    </row>
    <row r="107" spans="1:10" x14ac:dyDescent="0.25">
      <c r="A107" s="9">
        <v>61</v>
      </c>
      <c r="B107" s="16">
        <v>40544</v>
      </c>
      <c r="C107" s="11">
        <v>7</v>
      </c>
      <c r="D107" s="11" t="s">
        <v>16</v>
      </c>
      <c r="E107" s="11" t="s">
        <v>85</v>
      </c>
      <c r="F107" s="11" t="s">
        <v>20</v>
      </c>
      <c r="G107" s="17">
        <v>360</v>
      </c>
      <c r="H107" s="17">
        <v>2520</v>
      </c>
      <c r="I107" s="17">
        <v>4320</v>
      </c>
      <c r="J107" s="18">
        <v>0.58333333333333337</v>
      </c>
    </row>
    <row r="108" spans="1:10" x14ac:dyDescent="0.25">
      <c r="A108" s="8">
        <v>61</v>
      </c>
      <c r="B108" s="13">
        <v>40909</v>
      </c>
      <c r="C108" s="10">
        <v>11</v>
      </c>
      <c r="D108" s="10" t="s">
        <v>16</v>
      </c>
      <c r="E108" s="10" t="s">
        <v>85</v>
      </c>
      <c r="F108" s="10" t="s">
        <v>20</v>
      </c>
      <c r="G108" s="14">
        <v>360</v>
      </c>
      <c r="H108" s="14">
        <v>3960</v>
      </c>
      <c r="I108" s="14">
        <v>4320</v>
      </c>
      <c r="J108" s="15">
        <v>0.91666666666666663</v>
      </c>
    </row>
    <row r="109" spans="1:10" x14ac:dyDescent="0.25">
      <c r="A109" s="9">
        <v>61</v>
      </c>
      <c r="B109" s="16">
        <v>41275</v>
      </c>
      <c r="C109" s="11">
        <v>10</v>
      </c>
      <c r="D109" s="11" t="s">
        <v>16</v>
      </c>
      <c r="E109" s="11" t="s">
        <v>85</v>
      </c>
      <c r="F109" s="11" t="s">
        <v>20</v>
      </c>
      <c r="G109" s="17">
        <v>360</v>
      </c>
      <c r="H109" s="17">
        <v>3600</v>
      </c>
      <c r="I109" s="17">
        <v>4320</v>
      </c>
      <c r="J109" s="18">
        <v>0.83333333333333337</v>
      </c>
    </row>
    <row r="110" spans="1:10" x14ac:dyDescent="0.25">
      <c r="A110" s="8">
        <v>61</v>
      </c>
      <c r="B110" s="13">
        <v>41640</v>
      </c>
      <c r="C110" s="10">
        <v>9</v>
      </c>
      <c r="D110" s="10" t="s">
        <v>16</v>
      </c>
      <c r="E110" s="10" t="s">
        <v>85</v>
      </c>
      <c r="F110" s="10" t="s">
        <v>20</v>
      </c>
      <c r="G110" s="14">
        <v>360</v>
      </c>
      <c r="H110" s="14">
        <v>3240</v>
      </c>
      <c r="I110" s="14">
        <v>4320</v>
      </c>
      <c r="J110" s="15">
        <v>0.75</v>
      </c>
    </row>
    <row r="111" spans="1:10" x14ac:dyDescent="0.25">
      <c r="A111" s="9">
        <v>61</v>
      </c>
      <c r="B111" s="16">
        <v>42005</v>
      </c>
      <c r="C111" s="11">
        <v>8</v>
      </c>
      <c r="D111" s="11" t="s">
        <v>16</v>
      </c>
      <c r="E111" s="11" t="s">
        <v>85</v>
      </c>
      <c r="F111" s="11" t="s">
        <v>20</v>
      </c>
      <c r="G111" s="17">
        <v>360</v>
      </c>
      <c r="H111" s="17">
        <v>2880</v>
      </c>
      <c r="I111" s="17">
        <v>4320</v>
      </c>
      <c r="J111" s="18">
        <v>0.66666666666666663</v>
      </c>
    </row>
    <row r="112" spans="1:10" x14ac:dyDescent="0.25">
      <c r="A112" s="8">
        <v>61</v>
      </c>
      <c r="B112" s="13">
        <v>42370</v>
      </c>
      <c r="C112" s="10">
        <v>8</v>
      </c>
      <c r="D112" s="10" t="s">
        <v>16</v>
      </c>
      <c r="E112" s="10" t="s">
        <v>85</v>
      </c>
      <c r="F112" s="10" t="s">
        <v>20</v>
      </c>
      <c r="G112" s="14">
        <v>360</v>
      </c>
      <c r="H112" s="14">
        <v>2880</v>
      </c>
      <c r="I112" s="14">
        <v>4320</v>
      </c>
      <c r="J112" s="15">
        <v>0.66666666666666663</v>
      </c>
    </row>
    <row r="113" spans="1:10" x14ac:dyDescent="0.25">
      <c r="A113" s="9">
        <v>61</v>
      </c>
      <c r="B113" s="16">
        <v>42736</v>
      </c>
      <c r="C113" s="11">
        <v>8</v>
      </c>
      <c r="D113" s="11" t="s">
        <v>16</v>
      </c>
      <c r="E113" s="11" t="s">
        <v>85</v>
      </c>
      <c r="F113" s="11" t="s">
        <v>20</v>
      </c>
      <c r="G113" s="17">
        <v>360</v>
      </c>
      <c r="H113" s="17">
        <v>2880</v>
      </c>
      <c r="I113" s="17">
        <v>4320</v>
      </c>
      <c r="J113" s="18">
        <v>0.66666666666666663</v>
      </c>
    </row>
    <row r="114" spans="1:10" x14ac:dyDescent="0.25">
      <c r="A114" s="8">
        <v>61</v>
      </c>
      <c r="B114" s="13">
        <v>43101</v>
      </c>
      <c r="C114" s="10">
        <v>11</v>
      </c>
      <c r="D114" s="10" t="s">
        <v>16</v>
      </c>
      <c r="E114" s="10" t="s">
        <v>85</v>
      </c>
      <c r="F114" s="10" t="s">
        <v>20</v>
      </c>
      <c r="G114" s="14">
        <v>360</v>
      </c>
      <c r="H114" s="14">
        <v>3960</v>
      </c>
      <c r="I114" s="14">
        <v>4320</v>
      </c>
      <c r="J114" s="15">
        <v>0.91666666666666663</v>
      </c>
    </row>
    <row r="115" spans="1:10" x14ac:dyDescent="0.25">
      <c r="A115" s="9">
        <v>61</v>
      </c>
      <c r="B115" s="16">
        <v>43466</v>
      </c>
      <c r="C115" s="11">
        <v>10</v>
      </c>
      <c r="D115" s="11" t="s">
        <v>16</v>
      </c>
      <c r="E115" s="11" t="s">
        <v>85</v>
      </c>
      <c r="F115" s="11" t="s">
        <v>20</v>
      </c>
      <c r="G115" s="17">
        <v>360</v>
      </c>
      <c r="H115" s="17">
        <v>3600</v>
      </c>
      <c r="I115" s="17">
        <v>4320</v>
      </c>
      <c r="J115" s="18">
        <v>0.83333333333333337</v>
      </c>
    </row>
    <row r="116" spans="1:10" x14ac:dyDescent="0.25">
      <c r="A116" s="8">
        <v>62</v>
      </c>
      <c r="B116" s="13">
        <v>36892</v>
      </c>
      <c r="C116" s="10">
        <v>10</v>
      </c>
      <c r="D116" s="10" t="s">
        <v>16</v>
      </c>
      <c r="E116" s="10" t="s">
        <v>85</v>
      </c>
      <c r="F116" s="10" t="s">
        <v>24</v>
      </c>
      <c r="G116" s="14">
        <v>600</v>
      </c>
      <c r="H116" s="14">
        <v>6000</v>
      </c>
      <c r="I116" s="14">
        <v>7200</v>
      </c>
      <c r="J116" s="15">
        <v>0.83333333333333337</v>
      </c>
    </row>
    <row r="117" spans="1:10" x14ac:dyDescent="0.25">
      <c r="A117" s="9">
        <v>62</v>
      </c>
      <c r="B117" s="16">
        <v>37257</v>
      </c>
      <c r="C117" s="11">
        <v>11</v>
      </c>
      <c r="D117" s="11" t="s">
        <v>16</v>
      </c>
      <c r="E117" s="11" t="s">
        <v>85</v>
      </c>
      <c r="F117" s="11" t="s">
        <v>24</v>
      </c>
      <c r="G117" s="17">
        <v>600</v>
      </c>
      <c r="H117" s="17">
        <v>6600</v>
      </c>
      <c r="I117" s="17">
        <v>7200</v>
      </c>
      <c r="J117" s="18">
        <v>0.91666666666666663</v>
      </c>
    </row>
    <row r="118" spans="1:10" x14ac:dyDescent="0.25">
      <c r="A118" s="8">
        <v>62</v>
      </c>
      <c r="B118" s="13">
        <v>37622</v>
      </c>
      <c r="C118" s="10">
        <v>8</v>
      </c>
      <c r="D118" s="10" t="s">
        <v>16</v>
      </c>
      <c r="E118" s="10" t="s">
        <v>85</v>
      </c>
      <c r="F118" s="10" t="s">
        <v>24</v>
      </c>
      <c r="G118" s="14">
        <v>600</v>
      </c>
      <c r="H118" s="14">
        <v>4800</v>
      </c>
      <c r="I118" s="14">
        <v>7200</v>
      </c>
      <c r="J118" s="15">
        <v>0.66666666666666663</v>
      </c>
    </row>
    <row r="119" spans="1:10" x14ac:dyDescent="0.25">
      <c r="A119" s="9">
        <v>62</v>
      </c>
      <c r="B119" s="16">
        <v>37987</v>
      </c>
      <c r="C119" s="11">
        <v>8</v>
      </c>
      <c r="D119" s="11" t="s">
        <v>16</v>
      </c>
      <c r="E119" s="11" t="s">
        <v>85</v>
      </c>
      <c r="F119" s="11" t="s">
        <v>24</v>
      </c>
      <c r="G119" s="17">
        <v>600</v>
      </c>
      <c r="H119" s="17">
        <v>4800</v>
      </c>
      <c r="I119" s="17">
        <v>7200</v>
      </c>
      <c r="J119" s="18">
        <v>0.66666666666666663</v>
      </c>
    </row>
    <row r="120" spans="1:10" x14ac:dyDescent="0.25">
      <c r="A120" s="8">
        <v>62</v>
      </c>
      <c r="B120" s="13">
        <v>38353</v>
      </c>
      <c r="C120" s="10">
        <v>9</v>
      </c>
      <c r="D120" s="10" t="s">
        <v>16</v>
      </c>
      <c r="E120" s="10" t="s">
        <v>85</v>
      </c>
      <c r="F120" s="10" t="s">
        <v>24</v>
      </c>
      <c r="G120" s="14">
        <v>600</v>
      </c>
      <c r="H120" s="14">
        <v>5400</v>
      </c>
      <c r="I120" s="14">
        <v>7200</v>
      </c>
      <c r="J120" s="15">
        <v>0.75</v>
      </c>
    </row>
    <row r="121" spans="1:10" x14ac:dyDescent="0.25">
      <c r="A121" s="9">
        <v>62</v>
      </c>
      <c r="B121" s="16">
        <v>38718</v>
      </c>
      <c r="C121" s="11">
        <v>11</v>
      </c>
      <c r="D121" s="11" t="s">
        <v>16</v>
      </c>
      <c r="E121" s="11" t="s">
        <v>85</v>
      </c>
      <c r="F121" s="11" t="s">
        <v>24</v>
      </c>
      <c r="G121" s="17">
        <v>600</v>
      </c>
      <c r="H121" s="17">
        <v>6600</v>
      </c>
      <c r="I121" s="17">
        <v>7200</v>
      </c>
      <c r="J121" s="18">
        <v>0.91666666666666663</v>
      </c>
    </row>
    <row r="122" spans="1:10" x14ac:dyDescent="0.25">
      <c r="A122" s="8">
        <v>62</v>
      </c>
      <c r="B122" s="13">
        <v>39083</v>
      </c>
      <c r="C122" s="10">
        <v>10</v>
      </c>
      <c r="D122" s="10" t="s">
        <v>16</v>
      </c>
      <c r="E122" s="10" t="s">
        <v>85</v>
      </c>
      <c r="F122" s="10" t="s">
        <v>24</v>
      </c>
      <c r="G122" s="14">
        <v>600</v>
      </c>
      <c r="H122" s="14">
        <v>6000</v>
      </c>
      <c r="I122" s="14">
        <v>7200</v>
      </c>
      <c r="J122" s="15">
        <v>0.83333333333333337</v>
      </c>
    </row>
    <row r="123" spans="1:10" x14ac:dyDescent="0.25">
      <c r="A123" s="9">
        <v>62</v>
      </c>
      <c r="B123" s="16">
        <v>39448</v>
      </c>
      <c r="C123" s="11">
        <v>11</v>
      </c>
      <c r="D123" s="11" t="s">
        <v>16</v>
      </c>
      <c r="E123" s="11" t="s">
        <v>85</v>
      </c>
      <c r="F123" s="11" t="s">
        <v>24</v>
      </c>
      <c r="G123" s="17">
        <v>600</v>
      </c>
      <c r="H123" s="17">
        <v>6600</v>
      </c>
      <c r="I123" s="17">
        <v>7200</v>
      </c>
      <c r="J123" s="18">
        <v>0.91666666666666663</v>
      </c>
    </row>
    <row r="124" spans="1:10" x14ac:dyDescent="0.25">
      <c r="A124" s="8">
        <v>62</v>
      </c>
      <c r="B124" s="13">
        <v>39814</v>
      </c>
      <c r="C124" s="10">
        <v>7</v>
      </c>
      <c r="D124" s="10" t="s">
        <v>16</v>
      </c>
      <c r="E124" s="10" t="s">
        <v>85</v>
      </c>
      <c r="F124" s="10" t="s">
        <v>24</v>
      </c>
      <c r="G124" s="14">
        <v>600</v>
      </c>
      <c r="H124" s="14">
        <v>4200</v>
      </c>
      <c r="I124" s="14">
        <v>7200</v>
      </c>
      <c r="J124" s="15">
        <v>0.58333333333333337</v>
      </c>
    </row>
    <row r="125" spans="1:10" x14ac:dyDescent="0.25">
      <c r="A125" s="9">
        <v>62</v>
      </c>
      <c r="B125" s="16">
        <v>40179</v>
      </c>
      <c r="C125" s="11">
        <v>7</v>
      </c>
      <c r="D125" s="11" t="s">
        <v>16</v>
      </c>
      <c r="E125" s="11" t="s">
        <v>85</v>
      </c>
      <c r="F125" s="11" t="s">
        <v>24</v>
      </c>
      <c r="G125" s="17">
        <v>600</v>
      </c>
      <c r="H125" s="17">
        <v>4200</v>
      </c>
      <c r="I125" s="17">
        <v>7200</v>
      </c>
      <c r="J125" s="18">
        <v>0.58333333333333337</v>
      </c>
    </row>
    <row r="126" spans="1:10" x14ac:dyDescent="0.25">
      <c r="A126" s="8">
        <v>62</v>
      </c>
      <c r="B126" s="13">
        <v>40544</v>
      </c>
      <c r="C126" s="10">
        <v>10</v>
      </c>
      <c r="D126" s="10" t="s">
        <v>16</v>
      </c>
      <c r="E126" s="10" t="s">
        <v>85</v>
      </c>
      <c r="F126" s="10" t="s">
        <v>24</v>
      </c>
      <c r="G126" s="14">
        <v>600</v>
      </c>
      <c r="H126" s="14">
        <v>6000</v>
      </c>
      <c r="I126" s="14">
        <v>7200</v>
      </c>
      <c r="J126" s="15">
        <v>0.83333333333333337</v>
      </c>
    </row>
    <row r="127" spans="1:10" x14ac:dyDescent="0.25">
      <c r="A127" s="9">
        <v>62</v>
      </c>
      <c r="B127" s="16">
        <v>40909</v>
      </c>
      <c r="C127" s="11">
        <v>8</v>
      </c>
      <c r="D127" s="11" t="s">
        <v>16</v>
      </c>
      <c r="E127" s="11" t="s">
        <v>85</v>
      </c>
      <c r="F127" s="11" t="s">
        <v>24</v>
      </c>
      <c r="G127" s="17">
        <v>600</v>
      </c>
      <c r="H127" s="17">
        <v>4800</v>
      </c>
      <c r="I127" s="17">
        <v>7200</v>
      </c>
      <c r="J127" s="18">
        <v>0.66666666666666663</v>
      </c>
    </row>
    <row r="128" spans="1:10" x14ac:dyDescent="0.25">
      <c r="A128" s="8">
        <v>62</v>
      </c>
      <c r="B128" s="13">
        <v>41275</v>
      </c>
      <c r="C128" s="10">
        <v>11</v>
      </c>
      <c r="D128" s="10" t="s">
        <v>16</v>
      </c>
      <c r="E128" s="10" t="s">
        <v>85</v>
      </c>
      <c r="F128" s="10" t="s">
        <v>24</v>
      </c>
      <c r="G128" s="14">
        <v>600</v>
      </c>
      <c r="H128" s="14">
        <v>6600</v>
      </c>
      <c r="I128" s="14">
        <v>7200</v>
      </c>
      <c r="J128" s="15">
        <v>0.91666666666666663</v>
      </c>
    </row>
    <row r="129" spans="1:10" x14ac:dyDescent="0.25">
      <c r="A129" s="9">
        <v>62</v>
      </c>
      <c r="B129" s="16">
        <v>41640</v>
      </c>
      <c r="C129" s="11">
        <v>8</v>
      </c>
      <c r="D129" s="11" t="s">
        <v>16</v>
      </c>
      <c r="E129" s="11" t="s">
        <v>85</v>
      </c>
      <c r="F129" s="11" t="s">
        <v>24</v>
      </c>
      <c r="G129" s="17">
        <v>600</v>
      </c>
      <c r="H129" s="17">
        <v>4800</v>
      </c>
      <c r="I129" s="17">
        <v>7200</v>
      </c>
      <c r="J129" s="18">
        <v>0.66666666666666663</v>
      </c>
    </row>
    <row r="130" spans="1:10" x14ac:dyDescent="0.25">
      <c r="A130" s="8">
        <v>62</v>
      </c>
      <c r="B130" s="13">
        <v>42005</v>
      </c>
      <c r="C130" s="10">
        <v>8</v>
      </c>
      <c r="D130" s="10" t="s">
        <v>16</v>
      </c>
      <c r="E130" s="10" t="s">
        <v>85</v>
      </c>
      <c r="F130" s="10" t="s">
        <v>24</v>
      </c>
      <c r="G130" s="14">
        <v>600</v>
      </c>
      <c r="H130" s="14">
        <v>4800</v>
      </c>
      <c r="I130" s="14">
        <v>7200</v>
      </c>
      <c r="J130" s="15">
        <v>0.66666666666666663</v>
      </c>
    </row>
    <row r="131" spans="1:10" x14ac:dyDescent="0.25">
      <c r="A131" s="9">
        <v>62</v>
      </c>
      <c r="B131" s="16">
        <v>42370</v>
      </c>
      <c r="C131" s="11">
        <v>7</v>
      </c>
      <c r="D131" s="11" t="s">
        <v>16</v>
      </c>
      <c r="E131" s="11" t="s">
        <v>85</v>
      </c>
      <c r="F131" s="11" t="s">
        <v>24</v>
      </c>
      <c r="G131" s="17">
        <v>600</v>
      </c>
      <c r="H131" s="17">
        <v>4200</v>
      </c>
      <c r="I131" s="17">
        <v>7200</v>
      </c>
      <c r="J131" s="18">
        <v>0.58333333333333337</v>
      </c>
    </row>
    <row r="132" spans="1:10" x14ac:dyDescent="0.25">
      <c r="A132" s="8">
        <v>62</v>
      </c>
      <c r="B132" s="13">
        <v>42736</v>
      </c>
      <c r="C132" s="10">
        <v>7</v>
      </c>
      <c r="D132" s="10" t="s">
        <v>16</v>
      </c>
      <c r="E132" s="10" t="s">
        <v>85</v>
      </c>
      <c r="F132" s="10" t="s">
        <v>24</v>
      </c>
      <c r="G132" s="14">
        <v>600</v>
      </c>
      <c r="H132" s="14">
        <v>4200</v>
      </c>
      <c r="I132" s="14">
        <v>7200</v>
      </c>
      <c r="J132" s="15">
        <v>0.58333333333333337</v>
      </c>
    </row>
    <row r="133" spans="1:10" x14ac:dyDescent="0.25">
      <c r="A133" s="9">
        <v>62</v>
      </c>
      <c r="B133" s="16">
        <v>43101</v>
      </c>
      <c r="C133" s="11">
        <v>10</v>
      </c>
      <c r="D133" s="11" t="s">
        <v>16</v>
      </c>
      <c r="E133" s="11" t="s">
        <v>85</v>
      </c>
      <c r="F133" s="11" t="s">
        <v>24</v>
      </c>
      <c r="G133" s="17">
        <v>600</v>
      </c>
      <c r="H133" s="17">
        <v>6000</v>
      </c>
      <c r="I133" s="17">
        <v>7200</v>
      </c>
      <c r="J133" s="18">
        <v>0.83333333333333337</v>
      </c>
    </row>
    <row r="134" spans="1:10" x14ac:dyDescent="0.25">
      <c r="A134" s="8">
        <v>62</v>
      </c>
      <c r="B134" s="13">
        <v>43466</v>
      </c>
      <c r="C134" s="10">
        <v>8</v>
      </c>
      <c r="D134" s="10" t="s">
        <v>16</v>
      </c>
      <c r="E134" s="10" t="s">
        <v>85</v>
      </c>
      <c r="F134" s="10" t="s">
        <v>24</v>
      </c>
      <c r="G134" s="14">
        <v>600</v>
      </c>
      <c r="H134" s="14">
        <v>4800</v>
      </c>
      <c r="I134" s="14">
        <v>7200</v>
      </c>
      <c r="J134" s="15">
        <v>0.66666666666666663</v>
      </c>
    </row>
    <row r="135" spans="1:10" x14ac:dyDescent="0.25">
      <c r="A135" s="9">
        <v>63</v>
      </c>
      <c r="B135" s="16">
        <v>36892</v>
      </c>
      <c r="C135" s="11">
        <v>9</v>
      </c>
      <c r="D135" s="11" t="s">
        <v>16</v>
      </c>
      <c r="E135" s="11" t="s">
        <v>85</v>
      </c>
      <c r="F135" s="11" t="s">
        <v>26</v>
      </c>
      <c r="G135" s="17">
        <v>540</v>
      </c>
      <c r="H135" s="17">
        <v>4860</v>
      </c>
      <c r="I135" s="17">
        <v>6480</v>
      </c>
      <c r="J135" s="18">
        <v>0.75</v>
      </c>
    </row>
    <row r="136" spans="1:10" x14ac:dyDescent="0.25">
      <c r="A136" s="8">
        <v>63</v>
      </c>
      <c r="B136" s="13">
        <v>37257</v>
      </c>
      <c r="C136" s="10">
        <v>10</v>
      </c>
      <c r="D136" s="10" t="s">
        <v>16</v>
      </c>
      <c r="E136" s="10" t="s">
        <v>85</v>
      </c>
      <c r="F136" s="10" t="s">
        <v>26</v>
      </c>
      <c r="G136" s="14">
        <v>540</v>
      </c>
      <c r="H136" s="14">
        <v>5400</v>
      </c>
      <c r="I136" s="14">
        <v>6480</v>
      </c>
      <c r="J136" s="15">
        <v>0.83333333333333337</v>
      </c>
    </row>
    <row r="137" spans="1:10" x14ac:dyDescent="0.25">
      <c r="A137" s="9">
        <v>63</v>
      </c>
      <c r="B137" s="16">
        <v>37622</v>
      </c>
      <c r="C137" s="11">
        <v>11</v>
      </c>
      <c r="D137" s="11" t="s">
        <v>16</v>
      </c>
      <c r="E137" s="11" t="s">
        <v>85</v>
      </c>
      <c r="F137" s="11" t="s">
        <v>26</v>
      </c>
      <c r="G137" s="17">
        <v>540</v>
      </c>
      <c r="H137" s="17">
        <v>5940</v>
      </c>
      <c r="I137" s="17">
        <v>6480</v>
      </c>
      <c r="J137" s="18">
        <v>0.91666666666666663</v>
      </c>
    </row>
    <row r="138" spans="1:10" x14ac:dyDescent="0.25">
      <c r="A138" s="8">
        <v>63</v>
      </c>
      <c r="B138" s="13">
        <v>37987</v>
      </c>
      <c r="C138" s="10">
        <v>9</v>
      </c>
      <c r="D138" s="10" t="s">
        <v>16</v>
      </c>
      <c r="E138" s="10" t="s">
        <v>85</v>
      </c>
      <c r="F138" s="10" t="s">
        <v>26</v>
      </c>
      <c r="G138" s="14">
        <v>540</v>
      </c>
      <c r="H138" s="14">
        <v>4860</v>
      </c>
      <c r="I138" s="14">
        <v>6480</v>
      </c>
      <c r="J138" s="15">
        <v>0.75</v>
      </c>
    </row>
    <row r="139" spans="1:10" x14ac:dyDescent="0.25">
      <c r="A139" s="9">
        <v>63</v>
      </c>
      <c r="B139" s="16">
        <v>38353</v>
      </c>
      <c r="C139" s="11">
        <v>10</v>
      </c>
      <c r="D139" s="11" t="s">
        <v>16</v>
      </c>
      <c r="E139" s="11" t="s">
        <v>85</v>
      </c>
      <c r="F139" s="11" t="s">
        <v>26</v>
      </c>
      <c r="G139" s="17">
        <v>540</v>
      </c>
      <c r="H139" s="17">
        <v>5400</v>
      </c>
      <c r="I139" s="17">
        <v>6480</v>
      </c>
      <c r="J139" s="18">
        <v>0.83333333333333337</v>
      </c>
    </row>
    <row r="140" spans="1:10" x14ac:dyDescent="0.25">
      <c r="A140" s="8">
        <v>63</v>
      </c>
      <c r="B140" s="13">
        <v>38718</v>
      </c>
      <c r="C140" s="10">
        <v>8</v>
      </c>
      <c r="D140" s="10" t="s">
        <v>16</v>
      </c>
      <c r="E140" s="10" t="s">
        <v>85</v>
      </c>
      <c r="F140" s="10" t="s">
        <v>26</v>
      </c>
      <c r="G140" s="14">
        <v>540</v>
      </c>
      <c r="H140" s="14">
        <v>4320</v>
      </c>
      <c r="I140" s="14">
        <v>6480</v>
      </c>
      <c r="J140" s="15">
        <v>0.66666666666666663</v>
      </c>
    </row>
    <row r="141" spans="1:10" x14ac:dyDescent="0.25">
      <c r="A141" s="9">
        <v>63</v>
      </c>
      <c r="B141" s="16">
        <v>39083</v>
      </c>
      <c r="C141" s="11">
        <v>8</v>
      </c>
      <c r="D141" s="11" t="s">
        <v>16</v>
      </c>
      <c r="E141" s="11" t="s">
        <v>85</v>
      </c>
      <c r="F141" s="11" t="s">
        <v>26</v>
      </c>
      <c r="G141" s="17">
        <v>540</v>
      </c>
      <c r="H141" s="17">
        <v>4320</v>
      </c>
      <c r="I141" s="17">
        <v>6480</v>
      </c>
      <c r="J141" s="18">
        <v>0.66666666666666663</v>
      </c>
    </row>
    <row r="142" spans="1:10" x14ac:dyDescent="0.25">
      <c r="A142" s="8">
        <v>63</v>
      </c>
      <c r="B142" s="13">
        <v>39448</v>
      </c>
      <c r="C142" s="10">
        <v>8</v>
      </c>
      <c r="D142" s="10" t="s">
        <v>16</v>
      </c>
      <c r="E142" s="10" t="s">
        <v>85</v>
      </c>
      <c r="F142" s="10" t="s">
        <v>26</v>
      </c>
      <c r="G142" s="14">
        <v>540</v>
      </c>
      <c r="H142" s="14">
        <v>4320</v>
      </c>
      <c r="I142" s="14">
        <v>6480</v>
      </c>
      <c r="J142" s="15">
        <v>0.66666666666666663</v>
      </c>
    </row>
    <row r="143" spans="1:10" x14ac:dyDescent="0.25">
      <c r="A143" s="9">
        <v>63</v>
      </c>
      <c r="B143" s="16">
        <v>39814</v>
      </c>
      <c r="C143" s="11">
        <v>7</v>
      </c>
      <c r="D143" s="11" t="s">
        <v>16</v>
      </c>
      <c r="E143" s="11" t="s">
        <v>85</v>
      </c>
      <c r="F143" s="11" t="s">
        <v>26</v>
      </c>
      <c r="G143" s="17">
        <v>540</v>
      </c>
      <c r="H143" s="17">
        <v>3780</v>
      </c>
      <c r="I143" s="17">
        <v>6480</v>
      </c>
      <c r="J143" s="18">
        <v>0.58333333333333337</v>
      </c>
    </row>
    <row r="144" spans="1:10" x14ac:dyDescent="0.25">
      <c r="A144" s="8">
        <v>63</v>
      </c>
      <c r="B144" s="13">
        <v>40179</v>
      </c>
      <c r="C144" s="10">
        <v>11</v>
      </c>
      <c r="D144" s="10" t="s">
        <v>16</v>
      </c>
      <c r="E144" s="10" t="s">
        <v>85</v>
      </c>
      <c r="F144" s="10" t="s">
        <v>26</v>
      </c>
      <c r="G144" s="14">
        <v>540</v>
      </c>
      <c r="H144" s="14">
        <v>5940</v>
      </c>
      <c r="I144" s="14">
        <v>6480</v>
      </c>
      <c r="J144" s="15">
        <v>0.91666666666666663</v>
      </c>
    </row>
    <row r="145" spans="1:10" x14ac:dyDescent="0.25">
      <c r="A145" s="9">
        <v>63</v>
      </c>
      <c r="B145" s="16">
        <v>40544</v>
      </c>
      <c r="C145" s="11">
        <v>10</v>
      </c>
      <c r="D145" s="11" t="s">
        <v>16</v>
      </c>
      <c r="E145" s="11" t="s">
        <v>85</v>
      </c>
      <c r="F145" s="11" t="s">
        <v>26</v>
      </c>
      <c r="G145" s="17">
        <v>540</v>
      </c>
      <c r="H145" s="17">
        <v>5400</v>
      </c>
      <c r="I145" s="17">
        <v>6480</v>
      </c>
      <c r="J145" s="18">
        <v>0.83333333333333337</v>
      </c>
    </row>
    <row r="146" spans="1:10" x14ac:dyDescent="0.25">
      <c r="A146" s="8">
        <v>63</v>
      </c>
      <c r="B146" s="13">
        <v>40909</v>
      </c>
      <c r="C146" s="10">
        <v>11</v>
      </c>
      <c r="D146" s="10" t="s">
        <v>16</v>
      </c>
      <c r="E146" s="10" t="s">
        <v>85</v>
      </c>
      <c r="F146" s="10" t="s">
        <v>26</v>
      </c>
      <c r="G146" s="14">
        <v>540</v>
      </c>
      <c r="H146" s="14">
        <v>5940</v>
      </c>
      <c r="I146" s="14">
        <v>6480</v>
      </c>
      <c r="J146" s="15">
        <v>0.91666666666666663</v>
      </c>
    </row>
    <row r="147" spans="1:10" x14ac:dyDescent="0.25">
      <c r="A147" s="9">
        <v>63</v>
      </c>
      <c r="B147" s="16">
        <v>41275</v>
      </c>
      <c r="C147" s="11">
        <v>10</v>
      </c>
      <c r="D147" s="11" t="s">
        <v>16</v>
      </c>
      <c r="E147" s="11" t="s">
        <v>85</v>
      </c>
      <c r="F147" s="11" t="s">
        <v>26</v>
      </c>
      <c r="G147" s="17">
        <v>540</v>
      </c>
      <c r="H147" s="17">
        <v>5400</v>
      </c>
      <c r="I147" s="17">
        <v>6480</v>
      </c>
      <c r="J147" s="18">
        <v>0.83333333333333337</v>
      </c>
    </row>
    <row r="148" spans="1:10" x14ac:dyDescent="0.25">
      <c r="A148" s="8">
        <v>63</v>
      </c>
      <c r="B148" s="13">
        <v>41640</v>
      </c>
      <c r="C148" s="10">
        <v>7</v>
      </c>
      <c r="D148" s="10" t="s">
        <v>16</v>
      </c>
      <c r="E148" s="10" t="s">
        <v>85</v>
      </c>
      <c r="F148" s="10" t="s">
        <v>26</v>
      </c>
      <c r="G148" s="14">
        <v>540</v>
      </c>
      <c r="H148" s="14">
        <v>3780</v>
      </c>
      <c r="I148" s="14">
        <v>6480</v>
      </c>
      <c r="J148" s="15">
        <v>0.58333333333333337</v>
      </c>
    </row>
    <row r="149" spans="1:10" x14ac:dyDescent="0.25">
      <c r="A149" s="9">
        <v>63</v>
      </c>
      <c r="B149" s="16">
        <v>42005</v>
      </c>
      <c r="C149" s="11">
        <v>8</v>
      </c>
      <c r="D149" s="11" t="s">
        <v>16</v>
      </c>
      <c r="E149" s="11" t="s">
        <v>85</v>
      </c>
      <c r="F149" s="11" t="s">
        <v>26</v>
      </c>
      <c r="G149" s="17">
        <v>540</v>
      </c>
      <c r="H149" s="17">
        <v>4320</v>
      </c>
      <c r="I149" s="17">
        <v>6480</v>
      </c>
      <c r="J149" s="18">
        <v>0.66666666666666663</v>
      </c>
    </row>
    <row r="150" spans="1:10" x14ac:dyDescent="0.25">
      <c r="A150" s="8">
        <v>63</v>
      </c>
      <c r="B150" s="13">
        <v>42370</v>
      </c>
      <c r="C150" s="10">
        <v>8</v>
      </c>
      <c r="D150" s="10" t="s">
        <v>16</v>
      </c>
      <c r="E150" s="10" t="s">
        <v>85</v>
      </c>
      <c r="F150" s="10" t="s">
        <v>26</v>
      </c>
      <c r="G150" s="14">
        <v>540</v>
      </c>
      <c r="H150" s="14">
        <v>4320</v>
      </c>
      <c r="I150" s="14">
        <v>6480</v>
      </c>
      <c r="J150" s="15">
        <v>0.66666666666666663</v>
      </c>
    </row>
    <row r="151" spans="1:10" x14ac:dyDescent="0.25">
      <c r="A151" s="9">
        <v>63</v>
      </c>
      <c r="B151" s="16">
        <v>42736</v>
      </c>
      <c r="C151" s="11">
        <v>8</v>
      </c>
      <c r="D151" s="11" t="s">
        <v>16</v>
      </c>
      <c r="E151" s="11" t="s">
        <v>85</v>
      </c>
      <c r="F151" s="11" t="s">
        <v>26</v>
      </c>
      <c r="G151" s="17">
        <v>540</v>
      </c>
      <c r="H151" s="17">
        <v>4320</v>
      </c>
      <c r="I151" s="17">
        <v>6480</v>
      </c>
      <c r="J151" s="18">
        <v>0.66666666666666663</v>
      </c>
    </row>
    <row r="152" spans="1:10" x14ac:dyDescent="0.25">
      <c r="A152" s="8">
        <v>63</v>
      </c>
      <c r="B152" s="13">
        <v>43101</v>
      </c>
      <c r="C152" s="10">
        <v>9</v>
      </c>
      <c r="D152" s="10" t="s">
        <v>16</v>
      </c>
      <c r="E152" s="10" t="s">
        <v>85</v>
      </c>
      <c r="F152" s="10" t="s">
        <v>26</v>
      </c>
      <c r="G152" s="14">
        <v>540</v>
      </c>
      <c r="H152" s="14">
        <v>4860</v>
      </c>
      <c r="I152" s="14">
        <v>6480</v>
      </c>
      <c r="J152" s="15">
        <v>0.75</v>
      </c>
    </row>
    <row r="153" spans="1:10" x14ac:dyDescent="0.25">
      <c r="A153" s="9">
        <v>63</v>
      </c>
      <c r="B153" s="16">
        <v>43466</v>
      </c>
      <c r="C153" s="11">
        <v>9</v>
      </c>
      <c r="D153" s="11" t="s">
        <v>16</v>
      </c>
      <c r="E153" s="11" t="s">
        <v>85</v>
      </c>
      <c r="F153" s="11" t="s">
        <v>26</v>
      </c>
      <c r="G153" s="17">
        <v>540</v>
      </c>
      <c r="H153" s="17">
        <v>4860</v>
      </c>
      <c r="I153" s="17">
        <v>6480</v>
      </c>
      <c r="J153" s="18">
        <v>0.75</v>
      </c>
    </row>
    <row r="154" spans="1:10" x14ac:dyDescent="0.25">
      <c r="A154" s="8">
        <v>64</v>
      </c>
      <c r="B154" s="13">
        <v>36892</v>
      </c>
      <c r="C154" s="10">
        <v>8</v>
      </c>
      <c r="D154" s="10" t="s">
        <v>16</v>
      </c>
      <c r="E154" s="10" t="s">
        <v>85</v>
      </c>
      <c r="F154" s="10" t="s">
        <v>20</v>
      </c>
      <c r="G154" s="14">
        <v>420</v>
      </c>
      <c r="H154" s="14">
        <v>3360</v>
      </c>
      <c r="I154" s="14">
        <v>5040</v>
      </c>
      <c r="J154" s="15">
        <v>0.66666666666666663</v>
      </c>
    </row>
    <row r="155" spans="1:10" x14ac:dyDescent="0.25">
      <c r="A155" s="9">
        <v>64</v>
      </c>
      <c r="B155" s="16">
        <v>37257</v>
      </c>
      <c r="C155" s="11">
        <v>8</v>
      </c>
      <c r="D155" s="11" t="s">
        <v>16</v>
      </c>
      <c r="E155" s="11" t="s">
        <v>85</v>
      </c>
      <c r="F155" s="11" t="s">
        <v>20</v>
      </c>
      <c r="G155" s="17">
        <v>420</v>
      </c>
      <c r="H155" s="17">
        <v>3360</v>
      </c>
      <c r="I155" s="17">
        <v>5040</v>
      </c>
      <c r="J155" s="18">
        <v>0.66666666666666663</v>
      </c>
    </row>
    <row r="156" spans="1:10" x14ac:dyDescent="0.25">
      <c r="A156" s="8">
        <v>64</v>
      </c>
      <c r="B156" s="13">
        <v>37622</v>
      </c>
      <c r="C156" s="10">
        <v>9</v>
      </c>
      <c r="D156" s="10" t="s">
        <v>16</v>
      </c>
      <c r="E156" s="10" t="s">
        <v>85</v>
      </c>
      <c r="F156" s="10" t="s">
        <v>20</v>
      </c>
      <c r="G156" s="14">
        <v>420</v>
      </c>
      <c r="H156" s="14">
        <v>3780</v>
      </c>
      <c r="I156" s="14">
        <v>5040</v>
      </c>
      <c r="J156" s="15">
        <v>0.75</v>
      </c>
    </row>
    <row r="157" spans="1:10" x14ac:dyDescent="0.25">
      <c r="A157" s="9">
        <v>64</v>
      </c>
      <c r="B157" s="16">
        <v>37987</v>
      </c>
      <c r="C157" s="11">
        <v>9</v>
      </c>
      <c r="D157" s="11" t="s">
        <v>16</v>
      </c>
      <c r="E157" s="11" t="s">
        <v>85</v>
      </c>
      <c r="F157" s="11" t="s">
        <v>20</v>
      </c>
      <c r="G157" s="17">
        <v>420</v>
      </c>
      <c r="H157" s="17">
        <v>3780</v>
      </c>
      <c r="I157" s="17">
        <v>5040</v>
      </c>
      <c r="J157" s="18">
        <v>0.75</v>
      </c>
    </row>
    <row r="158" spans="1:10" x14ac:dyDescent="0.25">
      <c r="A158" s="8">
        <v>64</v>
      </c>
      <c r="B158" s="13">
        <v>38353</v>
      </c>
      <c r="C158" s="10">
        <v>8</v>
      </c>
      <c r="D158" s="10" t="s">
        <v>16</v>
      </c>
      <c r="E158" s="10" t="s">
        <v>85</v>
      </c>
      <c r="F158" s="10" t="s">
        <v>20</v>
      </c>
      <c r="G158" s="14">
        <v>420</v>
      </c>
      <c r="H158" s="14">
        <v>3360</v>
      </c>
      <c r="I158" s="14">
        <v>5040</v>
      </c>
      <c r="J158" s="15">
        <v>0.66666666666666663</v>
      </c>
    </row>
    <row r="159" spans="1:10" x14ac:dyDescent="0.25">
      <c r="A159" s="9">
        <v>64</v>
      </c>
      <c r="B159" s="16">
        <v>38718</v>
      </c>
      <c r="C159" s="11">
        <v>9</v>
      </c>
      <c r="D159" s="11" t="s">
        <v>16</v>
      </c>
      <c r="E159" s="11" t="s">
        <v>85</v>
      </c>
      <c r="F159" s="11" t="s">
        <v>20</v>
      </c>
      <c r="G159" s="17">
        <v>420</v>
      </c>
      <c r="H159" s="17">
        <v>3780</v>
      </c>
      <c r="I159" s="17">
        <v>5040</v>
      </c>
      <c r="J159" s="18">
        <v>0.75</v>
      </c>
    </row>
    <row r="160" spans="1:10" x14ac:dyDescent="0.25">
      <c r="A160" s="8">
        <v>64</v>
      </c>
      <c r="B160" s="13">
        <v>39083</v>
      </c>
      <c r="C160" s="10">
        <v>11</v>
      </c>
      <c r="D160" s="10" t="s">
        <v>16</v>
      </c>
      <c r="E160" s="10" t="s">
        <v>85</v>
      </c>
      <c r="F160" s="10" t="s">
        <v>20</v>
      </c>
      <c r="G160" s="14">
        <v>420</v>
      </c>
      <c r="H160" s="14">
        <v>4620</v>
      </c>
      <c r="I160" s="14">
        <v>5040</v>
      </c>
      <c r="J160" s="15">
        <v>0.91666666666666663</v>
      </c>
    </row>
    <row r="161" spans="1:10" x14ac:dyDescent="0.25">
      <c r="A161" s="9">
        <v>64</v>
      </c>
      <c r="B161" s="16">
        <v>39448</v>
      </c>
      <c r="C161" s="11">
        <v>11</v>
      </c>
      <c r="D161" s="11" t="s">
        <v>16</v>
      </c>
      <c r="E161" s="11" t="s">
        <v>85</v>
      </c>
      <c r="F161" s="11" t="s">
        <v>20</v>
      </c>
      <c r="G161" s="17">
        <v>420</v>
      </c>
      <c r="H161" s="17">
        <v>4620</v>
      </c>
      <c r="I161" s="17">
        <v>5040</v>
      </c>
      <c r="J161" s="18">
        <v>0.91666666666666663</v>
      </c>
    </row>
    <row r="162" spans="1:10" x14ac:dyDescent="0.25">
      <c r="A162" s="8">
        <v>64</v>
      </c>
      <c r="B162" s="13">
        <v>39814</v>
      </c>
      <c r="C162" s="10">
        <v>11</v>
      </c>
      <c r="D162" s="10" t="s">
        <v>16</v>
      </c>
      <c r="E162" s="10" t="s">
        <v>85</v>
      </c>
      <c r="F162" s="10" t="s">
        <v>20</v>
      </c>
      <c r="G162" s="14">
        <v>420</v>
      </c>
      <c r="H162" s="14">
        <v>4620</v>
      </c>
      <c r="I162" s="14">
        <v>5040</v>
      </c>
      <c r="J162" s="15">
        <v>0.91666666666666663</v>
      </c>
    </row>
    <row r="163" spans="1:10" x14ac:dyDescent="0.25">
      <c r="A163" s="9">
        <v>64</v>
      </c>
      <c r="B163" s="16">
        <v>40179</v>
      </c>
      <c r="C163" s="11">
        <v>7</v>
      </c>
      <c r="D163" s="11" t="s">
        <v>16</v>
      </c>
      <c r="E163" s="11" t="s">
        <v>85</v>
      </c>
      <c r="F163" s="11" t="s">
        <v>20</v>
      </c>
      <c r="G163" s="17">
        <v>420</v>
      </c>
      <c r="H163" s="17">
        <v>2940</v>
      </c>
      <c r="I163" s="17">
        <v>5040</v>
      </c>
      <c r="J163" s="18">
        <v>0.58333333333333337</v>
      </c>
    </row>
    <row r="164" spans="1:10" x14ac:dyDescent="0.25">
      <c r="A164" s="8">
        <v>64</v>
      </c>
      <c r="B164" s="13">
        <v>40544</v>
      </c>
      <c r="C164" s="10">
        <v>7</v>
      </c>
      <c r="D164" s="10" t="s">
        <v>16</v>
      </c>
      <c r="E164" s="10" t="s">
        <v>85</v>
      </c>
      <c r="F164" s="10" t="s">
        <v>20</v>
      </c>
      <c r="G164" s="14">
        <v>420</v>
      </c>
      <c r="H164" s="14">
        <v>2940</v>
      </c>
      <c r="I164" s="14">
        <v>5040</v>
      </c>
      <c r="J164" s="15">
        <v>0.58333333333333337</v>
      </c>
    </row>
    <row r="165" spans="1:10" x14ac:dyDescent="0.25">
      <c r="A165" s="9">
        <v>64</v>
      </c>
      <c r="B165" s="16">
        <v>40909</v>
      </c>
      <c r="C165" s="11">
        <v>9</v>
      </c>
      <c r="D165" s="11" t="s">
        <v>16</v>
      </c>
      <c r="E165" s="11" t="s">
        <v>85</v>
      </c>
      <c r="F165" s="11" t="s">
        <v>20</v>
      </c>
      <c r="G165" s="17">
        <v>420</v>
      </c>
      <c r="H165" s="17">
        <v>3780</v>
      </c>
      <c r="I165" s="17">
        <v>5040</v>
      </c>
      <c r="J165" s="18">
        <v>0.75</v>
      </c>
    </row>
    <row r="166" spans="1:10" x14ac:dyDescent="0.25">
      <c r="A166" s="8">
        <v>64</v>
      </c>
      <c r="B166" s="13">
        <v>41275</v>
      </c>
      <c r="C166" s="10">
        <v>7</v>
      </c>
      <c r="D166" s="10" t="s">
        <v>16</v>
      </c>
      <c r="E166" s="10" t="s">
        <v>85</v>
      </c>
      <c r="F166" s="10" t="s">
        <v>20</v>
      </c>
      <c r="G166" s="14">
        <v>420</v>
      </c>
      <c r="H166" s="14">
        <v>2940</v>
      </c>
      <c r="I166" s="14">
        <v>5040</v>
      </c>
      <c r="J166" s="15">
        <v>0.58333333333333337</v>
      </c>
    </row>
    <row r="167" spans="1:10" x14ac:dyDescent="0.25">
      <c r="A167" s="9">
        <v>64</v>
      </c>
      <c r="B167" s="16">
        <v>41640</v>
      </c>
      <c r="C167" s="11">
        <v>11</v>
      </c>
      <c r="D167" s="11" t="s">
        <v>16</v>
      </c>
      <c r="E167" s="11" t="s">
        <v>85</v>
      </c>
      <c r="F167" s="11" t="s">
        <v>20</v>
      </c>
      <c r="G167" s="17">
        <v>420</v>
      </c>
      <c r="H167" s="17">
        <v>4620</v>
      </c>
      <c r="I167" s="17">
        <v>5040</v>
      </c>
      <c r="J167" s="18">
        <v>0.91666666666666663</v>
      </c>
    </row>
    <row r="168" spans="1:10" x14ac:dyDescent="0.25">
      <c r="A168" s="8">
        <v>64</v>
      </c>
      <c r="B168" s="13">
        <v>42005</v>
      </c>
      <c r="C168" s="10">
        <v>9</v>
      </c>
      <c r="D168" s="10" t="s">
        <v>16</v>
      </c>
      <c r="E168" s="10" t="s">
        <v>85</v>
      </c>
      <c r="F168" s="10" t="s">
        <v>20</v>
      </c>
      <c r="G168" s="14">
        <v>420</v>
      </c>
      <c r="H168" s="14">
        <v>3780</v>
      </c>
      <c r="I168" s="14">
        <v>5040</v>
      </c>
      <c r="J168" s="15">
        <v>0.75</v>
      </c>
    </row>
    <row r="169" spans="1:10" x14ac:dyDescent="0.25">
      <c r="A169" s="9">
        <v>64</v>
      </c>
      <c r="B169" s="16">
        <v>42370</v>
      </c>
      <c r="C169" s="11">
        <v>11</v>
      </c>
      <c r="D169" s="11" t="s">
        <v>16</v>
      </c>
      <c r="E169" s="11" t="s">
        <v>85</v>
      </c>
      <c r="F169" s="11" t="s">
        <v>20</v>
      </c>
      <c r="G169" s="17">
        <v>420</v>
      </c>
      <c r="H169" s="17">
        <v>4620</v>
      </c>
      <c r="I169" s="17">
        <v>5040</v>
      </c>
      <c r="J169" s="18">
        <v>0.91666666666666663</v>
      </c>
    </row>
    <row r="170" spans="1:10" x14ac:dyDescent="0.25">
      <c r="A170" s="8">
        <v>64</v>
      </c>
      <c r="B170" s="13">
        <v>42736</v>
      </c>
      <c r="C170" s="10">
        <v>11</v>
      </c>
      <c r="D170" s="10" t="s">
        <v>16</v>
      </c>
      <c r="E170" s="10" t="s">
        <v>85</v>
      </c>
      <c r="F170" s="10" t="s">
        <v>20</v>
      </c>
      <c r="G170" s="14">
        <v>420</v>
      </c>
      <c r="H170" s="14">
        <v>4620</v>
      </c>
      <c r="I170" s="14">
        <v>5040</v>
      </c>
      <c r="J170" s="15">
        <v>0.91666666666666663</v>
      </c>
    </row>
    <row r="171" spans="1:10" x14ac:dyDescent="0.25">
      <c r="A171" s="9">
        <v>64</v>
      </c>
      <c r="B171" s="16">
        <v>43101</v>
      </c>
      <c r="C171" s="11">
        <v>12</v>
      </c>
      <c r="D171" s="11" t="s">
        <v>16</v>
      </c>
      <c r="E171" s="11" t="s">
        <v>85</v>
      </c>
      <c r="F171" s="11" t="s">
        <v>20</v>
      </c>
      <c r="G171" s="17">
        <v>420</v>
      </c>
      <c r="H171" s="17">
        <v>5040</v>
      </c>
      <c r="I171" s="17">
        <v>5040</v>
      </c>
      <c r="J171" s="18">
        <v>1</v>
      </c>
    </row>
    <row r="172" spans="1:10" x14ac:dyDescent="0.25">
      <c r="A172" s="8">
        <v>64</v>
      </c>
      <c r="B172" s="13">
        <v>43466</v>
      </c>
      <c r="C172" s="10">
        <v>10</v>
      </c>
      <c r="D172" s="10" t="s">
        <v>16</v>
      </c>
      <c r="E172" s="10" t="s">
        <v>85</v>
      </c>
      <c r="F172" s="10" t="s">
        <v>20</v>
      </c>
      <c r="G172" s="14">
        <v>420</v>
      </c>
      <c r="H172" s="14">
        <v>4200</v>
      </c>
      <c r="I172" s="14">
        <v>5040</v>
      </c>
      <c r="J172" s="15">
        <v>0.83333333333333337</v>
      </c>
    </row>
    <row r="173" spans="1:10" x14ac:dyDescent="0.25">
      <c r="A173" s="9">
        <v>65</v>
      </c>
      <c r="B173" s="16">
        <v>36892</v>
      </c>
      <c r="C173" s="11">
        <v>8</v>
      </c>
      <c r="D173" s="11" t="s">
        <v>16</v>
      </c>
      <c r="E173" s="11" t="s">
        <v>85</v>
      </c>
      <c r="F173" s="11" t="s">
        <v>28</v>
      </c>
      <c r="G173" s="17">
        <v>1080</v>
      </c>
      <c r="H173" s="17">
        <v>8640</v>
      </c>
      <c r="I173" s="17">
        <v>12960</v>
      </c>
      <c r="J173" s="18">
        <v>0.66666666666666663</v>
      </c>
    </row>
    <row r="174" spans="1:10" x14ac:dyDescent="0.25">
      <c r="A174" s="8">
        <v>65</v>
      </c>
      <c r="B174" s="13">
        <v>37257</v>
      </c>
      <c r="C174" s="10">
        <v>10</v>
      </c>
      <c r="D174" s="10" t="s">
        <v>16</v>
      </c>
      <c r="E174" s="10" t="s">
        <v>85</v>
      </c>
      <c r="F174" s="10" t="s">
        <v>28</v>
      </c>
      <c r="G174" s="14">
        <v>1080</v>
      </c>
      <c r="H174" s="14">
        <v>10800</v>
      </c>
      <c r="I174" s="14">
        <v>12960</v>
      </c>
      <c r="J174" s="15">
        <v>0.83333333333333337</v>
      </c>
    </row>
    <row r="175" spans="1:10" x14ac:dyDescent="0.25">
      <c r="A175" s="9">
        <v>65</v>
      </c>
      <c r="B175" s="16">
        <v>37622</v>
      </c>
      <c r="C175" s="11">
        <v>9</v>
      </c>
      <c r="D175" s="11" t="s">
        <v>16</v>
      </c>
      <c r="E175" s="11" t="s">
        <v>85</v>
      </c>
      <c r="F175" s="11" t="s">
        <v>28</v>
      </c>
      <c r="G175" s="17">
        <v>1080</v>
      </c>
      <c r="H175" s="17">
        <v>9720</v>
      </c>
      <c r="I175" s="17">
        <v>12960</v>
      </c>
      <c r="J175" s="18">
        <v>0.75</v>
      </c>
    </row>
    <row r="176" spans="1:10" x14ac:dyDescent="0.25">
      <c r="A176" s="8">
        <v>65</v>
      </c>
      <c r="B176" s="13">
        <v>37987</v>
      </c>
      <c r="C176" s="10">
        <v>10</v>
      </c>
      <c r="D176" s="10" t="s">
        <v>16</v>
      </c>
      <c r="E176" s="10" t="s">
        <v>85</v>
      </c>
      <c r="F176" s="10" t="s">
        <v>28</v>
      </c>
      <c r="G176" s="14">
        <v>1080</v>
      </c>
      <c r="H176" s="14">
        <v>10800</v>
      </c>
      <c r="I176" s="14">
        <v>12960</v>
      </c>
      <c r="J176" s="15">
        <v>0.83333333333333337</v>
      </c>
    </row>
    <row r="177" spans="1:10" x14ac:dyDescent="0.25">
      <c r="A177" s="9">
        <v>65</v>
      </c>
      <c r="B177" s="16">
        <v>38353</v>
      </c>
      <c r="C177" s="11">
        <v>8</v>
      </c>
      <c r="D177" s="11" t="s">
        <v>16</v>
      </c>
      <c r="E177" s="11" t="s">
        <v>85</v>
      </c>
      <c r="F177" s="11" t="s">
        <v>28</v>
      </c>
      <c r="G177" s="17">
        <v>1080</v>
      </c>
      <c r="H177" s="17">
        <v>8640</v>
      </c>
      <c r="I177" s="17">
        <v>12960</v>
      </c>
      <c r="J177" s="18">
        <v>0.66666666666666663</v>
      </c>
    </row>
    <row r="178" spans="1:10" x14ac:dyDescent="0.25">
      <c r="A178" s="8">
        <v>65</v>
      </c>
      <c r="B178" s="13">
        <v>38718</v>
      </c>
      <c r="C178" s="10">
        <v>9</v>
      </c>
      <c r="D178" s="10" t="s">
        <v>16</v>
      </c>
      <c r="E178" s="10" t="s">
        <v>85</v>
      </c>
      <c r="F178" s="10" t="s">
        <v>28</v>
      </c>
      <c r="G178" s="14">
        <v>1080</v>
      </c>
      <c r="H178" s="14">
        <v>9720</v>
      </c>
      <c r="I178" s="14">
        <v>12960</v>
      </c>
      <c r="J178" s="15">
        <v>0.75</v>
      </c>
    </row>
    <row r="179" spans="1:10" x14ac:dyDescent="0.25">
      <c r="A179" s="9">
        <v>65</v>
      </c>
      <c r="B179" s="16">
        <v>39083</v>
      </c>
      <c r="C179" s="11">
        <v>7</v>
      </c>
      <c r="D179" s="11" t="s">
        <v>16</v>
      </c>
      <c r="E179" s="11" t="s">
        <v>85</v>
      </c>
      <c r="F179" s="11" t="s">
        <v>28</v>
      </c>
      <c r="G179" s="17">
        <v>1080</v>
      </c>
      <c r="H179" s="17">
        <v>7560</v>
      </c>
      <c r="I179" s="17">
        <v>12960</v>
      </c>
      <c r="J179" s="18">
        <v>0.58333333333333337</v>
      </c>
    </row>
    <row r="180" spans="1:10" x14ac:dyDescent="0.25">
      <c r="A180" s="8">
        <v>65</v>
      </c>
      <c r="B180" s="13">
        <v>39448</v>
      </c>
      <c r="C180" s="10">
        <v>8</v>
      </c>
      <c r="D180" s="10" t="s">
        <v>16</v>
      </c>
      <c r="E180" s="10" t="s">
        <v>85</v>
      </c>
      <c r="F180" s="10" t="s">
        <v>28</v>
      </c>
      <c r="G180" s="14">
        <v>1080</v>
      </c>
      <c r="H180" s="14">
        <v>8640</v>
      </c>
      <c r="I180" s="14">
        <v>12960</v>
      </c>
      <c r="J180" s="15">
        <v>0.66666666666666663</v>
      </c>
    </row>
    <row r="181" spans="1:10" x14ac:dyDescent="0.25">
      <c r="A181" s="9">
        <v>65</v>
      </c>
      <c r="B181" s="16">
        <v>39814</v>
      </c>
      <c r="C181" s="11">
        <v>9</v>
      </c>
      <c r="D181" s="11" t="s">
        <v>16</v>
      </c>
      <c r="E181" s="11" t="s">
        <v>85</v>
      </c>
      <c r="F181" s="11" t="s">
        <v>28</v>
      </c>
      <c r="G181" s="17">
        <v>1080</v>
      </c>
      <c r="H181" s="17">
        <v>9720</v>
      </c>
      <c r="I181" s="17">
        <v>12960</v>
      </c>
      <c r="J181" s="18">
        <v>0.75</v>
      </c>
    </row>
    <row r="182" spans="1:10" x14ac:dyDescent="0.25">
      <c r="A182" s="8">
        <v>65</v>
      </c>
      <c r="B182" s="13">
        <v>40179</v>
      </c>
      <c r="C182" s="10">
        <v>11</v>
      </c>
      <c r="D182" s="10" t="s">
        <v>16</v>
      </c>
      <c r="E182" s="10" t="s">
        <v>85</v>
      </c>
      <c r="F182" s="10" t="s">
        <v>28</v>
      </c>
      <c r="G182" s="14">
        <v>1080</v>
      </c>
      <c r="H182" s="14">
        <v>11880</v>
      </c>
      <c r="I182" s="14">
        <v>12960</v>
      </c>
      <c r="J182" s="15">
        <v>0.91666666666666663</v>
      </c>
    </row>
    <row r="183" spans="1:10" x14ac:dyDescent="0.25">
      <c r="A183" s="9">
        <v>65</v>
      </c>
      <c r="B183" s="16">
        <v>40544</v>
      </c>
      <c r="C183" s="11">
        <v>9</v>
      </c>
      <c r="D183" s="11" t="s">
        <v>16</v>
      </c>
      <c r="E183" s="11" t="s">
        <v>85</v>
      </c>
      <c r="F183" s="11" t="s">
        <v>28</v>
      </c>
      <c r="G183" s="17">
        <v>1080</v>
      </c>
      <c r="H183" s="17">
        <v>9720</v>
      </c>
      <c r="I183" s="17">
        <v>12960</v>
      </c>
      <c r="J183" s="18">
        <v>0.75</v>
      </c>
    </row>
    <row r="184" spans="1:10" x14ac:dyDescent="0.25">
      <c r="A184" s="8">
        <v>65</v>
      </c>
      <c r="B184" s="13">
        <v>40909</v>
      </c>
      <c r="C184" s="10">
        <v>8</v>
      </c>
      <c r="D184" s="10" t="s">
        <v>16</v>
      </c>
      <c r="E184" s="10" t="s">
        <v>85</v>
      </c>
      <c r="F184" s="10" t="s">
        <v>28</v>
      </c>
      <c r="G184" s="14">
        <v>1080</v>
      </c>
      <c r="H184" s="14">
        <v>8640</v>
      </c>
      <c r="I184" s="14">
        <v>12960</v>
      </c>
      <c r="J184" s="15">
        <v>0.66666666666666663</v>
      </c>
    </row>
    <row r="185" spans="1:10" x14ac:dyDescent="0.25">
      <c r="A185" s="9">
        <v>65</v>
      </c>
      <c r="B185" s="16">
        <v>41275</v>
      </c>
      <c r="C185" s="11">
        <v>10</v>
      </c>
      <c r="D185" s="11" t="s">
        <v>16</v>
      </c>
      <c r="E185" s="11" t="s">
        <v>85</v>
      </c>
      <c r="F185" s="11" t="s">
        <v>28</v>
      </c>
      <c r="G185" s="17">
        <v>1080</v>
      </c>
      <c r="H185" s="17">
        <v>10800</v>
      </c>
      <c r="I185" s="17">
        <v>12960</v>
      </c>
      <c r="J185" s="18">
        <v>0.83333333333333337</v>
      </c>
    </row>
    <row r="186" spans="1:10" x14ac:dyDescent="0.25">
      <c r="A186" s="8">
        <v>65</v>
      </c>
      <c r="B186" s="13">
        <v>41640</v>
      </c>
      <c r="C186" s="10">
        <v>11</v>
      </c>
      <c r="D186" s="10" t="s">
        <v>16</v>
      </c>
      <c r="E186" s="10" t="s">
        <v>85</v>
      </c>
      <c r="F186" s="10" t="s">
        <v>28</v>
      </c>
      <c r="G186" s="14">
        <v>1080</v>
      </c>
      <c r="H186" s="14">
        <v>11880</v>
      </c>
      <c r="I186" s="14">
        <v>12960</v>
      </c>
      <c r="J186" s="15">
        <v>0.91666666666666663</v>
      </c>
    </row>
    <row r="187" spans="1:10" x14ac:dyDescent="0.25">
      <c r="A187" s="9">
        <v>65</v>
      </c>
      <c r="B187" s="16">
        <v>42005</v>
      </c>
      <c r="C187" s="11">
        <v>9</v>
      </c>
      <c r="D187" s="11" t="s">
        <v>16</v>
      </c>
      <c r="E187" s="11" t="s">
        <v>85</v>
      </c>
      <c r="F187" s="11" t="s">
        <v>28</v>
      </c>
      <c r="G187" s="17">
        <v>1080</v>
      </c>
      <c r="H187" s="17">
        <v>9720</v>
      </c>
      <c r="I187" s="17">
        <v>12960</v>
      </c>
      <c r="J187" s="18">
        <v>0.75</v>
      </c>
    </row>
    <row r="188" spans="1:10" x14ac:dyDescent="0.25">
      <c r="A188" s="8">
        <v>65</v>
      </c>
      <c r="B188" s="13">
        <v>42370</v>
      </c>
      <c r="C188" s="10">
        <v>10</v>
      </c>
      <c r="D188" s="10" t="s">
        <v>16</v>
      </c>
      <c r="E188" s="10" t="s">
        <v>85</v>
      </c>
      <c r="F188" s="10" t="s">
        <v>28</v>
      </c>
      <c r="G188" s="14">
        <v>1080</v>
      </c>
      <c r="H188" s="14">
        <v>10800</v>
      </c>
      <c r="I188" s="14">
        <v>12960</v>
      </c>
      <c r="J188" s="15">
        <v>0.83333333333333337</v>
      </c>
    </row>
    <row r="189" spans="1:10" x14ac:dyDescent="0.25">
      <c r="A189" s="9">
        <v>65</v>
      </c>
      <c r="B189" s="16">
        <v>42736</v>
      </c>
      <c r="C189" s="11">
        <v>10</v>
      </c>
      <c r="D189" s="11" t="s">
        <v>16</v>
      </c>
      <c r="E189" s="11" t="s">
        <v>85</v>
      </c>
      <c r="F189" s="11" t="s">
        <v>28</v>
      </c>
      <c r="G189" s="17">
        <v>1080</v>
      </c>
      <c r="H189" s="17">
        <v>10800</v>
      </c>
      <c r="I189" s="17">
        <v>12960</v>
      </c>
      <c r="J189" s="18">
        <v>0.83333333333333337</v>
      </c>
    </row>
    <row r="190" spans="1:10" x14ac:dyDescent="0.25">
      <c r="A190" s="8">
        <v>65</v>
      </c>
      <c r="B190" s="13">
        <v>43101</v>
      </c>
      <c r="C190" s="10">
        <v>10</v>
      </c>
      <c r="D190" s="10" t="s">
        <v>16</v>
      </c>
      <c r="E190" s="10" t="s">
        <v>85</v>
      </c>
      <c r="F190" s="10" t="s">
        <v>28</v>
      </c>
      <c r="G190" s="14">
        <v>1080</v>
      </c>
      <c r="H190" s="14">
        <v>10800</v>
      </c>
      <c r="I190" s="14">
        <v>12960</v>
      </c>
      <c r="J190" s="15">
        <v>0.83333333333333337</v>
      </c>
    </row>
    <row r="191" spans="1:10" x14ac:dyDescent="0.25">
      <c r="A191" s="9">
        <v>65</v>
      </c>
      <c r="B191" s="16">
        <v>43466</v>
      </c>
      <c r="C191" s="11">
        <v>11</v>
      </c>
      <c r="D191" s="11" t="s">
        <v>16</v>
      </c>
      <c r="E191" s="11" t="s">
        <v>85</v>
      </c>
      <c r="F191" s="11" t="s">
        <v>28</v>
      </c>
      <c r="G191" s="17">
        <v>1080</v>
      </c>
      <c r="H191" s="17">
        <v>11880</v>
      </c>
      <c r="I191" s="17">
        <v>12960</v>
      </c>
      <c r="J191" s="18">
        <v>0.91666666666666663</v>
      </c>
    </row>
    <row r="192" spans="1:10" x14ac:dyDescent="0.25">
      <c r="A192" s="8">
        <v>66</v>
      </c>
      <c r="B192" s="13">
        <v>36892</v>
      </c>
      <c r="C192" s="10">
        <v>8</v>
      </c>
      <c r="D192" s="10" t="s">
        <v>16</v>
      </c>
      <c r="E192" s="10" t="s">
        <v>85</v>
      </c>
      <c r="F192" s="10" t="s">
        <v>30</v>
      </c>
      <c r="G192" s="14">
        <v>300</v>
      </c>
      <c r="H192" s="14">
        <v>2400</v>
      </c>
      <c r="I192" s="14">
        <v>3600</v>
      </c>
      <c r="J192" s="15">
        <v>0.66666666666666663</v>
      </c>
    </row>
    <row r="193" spans="1:10" x14ac:dyDescent="0.25">
      <c r="A193" s="9">
        <v>66</v>
      </c>
      <c r="B193" s="16">
        <v>37257</v>
      </c>
      <c r="C193" s="11">
        <v>9</v>
      </c>
      <c r="D193" s="11" t="s">
        <v>16</v>
      </c>
      <c r="E193" s="11" t="s">
        <v>85</v>
      </c>
      <c r="F193" s="11" t="s">
        <v>30</v>
      </c>
      <c r="G193" s="17">
        <v>300</v>
      </c>
      <c r="H193" s="17">
        <v>2700</v>
      </c>
      <c r="I193" s="17">
        <v>3600</v>
      </c>
      <c r="J193" s="18">
        <v>0.75</v>
      </c>
    </row>
    <row r="194" spans="1:10" x14ac:dyDescent="0.25">
      <c r="A194" s="8">
        <v>66</v>
      </c>
      <c r="B194" s="13">
        <v>37622</v>
      </c>
      <c r="C194" s="10">
        <v>8</v>
      </c>
      <c r="D194" s="10" t="s">
        <v>16</v>
      </c>
      <c r="E194" s="10" t="s">
        <v>85</v>
      </c>
      <c r="F194" s="10" t="s">
        <v>30</v>
      </c>
      <c r="G194" s="14">
        <v>300</v>
      </c>
      <c r="H194" s="14">
        <v>2400</v>
      </c>
      <c r="I194" s="14">
        <v>3600</v>
      </c>
      <c r="J194" s="15">
        <v>0.66666666666666663</v>
      </c>
    </row>
    <row r="195" spans="1:10" x14ac:dyDescent="0.25">
      <c r="A195" s="9">
        <v>66</v>
      </c>
      <c r="B195" s="16">
        <v>37987</v>
      </c>
      <c r="C195" s="11">
        <v>7</v>
      </c>
      <c r="D195" s="11" t="s">
        <v>16</v>
      </c>
      <c r="E195" s="11" t="s">
        <v>85</v>
      </c>
      <c r="F195" s="11" t="s">
        <v>30</v>
      </c>
      <c r="G195" s="17">
        <v>300</v>
      </c>
      <c r="H195" s="17">
        <v>2100</v>
      </c>
      <c r="I195" s="17">
        <v>3600</v>
      </c>
      <c r="J195" s="18">
        <v>0.58333333333333337</v>
      </c>
    </row>
    <row r="196" spans="1:10" x14ac:dyDescent="0.25">
      <c r="A196" s="8">
        <v>66</v>
      </c>
      <c r="B196" s="13">
        <v>38353</v>
      </c>
      <c r="C196" s="10">
        <v>9</v>
      </c>
      <c r="D196" s="10" t="s">
        <v>16</v>
      </c>
      <c r="E196" s="10" t="s">
        <v>85</v>
      </c>
      <c r="F196" s="10" t="s">
        <v>30</v>
      </c>
      <c r="G196" s="14">
        <v>300</v>
      </c>
      <c r="H196" s="14">
        <v>2700</v>
      </c>
      <c r="I196" s="14">
        <v>3600</v>
      </c>
      <c r="J196" s="15">
        <v>0.75</v>
      </c>
    </row>
    <row r="197" spans="1:10" x14ac:dyDescent="0.25">
      <c r="A197" s="9">
        <v>66</v>
      </c>
      <c r="B197" s="16">
        <v>38718</v>
      </c>
      <c r="C197" s="11">
        <v>9</v>
      </c>
      <c r="D197" s="11" t="s">
        <v>16</v>
      </c>
      <c r="E197" s="11" t="s">
        <v>85</v>
      </c>
      <c r="F197" s="11" t="s">
        <v>30</v>
      </c>
      <c r="G197" s="17">
        <v>300</v>
      </c>
      <c r="H197" s="17">
        <v>2700</v>
      </c>
      <c r="I197" s="17">
        <v>3600</v>
      </c>
      <c r="J197" s="18">
        <v>0.75</v>
      </c>
    </row>
    <row r="198" spans="1:10" x14ac:dyDescent="0.25">
      <c r="A198" s="8">
        <v>66</v>
      </c>
      <c r="B198" s="13">
        <v>39083</v>
      </c>
      <c r="C198" s="10">
        <v>9</v>
      </c>
      <c r="D198" s="10" t="s">
        <v>16</v>
      </c>
      <c r="E198" s="10" t="s">
        <v>85</v>
      </c>
      <c r="F198" s="10" t="s">
        <v>30</v>
      </c>
      <c r="G198" s="14">
        <v>300</v>
      </c>
      <c r="H198" s="14">
        <v>2700</v>
      </c>
      <c r="I198" s="14">
        <v>3600</v>
      </c>
      <c r="J198" s="15">
        <v>0.75</v>
      </c>
    </row>
    <row r="199" spans="1:10" x14ac:dyDescent="0.25">
      <c r="A199" s="9">
        <v>66</v>
      </c>
      <c r="B199" s="16">
        <v>39448</v>
      </c>
      <c r="C199" s="11">
        <v>9</v>
      </c>
      <c r="D199" s="11" t="s">
        <v>16</v>
      </c>
      <c r="E199" s="11" t="s">
        <v>85</v>
      </c>
      <c r="F199" s="11" t="s">
        <v>30</v>
      </c>
      <c r="G199" s="17">
        <v>300</v>
      </c>
      <c r="H199" s="17">
        <v>2700</v>
      </c>
      <c r="I199" s="17">
        <v>3600</v>
      </c>
      <c r="J199" s="18">
        <v>0.75</v>
      </c>
    </row>
    <row r="200" spans="1:10" x14ac:dyDescent="0.25">
      <c r="A200" s="8">
        <v>66</v>
      </c>
      <c r="B200" s="13">
        <v>39814</v>
      </c>
      <c r="C200" s="10">
        <v>7</v>
      </c>
      <c r="D200" s="10" t="s">
        <v>16</v>
      </c>
      <c r="E200" s="10" t="s">
        <v>85</v>
      </c>
      <c r="F200" s="10" t="s">
        <v>30</v>
      </c>
      <c r="G200" s="14">
        <v>300</v>
      </c>
      <c r="H200" s="14">
        <v>2100</v>
      </c>
      <c r="I200" s="14">
        <v>3600</v>
      </c>
      <c r="J200" s="15">
        <v>0.58333333333333337</v>
      </c>
    </row>
    <row r="201" spans="1:10" x14ac:dyDescent="0.25">
      <c r="A201" s="9">
        <v>66</v>
      </c>
      <c r="B201" s="16">
        <v>40179</v>
      </c>
      <c r="C201" s="11">
        <v>10</v>
      </c>
      <c r="D201" s="11" t="s">
        <v>16</v>
      </c>
      <c r="E201" s="11" t="s">
        <v>85</v>
      </c>
      <c r="F201" s="11" t="s">
        <v>30</v>
      </c>
      <c r="G201" s="17">
        <v>300</v>
      </c>
      <c r="H201" s="17">
        <v>3000</v>
      </c>
      <c r="I201" s="17">
        <v>3600</v>
      </c>
      <c r="J201" s="18">
        <v>0.83333333333333337</v>
      </c>
    </row>
    <row r="202" spans="1:10" x14ac:dyDescent="0.25">
      <c r="A202" s="8">
        <v>66</v>
      </c>
      <c r="B202" s="13">
        <v>40544</v>
      </c>
      <c r="C202" s="10">
        <v>8</v>
      </c>
      <c r="D202" s="10" t="s">
        <v>16</v>
      </c>
      <c r="E202" s="10" t="s">
        <v>85</v>
      </c>
      <c r="F202" s="10" t="s">
        <v>30</v>
      </c>
      <c r="G202" s="14">
        <v>300</v>
      </c>
      <c r="H202" s="14">
        <v>2400</v>
      </c>
      <c r="I202" s="14">
        <v>3600</v>
      </c>
      <c r="J202" s="15">
        <v>0.66666666666666663</v>
      </c>
    </row>
    <row r="203" spans="1:10" x14ac:dyDescent="0.25">
      <c r="A203" s="9">
        <v>66</v>
      </c>
      <c r="B203" s="16">
        <v>40909</v>
      </c>
      <c r="C203" s="11">
        <v>8</v>
      </c>
      <c r="D203" s="11" t="s">
        <v>16</v>
      </c>
      <c r="E203" s="11" t="s">
        <v>85</v>
      </c>
      <c r="F203" s="11" t="s">
        <v>30</v>
      </c>
      <c r="G203" s="17">
        <v>300</v>
      </c>
      <c r="H203" s="17">
        <v>2400</v>
      </c>
      <c r="I203" s="17">
        <v>3600</v>
      </c>
      <c r="J203" s="18">
        <v>0.66666666666666663</v>
      </c>
    </row>
    <row r="204" spans="1:10" x14ac:dyDescent="0.25">
      <c r="A204" s="8">
        <v>66</v>
      </c>
      <c r="B204" s="13">
        <v>41275</v>
      </c>
      <c r="C204" s="10">
        <v>10</v>
      </c>
      <c r="D204" s="10" t="s">
        <v>16</v>
      </c>
      <c r="E204" s="10" t="s">
        <v>85</v>
      </c>
      <c r="F204" s="10" t="s">
        <v>30</v>
      </c>
      <c r="G204" s="14">
        <v>300</v>
      </c>
      <c r="H204" s="14">
        <v>3000</v>
      </c>
      <c r="I204" s="14">
        <v>3600</v>
      </c>
      <c r="J204" s="15">
        <v>0.83333333333333337</v>
      </c>
    </row>
    <row r="205" spans="1:10" x14ac:dyDescent="0.25">
      <c r="A205" s="9">
        <v>66</v>
      </c>
      <c r="B205" s="16">
        <v>41640</v>
      </c>
      <c r="C205" s="11">
        <v>8</v>
      </c>
      <c r="D205" s="11" t="s">
        <v>16</v>
      </c>
      <c r="E205" s="11" t="s">
        <v>85</v>
      </c>
      <c r="F205" s="11" t="s">
        <v>30</v>
      </c>
      <c r="G205" s="17">
        <v>300</v>
      </c>
      <c r="H205" s="17">
        <v>2400</v>
      </c>
      <c r="I205" s="17">
        <v>3600</v>
      </c>
      <c r="J205" s="18">
        <v>0.66666666666666663</v>
      </c>
    </row>
    <row r="206" spans="1:10" x14ac:dyDescent="0.25">
      <c r="A206" s="8">
        <v>66</v>
      </c>
      <c r="B206" s="13">
        <v>42005</v>
      </c>
      <c r="C206" s="10">
        <v>9</v>
      </c>
      <c r="D206" s="10" t="s">
        <v>16</v>
      </c>
      <c r="E206" s="10" t="s">
        <v>85</v>
      </c>
      <c r="F206" s="10" t="s">
        <v>30</v>
      </c>
      <c r="G206" s="14">
        <v>300</v>
      </c>
      <c r="H206" s="14">
        <v>2700</v>
      </c>
      <c r="I206" s="14">
        <v>3600</v>
      </c>
      <c r="J206" s="15">
        <v>0.75</v>
      </c>
    </row>
    <row r="207" spans="1:10" x14ac:dyDescent="0.25">
      <c r="A207" s="9">
        <v>66</v>
      </c>
      <c r="B207" s="16">
        <v>42370</v>
      </c>
      <c r="C207" s="11">
        <v>11</v>
      </c>
      <c r="D207" s="11" t="s">
        <v>16</v>
      </c>
      <c r="E207" s="11" t="s">
        <v>85</v>
      </c>
      <c r="F207" s="11" t="s">
        <v>30</v>
      </c>
      <c r="G207" s="17">
        <v>300</v>
      </c>
      <c r="H207" s="17">
        <v>3300</v>
      </c>
      <c r="I207" s="17">
        <v>3600</v>
      </c>
      <c r="J207" s="18">
        <v>0.91666666666666663</v>
      </c>
    </row>
    <row r="208" spans="1:10" x14ac:dyDescent="0.25">
      <c r="A208" s="8">
        <v>66</v>
      </c>
      <c r="B208" s="13">
        <v>42736</v>
      </c>
      <c r="C208" s="10">
        <v>11</v>
      </c>
      <c r="D208" s="10" t="s">
        <v>16</v>
      </c>
      <c r="E208" s="10" t="s">
        <v>85</v>
      </c>
      <c r="F208" s="10" t="s">
        <v>30</v>
      </c>
      <c r="G208" s="14">
        <v>300</v>
      </c>
      <c r="H208" s="14">
        <v>3300</v>
      </c>
      <c r="I208" s="14">
        <v>3600</v>
      </c>
      <c r="J208" s="15">
        <v>0.91666666666666663</v>
      </c>
    </row>
    <row r="209" spans="1:10" x14ac:dyDescent="0.25">
      <c r="A209" s="9">
        <v>66</v>
      </c>
      <c r="B209" s="16">
        <v>43101</v>
      </c>
      <c r="C209" s="11">
        <v>12</v>
      </c>
      <c r="D209" s="11" t="s">
        <v>16</v>
      </c>
      <c r="E209" s="11" t="s">
        <v>85</v>
      </c>
      <c r="F209" s="11" t="s">
        <v>30</v>
      </c>
      <c r="G209" s="17">
        <v>300</v>
      </c>
      <c r="H209" s="17">
        <v>3600</v>
      </c>
      <c r="I209" s="17">
        <v>3600</v>
      </c>
      <c r="J209" s="18">
        <v>1</v>
      </c>
    </row>
    <row r="210" spans="1:10" x14ac:dyDescent="0.25">
      <c r="A210" s="8">
        <v>66</v>
      </c>
      <c r="B210" s="13">
        <v>43466</v>
      </c>
      <c r="C210" s="10">
        <v>11</v>
      </c>
      <c r="D210" s="10" t="s">
        <v>16</v>
      </c>
      <c r="E210" s="10" t="s">
        <v>85</v>
      </c>
      <c r="F210" s="10" t="s">
        <v>30</v>
      </c>
      <c r="G210" s="14">
        <v>300</v>
      </c>
      <c r="H210" s="14">
        <v>3300</v>
      </c>
      <c r="I210" s="14">
        <v>3600</v>
      </c>
      <c r="J210" s="15">
        <v>0.91666666666666663</v>
      </c>
    </row>
    <row r="211" spans="1:10" x14ac:dyDescent="0.25">
      <c r="A211" s="9">
        <v>67</v>
      </c>
      <c r="B211" s="16">
        <v>36892</v>
      </c>
      <c r="C211" s="11">
        <v>8</v>
      </c>
      <c r="D211" s="11" t="s">
        <v>16</v>
      </c>
      <c r="E211" s="11" t="s">
        <v>85</v>
      </c>
      <c r="F211" s="11" t="s">
        <v>20</v>
      </c>
      <c r="G211" s="17">
        <v>360</v>
      </c>
      <c r="H211" s="17">
        <v>2880</v>
      </c>
      <c r="I211" s="17">
        <v>4320</v>
      </c>
      <c r="J211" s="18">
        <v>0.66666666666666663</v>
      </c>
    </row>
    <row r="212" spans="1:10" x14ac:dyDescent="0.25">
      <c r="A212" s="8">
        <v>67</v>
      </c>
      <c r="B212" s="13">
        <v>37257</v>
      </c>
      <c r="C212" s="10">
        <v>9</v>
      </c>
      <c r="D212" s="10" t="s">
        <v>16</v>
      </c>
      <c r="E212" s="10" t="s">
        <v>85</v>
      </c>
      <c r="F212" s="10" t="s">
        <v>20</v>
      </c>
      <c r="G212" s="14">
        <v>360</v>
      </c>
      <c r="H212" s="14">
        <v>3240</v>
      </c>
      <c r="I212" s="14">
        <v>4320</v>
      </c>
      <c r="J212" s="15">
        <v>0.75</v>
      </c>
    </row>
    <row r="213" spans="1:10" x14ac:dyDescent="0.25">
      <c r="A213" s="9">
        <v>67</v>
      </c>
      <c r="B213" s="16">
        <v>37622</v>
      </c>
      <c r="C213" s="11">
        <v>11</v>
      </c>
      <c r="D213" s="11" t="s">
        <v>16</v>
      </c>
      <c r="E213" s="11" t="s">
        <v>85</v>
      </c>
      <c r="F213" s="11" t="s">
        <v>20</v>
      </c>
      <c r="G213" s="17">
        <v>360</v>
      </c>
      <c r="H213" s="17">
        <v>3960</v>
      </c>
      <c r="I213" s="17">
        <v>4320</v>
      </c>
      <c r="J213" s="18">
        <v>0.91666666666666663</v>
      </c>
    </row>
    <row r="214" spans="1:10" x14ac:dyDescent="0.25">
      <c r="A214" s="8">
        <v>67</v>
      </c>
      <c r="B214" s="13">
        <v>37987</v>
      </c>
      <c r="C214" s="10">
        <v>11</v>
      </c>
      <c r="D214" s="10" t="s">
        <v>16</v>
      </c>
      <c r="E214" s="10" t="s">
        <v>85</v>
      </c>
      <c r="F214" s="10" t="s">
        <v>20</v>
      </c>
      <c r="G214" s="14">
        <v>360</v>
      </c>
      <c r="H214" s="14">
        <v>3960</v>
      </c>
      <c r="I214" s="14">
        <v>4320</v>
      </c>
      <c r="J214" s="15">
        <v>0.91666666666666663</v>
      </c>
    </row>
    <row r="215" spans="1:10" x14ac:dyDescent="0.25">
      <c r="A215" s="9">
        <v>67</v>
      </c>
      <c r="B215" s="16">
        <v>38353</v>
      </c>
      <c r="C215" s="11">
        <v>11</v>
      </c>
      <c r="D215" s="11" t="s">
        <v>16</v>
      </c>
      <c r="E215" s="11" t="s">
        <v>85</v>
      </c>
      <c r="F215" s="11" t="s">
        <v>20</v>
      </c>
      <c r="G215" s="17">
        <v>360</v>
      </c>
      <c r="H215" s="17">
        <v>3960</v>
      </c>
      <c r="I215" s="17">
        <v>4320</v>
      </c>
      <c r="J215" s="18">
        <v>0.91666666666666663</v>
      </c>
    </row>
    <row r="216" spans="1:10" x14ac:dyDescent="0.25">
      <c r="A216" s="8">
        <v>67</v>
      </c>
      <c r="B216" s="13">
        <v>38718</v>
      </c>
      <c r="C216" s="10">
        <v>9</v>
      </c>
      <c r="D216" s="10" t="s">
        <v>16</v>
      </c>
      <c r="E216" s="10" t="s">
        <v>85</v>
      </c>
      <c r="F216" s="10" t="s">
        <v>20</v>
      </c>
      <c r="G216" s="14">
        <v>360</v>
      </c>
      <c r="H216" s="14">
        <v>3240</v>
      </c>
      <c r="I216" s="14">
        <v>4320</v>
      </c>
      <c r="J216" s="15">
        <v>0.75</v>
      </c>
    </row>
    <row r="217" spans="1:10" x14ac:dyDescent="0.25">
      <c r="A217" s="9">
        <v>67</v>
      </c>
      <c r="B217" s="16">
        <v>39083</v>
      </c>
      <c r="C217" s="11">
        <v>8</v>
      </c>
      <c r="D217" s="11" t="s">
        <v>16</v>
      </c>
      <c r="E217" s="11" t="s">
        <v>85</v>
      </c>
      <c r="F217" s="11" t="s">
        <v>20</v>
      </c>
      <c r="G217" s="17">
        <v>360</v>
      </c>
      <c r="H217" s="17">
        <v>2880</v>
      </c>
      <c r="I217" s="17">
        <v>4320</v>
      </c>
      <c r="J217" s="18">
        <v>0.66666666666666663</v>
      </c>
    </row>
    <row r="218" spans="1:10" x14ac:dyDescent="0.25">
      <c r="A218" s="8">
        <v>67</v>
      </c>
      <c r="B218" s="13">
        <v>39448</v>
      </c>
      <c r="C218" s="10">
        <v>11</v>
      </c>
      <c r="D218" s="10" t="s">
        <v>16</v>
      </c>
      <c r="E218" s="10" t="s">
        <v>85</v>
      </c>
      <c r="F218" s="10" t="s">
        <v>20</v>
      </c>
      <c r="G218" s="14">
        <v>360</v>
      </c>
      <c r="H218" s="14">
        <v>3960</v>
      </c>
      <c r="I218" s="14">
        <v>4320</v>
      </c>
      <c r="J218" s="15">
        <v>0.91666666666666663</v>
      </c>
    </row>
    <row r="219" spans="1:10" x14ac:dyDescent="0.25">
      <c r="A219" s="9">
        <v>67</v>
      </c>
      <c r="B219" s="16">
        <v>39814</v>
      </c>
      <c r="C219" s="11">
        <v>8</v>
      </c>
      <c r="D219" s="11" t="s">
        <v>16</v>
      </c>
      <c r="E219" s="11" t="s">
        <v>85</v>
      </c>
      <c r="F219" s="11" t="s">
        <v>20</v>
      </c>
      <c r="G219" s="17">
        <v>360</v>
      </c>
      <c r="H219" s="17">
        <v>2880</v>
      </c>
      <c r="I219" s="17">
        <v>4320</v>
      </c>
      <c r="J219" s="18">
        <v>0.66666666666666663</v>
      </c>
    </row>
    <row r="220" spans="1:10" x14ac:dyDescent="0.25">
      <c r="A220" s="8">
        <v>67</v>
      </c>
      <c r="B220" s="13">
        <v>40179</v>
      </c>
      <c r="C220" s="10">
        <v>9</v>
      </c>
      <c r="D220" s="10" t="s">
        <v>16</v>
      </c>
      <c r="E220" s="10" t="s">
        <v>85</v>
      </c>
      <c r="F220" s="10" t="s">
        <v>20</v>
      </c>
      <c r="G220" s="14">
        <v>360</v>
      </c>
      <c r="H220" s="14">
        <v>3240</v>
      </c>
      <c r="I220" s="14">
        <v>4320</v>
      </c>
      <c r="J220" s="15">
        <v>0.75</v>
      </c>
    </row>
    <row r="221" spans="1:10" x14ac:dyDescent="0.25">
      <c r="A221" s="9">
        <v>67</v>
      </c>
      <c r="B221" s="16">
        <v>40544</v>
      </c>
      <c r="C221" s="11">
        <v>7</v>
      </c>
      <c r="D221" s="11" t="s">
        <v>16</v>
      </c>
      <c r="E221" s="11" t="s">
        <v>85</v>
      </c>
      <c r="F221" s="11" t="s">
        <v>20</v>
      </c>
      <c r="G221" s="17">
        <v>360</v>
      </c>
      <c r="H221" s="17">
        <v>2520</v>
      </c>
      <c r="I221" s="17">
        <v>4320</v>
      </c>
      <c r="J221" s="18">
        <v>0.58333333333333337</v>
      </c>
    </row>
    <row r="222" spans="1:10" x14ac:dyDescent="0.25">
      <c r="A222" s="8">
        <v>67</v>
      </c>
      <c r="B222" s="13">
        <v>40909</v>
      </c>
      <c r="C222" s="10">
        <v>7</v>
      </c>
      <c r="D222" s="10" t="s">
        <v>16</v>
      </c>
      <c r="E222" s="10" t="s">
        <v>85</v>
      </c>
      <c r="F222" s="10" t="s">
        <v>20</v>
      </c>
      <c r="G222" s="14">
        <v>360</v>
      </c>
      <c r="H222" s="14">
        <v>2520</v>
      </c>
      <c r="I222" s="14">
        <v>4320</v>
      </c>
      <c r="J222" s="15">
        <v>0.58333333333333337</v>
      </c>
    </row>
    <row r="223" spans="1:10" x14ac:dyDescent="0.25">
      <c r="A223" s="9">
        <v>67</v>
      </c>
      <c r="B223" s="16">
        <v>41275</v>
      </c>
      <c r="C223" s="11">
        <v>7</v>
      </c>
      <c r="D223" s="11" t="s">
        <v>16</v>
      </c>
      <c r="E223" s="11" t="s">
        <v>85</v>
      </c>
      <c r="F223" s="11" t="s">
        <v>20</v>
      </c>
      <c r="G223" s="17">
        <v>360</v>
      </c>
      <c r="H223" s="17">
        <v>2520</v>
      </c>
      <c r="I223" s="17">
        <v>4320</v>
      </c>
      <c r="J223" s="18">
        <v>0.58333333333333337</v>
      </c>
    </row>
    <row r="224" spans="1:10" x14ac:dyDescent="0.25">
      <c r="A224" s="8">
        <v>67</v>
      </c>
      <c r="B224" s="13">
        <v>41640</v>
      </c>
      <c r="C224" s="10">
        <v>7</v>
      </c>
      <c r="D224" s="10" t="s">
        <v>16</v>
      </c>
      <c r="E224" s="10" t="s">
        <v>85</v>
      </c>
      <c r="F224" s="10" t="s">
        <v>20</v>
      </c>
      <c r="G224" s="14">
        <v>360</v>
      </c>
      <c r="H224" s="14">
        <v>2520</v>
      </c>
      <c r="I224" s="14">
        <v>4320</v>
      </c>
      <c r="J224" s="15">
        <v>0.58333333333333337</v>
      </c>
    </row>
    <row r="225" spans="1:10" x14ac:dyDescent="0.25">
      <c r="A225" s="9">
        <v>67</v>
      </c>
      <c r="B225" s="16">
        <v>42005</v>
      </c>
      <c r="C225" s="11">
        <v>10</v>
      </c>
      <c r="D225" s="11" t="s">
        <v>16</v>
      </c>
      <c r="E225" s="11" t="s">
        <v>85</v>
      </c>
      <c r="F225" s="11" t="s">
        <v>20</v>
      </c>
      <c r="G225" s="17">
        <v>360</v>
      </c>
      <c r="H225" s="17">
        <v>3600</v>
      </c>
      <c r="I225" s="17">
        <v>4320</v>
      </c>
      <c r="J225" s="18">
        <v>0.83333333333333337</v>
      </c>
    </row>
    <row r="226" spans="1:10" x14ac:dyDescent="0.25">
      <c r="A226" s="8">
        <v>67</v>
      </c>
      <c r="B226" s="13">
        <v>42370</v>
      </c>
      <c r="C226" s="10">
        <v>11</v>
      </c>
      <c r="D226" s="10" t="s">
        <v>16</v>
      </c>
      <c r="E226" s="10" t="s">
        <v>85</v>
      </c>
      <c r="F226" s="10" t="s">
        <v>20</v>
      </c>
      <c r="G226" s="14">
        <v>360</v>
      </c>
      <c r="H226" s="14">
        <v>3960</v>
      </c>
      <c r="I226" s="14">
        <v>4320</v>
      </c>
      <c r="J226" s="15">
        <v>0.91666666666666663</v>
      </c>
    </row>
    <row r="227" spans="1:10" x14ac:dyDescent="0.25">
      <c r="A227" s="9">
        <v>67</v>
      </c>
      <c r="B227" s="16">
        <v>42736</v>
      </c>
      <c r="C227" s="11">
        <v>11</v>
      </c>
      <c r="D227" s="11" t="s">
        <v>16</v>
      </c>
      <c r="E227" s="11" t="s">
        <v>85</v>
      </c>
      <c r="F227" s="11" t="s">
        <v>20</v>
      </c>
      <c r="G227" s="17">
        <v>360</v>
      </c>
      <c r="H227" s="17">
        <v>3960</v>
      </c>
      <c r="I227" s="17">
        <v>4320</v>
      </c>
      <c r="J227" s="18">
        <v>0.91666666666666663</v>
      </c>
    </row>
    <row r="228" spans="1:10" x14ac:dyDescent="0.25">
      <c r="A228" s="8">
        <v>67</v>
      </c>
      <c r="B228" s="13">
        <v>43101</v>
      </c>
      <c r="C228" s="10">
        <v>11</v>
      </c>
      <c r="D228" s="10" t="s">
        <v>16</v>
      </c>
      <c r="E228" s="10" t="s">
        <v>85</v>
      </c>
      <c r="F228" s="10" t="s">
        <v>20</v>
      </c>
      <c r="G228" s="14">
        <v>360</v>
      </c>
      <c r="H228" s="14">
        <v>3960</v>
      </c>
      <c r="I228" s="14">
        <v>4320</v>
      </c>
      <c r="J228" s="15">
        <v>0.91666666666666663</v>
      </c>
    </row>
    <row r="229" spans="1:10" x14ac:dyDescent="0.25">
      <c r="A229" s="9">
        <v>67</v>
      </c>
      <c r="B229" s="16">
        <v>43466</v>
      </c>
      <c r="C229" s="11">
        <v>10</v>
      </c>
      <c r="D229" s="11" t="s">
        <v>16</v>
      </c>
      <c r="E229" s="11" t="s">
        <v>85</v>
      </c>
      <c r="F229" s="11" t="s">
        <v>20</v>
      </c>
      <c r="G229" s="17">
        <v>360</v>
      </c>
      <c r="H229" s="17">
        <v>3600</v>
      </c>
      <c r="I229" s="17">
        <v>4320</v>
      </c>
      <c r="J229" s="18">
        <v>0.83333333333333337</v>
      </c>
    </row>
    <row r="230" spans="1:10" x14ac:dyDescent="0.25">
      <c r="A230" s="8">
        <v>68</v>
      </c>
      <c r="B230" s="13">
        <v>36892</v>
      </c>
      <c r="C230" s="10">
        <v>9</v>
      </c>
      <c r="D230" s="10" t="s">
        <v>16</v>
      </c>
      <c r="E230" s="10" t="s">
        <v>85</v>
      </c>
      <c r="F230" s="10" t="s">
        <v>24</v>
      </c>
      <c r="G230" s="14">
        <v>600</v>
      </c>
      <c r="H230" s="14">
        <v>5400</v>
      </c>
      <c r="I230" s="14">
        <v>7200</v>
      </c>
      <c r="J230" s="15">
        <v>0.75</v>
      </c>
    </row>
    <row r="231" spans="1:10" x14ac:dyDescent="0.25">
      <c r="A231" s="9">
        <v>68</v>
      </c>
      <c r="B231" s="16">
        <v>37257</v>
      </c>
      <c r="C231" s="11">
        <v>11</v>
      </c>
      <c r="D231" s="11" t="s">
        <v>16</v>
      </c>
      <c r="E231" s="11" t="s">
        <v>85</v>
      </c>
      <c r="F231" s="11" t="s">
        <v>24</v>
      </c>
      <c r="G231" s="17">
        <v>600</v>
      </c>
      <c r="H231" s="17">
        <v>6600</v>
      </c>
      <c r="I231" s="17">
        <v>7200</v>
      </c>
      <c r="J231" s="18">
        <v>0.91666666666666663</v>
      </c>
    </row>
    <row r="232" spans="1:10" x14ac:dyDescent="0.25">
      <c r="A232" s="8">
        <v>68</v>
      </c>
      <c r="B232" s="13">
        <v>37622</v>
      </c>
      <c r="C232" s="10">
        <v>9</v>
      </c>
      <c r="D232" s="10" t="s">
        <v>16</v>
      </c>
      <c r="E232" s="10" t="s">
        <v>85</v>
      </c>
      <c r="F232" s="10" t="s">
        <v>24</v>
      </c>
      <c r="G232" s="14">
        <v>600</v>
      </c>
      <c r="H232" s="14">
        <v>5400</v>
      </c>
      <c r="I232" s="14">
        <v>7200</v>
      </c>
      <c r="J232" s="15">
        <v>0.75</v>
      </c>
    </row>
    <row r="233" spans="1:10" x14ac:dyDescent="0.25">
      <c r="A233" s="9">
        <v>68</v>
      </c>
      <c r="B233" s="16">
        <v>37987</v>
      </c>
      <c r="C233" s="11">
        <v>9</v>
      </c>
      <c r="D233" s="11" t="s">
        <v>16</v>
      </c>
      <c r="E233" s="11" t="s">
        <v>85</v>
      </c>
      <c r="F233" s="11" t="s">
        <v>24</v>
      </c>
      <c r="G233" s="17">
        <v>600</v>
      </c>
      <c r="H233" s="17">
        <v>5400</v>
      </c>
      <c r="I233" s="17">
        <v>7200</v>
      </c>
      <c r="J233" s="18">
        <v>0.75</v>
      </c>
    </row>
    <row r="234" spans="1:10" x14ac:dyDescent="0.25">
      <c r="A234" s="8">
        <v>68</v>
      </c>
      <c r="B234" s="13">
        <v>38353</v>
      </c>
      <c r="C234" s="10">
        <v>7</v>
      </c>
      <c r="D234" s="10" t="s">
        <v>16</v>
      </c>
      <c r="E234" s="10" t="s">
        <v>85</v>
      </c>
      <c r="F234" s="10" t="s">
        <v>24</v>
      </c>
      <c r="G234" s="14">
        <v>600</v>
      </c>
      <c r="H234" s="14">
        <v>4200</v>
      </c>
      <c r="I234" s="14">
        <v>7200</v>
      </c>
      <c r="J234" s="15">
        <v>0.58333333333333337</v>
      </c>
    </row>
    <row r="235" spans="1:10" x14ac:dyDescent="0.25">
      <c r="A235" s="9">
        <v>68</v>
      </c>
      <c r="B235" s="16">
        <v>38718</v>
      </c>
      <c r="C235" s="11">
        <v>7</v>
      </c>
      <c r="D235" s="11" t="s">
        <v>16</v>
      </c>
      <c r="E235" s="11" t="s">
        <v>85</v>
      </c>
      <c r="F235" s="11" t="s">
        <v>24</v>
      </c>
      <c r="G235" s="17">
        <v>600</v>
      </c>
      <c r="H235" s="17">
        <v>4200</v>
      </c>
      <c r="I235" s="17">
        <v>7200</v>
      </c>
      <c r="J235" s="18">
        <v>0.58333333333333337</v>
      </c>
    </row>
    <row r="236" spans="1:10" x14ac:dyDescent="0.25">
      <c r="A236" s="8">
        <v>68</v>
      </c>
      <c r="B236" s="13">
        <v>39083</v>
      </c>
      <c r="C236" s="10">
        <v>7</v>
      </c>
      <c r="D236" s="10" t="s">
        <v>16</v>
      </c>
      <c r="E236" s="10" t="s">
        <v>85</v>
      </c>
      <c r="F236" s="10" t="s">
        <v>24</v>
      </c>
      <c r="G236" s="14">
        <v>600</v>
      </c>
      <c r="H236" s="14">
        <v>4200</v>
      </c>
      <c r="I236" s="14">
        <v>7200</v>
      </c>
      <c r="J236" s="15">
        <v>0.58333333333333337</v>
      </c>
    </row>
    <row r="237" spans="1:10" x14ac:dyDescent="0.25">
      <c r="A237" s="9">
        <v>68</v>
      </c>
      <c r="B237" s="16">
        <v>39448</v>
      </c>
      <c r="C237" s="11">
        <v>10</v>
      </c>
      <c r="D237" s="11" t="s">
        <v>16</v>
      </c>
      <c r="E237" s="11" t="s">
        <v>85</v>
      </c>
      <c r="F237" s="11" t="s">
        <v>24</v>
      </c>
      <c r="G237" s="17">
        <v>600</v>
      </c>
      <c r="H237" s="17">
        <v>6000</v>
      </c>
      <c r="I237" s="17">
        <v>7200</v>
      </c>
      <c r="J237" s="18">
        <v>0.83333333333333337</v>
      </c>
    </row>
    <row r="238" spans="1:10" x14ac:dyDescent="0.25">
      <c r="A238" s="8">
        <v>68</v>
      </c>
      <c r="B238" s="13">
        <v>39814</v>
      </c>
      <c r="C238" s="10">
        <v>10</v>
      </c>
      <c r="D238" s="10" t="s">
        <v>16</v>
      </c>
      <c r="E238" s="10" t="s">
        <v>85</v>
      </c>
      <c r="F238" s="10" t="s">
        <v>24</v>
      </c>
      <c r="G238" s="14">
        <v>600</v>
      </c>
      <c r="H238" s="14">
        <v>6000</v>
      </c>
      <c r="I238" s="14">
        <v>7200</v>
      </c>
      <c r="J238" s="15">
        <v>0.83333333333333337</v>
      </c>
    </row>
    <row r="239" spans="1:10" x14ac:dyDescent="0.25">
      <c r="A239" s="9">
        <v>68</v>
      </c>
      <c r="B239" s="16">
        <v>40179</v>
      </c>
      <c r="C239" s="11">
        <v>9</v>
      </c>
      <c r="D239" s="11" t="s">
        <v>16</v>
      </c>
      <c r="E239" s="11" t="s">
        <v>85</v>
      </c>
      <c r="F239" s="11" t="s">
        <v>24</v>
      </c>
      <c r="G239" s="17">
        <v>600</v>
      </c>
      <c r="H239" s="17">
        <v>5400</v>
      </c>
      <c r="I239" s="17">
        <v>7200</v>
      </c>
      <c r="J239" s="18">
        <v>0.75</v>
      </c>
    </row>
    <row r="240" spans="1:10" x14ac:dyDescent="0.25">
      <c r="A240" s="8">
        <v>68</v>
      </c>
      <c r="B240" s="13">
        <v>40544</v>
      </c>
      <c r="C240" s="10">
        <v>10</v>
      </c>
      <c r="D240" s="10" t="s">
        <v>16</v>
      </c>
      <c r="E240" s="10" t="s">
        <v>85</v>
      </c>
      <c r="F240" s="10" t="s">
        <v>24</v>
      </c>
      <c r="G240" s="14">
        <v>600</v>
      </c>
      <c r="H240" s="14">
        <v>6000</v>
      </c>
      <c r="I240" s="14">
        <v>7200</v>
      </c>
      <c r="J240" s="15">
        <v>0.83333333333333337</v>
      </c>
    </row>
    <row r="241" spans="1:10" x14ac:dyDescent="0.25">
      <c r="A241" s="9">
        <v>68</v>
      </c>
      <c r="B241" s="16">
        <v>40909</v>
      </c>
      <c r="C241" s="11">
        <v>9</v>
      </c>
      <c r="D241" s="11" t="s">
        <v>16</v>
      </c>
      <c r="E241" s="11" t="s">
        <v>85</v>
      </c>
      <c r="F241" s="11" t="s">
        <v>24</v>
      </c>
      <c r="G241" s="17">
        <v>600</v>
      </c>
      <c r="H241" s="17">
        <v>5400</v>
      </c>
      <c r="I241" s="17">
        <v>7200</v>
      </c>
      <c r="J241" s="18">
        <v>0.75</v>
      </c>
    </row>
    <row r="242" spans="1:10" x14ac:dyDescent="0.25">
      <c r="A242" s="8">
        <v>68</v>
      </c>
      <c r="B242" s="13">
        <v>41275</v>
      </c>
      <c r="C242" s="10">
        <v>9</v>
      </c>
      <c r="D242" s="10" t="s">
        <v>16</v>
      </c>
      <c r="E242" s="10" t="s">
        <v>85</v>
      </c>
      <c r="F242" s="10" t="s">
        <v>24</v>
      </c>
      <c r="G242" s="14">
        <v>600</v>
      </c>
      <c r="H242" s="14">
        <v>5400</v>
      </c>
      <c r="I242" s="14">
        <v>7200</v>
      </c>
      <c r="J242" s="15">
        <v>0.75</v>
      </c>
    </row>
    <row r="243" spans="1:10" x14ac:dyDescent="0.25">
      <c r="A243" s="9">
        <v>68</v>
      </c>
      <c r="B243" s="16">
        <v>41640</v>
      </c>
      <c r="C243" s="11">
        <v>9</v>
      </c>
      <c r="D243" s="11" t="s">
        <v>16</v>
      </c>
      <c r="E243" s="11" t="s">
        <v>85</v>
      </c>
      <c r="F243" s="11" t="s">
        <v>24</v>
      </c>
      <c r="G243" s="17">
        <v>600</v>
      </c>
      <c r="H243" s="17">
        <v>5400</v>
      </c>
      <c r="I243" s="17">
        <v>7200</v>
      </c>
      <c r="J243" s="18">
        <v>0.75</v>
      </c>
    </row>
    <row r="244" spans="1:10" x14ac:dyDescent="0.25">
      <c r="A244" s="8">
        <v>68</v>
      </c>
      <c r="B244" s="13">
        <v>42005</v>
      </c>
      <c r="C244" s="10">
        <v>7</v>
      </c>
      <c r="D244" s="10" t="s">
        <v>16</v>
      </c>
      <c r="E244" s="10" t="s">
        <v>85</v>
      </c>
      <c r="F244" s="10" t="s">
        <v>24</v>
      </c>
      <c r="G244" s="14">
        <v>600</v>
      </c>
      <c r="H244" s="14">
        <v>4200</v>
      </c>
      <c r="I244" s="14">
        <v>7200</v>
      </c>
      <c r="J244" s="15">
        <v>0.58333333333333337</v>
      </c>
    </row>
    <row r="245" spans="1:10" x14ac:dyDescent="0.25">
      <c r="A245" s="9">
        <v>68</v>
      </c>
      <c r="B245" s="16">
        <v>42370</v>
      </c>
      <c r="C245" s="11">
        <v>7</v>
      </c>
      <c r="D245" s="11" t="s">
        <v>16</v>
      </c>
      <c r="E245" s="11" t="s">
        <v>85</v>
      </c>
      <c r="F245" s="11" t="s">
        <v>24</v>
      </c>
      <c r="G245" s="17">
        <v>600</v>
      </c>
      <c r="H245" s="17">
        <v>4200</v>
      </c>
      <c r="I245" s="17">
        <v>7200</v>
      </c>
      <c r="J245" s="18">
        <v>0.58333333333333337</v>
      </c>
    </row>
    <row r="246" spans="1:10" x14ac:dyDescent="0.25">
      <c r="A246" s="8">
        <v>68</v>
      </c>
      <c r="B246" s="13">
        <v>42736</v>
      </c>
      <c r="C246" s="10">
        <v>7</v>
      </c>
      <c r="D246" s="10" t="s">
        <v>16</v>
      </c>
      <c r="E246" s="10" t="s">
        <v>85</v>
      </c>
      <c r="F246" s="10" t="s">
        <v>24</v>
      </c>
      <c r="G246" s="14">
        <v>600</v>
      </c>
      <c r="H246" s="14">
        <v>4200</v>
      </c>
      <c r="I246" s="14">
        <v>7200</v>
      </c>
      <c r="J246" s="15">
        <v>0.58333333333333337</v>
      </c>
    </row>
    <row r="247" spans="1:10" x14ac:dyDescent="0.25">
      <c r="A247" s="9">
        <v>68</v>
      </c>
      <c r="B247" s="16">
        <v>43101</v>
      </c>
      <c r="C247" s="11">
        <v>9</v>
      </c>
      <c r="D247" s="11" t="s">
        <v>16</v>
      </c>
      <c r="E247" s="11" t="s">
        <v>85</v>
      </c>
      <c r="F247" s="11" t="s">
        <v>24</v>
      </c>
      <c r="G247" s="17">
        <v>600</v>
      </c>
      <c r="H247" s="17">
        <v>5400</v>
      </c>
      <c r="I247" s="17">
        <v>7200</v>
      </c>
      <c r="J247" s="18">
        <v>0.75</v>
      </c>
    </row>
    <row r="248" spans="1:10" x14ac:dyDescent="0.25">
      <c r="A248" s="8">
        <v>68</v>
      </c>
      <c r="B248" s="13">
        <v>43466</v>
      </c>
      <c r="C248" s="10">
        <v>9</v>
      </c>
      <c r="D248" s="10" t="s">
        <v>16</v>
      </c>
      <c r="E248" s="10" t="s">
        <v>85</v>
      </c>
      <c r="F248" s="10" t="s">
        <v>24</v>
      </c>
      <c r="G248" s="14">
        <v>600</v>
      </c>
      <c r="H248" s="14">
        <v>5400</v>
      </c>
      <c r="I248" s="14">
        <v>7200</v>
      </c>
      <c r="J248" s="15">
        <v>0.75</v>
      </c>
    </row>
    <row r="249" spans="1:10" x14ac:dyDescent="0.25">
      <c r="A249" s="9">
        <v>69</v>
      </c>
      <c r="B249" s="16">
        <v>36892</v>
      </c>
      <c r="C249" s="11">
        <v>7</v>
      </c>
      <c r="D249" s="11" t="s">
        <v>16</v>
      </c>
      <c r="E249" s="11" t="s">
        <v>85</v>
      </c>
      <c r="F249" s="11" t="s">
        <v>26</v>
      </c>
      <c r="G249" s="17">
        <v>540</v>
      </c>
      <c r="H249" s="17">
        <v>3780</v>
      </c>
      <c r="I249" s="17">
        <v>6480</v>
      </c>
      <c r="J249" s="18">
        <v>0.58333333333333337</v>
      </c>
    </row>
    <row r="250" spans="1:10" x14ac:dyDescent="0.25">
      <c r="A250" s="8">
        <v>69</v>
      </c>
      <c r="B250" s="13">
        <v>37257</v>
      </c>
      <c r="C250" s="10">
        <v>9</v>
      </c>
      <c r="D250" s="10" t="s">
        <v>16</v>
      </c>
      <c r="E250" s="10" t="s">
        <v>85</v>
      </c>
      <c r="F250" s="10" t="s">
        <v>26</v>
      </c>
      <c r="G250" s="14">
        <v>540</v>
      </c>
      <c r="H250" s="14">
        <v>4860</v>
      </c>
      <c r="I250" s="14">
        <v>6480</v>
      </c>
      <c r="J250" s="15">
        <v>0.75</v>
      </c>
    </row>
    <row r="251" spans="1:10" x14ac:dyDescent="0.25">
      <c r="A251" s="9">
        <v>69</v>
      </c>
      <c r="B251" s="16">
        <v>37622</v>
      </c>
      <c r="C251" s="11">
        <v>7</v>
      </c>
      <c r="D251" s="11" t="s">
        <v>16</v>
      </c>
      <c r="E251" s="11" t="s">
        <v>85</v>
      </c>
      <c r="F251" s="11" t="s">
        <v>26</v>
      </c>
      <c r="G251" s="17">
        <v>540</v>
      </c>
      <c r="H251" s="17">
        <v>3780</v>
      </c>
      <c r="I251" s="17">
        <v>6480</v>
      </c>
      <c r="J251" s="18">
        <v>0.58333333333333337</v>
      </c>
    </row>
    <row r="252" spans="1:10" x14ac:dyDescent="0.25">
      <c r="A252" s="8">
        <v>69</v>
      </c>
      <c r="B252" s="13">
        <v>37987</v>
      </c>
      <c r="C252" s="10">
        <v>10</v>
      </c>
      <c r="D252" s="10" t="s">
        <v>16</v>
      </c>
      <c r="E252" s="10" t="s">
        <v>85</v>
      </c>
      <c r="F252" s="10" t="s">
        <v>26</v>
      </c>
      <c r="G252" s="14">
        <v>540</v>
      </c>
      <c r="H252" s="14">
        <v>5400</v>
      </c>
      <c r="I252" s="14">
        <v>6480</v>
      </c>
      <c r="J252" s="15">
        <v>0.83333333333333337</v>
      </c>
    </row>
    <row r="253" spans="1:10" x14ac:dyDescent="0.25">
      <c r="A253" s="9">
        <v>69</v>
      </c>
      <c r="B253" s="16">
        <v>38353</v>
      </c>
      <c r="C253" s="11">
        <v>8</v>
      </c>
      <c r="D253" s="11" t="s">
        <v>16</v>
      </c>
      <c r="E253" s="11" t="s">
        <v>85</v>
      </c>
      <c r="F253" s="11" t="s">
        <v>26</v>
      </c>
      <c r="G253" s="17">
        <v>540</v>
      </c>
      <c r="H253" s="17">
        <v>4320</v>
      </c>
      <c r="I253" s="17">
        <v>6480</v>
      </c>
      <c r="J253" s="18">
        <v>0.66666666666666663</v>
      </c>
    </row>
    <row r="254" spans="1:10" x14ac:dyDescent="0.25">
      <c r="A254" s="8">
        <v>69</v>
      </c>
      <c r="B254" s="13">
        <v>38718</v>
      </c>
      <c r="C254" s="10">
        <v>9</v>
      </c>
      <c r="D254" s="10" t="s">
        <v>16</v>
      </c>
      <c r="E254" s="10" t="s">
        <v>85</v>
      </c>
      <c r="F254" s="10" t="s">
        <v>26</v>
      </c>
      <c r="G254" s="14">
        <v>540</v>
      </c>
      <c r="H254" s="14">
        <v>4860</v>
      </c>
      <c r="I254" s="14">
        <v>6480</v>
      </c>
      <c r="J254" s="15">
        <v>0.75</v>
      </c>
    </row>
    <row r="255" spans="1:10" x14ac:dyDescent="0.25">
      <c r="A255" s="9">
        <v>69</v>
      </c>
      <c r="B255" s="16">
        <v>39083</v>
      </c>
      <c r="C255" s="11">
        <v>10</v>
      </c>
      <c r="D255" s="11" t="s">
        <v>16</v>
      </c>
      <c r="E255" s="11" t="s">
        <v>85</v>
      </c>
      <c r="F255" s="11" t="s">
        <v>26</v>
      </c>
      <c r="G255" s="17">
        <v>540</v>
      </c>
      <c r="H255" s="17">
        <v>5400</v>
      </c>
      <c r="I255" s="17">
        <v>6480</v>
      </c>
      <c r="J255" s="18">
        <v>0.83333333333333337</v>
      </c>
    </row>
    <row r="256" spans="1:10" x14ac:dyDescent="0.25">
      <c r="A256" s="8">
        <v>69</v>
      </c>
      <c r="B256" s="13">
        <v>39448</v>
      </c>
      <c r="C256" s="10">
        <v>8</v>
      </c>
      <c r="D256" s="10" t="s">
        <v>16</v>
      </c>
      <c r="E256" s="10" t="s">
        <v>85</v>
      </c>
      <c r="F256" s="10" t="s">
        <v>26</v>
      </c>
      <c r="G256" s="14">
        <v>540</v>
      </c>
      <c r="H256" s="14">
        <v>4320</v>
      </c>
      <c r="I256" s="14">
        <v>6480</v>
      </c>
      <c r="J256" s="15">
        <v>0.66666666666666663</v>
      </c>
    </row>
    <row r="257" spans="1:10" x14ac:dyDescent="0.25">
      <c r="A257" s="9">
        <v>69</v>
      </c>
      <c r="B257" s="16">
        <v>39814</v>
      </c>
      <c r="C257" s="11">
        <v>7</v>
      </c>
      <c r="D257" s="11" t="s">
        <v>16</v>
      </c>
      <c r="E257" s="11" t="s">
        <v>85</v>
      </c>
      <c r="F257" s="11" t="s">
        <v>26</v>
      </c>
      <c r="G257" s="17">
        <v>540</v>
      </c>
      <c r="H257" s="17">
        <v>3780</v>
      </c>
      <c r="I257" s="17">
        <v>6480</v>
      </c>
      <c r="J257" s="18">
        <v>0.58333333333333337</v>
      </c>
    </row>
    <row r="258" spans="1:10" x14ac:dyDescent="0.25">
      <c r="A258" s="8">
        <v>69</v>
      </c>
      <c r="B258" s="13">
        <v>40179</v>
      </c>
      <c r="C258" s="10">
        <v>10</v>
      </c>
      <c r="D258" s="10" t="s">
        <v>16</v>
      </c>
      <c r="E258" s="10" t="s">
        <v>85</v>
      </c>
      <c r="F258" s="10" t="s">
        <v>26</v>
      </c>
      <c r="G258" s="14">
        <v>540</v>
      </c>
      <c r="H258" s="14">
        <v>5400</v>
      </c>
      <c r="I258" s="14">
        <v>6480</v>
      </c>
      <c r="J258" s="15">
        <v>0.83333333333333337</v>
      </c>
    </row>
    <row r="259" spans="1:10" x14ac:dyDescent="0.25">
      <c r="A259" s="9">
        <v>69</v>
      </c>
      <c r="B259" s="16">
        <v>40544</v>
      </c>
      <c r="C259" s="11">
        <v>7</v>
      </c>
      <c r="D259" s="11" t="s">
        <v>16</v>
      </c>
      <c r="E259" s="11" t="s">
        <v>85</v>
      </c>
      <c r="F259" s="11" t="s">
        <v>26</v>
      </c>
      <c r="G259" s="17">
        <v>540</v>
      </c>
      <c r="H259" s="17">
        <v>3780</v>
      </c>
      <c r="I259" s="17">
        <v>6480</v>
      </c>
      <c r="J259" s="18">
        <v>0.58333333333333337</v>
      </c>
    </row>
    <row r="260" spans="1:10" x14ac:dyDescent="0.25">
      <c r="A260" s="8">
        <v>69</v>
      </c>
      <c r="B260" s="13">
        <v>40909</v>
      </c>
      <c r="C260" s="10">
        <v>11</v>
      </c>
      <c r="D260" s="10" t="s">
        <v>16</v>
      </c>
      <c r="E260" s="10" t="s">
        <v>85</v>
      </c>
      <c r="F260" s="10" t="s">
        <v>26</v>
      </c>
      <c r="G260" s="14">
        <v>540</v>
      </c>
      <c r="H260" s="14">
        <v>5940</v>
      </c>
      <c r="I260" s="14">
        <v>6480</v>
      </c>
      <c r="J260" s="15">
        <v>0.91666666666666663</v>
      </c>
    </row>
    <row r="261" spans="1:10" x14ac:dyDescent="0.25">
      <c r="A261" s="9">
        <v>69</v>
      </c>
      <c r="B261" s="16">
        <v>41275</v>
      </c>
      <c r="C261" s="11">
        <v>8</v>
      </c>
      <c r="D261" s="11" t="s">
        <v>16</v>
      </c>
      <c r="E261" s="11" t="s">
        <v>85</v>
      </c>
      <c r="F261" s="11" t="s">
        <v>26</v>
      </c>
      <c r="G261" s="17">
        <v>540</v>
      </c>
      <c r="H261" s="17">
        <v>4320</v>
      </c>
      <c r="I261" s="17">
        <v>6480</v>
      </c>
      <c r="J261" s="18">
        <v>0.66666666666666663</v>
      </c>
    </row>
    <row r="262" spans="1:10" x14ac:dyDescent="0.25">
      <c r="A262" s="8">
        <v>69</v>
      </c>
      <c r="B262" s="13">
        <v>41640</v>
      </c>
      <c r="C262" s="10">
        <v>11</v>
      </c>
      <c r="D262" s="10" t="s">
        <v>16</v>
      </c>
      <c r="E262" s="10" t="s">
        <v>85</v>
      </c>
      <c r="F262" s="10" t="s">
        <v>26</v>
      </c>
      <c r="G262" s="14">
        <v>540</v>
      </c>
      <c r="H262" s="14">
        <v>5940</v>
      </c>
      <c r="I262" s="14">
        <v>6480</v>
      </c>
      <c r="J262" s="15">
        <v>0.91666666666666663</v>
      </c>
    </row>
    <row r="263" spans="1:10" x14ac:dyDescent="0.25">
      <c r="A263" s="9">
        <v>69</v>
      </c>
      <c r="B263" s="16">
        <v>42005</v>
      </c>
      <c r="C263" s="11">
        <v>8</v>
      </c>
      <c r="D263" s="11" t="s">
        <v>16</v>
      </c>
      <c r="E263" s="11" t="s">
        <v>85</v>
      </c>
      <c r="F263" s="11" t="s">
        <v>26</v>
      </c>
      <c r="G263" s="17">
        <v>540</v>
      </c>
      <c r="H263" s="17">
        <v>4320</v>
      </c>
      <c r="I263" s="17">
        <v>6480</v>
      </c>
      <c r="J263" s="18">
        <v>0.66666666666666663</v>
      </c>
    </row>
    <row r="264" spans="1:10" x14ac:dyDescent="0.25">
      <c r="A264" s="8">
        <v>69</v>
      </c>
      <c r="B264" s="13">
        <v>42370</v>
      </c>
      <c r="C264" s="10">
        <v>11</v>
      </c>
      <c r="D264" s="10" t="s">
        <v>16</v>
      </c>
      <c r="E264" s="10" t="s">
        <v>85</v>
      </c>
      <c r="F264" s="10" t="s">
        <v>26</v>
      </c>
      <c r="G264" s="14">
        <v>540</v>
      </c>
      <c r="H264" s="14">
        <v>5940</v>
      </c>
      <c r="I264" s="14">
        <v>6480</v>
      </c>
      <c r="J264" s="15">
        <v>0.91666666666666663</v>
      </c>
    </row>
    <row r="265" spans="1:10" x14ac:dyDescent="0.25">
      <c r="A265" s="9">
        <v>69</v>
      </c>
      <c r="B265" s="16">
        <v>42736</v>
      </c>
      <c r="C265" s="11">
        <v>11</v>
      </c>
      <c r="D265" s="11" t="s">
        <v>16</v>
      </c>
      <c r="E265" s="11" t="s">
        <v>85</v>
      </c>
      <c r="F265" s="11" t="s">
        <v>26</v>
      </c>
      <c r="G265" s="17">
        <v>540</v>
      </c>
      <c r="H265" s="17">
        <v>5940</v>
      </c>
      <c r="I265" s="17">
        <v>6480</v>
      </c>
      <c r="J265" s="18">
        <v>0.91666666666666663</v>
      </c>
    </row>
    <row r="266" spans="1:10" x14ac:dyDescent="0.25">
      <c r="A266" s="8">
        <v>69</v>
      </c>
      <c r="B266" s="13">
        <v>43101</v>
      </c>
      <c r="C266" s="10">
        <v>12</v>
      </c>
      <c r="D266" s="10" t="s">
        <v>16</v>
      </c>
      <c r="E266" s="10" t="s">
        <v>85</v>
      </c>
      <c r="F266" s="10" t="s">
        <v>26</v>
      </c>
      <c r="G266" s="14">
        <v>540</v>
      </c>
      <c r="H266" s="14">
        <v>6480</v>
      </c>
      <c r="I266" s="14">
        <v>6480</v>
      </c>
      <c r="J266" s="15">
        <v>1</v>
      </c>
    </row>
    <row r="267" spans="1:10" x14ac:dyDescent="0.25">
      <c r="A267" s="9">
        <v>69</v>
      </c>
      <c r="B267" s="16">
        <v>43466</v>
      </c>
      <c r="C267" s="11">
        <v>9</v>
      </c>
      <c r="D267" s="11" t="s">
        <v>16</v>
      </c>
      <c r="E267" s="11" t="s">
        <v>85</v>
      </c>
      <c r="F267" s="11" t="s">
        <v>26</v>
      </c>
      <c r="G267" s="17">
        <v>540</v>
      </c>
      <c r="H267" s="17">
        <v>4860</v>
      </c>
      <c r="I267" s="17">
        <v>6480</v>
      </c>
      <c r="J267" s="18">
        <v>0.75</v>
      </c>
    </row>
    <row r="268" spans="1:10" x14ac:dyDescent="0.25">
      <c r="A268" s="8">
        <v>70</v>
      </c>
      <c r="B268" s="13">
        <v>36892</v>
      </c>
      <c r="C268" s="10">
        <v>8</v>
      </c>
      <c r="D268" s="10" t="s">
        <v>16</v>
      </c>
      <c r="E268" s="10" t="s">
        <v>85</v>
      </c>
      <c r="F268" s="10" t="s">
        <v>20</v>
      </c>
      <c r="G268" s="14">
        <v>420</v>
      </c>
      <c r="H268" s="14">
        <v>3360</v>
      </c>
      <c r="I268" s="14">
        <v>5040</v>
      </c>
      <c r="J268" s="15">
        <v>0.66666666666666663</v>
      </c>
    </row>
    <row r="269" spans="1:10" x14ac:dyDescent="0.25">
      <c r="A269" s="9">
        <v>70</v>
      </c>
      <c r="B269" s="16">
        <v>37257</v>
      </c>
      <c r="C269" s="11">
        <v>9</v>
      </c>
      <c r="D269" s="11" t="s">
        <v>16</v>
      </c>
      <c r="E269" s="11" t="s">
        <v>85</v>
      </c>
      <c r="F269" s="11" t="s">
        <v>20</v>
      </c>
      <c r="G269" s="17">
        <v>420</v>
      </c>
      <c r="H269" s="17">
        <v>3780</v>
      </c>
      <c r="I269" s="17">
        <v>5040</v>
      </c>
      <c r="J269" s="18">
        <v>0.75</v>
      </c>
    </row>
    <row r="270" spans="1:10" x14ac:dyDescent="0.25">
      <c r="A270" s="8">
        <v>70</v>
      </c>
      <c r="B270" s="13">
        <v>37622</v>
      </c>
      <c r="C270" s="10">
        <v>8</v>
      </c>
      <c r="D270" s="10" t="s">
        <v>16</v>
      </c>
      <c r="E270" s="10" t="s">
        <v>85</v>
      </c>
      <c r="F270" s="10" t="s">
        <v>20</v>
      </c>
      <c r="G270" s="14">
        <v>420</v>
      </c>
      <c r="H270" s="14">
        <v>3360</v>
      </c>
      <c r="I270" s="14">
        <v>5040</v>
      </c>
      <c r="J270" s="15">
        <v>0.66666666666666663</v>
      </c>
    </row>
    <row r="271" spans="1:10" x14ac:dyDescent="0.25">
      <c r="A271" s="9">
        <v>70</v>
      </c>
      <c r="B271" s="16">
        <v>37987</v>
      </c>
      <c r="C271" s="11">
        <v>11</v>
      </c>
      <c r="D271" s="11" t="s">
        <v>16</v>
      </c>
      <c r="E271" s="11" t="s">
        <v>85</v>
      </c>
      <c r="F271" s="11" t="s">
        <v>20</v>
      </c>
      <c r="G271" s="17">
        <v>420</v>
      </c>
      <c r="H271" s="17">
        <v>4620</v>
      </c>
      <c r="I271" s="17">
        <v>5040</v>
      </c>
      <c r="J271" s="18">
        <v>0.91666666666666663</v>
      </c>
    </row>
    <row r="272" spans="1:10" x14ac:dyDescent="0.25">
      <c r="A272" s="8">
        <v>70</v>
      </c>
      <c r="B272" s="13">
        <v>38353</v>
      </c>
      <c r="C272" s="10">
        <v>11</v>
      </c>
      <c r="D272" s="10" t="s">
        <v>16</v>
      </c>
      <c r="E272" s="10" t="s">
        <v>85</v>
      </c>
      <c r="F272" s="10" t="s">
        <v>20</v>
      </c>
      <c r="G272" s="14">
        <v>420</v>
      </c>
      <c r="H272" s="14">
        <v>4620</v>
      </c>
      <c r="I272" s="14">
        <v>5040</v>
      </c>
      <c r="J272" s="15">
        <v>0.91666666666666663</v>
      </c>
    </row>
    <row r="273" spans="1:10" x14ac:dyDescent="0.25">
      <c r="A273" s="9">
        <v>70</v>
      </c>
      <c r="B273" s="16">
        <v>38718</v>
      </c>
      <c r="C273" s="11">
        <v>7</v>
      </c>
      <c r="D273" s="11" t="s">
        <v>16</v>
      </c>
      <c r="E273" s="11" t="s">
        <v>85</v>
      </c>
      <c r="F273" s="11" t="s">
        <v>20</v>
      </c>
      <c r="G273" s="17">
        <v>420</v>
      </c>
      <c r="H273" s="17">
        <v>2940</v>
      </c>
      <c r="I273" s="17">
        <v>5040</v>
      </c>
      <c r="J273" s="18">
        <v>0.58333333333333337</v>
      </c>
    </row>
    <row r="274" spans="1:10" x14ac:dyDescent="0.25">
      <c r="A274" s="8">
        <v>70</v>
      </c>
      <c r="B274" s="13">
        <v>39083</v>
      </c>
      <c r="C274" s="10">
        <v>9</v>
      </c>
      <c r="D274" s="10" t="s">
        <v>16</v>
      </c>
      <c r="E274" s="10" t="s">
        <v>85</v>
      </c>
      <c r="F274" s="10" t="s">
        <v>20</v>
      </c>
      <c r="G274" s="14">
        <v>420</v>
      </c>
      <c r="H274" s="14">
        <v>3780</v>
      </c>
      <c r="I274" s="14">
        <v>5040</v>
      </c>
      <c r="J274" s="15">
        <v>0.75</v>
      </c>
    </row>
    <row r="275" spans="1:10" x14ac:dyDescent="0.25">
      <c r="A275" s="9">
        <v>70</v>
      </c>
      <c r="B275" s="16">
        <v>39448</v>
      </c>
      <c r="C275" s="11">
        <v>7</v>
      </c>
      <c r="D275" s="11" t="s">
        <v>16</v>
      </c>
      <c r="E275" s="11" t="s">
        <v>85</v>
      </c>
      <c r="F275" s="11" t="s">
        <v>20</v>
      </c>
      <c r="G275" s="17">
        <v>420</v>
      </c>
      <c r="H275" s="17">
        <v>2940</v>
      </c>
      <c r="I275" s="17">
        <v>5040</v>
      </c>
      <c r="J275" s="18">
        <v>0.58333333333333337</v>
      </c>
    </row>
    <row r="276" spans="1:10" x14ac:dyDescent="0.25">
      <c r="A276" s="8">
        <v>70</v>
      </c>
      <c r="B276" s="13">
        <v>39814</v>
      </c>
      <c r="C276" s="10">
        <v>9</v>
      </c>
      <c r="D276" s="10" t="s">
        <v>16</v>
      </c>
      <c r="E276" s="10" t="s">
        <v>85</v>
      </c>
      <c r="F276" s="10" t="s">
        <v>20</v>
      </c>
      <c r="G276" s="14">
        <v>420</v>
      </c>
      <c r="H276" s="14">
        <v>3780</v>
      </c>
      <c r="I276" s="14">
        <v>5040</v>
      </c>
      <c r="J276" s="15">
        <v>0.75</v>
      </c>
    </row>
    <row r="277" spans="1:10" x14ac:dyDescent="0.25">
      <c r="A277" s="9">
        <v>70</v>
      </c>
      <c r="B277" s="16">
        <v>40179</v>
      </c>
      <c r="C277" s="11">
        <v>10</v>
      </c>
      <c r="D277" s="11" t="s">
        <v>16</v>
      </c>
      <c r="E277" s="11" t="s">
        <v>85</v>
      </c>
      <c r="F277" s="11" t="s">
        <v>20</v>
      </c>
      <c r="G277" s="17">
        <v>420</v>
      </c>
      <c r="H277" s="17">
        <v>4200</v>
      </c>
      <c r="I277" s="17">
        <v>5040</v>
      </c>
      <c r="J277" s="18">
        <v>0.83333333333333337</v>
      </c>
    </row>
    <row r="278" spans="1:10" x14ac:dyDescent="0.25">
      <c r="A278" s="8">
        <v>70</v>
      </c>
      <c r="B278" s="13">
        <v>40544</v>
      </c>
      <c r="C278" s="10">
        <v>8</v>
      </c>
      <c r="D278" s="10" t="s">
        <v>16</v>
      </c>
      <c r="E278" s="10" t="s">
        <v>85</v>
      </c>
      <c r="F278" s="10" t="s">
        <v>20</v>
      </c>
      <c r="G278" s="14">
        <v>420</v>
      </c>
      <c r="H278" s="14">
        <v>3360</v>
      </c>
      <c r="I278" s="14">
        <v>5040</v>
      </c>
      <c r="J278" s="15">
        <v>0.66666666666666663</v>
      </c>
    </row>
    <row r="279" spans="1:10" x14ac:dyDescent="0.25">
      <c r="A279" s="9">
        <v>70</v>
      </c>
      <c r="B279" s="16">
        <v>40909</v>
      </c>
      <c r="C279" s="11">
        <v>8</v>
      </c>
      <c r="D279" s="11" t="s">
        <v>16</v>
      </c>
      <c r="E279" s="11" t="s">
        <v>85</v>
      </c>
      <c r="F279" s="11" t="s">
        <v>20</v>
      </c>
      <c r="G279" s="17">
        <v>420</v>
      </c>
      <c r="H279" s="17">
        <v>3360</v>
      </c>
      <c r="I279" s="17">
        <v>5040</v>
      </c>
      <c r="J279" s="18">
        <v>0.66666666666666663</v>
      </c>
    </row>
    <row r="280" spans="1:10" x14ac:dyDescent="0.25">
      <c r="A280" s="8">
        <v>70</v>
      </c>
      <c r="B280" s="13">
        <v>41275</v>
      </c>
      <c r="C280" s="10">
        <v>9</v>
      </c>
      <c r="D280" s="10" t="s">
        <v>16</v>
      </c>
      <c r="E280" s="10" t="s">
        <v>85</v>
      </c>
      <c r="F280" s="10" t="s">
        <v>20</v>
      </c>
      <c r="G280" s="14">
        <v>420</v>
      </c>
      <c r="H280" s="14">
        <v>3780</v>
      </c>
      <c r="I280" s="14">
        <v>5040</v>
      </c>
      <c r="J280" s="15">
        <v>0.75</v>
      </c>
    </row>
    <row r="281" spans="1:10" x14ac:dyDescent="0.25">
      <c r="A281" s="9">
        <v>70</v>
      </c>
      <c r="B281" s="16">
        <v>41640</v>
      </c>
      <c r="C281" s="11">
        <v>10</v>
      </c>
      <c r="D281" s="11" t="s">
        <v>16</v>
      </c>
      <c r="E281" s="11" t="s">
        <v>85</v>
      </c>
      <c r="F281" s="11" t="s">
        <v>20</v>
      </c>
      <c r="G281" s="17">
        <v>420</v>
      </c>
      <c r="H281" s="17">
        <v>4200</v>
      </c>
      <c r="I281" s="17">
        <v>5040</v>
      </c>
      <c r="J281" s="18">
        <v>0.83333333333333337</v>
      </c>
    </row>
    <row r="282" spans="1:10" x14ac:dyDescent="0.25">
      <c r="A282" s="8">
        <v>70</v>
      </c>
      <c r="B282" s="13">
        <v>42005</v>
      </c>
      <c r="C282" s="10">
        <v>7</v>
      </c>
      <c r="D282" s="10" t="s">
        <v>16</v>
      </c>
      <c r="E282" s="10" t="s">
        <v>85</v>
      </c>
      <c r="F282" s="10" t="s">
        <v>20</v>
      </c>
      <c r="G282" s="14">
        <v>420</v>
      </c>
      <c r="H282" s="14">
        <v>2940</v>
      </c>
      <c r="I282" s="14">
        <v>5040</v>
      </c>
      <c r="J282" s="15">
        <v>0.58333333333333337</v>
      </c>
    </row>
    <row r="283" spans="1:10" x14ac:dyDescent="0.25">
      <c r="A283" s="9">
        <v>70</v>
      </c>
      <c r="B283" s="16">
        <v>42370</v>
      </c>
      <c r="C283" s="11">
        <v>9</v>
      </c>
      <c r="D283" s="11" t="s">
        <v>16</v>
      </c>
      <c r="E283" s="11" t="s">
        <v>85</v>
      </c>
      <c r="F283" s="11" t="s">
        <v>20</v>
      </c>
      <c r="G283" s="17">
        <v>420</v>
      </c>
      <c r="H283" s="17">
        <v>3780</v>
      </c>
      <c r="I283" s="17">
        <v>5040</v>
      </c>
      <c r="J283" s="18">
        <v>0.75</v>
      </c>
    </row>
    <row r="284" spans="1:10" x14ac:dyDescent="0.25">
      <c r="A284" s="8">
        <v>70</v>
      </c>
      <c r="B284" s="13">
        <v>42736</v>
      </c>
      <c r="C284" s="10">
        <v>9</v>
      </c>
      <c r="D284" s="10" t="s">
        <v>16</v>
      </c>
      <c r="E284" s="10" t="s">
        <v>85</v>
      </c>
      <c r="F284" s="10" t="s">
        <v>20</v>
      </c>
      <c r="G284" s="14">
        <v>420</v>
      </c>
      <c r="H284" s="14">
        <v>3780</v>
      </c>
      <c r="I284" s="14">
        <v>5040</v>
      </c>
      <c r="J284" s="15">
        <v>0.75</v>
      </c>
    </row>
    <row r="285" spans="1:10" x14ac:dyDescent="0.25">
      <c r="A285" s="9">
        <v>70</v>
      </c>
      <c r="B285" s="16">
        <v>43101</v>
      </c>
      <c r="C285" s="11">
        <v>10</v>
      </c>
      <c r="D285" s="11" t="s">
        <v>16</v>
      </c>
      <c r="E285" s="11" t="s">
        <v>85</v>
      </c>
      <c r="F285" s="11" t="s">
        <v>20</v>
      </c>
      <c r="G285" s="17">
        <v>420</v>
      </c>
      <c r="H285" s="17">
        <v>4200</v>
      </c>
      <c r="I285" s="17">
        <v>5040</v>
      </c>
      <c r="J285" s="18">
        <v>0.83333333333333337</v>
      </c>
    </row>
    <row r="286" spans="1:10" x14ac:dyDescent="0.25">
      <c r="A286" s="8">
        <v>70</v>
      </c>
      <c r="B286" s="13">
        <v>43466</v>
      </c>
      <c r="C286" s="10">
        <v>11</v>
      </c>
      <c r="D286" s="10" t="s">
        <v>16</v>
      </c>
      <c r="E286" s="10" t="s">
        <v>85</v>
      </c>
      <c r="F286" s="10" t="s">
        <v>20</v>
      </c>
      <c r="G286" s="14">
        <v>420</v>
      </c>
      <c r="H286" s="14">
        <v>4620</v>
      </c>
      <c r="I286" s="14">
        <v>5040</v>
      </c>
      <c r="J286" s="15">
        <v>0.91666666666666663</v>
      </c>
    </row>
    <row r="287" spans="1:10" x14ac:dyDescent="0.25">
      <c r="A287" s="9">
        <v>71</v>
      </c>
      <c r="B287" s="16">
        <v>36892</v>
      </c>
      <c r="C287" s="11">
        <v>10</v>
      </c>
      <c r="D287" s="11" t="s">
        <v>16</v>
      </c>
      <c r="E287" s="11" t="s">
        <v>85</v>
      </c>
      <c r="F287" s="11" t="s">
        <v>28</v>
      </c>
      <c r="G287" s="17">
        <v>1080</v>
      </c>
      <c r="H287" s="17">
        <v>10800</v>
      </c>
      <c r="I287" s="17">
        <v>12960</v>
      </c>
      <c r="J287" s="18">
        <v>0.83333333333333337</v>
      </c>
    </row>
    <row r="288" spans="1:10" x14ac:dyDescent="0.25">
      <c r="A288" s="8">
        <v>71</v>
      </c>
      <c r="B288" s="13">
        <v>37257</v>
      </c>
      <c r="C288" s="10">
        <v>7</v>
      </c>
      <c r="D288" s="10" t="s">
        <v>16</v>
      </c>
      <c r="E288" s="10" t="s">
        <v>85</v>
      </c>
      <c r="F288" s="10" t="s">
        <v>28</v>
      </c>
      <c r="G288" s="14">
        <v>1080</v>
      </c>
      <c r="H288" s="14">
        <v>7560</v>
      </c>
      <c r="I288" s="14">
        <v>12960</v>
      </c>
      <c r="J288" s="15">
        <v>0.58333333333333337</v>
      </c>
    </row>
    <row r="289" spans="1:10" x14ac:dyDescent="0.25">
      <c r="A289" s="9">
        <v>71</v>
      </c>
      <c r="B289" s="16">
        <v>37622</v>
      </c>
      <c r="C289" s="11">
        <v>8</v>
      </c>
      <c r="D289" s="11" t="s">
        <v>16</v>
      </c>
      <c r="E289" s="11" t="s">
        <v>85</v>
      </c>
      <c r="F289" s="11" t="s">
        <v>28</v>
      </c>
      <c r="G289" s="17">
        <v>1080</v>
      </c>
      <c r="H289" s="17">
        <v>8640</v>
      </c>
      <c r="I289" s="17">
        <v>12960</v>
      </c>
      <c r="J289" s="18">
        <v>0.66666666666666663</v>
      </c>
    </row>
    <row r="290" spans="1:10" x14ac:dyDescent="0.25">
      <c r="A290" s="8">
        <v>71</v>
      </c>
      <c r="B290" s="13">
        <v>37987</v>
      </c>
      <c r="C290" s="10">
        <v>7</v>
      </c>
      <c r="D290" s="10" t="s">
        <v>16</v>
      </c>
      <c r="E290" s="10" t="s">
        <v>85</v>
      </c>
      <c r="F290" s="10" t="s">
        <v>28</v>
      </c>
      <c r="G290" s="14">
        <v>1080</v>
      </c>
      <c r="H290" s="14">
        <v>7560</v>
      </c>
      <c r="I290" s="14">
        <v>12960</v>
      </c>
      <c r="J290" s="15">
        <v>0.58333333333333337</v>
      </c>
    </row>
    <row r="291" spans="1:10" x14ac:dyDescent="0.25">
      <c r="A291" s="9">
        <v>71</v>
      </c>
      <c r="B291" s="16">
        <v>38353</v>
      </c>
      <c r="C291" s="11">
        <v>9</v>
      </c>
      <c r="D291" s="11" t="s">
        <v>16</v>
      </c>
      <c r="E291" s="11" t="s">
        <v>85</v>
      </c>
      <c r="F291" s="11" t="s">
        <v>28</v>
      </c>
      <c r="G291" s="17">
        <v>1080</v>
      </c>
      <c r="H291" s="17">
        <v>9720</v>
      </c>
      <c r="I291" s="17">
        <v>12960</v>
      </c>
      <c r="J291" s="18">
        <v>0.75</v>
      </c>
    </row>
    <row r="292" spans="1:10" x14ac:dyDescent="0.25">
      <c r="A292" s="8">
        <v>71</v>
      </c>
      <c r="B292" s="13">
        <v>38718</v>
      </c>
      <c r="C292" s="10">
        <v>7</v>
      </c>
      <c r="D292" s="10" t="s">
        <v>16</v>
      </c>
      <c r="E292" s="10" t="s">
        <v>85</v>
      </c>
      <c r="F292" s="10" t="s">
        <v>28</v>
      </c>
      <c r="G292" s="14">
        <v>1080</v>
      </c>
      <c r="H292" s="14">
        <v>7560</v>
      </c>
      <c r="I292" s="14">
        <v>12960</v>
      </c>
      <c r="J292" s="15">
        <v>0.58333333333333337</v>
      </c>
    </row>
    <row r="293" spans="1:10" x14ac:dyDescent="0.25">
      <c r="A293" s="9">
        <v>71</v>
      </c>
      <c r="B293" s="16">
        <v>39083</v>
      </c>
      <c r="C293" s="11">
        <v>8</v>
      </c>
      <c r="D293" s="11" t="s">
        <v>16</v>
      </c>
      <c r="E293" s="11" t="s">
        <v>85</v>
      </c>
      <c r="F293" s="11" t="s">
        <v>28</v>
      </c>
      <c r="G293" s="17">
        <v>1080</v>
      </c>
      <c r="H293" s="17">
        <v>8640</v>
      </c>
      <c r="I293" s="17">
        <v>12960</v>
      </c>
      <c r="J293" s="18">
        <v>0.66666666666666663</v>
      </c>
    </row>
    <row r="294" spans="1:10" x14ac:dyDescent="0.25">
      <c r="A294" s="8">
        <v>71</v>
      </c>
      <c r="B294" s="13">
        <v>39448</v>
      </c>
      <c r="C294" s="10">
        <v>11</v>
      </c>
      <c r="D294" s="10" t="s">
        <v>16</v>
      </c>
      <c r="E294" s="10" t="s">
        <v>85</v>
      </c>
      <c r="F294" s="10" t="s">
        <v>28</v>
      </c>
      <c r="G294" s="14">
        <v>1080</v>
      </c>
      <c r="H294" s="14">
        <v>11880</v>
      </c>
      <c r="I294" s="14">
        <v>12960</v>
      </c>
      <c r="J294" s="15">
        <v>0.91666666666666663</v>
      </c>
    </row>
    <row r="295" spans="1:10" x14ac:dyDescent="0.25">
      <c r="A295" s="9">
        <v>71</v>
      </c>
      <c r="B295" s="16">
        <v>39814</v>
      </c>
      <c r="C295" s="11">
        <v>11</v>
      </c>
      <c r="D295" s="11" t="s">
        <v>16</v>
      </c>
      <c r="E295" s="11" t="s">
        <v>85</v>
      </c>
      <c r="F295" s="11" t="s">
        <v>28</v>
      </c>
      <c r="G295" s="17">
        <v>1080</v>
      </c>
      <c r="H295" s="17">
        <v>11880</v>
      </c>
      <c r="I295" s="17">
        <v>12960</v>
      </c>
      <c r="J295" s="18">
        <v>0.91666666666666663</v>
      </c>
    </row>
    <row r="296" spans="1:10" x14ac:dyDescent="0.25">
      <c r="A296" s="8">
        <v>71</v>
      </c>
      <c r="B296" s="13">
        <v>40179</v>
      </c>
      <c r="C296" s="10">
        <v>10</v>
      </c>
      <c r="D296" s="10" t="s">
        <v>16</v>
      </c>
      <c r="E296" s="10" t="s">
        <v>85</v>
      </c>
      <c r="F296" s="10" t="s">
        <v>28</v>
      </c>
      <c r="G296" s="14">
        <v>1080</v>
      </c>
      <c r="H296" s="14">
        <v>10800</v>
      </c>
      <c r="I296" s="14">
        <v>12960</v>
      </c>
      <c r="J296" s="15">
        <v>0.83333333333333337</v>
      </c>
    </row>
    <row r="297" spans="1:10" x14ac:dyDescent="0.25">
      <c r="A297" s="9">
        <v>71</v>
      </c>
      <c r="B297" s="16">
        <v>40544</v>
      </c>
      <c r="C297" s="11">
        <v>10</v>
      </c>
      <c r="D297" s="11" t="s">
        <v>16</v>
      </c>
      <c r="E297" s="11" t="s">
        <v>85</v>
      </c>
      <c r="F297" s="11" t="s">
        <v>28</v>
      </c>
      <c r="G297" s="17">
        <v>1080</v>
      </c>
      <c r="H297" s="17">
        <v>10800</v>
      </c>
      <c r="I297" s="17">
        <v>12960</v>
      </c>
      <c r="J297" s="18">
        <v>0.83333333333333337</v>
      </c>
    </row>
    <row r="298" spans="1:10" x14ac:dyDescent="0.25">
      <c r="A298" s="8">
        <v>71</v>
      </c>
      <c r="B298" s="13">
        <v>40909</v>
      </c>
      <c r="C298" s="10">
        <v>10</v>
      </c>
      <c r="D298" s="10" t="s">
        <v>16</v>
      </c>
      <c r="E298" s="10" t="s">
        <v>85</v>
      </c>
      <c r="F298" s="10" t="s">
        <v>28</v>
      </c>
      <c r="G298" s="14">
        <v>1080</v>
      </c>
      <c r="H298" s="14">
        <v>10800</v>
      </c>
      <c r="I298" s="14">
        <v>12960</v>
      </c>
      <c r="J298" s="15">
        <v>0.83333333333333337</v>
      </c>
    </row>
    <row r="299" spans="1:10" x14ac:dyDescent="0.25">
      <c r="A299" s="9">
        <v>71</v>
      </c>
      <c r="B299" s="16">
        <v>41275</v>
      </c>
      <c r="C299" s="11">
        <v>8</v>
      </c>
      <c r="D299" s="11" t="s">
        <v>16</v>
      </c>
      <c r="E299" s="11" t="s">
        <v>85</v>
      </c>
      <c r="F299" s="11" t="s">
        <v>28</v>
      </c>
      <c r="G299" s="17">
        <v>1080</v>
      </c>
      <c r="H299" s="17">
        <v>8640</v>
      </c>
      <c r="I299" s="17">
        <v>12960</v>
      </c>
      <c r="J299" s="18">
        <v>0.66666666666666663</v>
      </c>
    </row>
    <row r="300" spans="1:10" x14ac:dyDescent="0.25">
      <c r="A300" s="8">
        <v>71</v>
      </c>
      <c r="B300" s="13">
        <v>41640</v>
      </c>
      <c r="C300" s="10">
        <v>7</v>
      </c>
      <c r="D300" s="10" t="s">
        <v>16</v>
      </c>
      <c r="E300" s="10" t="s">
        <v>85</v>
      </c>
      <c r="F300" s="10" t="s">
        <v>28</v>
      </c>
      <c r="G300" s="14">
        <v>1080</v>
      </c>
      <c r="H300" s="14">
        <v>7560</v>
      </c>
      <c r="I300" s="14">
        <v>12960</v>
      </c>
      <c r="J300" s="15">
        <v>0.58333333333333337</v>
      </c>
    </row>
    <row r="301" spans="1:10" x14ac:dyDescent="0.25">
      <c r="A301" s="9">
        <v>71</v>
      </c>
      <c r="B301" s="16">
        <v>42005</v>
      </c>
      <c r="C301" s="11">
        <v>10</v>
      </c>
      <c r="D301" s="11" t="s">
        <v>16</v>
      </c>
      <c r="E301" s="11" t="s">
        <v>85</v>
      </c>
      <c r="F301" s="11" t="s">
        <v>28</v>
      </c>
      <c r="G301" s="17">
        <v>1080</v>
      </c>
      <c r="H301" s="17">
        <v>10800</v>
      </c>
      <c r="I301" s="17">
        <v>12960</v>
      </c>
      <c r="J301" s="18">
        <v>0.83333333333333337</v>
      </c>
    </row>
    <row r="302" spans="1:10" x14ac:dyDescent="0.25">
      <c r="A302" s="8">
        <v>71</v>
      </c>
      <c r="B302" s="13">
        <v>42370</v>
      </c>
      <c r="C302" s="10">
        <v>8</v>
      </c>
      <c r="D302" s="10" t="s">
        <v>16</v>
      </c>
      <c r="E302" s="10" t="s">
        <v>85</v>
      </c>
      <c r="F302" s="10" t="s">
        <v>28</v>
      </c>
      <c r="G302" s="14">
        <v>1080</v>
      </c>
      <c r="H302" s="14">
        <v>8640</v>
      </c>
      <c r="I302" s="14">
        <v>12960</v>
      </c>
      <c r="J302" s="15">
        <v>0.66666666666666663</v>
      </c>
    </row>
    <row r="303" spans="1:10" x14ac:dyDescent="0.25">
      <c r="A303" s="9">
        <v>71</v>
      </c>
      <c r="B303" s="16">
        <v>42736</v>
      </c>
      <c r="C303" s="11">
        <v>8</v>
      </c>
      <c r="D303" s="11" t="s">
        <v>16</v>
      </c>
      <c r="E303" s="11" t="s">
        <v>85</v>
      </c>
      <c r="F303" s="11" t="s">
        <v>28</v>
      </c>
      <c r="G303" s="17">
        <v>1080</v>
      </c>
      <c r="H303" s="17">
        <v>8640</v>
      </c>
      <c r="I303" s="17">
        <v>12960</v>
      </c>
      <c r="J303" s="18">
        <v>0.66666666666666663</v>
      </c>
    </row>
    <row r="304" spans="1:10" x14ac:dyDescent="0.25">
      <c r="A304" s="8">
        <v>71</v>
      </c>
      <c r="B304" s="13">
        <v>43101</v>
      </c>
      <c r="C304" s="10">
        <v>8</v>
      </c>
      <c r="D304" s="10" t="s">
        <v>16</v>
      </c>
      <c r="E304" s="10" t="s">
        <v>85</v>
      </c>
      <c r="F304" s="10" t="s">
        <v>28</v>
      </c>
      <c r="G304" s="14">
        <v>1080</v>
      </c>
      <c r="H304" s="14">
        <v>8640</v>
      </c>
      <c r="I304" s="14">
        <v>12960</v>
      </c>
      <c r="J304" s="15">
        <v>0.66666666666666663</v>
      </c>
    </row>
    <row r="305" spans="1:10" x14ac:dyDescent="0.25">
      <c r="A305" s="9">
        <v>71</v>
      </c>
      <c r="B305" s="16">
        <v>43466</v>
      </c>
      <c r="C305" s="11">
        <v>9</v>
      </c>
      <c r="D305" s="11" t="s">
        <v>16</v>
      </c>
      <c r="E305" s="11" t="s">
        <v>85</v>
      </c>
      <c r="F305" s="11" t="s">
        <v>28</v>
      </c>
      <c r="G305" s="17">
        <v>1080</v>
      </c>
      <c r="H305" s="17">
        <v>9720</v>
      </c>
      <c r="I305" s="17">
        <v>12960</v>
      </c>
      <c r="J305" s="18">
        <v>0.75</v>
      </c>
    </row>
    <row r="306" spans="1:10" x14ac:dyDescent="0.25">
      <c r="A306" s="8">
        <v>72</v>
      </c>
      <c r="B306" s="13">
        <v>36892</v>
      </c>
      <c r="C306" s="10">
        <v>8</v>
      </c>
      <c r="D306" s="10" t="s">
        <v>16</v>
      </c>
      <c r="E306" s="10" t="s">
        <v>85</v>
      </c>
      <c r="F306" s="10" t="s">
        <v>30</v>
      </c>
      <c r="G306" s="14">
        <v>300</v>
      </c>
      <c r="H306" s="14">
        <v>2400</v>
      </c>
      <c r="I306" s="14">
        <v>3600</v>
      </c>
      <c r="J306" s="15">
        <v>0.66666666666666663</v>
      </c>
    </row>
    <row r="307" spans="1:10" x14ac:dyDescent="0.25">
      <c r="A307" s="9">
        <v>72</v>
      </c>
      <c r="B307" s="16">
        <v>37257</v>
      </c>
      <c r="C307" s="11">
        <v>11</v>
      </c>
      <c r="D307" s="11" t="s">
        <v>16</v>
      </c>
      <c r="E307" s="11" t="s">
        <v>85</v>
      </c>
      <c r="F307" s="11" t="s">
        <v>30</v>
      </c>
      <c r="G307" s="17">
        <v>300</v>
      </c>
      <c r="H307" s="17">
        <v>3300</v>
      </c>
      <c r="I307" s="17">
        <v>3600</v>
      </c>
      <c r="J307" s="18">
        <v>0.91666666666666663</v>
      </c>
    </row>
    <row r="308" spans="1:10" x14ac:dyDescent="0.25">
      <c r="A308" s="8">
        <v>72</v>
      </c>
      <c r="B308" s="13">
        <v>37622</v>
      </c>
      <c r="C308" s="10">
        <v>9</v>
      </c>
      <c r="D308" s="10" t="s">
        <v>16</v>
      </c>
      <c r="E308" s="10" t="s">
        <v>85</v>
      </c>
      <c r="F308" s="10" t="s">
        <v>30</v>
      </c>
      <c r="G308" s="14">
        <v>300</v>
      </c>
      <c r="H308" s="14">
        <v>2700</v>
      </c>
      <c r="I308" s="14">
        <v>3600</v>
      </c>
      <c r="J308" s="15">
        <v>0.75</v>
      </c>
    </row>
    <row r="309" spans="1:10" x14ac:dyDescent="0.25">
      <c r="A309" s="9">
        <v>72</v>
      </c>
      <c r="B309" s="16">
        <v>37987</v>
      </c>
      <c r="C309" s="11">
        <v>9</v>
      </c>
      <c r="D309" s="11" t="s">
        <v>16</v>
      </c>
      <c r="E309" s="11" t="s">
        <v>85</v>
      </c>
      <c r="F309" s="11" t="s">
        <v>30</v>
      </c>
      <c r="G309" s="17">
        <v>300</v>
      </c>
      <c r="H309" s="17">
        <v>2700</v>
      </c>
      <c r="I309" s="17">
        <v>3600</v>
      </c>
      <c r="J309" s="18">
        <v>0.75</v>
      </c>
    </row>
    <row r="310" spans="1:10" x14ac:dyDescent="0.25">
      <c r="A310" s="8">
        <v>72</v>
      </c>
      <c r="B310" s="13">
        <v>38353</v>
      </c>
      <c r="C310" s="10">
        <v>8</v>
      </c>
      <c r="D310" s="10" t="s">
        <v>16</v>
      </c>
      <c r="E310" s="10" t="s">
        <v>85</v>
      </c>
      <c r="F310" s="10" t="s">
        <v>30</v>
      </c>
      <c r="G310" s="14">
        <v>300</v>
      </c>
      <c r="H310" s="14">
        <v>2400</v>
      </c>
      <c r="I310" s="14">
        <v>3600</v>
      </c>
      <c r="J310" s="15">
        <v>0.66666666666666663</v>
      </c>
    </row>
    <row r="311" spans="1:10" x14ac:dyDescent="0.25">
      <c r="A311" s="9">
        <v>72</v>
      </c>
      <c r="B311" s="16">
        <v>38718</v>
      </c>
      <c r="C311" s="11">
        <v>10</v>
      </c>
      <c r="D311" s="11" t="s">
        <v>16</v>
      </c>
      <c r="E311" s="11" t="s">
        <v>85</v>
      </c>
      <c r="F311" s="11" t="s">
        <v>30</v>
      </c>
      <c r="G311" s="17">
        <v>300</v>
      </c>
      <c r="H311" s="17">
        <v>3000</v>
      </c>
      <c r="I311" s="17">
        <v>3600</v>
      </c>
      <c r="J311" s="18">
        <v>0.83333333333333337</v>
      </c>
    </row>
    <row r="312" spans="1:10" x14ac:dyDescent="0.25">
      <c r="A312" s="8">
        <v>72</v>
      </c>
      <c r="B312" s="13">
        <v>39083</v>
      </c>
      <c r="C312" s="10">
        <v>11</v>
      </c>
      <c r="D312" s="10" t="s">
        <v>16</v>
      </c>
      <c r="E312" s="10" t="s">
        <v>85</v>
      </c>
      <c r="F312" s="10" t="s">
        <v>30</v>
      </c>
      <c r="G312" s="14">
        <v>300</v>
      </c>
      <c r="H312" s="14">
        <v>3300</v>
      </c>
      <c r="I312" s="14">
        <v>3600</v>
      </c>
      <c r="J312" s="15">
        <v>0.91666666666666663</v>
      </c>
    </row>
    <row r="313" spans="1:10" x14ac:dyDescent="0.25">
      <c r="A313" s="9">
        <v>72</v>
      </c>
      <c r="B313" s="16">
        <v>39448</v>
      </c>
      <c r="C313" s="11">
        <v>7</v>
      </c>
      <c r="D313" s="11" t="s">
        <v>16</v>
      </c>
      <c r="E313" s="11" t="s">
        <v>85</v>
      </c>
      <c r="F313" s="11" t="s">
        <v>30</v>
      </c>
      <c r="G313" s="17">
        <v>300</v>
      </c>
      <c r="H313" s="17">
        <v>2100</v>
      </c>
      <c r="I313" s="17">
        <v>3600</v>
      </c>
      <c r="J313" s="18">
        <v>0.58333333333333337</v>
      </c>
    </row>
    <row r="314" spans="1:10" x14ac:dyDescent="0.25">
      <c r="A314" s="8">
        <v>72</v>
      </c>
      <c r="B314" s="13">
        <v>39814</v>
      </c>
      <c r="C314" s="10">
        <v>10</v>
      </c>
      <c r="D314" s="10" t="s">
        <v>16</v>
      </c>
      <c r="E314" s="10" t="s">
        <v>85</v>
      </c>
      <c r="F314" s="10" t="s">
        <v>30</v>
      </c>
      <c r="G314" s="14">
        <v>300</v>
      </c>
      <c r="H314" s="14">
        <v>3000</v>
      </c>
      <c r="I314" s="14">
        <v>3600</v>
      </c>
      <c r="J314" s="15">
        <v>0.83333333333333337</v>
      </c>
    </row>
    <row r="315" spans="1:10" x14ac:dyDescent="0.25">
      <c r="A315" s="9">
        <v>72</v>
      </c>
      <c r="B315" s="16">
        <v>40179</v>
      </c>
      <c r="C315" s="11">
        <v>7</v>
      </c>
      <c r="D315" s="11" t="s">
        <v>16</v>
      </c>
      <c r="E315" s="11" t="s">
        <v>85</v>
      </c>
      <c r="F315" s="11" t="s">
        <v>30</v>
      </c>
      <c r="G315" s="17">
        <v>300</v>
      </c>
      <c r="H315" s="17">
        <v>2100</v>
      </c>
      <c r="I315" s="17">
        <v>3600</v>
      </c>
      <c r="J315" s="18">
        <v>0.58333333333333337</v>
      </c>
    </row>
    <row r="316" spans="1:10" x14ac:dyDescent="0.25">
      <c r="A316" s="8">
        <v>72</v>
      </c>
      <c r="B316" s="13">
        <v>40544</v>
      </c>
      <c r="C316" s="10">
        <v>11</v>
      </c>
      <c r="D316" s="10" t="s">
        <v>16</v>
      </c>
      <c r="E316" s="10" t="s">
        <v>85</v>
      </c>
      <c r="F316" s="10" t="s">
        <v>30</v>
      </c>
      <c r="G316" s="14">
        <v>300</v>
      </c>
      <c r="H316" s="14">
        <v>3300</v>
      </c>
      <c r="I316" s="14">
        <v>3600</v>
      </c>
      <c r="J316" s="15">
        <v>0.91666666666666663</v>
      </c>
    </row>
    <row r="317" spans="1:10" x14ac:dyDescent="0.25">
      <c r="A317" s="9">
        <v>72</v>
      </c>
      <c r="B317" s="16">
        <v>40909</v>
      </c>
      <c r="C317" s="11">
        <v>7</v>
      </c>
      <c r="D317" s="11" t="s">
        <v>16</v>
      </c>
      <c r="E317" s="11" t="s">
        <v>85</v>
      </c>
      <c r="F317" s="11" t="s">
        <v>30</v>
      </c>
      <c r="G317" s="17">
        <v>300</v>
      </c>
      <c r="H317" s="17">
        <v>2100</v>
      </c>
      <c r="I317" s="17">
        <v>3600</v>
      </c>
      <c r="J317" s="18">
        <v>0.58333333333333337</v>
      </c>
    </row>
    <row r="318" spans="1:10" x14ac:dyDescent="0.25">
      <c r="A318" s="8">
        <v>72</v>
      </c>
      <c r="B318" s="13">
        <v>41275</v>
      </c>
      <c r="C318" s="10">
        <v>11</v>
      </c>
      <c r="D318" s="10" t="s">
        <v>16</v>
      </c>
      <c r="E318" s="10" t="s">
        <v>85</v>
      </c>
      <c r="F318" s="10" t="s">
        <v>30</v>
      </c>
      <c r="G318" s="14">
        <v>300</v>
      </c>
      <c r="H318" s="14">
        <v>3300</v>
      </c>
      <c r="I318" s="14">
        <v>3600</v>
      </c>
      <c r="J318" s="15">
        <v>0.91666666666666663</v>
      </c>
    </row>
    <row r="319" spans="1:10" x14ac:dyDescent="0.25">
      <c r="A319" s="9">
        <v>72</v>
      </c>
      <c r="B319" s="16">
        <v>41640</v>
      </c>
      <c r="C319" s="11">
        <v>8</v>
      </c>
      <c r="D319" s="11" t="s">
        <v>16</v>
      </c>
      <c r="E319" s="11" t="s">
        <v>85</v>
      </c>
      <c r="F319" s="11" t="s">
        <v>30</v>
      </c>
      <c r="G319" s="17">
        <v>300</v>
      </c>
      <c r="H319" s="17">
        <v>2400</v>
      </c>
      <c r="I319" s="17">
        <v>3600</v>
      </c>
      <c r="J319" s="18">
        <v>0.66666666666666663</v>
      </c>
    </row>
    <row r="320" spans="1:10" x14ac:dyDescent="0.25">
      <c r="A320" s="8">
        <v>72</v>
      </c>
      <c r="B320" s="13">
        <v>42005</v>
      </c>
      <c r="C320" s="10">
        <v>8</v>
      </c>
      <c r="D320" s="10" t="s">
        <v>16</v>
      </c>
      <c r="E320" s="10" t="s">
        <v>85</v>
      </c>
      <c r="F320" s="10" t="s">
        <v>30</v>
      </c>
      <c r="G320" s="14">
        <v>300</v>
      </c>
      <c r="H320" s="14">
        <v>2400</v>
      </c>
      <c r="I320" s="14">
        <v>3600</v>
      </c>
      <c r="J320" s="15">
        <v>0.66666666666666663</v>
      </c>
    </row>
    <row r="321" spans="1:10" x14ac:dyDescent="0.25">
      <c r="A321" s="9">
        <v>72</v>
      </c>
      <c r="B321" s="16">
        <v>42370</v>
      </c>
      <c r="C321" s="11">
        <v>8</v>
      </c>
      <c r="D321" s="11" t="s">
        <v>16</v>
      </c>
      <c r="E321" s="11" t="s">
        <v>85</v>
      </c>
      <c r="F321" s="11" t="s">
        <v>30</v>
      </c>
      <c r="G321" s="17">
        <v>300</v>
      </c>
      <c r="H321" s="17">
        <v>2400</v>
      </c>
      <c r="I321" s="17">
        <v>3600</v>
      </c>
      <c r="J321" s="18">
        <v>0.66666666666666663</v>
      </c>
    </row>
    <row r="322" spans="1:10" x14ac:dyDescent="0.25">
      <c r="A322" s="8">
        <v>72</v>
      </c>
      <c r="B322" s="13">
        <v>42736</v>
      </c>
      <c r="C322" s="10">
        <v>8</v>
      </c>
      <c r="D322" s="10" t="s">
        <v>16</v>
      </c>
      <c r="E322" s="10" t="s">
        <v>85</v>
      </c>
      <c r="F322" s="10" t="s">
        <v>30</v>
      </c>
      <c r="G322" s="14">
        <v>300</v>
      </c>
      <c r="H322" s="14">
        <v>2400</v>
      </c>
      <c r="I322" s="14">
        <v>3600</v>
      </c>
      <c r="J322" s="15">
        <v>0.66666666666666663</v>
      </c>
    </row>
    <row r="323" spans="1:10" x14ac:dyDescent="0.25">
      <c r="A323" s="9">
        <v>72</v>
      </c>
      <c r="B323" s="16">
        <v>43101</v>
      </c>
      <c r="C323" s="11">
        <v>10</v>
      </c>
      <c r="D323" s="11" t="s">
        <v>16</v>
      </c>
      <c r="E323" s="11" t="s">
        <v>85</v>
      </c>
      <c r="F323" s="11" t="s">
        <v>30</v>
      </c>
      <c r="G323" s="17">
        <v>300</v>
      </c>
      <c r="H323" s="17">
        <v>3000</v>
      </c>
      <c r="I323" s="17">
        <v>3600</v>
      </c>
      <c r="J323" s="18">
        <v>0.83333333333333337</v>
      </c>
    </row>
    <row r="324" spans="1:10" x14ac:dyDescent="0.25">
      <c r="A324" s="8">
        <v>72</v>
      </c>
      <c r="B324" s="13">
        <v>43466</v>
      </c>
      <c r="C324" s="10">
        <v>8</v>
      </c>
      <c r="D324" s="10" t="s">
        <v>16</v>
      </c>
      <c r="E324" s="10" t="s">
        <v>85</v>
      </c>
      <c r="F324" s="10" t="s">
        <v>30</v>
      </c>
      <c r="G324" s="14">
        <v>300</v>
      </c>
      <c r="H324" s="14">
        <v>2400</v>
      </c>
      <c r="I324" s="14">
        <v>3600</v>
      </c>
      <c r="J324" s="15">
        <v>0.66666666666666663</v>
      </c>
    </row>
    <row r="325" spans="1:10" x14ac:dyDescent="0.25">
      <c r="A325" s="9">
        <v>73</v>
      </c>
      <c r="B325" s="16">
        <v>36892</v>
      </c>
      <c r="C325" s="11">
        <v>10</v>
      </c>
      <c r="D325" s="11" t="s">
        <v>16</v>
      </c>
      <c r="E325" s="11" t="s">
        <v>85</v>
      </c>
      <c r="F325" s="11" t="s">
        <v>20</v>
      </c>
      <c r="G325" s="17">
        <v>360</v>
      </c>
      <c r="H325" s="17">
        <v>3600</v>
      </c>
      <c r="I325" s="17">
        <v>4320</v>
      </c>
      <c r="J325" s="18">
        <v>0.83333333333333337</v>
      </c>
    </row>
    <row r="326" spans="1:10" x14ac:dyDescent="0.25">
      <c r="A326" s="8">
        <v>73</v>
      </c>
      <c r="B326" s="13">
        <v>37257</v>
      </c>
      <c r="C326" s="10">
        <v>11</v>
      </c>
      <c r="D326" s="10" t="s">
        <v>16</v>
      </c>
      <c r="E326" s="10" t="s">
        <v>85</v>
      </c>
      <c r="F326" s="10" t="s">
        <v>20</v>
      </c>
      <c r="G326" s="14">
        <v>360</v>
      </c>
      <c r="H326" s="14">
        <v>3960</v>
      </c>
      <c r="I326" s="14">
        <v>4320</v>
      </c>
      <c r="J326" s="15">
        <v>0.91666666666666663</v>
      </c>
    </row>
    <row r="327" spans="1:10" x14ac:dyDescent="0.25">
      <c r="A327" s="9">
        <v>73</v>
      </c>
      <c r="B327" s="16">
        <v>37622</v>
      </c>
      <c r="C327" s="11">
        <v>10</v>
      </c>
      <c r="D327" s="11" t="s">
        <v>16</v>
      </c>
      <c r="E327" s="11" t="s">
        <v>85</v>
      </c>
      <c r="F327" s="11" t="s">
        <v>20</v>
      </c>
      <c r="G327" s="17">
        <v>360</v>
      </c>
      <c r="H327" s="17">
        <v>3600</v>
      </c>
      <c r="I327" s="17">
        <v>4320</v>
      </c>
      <c r="J327" s="18">
        <v>0.83333333333333337</v>
      </c>
    </row>
    <row r="328" spans="1:10" x14ac:dyDescent="0.25">
      <c r="A328" s="8">
        <v>73</v>
      </c>
      <c r="B328" s="13">
        <v>37987</v>
      </c>
      <c r="C328" s="10">
        <v>7</v>
      </c>
      <c r="D328" s="10" t="s">
        <v>16</v>
      </c>
      <c r="E328" s="10" t="s">
        <v>85</v>
      </c>
      <c r="F328" s="10" t="s">
        <v>20</v>
      </c>
      <c r="G328" s="14">
        <v>360</v>
      </c>
      <c r="H328" s="14">
        <v>2520</v>
      </c>
      <c r="I328" s="14">
        <v>4320</v>
      </c>
      <c r="J328" s="15">
        <v>0.58333333333333337</v>
      </c>
    </row>
    <row r="329" spans="1:10" x14ac:dyDescent="0.25">
      <c r="A329" s="9">
        <v>73</v>
      </c>
      <c r="B329" s="16">
        <v>38353</v>
      </c>
      <c r="C329" s="11">
        <v>10</v>
      </c>
      <c r="D329" s="11" t="s">
        <v>16</v>
      </c>
      <c r="E329" s="11" t="s">
        <v>85</v>
      </c>
      <c r="F329" s="11" t="s">
        <v>20</v>
      </c>
      <c r="G329" s="17">
        <v>360</v>
      </c>
      <c r="H329" s="17">
        <v>3600</v>
      </c>
      <c r="I329" s="17">
        <v>4320</v>
      </c>
      <c r="J329" s="18">
        <v>0.83333333333333337</v>
      </c>
    </row>
    <row r="330" spans="1:10" x14ac:dyDescent="0.25">
      <c r="A330" s="8">
        <v>73</v>
      </c>
      <c r="B330" s="13">
        <v>38718</v>
      </c>
      <c r="C330" s="10">
        <v>10</v>
      </c>
      <c r="D330" s="10" t="s">
        <v>16</v>
      </c>
      <c r="E330" s="10" t="s">
        <v>85</v>
      </c>
      <c r="F330" s="10" t="s">
        <v>20</v>
      </c>
      <c r="G330" s="14">
        <v>360</v>
      </c>
      <c r="H330" s="14">
        <v>3600</v>
      </c>
      <c r="I330" s="14">
        <v>4320</v>
      </c>
      <c r="J330" s="15">
        <v>0.83333333333333337</v>
      </c>
    </row>
    <row r="331" spans="1:10" x14ac:dyDescent="0.25">
      <c r="A331" s="9">
        <v>73</v>
      </c>
      <c r="B331" s="16">
        <v>39083</v>
      </c>
      <c r="C331" s="11">
        <v>9</v>
      </c>
      <c r="D331" s="11" t="s">
        <v>16</v>
      </c>
      <c r="E331" s="11" t="s">
        <v>85</v>
      </c>
      <c r="F331" s="11" t="s">
        <v>20</v>
      </c>
      <c r="G331" s="17">
        <v>360</v>
      </c>
      <c r="H331" s="17">
        <v>3240</v>
      </c>
      <c r="I331" s="17">
        <v>4320</v>
      </c>
      <c r="J331" s="18">
        <v>0.75</v>
      </c>
    </row>
    <row r="332" spans="1:10" x14ac:dyDescent="0.25">
      <c r="A332" s="8">
        <v>73</v>
      </c>
      <c r="B332" s="13">
        <v>39448</v>
      </c>
      <c r="C332" s="10">
        <v>7</v>
      </c>
      <c r="D332" s="10" t="s">
        <v>16</v>
      </c>
      <c r="E332" s="10" t="s">
        <v>85</v>
      </c>
      <c r="F332" s="10" t="s">
        <v>20</v>
      </c>
      <c r="G332" s="14">
        <v>360</v>
      </c>
      <c r="H332" s="14">
        <v>2520</v>
      </c>
      <c r="I332" s="14">
        <v>4320</v>
      </c>
      <c r="J332" s="15">
        <v>0.58333333333333337</v>
      </c>
    </row>
    <row r="333" spans="1:10" x14ac:dyDescent="0.25">
      <c r="A333" s="9">
        <v>73</v>
      </c>
      <c r="B333" s="16">
        <v>39814</v>
      </c>
      <c r="C333" s="11">
        <v>10</v>
      </c>
      <c r="D333" s="11" t="s">
        <v>16</v>
      </c>
      <c r="E333" s="11" t="s">
        <v>85</v>
      </c>
      <c r="F333" s="11" t="s">
        <v>20</v>
      </c>
      <c r="G333" s="17">
        <v>360</v>
      </c>
      <c r="H333" s="17">
        <v>3600</v>
      </c>
      <c r="I333" s="17">
        <v>4320</v>
      </c>
      <c r="J333" s="18">
        <v>0.83333333333333337</v>
      </c>
    </row>
    <row r="334" spans="1:10" x14ac:dyDescent="0.25">
      <c r="A334" s="8">
        <v>73</v>
      </c>
      <c r="B334" s="13">
        <v>40179</v>
      </c>
      <c r="C334" s="10">
        <v>11</v>
      </c>
      <c r="D334" s="10" t="s">
        <v>16</v>
      </c>
      <c r="E334" s="10" t="s">
        <v>85</v>
      </c>
      <c r="F334" s="10" t="s">
        <v>20</v>
      </c>
      <c r="G334" s="14">
        <v>360</v>
      </c>
      <c r="H334" s="14">
        <v>3960</v>
      </c>
      <c r="I334" s="14">
        <v>4320</v>
      </c>
      <c r="J334" s="15">
        <v>0.91666666666666663</v>
      </c>
    </row>
    <row r="335" spans="1:10" x14ac:dyDescent="0.25">
      <c r="A335" s="9">
        <v>73</v>
      </c>
      <c r="B335" s="16">
        <v>40544</v>
      </c>
      <c r="C335" s="11">
        <v>9</v>
      </c>
      <c r="D335" s="11" t="s">
        <v>16</v>
      </c>
      <c r="E335" s="11" t="s">
        <v>85</v>
      </c>
      <c r="F335" s="11" t="s">
        <v>20</v>
      </c>
      <c r="G335" s="17">
        <v>360</v>
      </c>
      <c r="H335" s="17">
        <v>3240</v>
      </c>
      <c r="I335" s="17">
        <v>4320</v>
      </c>
      <c r="J335" s="18">
        <v>0.75</v>
      </c>
    </row>
    <row r="336" spans="1:10" x14ac:dyDescent="0.25">
      <c r="A336" s="8">
        <v>73</v>
      </c>
      <c r="B336" s="13">
        <v>40909</v>
      </c>
      <c r="C336" s="10">
        <v>7</v>
      </c>
      <c r="D336" s="10" t="s">
        <v>16</v>
      </c>
      <c r="E336" s="10" t="s">
        <v>85</v>
      </c>
      <c r="F336" s="10" t="s">
        <v>20</v>
      </c>
      <c r="G336" s="14">
        <v>360</v>
      </c>
      <c r="H336" s="14">
        <v>2520</v>
      </c>
      <c r="I336" s="14">
        <v>4320</v>
      </c>
      <c r="J336" s="15">
        <v>0.58333333333333337</v>
      </c>
    </row>
    <row r="337" spans="1:10" x14ac:dyDescent="0.25">
      <c r="A337" s="9">
        <v>73</v>
      </c>
      <c r="B337" s="16">
        <v>41275</v>
      </c>
      <c r="C337" s="11">
        <v>10</v>
      </c>
      <c r="D337" s="11" t="s">
        <v>16</v>
      </c>
      <c r="E337" s="11" t="s">
        <v>85</v>
      </c>
      <c r="F337" s="11" t="s">
        <v>20</v>
      </c>
      <c r="G337" s="17">
        <v>360</v>
      </c>
      <c r="H337" s="17">
        <v>3600</v>
      </c>
      <c r="I337" s="17">
        <v>4320</v>
      </c>
      <c r="J337" s="18">
        <v>0.83333333333333337</v>
      </c>
    </row>
    <row r="338" spans="1:10" x14ac:dyDescent="0.25">
      <c r="A338" s="8">
        <v>73</v>
      </c>
      <c r="B338" s="13">
        <v>41640</v>
      </c>
      <c r="C338" s="10">
        <v>11</v>
      </c>
      <c r="D338" s="10" t="s">
        <v>16</v>
      </c>
      <c r="E338" s="10" t="s">
        <v>85</v>
      </c>
      <c r="F338" s="10" t="s">
        <v>20</v>
      </c>
      <c r="G338" s="14">
        <v>360</v>
      </c>
      <c r="H338" s="14">
        <v>3960</v>
      </c>
      <c r="I338" s="14">
        <v>4320</v>
      </c>
      <c r="J338" s="15">
        <v>0.91666666666666663</v>
      </c>
    </row>
    <row r="339" spans="1:10" x14ac:dyDescent="0.25">
      <c r="A339" s="9">
        <v>73</v>
      </c>
      <c r="B339" s="16">
        <v>42005</v>
      </c>
      <c r="C339" s="11">
        <v>8</v>
      </c>
      <c r="D339" s="11" t="s">
        <v>16</v>
      </c>
      <c r="E339" s="11" t="s">
        <v>85</v>
      </c>
      <c r="F339" s="11" t="s">
        <v>20</v>
      </c>
      <c r="G339" s="17">
        <v>360</v>
      </c>
      <c r="H339" s="17">
        <v>2880</v>
      </c>
      <c r="I339" s="17">
        <v>4320</v>
      </c>
      <c r="J339" s="18">
        <v>0.66666666666666663</v>
      </c>
    </row>
    <row r="340" spans="1:10" x14ac:dyDescent="0.25">
      <c r="A340" s="8">
        <v>73</v>
      </c>
      <c r="B340" s="13">
        <v>42370</v>
      </c>
      <c r="C340" s="10">
        <v>9</v>
      </c>
      <c r="D340" s="10" t="s">
        <v>16</v>
      </c>
      <c r="E340" s="10" t="s">
        <v>85</v>
      </c>
      <c r="F340" s="10" t="s">
        <v>20</v>
      </c>
      <c r="G340" s="14">
        <v>360</v>
      </c>
      <c r="H340" s="14">
        <v>3240</v>
      </c>
      <c r="I340" s="14">
        <v>4320</v>
      </c>
      <c r="J340" s="15">
        <v>0.75</v>
      </c>
    </row>
    <row r="341" spans="1:10" x14ac:dyDescent="0.25">
      <c r="A341" s="9">
        <v>73</v>
      </c>
      <c r="B341" s="16">
        <v>42736</v>
      </c>
      <c r="C341" s="11">
        <v>9</v>
      </c>
      <c r="D341" s="11" t="s">
        <v>16</v>
      </c>
      <c r="E341" s="11" t="s">
        <v>85</v>
      </c>
      <c r="F341" s="11" t="s">
        <v>20</v>
      </c>
      <c r="G341" s="17">
        <v>360</v>
      </c>
      <c r="H341" s="17">
        <v>3240</v>
      </c>
      <c r="I341" s="17">
        <v>4320</v>
      </c>
      <c r="J341" s="18">
        <v>0.75</v>
      </c>
    </row>
    <row r="342" spans="1:10" x14ac:dyDescent="0.25">
      <c r="A342" s="8">
        <v>73</v>
      </c>
      <c r="B342" s="13">
        <v>43101</v>
      </c>
      <c r="C342" s="10">
        <v>10</v>
      </c>
      <c r="D342" s="10" t="s">
        <v>16</v>
      </c>
      <c r="E342" s="10" t="s">
        <v>85</v>
      </c>
      <c r="F342" s="10" t="s">
        <v>20</v>
      </c>
      <c r="G342" s="14">
        <v>360</v>
      </c>
      <c r="H342" s="14">
        <v>3600</v>
      </c>
      <c r="I342" s="14">
        <v>4320</v>
      </c>
      <c r="J342" s="15">
        <v>0.83333333333333337</v>
      </c>
    </row>
    <row r="343" spans="1:10" x14ac:dyDescent="0.25">
      <c r="A343" s="9">
        <v>73</v>
      </c>
      <c r="B343" s="16">
        <v>43466</v>
      </c>
      <c r="C343" s="11">
        <v>11</v>
      </c>
      <c r="D343" s="11" t="s">
        <v>16</v>
      </c>
      <c r="E343" s="11" t="s">
        <v>85</v>
      </c>
      <c r="F343" s="11" t="s">
        <v>20</v>
      </c>
      <c r="G343" s="17">
        <v>360</v>
      </c>
      <c r="H343" s="17">
        <v>3960</v>
      </c>
      <c r="I343" s="17">
        <v>4320</v>
      </c>
      <c r="J343" s="18">
        <v>0.91666666666666663</v>
      </c>
    </row>
    <row r="344" spans="1:10" x14ac:dyDescent="0.25">
      <c r="A344" s="8">
        <v>74</v>
      </c>
      <c r="B344" s="13">
        <v>36892</v>
      </c>
      <c r="C344" s="10">
        <v>7</v>
      </c>
      <c r="D344" s="10" t="s">
        <v>16</v>
      </c>
      <c r="E344" s="10" t="s">
        <v>85</v>
      </c>
      <c r="F344" s="10" t="s">
        <v>24</v>
      </c>
      <c r="G344" s="14">
        <v>600</v>
      </c>
      <c r="H344" s="14">
        <v>4200</v>
      </c>
      <c r="I344" s="14">
        <v>7200</v>
      </c>
      <c r="J344" s="15">
        <v>0.58333333333333337</v>
      </c>
    </row>
    <row r="345" spans="1:10" x14ac:dyDescent="0.25">
      <c r="A345" s="9">
        <v>74</v>
      </c>
      <c r="B345" s="16">
        <v>37257</v>
      </c>
      <c r="C345" s="11">
        <v>9</v>
      </c>
      <c r="D345" s="11" t="s">
        <v>16</v>
      </c>
      <c r="E345" s="11" t="s">
        <v>85</v>
      </c>
      <c r="F345" s="11" t="s">
        <v>24</v>
      </c>
      <c r="G345" s="17">
        <v>600</v>
      </c>
      <c r="H345" s="17">
        <v>5400</v>
      </c>
      <c r="I345" s="17">
        <v>7200</v>
      </c>
      <c r="J345" s="18">
        <v>0.75</v>
      </c>
    </row>
    <row r="346" spans="1:10" x14ac:dyDescent="0.25">
      <c r="A346" s="8">
        <v>74</v>
      </c>
      <c r="B346" s="13">
        <v>37622</v>
      </c>
      <c r="C346" s="10">
        <v>11</v>
      </c>
      <c r="D346" s="10" t="s">
        <v>16</v>
      </c>
      <c r="E346" s="10" t="s">
        <v>85</v>
      </c>
      <c r="F346" s="10" t="s">
        <v>24</v>
      </c>
      <c r="G346" s="14">
        <v>600</v>
      </c>
      <c r="H346" s="14">
        <v>6600</v>
      </c>
      <c r="I346" s="14">
        <v>7200</v>
      </c>
      <c r="J346" s="15">
        <v>0.91666666666666663</v>
      </c>
    </row>
    <row r="347" spans="1:10" x14ac:dyDescent="0.25">
      <c r="A347" s="9">
        <v>74</v>
      </c>
      <c r="B347" s="16">
        <v>37987</v>
      </c>
      <c r="C347" s="11">
        <v>11</v>
      </c>
      <c r="D347" s="11" t="s">
        <v>16</v>
      </c>
      <c r="E347" s="11" t="s">
        <v>85</v>
      </c>
      <c r="F347" s="11" t="s">
        <v>24</v>
      </c>
      <c r="G347" s="17">
        <v>600</v>
      </c>
      <c r="H347" s="17">
        <v>6600</v>
      </c>
      <c r="I347" s="17">
        <v>7200</v>
      </c>
      <c r="J347" s="18">
        <v>0.91666666666666663</v>
      </c>
    </row>
    <row r="348" spans="1:10" x14ac:dyDescent="0.25">
      <c r="A348" s="8">
        <v>74</v>
      </c>
      <c r="B348" s="13">
        <v>38353</v>
      </c>
      <c r="C348" s="10">
        <v>11</v>
      </c>
      <c r="D348" s="10" t="s">
        <v>16</v>
      </c>
      <c r="E348" s="10" t="s">
        <v>85</v>
      </c>
      <c r="F348" s="10" t="s">
        <v>24</v>
      </c>
      <c r="G348" s="14">
        <v>600</v>
      </c>
      <c r="H348" s="14">
        <v>6600</v>
      </c>
      <c r="I348" s="14">
        <v>7200</v>
      </c>
      <c r="J348" s="15">
        <v>0.91666666666666663</v>
      </c>
    </row>
    <row r="349" spans="1:10" x14ac:dyDescent="0.25">
      <c r="A349" s="9">
        <v>74</v>
      </c>
      <c r="B349" s="16">
        <v>38718</v>
      </c>
      <c r="C349" s="11">
        <v>10</v>
      </c>
      <c r="D349" s="11" t="s">
        <v>16</v>
      </c>
      <c r="E349" s="11" t="s">
        <v>85</v>
      </c>
      <c r="F349" s="11" t="s">
        <v>24</v>
      </c>
      <c r="G349" s="17">
        <v>600</v>
      </c>
      <c r="H349" s="17">
        <v>6000</v>
      </c>
      <c r="I349" s="17">
        <v>7200</v>
      </c>
      <c r="J349" s="18">
        <v>0.83333333333333337</v>
      </c>
    </row>
    <row r="350" spans="1:10" x14ac:dyDescent="0.25">
      <c r="A350" s="8">
        <v>74</v>
      </c>
      <c r="B350" s="13">
        <v>39083</v>
      </c>
      <c r="C350" s="10">
        <v>11</v>
      </c>
      <c r="D350" s="10" t="s">
        <v>16</v>
      </c>
      <c r="E350" s="10" t="s">
        <v>85</v>
      </c>
      <c r="F350" s="10" t="s">
        <v>24</v>
      </c>
      <c r="G350" s="14">
        <v>600</v>
      </c>
      <c r="H350" s="14">
        <v>6600</v>
      </c>
      <c r="I350" s="14">
        <v>7200</v>
      </c>
      <c r="J350" s="15">
        <v>0.91666666666666663</v>
      </c>
    </row>
    <row r="351" spans="1:10" x14ac:dyDescent="0.25">
      <c r="A351" s="9">
        <v>74</v>
      </c>
      <c r="B351" s="16">
        <v>39448</v>
      </c>
      <c r="C351" s="11">
        <v>7</v>
      </c>
      <c r="D351" s="11" t="s">
        <v>16</v>
      </c>
      <c r="E351" s="11" t="s">
        <v>85</v>
      </c>
      <c r="F351" s="11" t="s">
        <v>24</v>
      </c>
      <c r="G351" s="17">
        <v>600</v>
      </c>
      <c r="H351" s="17">
        <v>4200</v>
      </c>
      <c r="I351" s="17">
        <v>7200</v>
      </c>
      <c r="J351" s="18">
        <v>0.58333333333333337</v>
      </c>
    </row>
    <row r="352" spans="1:10" x14ac:dyDescent="0.25">
      <c r="A352" s="8">
        <v>74</v>
      </c>
      <c r="B352" s="13">
        <v>39814</v>
      </c>
      <c r="C352" s="10">
        <v>9</v>
      </c>
      <c r="D352" s="10" t="s">
        <v>16</v>
      </c>
      <c r="E352" s="10" t="s">
        <v>85</v>
      </c>
      <c r="F352" s="10" t="s">
        <v>24</v>
      </c>
      <c r="G352" s="14">
        <v>600</v>
      </c>
      <c r="H352" s="14">
        <v>5400</v>
      </c>
      <c r="I352" s="14">
        <v>7200</v>
      </c>
      <c r="J352" s="15">
        <v>0.75</v>
      </c>
    </row>
    <row r="353" spans="1:10" x14ac:dyDescent="0.25">
      <c r="A353" s="9">
        <v>74</v>
      </c>
      <c r="B353" s="16">
        <v>40179</v>
      </c>
      <c r="C353" s="11">
        <v>9</v>
      </c>
      <c r="D353" s="11" t="s">
        <v>16</v>
      </c>
      <c r="E353" s="11" t="s">
        <v>85</v>
      </c>
      <c r="F353" s="11" t="s">
        <v>24</v>
      </c>
      <c r="G353" s="17">
        <v>600</v>
      </c>
      <c r="H353" s="17">
        <v>5400</v>
      </c>
      <c r="I353" s="17">
        <v>7200</v>
      </c>
      <c r="J353" s="18">
        <v>0.75</v>
      </c>
    </row>
    <row r="354" spans="1:10" x14ac:dyDescent="0.25">
      <c r="A354" s="8">
        <v>74</v>
      </c>
      <c r="B354" s="13">
        <v>40544</v>
      </c>
      <c r="C354" s="10">
        <v>11</v>
      </c>
      <c r="D354" s="10" t="s">
        <v>16</v>
      </c>
      <c r="E354" s="10" t="s">
        <v>85</v>
      </c>
      <c r="F354" s="10" t="s">
        <v>24</v>
      </c>
      <c r="G354" s="14">
        <v>600</v>
      </c>
      <c r="H354" s="14">
        <v>6600</v>
      </c>
      <c r="I354" s="14">
        <v>7200</v>
      </c>
      <c r="J354" s="15">
        <v>0.91666666666666663</v>
      </c>
    </row>
    <row r="355" spans="1:10" x14ac:dyDescent="0.25">
      <c r="A355" s="9">
        <v>74</v>
      </c>
      <c r="B355" s="16">
        <v>40909</v>
      </c>
      <c r="C355" s="11">
        <v>10</v>
      </c>
      <c r="D355" s="11" t="s">
        <v>16</v>
      </c>
      <c r="E355" s="11" t="s">
        <v>85</v>
      </c>
      <c r="F355" s="11" t="s">
        <v>24</v>
      </c>
      <c r="G355" s="17">
        <v>600</v>
      </c>
      <c r="H355" s="17">
        <v>6000</v>
      </c>
      <c r="I355" s="17">
        <v>7200</v>
      </c>
      <c r="J355" s="18">
        <v>0.83333333333333337</v>
      </c>
    </row>
    <row r="356" spans="1:10" x14ac:dyDescent="0.25">
      <c r="A356" s="8">
        <v>74</v>
      </c>
      <c r="B356" s="13">
        <v>41275</v>
      </c>
      <c r="C356" s="10">
        <v>11</v>
      </c>
      <c r="D356" s="10" t="s">
        <v>16</v>
      </c>
      <c r="E356" s="10" t="s">
        <v>85</v>
      </c>
      <c r="F356" s="10" t="s">
        <v>24</v>
      </c>
      <c r="G356" s="14">
        <v>600</v>
      </c>
      <c r="H356" s="14">
        <v>6600</v>
      </c>
      <c r="I356" s="14">
        <v>7200</v>
      </c>
      <c r="J356" s="15">
        <v>0.91666666666666663</v>
      </c>
    </row>
    <row r="357" spans="1:10" x14ac:dyDescent="0.25">
      <c r="A357" s="9">
        <v>74</v>
      </c>
      <c r="B357" s="16">
        <v>41640</v>
      </c>
      <c r="C357" s="11">
        <v>7</v>
      </c>
      <c r="D357" s="11" t="s">
        <v>16</v>
      </c>
      <c r="E357" s="11" t="s">
        <v>85</v>
      </c>
      <c r="F357" s="11" t="s">
        <v>24</v>
      </c>
      <c r="G357" s="17">
        <v>600</v>
      </c>
      <c r="H357" s="17">
        <v>4200</v>
      </c>
      <c r="I357" s="17">
        <v>7200</v>
      </c>
      <c r="J357" s="18">
        <v>0.58333333333333337</v>
      </c>
    </row>
    <row r="358" spans="1:10" x14ac:dyDescent="0.25">
      <c r="A358" s="8">
        <v>74</v>
      </c>
      <c r="B358" s="13">
        <v>42005</v>
      </c>
      <c r="C358" s="10">
        <v>11</v>
      </c>
      <c r="D358" s="10" t="s">
        <v>16</v>
      </c>
      <c r="E358" s="10" t="s">
        <v>85</v>
      </c>
      <c r="F358" s="10" t="s">
        <v>24</v>
      </c>
      <c r="G358" s="14">
        <v>600</v>
      </c>
      <c r="H358" s="14">
        <v>6600</v>
      </c>
      <c r="I358" s="14">
        <v>7200</v>
      </c>
      <c r="J358" s="15">
        <v>0.91666666666666663</v>
      </c>
    </row>
    <row r="359" spans="1:10" x14ac:dyDescent="0.25">
      <c r="A359" s="9">
        <v>74</v>
      </c>
      <c r="B359" s="16">
        <v>42370</v>
      </c>
      <c r="C359" s="11">
        <v>11</v>
      </c>
      <c r="D359" s="11" t="s">
        <v>16</v>
      </c>
      <c r="E359" s="11" t="s">
        <v>85</v>
      </c>
      <c r="F359" s="11" t="s">
        <v>24</v>
      </c>
      <c r="G359" s="17">
        <v>600</v>
      </c>
      <c r="H359" s="17">
        <v>6600</v>
      </c>
      <c r="I359" s="17">
        <v>7200</v>
      </c>
      <c r="J359" s="18">
        <v>0.91666666666666663</v>
      </c>
    </row>
    <row r="360" spans="1:10" x14ac:dyDescent="0.25">
      <c r="A360" s="8">
        <v>74</v>
      </c>
      <c r="B360" s="13">
        <v>42736</v>
      </c>
      <c r="C360" s="10">
        <v>11</v>
      </c>
      <c r="D360" s="10" t="s">
        <v>16</v>
      </c>
      <c r="E360" s="10" t="s">
        <v>85</v>
      </c>
      <c r="F360" s="10" t="s">
        <v>24</v>
      </c>
      <c r="G360" s="14">
        <v>600</v>
      </c>
      <c r="H360" s="14">
        <v>6600</v>
      </c>
      <c r="I360" s="14">
        <v>7200</v>
      </c>
      <c r="J360" s="15">
        <v>0.91666666666666663</v>
      </c>
    </row>
    <row r="361" spans="1:10" x14ac:dyDescent="0.25">
      <c r="A361" s="9">
        <v>74</v>
      </c>
      <c r="B361" s="16">
        <v>43101</v>
      </c>
      <c r="C361" s="11">
        <v>12</v>
      </c>
      <c r="D361" s="11" t="s">
        <v>16</v>
      </c>
      <c r="E361" s="11" t="s">
        <v>85</v>
      </c>
      <c r="F361" s="11" t="s">
        <v>24</v>
      </c>
      <c r="G361" s="17">
        <v>600</v>
      </c>
      <c r="H361" s="17">
        <v>7200</v>
      </c>
      <c r="I361" s="17">
        <v>7200</v>
      </c>
      <c r="J361" s="18">
        <v>1</v>
      </c>
    </row>
    <row r="362" spans="1:10" x14ac:dyDescent="0.25">
      <c r="A362" s="8">
        <v>74</v>
      </c>
      <c r="B362" s="13">
        <v>43466</v>
      </c>
      <c r="C362" s="10">
        <v>9</v>
      </c>
      <c r="D362" s="10" t="s">
        <v>16</v>
      </c>
      <c r="E362" s="10" t="s">
        <v>85</v>
      </c>
      <c r="F362" s="10" t="s">
        <v>24</v>
      </c>
      <c r="G362" s="14">
        <v>600</v>
      </c>
      <c r="H362" s="14">
        <v>5400</v>
      </c>
      <c r="I362" s="14">
        <v>7200</v>
      </c>
      <c r="J362" s="15">
        <v>0.75</v>
      </c>
    </row>
    <row r="363" spans="1:10" x14ac:dyDescent="0.25">
      <c r="A363" s="9">
        <v>75</v>
      </c>
      <c r="B363" s="16">
        <v>36892</v>
      </c>
      <c r="C363" s="11">
        <v>10</v>
      </c>
      <c r="D363" s="11" t="s">
        <v>16</v>
      </c>
      <c r="E363" s="11" t="s">
        <v>85</v>
      </c>
      <c r="F363" s="11" t="s">
        <v>26</v>
      </c>
      <c r="G363" s="17">
        <v>540</v>
      </c>
      <c r="H363" s="17">
        <v>5400</v>
      </c>
      <c r="I363" s="17">
        <v>6480</v>
      </c>
      <c r="J363" s="18">
        <v>0.83333333333333337</v>
      </c>
    </row>
    <row r="364" spans="1:10" x14ac:dyDescent="0.25">
      <c r="A364" s="8">
        <v>75</v>
      </c>
      <c r="B364" s="13">
        <v>37257</v>
      </c>
      <c r="C364" s="10">
        <v>11</v>
      </c>
      <c r="D364" s="10" t="s">
        <v>16</v>
      </c>
      <c r="E364" s="10" t="s">
        <v>85</v>
      </c>
      <c r="F364" s="10" t="s">
        <v>26</v>
      </c>
      <c r="G364" s="14">
        <v>540</v>
      </c>
      <c r="H364" s="14">
        <v>5940</v>
      </c>
      <c r="I364" s="14">
        <v>6480</v>
      </c>
      <c r="J364" s="15">
        <v>0.91666666666666663</v>
      </c>
    </row>
    <row r="365" spans="1:10" x14ac:dyDescent="0.25">
      <c r="A365" s="9">
        <v>75</v>
      </c>
      <c r="B365" s="16">
        <v>37622</v>
      </c>
      <c r="C365" s="11">
        <v>7</v>
      </c>
      <c r="D365" s="11" t="s">
        <v>16</v>
      </c>
      <c r="E365" s="11" t="s">
        <v>85</v>
      </c>
      <c r="F365" s="11" t="s">
        <v>26</v>
      </c>
      <c r="G365" s="17">
        <v>540</v>
      </c>
      <c r="H365" s="17">
        <v>3780</v>
      </c>
      <c r="I365" s="17">
        <v>6480</v>
      </c>
      <c r="J365" s="18">
        <v>0.58333333333333337</v>
      </c>
    </row>
    <row r="366" spans="1:10" x14ac:dyDescent="0.25">
      <c r="A366" s="8">
        <v>75</v>
      </c>
      <c r="B366" s="13">
        <v>37987</v>
      </c>
      <c r="C366" s="10">
        <v>7</v>
      </c>
      <c r="D366" s="10" t="s">
        <v>16</v>
      </c>
      <c r="E366" s="10" t="s">
        <v>85</v>
      </c>
      <c r="F366" s="10" t="s">
        <v>26</v>
      </c>
      <c r="G366" s="14">
        <v>540</v>
      </c>
      <c r="H366" s="14">
        <v>3780</v>
      </c>
      <c r="I366" s="14">
        <v>6480</v>
      </c>
      <c r="J366" s="15">
        <v>0.58333333333333337</v>
      </c>
    </row>
    <row r="367" spans="1:10" x14ac:dyDescent="0.25">
      <c r="A367" s="9">
        <v>75</v>
      </c>
      <c r="B367" s="16">
        <v>38353</v>
      </c>
      <c r="C367" s="11">
        <v>10</v>
      </c>
      <c r="D367" s="11" t="s">
        <v>16</v>
      </c>
      <c r="E367" s="11" t="s">
        <v>85</v>
      </c>
      <c r="F367" s="11" t="s">
        <v>26</v>
      </c>
      <c r="G367" s="17">
        <v>540</v>
      </c>
      <c r="H367" s="17">
        <v>5400</v>
      </c>
      <c r="I367" s="17">
        <v>6480</v>
      </c>
      <c r="J367" s="18">
        <v>0.83333333333333337</v>
      </c>
    </row>
    <row r="368" spans="1:10" x14ac:dyDescent="0.25">
      <c r="A368" s="8">
        <v>75</v>
      </c>
      <c r="B368" s="13">
        <v>38718</v>
      </c>
      <c r="C368" s="10">
        <v>10</v>
      </c>
      <c r="D368" s="10" t="s">
        <v>16</v>
      </c>
      <c r="E368" s="10" t="s">
        <v>85</v>
      </c>
      <c r="F368" s="10" t="s">
        <v>26</v>
      </c>
      <c r="G368" s="14">
        <v>540</v>
      </c>
      <c r="H368" s="14">
        <v>5400</v>
      </c>
      <c r="I368" s="14">
        <v>6480</v>
      </c>
      <c r="J368" s="15">
        <v>0.83333333333333337</v>
      </c>
    </row>
    <row r="369" spans="1:10" x14ac:dyDescent="0.25">
      <c r="A369" s="9">
        <v>75</v>
      </c>
      <c r="B369" s="16">
        <v>39083</v>
      </c>
      <c r="C369" s="11">
        <v>11</v>
      </c>
      <c r="D369" s="11" t="s">
        <v>16</v>
      </c>
      <c r="E369" s="11" t="s">
        <v>85</v>
      </c>
      <c r="F369" s="11" t="s">
        <v>26</v>
      </c>
      <c r="G369" s="17">
        <v>540</v>
      </c>
      <c r="H369" s="17">
        <v>5940</v>
      </c>
      <c r="I369" s="17">
        <v>6480</v>
      </c>
      <c r="J369" s="18">
        <v>0.91666666666666663</v>
      </c>
    </row>
    <row r="370" spans="1:10" x14ac:dyDescent="0.25">
      <c r="A370" s="8">
        <v>75</v>
      </c>
      <c r="B370" s="13">
        <v>39448</v>
      </c>
      <c r="C370" s="10">
        <v>8</v>
      </c>
      <c r="D370" s="10" t="s">
        <v>16</v>
      </c>
      <c r="E370" s="10" t="s">
        <v>85</v>
      </c>
      <c r="F370" s="10" t="s">
        <v>26</v>
      </c>
      <c r="G370" s="14">
        <v>540</v>
      </c>
      <c r="H370" s="14">
        <v>4320</v>
      </c>
      <c r="I370" s="14">
        <v>6480</v>
      </c>
      <c r="J370" s="15">
        <v>0.66666666666666663</v>
      </c>
    </row>
    <row r="371" spans="1:10" x14ac:dyDescent="0.25">
      <c r="A371" s="9">
        <v>75</v>
      </c>
      <c r="B371" s="16">
        <v>39814</v>
      </c>
      <c r="C371" s="11">
        <v>10</v>
      </c>
      <c r="D371" s="11" t="s">
        <v>16</v>
      </c>
      <c r="E371" s="11" t="s">
        <v>85</v>
      </c>
      <c r="F371" s="11" t="s">
        <v>26</v>
      </c>
      <c r="G371" s="17">
        <v>540</v>
      </c>
      <c r="H371" s="17">
        <v>5400</v>
      </c>
      <c r="I371" s="17">
        <v>6480</v>
      </c>
      <c r="J371" s="18">
        <v>0.83333333333333337</v>
      </c>
    </row>
    <row r="372" spans="1:10" x14ac:dyDescent="0.25">
      <c r="A372" s="8">
        <v>75</v>
      </c>
      <c r="B372" s="13">
        <v>40179</v>
      </c>
      <c r="C372" s="10">
        <v>9</v>
      </c>
      <c r="D372" s="10" t="s">
        <v>16</v>
      </c>
      <c r="E372" s="10" t="s">
        <v>85</v>
      </c>
      <c r="F372" s="10" t="s">
        <v>26</v>
      </c>
      <c r="G372" s="14">
        <v>540</v>
      </c>
      <c r="H372" s="14">
        <v>4860</v>
      </c>
      <c r="I372" s="14">
        <v>6480</v>
      </c>
      <c r="J372" s="15">
        <v>0.75</v>
      </c>
    </row>
    <row r="373" spans="1:10" x14ac:dyDescent="0.25">
      <c r="A373" s="9">
        <v>75</v>
      </c>
      <c r="B373" s="16">
        <v>40544</v>
      </c>
      <c r="C373" s="11">
        <v>7</v>
      </c>
      <c r="D373" s="11" t="s">
        <v>16</v>
      </c>
      <c r="E373" s="11" t="s">
        <v>85</v>
      </c>
      <c r="F373" s="11" t="s">
        <v>26</v>
      </c>
      <c r="G373" s="17">
        <v>540</v>
      </c>
      <c r="H373" s="17">
        <v>3780</v>
      </c>
      <c r="I373" s="17">
        <v>6480</v>
      </c>
      <c r="J373" s="18">
        <v>0.58333333333333337</v>
      </c>
    </row>
    <row r="374" spans="1:10" x14ac:dyDescent="0.25">
      <c r="A374" s="8">
        <v>75</v>
      </c>
      <c r="B374" s="13">
        <v>40909</v>
      </c>
      <c r="C374" s="10">
        <v>11</v>
      </c>
      <c r="D374" s="10" t="s">
        <v>16</v>
      </c>
      <c r="E374" s="10" t="s">
        <v>85</v>
      </c>
      <c r="F374" s="10" t="s">
        <v>26</v>
      </c>
      <c r="G374" s="14">
        <v>540</v>
      </c>
      <c r="H374" s="14">
        <v>5940</v>
      </c>
      <c r="I374" s="14">
        <v>6480</v>
      </c>
      <c r="J374" s="15">
        <v>0.91666666666666663</v>
      </c>
    </row>
    <row r="375" spans="1:10" x14ac:dyDescent="0.25">
      <c r="A375" s="9">
        <v>75</v>
      </c>
      <c r="B375" s="16">
        <v>41275</v>
      </c>
      <c r="C375" s="11">
        <v>10</v>
      </c>
      <c r="D375" s="11" t="s">
        <v>16</v>
      </c>
      <c r="E375" s="11" t="s">
        <v>85</v>
      </c>
      <c r="F375" s="11" t="s">
        <v>26</v>
      </c>
      <c r="G375" s="17">
        <v>540</v>
      </c>
      <c r="H375" s="17">
        <v>5400</v>
      </c>
      <c r="I375" s="17">
        <v>6480</v>
      </c>
      <c r="J375" s="18">
        <v>0.83333333333333337</v>
      </c>
    </row>
    <row r="376" spans="1:10" x14ac:dyDescent="0.25">
      <c r="A376" s="8">
        <v>75</v>
      </c>
      <c r="B376" s="13">
        <v>41640</v>
      </c>
      <c r="C376" s="10">
        <v>9</v>
      </c>
      <c r="D376" s="10" t="s">
        <v>16</v>
      </c>
      <c r="E376" s="10" t="s">
        <v>85</v>
      </c>
      <c r="F376" s="10" t="s">
        <v>26</v>
      </c>
      <c r="G376" s="14">
        <v>540</v>
      </c>
      <c r="H376" s="14">
        <v>4860</v>
      </c>
      <c r="I376" s="14">
        <v>6480</v>
      </c>
      <c r="J376" s="15">
        <v>0.75</v>
      </c>
    </row>
    <row r="377" spans="1:10" x14ac:dyDescent="0.25">
      <c r="A377" s="9">
        <v>75</v>
      </c>
      <c r="B377" s="16">
        <v>42005</v>
      </c>
      <c r="C377" s="11">
        <v>11</v>
      </c>
      <c r="D377" s="11" t="s">
        <v>16</v>
      </c>
      <c r="E377" s="11" t="s">
        <v>85</v>
      </c>
      <c r="F377" s="11" t="s">
        <v>26</v>
      </c>
      <c r="G377" s="17">
        <v>540</v>
      </c>
      <c r="H377" s="17">
        <v>5940</v>
      </c>
      <c r="I377" s="17">
        <v>6480</v>
      </c>
      <c r="J377" s="18">
        <v>0.91666666666666663</v>
      </c>
    </row>
    <row r="378" spans="1:10" x14ac:dyDescent="0.25">
      <c r="A378" s="8">
        <v>75</v>
      </c>
      <c r="B378" s="13">
        <v>42370</v>
      </c>
      <c r="C378" s="10">
        <v>11</v>
      </c>
      <c r="D378" s="10" t="s">
        <v>16</v>
      </c>
      <c r="E378" s="10" t="s">
        <v>85</v>
      </c>
      <c r="F378" s="10" t="s">
        <v>26</v>
      </c>
      <c r="G378" s="14">
        <v>540</v>
      </c>
      <c r="H378" s="14">
        <v>5940</v>
      </c>
      <c r="I378" s="14">
        <v>6480</v>
      </c>
      <c r="J378" s="15">
        <v>0.91666666666666663</v>
      </c>
    </row>
    <row r="379" spans="1:10" x14ac:dyDescent="0.25">
      <c r="A379" s="9">
        <v>75</v>
      </c>
      <c r="B379" s="16">
        <v>42736</v>
      </c>
      <c r="C379" s="11">
        <v>11</v>
      </c>
      <c r="D379" s="11" t="s">
        <v>16</v>
      </c>
      <c r="E379" s="11" t="s">
        <v>85</v>
      </c>
      <c r="F379" s="11" t="s">
        <v>26</v>
      </c>
      <c r="G379" s="17">
        <v>540</v>
      </c>
      <c r="H379" s="17">
        <v>5940</v>
      </c>
      <c r="I379" s="17">
        <v>6480</v>
      </c>
      <c r="J379" s="18">
        <v>0.91666666666666663</v>
      </c>
    </row>
    <row r="380" spans="1:10" x14ac:dyDescent="0.25">
      <c r="A380" s="8">
        <v>75</v>
      </c>
      <c r="B380" s="13">
        <v>43101</v>
      </c>
      <c r="C380" s="10">
        <v>12</v>
      </c>
      <c r="D380" s="10" t="s">
        <v>16</v>
      </c>
      <c r="E380" s="10" t="s">
        <v>85</v>
      </c>
      <c r="F380" s="10" t="s">
        <v>26</v>
      </c>
      <c r="G380" s="14">
        <v>540</v>
      </c>
      <c r="H380" s="14">
        <v>6480</v>
      </c>
      <c r="I380" s="14">
        <v>6480</v>
      </c>
      <c r="J380" s="15">
        <v>1</v>
      </c>
    </row>
    <row r="381" spans="1:10" x14ac:dyDescent="0.25">
      <c r="A381" s="9">
        <v>75</v>
      </c>
      <c r="B381" s="16">
        <v>43466</v>
      </c>
      <c r="C381" s="11">
        <v>9</v>
      </c>
      <c r="D381" s="11" t="s">
        <v>16</v>
      </c>
      <c r="E381" s="11" t="s">
        <v>85</v>
      </c>
      <c r="F381" s="11" t="s">
        <v>26</v>
      </c>
      <c r="G381" s="17">
        <v>540</v>
      </c>
      <c r="H381" s="17">
        <v>4860</v>
      </c>
      <c r="I381" s="17">
        <v>6480</v>
      </c>
      <c r="J381" s="18">
        <v>0.75</v>
      </c>
    </row>
    <row r="382" spans="1:10" x14ac:dyDescent="0.25">
      <c r="A382" s="8">
        <v>76</v>
      </c>
      <c r="B382" s="13">
        <v>36892</v>
      </c>
      <c r="C382" s="10">
        <v>7</v>
      </c>
      <c r="D382" s="10" t="s">
        <v>16</v>
      </c>
      <c r="E382" s="10" t="s">
        <v>85</v>
      </c>
      <c r="F382" s="10" t="s">
        <v>20</v>
      </c>
      <c r="G382" s="14">
        <v>420</v>
      </c>
      <c r="H382" s="14">
        <v>2940</v>
      </c>
      <c r="I382" s="14">
        <v>5040</v>
      </c>
      <c r="J382" s="15">
        <v>0.58333333333333337</v>
      </c>
    </row>
    <row r="383" spans="1:10" x14ac:dyDescent="0.25">
      <c r="A383" s="9">
        <v>76</v>
      </c>
      <c r="B383" s="16">
        <v>37257</v>
      </c>
      <c r="C383" s="11">
        <v>8</v>
      </c>
      <c r="D383" s="11" t="s">
        <v>16</v>
      </c>
      <c r="E383" s="11" t="s">
        <v>85</v>
      </c>
      <c r="F383" s="11" t="s">
        <v>20</v>
      </c>
      <c r="G383" s="17">
        <v>420</v>
      </c>
      <c r="H383" s="17">
        <v>3360</v>
      </c>
      <c r="I383" s="17">
        <v>5040</v>
      </c>
      <c r="J383" s="18">
        <v>0.66666666666666663</v>
      </c>
    </row>
    <row r="384" spans="1:10" x14ac:dyDescent="0.25">
      <c r="A384" s="8">
        <v>76</v>
      </c>
      <c r="B384" s="13">
        <v>37622</v>
      </c>
      <c r="C384" s="10">
        <v>11</v>
      </c>
      <c r="D384" s="10" t="s">
        <v>16</v>
      </c>
      <c r="E384" s="10" t="s">
        <v>85</v>
      </c>
      <c r="F384" s="10" t="s">
        <v>20</v>
      </c>
      <c r="G384" s="14">
        <v>420</v>
      </c>
      <c r="H384" s="14">
        <v>4620</v>
      </c>
      <c r="I384" s="14">
        <v>5040</v>
      </c>
      <c r="J384" s="15">
        <v>0.91666666666666663</v>
      </c>
    </row>
    <row r="385" spans="1:10" x14ac:dyDescent="0.25">
      <c r="A385" s="9">
        <v>76</v>
      </c>
      <c r="B385" s="16">
        <v>37987</v>
      </c>
      <c r="C385" s="11">
        <v>8</v>
      </c>
      <c r="D385" s="11" t="s">
        <v>16</v>
      </c>
      <c r="E385" s="11" t="s">
        <v>85</v>
      </c>
      <c r="F385" s="11" t="s">
        <v>20</v>
      </c>
      <c r="G385" s="17">
        <v>420</v>
      </c>
      <c r="H385" s="17">
        <v>3360</v>
      </c>
      <c r="I385" s="17">
        <v>5040</v>
      </c>
      <c r="J385" s="18">
        <v>0.66666666666666663</v>
      </c>
    </row>
    <row r="386" spans="1:10" x14ac:dyDescent="0.25">
      <c r="A386" s="8">
        <v>76</v>
      </c>
      <c r="B386" s="13">
        <v>38353</v>
      </c>
      <c r="C386" s="10">
        <v>9</v>
      </c>
      <c r="D386" s="10" t="s">
        <v>16</v>
      </c>
      <c r="E386" s="10" t="s">
        <v>85</v>
      </c>
      <c r="F386" s="10" t="s">
        <v>20</v>
      </c>
      <c r="G386" s="14">
        <v>420</v>
      </c>
      <c r="H386" s="14">
        <v>3780</v>
      </c>
      <c r="I386" s="14">
        <v>5040</v>
      </c>
      <c r="J386" s="15">
        <v>0.75</v>
      </c>
    </row>
    <row r="387" spans="1:10" x14ac:dyDescent="0.25">
      <c r="A387" s="9">
        <v>76</v>
      </c>
      <c r="B387" s="16">
        <v>38718</v>
      </c>
      <c r="C387" s="11">
        <v>11</v>
      </c>
      <c r="D387" s="11" t="s">
        <v>16</v>
      </c>
      <c r="E387" s="11" t="s">
        <v>85</v>
      </c>
      <c r="F387" s="11" t="s">
        <v>20</v>
      </c>
      <c r="G387" s="17">
        <v>420</v>
      </c>
      <c r="H387" s="17">
        <v>4620</v>
      </c>
      <c r="I387" s="17">
        <v>5040</v>
      </c>
      <c r="J387" s="18">
        <v>0.91666666666666663</v>
      </c>
    </row>
    <row r="388" spans="1:10" x14ac:dyDescent="0.25">
      <c r="A388" s="8">
        <v>76</v>
      </c>
      <c r="B388" s="13">
        <v>39083</v>
      </c>
      <c r="C388" s="10">
        <v>7</v>
      </c>
      <c r="D388" s="10" t="s">
        <v>16</v>
      </c>
      <c r="E388" s="10" t="s">
        <v>85</v>
      </c>
      <c r="F388" s="10" t="s">
        <v>20</v>
      </c>
      <c r="G388" s="14">
        <v>420</v>
      </c>
      <c r="H388" s="14">
        <v>2940</v>
      </c>
      <c r="I388" s="14">
        <v>5040</v>
      </c>
      <c r="J388" s="15">
        <v>0.58333333333333337</v>
      </c>
    </row>
    <row r="389" spans="1:10" x14ac:dyDescent="0.25">
      <c r="A389" s="9">
        <v>76</v>
      </c>
      <c r="B389" s="16">
        <v>39448</v>
      </c>
      <c r="C389" s="11">
        <v>8</v>
      </c>
      <c r="D389" s="11" t="s">
        <v>16</v>
      </c>
      <c r="E389" s="11" t="s">
        <v>85</v>
      </c>
      <c r="F389" s="11" t="s">
        <v>20</v>
      </c>
      <c r="G389" s="17">
        <v>420</v>
      </c>
      <c r="H389" s="17">
        <v>3360</v>
      </c>
      <c r="I389" s="17">
        <v>5040</v>
      </c>
      <c r="J389" s="18">
        <v>0.66666666666666663</v>
      </c>
    </row>
    <row r="390" spans="1:10" x14ac:dyDescent="0.25">
      <c r="A390" s="8">
        <v>76</v>
      </c>
      <c r="B390" s="13">
        <v>39814</v>
      </c>
      <c r="C390" s="10">
        <v>9</v>
      </c>
      <c r="D390" s="10" t="s">
        <v>16</v>
      </c>
      <c r="E390" s="10" t="s">
        <v>85</v>
      </c>
      <c r="F390" s="10" t="s">
        <v>20</v>
      </c>
      <c r="G390" s="14">
        <v>420</v>
      </c>
      <c r="H390" s="14">
        <v>3780</v>
      </c>
      <c r="I390" s="14">
        <v>5040</v>
      </c>
      <c r="J390" s="15">
        <v>0.75</v>
      </c>
    </row>
    <row r="391" spans="1:10" x14ac:dyDescent="0.25">
      <c r="A391" s="9">
        <v>76</v>
      </c>
      <c r="B391" s="16">
        <v>40179</v>
      </c>
      <c r="C391" s="11">
        <v>10</v>
      </c>
      <c r="D391" s="11" t="s">
        <v>16</v>
      </c>
      <c r="E391" s="11" t="s">
        <v>85</v>
      </c>
      <c r="F391" s="11" t="s">
        <v>20</v>
      </c>
      <c r="G391" s="17">
        <v>420</v>
      </c>
      <c r="H391" s="17">
        <v>4200</v>
      </c>
      <c r="I391" s="17">
        <v>5040</v>
      </c>
      <c r="J391" s="18">
        <v>0.83333333333333337</v>
      </c>
    </row>
    <row r="392" spans="1:10" x14ac:dyDescent="0.25">
      <c r="A392" s="8">
        <v>76</v>
      </c>
      <c r="B392" s="13">
        <v>40544</v>
      </c>
      <c r="C392" s="10">
        <v>11</v>
      </c>
      <c r="D392" s="10" t="s">
        <v>16</v>
      </c>
      <c r="E392" s="10" t="s">
        <v>85</v>
      </c>
      <c r="F392" s="10" t="s">
        <v>20</v>
      </c>
      <c r="G392" s="14">
        <v>420</v>
      </c>
      <c r="H392" s="14">
        <v>4620</v>
      </c>
      <c r="I392" s="14">
        <v>5040</v>
      </c>
      <c r="J392" s="15">
        <v>0.91666666666666663</v>
      </c>
    </row>
    <row r="393" spans="1:10" x14ac:dyDescent="0.25">
      <c r="A393" s="9">
        <v>76</v>
      </c>
      <c r="B393" s="16">
        <v>40909</v>
      </c>
      <c r="C393" s="11">
        <v>9</v>
      </c>
      <c r="D393" s="11" t="s">
        <v>16</v>
      </c>
      <c r="E393" s="11" t="s">
        <v>85</v>
      </c>
      <c r="F393" s="11" t="s">
        <v>20</v>
      </c>
      <c r="G393" s="17">
        <v>420</v>
      </c>
      <c r="H393" s="17">
        <v>3780</v>
      </c>
      <c r="I393" s="17">
        <v>5040</v>
      </c>
      <c r="J393" s="18">
        <v>0.75</v>
      </c>
    </row>
    <row r="394" spans="1:10" x14ac:dyDescent="0.25">
      <c r="A394" s="8">
        <v>76</v>
      </c>
      <c r="B394" s="13">
        <v>41275</v>
      </c>
      <c r="C394" s="10">
        <v>11</v>
      </c>
      <c r="D394" s="10" t="s">
        <v>16</v>
      </c>
      <c r="E394" s="10" t="s">
        <v>85</v>
      </c>
      <c r="F394" s="10" t="s">
        <v>20</v>
      </c>
      <c r="G394" s="14">
        <v>420</v>
      </c>
      <c r="H394" s="14">
        <v>4620</v>
      </c>
      <c r="I394" s="14">
        <v>5040</v>
      </c>
      <c r="J394" s="15">
        <v>0.91666666666666663</v>
      </c>
    </row>
    <row r="395" spans="1:10" x14ac:dyDescent="0.25">
      <c r="A395" s="9">
        <v>76</v>
      </c>
      <c r="B395" s="16">
        <v>41640</v>
      </c>
      <c r="C395" s="11">
        <v>10</v>
      </c>
      <c r="D395" s="11" t="s">
        <v>16</v>
      </c>
      <c r="E395" s="11" t="s">
        <v>85</v>
      </c>
      <c r="F395" s="11" t="s">
        <v>20</v>
      </c>
      <c r="G395" s="17">
        <v>420</v>
      </c>
      <c r="H395" s="17">
        <v>4200</v>
      </c>
      <c r="I395" s="17">
        <v>5040</v>
      </c>
      <c r="J395" s="18">
        <v>0.83333333333333337</v>
      </c>
    </row>
    <row r="396" spans="1:10" x14ac:dyDescent="0.25">
      <c r="A396" s="8">
        <v>76</v>
      </c>
      <c r="B396" s="13">
        <v>42005</v>
      </c>
      <c r="C396" s="10">
        <v>10</v>
      </c>
      <c r="D396" s="10" t="s">
        <v>16</v>
      </c>
      <c r="E396" s="10" t="s">
        <v>85</v>
      </c>
      <c r="F396" s="10" t="s">
        <v>20</v>
      </c>
      <c r="G396" s="14">
        <v>420</v>
      </c>
      <c r="H396" s="14">
        <v>4200</v>
      </c>
      <c r="I396" s="14">
        <v>5040</v>
      </c>
      <c r="J396" s="15">
        <v>0.83333333333333337</v>
      </c>
    </row>
    <row r="397" spans="1:10" x14ac:dyDescent="0.25">
      <c r="A397" s="9">
        <v>76</v>
      </c>
      <c r="B397" s="16">
        <v>42370</v>
      </c>
      <c r="C397" s="11">
        <v>10</v>
      </c>
      <c r="D397" s="11" t="s">
        <v>16</v>
      </c>
      <c r="E397" s="11" t="s">
        <v>85</v>
      </c>
      <c r="F397" s="11" t="s">
        <v>20</v>
      </c>
      <c r="G397" s="17">
        <v>420</v>
      </c>
      <c r="H397" s="17">
        <v>4200</v>
      </c>
      <c r="I397" s="17">
        <v>5040</v>
      </c>
      <c r="J397" s="18">
        <v>0.83333333333333337</v>
      </c>
    </row>
    <row r="398" spans="1:10" x14ac:dyDescent="0.25">
      <c r="A398" s="8">
        <v>76</v>
      </c>
      <c r="B398" s="13">
        <v>42736</v>
      </c>
      <c r="C398" s="10">
        <v>10</v>
      </c>
      <c r="D398" s="10" t="s">
        <v>16</v>
      </c>
      <c r="E398" s="10" t="s">
        <v>85</v>
      </c>
      <c r="F398" s="10" t="s">
        <v>20</v>
      </c>
      <c r="G398" s="14">
        <v>420</v>
      </c>
      <c r="H398" s="14">
        <v>4200</v>
      </c>
      <c r="I398" s="14">
        <v>5040</v>
      </c>
      <c r="J398" s="15">
        <v>0.83333333333333337</v>
      </c>
    </row>
    <row r="399" spans="1:10" x14ac:dyDescent="0.25">
      <c r="A399" s="9">
        <v>76</v>
      </c>
      <c r="B399" s="16">
        <v>43101</v>
      </c>
      <c r="C399" s="11">
        <v>10</v>
      </c>
      <c r="D399" s="11" t="s">
        <v>16</v>
      </c>
      <c r="E399" s="11" t="s">
        <v>85</v>
      </c>
      <c r="F399" s="11" t="s">
        <v>20</v>
      </c>
      <c r="G399" s="17">
        <v>420</v>
      </c>
      <c r="H399" s="17">
        <v>4200</v>
      </c>
      <c r="I399" s="17">
        <v>5040</v>
      </c>
      <c r="J399" s="18">
        <v>0.83333333333333337</v>
      </c>
    </row>
    <row r="400" spans="1:10" x14ac:dyDescent="0.25">
      <c r="A400" s="8">
        <v>76</v>
      </c>
      <c r="B400" s="13">
        <v>43466</v>
      </c>
      <c r="C400" s="10">
        <v>7</v>
      </c>
      <c r="D400" s="10" t="s">
        <v>16</v>
      </c>
      <c r="E400" s="10" t="s">
        <v>85</v>
      </c>
      <c r="F400" s="10" t="s">
        <v>20</v>
      </c>
      <c r="G400" s="14">
        <v>420</v>
      </c>
      <c r="H400" s="14">
        <v>2940</v>
      </c>
      <c r="I400" s="14">
        <v>5040</v>
      </c>
      <c r="J400" s="15">
        <v>0.58333333333333337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7B2F0-E12F-41A4-8AA7-6DE9E7A7894D}">
  <dimension ref="A1:K1059"/>
  <sheetViews>
    <sheetView workbookViewId="0">
      <selection activeCell="D2" sqref="D2"/>
    </sheetView>
  </sheetViews>
  <sheetFormatPr defaultRowHeight="15" x14ac:dyDescent="0.25"/>
  <cols>
    <col min="1" max="1" width="15.7109375" customWidth="1"/>
    <col min="2" max="2" width="15.28515625" customWidth="1"/>
    <col min="3" max="3" width="16.5703125" customWidth="1"/>
    <col min="4" max="4" width="19" customWidth="1"/>
    <col min="5" max="5" width="21.7109375" customWidth="1"/>
    <col min="6" max="6" width="13.28515625" customWidth="1"/>
    <col min="7" max="7" width="15.140625" customWidth="1"/>
    <col min="8" max="8" width="12.42578125" customWidth="1"/>
    <col min="9" max="9" width="12.140625" customWidth="1"/>
    <col min="10" max="10" width="15.7109375" customWidth="1"/>
    <col min="11" max="11" width="11.85546875" customWidth="1"/>
  </cols>
  <sheetData>
    <row r="1" spans="1:11" x14ac:dyDescent="0.25">
      <c r="A1" s="5" t="s">
        <v>7</v>
      </c>
      <c r="B1" s="6" t="s">
        <v>1</v>
      </c>
      <c r="C1" s="6" t="s">
        <v>8</v>
      </c>
      <c r="D1" s="6" t="s">
        <v>301</v>
      </c>
      <c r="E1" s="6" t="s">
        <v>302</v>
      </c>
      <c r="F1" s="6" t="s">
        <v>303</v>
      </c>
      <c r="G1" s="6" t="s">
        <v>304</v>
      </c>
      <c r="H1" s="6" t="s">
        <v>305</v>
      </c>
      <c r="I1" s="6" t="s">
        <v>306</v>
      </c>
      <c r="J1" s="7" t="s">
        <v>307</v>
      </c>
    </row>
    <row r="2" spans="1:11" x14ac:dyDescent="0.25">
      <c r="A2" s="8">
        <v>139</v>
      </c>
      <c r="B2" s="13">
        <v>36892</v>
      </c>
      <c r="C2" s="10">
        <v>11</v>
      </c>
      <c r="D2" s="10" t="s">
        <v>170</v>
      </c>
      <c r="E2" s="10" t="s">
        <v>171</v>
      </c>
      <c r="F2" s="10" t="s">
        <v>20</v>
      </c>
      <c r="G2" s="14">
        <v>330</v>
      </c>
      <c r="H2" s="14">
        <v>3630</v>
      </c>
      <c r="I2" s="14">
        <v>3960</v>
      </c>
      <c r="J2" s="15">
        <v>0.91666666666666663</v>
      </c>
      <c r="K2">
        <f>COUNT(J2:J1059)</f>
        <v>1058</v>
      </c>
    </row>
    <row r="3" spans="1:11" x14ac:dyDescent="0.25">
      <c r="A3" s="9">
        <v>139</v>
      </c>
      <c r="B3" s="16">
        <v>37257</v>
      </c>
      <c r="C3" s="11">
        <v>12</v>
      </c>
      <c r="D3" s="11" t="s">
        <v>170</v>
      </c>
      <c r="E3" s="11" t="s">
        <v>171</v>
      </c>
      <c r="F3" s="11" t="s">
        <v>20</v>
      </c>
      <c r="G3" s="17">
        <v>330</v>
      </c>
      <c r="H3" s="17">
        <v>3960</v>
      </c>
      <c r="I3" s="17">
        <v>3960</v>
      </c>
      <c r="J3" s="18">
        <v>1</v>
      </c>
      <c r="K3" s="4">
        <f>SUM(J2:J1059)</f>
        <v>706.08333333333462</v>
      </c>
    </row>
    <row r="4" spans="1:11" x14ac:dyDescent="0.25">
      <c r="A4" s="8">
        <v>139</v>
      </c>
      <c r="B4" s="13">
        <v>37622</v>
      </c>
      <c r="C4" s="10">
        <v>11</v>
      </c>
      <c r="D4" s="10" t="s">
        <v>170</v>
      </c>
      <c r="E4" s="10" t="s">
        <v>171</v>
      </c>
      <c r="F4" s="10" t="s">
        <v>20</v>
      </c>
      <c r="G4" s="14">
        <v>330</v>
      </c>
      <c r="H4" s="14">
        <v>3630</v>
      </c>
      <c r="I4" s="14">
        <v>3960</v>
      </c>
      <c r="J4" s="15">
        <v>0.91666666666666663</v>
      </c>
      <c r="K4" s="12">
        <f>K3/K2</f>
        <v>0.66737555135475857</v>
      </c>
    </row>
    <row r="5" spans="1:11" x14ac:dyDescent="0.25">
      <c r="A5" s="9">
        <v>139</v>
      </c>
      <c r="B5" s="16">
        <v>37987</v>
      </c>
      <c r="C5" s="11">
        <v>11</v>
      </c>
      <c r="D5" s="11" t="s">
        <v>170</v>
      </c>
      <c r="E5" s="11" t="s">
        <v>171</v>
      </c>
      <c r="F5" s="11" t="s">
        <v>20</v>
      </c>
      <c r="G5" s="17">
        <v>330</v>
      </c>
      <c r="H5" s="17">
        <v>3630</v>
      </c>
      <c r="I5" s="17">
        <v>3960</v>
      </c>
      <c r="J5" s="18">
        <v>0.91666666666666663</v>
      </c>
    </row>
    <row r="6" spans="1:11" x14ac:dyDescent="0.25">
      <c r="A6" s="8">
        <v>139</v>
      </c>
      <c r="B6" s="13">
        <v>38353</v>
      </c>
      <c r="C6" s="10">
        <v>8</v>
      </c>
      <c r="D6" s="10" t="s">
        <v>170</v>
      </c>
      <c r="E6" s="10" t="s">
        <v>171</v>
      </c>
      <c r="F6" s="10" t="s">
        <v>20</v>
      </c>
      <c r="G6" s="14">
        <v>330</v>
      </c>
      <c r="H6" s="14">
        <v>2640</v>
      </c>
      <c r="I6" s="14">
        <v>3960</v>
      </c>
      <c r="J6" s="15">
        <v>0.66666666666666663</v>
      </c>
    </row>
    <row r="7" spans="1:11" x14ac:dyDescent="0.25">
      <c r="A7" s="9">
        <v>139</v>
      </c>
      <c r="B7" s="16">
        <v>38718</v>
      </c>
      <c r="C7" s="11">
        <v>10</v>
      </c>
      <c r="D7" s="11" t="s">
        <v>170</v>
      </c>
      <c r="E7" s="11" t="s">
        <v>171</v>
      </c>
      <c r="F7" s="11" t="s">
        <v>20</v>
      </c>
      <c r="G7" s="17">
        <v>330</v>
      </c>
      <c r="H7" s="17">
        <v>3300</v>
      </c>
      <c r="I7" s="17">
        <v>3960</v>
      </c>
      <c r="J7" s="18">
        <v>0.83333333333333337</v>
      </c>
    </row>
    <row r="8" spans="1:11" x14ac:dyDescent="0.25">
      <c r="A8" s="8">
        <v>139</v>
      </c>
      <c r="B8" s="13">
        <v>39083</v>
      </c>
      <c r="C8" s="10">
        <v>8</v>
      </c>
      <c r="D8" s="10" t="s">
        <v>170</v>
      </c>
      <c r="E8" s="10" t="s">
        <v>171</v>
      </c>
      <c r="F8" s="10" t="s">
        <v>20</v>
      </c>
      <c r="G8" s="14">
        <v>330</v>
      </c>
      <c r="H8" s="14">
        <v>2640</v>
      </c>
      <c r="I8" s="14">
        <v>3960</v>
      </c>
      <c r="J8" s="15">
        <v>0.66666666666666663</v>
      </c>
    </row>
    <row r="9" spans="1:11" x14ac:dyDescent="0.25">
      <c r="A9" s="9">
        <v>139</v>
      </c>
      <c r="B9" s="16">
        <v>39448</v>
      </c>
      <c r="C9" s="11">
        <v>12</v>
      </c>
      <c r="D9" s="11" t="s">
        <v>170</v>
      </c>
      <c r="E9" s="11" t="s">
        <v>171</v>
      </c>
      <c r="F9" s="11" t="s">
        <v>20</v>
      </c>
      <c r="G9" s="17">
        <v>330</v>
      </c>
      <c r="H9" s="17">
        <v>3960</v>
      </c>
      <c r="I9" s="17">
        <v>3960</v>
      </c>
      <c r="J9" s="18">
        <v>1</v>
      </c>
    </row>
    <row r="10" spans="1:11" x14ac:dyDescent="0.25">
      <c r="A10" s="8">
        <v>139</v>
      </c>
      <c r="B10" s="13">
        <v>39814</v>
      </c>
      <c r="C10" s="10">
        <v>8</v>
      </c>
      <c r="D10" s="10" t="s">
        <v>170</v>
      </c>
      <c r="E10" s="10" t="s">
        <v>171</v>
      </c>
      <c r="F10" s="10" t="s">
        <v>20</v>
      </c>
      <c r="G10" s="14">
        <v>330</v>
      </c>
      <c r="H10" s="14">
        <v>2640</v>
      </c>
      <c r="I10" s="14">
        <v>3960</v>
      </c>
      <c r="J10" s="15">
        <v>0.66666666666666663</v>
      </c>
    </row>
    <row r="11" spans="1:11" x14ac:dyDescent="0.25">
      <c r="A11" s="9">
        <v>139</v>
      </c>
      <c r="B11" s="16">
        <v>40179</v>
      </c>
      <c r="C11" s="11">
        <v>12</v>
      </c>
      <c r="D11" s="11" t="s">
        <v>170</v>
      </c>
      <c r="E11" s="11" t="s">
        <v>171</v>
      </c>
      <c r="F11" s="11" t="s">
        <v>20</v>
      </c>
      <c r="G11" s="17">
        <v>330</v>
      </c>
      <c r="H11" s="17">
        <v>3960</v>
      </c>
      <c r="I11" s="17">
        <v>3960</v>
      </c>
      <c r="J11" s="18">
        <v>1</v>
      </c>
    </row>
    <row r="12" spans="1:11" x14ac:dyDescent="0.25">
      <c r="A12" s="8">
        <v>139</v>
      </c>
      <c r="B12" s="13">
        <v>40544</v>
      </c>
      <c r="C12" s="10">
        <v>9</v>
      </c>
      <c r="D12" s="10" t="s">
        <v>170</v>
      </c>
      <c r="E12" s="10" t="s">
        <v>171</v>
      </c>
      <c r="F12" s="10" t="s">
        <v>20</v>
      </c>
      <c r="G12" s="14">
        <v>330</v>
      </c>
      <c r="H12" s="14">
        <v>2970</v>
      </c>
      <c r="I12" s="14">
        <v>3960</v>
      </c>
      <c r="J12" s="15">
        <v>0.75</v>
      </c>
    </row>
    <row r="13" spans="1:11" x14ac:dyDescent="0.25">
      <c r="A13" s="9">
        <v>139</v>
      </c>
      <c r="B13" s="16">
        <v>40909</v>
      </c>
      <c r="C13" s="11">
        <v>11</v>
      </c>
      <c r="D13" s="11" t="s">
        <v>170</v>
      </c>
      <c r="E13" s="11" t="s">
        <v>171</v>
      </c>
      <c r="F13" s="11" t="s">
        <v>20</v>
      </c>
      <c r="G13" s="17">
        <v>330</v>
      </c>
      <c r="H13" s="17">
        <v>3630</v>
      </c>
      <c r="I13" s="17">
        <v>3960</v>
      </c>
      <c r="J13" s="18">
        <v>0.91666666666666663</v>
      </c>
    </row>
    <row r="14" spans="1:11" x14ac:dyDescent="0.25">
      <c r="A14" s="8">
        <v>139</v>
      </c>
      <c r="B14" s="13">
        <v>41275</v>
      </c>
      <c r="C14" s="10">
        <v>9</v>
      </c>
      <c r="D14" s="10" t="s">
        <v>170</v>
      </c>
      <c r="E14" s="10" t="s">
        <v>171</v>
      </c>
      <c r="F14" s="10" t="s">
        <v>20</v>
      </c>
      <c r="G14" s="14">
        <v>330</v>
      </c>
      <c r="H14" s="14">
        <v>2970</v>
      </c>
      <c r="I14" s="14">
        <v>3960</v>
      </c>
      <c r="J14" s="15">
        <v>0.75</v>
      </c>
    </row>
    <row r="15" spans="1:11" x14ac:dyDescent="0.25">
      <c r="A15" s="9">
        <v>139</v>
      </c>
      <c r="B15" s="16">
        <v>41640</v>
      </c>
      <c r="C15" s="11">
        <v>12</v>
      </c>
      <c r="D15" s="11" t="s">
        <v>170</v>
      </c>
      <c r="E15" s="11" t="s">
        <v>171</v>
      </c>
      <c r="F15" s="11" t="s">
        <v>20</v>
      </c>
      <c r="G15" s="17">
        <v>330</v>
      </c>
      <c r="H15" s="17">
        <v>3960</v>
      </c>
      <c r="I15" s="17">
        <v>3960</v>
      </c>
      <c r="J15" s="18">
        <v>1</v>
      </c>
    </row>
    <row r="16" spans="1:11" x14ac:dyDescent="0.25">
      <c r="A16" s="8">
        <v>139</v>
      </c>
      <c r="B16" s="13">
        <v>42005</v>
      </c>
      <c r="C16" s="10">
        <v>12</v>
      </c>
      <c r="D16" s="10" t="s">
        <v>170</v>
      </c>
      <c r="E16" s="10" t="s">
        <v>171</v>
      </c>
      <c r="F16" s="10" t="s">
        <v>20</v>
      </c>
      <c r="G16" s="14">
        <v>330</v>
      </c>
      <c r="H16" s="14">
        <v>3960</v>
      </c>
      <c r="I16" s="14">
        <v>3960</v>
      </c>
      <c r="J16" s="15">
        <v>1</v>
      </c>
    </row>
    <row r="17" spans="1:10" x14ac:dyDescent="0.25">
      <c r="A17" s="9">
        <v>139</v>
      </c>
      <c r="B17" s="16">
        <v>42370</v>
      </c>
      <c r="C17" s="11">
        <v>8</v>
      </c>
      <c r="D17" s="11" t="s">
        <v>170</v>
      </c>
      <c r="E17" s="11" t="s">
        <v>171</v>
      </c>
      <c r="F17" s="11" t="s">
        <v>20</v>
      </c>
      <c r="G17" s="17">
        <v>330</v>
      </c>
      <c r="H17" s="17">
        <v>2640</v>
      </c>
      <c r="I17" s="17">
        <v>3960</v>
      </c>
      <c r="J17" s="18">
        <v>0.66666666666666663</v>
      </c>
    </row>
    <row r="18" spans="1:10" x14ac:dyDescent="0.25">
      <c r="A18" s="8">
        <v>139</v>
      </c>
      <c r="B18" s="13">
        <v>42736</v>
      </c>
      <c r="C18" s="10">
        <v>8</v>
      </c>
      <c r="D18" s="10" t="s">
        <v>170</v>
      </c>
      <c r="E18" s="10" t="s">
        <v>171</v>
      </c>
      <c r="F18" s="10" t="s">
        <v>20</v>
      </c>
      <c r="G18" s="14">
        <v>330</v>
      </c>
      <c r="H18" s="14">
        <v>2640</v>
      </c>
      <c r="I18" s="14">
        <v>3960</v>
      </c>
      <c r="J18" s="15">
        <v>0.66666666666666663</v>
      </c>
    </row>
    <row r="19" spans="1:10" x14ac:dyDescent="0.25">
      <c r="A19" s="9">
        <v>139</v>
      </c>
      <c r="B19" s="16">
        <v>43101</v>
      </c>
      <c r="C19" s="11">
        <v>9</v>
      </c>
      <c r="D19" s="11" t="s">
        <v>170</v>
      </c>
      <c r="E19" s="11" t="s">
        <v>171</v>
      </c>
      <c r="F19" s="11" t="s">
        <v>20</v>
      </c>
      <c r="G19" s="17">
        <v>330</v>
      </c>
      <c r="H19" s="17">
        <v>2970</v>
      </c>
      <c r="I19" s="17">
        <v>3960</v>
      </c>
      <c r="J19" s="18">
        <v>0.75</v>
      </c>
    </row>
    <row r="20" spans="1:10" x14ac:dyDescent="0.25">
      <c r="A20" s="8">
        <v>139</v>
      </c>
      <c r="B20" s="13">
        <v>43466</v>
      </c>
      <c r="C20" s="10">
        <v>8</v>
      </c>
      <c r="D20" s="10" t="s">
        <v>170</v>
      </c>
      <c r="E20" s="10" t="s">
        <v>171</v>
      </c>
      <c r="F20" s="10" t="s">
        <v>20</v>
      </c>
      <c r="G20" s="14">
        <v>330</v>
      </c>
      <c r="H20" s="14">
        <v>2640</v>
      </c>
      <c r="I20" s="14">
        <v>3960</v>
      </c>
      <c r="J20" s="15">
        <v>0.66666666666666663</v>
      </c>
    </row>
    <row r="21" spans="1:10" x14ac:dyDescent="0.25">
      <c r="A21" s="9">
        <v>140</v>
      </c>
      <c r="B21" s="16">
        <v>36892</v>
      </c>
      <c r="C21" s="11">
        <v>8</v>
      </c>
      <c r="D21" s="11" t="s">
        <v>170</v>
      </c>
      <c r="E21" s="11" t="s">
        <v>171</v>
      </c>
      <c r="F21" s="11" t="s">
        <v>24</v>
      </c>
      <c r="G21" s="17">
        <v>550</v>
      </c>
      <c r="H21" s="17">
        <v>4400</v>
      </c>
      <c r="I21" s="17">
        <v>6600</v>
      </c>
      <c r="J21" s="18">
        <v>0.66666666666666663</v>
      </c>
    </row>
    <row r="22" spans="1:10" x14ac:dyDescent="0.25">
      <c r="A22" s="8">
        <v>140</v>
      </c>
      <c r="B22" s="13">
        <v>37257</v>
      </c>
      <c r="C22" s="10">
        <v>9</v>
      </c>
      <c r="D22" s="10" t="s">
        <v>170</v>
      </c>
      <c r="E22" s="10" t="s">
        <v>171</v>
      </c>
      <c r="F22" s="10" t="s">
        <v>24</v>
      </c>
      <c r="G22" s="14">
        <v>550</v>
      </c>
      <c r="H22" s="14">
        <v>4950</v>
      </c>
      <c r="I22" s="14">
        <v>6600</v>
      </c>
      <c r="J22" s="15">
        <v>0.75</v>
      </c>
    </row>
    <row r="23" spans="1:10" x14ac:dyDescent="0.25">
      <c r="A23" s="9">
        <v>140</v>
      </c>
      <c r="B23" s="16">
        <v>37622</v>
      </c>
      <c r="C23" s="11">
        <v>11</v>
      </c>
      <c r="D23" s="11" t="s">
        <v>170</v>
      </c>
      <c r="E23" s="11" t="s">
        <v>171</v>
      </c>
      <c r="F23" s="11" t="s">
        <v>24</v>
      </c>
      <c r="G23" s="17">
        <v>550</v>
      </c>
      <c r="H23" s="17">
        <v>6050</v>
      </c>
      <c r="I23" s="17">
        <v>6600</v>
      </c>
      <c r="J23" s="18">
        <v>0.91666666666666663</v>
      </c>
    </row>
    <row r="24" spans="1:10" x14ac:dyDescent="0.25">
      <c r="A24" s="8">
        <v>140</v>
      </c>
      <c r="B24" s="13">
        <v>37987</v>
      </c>
      <c r="C24" s="10">
        <v>11</v>
      </c>
      <c r="D24" s="10" t="s">
        <v>170</v>
      </c>
      <c r="E24" s="10" t="s">
        <v>171</v>
      </c>
      <c r="F24" s="10" t="s">
        <v>24</v>
      </c>
      <c r="G24" s="14">
        <v>550</v>
      </c>
      <c r="H24" s="14">
        <v>6050</v>
      </c>
      <c r="I24" s="14">
        <v>6600</v>
      </c>
      <c r="J24" s="15">
        <v>0.91666666666666663</v>
      </c>
    </row>
    <row r="25" spans="1:10" x14ac:dyDescent="0.25">
      <c r="A25" s="9">
        <v>140</v>
      </c>
      <c r="B25" s="16">
        <v>38353</v>
      </c>
      <c r="C25" s="11">
        <v>12</v>
      </c>
      <c r="D25" s="11" t="s">
        <v>170</v>
      </c>
      <c r="E25" s="11" t="s">
        <v>171</v>
      </c>
      <c r="F25" s="11" t="s">
        <v>24</v>
      </c>
      <c r="G25" s="17">
        <v>550</v>
      </c>
      <c r="H25" s="17">
        <v>6600</v>
      </c>
      <c r="I25" s="17">
        <v>6600</v>
      </c>
      <c r="J25" s="18">
        <v>1</v>
      </c>
    </row>
    <row r="26" spans="1:10" x14ac:dyDescent="0.25">
      <c r="A26" s="8">
        <v>140</v>
      </c>
      <c r="B26" s="13">
        <v>38718</v>
      </c>
      <c r="C26" s="10">
        <v>9</v>
      </c>
      <c r="D26" s="10" t="s">
        <v>170</v>
      </c>
      <c r="E26" s="10" t="s">
        <v>171</v>
      </c>
      <c r="F26" s="10" t="s">
        <v>24</v>
      </c>
      <c r="G26" s="14">
        <v>550</v>
      </c>
      <c r="H26" s="14">
        <v>4950</v>
      </c>
      <c r="I26" s="14">
        <v>6600</v>
      </c>
      <c r="J26" s="15">
        <v>0.75</v>
      </c>
    </row>
    <row r="27" spans="1:10" x14ac:dyDescent="0.25">
      <c r="A27" s="9">
        <v>140</v>
      </c>
      <c r="B27" s="16">
        <v>39083</v>
      </c>
      <c r="C27" s="11">
        <v>9</v>
      </c>
      <c r="D27" s="11" t="s">
        <v>170</v>
      </c>
      <c r="E27" s="11" t="s">
        <v>171</v>
      </c>
      <c r="F27" s="11" t="s">
        <v>24</v>
      </c>
      <c r="G27" s="17">
        <v>550</v>
      </c>
      <c r="H27" s="17">
        <v>4950</v>
      </c>
      <c r="I27" s="17">
        <v>6600</v>
      </c>
      <c r="J27" s="18">
        <v>0.75</v>
      </c>
    </row>
    <row r="28" spans="1:10" x14ac:dyDescent="0.25">
      <c r="A28" s="8">
        <v>140</v>
      </c>
      <c r="B28" s="13">
        <v>39448</v>
      </c>
      <c r="C28" s="10">
        <v>10</v>
      </c>
      <c r="D28" s="10" t="s">
        <v>170</v>
      </c>
      <c r="E28" s="10" t="s">
        <v>171</v>
      </c>
      <c r="F28" s="10" t="s">
        <v>24</v>
      </c>
      <c r="G28" s="14">
        <v>550</v>
      </c>
      <c r="H28" s="14">
        <v>5500</v>
      </c>
      <c r="I28" s="14">
        <v>6600</v>
      </c>
      <c r="J28" s="15">
        <v>0.83333333333333337</v>
      </c>
    </row>
    <row r="29" spans="1:10" x14ac:dyDescent="0.25">
      <c r="A29" s="9">
        <v>140</v>
      </c>
      <c r="B29" s="16">
        <v>39814</v>
      </c>
      <c r="C29" s="11">
        <v>9</v>
      </c>
      <c r="D29" s="11" t="s">
        <v>170</v>
      </c>
      <c r="E29" s="11" t="s">
        <v>171</v>
      </c>
      <c r="F29" s="11" t="s">
        <v>24</v>
      </c>
      <c r="G29" s="17">
        <v>550</v>
      </c>
      <c r="H29" s="17">
        <v>4950</v>
      </c>
      <c r="I29" s="17">
        <v>6600</v>
      </c>
      <c r="J29" s="18">
        <v>0.75</v>
      </c>
    </row>
    <row r="30" spans="1:10" x14ac:dyDescent="0.25">
      <c r="A30" s="8">
        <v>140</v>
      </c>
      <c r="B30" s="13">
        <v>40179</v>
      </c>
      <c r="C30" s="10">
        <v>11</v>
      </c>
      <c r="D30" s="10" t="s">
        <v>170</v>
      </c>
      <c r="E30" s="10" t="s">
        <v>171</v>
      </c>
      <c r="F30" s="10" t="s">
        <v>24</v>
      </c>
      <c r="G30" s="14">
        <v>550</v>
      </c>
      <c r="H30" s="14">
        <v>6050</v>
      </c>
      <c r="I30" s="14">
        <v>6600</v>
      </c>
      <c r="J30" s="15">
        <v>0.91666666666666663</v>
      </c>
    </row>
    <row r="31" spans="1:10" x14ac:dyDescent="0.25">
      <c r="A31" s="9">
        <v>140</v>
      </c>
      <c r="B31" s="16">
        <v>40544</v>
      </c>
      <c r="C31" s="11">
        <v>10</v>
      </c>
      <c r="D31" s="11" t="s">
        <v>170</v>
      </c>
      <c r="E31" s="11" t="s">
        <v>171</v>
      </c>
      <c r="F31" s="11" t="s">
        <v>24</v>
      </c>
      <c r="G31" s="17">
        <v>550</v>
      </c>
      <c r="H31" s="17">
        <v>5500</v>
      </c>
      <c r="I31" s="17">
        <v>6600</v>
      </c>
      <c r="J31" s="18">
        <v>0.83333333333333337</v>
      </c>
    </row>
    <row r="32" spans="1:10" x14ac:dyDescent="0.25">
      <c r="A32" s="8">
        <v>140</v>
      </c>
      <c r="B32" s="13">
        <v>40909</v>
      </c>
      <c r="C32" s="10">
        <v>8</v>
      </c>
      <c r="D32" s="10" t="s">
        <v>170</v>
      </c>
      <c r="E32" s="10" t="s">
        <v>171</v>
      </c>
      <c r="F32" s="10" t="s">
        <v>24</v>
      </c>
      <c r="G32" s="14">
        <v>550</v>
      </c>
      <c r="H32" s="14">
        <v>4400</v>
      </c>
      <c r="I32" s="14">
        <v>6600</v>
      </c>
      <c r="J32" s="15">
        <v>0.66666666666666663</v>
      </c>
    </row>
    <row r="33" spans="1:10" x14ac:dyDescent="0.25">
      <c r="A33" s="9">
        <v>140</v>
      </c>
      <c r="B33" s="16">
        <v>41275</v>
      </c>
      <c r="C33" s="11">
        <v>8</v>
      </c>
      <c r="D33" s="11" t="s">
        <v>170</v>
      </c>
      <c r="E33" s="11" t="s">
        <v>171</v>
      </c>
      <c r="F33" s="11" t="s">
        <v>24</v>
      </c>
      <c r="G33" s="17">
        <v>550</v>
      </c>
      <c r="H33" s="17">
        <v>4400</v>
      </c>
      <c r="I33" s="17">
        <v>6600</v>
      </c>
      <c r="J33" s="18">
        <v>0.66666666666666663</v>
      </c>
    </row>
    <row r="34" spans="1:10" x14ac:dyDescent="0.25">
      <c r="A34" s="8">
        <v>140</v>
      </c>
      <c r="B34" s="13">
        <v>41640</v>
      </c>
      <c r="C34" s="10">
        <v>11</v>
      </c>
      <c r="D34" s="10" t="s">
        <v>170</v>
      </c>
      <c r="E34" s="10" t="s">
        <v>171</v>
      </c>
      <c r="F34" s="10" t="s">
        <v>24</v>
      </c>
      <c r="G34" s="14">
        <v>550</v>
      </c>
      <c r="H34" s="14">
        <v>6050</v>
      </c>
      <c r="I34" s="14">
        <v>6600</v>
      </c>
      <c r="J34" s="15">
        <v>0.91666666666666663</v>
      </c>
    </row>
    <row r="35" spans="1:10" x14ac:dyDescent="0.25">
      <c r="A35" s="9">
        <v>140</v>
      </c>
      <c r="B35" s="16">
        <v>42005</v>
      </c>
      <c r="C35" s="11">
        <v>9</v>
      </c>
      <c r="D35" s="11" t="s">
        <v>170</v>
      </c>
      <c r="E35" s="11" t="s">
        <v>171</v>
      </c>
      <c r="F35" s="11" t="s">
        <v>24</v>
      </c>
      <c r="G35" s="17">
        <v>550</v>
      </c>
      <c r="H35" s="17">
        <v>4950</v>
      </c>
      <c r="I35" s="17">
        <v>6600</v>
      </c>
      <c r="J35" s="18">
        <v>0.75</v>
      </c>
    </row>
    <row r="36" spans="1:10" x14ac:dyDescent="0.25">
      <c r="A36" s="8">
        <v>140</v>
      </c>
      <c r="B36" s="13">
        <v>42370</v>
      </c>
      <c r="C36" s="10">
        <v>8</v>
      </c>
      <c r="D36" s="10" t="s">
        <v>170</v>
      </c>
      <c r="E36" s="10" t="s">
        <v>171</v>
      </c>
      <c r="F36" s="10" t="s">
        <v>24</v>
      </c>
      <c r="G36" s="14">
        <v>550</v>
      </c>
      <c r="H36" s="14">
        <v>4400</v>
      </c>
      <c r="I36" s="14">
        <v>6600</v>
      </c>
      <c r="J36" s="15">
        <v>0.66666666666666663</v>
      </c>
    </row>
    <row r="37" spans="1:10" x14ac:dyDescent="0.25">
      <c r="A37" s="9">
        <v>140</v>
      </c>
      <c r="B37" s="16">
        <v>42736</v>
      </c>
      <c r="C37" s="11">
        <v>8</v>
      </c>
      <c r="D37" s="11" t="s">
        <v>170</v>
      </c>
      <c r="E37" s="11" t="s">
        <v>171</v>
      </c>
      <c r="F37" s="11" t="s">
        <v>24</v>
      </c>
      <c r="G37" s="17">
        <v>550</v>
      </c>
      <c r="H37" s="17">
        <v>4400</v>
      </c>
      <c r="I37" s="17">
        <v>6600</v>
      </c>
      <c r="J37" s="18">
        <v>0.66666666666666663</v>
      </c>
    </row>
    <row r="38" spans="1:10" x14ac:dyDescent="0.25">
      <c r="A38" s="8">
        <v>140</v>
      </c>
      <c r="B38" s="13">
        <v>43101</v>
      </c>
      <c r="C38" s="10">
        <v>9</v>
      </c>
      <c r="D38" s="10" t="s">
        <v>170</v>
      </c>
      <c r="E38" s="10" t="s">
        <v>171</v>
      </c>
      <c r="F38" s="10" t="s">
        <v>24</v>
      </c>
      <c r="G38" s="14">
        <v>550</v>
      </c>
      <c r="H38" s="14">
        <v>4950</v>
      </c>
      <c r="I38" s="14">
        <v>6600</v>
      </c>
      <c r="J38" s="15">
        <v>0.75</v>
      </c>
    </row>
    <row r="39" spans="1:10" x14ac:dyDescent="0.25">
      <c r="A39" s="9">
        <v>140</v>
      </c>
      <c r="B39" s="16">
        <v>43466</v>
      </c>
      <c r="C39" s="11">
        <v>8</v>
      </c>
      <c r="D39" s="11" t="s">
        <v>170</v>
      </c>
      <c r="E39" s="11" t="s">
        <v>171</v>
      </c>
      <c r="F39" s="11" t="s">
        <v>24</v>
      </c>
      <c r="G39" s="17">
        <v>550</v>
      </c>
      <c r="H39" s="17">
        <v>4400</v>
      </c>
      <c r="I39" s="17">
        <v>6600</v>
      </c>
      <c r="J39" s="18">
        <v>0.66666666666666663</v>
      </c>
    </row>
    <row r="40" spans="1:10" x14ac:dyDescent="0.25">
      <c r="A40" s="8">
        <v>141</v>
      </c>
      <c r="B40" s="13">
        <v>36892</v>
      </c>
      <c r="C40" s="10">
        <v>11</v>
      </c>
      <c r="D40" s="10" t="s">
        <v>170</v>
      </c>
      <c r="E40" s="10" t="s">
        <v>171</v>
      </c>
      <c r="F40" s="10" t="s">
        <v>26</v>
      </c>
      <c r="G40" s="14">
        <v>495</v>
      </c>
      <c r="H40" s="14">
        <v>5445</v>
      </c>
      <c r="I40" s="14">
        <v>5940</v>
      </c>
      <c r="J40" s="15">
        <v>0.91666666666666663</v>
      </c>
    </row>
    <row r="41" spans="1:10" x14ac:dyDescent="0.25">
      <c r="A41" s="9">
        <v>141</v>
      </c>
      <c r="B41" s="16">
        <v>37257</v>
      </c>
      <c r="C41" s="11">
        <v>8</v>
      </c>
      <c r="D41" s="11" t="s">
        <v>170</v>
      </c>
      <c r="E41" s="11" t="s">
        <v>171</v>
      </c>
      <c r="F41" s="11" t="s">
        <v>26</v>
      </c>
      <c r="G41" s="17">
        <v>495</v>
      </c>
      <c r="H41" s="17">
        <v>3960</v>
      </c>
      <c r="I41" s="17">
        <v>5940</v>
      </c>
      <c r="J41" s="18">
        <v>0.66666666666666663</v>
      </c>
    </row>
    <row r="42" spans="1:10" x14ac:dyDescent="0.25">
      <c r="A42" s="8">
        <v>141</v>
      </c>
      <c r="B42" s="13">
        <v>37622</v>
      </c>
      <c r="C42" s="10">
        <v>12</v>
      </c>
      <c r="D42" s="10" t="s">
        <v>170</v>
      </c>
      <c r="E42" s="10" t="s">
        <v>171</v>
      </c>
      <c r="F42" s="10" t="s">
        <v>26</v>
      </c>
      <c r="G42" s="14">
        <v>495</v>
      </c>
      <c r="H42" s="14">
        <v>5940</v>
      </c>
      <c r="I42" s="14">
        <v>5940</v>
      </c>
      <c r="J42" s="15">
        <v>1</v>
      </c>
    </row>
    <row r="43" spans="1:10" x14ac:dyDescent="0.25">
      <c r="A43" s="9">
        <v>141</v>
      </c>
      <c r="B43" s="16">
        <v>37987</v>
      </c>
      <c r="C43" s="11">
        <v>8</v>
      </c>
      <c r="D43" s="11" t="s">
        <v>170</v>
      </c>
      <c r="E43" s="11" t="s">
        <v>171</v>
      </c>
      <c r="F43" s="11" t="s">
        <v>26</v>
      </c>
      <c r="G43" s="17">
        <v>495</v>
      </c>
      <c r="H43" s="17">
        <v>3960</v>
      </c>
      <c r="I43" s="17">
        <v>5940</v>
      </c>
      <c r="J43" s="18">
        <v>0.66666666666666663</v>
      </c>
    </row>
    <row r="44" spans="1:10" x14ac:dyDescent="0.25">
      <c r="A44" s="8">
        <v>141</v>
      </c>
      <c r="B44" s="13">
        <v>38353</v>
      </c>
      <c r="C44" s="10">
        <v>12</v>
      </c>
      <c r="D44" s="10" t="s">
        <v>170</v>
      </c>
      <c r="E44" s="10" t="s">
        <v>171</v>
      </c>
      <c r="F44" s="10" t="s">
        <v>26</v>
      </c>
      <c r="G44" s="14">
        <v>495</v>
      </c>
      <c r="H44" s="14">
        <v>5940</v>
      </c>
      <c r="I44" s="14">
        <v>5940</v>
      </c>
      <c r="J44" s="15">
        <v>1</v>
      </c>
    </row>
    <row r="45" spans="1:10" x14ac:dyDescent="0.25">
      <c r="A45" s="9">
        <v>141</v>
      </c>
      <c r="B45" s="16">
        <v>38718</v>
      </c>
      <c r="C45" s="11">
        <v>12</v>
      </c>
      <c r="D45" s="11" t="s">
        <v>170</v>
      </c>
      <c r="E45" s="11" t="s">
        <v>171</v>
      </c>
      <c r="F45" s="11" t="s">
        <v>26</v>
      </c>
      <c r="G45" s="17">
        <v>495</v>
      </c>
      <c r="H45" s="17">
        <v>5940</v>
      </c>
      <c r="I45" s="17">
        <v>5940</v>
      </c>
      <c r="J45" s="18">
        <v>1</v>
      </c>
    </row>
    <row r="46" spans="1:10" x14ac:dyDescent="0.25">
      <c r="A46" s="8">
        <v>141</v>
      </c>
      <c r="B46" s="13">
        <v>39083</v>
      </c>
      <c r="C46" s="10">
        <v>10</v>
      </c>
      <c r="D46" s="10" t="s">
        <v>170</v>
      </c>
      <c r="E46" s="10" t="s">
        <v>171</v>
      </c>
      <c r="F46" s="10" t="s">
        <v>26</v>
      </c>
      <c r="G46" s="14">
        <v>495</v>
      </c>
      <c r="H46" s="14">
        <v>4950</v>
      </c>
      <c r="I46" s="14">
        <v>5940</v>
      </c>
      <c r="J46" s="15">
        <v>0.83333333333333337</v>
      </c>
    </row>
    <row r="47" spans="1:10" x14ac:dyDescent="0.25">
      <c r="A47" s="9">
        <v>141</v>
      </c>
      <c r="B47" s="16">
        <v>39448</v>
      </c>
      <c r="C47" s="11">
        <v>11</v>
      </c>
      <c r="D47" s="11" t="s">
        <v>170</v>
      </c>
      <c r="E47" s="11" t="s">
        <v>171</v>
      </c>
      <c r="F47" s="11" t="s">
        <v>26</v>
      </c>
      <c r="G47" s="17">
        <v>495</v>
      </c>
      <c r="H47" s="17">
        <v>5445</v>
      </c>
      <c r="I47" s="17">
        <v>5940</v>
      </c>
      <c r="J47" s="18">
        <v>0.91666666666666663</v>
      </c>
    </row>
    <row r="48" spans="1:10" x14ac:dyDescent="0.25">
      <c r="A48" s="8">
        <v>141</v>
      </c>
      <c r="B48" s="13">
        <v>39814</v>
      </c>
      <c r="C48" s="10">
        <v>12</v>
      </c>
      <c r="D48" s="10" t="s">
        <v>170</v>
      </c>
      <c r="E48" s="10" t="s">
        <v>171</v>
      </c>
      <c r="F48" s="10" t="s">
        <v>26</v>
      </c>
      <c r="G48" s="14">
        <v>495</v>
      </c>
      <c r="H48" s="14">
        <v>5940</v>
      </c>
      <c r="I48" s="14">
        <v>5940</v>
      </c>
      <c r="J48" s="15">
        <v>1</v>
      </c>
    </row>
    <row r="49" spans="1:10" x14ac:dyDescent="0.25">
      <c r="A49" s="9">
        <v>141</v>
      </c>
      <c r="B49" s="16">
        <v>40179</v>
      </c>
      <c r="C49" s="11">
        <v>9</v>
      </c>
      <c r="D49" s="11" t="s">
        <v>170</v>
      </c>
      <c r="E49" s="11" t="s">
        <v>171</v>
      </c>
      <c r="F49" s="11" t="s">
        <v>26</v>
      </c>
      <c r="G49" s="17">
        <v>495</v>
      </c>
      <c r="H49" s="17">
        <v>4455</v>
      </c>
      <c r="I49" s="17">
        <v>5940</v>
      </c>
      <c r="J49" s="18">
        <v>0.75</v>
      </c>
    </row>
    <row r="50" spans="1:10" x14ac:dyDescent="0.25">
      <c r="A50" s="8">
        <v>141</v>
      </c>
      <c r="B50" s="13">
        <v>40544</v>
      </c>
      <c r="C50" s="10">
        <v>10</v>
      </c>
      <c r="D50" s="10" t="s">
        <v>170</v>
      </c>
      <c r="E50" s="10" t="s">
        <v>171</v>
      </c>
      <c r="F50" s="10" t="s">
        <v>26</v>
      </c>
      <c r="G50" s="14">
        <v>495</v>
      </c>
      <c r="H50" s="14">
        <v>4950</v>
      </c>
      <c r="I50" s="14">
        <v>5940</v>
      </c>
      <c r="J50" s="15">
        <v>0.83333333333333337</v>
      </c>
    </row>
    <row r="51" spans="1:10" x14ac:dyDescent="0.25">
      <c r="A51" s="9">
        <v>141</v>
      </c>
      <c r="B51" s="16">
        <v>40909</v>
      </c>
      <c r="C51" s="11">
        <v>8</v>
      </c>
      <c r="D51" s="11" t="s">
        <v>170</v>
      </c>
      <c r="E51" s="11" t="s">
        <v>171</v>
      </c>
      <c r="F51" s="11" t="s">
        <v>26</v>
      </c>
      <c r="G51" s="17">
        <v>495</v>
      </c>
      <c r="H51" s="17">
        <v>3960</v>
      </c>
      <c r="I51" s="17">
        <v>5940</v>
      </c>
      <c r="J51" s="18">
        <v>0.66666666666666663</v>
      </c>
    </row>
    <row r="52" spans="1:10" x14ac:dyDescent="0.25">
      <c r="A52" s="8">
        <v>141</v>
      </c>
      <c r="B52" s="13">
        <v>41275</v>
      </c>
      <c r="C52" s="10">
        <v>8</v>
      </c>
      <c r="D52" s="10" t="s">
        <v>170</v>
      </c>
      <c r="E52" s="10" t="s">
        <v>171</v>
      </c>
      <c r="F52" s="10" t="s">
        <v>26</v>
      </c>
      <c r="G52" s="14">
        <v>495</v>
      </c>
      <c r="H52" s="14">
        <v>3960</v>
      </c>
      <c r="I52" s="14">
        <v>5940</v>
      </c>
      <c r="J52" s="15">
        <v>0.66666666666666663</v>
      </c>
    </row>
    <row r="53" spans="1:10" x14ac:dyDescent="0.25">
      <c r="A53" s="9">
        <v>141</v>
      </c>
      <c r="B53" s="16">
        <v>41640</v>
      </c>
      <c r="C53" s="11">
        <v>8</v>
      </c>
      <c r="D53" s="11" t="s">
        <v>170</v>
      </c>
      <c r="E53" s="11" t="s">
        <v>171</v>
      </c>
      <c r="F53" s="11" t="s">
        <v>26</v>
      </c>
      <c r="G53" s="17">
        <v>495</v>
      </c>
      <c r="H53" s="17">
        <v>3960</v>
      </c>
      <c r="I53" s="17">
        <v>5940</v>
      </c>
      <c r="J53" s="18">
        <v>0.66666666666666663</v>
      </c>
    </row>
    <row r="54" spans="1:10" x14ac:dyDescent="0.25">
      <c r="A54" s="8">
        <v>141</v>
      </c>
      <c r="B54" s="13">
        <v>42005</v>
      </c>
      <c r="C54" s="10">
        <v>11</v>
      </c>
      <c r="D54" s="10" t="s">
        <v>170</v>
      </c>
      <c r="E54" s="10" t="s">
        <v>171</v>
      </c>
      <c r="F54" s="10" t="s">
        <v>26</v>
      </c>
      <c r="G54" s="14">
        <v>495</v>
      </c>
      <c r="H54" s="14">
        <v>5445</v>
      </c>
      <c r="I54" s="14">
        <v>5940</v>
      </c>
      <c r="J54" s="15">
        <v>0.91666666666666663</v>
      </c>
    </row>
    <row r="55" spans="1:10" x14ac:dyDescent="0.25">
      <c r="A55" s="9">
        <v>141</v>
      </c>
      <c r="B55" s="16">
        <v>42370</v>
      </c>
      <c r="C55" s="11">
        <v>11</v>
      </c>
      <c r="D55" s="11" t="s">
        <v>170</v>
      </c>
      <c r="E55" s="11" t="s">
        <v>171</v>
      </c>
      <c r="F55" s="11" t="s">
        <v>26</v>
      </c>
      <c r="G55" s="17">
        <v>495</v>
      </c>
      <c r="H55" s="17">
        <v>5445</v>
      </c>
      <c r="I55" s="17">
        <v>5940</v>
      </c>
      <c r="J55" s="18">
        <v>0.91666666666666663</v>
      </c>
    </row>
    <row r="56" spans="1:10" x14ac:dyDescent="0.25">
      <c r="A56" s="8">
        <v>141</v>
      </c>
      <c r="B56" s="13">
        <v>42736</v>
      </c>
      <c r="C56" s="10">
        <v>11</v>
      </c>
      <c r="D56" s="10" t="s">
        <v>170</v>
      </c>
      <c r="E56" s="10" t="s">
        <v>171</v>
      </c>
      <c r="F56" s="10" t="s">
        <v>26</v>
      </c>
      <c r="G56" s="14">
        <v>495</v>
      </c>
      <c r="H56" s="14">
        <v>5445</v>
      </c>
      <c r="I56" s="14">
        <v>5940</v>
      </c>
      <c r="J56" s="15">
        <v>0.91666666666666663</v>
      </c>
    </row>
    <row r="57" spans="1:10" x14ac:dyDescent="0.25">
      <c r="A57" s="9">
        <v>141</v>
      </c>
      <c r="B57" s="16">
        <v>43101</v>
      </c>
      <c r="C57" s="11">
        <v>12</v>
      </c>
      <c r="D57" s="11" t="s">
        <v>170</v>
      </c>
      <c r="E57" s="11" t="s">
        <v>171</v>
      </c>
      <c r="F57" s="11" t="s">
        <v>26</v>
      </c>
      <c r="G57" s="17">
        <v>495</v>
      </c>
      <c r="H57" s="17">
        <v>5940</v>
      </c>
      <c r="I57" s="17">
        <v>5940</v>
      </c>
      <c r="J57" s="18">
        <v>1</v>
      </c>
    </row>
    <row r="58" spans="1:10" x14ac:dyDescent="0.25">
      <c r="A58" s="8">
        <v>141</v>
      </c>
      <c r="B58" s="13">
        <v>43466</v>
      </c>
      <c r="C58" s="10">
        <v>11</v>
      </c>
      <c r="D58" s="10" t="s">
        <v>170</v>
      </c>
      <c r="E58" s="10" t="s">
        <v>171</v>
      </c>
      <c r="F58" s="10" t="s">
        <v>26</v>
      </c>
      <c r="G58" s="14">
        <v>495</v>
      </c>
      <c r="H58" s="14">
        <v>5445</v>
      </c>
      <c r="I58" s="14">
        <v>5940</v>
      </c>
      <c r="J58" s="15">
        <v>0.91666666666666663</v>
      </c>
    </row>
    <row r="59" spans="1:10" x14ac:dyDescent="0.25">
      <c r="A59" s="9">
        <v>142</v>
      </c>
      <c r="B59" s="16">
        <v>36892</v>
      </c>
      <c r="C59" s="11">
        <v>10</v>
      </c>
      <c r="D59" s="11" t="s">
        <v>170</v>
      </c>
      <c r="E59" s="11" t="s">
        <v>171</v>
      </c>
      <c r="F59" s="11" t="s">
        <v>20</v>
      </c>
      <c r="G59" s="17">
        <v>385</v>
      </c>
      <c r="H59" s="17">
        <v>3850</v>
      </c>
      <c r="I59" s="17">
        <v>4620</v>
      </c>
      <c r="J59" s="18">
        <v>0.83333333333333337</v>
      </c>
    </row>
    <row r="60" spans="1:10" x14ac:dyDescent="0.25">
      <c r="A60" s="8">
        <v>142</v>
      </c>
      <c r="B60" s="13">
        <v>37257</v>
      </c>
      <c r="C60" s="10">
        <v>8</v>
      </c>
      <c r="D60" s="10" t="s">
        <v>170</v>
      </c>
      <c r="E60" s="10" t="s">
        <v>171</v>
      </c>
      <c r="F60" s="10" t="s">
        <v>20</v>
      </c>
      <c r="G60" s="14">
        <v>385</v>
      </c>
      <c r="H60" s="14">
        <v>3080</v>
      </c>
      <c r="I60" s="14">
        <v>4620</v>
      </c>
      <c r="J60" s="15">
        <v>0.66666666666666663</v>
      </c>
    </row>
    <row r="61" spans="1:10" x14ac:dyDescent="0.25">
      <c r="A61" s="9">
        <v>142</v>
      </c>
      <c r="B61" s="16">
        <v>37622</v>
      </c>
      <c r="C61" s="11">
        <v>10</v>
      </c>
      <c r="D61" s="11" t="s">
        <v>170</v>
      </c>
      <c r="E61" s="11" t="s">
        <v>171</v>
      </c>
      <c r="F61" s="11" t="s">
        <v>20</v>
      </c>
      <c r="G61" s="17">
        <v>385</v>
      </c>
      <c r="H61" s="17">
        <v>3850</v>
      </c>
      <c r="I61" s="17">
        <v>4620</v>
      </c>
      <c r="J61" s="18">
        <v>0.83333333333333337</v>
      </c>
    </row>
    <row r="62" spans="1:10" x14ac:dyDescent="0.25">
      <c r="A62" s="8">
        <v>142</v>
      </c>
      <c r="B62" s="13">
        <v>37987</v>
      </c>
      <c r="C62" s="10">
        <v>11</v>
      </c>
      <c r="D62" s="10" t="s">
        <v>170</v>
      </c>
      <c r="E62" s="10" t="s">
        <v>171</v>
      </c>
      <c r="F62" s="10" t="s">
        <v>20</v>
      </c>
      <c r="G62" s="14">
        <v>385</v>
      </c>
      <c r="H62" s="14">
        <v>4235</v>
      </c>
      <c r="I62" s="14">
        <v>4620</v>
      </c>
      <c r="J62" s="15">
        <v>0.91666666666666663</v>
      </c>
    </row>
    <row r="63" spans="1:10" x14ac:dyDescent="0.25">
      <c r="A63" s="9">
        <v>142</v>
      </c>
      <c r="B63" s="16">
        <v>38353</v>
      </c>
      <c r="C63" s="11">
        <v>8</v>
      </c>
      <c r="D63" s="11" t="s">
        <v>170</v>
      </c>
      <c r="E63" s="11" t="s">
        <v>171</v>
      </c>
      <c r="F63" s="11" t="s">
        <v>20</v>
      </c>
      <c r="G63" s="17">
        <v>385</v>
      </c>
      <c r="H63" s="17">
        <v>3080</v>
      </c>
      <c r="I63" s="17">
        <v>4620</v>
      </c>
      <c r="J63" s="18">
        <v>0.66666666666666663</v>
      </c>
    </row>
    <row r="64" spans="1:10" x14ac:dyDescent="0.25">
      <c r="A64" s="8">
        <v>142</v>
      </c>
      <c r="B64" s="13">
        <v>38718</v>
      </c>
      <c r="C64" s="10">
        <v>12</v>
      </c>
      <c r="D64" s="10" t="s">
        <v>170</v>
      </c>
      <c r="E64" s="10" t="s">
        <v>171</v>
      </c>
      <c r="F64" s="10" t="s">
        <v>20</v>
      </c>
      <c r="G64" s="14">
        <v>385</v>
      </c>
      <c r="H64" s="14">
        <v>4620</v>
      </c>
      <c r="I64" s="14">
        <v>4620</v>
      </c>
      <c r="J64" s="15">
        <v>1</v>
      </c>
    </row>
    <row r="65" spans="1:10" x14ac:dyDescent="0.25">
      <c r="A65" s="9">
        <v>142</v>
      </c>
      <c r="B65" s="16">
        <v>39083</v>
      </c>
      <c r="C65" s="11">
        <v>10</v>
      </c>
      <c r="D65" s="11" t="s">
        <v>170</v>
      </c>
      <c r="E65" s="11" t="s">
        <v>171</v>
      </c>
      <c r="F65" s="11" t="s">
        <v>20</v>
      </c>
      <c r="G65" s="17">
        <v>385</v>
      </c>
      <c r="H65" s="17">
        <v>3850</v>
      </c>
      <c r="I65" s="17">
        <v>4620</v>
      </c>
      <c r="J65" s="18">
        <v>0.83333333333333337</v>
      </c>
    </row>
    <row r="66" spans="1:10" x14ac:dyDescent="0.25">
      <c r="A66" s="8">
        <v>142</v>
      </c>
      <c r="B66" s="13">
        <v>39448</v>
      </c>
      <c r="C66" s="10">
        <v>8</v>
      </c>
      <c r="D66" s="10" t="s">
        <v>170</v>
      </c>
      <c r="E66" s="10" t="s">
        <v>171</v>
      </c>
      <c r="F66" s="10" t="s">
        <v>20</v>
      </c>
      <c r="G66" s="14">
        <v>385</v>
      </c>
      <c r="H66" s="14">
        <v>3080</v>
      </c>
      <c r="I66" s="14">
        <v>4620</v>
      </c>
      <c r="J66" s="15">
        <v>0.66666666666666663</v>
      </c>
    </row>
    <row r="67" spans="1:10" x14ac:dyDescent="0.25">
      <c r="A67" s="9">
        <v>142</v>
      </c>
      <c r="B67" s="16">
        <v>39814</v>
      </c>
      <c r="C67" s="11">
        <v>8</v>
      </c>
      <c r="D67" s="11" t="s">
        <v>170</v>
      </c>
      <c r="E67" s="11" t="s">
        <v>171</v>
      </c>
      <c r="F67" s="11" t="s">
        <v>20</v>
      </c>
      <c r="G67" s="17">
        <v>385</v>
      </c>
      <c r="H67" s="17">
        <v>3080</v>
      </c>
      <c r="I67" s="17">
        <v>4620</v>
      </c>
      <c r="J67" s="18">
        <v>0.66666666666666663</v>
      </c>
    </row>
    <row r="68" spans="1:10" x14ac:dyDescent="0.25">
      <c r="A68" s="8">
        <v>142</v>
      </c>
      <c r="B68" s="13">
        <v>40179</v>
      </c>
      <c r="C68" s="10">
        <v>12</v>
      </c>
      <c r="D68" s="10" t="s">
        <v>170</v>
      </c>
      <c r="E68" s="10" t="s">
        <v>171</v>
      </c>
      <c r="F68" s="10" t="s">
        <v>20</v>
      </c>
      <c r="G68" s="14">
        <v>385</v>
      </c>
      <c r="H68" s="14">
        <v>4620</v>
      </c>
      <c r="I68" s="14">
        <v>4620</v>
      </c>
      <c r="J68" s="15">
        <v>1</v>
      </c>
    </row>
    <row r="69" spans="1:10" x14ac:dyDescent="0.25">
      <c r="A69" s="9">
        <v>142</v>
      </c>
      <c r="B69" s="16">
        <v>40544</v>
      </c>
      <c r="C69" s="11">
        <v>12</v>
      </c>
      <c r="D69" s="11" t="s">
        <v>170</v>
      </c>
      <c r="E69" s="11" t="s">
        <v>171</v>
      </c>
      <c r="F69" s="11" t="s">
        <v>20</v>
      </c>
      <c r="G69" s="17">
        <v>385</v>
      </c>
      <c r="H69" s="17">
        <v>4620</v>
      </c>
      <c r="I69" s="17">
        <v>4620</v>
      </c>
      <c r="J69" s="18">
        <v>1</v>
      </c>
    </row>
    <row r="70" spans="1:10" x14ac:dyDescent="0.25">
      <c r="A70" s="8">
        <v>142</v>
      </c>
      <c r="B70" s="13">
        <v>40909</v>
      </c>
      <c r="C70" s="10">
        <v>10</v>
      </c>
      <c r="D70" s="10" t="s">
        <v>170</v>
      </c>
      <c r="E70" s="10" t="s">
        <v>171</v>
      </c>
      <c r="F70" s="10" t="s">
        <v>20</v>
      </c>
      <c r="G70" s="14">
        <v>385</v>
      </c>
      <c r="H70" s="14">
        <v>3850</v>
      </c>
      <c r="I70" s="14">
        <v>4620</v>
      </c>
      <c r="J70" s="15">
        <v>0.83333333333333337</v>
      </c>
    </row>
    <row r="71" spans="1:10" x14ac:dyDescent="0.25">
      <c r="A71" s="9">
        <v>142</v>
      </c>
      <c r="B71" s="16">
        <v>41275</v>
      </c>
      <c r="C71" s="11">
        <v>11</v>
      </c>
      <c r="D71" s="11" t="s">
        <v>170</v>
      </c>
      <c r="E71" s="11" t="s">
        <v>171</v>
      </c>
      <c r="F71" s="11" t="s">
        <v>20</v>
      </c>
      <c r="G71" s="17">
        <v>385</v>
      </c>
      <c r="H71" s="17">
        <v>4235</v>
      </c>
      <c r="I71" s="17">
        <v>4620</v>
      </c>
      <c r="J71" s="18">
        <v>0.91666666666666663</v>
      </c>
    </row>
    <row r="72" spans="1:10" x14ac:dyDescent="0.25">
      <c r="A72" s="8">
        <v>142</v>
      </c>
      <c r="B72" s="13">
        <v>41640</v>
      </c>
      <c r="C72" s="10">
        <v>11</v>
      </c>
      <c r="D72" s="10" t="s">
        <v>170</v>
      </c>
      <c r="E72" s="10" t="s">
        <v>171</v>
      </c>
      <c r="F72" s="10" t="s">
        <v>20</v>
      </c>
      <c r="G72" s="14">
        <v>385</v>
      </c>
      <c r="H72" s="14">
        <v>4235</v>
      </c>
      <c r="I72" s="14">
        <v>4620</v>
      </c>
      <c r="J72" s="15">
        <v>0.91666666666666663</v>
      </c>
    </row>
    <row r="73" spans="1:10" x14ac:dyDescent="0.25">
      <c r="A73" s="9">
        <v>142</v>
      </c>
      <c r="B73" s="16">
        <v>42005</v>
      </c>
      <c r="C73" s="11">
        <v>11</v>
      </c>
      <c r="D73" s="11" t="s">
        <v>170</v>
      </c>
      <c r="E73" s="11" t="s">
        <v>171</v>
      </c>
      <c r="F73" s="11" t="s">
        <v>20</v>
      </c>
      <c r="G73" s="17">
        <v>385</v>
      </c>
      <c r="H73" s="17">
        <v>4235</v>
      </c>
      <c r="I73" s="17">
        <v>4620</v>
      </c>
      <c r="J73" s="18">
        <v>0.91666666666666663</v>
      </c>
    </row>
    <row r="74" spans="1:10" x14ac:dyDescent="0.25">
      <c r="A74" s="8">
        <v>142</v>
      </c>
      <c r="B74" s="13">
        <v>42370</v>
      </c>
      <c r="C74" s="10">
        <v>12</v>
      </c>
      <c r="D74" s="10" t="s">
        <v>170</v>
      </c>
      <c r="E74" s="10" t="s">
        <v>171</v>
      </c>
      <c r="F74" s="10" t="s">
        <v>20</v>
      </c>
      <c r="G74" s="14">
        <v>385</v>
      </c>
      <c r="H74" s="14">
        <v>4620</v>
      </c>
      <c r="I74" s="14">
        <v>4620</v>
      </c>
      <c r="J74" s="15">
        <v>1</v>
      </c>
    </row>
    <row r="75" spans="1:10" x14ac:dyDescent="0.25">
      <c r="A75" s="9">
        <v>142</v>
      </c>
      <c r="B75" s="16">
        <v>42736</v>
      </c>
      <c r="C75" s="11">
        <v>12</v>
      </c>
      <c r="D75" s="11" t="s">
        <v>170</v>
      </c>
      <c r="E75" s="11" t="s">
        <v>171</v>
      </c>
      <c r="F75" s="11" t="s">
        <v>20</v>
      </c>
      <c r="G75" s="17">
        <v>385</v>
      </c>
      <c r="H75" s="17">
        <v>4620</v>
      </c>
      <c r="I75" s="17">
        <v>4620</v>
      </c>
      <c r="J75" s="18">
        <v>1</v>
      </c>
    </row>
    <row r="76" spans="1:10" x14ac:dyDescent="0.25">
      <c r="A76" s="8">
        <v>142</v>
      </c>
      <c r="B76" s="13">
        <v>43101</v>
      </c>
      <c r="C76" s="10">
        <v>12</v>
      </c>
      <c r="D76" s="10" t="s">
        <v>170</v>
      </c>
      <c r="E76" s="10" t="s">
        <v>171</v>
      </c>
      <c r="F76" s="10" t="s">
        <v>20</v>
      </c>
      <c r="G76" s="14">
        <v>385</v>
      </c>
      <c r="H76" s="14">
        <v>4620</v>
      </c>
      <c r="I76" s="14">
        <v>4620</v>
      </c>
      <c r="J76" s="15">
        <v>1</v>
      </c>
    </row>
    <row r="77" spans="1:10" x14ac:dyDescent="0.25">
      <c r="A77" s="9">
        <v>142</v>
      </c>
      <c r="B77" s="16">
        <v>43466</v>
      </c>
      <c r="C77" s="11">
        <v>10</v>
      </c>
      <c r="D77" s="11" t="s">
        <v>170</v>
      </c>
      <c r="E77" s="11" t="s">
        <v>171</v>
      </c>
      <c r="F77" s="11" t="s">
        <v>20</v>
      </c>
      <c r="G77" s="17">
        <v>385</v>
      </c>
      <c r="H77" s="17">
        <v>3850</v>
      </c>
      <c r="I77" s="17">
        <v>4620</v>
      </c>
      <c r="J77" s="18">
        <v>0.83333333333333337</v>
      </c>
    </row>
    <row r="78" spans="1:10" x14ac:dyDescent="0.25">
      <c r="A78" s="8">
        <v>143</v>
      </c>
      <c r="B78" s="13">
        <v>36892</v>
      </c>
      <c r="C78" s="10">
        <v>8</v>
      </c>
      <c r="D78" s="10" t="s">
        <v>170</v>
      </c>
      <c r="E78" s="10" t="s">
        <v>171</v>
      </c>
      <c r="F78" s="10" t="s">
        <v>28</v>
      </c>
      <c r="G78" s="14">
        <v>990</v>
      </c>
      <c r="H78" s="14">
        <v>7920</v>
      </c>
      <c r="I78" s="14">
        <v>11880</v>
      </c>
      <c r="J78" s="15">
        <v>0.66666666666666663</v>
      </c>
    </row>
    <row r="79" spans="1:10" x14ac:dyDescent="0.25">
      <c r="A79" s="9">
        <v>143</v>
      </c>
      <c r="B79" s="16">
        <v>37257</v>
      </c>
      <c r="C79" s="11">
        <v>9</v>
      </c>
      <c r="D79" s="11" t="s">
        <v>170</v>
      </c>
      <c r="E79" s="11" t="s">
        <v>171</v>
      </c>
      <c r="F79" s="11" t="s">
        <v>28</v>
      </c>
      <c r="G79" s="17">
        <v>990</v>
      </c>
      <c r="H79" s="17">
        <v>8910</v>
      </c>
      <c r="I79" s="17">
        <v>11880</v>
      </c>
      <c r="J79" s="18">
        <v>0.75</v>
      </c>
    </row>
    <row r="80" spans="1:10" x14ac:dyDescent="0.25">
      <c r="A80" s="8">
        <v>143</v>
      </c>
      <c r="B80" s="13">
        <v>37622</v>
      </c>
      <c r="C80" s="10">
        <v>12</v>
      </c>
      <c r="D80" s="10" t="s">
        <v>170</v>
      </c>
      <c r="E80" s="10" t="s">
        <v>171</v>
      </c>
      <c r="F80" s="10" t="s">
        <v>28</v>
      </c>
      <c r="G80" s="14">
        <v>990</v>
      </c>
      <c r="H80" s="14">
        <v>11880</v>
      </c>
      <c r="I80" s="14">
        <v>11880</v>
      </c>
      <c r="J80" s="15">
        <v>1</v>
      </c>
    </row>
    <row r="81" spans="1:10" x14ac:dyDescent="0.25">
      <c r="A81" s="9">
        <v>143</v>
      </c>
      <c r="B81" s="16">
        <v>37987</v>
      </c>
      <c r="C81" s="11">
        <v>9</v>
      </c>
      <c r="D81" s="11" t="s">
        <v>170</v>
      </c>
      <c r="E81" s="11" t="s">
        <v>171</v>
      </c>
      <c r="F81" s="11" t="s">
        <v>28</v>
      </c>
      <c r="G81" s="17">
        <v>990</v>
      </c>
      <c r="H81" s="17">
        <v>8910</v>
      </c>
      <c r="I81" s="17">
        <v>11880</v>
      </c>
      <c r="J81" s="18">
        <v>0.75</v>
      </c>
    </row>
    <row r="82" spans="1:10" x14ac:dyDescent="0.25">
      <c r="A82" s="8">
        <v>143</v>
      </c>
      <c r="B82" s="13">
        <v>38353</v>
      </c>
      <c r="C82" s="10">
        <v>10</v>
      </c>
      <c r="D82" s="10" t="s">
        <v>170</v>
      </c>
      <c r="E82" s="10" t="s">
        <v>171</v>
      </c>
      <c r="F82" s="10" t="s">
        <v>28</v>
      </c>
      <c r="G82" s="14">
        <v>990</v>
      </c>
      <c r="H82" s="14">
        <v>9900</v>
      </c>
      <c r="I82" s="14">
        <v>11880</v>
      </c>
      <c r="J82" s="15">
        <v>0.83333333333333337</v>
      </c>
    </row>
    <row r="83" spans="1:10" x14ac:dyDescent="0.25">
      <c r="A83" s="9">
        <v>143</v>
      </c>
      <c r="B83" s="16">
        <v>38718</v>
      </c>
      <c r="C83" s="11">
        <v>9</v>
      </c>
      <c r="D83" s="11" t="s">
        <v>170</v>
      </c>
      <c r="E83" s="11" t="s">
        <v>171</v>
      </c>
      <c r="F83" s="11" t="s">
        <v>28</v>
      </c>
      <c r="G83" s="17">
        <v>990</v>
      </c>
      <c r="H83" s="17">
        <v>8910</v>
      </c>
      <c r="I83" s="17">
        <v>11880</v>
      </c>
      <c r="J83" s="18">
        <v>0.75</v>
      </c>
    </row>
    <row r="84" spans="1:10" x14ac:dyDescent="0.25">
      <c r="A84" s="8">
        <v>143</v>
      </c>
      <c r="B84" s="13">
        <v>39083</v>
      </c>
      <c r="C84" s="10">
        <v>12</v>
      </c>
      <c r="D84" s="10" t="s">
        <v>170</v>
      </c>
      <c r="E84" s="10" t="s">
        <v>171</v>
      </c>
      <c r="F84" s="10" t="s">
        <v>28</v>
      </c>
      <c r="G84" s="14">
        <v>990</v>
      </c>
      <c r="H84" s="14">
        <v>11880</v>
      </c>
      <c r="I84" s="14">
        <v>11880</v>
      </c>
      <c r="J84" s="15">
        <v>1</v>
      </c>
    </row>
    <row r="85" spans="1:10" x14ac:dyDescent="0.25">
      <c r="A85" s="9">
        <v>143</v>
      </c>
      <c r="B85" s="16">
        <v>39448</v>
      </c>
      <c r="C85" s="11">
        <v>8</v>
      </c>
      <c r="D85" s="11" t="s">
        <v>170</v>
      </c>
      <c r="E85" s="11" t="s">
        <v>171</v>
      </c>
      <c r="F85" s="11" t="s">
        <v>28</v>
      </c>
      <c r="G85" s="17">
        <v>990</v>
      </c>
      <c r="H85" s="17">
        <v>7920</v>
      </c>
      <c r="I85" s="17">
        <v>11880</v>
      </c>
      <c r="J85" s="18">
        <v>0.66666666666666663</v>
      </c>
    </row>
    <row r="86" spans="1:10" x14ac:dyDescent="0.25">
      <c r="A86" s="8">
        <v>143</v>
      </c>
      <c r="B86" s="13">
        <v>39814</v>
      </c>
      <c r="C86" s="10">
        <v>10</v>
      </c>
      <c r="D86" s="10" t="s">
        <v>170</v>
      </c>
      <c r="E86" s="10" t="s">
        <v>171</v>
      </c>
      <c r="F86" s="10" t="s">
        <v>28</v>
      </c>
      <c r="G86" s="14">
        <v>990</v>
      </c>
      <c r="H86" s="14">
        <v>9900</v>
      </c>
      <c r="I86" s="14">
        <v>11880</v>
      </c>
      <c r="J86" s="15">
        <v>0.83333333333333337</v>
      </c>
    </row>
    <row r="87" spans="1:10" x14ac:dyDescent="0.25">
      <c r="A87" s="9">
        <v>143</v>
      </c>
      <c r="B87" s="16">
        <v>40179</v>
      </c>
      <c r="C87" s="11">
        <v>9</v>
      </c>
      <c r="D87" s="11" t="s">
        <v>170</v>
      </c>
      <c r="E87" s="11" t="s">
        <v>171</v>
      </c>
      <c r="F87" s="11" t="s">
        <v>28</v>
      </c>
      <c r="G87" s="17">
        <v>990</v>
      </c>
      <c r="H87" s="17">
        <v>8910</v>
      </c>
      <c r="I87" s="17">
        <v>11880</v>
      </c>
      <c r="J87" s="18">
        <v>0.75</v>
      </c>
    </row>
    <row r="88" spans="1:10" x14ac:dyDescent="0.25">
      <c r="A88" s="8">
        <v>143</v>
      </c>
      <c r="B88" s="13">
        <v>40544</v>
      </c>
      <c r="C88" s="10">
        <v>8</v>
      </c>
      <c r="D88" s="10" t="s">
        <v>170</v>
      </c>
      <c r="E88" s="10" t="s">
        <v>171</v>
      </c>
      <c r="F88" s="10" t="s">
        <v>28</v>
      </c>
      <c r="G88" s="14">
        <v>990</v>
      </c>
      <c r="H88" s="14">
        <v>7920</v>
      </c>
      <c r="I88" s="14">
        <v>11880</v>
      </c>
      <c r="J88" s="15">
        <v>0.66666666666666663</v>
      </c>
    </row>
    <row r="89" spans="1:10" x14ac:dyDescent="0.25">
      <c r="A89" s="9">
        <v>143</v>
      </c>
      <c r="B89" s="16">
        <v>40909</v>
      </c>
      <c r="C89" s="11">
        <v>12</v>
      </c>
      <c r="D89" s="11" t="s">
        <v>170</v>
      </c>
      <c r="E89" s="11" t="s">
        <v>171</v>
      </c>
      <c r="F89" s="11" t="s">
        <v>28</v>
      </c>
      <c r="G89" s="17">
        <v>990</v>
      </c>
      <c r="H89" s="17">
        <v>11880</v>
      </c>
      <c r="I89" s="17">
        <v>11880</v>
      </c>
      <c r="J89" s="18">
        <v>1</v>
      </c>
    </row>
    <row r="90" spans="1:10" x14ac:dyDescent="0.25">
      <c r="A90" s="8">
        <v>143</v>
      </c>
      <c r="B90" s="13">
        <v>41275</v>
      </c>
      <c r="C90" s="10">
        <v>8</v>
      </c>
      <c r="D90" s="10" t="s">
        <v>170</v>
      </c>
      <c r="E90" s="10" t="s">
        <v>171</v>
      </c>
      <c r="F90" s="10" t="s">
        <v>28</v>
      </c>
      <c r="G90" s="14">
        <v>990</v>
      </c>
      <c r="H90" s="14">
        <v>7920</v>
      </c>
      <c r="I90" s="14">
        <v>11880</v>
      </c>
      <c r="J90" s="15">
        <v>0.66666666666666663</v>
      </c>
    </row>
    <row r="91" spans="1:10" x14ac:dyDescent="0.25">
      <c r="A91" s="9">
        <v>143</v>
      </c>
      <c r="B91" s="16">
        <v>41640</v>
      </c>
      <c r="C91" s="11">
        <v>10</v>
      </c>
      <c r="D91" s="11" t="s">
        <v>170</v>
      </c>
      <c r="E91" s="11" t="s">
        <v>171</v>
      </c>
      <c r="F91" s="11" t="s">
        <v>28</v>
      </c>
      <c r="G91" s="17">
        <v>990</v>
      </c>
      <c r="H91" s="17">
        <v>9900</v>
      </c>
      <c r="I91" s="17">
        <v>11880</v>
      </c>
      <c r="J91" s="18">
        <v>0.83333333333333337</v>
      </c>
    </row>
    <row r="92" spans="1:10" x14ac:dyDescent="0.25">
      <c r="A92" s="8">
        <v>143</v>
      </c>
      <c r="B92" s="13">
        <v>42005</v>
      </c>
      <c r="C92" s="10">
        <v>10</v>
      </c>
      <c r="D92" s="10" t="s">
        <v>170</v>
      </c>
      <c r="E92" s="10" t="s">
        <v>171</v>
      </c>
      <c r="F92" s="10" t="s">
        <v>28</v>
      </c>
      <c r="G92" s="14">
        <v>990</v>
      </c>
      <c r="H92" s="14">
        <v>9900</v>
      </c>
      <c r="I92" s="14">
        <v>11880</v>
      </c>
      <c r="J92" s="15">
        <v>0.83333333333333337</v>
      </c>
    </row>
    <row r="93" spans="1:10" x14ac:dyDescent="0.25">
      <c r="A93" s="9">
        <v>143</v>
      </c>
      <c r="B93" s="16">
        <v>42370</v>
      </c>
      <c r="C93" s="11">
        <v>11</v>
      </c>
      <c r="D93" s="11" t="s">
        <v>170</v>
      </c>
      <c r="E93" s="11" t="s">
        <v>171</v>
      </c>
      <c r="F93" s="11" t="s">
        <v>28</v>
      </c>
      <c r="G93" s="17">
        <v>990</v>
      </c>
      <c r="H93" s="17">
        <v>10890</v>
      </c>
      <c r="I93" s="17">
        <v>11880</v>
      </c>
      <c r="J93" s="18">
        <v>0.91666666666666663</v>
      </c>
    </row>
    <row r="94" spans="1:10" x14ac:dyDescent="0.25">
      <c r="A94" s="8">
        <v>143</v>
      </c>
      <c r="B94" s="13">
        <v>42736</v>
      </c>
      <c r="C94" s="10">
        <v>11</v>
      </c>
      <c r="D94" s="10" t="s">
        <v>170</v>
      </c>
      <c r="E94" s="10" t="s">
        <v>171</v>
      </c>
      <c r="F94" s="10" t="s">
        <v>28</v>
      </c>
      <c r="G94" s="14">
        <v>990</v>
      </c>
      <c r="H94" s="14">
        <v>10890</v>
      </c>
      <c r="I94" s="14">
        <v>11880</v>
      </c>
      <c r="J94" s="15">
        <v>0.91666666666666663</v>
      </c>
    </row>
    <row r="95" spans="1:10" x14ac:dyDescent="0.25">
      <c r="A95" s="9">
        <v>143</v>
      </c>
      <c r="B95" s="16">
        <v>43101</v>
      </c>
      <c r="C95" s="11">
        <v>12</v>
      </c>
      <c r="D95" s="11" t="s">
        <v>170</v>
      </c>
      <c r="E95" s="11" t="s">
        <v>171</v>
      </c>
      <c r="F95" s="11" t="s">
        <v>28</v>
      </c>
      <c r="G95" s="17">
        <v>990</v>
      </c>
      <c r="H95" s="17">
        <v>11880</v>
      </c>
      <c r="I95" s="17">
        <v>11880</v>
      </c>
      <c r="J95" s="18">
        <v>1</v>
      </c>
    </row>
    <row r="96" spans="1:10" x14ac:dyDescent="0.25">
      <c r="A96" s="8">
        <v>143</v>
      </c>
      <c r="B96" s="13">
        <v>43466</v>
      </c>
      <c r="C96" s="10">
        <v>10</v>
      </c>
      <c r="D96" s="10" t="s">
        <v>170</v>
      </c>
      <c r="E96" s="10" t="s">
        <v>171</v>
      </c>
      <c r="F96" s="10" t="s">
        <v>28</v>
      </c>
      <c r="G96" s="14">
        <v>990</v>
      </c>
      <c r="H96" s="14">
        <v>9900</v>
      </c>
      <c r="I96" s="14">
        <v>11880</v>
      </c>
      <c r="J96" s="15">
        <v>0.83333333333333337</v>
      </c>
    </row>
    <row r="97" spans="1:10" x14ac:dyDescent="0.25">
      <c r="A97" s="9">
        <v>144</v>
      </c>
      <c r="B97" s="16">
        <v>36892</v>
      </c>
      <c r="C97" s="11">
        <v>11</v>
      </c>
      <c r="D97" s="11" t="s">
        <v>170</v>
      </c>
      <c r="E97" s="11" t="s">
        <v>171</v>
      </c>
      <c r="F97" s="11" t="s">
        <v>30</v>
      </c>
      <c r="G97" s="17">
        <v>275</v>
      </c>
      <c r="H97" s="17">
        <v>3025</v>
      </c>
      <c r="I97" s="17">
        <v>3300</v>
      </c>
      <c r="J97" s="18">
        <v>0.91666666666666663</v>
      </c>
    </row>
    <row r="98" spans="1:10" x14ac:dyDescent="0.25">
      <c r="A98" s="8">
        <v>144</v>
      </c>
      <c r="B98" s="13">
        <v>37257</v>
      </c>
      <c r="C98" s="10">
        <v>8</v>
      </c>
      <c r="D98" s="10" t="s">
        <v>170</v>
      </c>
      <c r="E98" s="10" t="s">
        <v>171</v>
      </c>
      <c r="F98" s="10" t="s">
        <v>30</v>
      </c>
      <c r="G98" s="14">
        <v>275</v>
      </c>
      <c r="H98" s="14">
        <v>2200</v>
      </c>
      <c r="I98" s="14">
        <v>3300</v>
      </c>
      <c r="J98" s="15">
        <v>0.66666666666666663</v>
      </c>
    </row>
    <row r="99" spans="1:10" x14ac:dyDescent="0.25">
      <c r="A99" s="9">
        <v>144</v>
      </c>
      <c r="B99" s="16">
        <v>37622</v>
      </c>
      <c r="C99" s="11">
        <v>11</v>
      </c>
      <c r="D99" s="11" t="s">
        <v>170</v>
      </c>
      <c r="E99" s="11" t="s">
        <v>171</v>
      </c>
      <c r="F99" s="11" t="s">
        <v>30</v>
      </c>
      <c r="G99" s="17">
        <v>275</v>
      </c>
      <c r="H99" s="17">
        <v>3025</v>
      </c>
      <c r="I99" s="17">
        <v>3300</v>
      </c>
      <c r="J99" s="18">
        <v>0.91666666666666663</v>
      </c>
    </row>
    <row r="100" spans="1:10" x14ac:dyDescent="0.25">
      <c r="A100" s="8">
        <v>144</v>
      </c>
      <c r="B100" s="13">
        <v>37987</v>
      </c>
      <c r="C100" s="10">
        <v>8</v>
      </c>
      <c r="D100" s="10" t="s">
        <v>170</v>
      </c>
      <c r="E100" s="10" t="s">
        <v>171</v>
      </c>
      <c r="F100" s="10" t="s">
        <v>30</v>
      </c>
      <c r="G100" s="14">
        <v>275</v>
      </c>
      <c r="H100" s="14">
        <v>2200</v>
      </c>
      <c r="I100" s="14">
        <v>3300</v>
      </c>
      <c r="J100" s="15">
        <v>0.66666666666666663</v>
      </c>
    </row>
    <row r="101" spans="1:10" x14ac:dyDescent="0.25">
      <c r="A101" s="9">
        <v>144</v>
      </c>
      <c r="B101" s="16">
        <v>38353</v>
      </c>
      <c r="C101" s="11">
        <v>10</v>
      </c>
      <c r="D101" s="11" t="s">
        <v>170</v>
      </c>
      <c r="E101" s="11" t="s">
        <v>171</v>
      </c>
      <c r="F101" s="11" t="s">
        <v>30</v>
      </c>
      <c r="G101" s="17">
        <v>275</v>
      </c>
      <c r="H101" s="17">
        <v>2750</v>
      </c>
      <c r="I101" s="17">
        <v>3300</v>
      </c>
      <c r="J101" s="18">
        <v>0.83333333333333337</v>
      </c>
    </row>
    <row r="102" spans="1:10" x14ac:dyDescent="0.25">
      <c r="A102" s="8">
        <v>144</v>
      </c>
      <c r="B102" s="13">
        <v>38718</v>
      </c>
      <c r="C102" s="10">
        <v>9</v>
      </c>
      <c r="D102" s="10" t="s">
        <v>170</v>
      </c>
      <c r="E102" s="10" t="s">
        <v>171</v>
      </c>
      <c r="F102" s="10" t="s">
        <v>30</v>
      </c>
      <c r="G102" s="14">
        <v>275</v>
      </c>
      <c r="H102" s="14">
        <v>2475</v>
      </c>
      <c r="I102" s="14">
        <v>3300</v>
      </c>
      <c r="J102" s="15">
        <v>0.75</v>
      </c>
    </row>
    <row r="103" spans="1:10" x14ac:dyDescent="0.25">
      <c r="A103" s="9">
        <v>144</v>
      </c>
      <c r="B103" s="16">
        <v>39083</v>
      </c>
      <c r="C103" s="11">
        <v>8</v>
      </c>
      <c r="D103" s="11" t="s">
        <v>170</v>
      </c>
      <c r="E103" s="11" t="s">
        <v>171</v>
      </c>
      <c r="F103" s="11" t="s">
        <v>30</v>
      </c>
      <c r="G103" s="17">
        <v>275</v>
      </c>
      <c r="H103" s="17">
        <v>2200</v>
      </c>
      <c r="I103" s="17">
        <v>3300</v>
      </c>
      <c r="J103" s="18">
        <v>0.66666666666666663</v>
      </c>
    </row>
    <row r="104" spans="1:10" x14ac:dyDescent="0.25">
      <c r="A104" s="8">
        <v>144</v>
      </c>
      <c r="B104" s="13">
        <v>39448</v>
      </c>
      <c r="C104" s="10">
        <v>10</v>
      </c>
      <c r="D104" s="10" t="s">
        <v>170</v>
      </c>
      <c r="E104" s="10" t="s">
        <v>171</v>
      </c>
      <c r="F104" s="10" t="s">
        <v>30</v>
      </c>
      <c r="G104" s="14">
        <v>275</v>
      </c>
      <c r="H104" s="14">
        <v>2750</v>
      </c>
      <c r="I104" s="14">
        <v>3300</v>
      </c>
      <c r="J104" s="15">
        <v>0.83333333333333337</v>
      </c>
    </row>
    <row r="105" spans="1:10" x14ac:dyDescent="0.25">
      <c r="A105" s="9">
        <v>144</v>
      </c>
      <c r="B105" s="16">
        <v>39814</v>
      </c>
      <c r="C105" s="11">
        <v>9</v>
      </c>
      <c r="D105" s="11" t="s">
        <v>170</v>
      </c>
      <c r="E105" s="11" t="s">
        <v>171</v>
      </c>
      <c r="F105" s="11" t="s">
        <v>30</v>
      </c>
      <c r="G105" s="17">
        <v>275</v>
      </c>
      <c r="H105" s="17">
        <v>2475</v>
      </c>
      <c r="I105" s="17">
        <v>3300</v>
      </c>
      <c r="J105" s="18">
        <v>0.75</v>
      </c>
    </row>
    <row r="106" spans="1:10" x14ac:dyDescent="0.25">
      <c r="A106" s="8">
        <v>144</v>
      </c>
      <c r="B106" s="13">
        <v>40179</v>
      </c>
      <c r="C106" s="10">
        <v>12</v>
      </c>
      <c r="D106" s="10" t="s">
        <v>170</v>
      </c>
      <c r="E106" s="10" t="s">
        <v>171</v>
      </c>
      <c r="F106" s="10" t="s">
        <v>30</v>
      </c>
      <c r="G106" s="14">
        <v>275</v>
      </c>
      <c r="H106" s="14">
        <v>3300</v>
      </c>
      <c r="I106" s="14">
        <v>3300</v>
      </c>
      <c r="J106" s="15">
        <v>1</v>
      </c>
    </row>
    <row r="107" spans="1:10" x14ac:dyDescent="0.25">
      <c r="A107" s="9">
        <v>144</v>
      </c>
      <c r="B107" s="16">
        <v>40544</v>
      </c>
      <c r="C107" s="11">
        <v>8</v>
      </c>
      <c r="D107" s="11" t="s">
        <v>170</v>
      </c>
      <c r="E107" s="11" t="s">
        <v>171</v>
      </c>
      <c r="F107" s="11" t="s">
        <v>30</v>
      </c>
      <c r="G107" s="17">
        <v>275</v>
      </c>
      <c r="H107" s="17">
        <v>2200</v>
      </c>
      <c r="I107" s="17">
        <v>3300</v>
      </c>
      <c r="J107" s="18">
        <v>0.66666666666666663</v>
      </c>
    </row>
    <row r="108" spans="1:10" x14ac:dyDescent="0.25">
      <c r="A108" s="8">
        <v>144</v>
      </c>
      <c r="B108" s="13">
        <v>40909</v>
      </c>
      <c r="C108" s="10">
        <v>9</v>
      </c>
      <c r="D108" s="10" t="s">
        <v>170</v>
      </c>
      <c r="E108" s="10" t="s">
        <v>171</v>
      </c>
      <c r="F108" s="10" t="s">
        <v>30</v>
      </c>
      <c r="G108" s="14">
        <v>275</v>
      </c>
      <c r="H108" s="14">
        <v>2475</v>
      </c>
      <c r="I108" s="14">
        <v>3300</v>
      </c>
      <c r="J108" s="15">
        <v>0.75</v>
      </c>
    </row>
    <row r="109" spans="1:10" x14ac:dyDescent="0.25">
      <c r="A109" s="9">
        <v>144</v>
      </c>
      <c r="B109" s="16">
        <v>41275</v>
      </c>
      <c r="C109" s="11">
        <v>10</v>
      </c>
      <c r="D109" s="11" t="s">
        <v>170</v>
      </c>
      <c r="E109" s="11" t="s">
        <v>171</v>
      </c>
      <c r="F109" s="11" t="s">
        <v>30</v>
      </c>
      <c r="G109" s="17">
        <v>275</v>
      </c>
      <c r="H109" s="17">
        <v>2750</v>
      </c>
      <c r="I109" s="17">
        <v>3300</v>
      </c>
      <c r="J109" s="18">
        <v>0.83333333333333337</v>
      </c>
    </row>
    <row r="110" spans="1:10" x14ac:dyDescent="0.25">
      <c r="A110" s="8">
        <v>144</v>
      </c>
      <c r="B110" s="13">
        <v>41640</v>
      </c>
      <c r="C110" s="10">
        <v>8</v>
      </c>
      <c r="D110" s="10" t="s">
        <v>170</v>
      </c>
      <c r="E110" s="10" t="s">
        <v>171</v>
      </c>
      <c r="F110" s="10" t="s">
        <v>30</v>
      </c>
      <c r="G110" s="14">
        <v>275</v>
      </c>
      <c r="H110" s="14">
        <v>2200</v>
      </c>
      <c r="I110" s="14">
        <v>3300</v>
      </c>
      <c r="J110" s="15">
        <v>0.66666666666666663</v>
      </c>
    </row>
    <row r="111" spans="1:10" x14ac:dyDescent="0.25">
      <c r="A111" s="9">
        <v>144</v>
      </c>
      <c r="B111" s="16">
        <v>42005</v>
      </c>
      <c r="C111" s="11">
        <v>8</v>
      </c>
      <c r="D111" s="11" t="s">
        <v>170</v>
      </c>
      <c r="E111" s="11" t="s">
        <v>171</v>
      </c>
      <c r="F111" s="11" t="s">
        <v>30</v>
      </c>
      <c r="G111" s="17">
        <v>275</v>
      </c>
      <c r="H111" s="17">
        <v>2200</v>
      </c>
      <c r="I111" s="17">
        <v>3300</v>
      </c>
      <c r="J111" s="18">
        <v>0.66666666666666663</v>
      </c>
    </row>
    <row r="112" spans="1:10" x14ac:dyDescent="0.25">
      <c r="A112" s="8">
        <v>144</v>
      </c>
      <c r="B112" s="13">
        <v>42370</v>
      </c>
      <c r="C112" s="10">
        <v>12</v>
      </c>
      <c r="D112" s="10" t="s">
        <v>170</v>
      </c>
      <c r="E112" s="10" t="s">
        <v>171</v>
      </c>
      <c r="F112" s="10" t="s">
        <v>30</v>
      </c>
      <c r="G112" s="14">
        <v>275</v>
      </c>
      <c r="H112" s="14">
        <v>3300</v>
      </c>
      <c r="I112" s="14">
        <v>3300</v>
      </c>
      <c r="J112" s="15">
        <v>1</v>
      </c>
    </row>
    <row r="113" spans="1:10" x14ac:dyDescent="0.25">
      <c r="A113" s="9">
        <v>144</v>
      </c>
      <c r="B113" s="16">
        <v>42736</v>
      </c>
      <c r="C113" s="11">
        <v>12</v>
      </c>
      <c r="D113" s="11" t="s">
        <v>170</v>
      </c>
      <c r="E113" s="11" t="s">
        <v>171</v>
      </c>
      <c r="F113" s="11" t="s">
        <v>30</v>
      </c>
      <c r="G113" s="17">
        <v>275</v>
      </c>
      <c r="H113" s="17">
        <v>3300</v>
      </c>
      <c r="I113" s="17">
        <v>3300</v>
      </c>
      <c r="J113" s="18">
        <v>1</v>
      </c>
    </row>
    <row r="114" spans="1:10" x14ac:dyDescent="0.25">
      <c r="A114" s="8">
        <v>144</v>
      </c>
      <c r="B114" s="13">
        <v>43101</v>
      </c>
      <c r="C114" s="10">
        <v>12</v>
      </c>
      <c r="D114" s="10" t="s">
        <v>170</v>
      </c>
      <c r="E114" s="10" t="s">
        <v>171</v>
      </c>
      <c r="F114" s="10" t="s">
        <v>30</v>
      </c>
      <c r="G114" s="14">
        <v>275</v>
      </c>
      <c r="H114" s="14">
        <v>3300</v>
      </c>
      <c r="I114" s="14">
        <v>3300</v>
      </c>
      <c r="J114" s="15">
        <v>1</v>
      </c>
    </row>
    <row r="115" spans="1:10" x14ac:dyDescent="0.25">
      <c r="A115" s="9">
        <v>144</v>
      </c>
      <c r="B115" s="16">
        <v>43466</v>
      </c>
      <c r="C115" s="11">
        <v>12</v>
      </c>
      <c r="D115" s="11" t="s">
        <v>170</v>
      </c>
      <c r="E115" s="11" t="s">
        <v>171</v>
      </c>
      <c r="F115" s="11" t="s">
        <v>30</v>
      </c>
      <c r="G115" s="17">
        <v>275</v>
      </c>
      <c r="H115" s="17">
        <v>3300</v>
      </c>
      <c r="I115" s="17">
        <v>3300</v>
      </c>
      <c r="J115" s="18">
        <v>1</v>
      </c>
    </row>
    <row r="116" spans="1:10" x14ac:dyDescent="0.25">
      <c r="A116" s="8">
        <v>145</v>
      </c>
      <c r="B116" s="13">
        <v>36892</v>
      </c>
      <c r="C116" s="10">
        <v>11</v>
      </c>
      <c r="D116" s="10" t="s">
        <v>170</v>
      </c>
      <c r="E116" s="10" t="s">
        <v>171</v>
      </c>
      <c r="F116" s="10" t="s">
        <v>20</v>
      </c>
      <c r="G116" s="14">
        <v>330</v>
      </c>
      <c r="H116" s="14">
        <v>3630</v>
      </c>
      <c r="I116" s="14">
        <v>3960</v>
      </c>
      <c r="J116" s="15">
        <v>0.91666666666666663</v>
      </c>
    </row>
    <row r="117" spans="1:10" x14ac:dyDescent="0.25">
      <c r="A117" s="9">
        <v>145</v>
      </c>
      <c r="B117" s="16">
        <v>37257</v>
      </c>
      <c r="C117" s="11">
        <v>9</v>
      </c>
      <c r="D117" s="11" t="s">
        <v>170</v>
      </c>
      <c r="E117" s="11" t="s">
        <v>171</v>
      </c>
      <c r="F117" s="11" t="s">
        <v>20</v>
      </c>
      <c r="G117" s="17">
        <v>330</v>
      </c>
      <c r="H117" s="17">
        <v>2970</v>
      </c>
      <c r="I117" s="17">
        <v>3960</v>
      </c>
      <c r="J117" s="18">
        <v>0.75</v>
      </c>
    </row>
    <row r="118" spans="1:10" x14ac:dyDescent="0.25">
      <c r="A118" s="8">
        <v>145</v>
      </c>
      <c r="B118" s="13">
        <v>37622</v>
      </c>
      <c r="C118" s="10">
        <v>10</v>
      </c>
      <c r="D118" s="10" t="s">
        <v>170</v>
      </c>
      <c r="E118" s="10" t="s">
        <v>171</v>
      </c>
      <c r="F118" s="10" t="s">
        <v>20</v>
      </c>
      <c r="G118" s="14">
        <v>330</v>
      </c>
      <c r="H118" s="14">
        <v>3300</v>
      </c>
      <c r="I118" s="14">
        <v>3960</v>
      </c>
      <c r="J118" s="15">
        <v>0.83333333333333337</v>
      </c>
    </row>
    <row r="119" spans="1:10" x14ac:dyDescent="0.25">
      <c r="A119" s="9">
        <v>145</v>
      </c>
      <c r="B119" s="16">
        <v>37987</v>
      </c>
      <c r="C119" s="11">
        <v>8</v>
      </c>
      <c r="D119" s="11" t="s">
        <v>170</v>
      </c>
      <c r="E119" s="11" t="s">
        <v>171</v>
      </c>
      <c r="F119" s="11" t="s">
        <v>20</v>
      </c>
      <c r="G119" s="17">
        <v>330</v>
      </c>
      <c r="H119" s="17">
        <v>2640</v>
      </c>
      <c r="I119" s="17">
        <v>3960</v>
      </c>
      <c r="J119" s="18">
        <v>0.66666666666666663</v>
      </c>
    </row>
    <row r="120" spans="1:10" x14ac:dyDescent="0.25">
      <c r="A120" s="8">
        <v>145</v>
      </c>
      <c r="B120" s="13">
        <v>38353</v>
      </c>
      <c r="C120" s="10">
        <v>10</v>
      </c>
      <c r="D120" s="10" t="s">
        <v>170</v>
      </c>
      <c r="E120" s="10" t="s">
        <v>171</v>
      </c>
      <c r="F120" s="10" t="s">
        <v>20</v>
      </c>
      <c r="G120" s="14">
        <v>330</v>
      </c>
      <c r="H120" s="14">
        <v>3300</v>
      </c>
      <c r="I120" s="14">
        <v>3960</v>
      </c>
      <c r="J120" s="15">
        <v>0.83333333333333337</v>
      </c>
    </row>
    <row r="121" spans="1:10" x14ac:dyDescent="0.25">
      <c r="A121" s="9">
        <v>145</v>
      </c>
      <c r="B121" s="16">
        <v>38718</v>
      </c>
      <c r="C121" s="11">
        <v>12</v>
      </c>
      <c r="D121" s="11" t="s">
        <v>170</v>
      </c>
      <c r="E121" s="11" t="s">
        <v>171</v>
      </c>
      <c r="F121" s="11" t="s">
        <v>20</v>
      </c>
      <c r="G121" s="17">
        <v>330</v>
      </c>
      <c r="H121" s="17">
        <v>3960</v>
      </c>
      <c r="I121" s="17">
        <v>3960</v>
      </c>
      <c r="J121" s="18">
        <v>1</v>
      </c>
    </row>
    <row r="122" spans="1:10" x14ac:dyDescent="0.25">
      <c r="A122" s="8">
        <v>145</v>
      </c>
      <c r="B122" s="13">
        <v>39083</v>
      </c>
      <c r="C122" s="10">
        <v>10</v>
      </c>
      <c r="D122" s="10" t="s">
        <v>170</v>
      </c>
      <c r="E122" s="10" t="s">
        <v>171</v>
      </c>
      <c r="F122" s="10" t="s">
        <v>20</v>
      </c>
      <c r="G122" s="14">
        <v>330</v>
      </c>
      <c r="H122" s="14">
        <v>3300</v>
      </c>
      <c r="I122" s="14">
        <v>3960</v>
      </c>
      <c r="J122" s="15">
        <v>0.83333333333333337</v>
      </c>
    </row>
    <row r="123" spans="1:10" x14ac:dyDescent="0.25">
      <c r="A123" s="9">
        <v>145</v>
      </c>
      <c r="B123" s="16">
        <v>39448</v>
      </c>
      <c r="C123" s="11">
        <v>9</v>
      </c>
      <c r="D123" s="11" t="s">
        <v>170</v>
      </c>
      <c r="E123" s="11" t="s">
        <v>171</v>
      </c>
      <c r="F123" s="11" t="s">
        <v>20</v>
      </c>
      <c r="G123" s="17">
        <v>330</v>
      </c>
      <c r="H123" s="17">
        <v>2970</v>
      </c>
      <c r="I123" s="17">
        <v>3960</v>
      </c>
      <c r="J123" s="18">
        <v>0.75</v>
      </c>
    </row>
    <row r="124" spans="1:10" x14ac:dyDescent="0.25">
      <c r="A124" s="8">
        <v>145</v>
      </c>
      <c r="B124" s="13">
        <v>39814</v>
      </c>
      <c r="C124" s="10">
        <v>12</v>
      </c>
      <c r="D124" s="10" t="s">
        <v>170</v>
      </c>
      <c r="E124" s="10" t="s">
        <v>171</v>
      </c>
      <c r="F124" s="10" t="s">
        <v>20</v>
      </c>
      <c r="G124" s="14">
        <v>330</v>
      </c>
      <c r="H124" s="14">
        <v>3960</v>
      </c>
      <c r="I124" s="14">
        <v>3960</v>
      </c>
      <c r="J124" s="15">
        <v>1</v>
      </c>
    </row>
    <row r="125" spans="1:10" x14ac:dyDescent="0.25">
      <c r="A125" s="9">
        <v>145</v>
      </c>
      <c r="B125" s="16">
        <v>40179</v>
      </c>
      <c r="C125" s="11">
        <v>11</v>
      </c>
      <c r="D125" s="11" t="s">
        <v>170</v>
      </c>
      <c r="E125" s="11" t="s">
        <v>171</v>
      </c>
      <c r="F125" s="11" t="s">
        <v>20</v>
      </c>
      <c r="G125" s="17">
        <v>330</v>
      </c>
      <c r="H125" s="17">
        <v>3630</v>
      </c>
      <c r="I125" s="17">
        <v>3960</v>
      </c>
      <c r="J125" s="18">
        <v>0.91666666666666663</v>
      </c>
    </row>
    <row r="126" spans="1:10" x14ac:dyDescent="0.25">
      <c r="A126" s="8">
        <v>145</v>
      </c>
      <c r="B126" s="13">
        <v>40544</v>
      </c>
      <c r="C126" s="10">
        <v>11</v>
      </c>
      <c r="D126" s="10" t="s">
        <v>170</v>
      </c>
      <c r="E126" s="10" t="s">
        <v>171</v>
      </c>
      <c r="F126" s="10" t="s">
        <v>20</v>
      </c>
      <c r="G126" s="14">
        <v>330</v>
      </c>
      <c r="H126" s="14">
        <v>3630</v>
      </c>
      <c r="I126" s="14">
        <v>3960</v>
      </c>
      <c r="J126" s="15">
        <v>0.91666666666666663</v>
      </c>
    </row>
    <row r="127" spans="1:10" x14ac:dyDescent="0.25">
      <c r="A127" s="9">
        <v>145</v>
      </c>
      <c r="B127" s="16">
        <v>40909</v>
      </c>
      <c r="C127" s="11">
        <v>9</v>
      </c>
      <c r="D127" s="11" t="s">
        <v>170</v>
      </c>
      <c r="E127" s="11" t="s">
        <v>171</v>
      </c>
      <c r="F127" s="11" t="s">
        <v>20</v>
      </c>
      <c r="G127" s="17">
        <v>330</v>
      </c>
      <c r="H127" s="17">
        <v>2970</v>
      </c>
      <c r="I127" s="17">
        <v>3960</v>
      </c>
      <c r="J127" s="18">
        <v>0.75</v>
      </c>
    </row>
    <row r="128" spans="1:10" x14ac:dyDescent="0.25">
      <c r="A128" s="8">
        <v>145</v>
      </c>
      <c r="B128" s="13">
        <v>41275</v>
      </c>
      <c r="C128" s="10">
        <v>9</v>
      </c>
      <c r="D128" s="10" t="s">
        <v>170</v>
      </c>
      <c r="E128" s="10" t="s">
        <v>171</v>
      </c>
      <c r="F128" s="10" t="s">
        <v>20</v>
      </c>
      <c r="G128" s="14">
        <v>330</v>
      </c>
      <c r="H128" s="14">
        <v>2970</v>
      </c>
      <c r="I128" s="14">
        <v>3960</v>
      </c>
      <c r="J128" s="15">
        <v>0.75</v>
      </c>
    </row>
    <row r="129" spans="1:10" x14ac:dyDescent="0.25">
      <c r="A129" s="9">
        <v>145</v>
      </c>
      <c r="B129" s="16">
        <v>41640</v>
      </c>
      <c r="C129" s="11">
        <v>9</v>
      </c>
      <c r="D129" s="11" t="s">
        <v>170</v>
      </c>
      <c r="E129" s="11" t="s">
        <v>171</v>
      </c>
      <c r="F129" s="11" t="s">
        <v>20</v>
      </c>
      <c r="G129" s="17">
        <v>330</v>
      </c>
      <c r="H129" s="17">
        <v>2970</v>
      </c>
      <c r="I129" s="17">
        <v>3960</v>
      </c>
      <c r="J129" s="18">
        <v>0.75</v>
      </c>
    </row>
    <row r="130" spans="1:10" x14ac:dyDescent="0.25">
      <c r="A130" s="8">
        <v>145</v>
      </c>
      <c r="B130" s="13">
        <v>42005</v>
      </c>
      <c r="C130" s="10">
        <v>10</v>
      </c>
      <c r="D130" s="10" t="s">
        <v>170</v>
      </c>
      <c r="E130" s="10" t="s">
        <v>171</v>
      </c>
      <c r="F130" s="10" t="s">
        <v>20</v>
      </c>
      <c r="G130" s="14">
        <v>330</v>
      </c>
      <c r="H130" s="14">
        <v>3300</v>
      </c>
      <c r="I130" s="14">
        <v>3960</v>
      </c>
      <c r="J130" s="15">
        <v>0.83333333333333337</v>
      </c>
    </row>
    <row r="131" spans="1:10" x14ac:dyDescent="0.25">
      <c r="A131" s="9">
        <v>145</v>
      </c>
      <c r="B131" s="16">
        <v>42370</v>
      </c>
      <c r="C131" s="11">
        <v>9</v>
      </c>
      <c r="D131" s="11" t="s">
        <v>170</v>
      </c>
      <c r="E131" s="11" t="s">
        <v>171</v>
      </c>
      <c r="F131" s="11" t="s">
        <v>20</v>
      </c>
      <c r="G131" s="17">
        <v>330</v>
      </c>
      <c r="H131" s="17">
        <v>2970</v>
      </c>
      <c r="I131" s="17">
        <v>3960</v>
      </c>
      <c r="J131" s="18">
        <v>0.75</v>
      </c>
    </row>
    <row r="132" spans="1:10" x14ac:dyDescent="0.25">
      <c r="A132" s="8">
        <v>145</v>
      </c>
      <c r="B132" s="13">
        <v>42736</v>
      </c>
      <c r="C132" s="10">
        <v>9</v>
      </c>
      <c r="D132" s="10" t="s">
        <v>170</v>
      </c>
      <c r="E132" s="10" t="s">
        <v>171</v>
      </c>
      <c r="F132" s="10" t="s">
        <v>20</v>
      </c>
      <c r="G132" s="14">
        <v>330</v>
      </c>
      <c r="H132" s="14">
        <v>2970</v>
      </c>
      <c r="I132" s="14">
        <v>3960</v>
      </c>
      <c r="J132" s="15">
        <v>0.75</v>
      </c>
    </row>
    <row r="133" spans="1:10" x14ac:dyDescent="0.25">
      <c r="A133" s="9">
        <v>145</v>
      </c>
      <c r="B133" s="16">
        <v>43101</v>
      </c>
      <c r="C133" s="11">
        <v>12</v>
      </c>
      <c r="D133" s="11" t="s">
        <v>170</v>
      </c>
      <c r="E133" s="11" t="s">
        <v>171</v>
      </c>
      <c r="F133" s="11" t="s">
        <v>20</v>
      </c>
      <c r="G133" s="17">
        <v>330</v>
      </c>
      <c r="H133" s="17">
        <v>3960</v>
      </c>
      <c r="I133" s="17">
        <v>3960</v>
      </c>
      <c r="J133" s="18">
        <v>1</v>
      </c>
    </row>
    <row r="134" spans="1:10" x14ac:dyDescent="0.25">
      <c r="A134" s="8">
        <v>145</v>
      </c>
      <c r="B134" s="13">
        <v>43466</v>
      </c>
      <c r="C134" s="10">
        <v>10</v>
      </c>
      <c r="D134" s="10" t="s">
        <v>170</v>
      </c>
      <c r="E134" s="10" t="s">
        <v>171</v>
      </c>
      <c r="F134" s="10" t="s">
        <v>20</v>
      </c>
      <c r="G134" s="14">
        <v>330</v>
      </c>
      <c r="H134" s="14">
        <v>3300</v>
      </c>
      <c r="I134" s="14">
        <v>3960</v>
      </c>
      <c r="J134" s="15">
        <v>0.83333333333333337</v>
      </c>
    </row>
    <row r="135" spans="1:10" x14ac:dyDescent="0.25">
      <c r="A135" s="9">
        <v>146</v>
      </c>
      <c r="B135" s="16">
        <v>36892</v>
      </c>
      <c r="C135" s="11">
        <v>9</v>
      </c>
      <c r="D135" s="11" t="s">
        <v>170</v>
      </c>
      <c r="E135" s="11" t="s">
        <v>171</v>
      </c>
      <c r="F135" s="11" t="s">
        <v>24</v>
      </c>
      <c r="G135" s="17">
        <v>550</v>
      </c>
      <c r="H135" s="17">
        <v>4950</v>
      </c>
      <c r="I135" s="17">
        <v>6600</v>
      </c>
      <c r="J135" s="18">
        <v>0.75</v>
      </c>
    </row>
    <row r="136" spans="1:10" x14ac:dyDescent="0.25">
      <c r="A136" s="8">
        <v>146</v>
      </c>
      <c r="B136" s="13">
        <v>37257</v>
      </c>
      <c r="C136" s="10">
        <v>11</v>
      </c>
      <c r="D136" s="10" t="s">
        <v>170</v>
      </c>
      <c r="E136" s="10" t="s">
        <v>171</v>
      </c>
      <c r="F136" s="10" t="s">
        <v>24</v>
      </c>
      <c r="G136" s="14">
        <v>550</v>
      </c>
      <c r="H136" s="14">
        <v>6050</v>
      </c>
      <c r="I136" s="14">
        <v>6600</v>
      </c>
      <c r="J136" s="15">
        <v>0.91666666666666663</v>
      </c>
    </row>
    <row r="137" spans="1:10" x14ac:dyDescent="0.25">
      <c r="A137" s="9">
        <v>146</v>
      </c>
      <c r="B137" s="16">
        <v>37622</v>
      </c>
      <c r="C137" s="11">
        <v>8</v>
      </c>
      <c r="D137" s="11" t="s">
        <v>170</v>
      </c>
      <c r="E137" s="11" t="s">
        <v>171</v>
      </c>
      <c r="F137" s="11" t="s">
        <v>24</v>
      </c>
      <c r="G137" s="17">
        <v>550</v>
      </c>
      <c r="H137" s="17">
        <v>4400</v>
      </c>
      <c r="I137" s="17">
        <v>6600</v>
      </c>
      <c r="J137" s="18">
        <v>0.66666666666666663</v>
      </c>
    </row>
    <row r="138" spans="1:10" x14ac:dyDescent="0.25">
      <c r="A138" s="8">
        <v>146</v>
      </c>
      <c r="B138" s="13">
        <v>37987</v>
      </c>
      <c r="C138" s="10">
        <v>8</v>
      </c>
      <c r="D138" s="10" t="s">
        <v>170</v>
      </c>
      <c r="E138" s="10" t="s">
        <v>171</v>
      </c>
      <c r="F138" s="10" t="s">
        <v>24</v>
      </c>
      <c r="G138" s="14">
        <v>550</v>
      </c>
      <c r="H138" s="14">
        <v>4400</v>
      </c>
      <c r="I138" s="14">
        <v>6600</v>
      </c>
      <c r="J138" s="15">
        <v>0.66666666666666663</v>
      </c>
    </row>
    <row r="139" spans="1:10" x14ac:dyDescent="0.25">
      <c r="A139" s="9">
        <v>146</v>
      </c>
      <c r="B139" s="16">
        <v>38353</v>
      </c>
      <c r="C139" s="11">
        <v>11</v>
      </c>
      <c r="D139" s="11" t="s">
        <v>170</v>
      </c>
      <c r="E139" s="11" t="s">
        <v>171</v>
      </c>
      <c r="F139" s="11" t="s">
        <v>24</v>
      </c>
      <c r="G139" s="17">
        <v>550</v>
      </c>
      <c r="H139" s="17">
        <v>6050</v>
      </c>
      <c r="I139" s="17">
        <v>6600</v>
      </c>
      <c r="J139" s="18">
        <v>0.91666666666666663</v>
      </c>
    </row>
    <row r="140" spans="1:10" x14ac:dyDescent="0.25">
      <c r="A140" s="8">
        <v>146</v>
      </c>
      <c r="B140" s="13">
        <v>38718</v>
      </c>
      <c r="C140" s="10">
        <v>8</v>
      </c>
      <c r="D140" s="10" t="s">
        <v>170</v>
      </c>
      <c r="E140" s="10" t="s">
        <v>171</v>
      </c>
      <c r="F140" s="10" t="s">
        <v>24</v>
      </c>
      <c r="G140" s="14">
        <v>550</v>
      </c>
      <c r="H140" s="14">
        <v>4400</v>
      </c>
      <c r="I140" s="14">
        <v>6600</v>
      </c>
      <c r="J140" s="15">
        <v>0.66666666666666663</v>
      </c>
    </row>
    <row r="141" spans="1:10" x14ac:dyDescent="0.25">
      <c r="A141" s="9">
        <v>146</v>
      </c>
      <c r="B141" s="16">
        <v>39083</v>
      </c>
      <c r="C141" s="11">
        <v>10</v>
      </c>
      <c r="D141" s="11" t="s">
        <v>170</v>
      </c>
      <c r="E141" s="11" t="s">
        <v>171</v>
      </c>
      <c r="F141" s="11" t="s">
        <v>24</v>
      </c>
      <c r="G141" s="17">
        <v>550</v>
      </c>
      <c r="H141" s="17">
        <v>5500</v>
      </c>
      <c r="I141" s="17">
        <v>6600</v>
      </c>
      <c r="J141" s="18">
        <v>0.83333333333333337</v>
      </c>
    </row>
    <row r="142" spans="1:10" x14ac:dyDescent="0.25">
      <c r="A142" s="8">
        <v>146</v>
      </c>
      <c r="B142" s="13">
        <v>39448</v>
      </c>
      <c r="C142" s="10">
        <v>12</v>
      </c>
      <c r="D142" s="10" t="s">
        <v>170</v>
      </c>
      <c r="E142" s="10" t="s">
        <v>171</v>
      </c>
      <c r="F142" s="10" t="s">
        <v>24</v>
      </c>
      <c r="G142" s="14">
        <v>550</v>
      </c>
      <c r="H142" s="14">
        <v>6600</v>
      </c>
      <c r="I142" s="14">
        <v>6600</v>
      </c>
      <c r="J142" s="15">
        <v>1</v>
      </c>
    </row>
    <row r="143" spans="1:10" x14ac:dyDescent="0.25">
      <c r="A143" s="9">
        <v>146</v>
      </c>
      <c r="B143" s="16">
        <v>39814</v>
      </c>
      <c r="C143" s="11">
        <v>9</v>
      </c>
      <c r="D143" s="11" t="s">
        <v>170</v>
      </c>
      <c r="E143" s="11" t="s">
        <v>171</v>
      </c>
      <c r="F143" s="11" t="s">
        <v>24</v>
      </c>
      <c r="G143" s="17">
        <v>550</v>
      </c>
      <c r="H143" s="17">
        <v>4950</v>
      </c>
      <c r="I143" s="17">
        <v>6600</v>
      </c>
      <c r="J143" s="18">
        <v>0.75</v>
      </c>
    </row>
    <row r="144" spans="1:10" x14ac:dyDescent="0.25">
      <c r="A144" s="8">
        <v>146</v>
      </c>
      <c r="B144" s="13">
        <v>40179</v>
      </c>
      <c r="C144" s="10">
        <v>12</v>
      </c>
      <c r="D144" s="10" t="s">
        <v>170</v>
      </c>
      <c r="E144" s="10" t="s">
        <v>171</v>
      </c>
      <c r="F144" s="10" t="s">
        <v>24</v>
      </c>
      <c r="G144" s="14">
        <v>550</v>
      </c>
      <c r="H144" s="14">
        <v>6600</v>
      </c>
      <c r="I144" s="14">
        <v>6600</v>
      </c>
      <c r="J144" s="15">
        <v>1</v>
      </c>
    </row>
    <row r="145" spans="1:10" x14ac:dyDescent="0.25">
      <c r="A145" s="9">
        <v>146</v>
      </c>
      <c r="B145" s="16">
        <v>40544</v>
      </c>
      <c r="C145" s="11">
        <v>9</v>
      </c>
      <c r="D145" s="11" t="s">
        <v>170</v>
      </c>
      <c r="E145" s="11" t="s">
        <v>171</v>
      </c>
      <c r="F145" s="11" t="s">
        <v>24</v>
      </c>
      <c r="G145" s="17">
        <v>550</v>
      </c>
      <c r="H145" s="17">
        <v>4950</v>
      </c>
      <c r="I145" s="17">
        <v>6600</v>
      </c>
      <c r="J145" s="18">
        <v>0.75</v>
      </c>
    </row>
    <row r="146" spans="1:10" x14ac:dyDescent="0.25">
      <c r="A146" s="8">
        <v>146</v>
      </c>
      <c r="B146" s="13">
        <v>40909</v>
      </c>
      <c r="C146" s="10">
        <v>11</v>
      </c>
      <c r="D146" s="10" t="s">
        <v>170</v>
      </c>
      <c r="E146" s="10" t="s">
        <v>171</v>
      </c>
      <c r="F146" s="10" t="s">
        <v>24</v>
      </c>
      <c r="G146" s="14">
        <v>550</v>
      </c>
      <c r="H146" s="14">
        <v>6050</v>
      </c>
      <c r="I146" s="14">
        <v>6600</v>
      </c>
      <c r="J146" s="15">
        <v>0.91666666666666663</v>
      </c>
    </row>
    <row r="147" spans="1:10" x14ac:dyDescent="0.25">
      <c r="A147" s="9">
        <v>146</v>
      </c>
      <c r="B147" s="16">
        <v>41275</v>
      </c>
      <c r="C147" s="11">
        <v>12</v>
      </c>
      <c r="D147" s="11" t="s">
        <v>170</v>
      </c>
      <c r="E147" s="11" t="s">
        <v>171</v>
      </c>
      <c r="F147" s="11" t="s">
        <v>24</v>
      </c>
      <c r="G147" s="17">
        <v>550</v>
      </c>
      <c r="H147" s="17">
        <v>6600</v>
      </c>
      <c r="I147" s="17">
        <v>6600</v>
      </c>
      <c r="J147" s="18">
        <v>1</v>
      </c>
    </row>
    <row r="148" spans="1:10" x14ac:dyDescent="0.25">
      <c r="A148" s="8">
        <v>146</v>
      </c>
      <c r="B148" s="13">
        <v>41640</v>
      </c>
      <c r="C148" s="10">
        <v>12</v>
      </c>
      <c r="D148" s="10" t="s">
        <v>170</v>
      </c>
      <c r="E148" s="10" t="s">
        <v>171</v>
      </c>
      <c r="F148" s="10" t="s">
        <v>24</v>
      </c>
      <c r="G148" s="14">
        <v>550</v>
      </c>
      <c r="H148" s="14">
        <v>6600</v>
      </c>
      <c r="I148" s="14">
        <v>6600</v>
      </c>
      <c r="J148" s="15">
        <v>1</v>
      </c>
    </row>
    <row r="149" spans="1:10" x14ac:dyDescent="0.25">
      <c r="A149" s="9">
        <v>146</v>
      </c>
      <c r="B149" s="16">
        <v>42005</v>
      </c>
      <c r="C149" s="11">
        <v>10</v>
      </c>
      <c r="D149" s="11" t="s">
        <v>170</v>
      </c>
      <c r="E149" s="11" t="s">
        <v>171</v>
      </c>
      <c r="F149" s="11" t="s">
        <v>24</v>
      </c>
      <c r="G149" s="17">
        <v>550</v>
      </c>
      <c r="H149" s="17">
        <v>5500</v>
      </c>
      <c r="I149" s="17">
        <v>6600</v>
      </c>
      <c r="J149" s="18">
        <v>0.83333333333333337</v>
      </c>
    </row>
    <row r="150" spans="1:10" x14ac:dyDescent="0.25">
      <c r="A150" s="8">
        <v>146</v>
      </c>
      <c r="B150" s="13">
        <v>42370</v>
      </c>
      <c r="C150" s="10">
        <v>8</v>
      </c>
      <c r="D150" s="10" t="s">
        <v>170</v>
      </c>
      <c r="E150" s="10" t="s">
        <v>171</v>
      </c>
      <c r="F150" s="10" t="s">
        <v>24</v>
      </c>
      <c r="G150" s="14">
        <v>550</v>
      </c>
      <c r="H150" s="14">
        <v>4400</v>
      </c>
      <c r="I150" s="14">
        <v>6600</v>
      </c>
      <c r="J150" s="15">
        <v>0.66666666666666663</v>
      </c>
    </row>
    <row r="151" spans="1:10" x14ac:dyDescent="0.25">
      <c r="A151" s="9">
        <v>146</v>
      </c>
      <c r="B151" s="16">
        <v>42736</v>
      </c>
      <c r="C151" s="11">
        <v>8</v>
      </c>
      <c r="D151" s="11" t="s">
        <v>170</v>
      </c>
      <c r="E151" s="11" t="s">
        <v>171</v>
      </c>
      <c r="F151" s="11" t="s">
        <v>24</v>
      </c>
      <c r="G151" s="17">
        <v>550</v>
      </c>
      <c r="H151" s="17">
        <v>4400</v>
      </c>
      <c r="I151" s="17">
        <v>6600</v>
      </c>
      <c r="J151" s="18">
        <v>0.66666666666666663</v>
      </c>
    </row>
    <row r="152" spans="1:10" x14ac:dyDescent="0.25">
      <c r="A152" s="8">
        <v>146</v>
      </c>
      <c r="B152" s="13">
        <v>43101</v>
      </c>
      <c r="C152" s="10">
        <v>10</v>
      </c>
      <c r="D152" s="10" t="s">
        <v>170</v>
      </c>
      <c r="E152" s="10" t="s">
        <v>171</v>
      </c>
      <c r="F152" s="10" t="s">
        <v>24</v>
      </c>
      <c r="G152" s="14">
        <v>550</v>
      </c>
      <c r="H152" s="14">
        <v>5500</v>
      </c>
      <c r="I152" s="14">
        <v>6600</v>
      </c>
      <c r="J152" s="15">
        <v>0.83333333333333337</v>
      </c>
    </row>
    <row r="153" spans="1:10" x14ac:dyDescent="0.25">
      <c r="A153" s="9">
        <v>146</v>
      </c>
      <c r="B153" s="16">
        <v>43466</v>
      </c>
      <c r="C153" s="11">
        <v>9</v>
      </c>
      <c r="D153" s="11" t="s">
        <v>170</v>
      </c>
      <c r="E153" s="11" t="s">
        <v>171</v>
      </c>
      <c r="F153" s="11" t="s">
        <v>24</v>
      </c>
      <c r="G153" s="17">
        <v>550</v>
      </c>
      <c r="H153" s="17">
        <v>4950</v>
      </c>
      <c r="I153" s="17">
        <v>6600</v>
      </c>
      <c r="J153" s="18">
        <v>0.75</v>
      </c>
    </row>
    <row r="154" spans="1:10" x14ac:dyDescent="0.25">
      <c r="A154" s="8">
        <v>147</v>
      </c>
      <c r="B154" s="13">
        <v>36892</v>
      </c>
      <c r="C154" s="10">
        <v>12</v>
      </c>
      <c r="D154" s="10" t="s">
        <v>170</v>
      </c>
      <c r="E154" s="10" t="s">
        <v>171</v>
      </c>
      <c r="F154" s="10" t="s">
        <v>26</v>
      </c>
      <c r="G154" s="14">
        <v>495</v>
      </c>
      <c r="H154" s="14">
        <v>5940</v>
      </c>
      <c r="I154" s="14">
        <v>5940</v>
      </c>
      <c r="J154" s="15">
        <v>1</v>
      </c>
    </row>
    <row r="155" spans="1:10" x14ac:dyDescent="0.25">
      <c r="A155" s="9">
        <v>147</v>
      </c>
      <c r="B155" s="16">
        <v>37257</v>
      </c>
      <c r="C155" s="11">
        <v>10</v>
      </c>
      <c r="D155" s="11" t="s">
        <v>170</v>
      </c>
      <c r="E155" s="11" t="s">
        <v>171</v>
      </c>
      <c r="F155" s="11" t="s">
        <v>26</v>
      </c>
      <c r="G155" s="17">
        <v>495</v>
      </c>
      <c r="H155" s="17">
        <v>4950</v>
      </c>
      <c r="I155" s="17">
        <v>5940</v>
      </c>
      <c r="J155" s="18">
        <v>0.83333333333333337</v>
      </c>
    </row>
    <row r="156" spans="1:10" x14ac:dyDescent="0.25">
      <c r="A156" s="8">
        <v>147</v>
      </c>
      <c r="B156" s="13">
        <v>37622</v>
      </c>
      <c r="C156" s="10">
        <v>10</v>
      </c>
      <c r="D156" s="10" t="s">
        <v>170</v>
      </c>
      <c r="E156" s="10" t="s">
        <v>171</v>
      </c>
      <c r="F156" s="10" t="s">
        <v>26</v>
      </c>
      <c r="G156" s="14">
        <v>495</v>
      </c>
      <c r="H156" s="14">
        <v>4950</v>
      </c>
      <c r="I156" s="14">
        <v>5940</v>
      </c>
      <c r="J156" s="15">
        <v>0.83333333333333337</v>
      </c>
    </row>
    <row r="157" spans="1:10" x14ac:dyDescent="0.25">
      <c r="A157" s="9">
        <v>147</v>
      </c>
      <c r="B157" s="16">
        <v>37987</v>
      </c>
      <c r="C157" s="11">
        <v>11</v>
      </c>
      <c r="D157" s="11" t="s">
        <v>170</v>
      </c>
      <c r="E157" s="11" t="s">
        <v>171</v>
      </c>
      <c r="F157" s="11" t="s">
        <v>26</v>
      </c>
      <c r="G157" s="17">
        <v>495</v>
      </c>
      <c r="H157" s="17">
        <v>5445</v>
      </c>
      <c r="I157" s="17">
        <v>5940</v>
      </c>
      <c r="J157" s="18">
        <v>0.91666666666666663</v>
      </c>
    </row>
    <row r="158" spans="1:10" x14ac:dyDescent="0.25">
      <c r="A158" s="8">
        <v>147</v>
      </c>
      <c r="B158" s="13">
        <v>38353</v>
      </c>
      <c r="C158" s="10">
        <v>11</v>
      </c>
      <c r="D158" s="10" t="s">
        <v>170</v>
      </c>
      <c r="E158" s="10" t="s">
        <v>171</v>
      </c>
      <c r="F158" s="10" t="s">
        <v>26</v>
      </c>
      <c r="G158" s="14">
        <v>495</v>
      </c>
      <c r="H158" s="14">
        <v>5445</v>
      </c>
      <c r="I158" s="14">
        <v>5940</v>
      </c>
      <c r="J158" s="15">
        <v>0.91666666666666663</v>
      </c>
    </row>
    <row r="159" spans="1:10" x14ac:dyDescent="0.25">
      <c r="A159" s="9">
        <v>147</v>
      </c>
      <c r="B159" s="16">
        <v>38718</v>
      </c>
      <c r="C159" s="11">
        <v>12</v>
      </c>
      <c r="D159" s="11" t="s">
        <v>170</v>
      </c>
      <c r="E159" s="11" t="s">
        <v>171</v>
      </c>
      <c r="F159" s="11" t="s">
        <v>26</v>
      </c>
      <c r="G159" s="17">
        <v>495</v>
      </c>
      <c r="H159" s="17">
        <v>5940</v>
      </c>
      <c r="I159" s="17">
        <v>5940</v>
      </c>
      <c r="J159" s="18">
        <v>1</v>
      </c>
    </row>
    <row r="160" spans="1:10" x14ac:dyDescent="0.25">
      <c r="A160" s="8">
        <v>147</v>
      </c>
      <c r="B160" s="13">
        <v>39083</v>
      </c>
      <c r="C160" s="10">
        <v>9</v>
      </c>
      <c r="D160" s="10" t="s">
        <v>170</v>
      </c>
      <c r="E160" s="10" t="s">
        <v>171</v>
      </c>
      <c r="F160" s="10" t="s">
        <v>26</v>
      </c>
      <c r="G160" s="14">
        <v>495</v>
      </c>
      <c r="H160" s="14">
        <v>4455</v>
      </c>
      <c r="I160" s="14">
        <v>5940</v>
      </c>
      <c r="J160" s="15">
        <v>0.75</v>
      </c>
    </row>
    <row r="161" spans="1:10" x14ac:dyDescent="0.25">
      <c r="A161" s="9">
        <v>147</v>
      </c>
      <c r="B161" s="16">
        <v>39448</v>
      </c>
      <c r="C161" s="11">
        <v>11</v>
      </c>
      <c r="D161" s="11" t="s">
        <v>170</v>
      </c>
      <c r="E161" s="11" t="s">
        <v>171</v>
      </c>
      <c r="F161" s="11" t="s">
        <v>26</v>
      </c>
      <c r="G161" s="17">
        <v>495</v>
      </c>
      <c r="H161" s="17">
        <v>5445</v>
      </c>
      <c r="I161" s="17">
        <v>5940</v>
      </c>
      <c r="J161" s="18">
        <v>0.91666666666666663</v>
      </c>
    </row>
    <row r="162" spans="1:10" x14ac:dyDescent="0.25">
      <c r="A162" s="8">
        <v>147</v>
      </c>
      <c r="B162" s="13">
        <v>39814</v>
      </c>
      <c r="C162" s="10">
        <v>8</v>
      </c>
      <c r="D162" s="10" t="s">
        <v>170</v>
      </c>
      <c r="E162" s="10" t="s">
        <v>171</v>
      </c>
      <c r="F162" s="10" t="s">
        <v>26</v>
      </c>
      <c r="G162" s="14">
        <v>495</v>
      </c>
      <c r="H162" s="14">
        <v>3960</v>
      </c>
      <c r="I162" s="14">
        <v>5940</v>
      </c>
      <c r="J162" s="15">
        <v>0.66666666666666663</v>
      </c>
    </row>
    <row r="163" spans="1:10" x14ac:dyDescent="0.25">
      <c r="A163" s="9">
        <v>147</v>
      </c>
      <c r="B163" s="16">
        <v>40179</v>
      </c>
      <c r="C163" s="11">
        <v>11</v>
      </c>
      <c r="D163" s="11" t="s">
        <v>170</v>
      </c>
      <c r="E163" s="11" t="s">
        <v>171</v>
      </c>
      <c r="F163" s="11" t="s">
        <v>26</v>
      </c>
      <c r="G163" s="17">
        <v>495</v>
      </c>
      <c r="H163" s="17">
        <v>5445</v>
      </c>
      <c r="I163" s="17">
        <v>5940</v>
      </c>
      <c r="J163" s="18">
        <v>0.91666666666666663</v>
      </c>
    </row>
    <row r="164" spans="1:10" x14ac:dyDescent="0.25">
      <c r="A164" s="8">
        <v>147</v>
      </c>
      <c r="B164" s="13">
        <v>40544</v>
      </c>
      <c r="C164" s="10">
        <v>11</v>
      </c>
      <c r="D164" s="10" t="s">
        <v>170</v>
      </c>
      <c r="E164" s="10" t="s">
        <v>171</v>
      </c>
      <c r="F164" s="10" t="s">
        <v>26</v>
      </c>
      <c r="G164" s="14">
        <v>495</v>
      </c>
      <c r="H164" s="14">
        <v>5445</v>
      </c>
      <c r="I164" s="14">
        <v>5940</v>
      </c>
      <c r="J164" s="15">
        <v>0.91666666666666663</v>
      </c>
    </row>
    <row r="165" spans="1:10" x14ac:dyDescent="0.25">
      <c r="A165" s="9">
        <v>147</v>
      </c>
      <c r="B165" s="16">
        <v>40909</v>
      </c>
      <c r="C165" s="11">
        <v>10</v>
      </c>
      <c r="D165" s="11" t="s">
        <v>170</v>
      </c>
      <c r="E165" s="11" t="s">
        <v>171</v>
      </c>
      <c r="F165" s="11" t="s">
        <v>26</v>
      </c>
      <c r="G165" s="17">
        <v>495</v>
      </c>
      <c r="H165" s="17">
        <v>4950</v>
      </c>
      <c r="I165" s="17">
        <v>5940</v>
      </c>
      <c r="J165" s="18">
        <v>0.83333333333333337</v>
      </c>
    </row>
    <row r="166" spans="1:10" x14ac:dyDescent="0.25">
      <c r="A166" s="8">
        <v>147</v>
      </c>
      <c r="B166" s="13">
        <v>41275</v>
      </c>
      <c r="C166" s="10">
        <v>8</v>
      </c>
      <c r="D166" s="10" t="s">
        <v>170</v>
      </c>
      <c r="E166" s="10" t="s">
        <v>171</v>
      </c>
      <c r="F166" s="10" t="s">
        <v>26</v>
      </c>
      <c r="G166" s="14">
        <v>495</v>
      </c>
      <c r="H166" s="14">
        <v>3960</v>
      </c>
      <c r="I166" s="14">
        <v>5940</v>
      </c>
      <c r="J166" s="15">
        <v>0.66666666666666663</v>
      </c>
    </row>
    <row r="167" spans="1:10" x14ac:dyDescent="0.25">
      <c r="A167" s="9">
        <v>147</v>
      </c>
      <c r="B167" s="16">
        <v>41640</v>
      </c>
      <c r="C167" s="11">
        <v>12</v>
      </c>
      <c r="D167" s="11" t="s">
        <v>170</v>
      </c>
      <c r="E167" s="11" t="s">
        <v>171</v>
      </c>
      <c r="F167" s="11" t="s">
        <v>26</v>
      </c>
      <c r="G167" s="17">
        <v>495</v>
      </c>
      <c r="H167" s="17">
        <v>5940</v>
      </c>
      <c r="I167" s="17">
        <v>5940</v>
      </c>
      <c r="J167" s="18">
        <v>1</v>
      </c>
    </row>
    <row r="168" spans="1:10" x14ac:dyDescent="0.25">
      <c r="A168" s="8">
        <v>147</v>
      </c>
      <c r="B168" s="13">
        <v>42005</v>
      </c>
      <c r="C168" s="10">
        <v>12</v>
      </c>
      <c r="D168" s="10" t="s">
        <v>170</v>
      </c>
      <c r="E168" s="10" t="s">
        <v>171</v>
      </c>
      <c r="F168" s="10" t="s">
        <v>26</v>
      </c>
      <c r="G168" s="14">
        <v>495</v>
      </c>
      <c r="H168" s="14">
        <v>5940</v>
      </c>
      <c r="I168" s="14">
        <v>5940</v>
      </c>
      <c r="J168" s="15">
        <v>1</v>
      </c>
    </row>
    <row r="169" spans="1:10" x14ac:dyDescent="0.25">
      <c r="A169" s="9">
        <v>147</v>
      </c>
      <c r="B169" s="16">
        <v>42370</v>
      </c>
      <c r="C169" s="11">
        <v>8</v>
      </c>
      <c r="D169" s="11" t="s">
        <v>170</v>
      </c>
      <c r="E169" s="11" t="s">
        <v>171</v>
      </c>
      <c r="F169" s="11" t="s">
        <v>26</v>
      </c>
      <c r="G169" s="17">
        <v>495</v>
      </c>
      <c r="H169" s="17">
        <v>3960</v>
      </c>
      <c r="I169" s="17">
        <v>5940</v>
      </c>
      <c r="J169" s="18">
        <v>0.66666666666666663</v>
      </c>
    </row>
    <row r="170" spans="1:10" x14ac:dyDescent="0.25">
      <c r="A170" s="8">
        <v>147</v>
      </c>
      <c r="B170" s="13">
        <v>42736</v>
      </c>
      <c r="C170" s="10">
        <v>8</v>
      </c>
      <c r="D170" s="10" t="s">
        <v>170</v>
      </c>
      <c r="E170" s="10" t="s">
        <v>171</v>
      </c>
      <c r="F170" s="10" t="s">
        <v>26</v>
      </c>
      <c r="G170" s="14">
        <v>495</v>
      </c>
      <c r="H170" s="14">
        <v>3960</v>
      </c>
      <c r="I170" s="14">
        <v>5940</v>
      </c>
      <c r="J170" s="15">
        <v>0.66666666666666663</v>
      </c>
    </row>
    <row r="171" spans="1:10" x14ac:dyDescent="0.25">
      <c r="A171" s="9">
        <v>147</v>
      </c>
      <c r="B171" s="16">
        <v>43101</v>
      </c>
      <c r="C171" s="11">
        <v>10</v>
      </c>
      <c r="D171" s="11" t="s">
        <v>170</v>
      </c>
      <c r="E171" s="11" t="s">
        <v>171</v>
      </c>
      <c r="F171" s="11" t="s">
        <v>26</v>
      </c>
      <c r="G171" s="17">
        <v>495</v>
      </c>
      <c r="H171" s="17">
        <v>4950</v>
      </c>
      <c r="I171" s="17">
        <v>5940</v>
      </c>
      <c r="J171" s="18">
        <v>0.83333333333333337</v>
      </c>
    </row>
    <row r="172" spans="1:10" x14ac:dyDescent="0.25">
      <c r="A172" s="8">
        <v>147</v>
      </c>
      <c r="B172" s="13">
        <v>43466</v>
      </c>
      <c r="C172" s="10">
        <v>7</v>
      </c>
      <c r="D172" s="10" t="s">
        <v>170</v>
      </c>
      <c r="E172" s="10" t="s">
        <v>171</v>
      </c>
      <c r="F172" s="10" t="s">
        <v>26</v>
      </c>
      <c r="G172" s="14">
        <v>495</v>
      </c>
      <c r="H172" s="14">
        <v>3465</v>
      </c>
      <c r="I172" s="14">
        <v>5940</v>
      </c>
      <c r="J172" s="15">
        <v>0.58333333333333337</v>
      </c>
    </row>
    <row r="173" spans="1:10" x14ac:dyDescent="0.25">
      <c r="A173" s="9">
        <v>148</v>
      </c>
      <c r="B173" s="16">
        <v>36892</v>
      </c>
      <c r="C173" s="11">
        <v>8</v>
      </c>
      <c r="D173" s="11" t="s">
        <v>170</v>
      </c>
      <c r="E173" s="11" t="s">
        <v>171</v>
      </c>
      <c r="F173" s="11" t="s">
        <v>20</v>
      </c>
      <c r="G173" s="17">
        <v>385</v>
      </c>
      <c r="H173" s="17">
        <v>3080</v>
      </c>
      <c r="I173" s="17">
        <v>4620</v>
      </c>
      <c r="J173" s="18">
        <v>0.66666666666666663</v>
      </c>
    </row>
    <row r="174" spans="1:10" x14ac:dyDescent="0.25">
      <c r="A174" s="8">
        <v>148</v>
      </c>
      <c r="B174" s="13">
        <v>37257</v>
      </c>
      <c r="C174" s="10">
        <v>8</v>
      </c>
      <c r="D174" s="10" t="s">
        <v>170</v>
      </c>
      <c r="E174" s="10" t="s">
        <v>171</v>
      </c>
      <c r="F174" s="10" t="s">
        <v>20</v>
      </c>
      <c r="G174" s="14">
        <v>385</v>
      </c>
      <c r="H174" s="14">
        <v>3080</v>
      </c>
      <c r="I174" s="14">
        <v>4620</v>
      </c>
      <c r="J174" s="15">
        <v>0.66666666666666663</v>
      </c>
    </row>
    <row r="175" spans="1:10" x14ac:dyDescent="0.25">
      <c r="A175" s="9">
        <v>148</v>
      </c>
      <c r="B175" s="16">
        <v>37622</v>
      </c>
      <c r="C175" s="11">
        <v>10</v>
      </c>
      <c r="D175" s="11" t="s">
        <v>170</v>
      </c>
      <c r="E175" s="11" t="s">
        <v>171</v>
      </c>
      <c r="F175" s="11" t="s">
        <v>20</v>
      </c>
      <c r="G175" s="17">
        <v>385</v>
      </c>
      <c r="H175" s="17">
        <v>3850</v>
      </c>
      <c r="I175" s="17">
        <v>4620</v>
      </c>
      <c r="J175" s="18">
        <v>0.83333333333333337</v>
      </c>
    </row>
    <row r="176" spans="1:10" x14ac:dyDescent="0.25">
      <c r="A176" s="8">
        <v>148</v>
      </c>
      <c r="B176" s="13">
        <v>37987</v>
      </c>
      <c r="C176" s="10">
        <v>12</v>
      </c>
      <c r="D176" s="10" t="s">
        <v>170</v>
      </c>
      <c r="E176" s="10" t="s">
        <v>171</v>
      </c>
      <c r="F176" s="10" t="s">
        <v>20</v>
      </c>
      <c r="G176" s="14">
        <v>385</v>
      </c>
      <c r="H176" s="14">
        <v>4620</v>
      </c>
      <c r="I176" s="14">
        <v>4620</v>
      </c>
      <c r="J176" s="15">
        <v>1</v>
      </c>
    </row>
    <row r="177" spans="1:10" x14ac:dyDescent="0.25">
      <c r="A177" s="9">
        <v>148</v>
      </c>
      <c r="B177" s="16">
        <v>38353</v>
      </c>
      <c r="C177" s="11">
        <v>12</v>
      </c>
      <c r="D177" s="11" t="s">
        <v>170</v>
      </c>
      <c r="E177" s="11" t="s">
        <v>171</v>
      </c>
      <c r="F177" s="11" t="s">
        <v>20</v>
      </c>
      <c r="G177" s="17">
        <v>385</v>
      </c>
      <c r="H177" s="17">
        <v>4620</v>
      </c>
      <c r="I177" s="17">
        <v>4620</v>
      </c>
      <c r="J177" s="18">
        <v>1</v>
      </c>
    </row>
    <row r="178" spans="1:10" x14ac:dyDescent="0.25">
      <c r="A178" s="8">
        <v>148</v>
      </c>
      <c r="B178" s="13">
        <v>38718</v>
      </c>
      <c r="C178" s="10">
        <v>12</v>
      </c>
      <c r="D178" s="10" t="s">
        <v>170</v>
      </c>
      <c r="E178" s="10" t="s">
        <v>171</v>
      </c>
      <c r="F178" s="10" t="s">
        <v>20</v>
      </c>
      <c r="G178" s="14">
        <v>385</v>
      </c>
      <c r="H178" s="14">
        <v>4620</v>
      </c>
      <c r="I178" s="14">
        <v>4620</v>
      </c>
      <c r="J178" s="15">
        <v>1</v>
      </c>
    </row>
    <row r="179" spans="1:10" x14ac:dyDescent="0.25">
      <c r="A179" s="9">
        <v>148</v>
      </c>
      <c r="B179" s="16">
        <v>39083</v>
      </c>
      <c r="C179" s="11">
        <v>12</v>
      </c>
      <c r="D179" s="11" t="s">
        <v>170</v>
      </c>
      <c r="E179" s="11" t="s">
        <v>171</v>
      </c>
      <c r="F179" s="11" t="s">
        <v>20</v>
      </c>
      <c r="G179" s="17">
        <v>385</v>
      </c>
      <c r="H179" s="17">
        <v>4620</v>
      </c>
      <c r="I179" s="17">
        <v>4620</v>
      </c>
      <c r="J179" s="18">
        <v>1</v>
      </c>
    </row>
    <row r="180" spans="1:10" x14ac:dyDescent="0.25">
      <c r="A180" s="8">
        <v>148</v>
      </c>
      <c r="B180" s="13">
        <v>39448</v>
      </c>
      <c r="C180" s="10">
        <v>12</v>
      </c>
      <c r="D180" s="10" t="s">
        <v>170</v>
      </c>
      <c r="E180" s="10" t="s">
        <v>171</v>
      </c>
      <c r="F180" s="10" t="s">
        <v>20</v>
      </c>
      <c r="G180" s="14">
        <v>385</v>
      </c>
      <c r="H180" s="14">
        <v>4620</v>
      </c>
      <c r="I180" s="14">
        <v>4620</v>
      </c>
      <c r="J180" s="15">
        <v>1</v>
      </c>
    </row>
    <row r="181" spans="1:10" x14ac:dyDescent="0.25">
      <c r="A181" s="9">
        <v>148</v>
      </c>
      <c r="B181" s="16">
        <v>39814</v>
      </c>
      <c r="C181" s="11">
        <v>11</v>
      </c>
      <c r="D181" s="11" t="s">
        <v>170</v>
      </c>
      <c r="E181" s="11" t="s">
        <v>171</v>
      </c>
      <c r="F181" s="11" t="s">
        <v>20</v>
      </c>
      <c r="G181" s="17">
        <v>385</v>
      </c>
      <c r="H181" s="17">
        <v>4235</v>
      </c>
      <c r="I181" s="17">
        <v>4620</v>
      </c>
      <c r="J181" s="18">
        <v>0.91666666666666663</v>
      </c>
    </row>
    <row r="182" spans="1:10" x14ac:dyDescent="0.25">
      <c r="A182" s="8">
        <v>148</v>
      </c>
      <c r="B182" s="13">
        <v>40179</v>
      </c>
      <c r="C182" s="10">
        <v>10</v>
      </c>
      <c r="D182" s="10" t="s">
        <v>170</v>
      </c>
      <c r="E182" s="10" t="s">
        <v>171</v>
      </c>
      <c r="F182" s="10" t="s">
        <v>20</v>
      </c>
      <c r="G182" s="14">
        <v>385</v>
      </c>
      <c r="H182" s="14">
        <v>3850</v>
      </c>
      <c r="I182" s="14">
        <v>4620</v>
      </c>
      <c r="J182" s="15">
        <v>0.83333333333333337</v>
      </c>
    </row>
    <row r="183" spans="1:10" x14ac:dyDescent="0.25">
      <c r="A183" s="9">
        <v>148</v>
      </c>
      <c r="B183" s="16">
        <v>40544</v>
      </c>
      <c r="C183" s="11">
        <v>12</v>
      </c>
      <c r="D183" s="11" t="s">
        <v>170</v>
      </c>
      <c r="E183" s="11" t="s">
        <v>171</v>
      </c>
      <c r="F183" s="11" t="s">
        <v>20</v>
      </c>
      <c r="G183" s="17">
        <v>385</v>
      </c>
      <c r="H183" s="17">
        <v>4620</v>
      </c>
      <c r="I183" s="17">
        <v>4620</v>
      </c>
      <c r="J183" s="18">
        <v>1</v>
      </c>
    </row>
    <row r="184" spans="1:10" x14ac:dyDescent="0.25">
      <c r="A184" s="8">
        <v>148</v>
      </c>
      <c r="B184" s="13">
        <v>40909</v>
      </c>
      <c r="C184" s="10">
        <v>11</v>
      </c>
      <c r="D184" s="10" t="s">
        <v>170</v>
      </c>
      <c r="E184" s="10" t="s">
        <v>171</v>
      </c>
      <c r="F184" s="10" t="s">
        <v>20</v>
      </c>
      <c r="G184" s="14">
        <v>385</v>
      </c>
      <c r="H184" s="14">
        <v>4235</v>
      </c>
      <c r="I184" s="14">
        <v>4620</v>
      </c>
      <c r="J184" s="15">
        <v>0.91666666666666663</v>
      </c>
    </row>
    <row r="185" spans="1:10" x14ac:dyDescent="0.25">
      <c r="A185" s="9">
        <v>148</v>
      </c>
      <c r="B185" s="16">
        <v>41275</v>
      </c>
      <c r="C185" s="11">
        <v>11</v>
      </c>
      <c r="D185" s="11" t="s">
        <v>170</v>
      </c>
      <c r="E185" s="11" t="s">
        <v>171</v>
      </c>
      <c r="F185" s="11" t="s">
        <v>20</v>
      </c>
      <c r="G185" s="17">
        <v>385</v>
      </c>
      <c r="H185" s="17">
        <v>4235</v>
      </c>
      <c r="I185" s="17">
        <v>4620</v>
      </c>
      <c r="J185" s="18">
        <v>0.91666666666666663</v>
      </c>
    </row>
    <row r="186" spans="1:10" x14ac:dyDescent="0.25">
      <c r="A186" s="8">
        <v>148</v>
      </c>
      <c r="B186" s="13">
        <v>41640</v>
      </c>
      <c r="C186" s="10">
        <v>11</v>
      </c>
      <c r="D186" s="10" t="s">
        <v>170</v>
      </c>
      <c r="E186" s="10" t="s">
        <v>171</v>
      </c>
      <c r="F186" s="10" t="s">
        <v>20</v>
      </c>
      <c r="G186" s="14">
        <v>385</v>
      </c>
      <c r="H186" s="14">
        <v>4235</v>
      </c>
      <c r="I186" s="14">
        <v>4620</v>
      </c>
      <c r="J186" s="15">
        <v>0.91666666666666663</v>
      </c>
    </row>
    <row r="187" spans="1:10" x14ac:dyDescent="0.25">
      <c r="A187" s="9">
        <v>148</v>
      </c>
      <c r="B187" s="16">
        <v>42005</v>
      </c>
      <c r="C187" s="11">
        <v>10</v>
      </c>
      <c r="D187" s="11" t="s">
        <v>170</v>
      </c>
      <c r="E187" s="11" t="s">
        <v>171</v>
      </c>
      <c r="F187" s="11" t="s">
        <v>20</v>
      </c>
      <c r="G187" s="17">
        <v>385</v>
      </c>
      <c r="H187" s="17">
        <v>3850</v>
      </c>
      <c r="I187" s="17">
        <v>4620</v>
      </c>
      <c r="J187" s="18">
        <v>0.83333333333333337</v>
      </c>
    </row>
    <row r="188" spans="1:10" x14ac:dyDescent="0.25">
      <c r="A188" s="8">
        <v>148</v>
      </c>
      <c r="B188" s="13">
        <v>42370</v>
      </c>
      <c r="C188" s="10">
        <v>12</v>
      </c>
      <c r="D188" s="10" t="s">
        <v>170</v>
      </c>
      <c r="E188" s="10" t="s">
        <v>171</v>
      </c>
      <c r="F188" s="10" t="s">
        <v>20</v>
      </c>
      <c r="G188" s="14">
        <v>385</v>
      </c>
      <c r="H188" s="14">
        <v>4620</v>
      </c>
      <c r="I188" s="14">
        <v>4620</v>
      </c>
      <c r="J188" s="15">
        <v>1</v>
      </c>
    </row>
    <row r="189" spans="1:10" x14ac:dyDescent="0.25">
      <c r="A189" s="9">
        <v>148</v>
      </c>
      <c r="B189" s="16">
        <v>42736</v>
      </c>
      <c r="C189" s="11">
        <v>12</v>
      </c>
      <c r="D189" s="11" t="s">
        <v>170</v>
      </c>
      <c r="E189" s="11" t="s">
        <v>171</v>
      </c>
      <c r="F189" s="11" t="s">
        <v>20</v>
      </c>
      <c r="G189" s="17">
        <v>385</v>
      </c>
      <c r="H189" s="17">
        <v>4620</v>
      </c>
      <c r="I189" s="17">
        <v>4620</v>
      </c>
      <c r="J189" s="18">
        <v>1</v>
      </c>
    </row>
    <row r="190" spans="1:10" x14ac:dyDescent="0.25">
      <c r="A190" s="8">
        <v>148</v>
      </c>
      <c r="B190" s="13">
        <v>43101</v>
      </c>
      <c r="C190" s="10">
        <v>12</v>
      </c>
      <c r="D190" s="10" t="s">
        <v>170</v>
      </c>
      <c r="E190" s="10" t="s">
        <v>171</v>
      </c>
      <c r="F190" s="10" t="s">
        <v>20</v>
      </c>
      <c r="G190" s="14">
        <v>385</v>
      </c>
      <c r="H190" s="14">
        <v>4620</v>
      </c>
      <c r="I190" s="14">
        <v>4620</v>
      </c>
      <c r="J190" s="15">
        <v>1</v>
      </c>
    </row>
    <row r="191" spans="1:10" x14ac:dyDescent="0.25">
      <c r="A191" s="9">
        <v>148</v>
      </c>
      <c r="B191" s="16">
        <v>43466</v>
      </c>
      <c r="C191" s="11">
        <v>12</v>
      </c>
      <c r="D191" s="11" t="s">
        <v>170</v>
      </c>
      <c r="E191" s="11" t="s">
        <v>171</v>
      </c>
      <c r="F191" s="11" t="s">
        <v>20</v>
      </c>
      <c r="G191" s="17">
        <v>385</v>
      </c>
      <c r="H191" s="17">
        <v>4620</v>
      </c>
      <c r="I191" s="17">
        <v>4620</v>
      </c>
      <c r="J191" s="18">
        <v>1</v>
      </c>
    </row>
    <row r="192" spans="1:10" x14ac:dyDescent="0.25">
      <c r="A192" s="8">
        <v>149</v>
      </c>
      <c r="B192" s="13">
        <v>36892</v>
      </c>
      <c r="C192" s="10">
        <v>12</v>
      </c>
      <c r="D192" s="10" t="s">
        <v>170</v>
      </c>
      <c r="E192" s="10" t="s">
        <v>171</v>
      </c>
      <c r="F192" s="10" t="s">
        <v>28</v>
      </c>
      <c r="G192" s="14">
        <v>990</v>
      </c>
      <c r="H192" s="14">
        <v>11880</v>
      </c>
      <c r="I192" s="14">
        <v>11880</v>
      </c>
      <c r="J192" s="15">
        <v>1</v>
      </c>
    </row>
    <row r="193" spans="1:10" x14ac:dyDescent="0.25">
      <c r="A193" s="9">
        <v>149</v>
      </c>
      <c r="B193" s="16">
        <v>37257</v>
      </c>
      <c r="C193" s="11">
        <v>11</v>
      </c>
      <c r="D193" s="11" t="s">
        <v>170</v>
      </c>
      <c r="E193" s="11" t="s">
        <v>171</v>
      </c>
      <c r="F193" s="11" t="s">
        <v>28</v>
      </c>
      <c r="G193" s="17">
        <v>990</v>
      </c>
      <c r="H193" s="17">
        <v>10890</v>
      </c>
      <c r="I193" s="17">
        <v>11880</v>
      </c>
      <c r="J193" s="18">
        <v>0.91666666666666663</v>
      </c>
    </row>
    <row r="194" spans="1:10" x14ac:dyDescent="0.25">
      <c r="A194" s="8">
        <v>149</v>
      </c>
      <c r="B194" s="13">
        <v>37622</v>
      </c>
      <c r="C194" s="10">
        <v>10</v>
      </c>
      <c r="D194" s="10" t="s">
        <v>170</v>
      </c>
      <c r="E194" s="10" t="s">
        <v>171</v>
      </c>
      <c r="F194" s="10" t="s">
        <v>28</v>
      </c>
      <c r="G194" s="14">
        <v>990</v>
      </c>
      <c r="H194" s="14">
        <v>9900</v>
      </c>
      <c r="I194" s="14">
        <v>11880</v>
      </c>
      <c r="J194" s="15">
        <v>0.83333333333333337</v>
      </c>
    </row>
    <row r="195" spans="1:10" x14ac:dyDescent="0.25">
      <c r="A195" s="9">
        <v>149</v>
      </c>
      <c r="B195" s="16">
        <v>37987</v>
      </c>
      <c r="C195" s="11">
        <v>11</v>
      </c>
      <c r="D195" s="11" t="s">
        <v>170</v>
      </c>
      <c r="E195" s="11" t="s">
        <v>171</v>
      </c>
      <c r="F195" s="11" t="s">
        <v>28</v>
      </c>
      <c r="G195" s="17">
        <v>990</v>
      </c>
      <c r="H195" s="17">
        <v>10890</v>
      </c>
      <c r="I195" s="17">
        <v>11880</v>
      </c>
      <c r="J195" s="18">
        <v>0.91666666666666663</v>
      </c>
    </row>
    <row r="196" spans="1:10" x14ac:dyDescent="0.25">
      <c r="A196" s="8">
        <v>149</v>
      </c>
      <c r="B196" s="13">
        <v>38353</v>
      </c>
      <c r="C196" s="10">
        <v>8</v>
      </c>
      <c r="D196" s="10" t="s">
        <v>170</v>
      </c>
      <c r="E196" s="10" t="s">
        <v>171</v>
      </c>
      <c r="F196" s="10" t="s">
        <v>28</v>
      </c>
      <c r="G196" s="14">
        <v>990</v>
      </c>
      <c r="H196" s="14">
        <v>7920</v>
      </c>
      <c r="I196" s="14">
        <v>11880</v>
      </c>
      <c r="J196" s="15">
        <v>0.66666666666666663</v>
      </c>
    </row>
    <row r="197" spans="1:10" x14ac:dyDescent="0.25">
      <c r="A197" s="9">
        <v>149</v>
      </c>
      <c r="B197" s="16">
        <v>38718</v>
      </c>
      <c r="C197" s="11">
        <v>12</v>
      </c>
      <c r="D197" s="11" t="s">
        <v>170</v>
      </c>
      <c r="E197" s="11" t="s">
        <v>171</v>
      </c>
      <c r="F197" s="11" t="s">
        <v>28</v>
      </c>
      <c r="G197" s="17">
        <v>990</v>
      </c>
      <c r="H197" s="17">
        <v>11880</v>
      </c>
      <c r="I197" s="17">
        <v>11880</v>
      </c>
      <c r="J197" s="18">
        <v>1</v>
      </c>
    </row>
    <row r="198" spans="1:10" x14ac:dyDescent="0.25">
      <c r="A198" s="8">
        <v>149</v>
      </c>
      <c r="B198" s="13">
        <v>39083</v>
      </c>
      <c r="C198" s="10">
        <v>10</v>
      </c>
      <c r="D198" s="10" t="s">
        <v>170</v>
      </c>
      <c r="E198" s="10" t="s">
        <v>171</v>
      </c>
      <c r="F198" s="10" t="s">
        <v>28</v>
      </c>
      <c r="G198" s="14">
        <v>990</v>
      </c>
      <c r="H198" s="14">
        <v>9900</v>
      </c>
      <c r="I198" s="14">
        <v>11880</v>
      </c>
      <c r="J198" s="15">
        <v>0.83333333333333337</v>
      </c>
    </row>
    <row r="199" spans="1:10" x14ac:dyDescent="0.25">
      <c r="A199" s="9">
        <v>149</v>
      </c>
      <c r="B199" s="16">
        <v>39448</v>
      </c>
      <c r="C199" s="11">
        <v>9</v>
      </c>
      <c r="D199" s="11" t="s">
        <v>170</v>
      </c>
      <c r="E199" s="11" t="s">
        <v>171</v>
      </c>
      <c r="F199" s="11" t="s">
        <v>28</v>
      </c>
      <c r="G199" s="17">
        <v>990</v>
      </c>
      <c r="H199" s="17">
        <v>8910</v>
      </c>
      <c r="I199" s="17">
        <v>11880</v>
      </c>
      <c r="J199" s="18">
        <v>0.75</v>
      </c>
    </row>
    <row r="200" spans="1:10" x14ac:dyDescent="0.25">
      <c r="A200" s="8">
        <v>149</v>
      </c>
      <c r="B200" s="13">
        <v>39814</v>
      </c>
      <c r="C200" s="10">
        <v>9</v>
      </c>
      <c r="D200" s="10" t="s">
        <v>170</v>
      </c>
      <c r="E200" s="10" t="s">
        <v>171</v>
      </c>
      <c r="F200" s="10" t="s">
        <v>28</v>
      </c>
      <c r="G200" s="14">
        <v>990</v>
      </c>
      <c r="H200" s="14">
        <v>8910</v>
      </c>
      <c r="I200" s="14">
        <v>11880</v>
      </c>
      <c r="J200" s="15">
        <v>0.75</v>
      </c>
    </row>
    <row r="201" spans="1:10" x14ac:dyDescent="0.25">
      <c r="A201" s="9">
        <v>149</v>
      </c>
      <c r="B201" s="16">
        <v>40179</v>
      </c>
      <c r="C201" s="11">
        <v>10</v>
      </c>
      <c r="D201" s="11" t="s">
        <v>170</v>
      </c>
      <c r="E201" s="11" t="s">
        <v>171</v>
      </c>
      <c r="F201" s="11" t="s">
        <v>28</v>
      </c>
      <c r="G201" s="17">
        <v>990</v>
      </c>
      <c r="H201" s="17">
        <v>9900</v>
      </c>
      <c r="I201" s="17">
        <v>11880</v>
      </c>
      <c r="J201" s="18">
        <v>0.83333333333333337</v>
      </c>
    </row>
    <row r="202" spans="1:10" x14ac:dyDescent="0.25">
      <c r="A202" s="8">
        <v>149</v>
      </c>
      <c r="B202" s="13">
        <v>40544</v>
      </c>
      <c r="C202" s="10">
        <v>8</v>
      </c>
      <c r="D202" s="10" t="s">
        <v>170</v>
      </c>
      <c r="E202" s="10" t="s">
        <v>171</v>
      </c>
      <c r="F202" s="10" t="s">
        <v>28</v>
      </c>
      <c r="G202" s="14">
        <v>990</v>
      </c>
      <c r="H202" s="14">
        <v>7920</v>
      </c>
      <c r="I202" s="14">
        <v>11880</v>
      </c>
      <c r="J202" s="15">
        <v>0.66666666666666663</v>
      </c>
    </row>
    <row r="203" spans="1:10" x14ac:dyDescent="0.25">
      <c r="A203" s="9">
        <v>149</v>
      </c>
      <c r="B203" s="16">
        <v>40909</v>
      </c>
      <c r="C203" s="11">
        <v>11</v>
      </c>
      <c r="D203" s="11" t="s">
        <v>170</v>
      </c>
      <c r="E203" s="11" t="s">
        <v>171</v>
      </c>
      <c r="F203" s="11" t="s">
        <v>28</v>
      </c>
      <c r="G203" s="17">
        <v>990</v>
      </c>
      <c r="H203" s="17">
        <v>10890</v>
      </c>
      <c r="I203" s="17">
        <v>11880</v>
      </c>
      <c r="J203" s="18">
        <v>0.91666666666666663</v>
      </c>
    </row>
    <row r="204" spans="1:10" x14ac:dyDescent="0.25">
      <c r="A204" s="8">
        <v>149</v>
      </c>
      <c r="B204" s="13">
        <v>41275</v>
      </c>
      <c r="C204" s="10">
        <v>9</v>
      </c>
      <c r="D204" s="10" t="s">
        <v>170</v>
      </c>
      <c r="E204" s="10" t="s">
        <v>171</v>
      </c>
      <c r="F204" s="10" t="s">
        <v>28</v>
      </c>
      <c r="G204" s="14">
        <v>990</v>
      </c>
      <c r="H204" s="14">
        <v>8910</v>
      </c>
      <c r="I204" s="14">
        <v>11880</v>
      </c>
      <c r="J204" s="15">
        <v>0.75</v>
      </c>
    </row>
    <row r="205" spans="1:10" x14ac:dyDescent="0.25">
      <c r="A205" s="9">
        <v>149</v>
      </c>
      <c r="B205" s="16">
        <v>41640</v>
      </c>
      <c r="C205" s="11">
        <v>8</v>
      </c>
      <c r="D205" s="11" t="s">
        <v>170</v>
      </c>
      <c r="E205" s="11" t="s">
        <v>171</v>
      </c>
      <c r="F205" s="11" t="s">
        <v>28</v>
      </c>
      <c r="G205" s="17">
        <v>990</v>
      </c>
      <c r="H205" s="17">
        <v>7920</v>
      </c>
      <c r="I205" s="17">
        <v>11880</v>
      </c>
      <c r="J205" s="18">
        <v>0.66666666666666663</v>
      </c>
    </row>
    <row r="206" spans="1:10" x14ac:dyDescent="0.25">
      <c r="A206" s="8">
        <v>149</v>
      </c>
      <c r="B206" s="13">
        <v>42005</v>
      </c>
      <c r="C206" s="10">
        <v>9</v>
      </c>
      <c r="D206" s="10" t="s">
        <v>170</v>
      </c>
      <c r="E206" s="10" t="s">
        <v>171</v>
      </c>
      <c r="F206" s="10" t="s">
        <v>28</v>
      </c>
      <c r="G206" s="14">
        <v>990</v>
      </c>
      <c r="H206" s="14">
        <v>8910</v>
      </c>
      <c r="I206" s="14">
        <v>11880</v>
      </c>
      <c r="J206" s="15">
        <v>0.75</v>
      </c>
    </row>
    <row r="207" spans="1:10" x14ac:dyDescent="0.25">
      <c r="A207" s="9">
        <v>149</v>
      </c>
      <c r="B207" s="16">
        <v>42370</v>
      </c>
      <c r="C207" s="11">
        <v>11</v>
      </c>
      <c r="D207" s="11" t="s">
        <v>170</v>
      </c>
      <c r="E207" s="11" t="s">
        <v>171</v>
      </c>
      <c r="F207" s="11" t="s">
        <v>28</v>
      </c>
      <c r="G207" s="17">
        <v>990</v>
      </c>
      <c r="H207" s="17">
        <v>10890</v>
      </c>
      <c r="I207" s="17">
        <v>11880</v>
      </c>
      <c r="J207" s="18">
        <v>0.91666666666666663</v>
      </c>
    </row>
    <row r="208" spans="1:10" x14ac:dyDescent="0.25">
      <c r="A208" s="8">
        <v>149</v>
      </c>
      <c r="B208" s="13">
        <v>42736</v>
      </c>
      <c r="C208" s="10">
        <v>11</v>
      </c>
      <c r="D208" s="10" t="s">
        <v>170</v>
      </c>
      <c r="E208" s="10" t="s">
        <v>171</v>
      </c>
      <c r="F208" s="10" t="s">
        <v>28</v>
      </c>
      <c r="G208" s="14">
        <v>990</v>
      </c>
      <c r="H208" s="14">
        <v>10890</v>
      </c>
      <c r="I208" s="14">
        <v>11880</v>
      </c>
      <c r="J208" s="15">
        <v>0.91666666666666663</v>
      </c>
    </row>
    <row r="209" spans="1:10" x14ac:dyDescent="0.25">
      <c r="A209" s="9">
        <v>149</v>
      </c>
      <c r="B209" s="16">
        <v>43101</v>
      </c>
      <c r="C209" s="11">
        <v>12</v>
      </c>
      <c r="D209" s="11" t="s">
        <v>170</v>
      </c>
      <c r="E209" s="11" t="s">
        <v>171</v>
      </c>
      <c r="F209" s="11" t="s">
        <v>28</v>
      </c>
      <c r="G209" s="17">
        <v>990</v>
      </c>
      <c r="H209" s="17">
        <v>11880</v>
      </c>
      <c r="I209" s="17">
        <v>11880</v>
      </c>
      <c r="J209" s="18">
        <v>1</v>
      </c>
    </row>
    <row r="210" spans="1:10" x14ac:dyDescent="0.25">
      <c r="A210" s="8">
        <v>149</v>
      </c>
      <c r="B210" s="13">
        <v>43466</v>
      </c>
      <c r="C210" s="10">
        <v>9</v>
      </c>
      <c r="D210" s="10" t="s">
        <v>170</v>
      </c>
      <c r="E210" s="10" t="s">
        <v>171</v>
      </c>
      <c r="F210" s="10" t="s">
        <v>28</v>
      </c>
      <c r="G210" s="14">
        <v>990</v>
      </c>
      <c r="H210" s="14">
        <v>8910</v>
      </c>
      <c r="I210" s="14">
        <v>11880</v>
      </c>
      <c r="J210" s="15">
        <v>0.75</v>
      </c>
    </row>
    <row r="211" spans="1:10" x14ac:dyDescent="0.25">
      <c r="A211" s="9">
        <v>150</v>
      </c>
      <c r="B211" s="16">
        <v>36892</v>
      </c>
      <c r="C211" s="11">
        <v>8</v>
      </c>
      <c r="D211" s="11" t="s">
        <v>170</v>
      </c>
      <c r="E211" s="11" t="s">
        <v>171</v>
      </c>
      <c r="F211" s="11" t="s">
        <v>30</v>
      </c>
      <c r="G211" s="17">
        <v>275</v>
      </c>
      <c r="H211" s="17">
        <v>2200</v>
      </c>
      <c r="I211" s="17">
        <v>3300</v>
      </c>
      <c r="J211" s="18">
        <v>0.66666666666666663</v>
      </c>
    </row>
    <row r="212" spans="1:10" x14ac:dyDescent="0.25">
      <c r="A212" s="8">
        <v>150</v>
      </c>
      <c r="B212" s="13">
        <v>37257</v>
      </c>
      <c r="C212" s="10">
        <v>10</v>
      </c>
      <c r="D212" s="10" t="s">
        <v>170</v>
      </c>
      <c r="E212" s="10" t="s">
        <v>171</v>
      </c>
      <c r="F212" s="10" t="s">
        <v>30</v>
      </c>
      <c r="G212" s="14">
        <v>275</v>
      </c>
      <c r="H212" s="14">
        <v>2750</v>
      </c>
      <c r="I212" s="14">
        <v>3300</v>
      </c>
      <c r="J212" s="15">
        <v>0.83333333333333337</v>
      </c>
    </row>
    <row r="213" spans="1:10" x14ac:dyDescent="0.25">
      <c r="A213" s="9">
        <v>150</v>
      </c>
      <c r="B213" s="16">
        <v>37622</v>
      </c>
      <c r="C213" s="11">
        <v>11</v>
      </c>
      <c r="D213" s="11" t="s">
        <v>170</v>
      </c>
      <c r="E213" s="11" t="s">
        <v>171</v>
      </c>
      <c r="F213" s="11" t="s">
        <v>30</v>
      </c>
      <c r="G213" s="17">
        <v>275</v>
      </c>
      <c r="H213" s="17">
        <v>3025</v>
      </c>
      <c r="I213" s="17">
        <v>3300</v>
      </c>
      <c r="J213" s="18">
        <v>0.91666666666666663</v>
      </c>
    </row>
    <row r="214" spans="1:10" x14ac:dyDescent="0.25">
      <c r="A214" s="8">
        <v>150</v>
      </c>
      <c r="B214" s="13">
        <v>37987</v>
      </c>
      <c r="C214" s="10">
        <v>9</v>
      </c>
      <c r="D214" s="10" t="s">
        <v>170</v>
      </c>
      <c r="E214" s="10" t="s">
        <v>171</v>
      </c>
      <c r="F214" s="10" t="s">
        <v>30</v>
      </c>
      <c r="G214" s="14">
        <v>275</v>
      </c>
      <c r="H214" s="14">
        <v>2475</v>
      </c>
      <c r="I214" s="14">
        <v>3300</v>
      </c>
      <c r="J214" s="15">
        <v>0.75</v>
      </c>
    </row>
    <row r="215" spans="1:10" x14ac:dyDescent="0.25">
      <c r="A215" s="9">
        <v>150</v>
      </c>
      <c r="B215" s="16">
        <v>38353</v>
      </c>
      <c r="C215" s="11">
        <v>8</v>
      </c>
      <c r="D215" s="11" t="s">
        <v>170</v>
      </c>
      <c r="E215" s="11" t="s">
        <v>171</v>
      </c>
      <c r="F215" s="11" t="s">
        <v>30</v>
      </c>
      <c r="G215" s="17">
        <v>275</v>
      </c>
      <c r="H215" s="17">
        <v>2200</v>
      </c>
      <c r="I215" s="17">
        <v>3300</v>
      </c>
      <c r="J215" s="18">
        <v>0.66666666666666663</v>
      </c>
    </row>
    <row r="216" spans="1:10" x14ac:dyDescent="0.25">
      <c r="A216" s="8">
        <v>150</v>
      </c>
      <c r="B216" s="13">
        <v>38718</v>
      </c>
      <c r="C216" s="10">
        <v>11</v>
      </c>
      <c r="D216" s="10" t="s">
        <v>170</v>
      </c>
      <c r="E216" s="10" t="s">
        <v>171</v>
      </c>
      <c r="F216" s="10" t="s">
        <v>30</v>
      </c>
      <c r="G216" s="14">
        <v>275</v>
      </c>
      <c r="H216" s="14">
        <v>3025</v>
      </c>
      <c r="I216" s="14">
        <v>3300</v>
      </c>
      <c r="J216" s="15">
        <v>0.91666666666666663</v>
      </c>
    </row>
    <row r="217" spans="1:10" x14ac:dyDescent="0.25">
      <c r="A217" s="9">
        <v>150</v>
      </c>
      <c r="B217" s="16">
        <v>39083</v>
      </c>
      <c r="C217" s="11">
        <v>10</v>
      </c>
      <c r="D217" s="11" t="s">
        <v>170</v>
      </c>
      <c r="E217" s="11" t="s">
        <v>171</v>
      </c>
      <c r="F217" s="11" t="s">
        <v>30</v>
      </c>
      <c r="G217" s="17">
        <v>275</v>
      </c>
      <c r="H217" s="17">
        <v>2750</v>
      </c>
      <c r="I217" s="17">
        <v>3300</v>
      </c>
      <c r="J217" s="18">
        <v>0.83333333333333337</v>
      </c>
    </row>
    <row r="218" spans="1:10" x14ac:dyDescent="0.25">
      <c r="A218" s="8">
        <v>150</v>
      </c>
      <c r="B218" s="13">
        <v>39448</v>
      </c>
      <c r="C218" s="10">
        <v>12</v>
      </c>
      <c r="D218" s="10" t="s">
        <v>170</v>
      </c>
      <c r="E218" s="10" t="s">
        <v>171</v>
      </c>
      <c r="F218" s="10" t="s">
        <v>30</v>
      </c>
      <c r="G218" s="14">
        <v>275</v>
      </c>
      <c r="H218" s="14">
        <v>3300</v>
      </c>
      <c r="I218" s="14">
        <v>3300</v>
      </c>
      <c r="J218" s="15">
        <v>1</v>
      </c>
    </row>
    <row r="219" spans="1:10" x14ac:dyDescent="0.25">
      <c r="A219" s="9">
        <v>150</v>
      </c>
      <c r="B219" s="16">
        <v>39814</v>
      </c>
      <c r="C219" s="11">
        <v>11</v>
      </c>
      <c r="D219" s="11" t="s">
        <v>170</v>
      </c>
      <c r="E219" s="11" t="s">
        <v>171</v>
      </c>
      <c r="F219" s="11" t="s">
        <v>30</v>
      </c>
      <c r="G219" s="17">
        <v>275</v>
      </c>
      <c r="H219" s="17">
        <v>3025</v>
      </c>
      <c r="I219" s="17">
        <v>3300</v>
      </c>
      <c r="J219" s="18">
        <v>0.91666666666666663</v>
      </c>
    </row>
    <row r="220" spans="1:10" x14ac:dyDescent="0.25">
      <c r="A220" s="8">
        <v>150</v>
      </c>
      <c r="B220" s="13">
        <v>40179</v>
      </c>
      <c r="C220" s="10">
        <v>12</v>
      </c>
      <c r="D220" s="10" t="s">
        <v>170</v>
      </c>
      <c r="E220" s="10" t="s">
        <v>171</v>
      </c>
      <c r="F220" s="10" t="s">
        <v>30</v>
      </c>
      <c r="G220" s="14">
        <v>275</v>
      </c>
      <c r="H220" s="14">
        <v>3300</v>
      </c>
      <c r="I220" s="14">
        <v>3300</v>
      </c>
      <c r="J220" s="15">
        <v>1</v>
      </c>
    </row>
    <row r="221" spans="1:10" x14ac:dyDescent="0.25">
      <c r="A221" s="9">
        <v>150</v>
      </c>
      <c r="B221" s="16">
        <v>40544</v>
      </c>
      <c r="C221" s="11">
        <v>9</v>
      </c>
      <c r="D221" s="11" t="s">
        <v>170</v>
      </c>
      <c r="E221" s="11" t="s">
        <v>171</v>
      </c>
      <c r="F221" s="11" t="s">
        <v>30</v>
      </c>
      <c r="G221" s="17">
        <v>275</v>
      </c>
      <c r="H221" s="17">
        <v>2475</v>
      </c>
      <c r="I221" s="17">
        <v>3300</v>
      </c>
      <c r="J221" s="18">
        <v>0.75</v>
      </c>
    </row>
    <row r="222" spans="1:10" x14ac:dyDescent="0.25">
      <c r="A222" s="8">
        <v>150</v>
      </c>
      <c r="B222" s="13">
        <v>40909</v>
      </c>
      <c r="C222" s="10">
        <v>10</v>
      </c>
      <c r="D222" s="10" t="s">
        <v>170</v>
      </c>
      <c r="E222" s="10" t="s">
        <v>171</v>
      </c>
      <c r="F222" s="10" t="s">
        <v>30</v>
      </c>
      <c r="G222" s="14">
        <v>275</v>
      </c>
      <c r="H222" s="14">
        <v>2750</v>
      </c>
      <c r="I222" s="14">
        <v>3300</v>
      </c>
      <c r="J222" s="15">
        <v>0.83333333333333337</v>
      </c>
    </row>
    <row r="223" spans="1:10" x14ac:dyDescent="0.25">
      <c r="A223" s="9">
        <v>150</v>
      </c>
      <c r="B223" s="16">
        <v>41275</v>
      </c>
      <c r="C223" s="11">
        <v>12</v>
      </c>
      <c r="D223" s="11" t="s">
        <v>170</v>
      </c>
      <c r="E223" s="11" t="s">
        <v>171</v>
      </c>
      <c r="F223" s="11" t="s">
        <v>30</v>
      </c>
      <c r="G223" s="17">
        <v>275</v>
      </c>
      <c r="H223" s="17">
        <v>3300</v>
      </c>
      <c r="I223" s="17">
        <v>3300</v>
      </c>
      <c r="J223" s="18">
        <v>1</v>
      </c>
    </row>
    <row r="224" spans="1:10" x14ac:dyDescent="0.25">
      <c r="A224" s="8">
        <v>150</v>
      </c>
      <c r="B224" s="13">
        <v>41640</v>
      </c>
      <c r="C224" s="10">
        <v>9</v>
      </c>
      <c r="D224" s="10" t="s">
        <v>170</v>
      </c>
      <c r="E224" s="10" t="s">
        <v>171</v>
      </c>
      <c r="F224" s="10" t="s">
        <v>30</v>
      </c>
      <c r="G224" s="14">
        <v>275</v>
      </c>
      <c r="H224" s="14">
        <v>2475</v>
      </c>
      <c r="I224" s="14">
        <v>3300</v>
      </c>
      <c r="J224" s="15">
        <v>0.75</v>
      </c>
    </row>
    <row r="225" spans="1:10" x14ac:dyDescent="0.25">
      <c r="A225" s="9">
        <v>150</v>
      </c>
      <c r="B225" s="16">
        <v>42005</v>
      </c>
      <c r="C225" s="11">
        <v>10</v>
      </c>
      <c r="D225" s="11" t="s">
        <v>170</v>
      </c>
      <c r="E225" s="11" t="s">
        <v>171</v>
      </c>
      <c r="F225" s="11" t="s">
        <v>30</v>
      </c>
      <c r="G225" s="17">
        <v>275</v>
      </c>
      <c r="H225" s="17">
        <v>2750</v>
      </c>
      <c r="I225" s="17">
        <v>3300</v>
      </c>
      <c r="J225" s="18">
        <v>0.83333333333333337</v>
      </c>
    </row>
    <row r="226" spans="1:10" x14ac:dyDescent="0.25">
      <c r="A226" s="8">
        <v>150</v>
      </c>
      <c r="B226" s="13">
        <v>42370</v>
      </c>
      <c r="C226" s="10">
        <v>12</v>
      </c>
      <c r="D226" s="10" t="s">
        <v>170</v>
      </c>
      <c r="E226" s="10" t="s">
        <v>171</v>
      </c>
      <c r="F226" s="10" t="s">
        <v>30</v>
      </c>
      <c r="G226" s="14">
        <v>275</v>
      </c>
      <c r="H226" s="14">
        <v>3300</v>
      </c>
      <c r="I226" s="14">
        <v>3300</v>
      </c>
      <c r="J226" s="15">
        <v>1</v>
      </c>
    </row>
    <row r="227" spans="1:10" x14ac:dyDescent="0.25">
      <c r="A227" s="9">
        <v>150</v>
      </c>
      <c r="B227" s="16">
        <v>42736</v>
      </c>
      <c r="C227" s="11">
        <v>10</v>
      </c>
      <c r="D227" s="11" t="s">
        <v>170</v>
      </c>
      <c r="E227" s="11" t="s">
        <v>171</v>
      </c>
      <c r="F227" s="11" t="s">
        <v>30</v>
      </c>
      <c r="G227" s="17">
        <v>275</v>
      </c>
      <c r="H227" s="17">
        <v>2750</v>
      </c>
      <c r="I227" s="17">
        <v>3300</v>
      </c>
      <c r="J227" s="18">
        <v>0.83333333333333337</v>
      </c>
    </row>
    <row r="228" spans="1:10" x14ac:dyDescent="0.25">
      <c r="A228" s="8">
        <v>150</v>
      </c>
      <c r="B228" s="13">
        <v>43101</v>
      </c>
      <c r="C228" s="10">
        <v>10</v>
      </c>
      <c r="D228" s="10" t="s">
        <v>170</v>
      </c>
      <c r="E228" s="10" t="s">
        <v>171</v>
      </c>
      <c r="F228" s="10" t="s">
        <v>30</v>
      </c>
      <c r="G228" s="14">
        <v>275</v>
      </c>
      <c r="H228" s="14">
        <v>2750</v>
      </c>
      <c r="I228" s="14">
        <v>3300</v>
      </c>
      <c r="J228" s="15">
        <v>0.83333333333333337</v>
      </c>
    </row>
    <row r="229" spans="1:10" x14ac:dyDescent="0.25">
      <c r="A229" s="9">
        <v>150</v>
      </c>
      <c r="B229" s="16">
        <v>43466</v>
      </c>
      <c r="C229" s="11">
        <v>12</v>
      </c>
      <c r="D229" s="11" t="s">
        <v>170</v>
      </c>
      <c r="E229" s="11" t="s">
        <v>171</v>
      </c>
      <c r="F229" s="11" t="s">
        <v>30</v>
      </c>
      <c r="G229" s="17">
        <v>275</v>
      </c>
      <c r="H229" s="17">
        <v>3300</v>
      </c>
      <c r="I229" s="17">
        <v>3300</v>
      </c>
      <c r="J229" s="18">
        <v>1</v>
      </c>
    </row>
    <row r="230" spans="1:10" x14ac:dyDescent="0.25">
      <c r="A230" s="8">
        <v>151</v>
      </c>
      <c r="B230" s="13">
        <v>36892</v>
      </c>
      <c r="C230" s="10">
        <v>9</v>
      </c>
      <c r="D230" s="10" t="s">
        <v>170</v>
      </c>
      <c r="E230" s="10" t="s">
        <v>171</v>
      </c>
      <c r="F230" s="10" t="s">
        <v>30</v>
      </c>
      <c r="G230" s="14">
        <v>270</v>
      </c>
      <c r="H230" s="14">
        <v>2430</v>
      </c>
      <c r="I230" s="14">
        <v>3240</v>
      </c>
      <c r="J230" s="15">
        <v>0.75</v>
      </c>
    </row>
    <row r="231" spans="1:10" x14ac:dyDescent="0.25">
      <c r="A231" s="9">
        <v>151</v>
      </c>
      <c r="B231" s="16">
        <v>37257</v>
      </c>
      <c r="C231" s="11">
        <v>8</v>
      </c>
      <c r="D231" s="11" t="s">
        <v>170</v>
      </c>
      <c r="E231" s="11" t="s">
        <v>171</v>
      </c>
      <c r="F231" s="11" t="s">
        <v>30</v>
      </c>
      <c r="G231" s="17">
        <v>270</v>
      </c>
      <c r="H231" s="17">
        <v>2160</v>
      </c>
      <c r="I231" s="17">
        <v>3240</v>
      </c>
      <c r="J231" s="18">
        <v>0.66666666666666663</v>
      </c>
    </row>
    <row r="232" spans="1:10" x14ac:dyDescent="0.25">
      <c r="A232" s="8">
        <v>151</v>
      </c>
      <c r="B232" s="13">
        <v>37622</v>
      </c>
      <c r="C232" s="10">
        <v>11</v>
      </c>
      <c r="D232" s="10" t="s">
        <v>170</v>
      </c>
      <c r="E232" s="10" t="s">
        <v>171</v>
      </c>
      <c r="F232" s="10" t="s">
        <v>30</v>
      </c>
      <c r="G232" s="14">
        <v>270</v>
      </c>
      <c r="H232" s="14">
        <v>2970</v>
      </c>
      <c r="I232" s="14">
        <v>3240</v>
      </c>
      <c r="J232" s="15">
        <v>0.91666666666666663</v>
      </c>
    </row>
    <row r="233" spans="1:10" x14ac:dyDescent="0.25">
      <c r="A233" s="9">
        <v>151</v>
      </c>
      <c r="B233" s="16">
        <v>37987</v>
      </c>
      <c r="C233" s="11">
        <v>12</v>
      </c>
      <c r="D233" s="11" t="s">
        <v>170</v>
      </c>
      <c r="E233" s="11" t="s">
        <v>171</v>
      </c>
      <c r="F233" s="11" t="s">
        <v>30</v>
      </c>
      <c r="G233" s="17">
        <v>270</v>
      </c>
      <c r="H233" s="17">
        <v>3240</v>
      </c>
      <c r="I233" s="17">
        <v>3240</v>
      </c>
      <c r="J233" s="18">
        <v>1</v>
      </c>
    </row>
    <row r="234" spans="1:10" x14ac:dyDescent="0.25">
      <c r="A234" s="8">
        <v>151</v>
      </c>
      <c r="B234" s="13">
        <v>38353</v>
      </c>
      <c r="C234" s="10">
        <v>9</v>
      </c>
      <c r="D234" s="10" t="s">
        <v>170</v>
      </c>
      <c r="E234" s="10" t="s">
        <v>171</v>
      </c>
      <c r="F234" s="10" t="s">
        <v>30</v>
      </c>
      <c r="G234" s="14">
        <v>270</v>
      </c>
      <c r="H234" s="14">
        <v>2430</v>
      </c>
      <c r="I234" s="14">
        <v>3240</v>
      </c>
      <c r="J234" s="15">
        <v>0.75</v>
      </c>
    </row>
    <row r="235" spans="1:10" x14ac:dyDescent="0.25">
      <c r="A235" s="9">
        <v>151</v>
      </c>
      <c r="B235" s="16">
        <v>38718</v>
      </c>
      <c r="C235" s="11">
        <v>10</v>
      </c>
      <c r="D235" s="11" t="s">
        <v>170</v>
      </c>
      <c r="E235" s="11" t="s">
        <v>171</v>
      </c>
      <c r="F235" s="11" t="s">
        <v>30</v>
      </c>
      <c r="G235" s="17">
        <v>270</v>
      </c>
      <c r="H235" s="17">
        <v>2700</v>
      </c>
      <c r="I235" s="17">
        <v>3240</v>
      </c>
      <c r="J235" s="18">
        <v>0.83333333333333337</v>
      </c>
    </row>
    <row r="236" spans="1:10" x14ac:dyDescent="0.25">
      <c r="A236" s="8">
        <v>151</v>
      </c>
      <c r="B236" s="13">
        <v>39083</v>
      </c>
      <c r="C236" s="10">
        <v>12</v>
      </c>
      <c r="D236" s="10" t="s">
        <v>170</v>
      </c>
      <c r="E236" s="10" t="s">
        <v>171</v>
      </c>
      <c r="F236" s="10" t="s">
        <v>30</v>
      </c>
      <c r="G236" s="14">
        <v>270</v>
      </c>
      <c r="H236" s="14">
        <v>3240</v>
      </c>
      <c r="I236" s="14">
        <v>3240</v>
      </c>
      <c r="J236" s="15">
        <v>1</v>
      </c>
    </row>
    <row r="237" spans="1:10" x14ac:dyDescent="0.25">
      <c r="A237" s="9">
        <v>151</v>
      </c>
      <c r="B237" s="16">
        <v>39448</v>
      </c>
      <c r="C237" s="11">
        <v>10</v>
      </c>
      <c r="D237" s="11" t="s">
        <v>170</v>
      </c>
      <c r="E237" s="11" t="s">
        <v>171</v>
      </c>
      <c r="F237" s="11" t="s">
        <v>30</v>
      </c>
      <c r="G237" s="17">
        <v>270</v>
      </c>
      <c r="H237" s="17">
        <v>2700</v>
      </c>
      <c r="I237" s="17">
        <v>3240</v>
      </c>
      <c r="J237" s="18">
        <v>0.83333333333333337</v>
      </c>
    </row>
    <row r="238" spans="1:10" x14ac:dyDescent="0.25">
      <c r="A238" s="8">
        <v>151</v>
      </c>
      <c r="B238" s="13">
        <v>39814</v>
      </c>
      <c r="C238" s="10">
        <v>11</v>
      </c>
      <c r="D238" s="10" t="s">
        <v>170</v>
      </c>
      <c r="E238" s="10" t="s">
        <v>171</v>
      </c>
      <c r="F238" s="10" t="s">
        <v>30</v>
      </c>
      <c r="G238" s="14">
        <v>270</v>
      </c>
      <c r="H238" s="14">
        <v>2970</v>
      </c>
      <c r="I238" s="14">
        <v>3240</v>
      </c>
      <c r="J238" s="15">
        <v>0.91666666666666663</v>
      </c>
    </row>
    <row r="239" spans="1:10" x14ac:dyDescent="0.25">
      <c r="A239" s="9">
        <v>151</v>
      </c>
      <c r="B239" s="16">
        <v>40179</v>
      </c>
      <c r="C239" s="11">
        <v>9</v>
      </c>
      <c r="D239" s="11" t="s">
        <v>170</v>
      </c>
      <c r="E239" s="11" t="s">
        <v>171</v>
      </c>
      <c r="F239" s="11" t="s">
        <v>30</v>
      </c>
      <c r="G239" s="17">
        <v>270</v>
      </c>
      <c r="H239" s="17">
        <v>2430</v>
      </c>
      <c r="I239" s="17">
        <v>3240</v>
      </c>
      <c r="J239" s="18">
        <v>0.75</v>
      </c>
    </row>
    <row r="240" spans="1:10" x14ac:dyDescent="0.25">
      <c r="A240" s="8">
        <v>151</v>
      </c>
      <c r="B240" s="13">
        <v>40544</v>
      </c>
      <c r="C240" s="10">
        <v>10</v>
      </c>
      <c r="D240" s="10" t="s">
        <v>170</v>
      </c>
      <c r="E240" s="10" t="s">
        <v>171</v>
      </c>
      <c r="F240" s="10" t="s">
        <v>30</v>
      </c>
      <c r="G240" s="14">
        <v>270</v>
      </c>
      <c r="H240" s="14">
        <v>2700</v>
      </c>
      <c r="I240" s="14">
        <v>3240</v>
      </c>
      <c r="J240" s="15">
        <v>0.83333333333333337</v>
      </c>
    </row>
    <row r="241" spans="1:10" x14ac:dyDescent="0.25">
      <c r="A241" s="9">
        <v>151</v>
      </c>
      <c r="B241" s="16">
        <v>40909</v>
      </c>
      <c r="C241" s="11">
        <v>11</v>
      </c>
      <c r="D241" s="11" t="s">
        <v>170</v>
      </c>
      <c r="E241" s="11" t="s">
        <v>171</v>
      </c>
      <c r="F241" s="11" t="s">
        <v>30</v>
      </c>
      <c r="G241" s="17">
        <v>270</v>
      </c>
      <c r="H241" s="17">
        <v>2970</v>
      </c>
      <c r="I241" s="17">
        <v>3240</v>
      </c>
      <c r="J241" s="18">
        <v>0.91666666666666663</v>
      </c>
    </row>
    <row r="242" spans="1:10" x14ac:dyDescent="0.25">
      <c r="A242" s="8">
        <v>151</v>
      </c>
      <c r="B242" s="13">
        <v>41275</v>
      </c>
      <c r="C242" s="10">
        <v>10</v>
      </c>
      <c r="D242" s="10" t="s">
        <v>170</v>
      </c>
      <c r="E242" s="10" t="s">
        <v>171</v>
      </c>
      <c r="F242" s="10" t="s">
        <v>30</v>
      </c>
      <c r="G242" s="14">
        <v>270</v>
      </c>
      <c r="H242" s="14">
        <v>2700</v>
      </c>
      <c r="I242" s="14">
        <v>3240</v>
      </c>
      <c r="J242" s="15">
        <v>0.83333333333333337</v>
      </c>
    </row>
    <row r="243" spans="1:10" x14ac:dyDescent="0.25">
      <c r="A243" s="9">
        <v>151</v>
      </c>
      <c r="B243" s="16">
        <v>41640</v>
      </c>
      <c r="C243" s="11">
        <v>9</v>
      </c>
      <c r="D243" s="11" t="s">
        <v>170</v>
      </c>
      <c r="E243" s="11" t="s">
        <v>171</v>
      </c>
      <c r="F243" s="11" t="s">
        <v>30</v>
      </c>
      <c r="G243" s="17">
        <v>270</v>
      </c>
      <c r="H243" s="17">
        <v>2430</v>
      </c>
      <c r="I243" s="17">
        <v>3240</v>
      </c>
      <c r="J243" s="18">
        <v>0.75</v>
      </c>
    </row>
    <row r="244" spans="1:10" x14ac:dyDescent="0.25">
      <c r="A244" s="8">
        <v>151</v>
      </c>
      <c r="B244" s="13">
        <v>42005</v>
      </c>
      <c r="C244" s="10">
        <v>8</v>
      </c>
      <c r="D244" s="10" t="s">
        <v>170</v>
      </c>
      <c r="E244" s="10" t="s">
        <v>171</v>
      </c>
      <c r="F244" s="10" t="s">
        <v>30</v>
      </c>
      <c r="G244" s="14">
        <v>270</v>
      </c>
      <c r="H244" s="14">
        <v>2160</v>
      </c>
      <c r="I244" s="14">
        <v>3240</v>
      </c>
      <c r="J244" s="15">
        <v>0.66666666666666663</v>
      </c>
    </row>
    <row r="245" spans="1:10" x14ac:dyDescent="0.25">
      <c r="A245" s="9">
        <v>151</v>
      </c>
      <c r="B245" s="16">
        <v>42370</v>
      </c>
      <c r="C245" s="11">
        <v>8</v>
      </c>
      <c r="D245" s="11" t="s">
        <v>170</v>
      </c>
      <c r="E245" s="11" t="s">
        <v>171</v>
      </c>
      <c r="F245" s="11" t="s">
        <v>30</v>
      </c>
      <c r="G245" s="17">
        <v>270</v>
      </c>
      <c r="H245" s="17">
        <v>2160</v>
      </c>
      <c r="I245" s="17">
        <v>3240</v>
      </c>
      <c r="J245" s="18">
        <v>0.66666666666666663</v>
      </c>
    </row>
    <row r="246" spans="1:10" x14ac:dyDescent="0.25">
      <c r="A246" s="8">
        <v>151</v>
      </c>
      <c r="B246" s="13">
        <v>42736</v>
      </c>
      <c r="C246" s="10">
        <v>8</v>
      </c>
      <c r="D246" s="10" t="s">
        <v>170</v>
      </c>
      <c r="E246" s="10" t="s">
        <v>171</v>
      </c>
      <c r="F246" s="10" t="s">
        <v>30</v>
      </c>
      <c r="G246" s="14">
        <v>270</v>
      </c>
      <c r="H246" s="14">
        <v>2160</v>
      </c>
      <c r="I246" s="14">
        <v>3240</v>
      </c>
      <c r="J246" s="15">
        <v>0.66666666666666663</v>
      </c>
    </row>
    <row r="247" spans="1:10" x14ac:dyDescent="0.25">
      <c r="A247" s="9">
        <v>151</v>
      </c>
      <c r="B247" s="16">
        <v>43101</v>
      </c>
      <c r="C247" s="11">
        <v>11</v>
      </c>
      <c r="D247" s="11" t="s">
        <v>170</v>
      </c>
      <c r="E247" s="11" t="s">
        <v>171</v>
      </c>
      <c r="F247" s="11" t="s">
        <v>30</v>
      </c>
      <c r="G247" s="17">
        <v>270</v>
      </c>
      <c r="H247" s="17">
        <v>2970</v>
      </c>
      <c r="I247" s="17">
        <v>3240</v>
      </c>
      <c r="J247" s="18">
        <v>0.91666666666666663</v>
      </c>
    </row>
    <row r="248" spans="1:10" x14ac:dyDescent="0.25">
      <c r="A248" s="8">
        <v>151</v>
      </c>
      <c r="B248" s="13">
        <v>43466</v>
      </c>
      <c r="C248" s="10">
        <v>8</v>
      </c>
      <c r="D248" s="10" t="s">
        <v>170</v>
      </c>
      <c r="E248" s="10" t="s">
        <v>171</v>
      </c>
      <c r="F248" s="10" t="s">
        <v>30</v>
      </c>
      <c r="G248" s="14">
        <v>270</v>
      </c>
      <c r="H248" s="14">
        <v>2160</v>
      </c>
      <c r="I248" s="14">
        <v>3240</v>
      </c>
      <c r="J248" s="15">
        <v>0.66666666666666663</v>
      </c>
    </row>
    <row r="249" spans="1:10" x14ac:dyDescent="0.25">
      <c r="A249" s="9">
        <v>152</v>
      </c>
      <c r="B249" s="16">
        <v>36892</v>
      </c>
      <c r="C249" s="11">
        <v>8</v>
      </c>
      <c r="D249" s="11" t="s">
        <v>170</v>
      </c>
      <c r="E249" s="11" t="s">
        <v>185</v>
      </c>
      <c r="F249" s="11" t="s">
        <v>20</v>
      </c>
      <c r="G249" s="17">
        <v>355</v>
      </c>
      <c r="H249" s="17">
        <v>2840</v>
      </c>
      <c r="I249" s="17">
        <v>4260</v>
      </c>
      <c r="J249" s="18">
        <v>0.66666666666666663</v>
      </c>
    </row>
    <row r="250" spans="1:10" x14ac:dyDescent="0.25">
      <c r="A250" s="8">
        <v>152</v>
      </c>
      <c r="B250" s="13">
        <v>37257</v>
      </c>
      <c r="C250" s="10">
        <v>6</v>
      </c>
      <c r="D250" s="10" t="s">
        <v>170</v>
      </c>
      <c r="E250" s="10" t="s">
        <v>185</v>
      </c>
      <c r="F250" s="10" t="s">
        <v>20</v>
      </c>
      <c r="G250" s="14">
        <v>355</v>
      </c>
      <c r="H250" s="14">
        <v>2130</v>
      </c>
      <c r="I250" s="14">
        <v>4260</v>
      </c>
      <c r="J250" s="15">
        <v>0.5</v>
      </c>
    </row>
    <row r="251" spans="1:10" x14ac:dyDescent="0.25">
      <c r="A251" s="9">
        <v>152</v>
      </c>
      <c r="B251" s="16">
        <v>37622</v>
      </c>
      <c r="C251" s="11">
        <v>5</v>
      </c>
      <c r="D251" s="11" t="s">
        <v>170</v>
      </c>
      <c r="E251" s="11" t="s">
        <v>185</v>
      </c>
      <c r="F251" s="11" t="s">
        <v>20</v>
      </c>
      <c r="G251" s="17">
        <v>355</v>
      </c>
      <c r="H251" s="17">
        <v>1775</v>
      </c>
      <c r="I251" s="17">
        <v>4260</v>
      </c>
      <c r="J251" s="18">
        <v>0.41666666666666669</v>
      </c>
    </row>
    <row r="252" spans="1:10" x14ac:dyDescent="0.25">
      <c r="A252" s="8">
        <v>152</v>
      </c>
      <c r="B252" s="13">
        <v>37987</v>
      </c>
      <c r="C252" s="10">
        <v>5</v>
      </c>
      <c r="D252" s="10" t="s">
        <v>170</v>
      </c>
      <c r="E252" s="10" t="s">
        <v>185</v>
      </c>
      <c r="F252" s="10" t="s">
        <v>20</v>
      </c>
      <c r="G252" s="14">
        <v>355</v>
      </c>
      <c r="H252" s="14">
        <v>1775</v>
      </c>
      <c r="I252" s="14">
        <v>4260</v>
      </c>
      <c r="J252" s="15">
        <v>0.41666666666666669</v>
      </c>
    </row>
    <row r="253" spans="1:10" x14ac:dyDescent="0.25">
      <c r="A253" s="9">
        <v>152</v>
      </c>
      <c r="B253" s="16">
        <v>38353</v>
      </c>
      <c r="C253" s="11">
        <v>9</v>
      </c>
      <c r="D253" s="11" t="s">
        <v>170</v>
      </c>
      <c r="E253" s="11" t="s">
        <v>185</v>
      </c>
      <c r="F253" s="11" t="s">
        <v>20</v>
      </c>
      <c r="G253" s="17">
        <v>355</v>
      </c>
      <c r="H253" s="17">
        <v>3195</v>
      </c>
      <c r="I253" s="17">
        <v>4260</v>
      </c>
      <c r="J253" s="18">
        <v>0.75</v>
      </c>
    </row>
    <row r="254" spans="1:10" x14ac:dyDescent="0.25">
      <c r="A254" s="8">
        <v>152</v>
      </c>
      <c r="B254" s="13">
        <v>38718</v>
      </c>
      <c r="C254" s="10">
        <v>7</v>
      </c>
      <c r="D254" s="10" t="s">
        <v>170</v>
      </c>
      <c r="E254" s="10" t="s">
        <v>185</v>
      </c>
      <c r="F254" s="10" t="s">
        <v>20</v>
      </c>
      <c r="G254" s="14">
        <v>355</v>
      </c>
      <c r="H254" s="14">
        <v>2485</v>
      </c>
      <c r="I254" s="14">
        <v>4260</v>
      </c>
      <c r="J254" s="15">
        <v>0.58333333333333337</v>
      </c>
    </row>
    <row r="255" spans="1:10" x14ac:dyDescent="0.25">
      <c r="A255" s="9">
        <v>152</v>
      </c>
      <c r="B255" s="16">
        <v>39083</v>
      </c>
      <c r="C255" s="11">
        <v>9</v>
      </c>
      <c r="D255" s="11" t="s">
        <v>170</v>
      </c>
      <c r="E255" s="11" t="s">
        <v>185</v>
      </c>
      <c r="F255" s="11" t="s">
        <v>20</v>
      </c>
      <c r="G255" s="17">
        <v>355</v>
      </c>
      <c r="H255" s="17">
        <v>3195</v>
      </c>
      <c r="I255" s="17">
        <v>4260</v>
      </c>
      <c r="J255" s="18">
        <v>0.75</v>
      </c>
    </row>
    <row r="256" spans="1:10" x14ac:dyDescent="0.25">
      <c r="A256" s="8">
        <v>152</v>
      </c>
      <c r="B256" s="13">
        <v>39448</v>
      </c>
      <c r="C256" s="10">
        <v>8</v>
      </c>
      <c r="D256" s="10" t="s">
        <v>170</v>
      </c>
      <c r="E256" s="10" t="s">
        <v>185</v>
      </c>
      <c r="F256" s="10" t="s">
        <v>20</v>
      </c>
      <c r="G256" s="14">
        <v>355</v>
      </c>
      <c r="H256" s="14">
        <v>2840</v>
      </c>
      <c r="I256" s="14">
        <v>4260</v>
      </c>
      <c r="J256" s="15">
        <v>0.66666666666666663</v>
      </c>
    </row>
    <row r="257" spans="1:10" x14ac:dyDescent="0.25">
      <c r="A257" s="9">
        <v>152</v>
      </c>
      <c r="B257" s="16">
        <v>39814</v>
      </c>
      <c r="C257" s="11">
        <v>9</v>
      </c>
      <c r="D257" s="11" t="s">
        <v>170</v>
      </c>
      <c r="E257" s="11" t="s">
        <v>185</v>
      </c>
      <c r="F257" s="11" t="s">
        <v>20</v>
      </c>
      <c r="G257" s="17">
        <v>355</v>
      </c>
      <c r="H257" s="17">
        <v>3195</v>
      </c>
      <c r="I257" s="17">
        <v>4260</v>
      </c>
      <c r="J257" s="18">
        <v>0.75</v>
      </c>
    </row>
    <row r="258" spans="1:10" x14ac:dyDescent="0.25">
      <c r="A258" s="8">
        <v>152</v>
      </c>
      <c r="B258" s="13">
        <v>40179</v>
      </c>
      <c r="C258" s="10">
        <v>9</v>
      </c>
      <c r="D258" s="10" t="s">
        <v>170</v>
      </c>
      <c r="E258" s="10" t="s">
        <v>185</v>
      </c>
      <c r="F258" s="10" t="s">
        <v>20</v>
      </c>
      <c r="G258" s="14">
        <v>355</v>
      </c>
      <c r="H258" s="14">
        <v>3195</v>
      </c>
      <c r="I258" s="14">
        <v>4260</v>
      </c>
      <c r="J258" s="15">
        <v>0.75</v>
      </c>
    </row>
    <row r="259" spans="1:10" x14ac:dyDescent="0.25">
      <c r="A259" s="9">
        <v>152</v>
      </c>
      <c r="B259" s="16">
        <v>40544</v>
      </c>
      <c r="C259" s="11">
        <v>5</v>
      </c>
      <c r="D259" s="11" t="s">
        <v>170</v>
      </c>
      <c r="E259" s="11" t="s">
        <v>185</v>
      </c>
      <c r="F259" s="11" t="s">
        <v>20</v>
      </c>
      <c r="G259" s="17">
        <v>355</v>
      </c>
      <c r="H259" s="17">
        <v>1775</v>
      </c>
      <c r="I259" s="17">
        <v>4260</v>
      </c>
      <c r="J259" s="18">
        <v>0.41666666666666669</v>
      </c>
    </row>
    <row r="260" spans="1:10" x14ac:dyDescent="0.25">
      <c r="A260" s="8">
        <v>152</v>
      </c>
      <c r="B260" s="13">
        <v>40909</v>
      </c>
      <c r="C260" s="10">
        <v>8</v>
      </c>
      <c r="D260" s="10" t="s">
        <v>170</v>
      </c>
      <c r="E260" s="10" t="s">
        <v>185</v>
      </c>
      <c r="F260" s="10" t="s">
        <v>20</v>
      </c>
      <c r="G260" s="14">
        <v>355</v>
      </c>
      <c r="H260" s="14">
        <v>2840</v>
      </c>
      <c r="I260" s="14">
        <v>4260</v>
      </c>
      <c r="J260" s="15">
        <v>0.66666666666666663</v>
      </c>
    </row>
    <row r="261" spans="1:10" x14ac:dyDescent="0.25">
      <c r="A261" s="9">
        <v>152</v>
      </c>
      <c r="B261" s="16">
        <v>41275</v>
      </c>
      <c r="C261" s="11">
        <v>9</v>
      </c>
      <c r="D261" s="11" t="s">
        <v>170</v>
      </c>
      <c r="E261" s="11" t="s">
        <v>185</v>
      </c>
      <c r="F261" s="11" t="s">
        <v>20</v>
      </c>
      <c r="G261" s="17">
        <v>355</v>
      </c>
      <c r="H261" s="17">
        <v>3195</v>
      </c>
      <c r="I261" s="17">
        <v>4260</v>
      </c>
      <c r="J261" s="18">
        <v>0.75</v>
      </c>
    </row>
    <row r="262" spans="1:10" x14ac:dyDescent="0.25">
      <c r="A262" s="8">
        <v>152</v>
      </c>
      <c r="B262" s="13">
        <v>41640</v>
      </c>
      <c r="C262" s="10">
        <v>6</v>
      </c>
      <c r="D262" s="10" t="s">
        <v>170</v>
      </c>
      <c r="E262" s="10" t="s">
        <v>185</v>
      </c>
      <c r="F262" s="10" t="s">
        <v>20</v>
      </c>
      <c r="G262" s="14">
        <v>355</v>
      </c>
      <c r="H262" s="14">
        <v>2130</v>
      </c>
      <c r="I262" s="14">
        <v>4260</v>
      </c>
      <c r="J262" s="15">
        <v>0.5</v>
      </c>
    </row>
    <row r="263" spans="1:10" x14ac:dyDescent="0.25">
      <c r="A263" s="9">
        <v>152</v>
      </c>
      <c r="B263" s="16">
        <v>42005</v>
      </c>
      <c r="C263" s="11">
        <v>7</v>
      </c>
      <c r="D263" s="11" t="s">
        <v>170</v>
      </c>
      <c r="E263" s="11" t="s">
        <v>185</v>
      </c>
      <c r="F263" s="11" t="s">
        <v>20</v>
      </c>
      <c r="G263" s="17">
        <v>355</v>
      </c>
      <c r="H263" s="17">
        <v>2485</v>
      </c>
      <c r="I263" s="17">
        <v>4260</v>
      </c>
      <c r="J263" s="18">
        <v>0.58333333333333337</v>
      </c>
    </row>
    <row r="264" spans="1:10" x14ac:dyDescent="0.25">
      <c r="A264" s="8">
        <v>152</v>
      </c>
      <c r="B264" s="13">
        <v>42370</v>
      </c>
      <c r="C264" s="10">
        <v>6</v>
      </c>
      <c r="D264" s="10" t="s">
        <v>170</v>
      </c>
      <c r="E264" s="10" t="s">
        <v>185</v>
      </c>
      <c r="F264" s="10" t="s">
        <v>20</v>
      </c>
      <c r="G264" s="14">
        <v>355</v>
      </c>
      <c r="H264" s="14">
        <v>2130</v>
      </c>
      <c r="I264" s="14">
        <v>4260</v>
      </c>
      <c r="J264" s="15">
        <v>0.5</v>
      </c>
    </row>
    <row r="265" spans="1:10" x14ac:dyDescent="0.25">
      <c r="A265" s="9">
        <v>152</v>
      </c>
      <c r="B265" s="16">
        <v>42736</v>
      </c>
      <c r="C265" s="11">
        <v>6</v>
      </c>
      <c r="D265" s="11" t="s">
        <v>170</v>
      </c>
      <c r="E265" s="11" t="s">
        <v>185</v>
      </c>
      <c r="F265" s="11" t="s">
        <v>20</v>
      </c>
      <c r="G265" s="17">
        <v>355</v>
      </c>
      <c r="H265" s="17">
        <v>2130</v>
      </c>
      <c r="I265" s="17">
        <v>4260</v>
      </c>
      <c r="J265" s="18">
        <v>0.5</v>
      </c>
    </row>
    <row r="266" spans="1:10" x14ac:dyDescent="0.25">
      <c r="A266" s="8">
        <v>152</v>
      </c>
      <c r="B266" s="13">
        <v>43101</v>
      </c>
      <c r="C266" s="10">
        <v>10</v>
      </c>
      <c r="D266" s="10" t="s">
        <v>170</v>
      </c>
      <c r="E266" s="10" t="s">
        <v>185</v>
      </c>
      <c r="F266" s="10" t="s">
        <v>20</v>
      </c>
      <c r="G266" s="14">
        <v>355</v>
      </c>
      <c r="H266" s="14">
        <v>3550</v>
      </c>
      <c r="I266" s="14">
        <v>4260</v>
      </c>
      <c r="J266" s="15">
        <v>0.83333333333333337</v>
      </c>
    </row>
    <row r="267" spans="1:10" x14ac:dyDescent="0.25">
      <c r="A267" s="9">
        <v>152</v>
      </c>
      <c r="B267" s="16">
        <v>43466</v>
      </c>
      <c r="C267" s="11">
        <v>7</v>
      </c>
      <c r="D267" s="11" t="s">
        <v>170</v>
      </c>
      <c r="E267" s="11" t="s">
        <v>185</v>
      </c>
      <c r="F267" s="11" t="s">
        <v>20</v>
      </c>
      <c r="G267" s="17">
        <v>355</v>
      </c>
      <c r="H267" s="17">
        <v>2485</v>
      </c>
      <c r="I267" s="17">
        <v>4260</v>
      </c>
      <c r="J267" s="18">
        <v>0.58333333333333337</v>
      </c>
    </row>
    <row r="268" spans="1:10" x14ac:dyDescent="0.25">
      <c r="A268" s="8">
        <v>153</v>
      </c>
      <c r="B268" s="13">
        <v>36892</v>
      </c>
      <c r="C268" s="10">
        <v>5</v>
      </c>
      <c r="D268" s="10" t="s">
        <v>170</v>
      </c>
      <c r="E268" s="10" t="s">
        <v>185</v>
      </c>
      <c r="F268" s="10" t="s">
        <v>20</v>
      </c>
      <c r="G268" s="14">
        <v>355</v>
      </c>
      <c r="H268" s="14">
        <v>1775</v>
      </c>
      <c r="I268" s="14">
        <v>4260</v>
      </c>
      <c r="J268" s="15">
        <v>0.41666666666666669</v>
      </c>
    </row>
    <row r="269" spans="1:10" x14ac:dyDescent="0.25">
      <c r="A269" s="9">
        <v>153</v>
      </c>
      <c r="B269" s="16">
        <v>37257</v>
      </c>
      <c r="C269" s="11">
        <v>9</v>
      </c>
      <c r="D269" s="11" t="s">
        <v>170</v>
      </c>
      <c r="E269" s="11" t="s">
        <v>185</v>
      </c>
      <c r="F269" s="11" t="s">
        <v>20</v>
      </c>
      <c r="G269" s="17">
        <v>355</v>
      </c>
      <c r="H269" s="17">
        <v>3195</v>
      </c>
      <c r="I269" s="17">
        <v>4260</v>
      </c>
      <c r="J269" s="18">
        <v>0.75</v>
      </c>
    </row>
    <row r="270" spans="1:10" x14ac:dyDescent="0.25">
      <c r="A270" s="8">
        <v>153</v>
      </c>
      <c r="B270" s="13">
        <v>37622</v>
      </c>
      <c r="C270" s="10">
        <v>9</v>
      </c>
      <c r="D270" s="10" t="s">
        <v>170</v>
      </c>
      <c r="E270" s="10" t="s">
        <v>185</v>
      </c>
      <c r="F270" s="10" t="s">
        <v>20</v>
      </c>
      <c r="G270" s="14">
        <v>355</v>
      </c>
      <c r="H270" s="14">
        <v>3195</v>
      </c>
      <c r="I270" s="14">
        <v>4260</v>
      </c>
      <c r="J270" s="15">
        <v>0.75</v>
      </c>
    </row>
    <row r="271" spans="1:10" x14ac:dyDescent="0.25">
      <c r="A271" s="9">
        <v>153</v>
      </c>
      <c r="B271" s="16">
        <v>37987</v>
      </c>
      <c r="C271" s="11">
        <v>9</v>
      </c>
      <c r="D271" s="11" t="s">
        <v>170</v>
      </c>
      <c r="E271" s="11" t="s">
        <v>185</v>
      </c>
      <c r="F271" s="11" t="s">
        <v>20</v>
      </c>
      <c r="G271" s="17">
        <v>355</v>
      </c>
      <c r="H271" s="17">
        <v>3195</v>
      </c>
      <c r="I271" s="17">
        <v>4260</v>
      </c>
      <c r="J271" s="18">
        <v>0.75</v>
      </c>
    </row>
    <row r="272" spans="1:10" x14ac:dyDescent="0.25">
      <c r="A272" s="8">
        <v>153</v>
      </c>
      <c r="B272" s="13">
        <v>38353</v>
      </c>
      <c r="C272" s="10">
        <v>9</v>
      </c>
      <c r="D272" s="10" t="s">
        <v>170</v>
      </c>
      <c r="E272" s="10" t="s">
        <v>185</v>
      </c>
      <c r="F272" s="10" t="s">
        <v>20</v>
      </c>
      <c r="G272" s="14">
        <v>355</v>
      </c>
      <c r="H272" s="14">
        <v>3195</v>
      </c>
      <c r="I272" s="14">
        <v>4260</v>
      </c>
      <c r="J272" s="15">
        <v>0.75</v>
      </c>
    </row>
    <row r="273" spans="1:10" x14ac:dyDescent="0.25">
      <c r="A273" s="9">
        <v>153</v>
      </c>
      <c r="B273" s="16">
        <v>38718</v>
      </c>
      <c r="C273" s="11">
        <v>9</v>
      </c>
      <c r="D273" s="11" t="s">
        <v>170</v>
      </c>
      <c r="E273" s="11" t="s">
        <v>185</v>
      </c>
      <c r="F273" s="11" t="s">
        <v>20</v>
      </c>
      <c r="G273" s="17">
        <v>355</v>
      </c>
      <c r="H273" s="17">
        <v>3195</v>
      </c>
      <c r="I273" s="17">
        <v>4260</v>
      </c>
      <c r="J273" s="18">
        <v>0.75</v>
      </c>
    </row>
    <row r="274" spans="1:10" x14ac:dyDescent="0.25">
      <c r="A274" s="8">
        <v>153</v>
      </c>
      <c r="B274" s="13">
        <v>39083</v>
      </c>
      <c r="C274" s="10">
        <v>9</v>
      </c>
      <c r="D274" s="10" t="s">
        <v>170</v>
      </c>
      <c r="E274" s="10" t="s">
        <v>185</v>
      </c>
      <c r="F274" s="10" t="s">
        <v>20</v>
      </c>
      <c r="G274" s="14">
        <v>355</v>
      </c>
      <c r="H274" s="14">
        <v>3195</v>
      </c>
      <c r="I274" s="14">
        <v>4260</v>
      </c>
      <c r="J274" s="15">
        <v>0.75</v>
      </c>
    </row>
    <row r="275" spans="1:10" x14ac:dyDescent="0.25">
      <c r="A275" s="9">
        <v>153</v>
      </c>
      <c r="B275" s="16">
        <v>39448</v>
      </c>
      <c r="C275" s="11">
        <v>9</v>
      </c>
      <c r="D275" s="11" t="s">
        <v>170</v>
      </c>
      <c r="E275" s="11" t="s">
        <v>185</v>
      </c>
      <c r="F275" s="11" t="s">
        <v>20</v>
      </c>
      <c r="G275" s="17">
        <v>355</v>
      </c>
      <c r="H275" s="17">
        <v>3195</v>
      </c>
      <c r="I275" s="17">
        <v>4260</v>
      </c>
      <c r="J275" s="18">
        <v>0.75</v>
      </c>
    </row>
    <row r="276" spans="1:10" x14ac:dyDescent="0.25">
      <c r="A276" s="8">
        <v>153</v>
      </c>
      <c r="B276" s="13">
        <v>39814</v>
      </c>
      <c r="C276" s="10">
        <v>6</v>
      </c>
      <c r="D276" s="10" t="s">
        <v>170</v>
      </c>
      <c r="E276" s="10" t="s">
        <v>185</v>
      </c>
      <c r="F276" s="10" t="s">
        <v>20</v>
      </c>
      <c r="G276" s="14">
        <v>355</v>
      </c>
      <c r="H276" s="14">
        <v>2130</v>
      </c>
      <c r="I276" s="14">
        <v>4260</v>
      </c>
      <c r="J276" s="15">
        <v>0.5</v>
      </c>
    </row>
    <row r="277" spans="1:10" x14ac:dyDescent="0.25">
      <c r="A277" s="9">
        <v>153</v>
      </c>
      <c r="B277" s="16">
        <v>40179</v>
      </c>
      <c r="C277" s="11">
        <v>9</v>
      </c>
      <c r="D277" s="11" t="s">
        <v>170</v>
      </c>
      <c r="E277" s="11" t="s">
        <v>185</v>
      </c>
      <c r="F277" s="11" t="s">
        <v>20</v>
      </c>
      <c r="G277" s="17">
        <v>355</v>
      </c>
      <c r="H277" s="17">
        <v>3195</v>
      </c>
      <c r="I277" s="17">
        <v>4260</v>
      </c>
      <c r="J277" s="18">
        <v>0.75</v>
      </c>
    </row>
    <row r="278" spans="1:10" x14ac:dyDescent="0.25">
      <c r="A278" s="8">
        <v>153</v>
      </c>
      <c r="B278" s="13">
        <v>40544</v>
      </c>
      <c r="C278" s="10">
        <v>9</v>
      </c>
      <c r="D278" s="10" t="s">
        <v>170</v>
      </c>
      <c r="E278" s="10" t="s">
        <v>185</v>
      </c>
      <c r="F278" s="10" t="s">
        <v>20</v>
      </c>
      <c r="G278" s="14">
        <v>355</v>
      </c>
      <c r="H278" s="14">
        <v>3195</v>
      </c>
      <c r="I278" s="14">
        <v>4260</v>
      </c>
      <c r="J278" s="15">
        <v>0.75</v>
      </c>
    </row>
    <row r="279" spans="1:10" x14ac:dyDescent="0.25">
      <c r="A279" s="9">
        <v>153</v>
      </c>
      <c r="B279" s="16">
        <v>40909</v>
      </c>
      <c r="C279" s="11">
        <v>6</v>
      </c>
      <c r="D279" s="11" t="s">
        <v>170</v>
      </c>
      <c r="E279" s="11" t="s">
        <v>185</v>
      </c>
      <c r="F279" s="11" t="s">
        <v>20</v>
      </c>
      <c r="G279" s="17">
        <v>355</v>
      </c>
      <c r="H279" s="17">
        <v>2130</v>
      </c>
      <c r="I279" s="17">
        <v>4260</v>
      </c>
      <c r="J279" s="18">
        <v>0.5</v>
      </c>
    </row>
    <row r="280" spans="1:10" x14ac:dyDescent="0.25">
      <c r="A280" s="8">
        <v>153</v>
      </c>
      <c r="B280" s="13">
        <v>41275</v>
      </c>
      <c r="C280" s="10">
        <v>7</v>
      </c>
      <c r="D280" s="10" t="s">
        <v>170</v>
      </c>
      <c r="E280" s="10" t="s">
        <v>185</v>
      </c>
      <c r="F280" s="10" t="s">
        <v>20</v>
      </c>
      <c r="G280" s="14">
        <v>355</v>
      </c>
      <c r="H280" s="14">
        <v>2485</v>
      </c>
      <c r="I280" s="14">
        <v>4260</v>
      </c>
      <c r="J280" s="15">
        <v>0.58333333333333337</v>
      </c>
    </row>
    <row r="281" spans="1:10" x14ac:dyDescent="0.25">
      <c r="A281" s="9">
        <v>153</v>
      </c>
      <c r="B281" s="16">
        <v>41640</v>
      </c>
      <c r="C281" s="11">
        <v>6</v>
      </c>
      <c r="D281" s="11" t="s">
        <v>170</v>
      </c>
      <c r="E281" s="11" t="s">
        <v>185</v>
      </c>
      <c r="F281" s="11" t="s">
        <v>20</v>
      </c>
      <c r="G281" s="17">
        <v>355</v>
      </c>
      <c r="H281" s="17">
        <v>2130</v>
      </c>
      <c r="I281" s="17">
        <v>4260</v>
      </c>
      <c r="J281" s="18">
        <v>0.5</v>
      </c>
    </row>
    <row r="282" spans="1:10" x14ac:dyDescent="0.25">
      <c r="A282" s="8">
        <v>153</v>
      </c>
      <c r="B282" s="13">
        <v>42005</v>
      </c>
      <c r="C282" s="10">
        <v>9</v>
      </c>
      <c r="D282" s="10" t="s">
        <v>170</v>
      </c>
      <c r="E282" s="10" t="s">
        <v>185</v>
      </c>
      <c r="F282" s="10" t="s">
        <v>20</v>
      </c>
      <c r="G282" s="14">
        <v>355</v>
      </c>
      <c r="H282" s="14">
        <v>3195</v>
      </c>
      <c r="I282" s="14">
        <v>4260</v>
      </c>
      <c r="J282" s="15">
        <v>0.75</v>
      </c>
    </row>
    <row r="283" spans="1:10" x14ac:dyDescent="0.25">
      <c r="A283" s="9">
        <v>153</v>
      </c>
      <c r="B283" s="16">
        <v>42370</v>
      </c>
      <c r="C283" s="11">
        <v>6</v>
      </c>
      <c r="D283" s="11" t="s">
        <v>170</v>
      </c>
      <c r="E283" s="11" t="s">
        <v>185</v>
      </c>
      <c r="F283" s="11" t="s">
        <v>20</v>
      </c>
      <c r="G283" s="17">
        <v>355</v>
      </c>
      <c r="H283" s="17">
        <v>2130</v>
      </c>
      <c r="I283" s="17">
        <v>4260</v>
      </c>
      <c r="J283" s="18">
        <v>0.5</v>
      </c>
    </row>
    <row r="284" spans="1:10" x14ac:dyDescent="0.25">
      <c r="A284" s="8">
        <v>153</v>
      </c>
      <c r="B284" s="13">
        <v>42736</v>
      </c>
      <c r="C284" s="10">
        <v>6</v>
      </c>
      <c r="D284" s="10" t="s">
        <v>170</v>
      </c>
      <c r="E284" s="10" t="s">
        <v>185</v>
      </c>
      <c r="F284" s="10" t="s">
        <v>20</v>
      </c>
      <c r="G284" s="14">
        <v>355</v>
      </c>
      <c r="H284" s="14">
        <v>2130</v>
      </c>
      <c r="I284" s="14">
        <v>4260</v>
      </c>
      <c r="J284" s="15">
        <v>0.5</v>
      </c>
    </row>
    <row r="285" spans="1:10" x14ac:dyDescent="0.25">
      <c r="A285" s="9">
        <v>153</v>
      </c>
      <c r="B285" s="16">
        <v>43101</v>
      </c>
      <c r="C285" s="11">
        <v>10</v>
      </c>
      <c r="D285" s="11" t="s">
        <v>170</v>
      </c>
      <c r="E285" s="11" t="s">
        <v>185</v>
      </c>
      <c r="F285" s="11" t="s">
        <v>20</v>
      </c>
      <c r="G285" s="17">
        <v>355</v>
      </c>
      <c r="H285" s="17">
        <v>3550</v>
      </c>
      <c r="I285" s="17">
        <v>4260</v>
      </c>
      <c r="J285" s="18">
        <v>0.83333333333333337</v>
      </c>
    </row>
    <row r="286" spans="1:10" x14ac:dyDescent="0.25">
      <c r="A286" s="8">
        <v>153</v>
      </c>
      <c r="B286" s="13">
        <v>43466</v>
      </c>
      <c r="C286" s="10">
        <v>9</v>
      </c>
      <c r="D286" s="10" t="s">
        <v>170</v>
      </c>
      <c r="E286" s="10" t="s">
        <v>185</v>
      </c>
      <c r="F286" s="10" t="s">
        <v>20</v>
      </c>
      <c r="G286" s="14">
        <v>355</v>
      </c>
      <c r="H286" s="14">
        <v>3195</v>
      </c>
      <c r="I286" s="14">
        <v>4260</v>
      </c>
      <c r="J286" s="15">
        <v>0.75</v>
      </c>
    </row>
    <row r="287" spans="1:10" x14ac:dyDescent="0.25">
      <c r="A287" s="9">
        <v>154</v>
      </c>
      <c r="B287" s="16">
        <v>36892</v>
      </c>
      <c r="C287" s="11">
        <v>7</v>
      </c>
      <c r="D287" s="11" t="s">
        <v>170</v>
      </c>
      <c r="E287" s="11" t="s">
        <v>185</v>
      </c>
      <c r="F287" s="11" t="s">
        <v>20</v>
      </c>
      <c r="G287" s="17">
        <v>355</v>
      </c>
      <c r="H287" s="17">
        <v>2485</v>
      </c>
      <c r="I287" s="17">
        <v>4260</v>
      </c>
      <c r="J287" s="18">
        <v>0.58333333333333337</v>
      </c>
    </row>
    <row r="288" spans="1:10" x14ac:dyDescent="0.25">
      <c r="A288" s="8">
        <v>154</v>
      </c>
      <c r="B288" s="13">
        <v>37257</v>
      </c>
      <c r="C288" s="10">
        <v>9</v>
      </c>
      <c r="D288" s="10" t="s">
        <v>170</v>
      </c>
      <c r="E288" s="10" t="s">
        <v>185</v>
      </c>
      <c r="F288" s="10" t="s">
        <v>20</v>
      </c>
      <c r="G288" s="14">
        <v>355</v>
      </c>
      <c r="H288" s="14">
        <v>3195</v>
      </c>
      <c r="I288" s="14">
        <v>4260</v>
      </c>
      <c r="J288" s="15">
        <v>0.75</v>
      </c>
    </row>
    <row r="289" spans="1:10" x14ac:dyDescent="0.25">
      <c r="A289" s="9">
        <v>154</v>
      </c>
      <c r="B289" s="16">
        <v>37622</v>
      </c>
      <c r="C289" s="11">
        <v>5</v>
      </c>
      <c r="D289" s="11" t="s">
        <v>170</v>
      </c>
      <c r="E289" s="11" t="s">
        <v>185</v>
      </c>
      <c r="F289" s="11" t="s">
        <v>20</v>
      </c>
      <c r="G289" s="17">
        <v>355</v>
      </c>
      <c r="H289" s="17">
        <v>1775</v>
      </c>
      <c r="I289" s="17">
        <v>4260</v>
      </c>
      <c r="J289" s="18">
        <v>0.41666666666666669</v>
      </c>
    </row>
    <row r="290" spans="1:10" x14ac:dyDescent="0.25">
      <c r="A290" s="8">
        <v>154</v>
      </c>
      <c r="B290" s="13">
        <v>37987</v>
      </c>
      <c r="C290" s="10">
        <v>6</v>
      </c>
      <c r="D290" s="10" t="s">
        <v>170</v>
      </c>
      <c r="E290" s="10" t="s">
        <v>185</v>
      </c>
      <c r="F290" s="10" t="s">
        <v>20</v>
      </c>
      <c r="G290" s="14">
        <v>355</v>
      </c>
      <c r="H290" s="14">
        <v>2130</v>
      </c>
      <c r="I290" s="14">
        <v>4260</v>
      </c>
      <c r="J290" s="15">
        <v>0.5</v>
      </c>
    </row>
    <row r="291" spans="1:10" x14ac:dyDescent="0.25">
      <c r="A291" s="9">
        <v>154</v>
      </c>
      <c r="B291" s="16">
        <v>38353</v>
      </c>
      <c r="C291" s="11">
        <v>6</v>
      </c>
      <c r="D291" s="11" t="s">
        <v>170</v>
      </c>
      <c r="E291" s="11" t="s">
        <v>185</v>
      </c>
      <c r="F291" s="11" t="s">
        <v>20</v>
      </c>
      <c r="G291" s="17">
        <v>355</v>
      </c>
      <c r="H291" s="17">
        <v>2130</v>
      </c>
      <c r="I291" s="17">
        <v>4260</v>
      </c>
      <c r="J291" s="18">
        <v>0.5</v>
      </c>
    </row>
    <row r="292" spans="1:10" x14ac:dyDescent="0.25">
      <c r="A292" s="8">
        <v>154</v>
      </c>
      <c r="B292" s="13">
        <v>38718</v>
      </c>
      <c r="C292" s="10">
        <v>9</v>
      </c>
      <c r="D292" s="10" t="s">
        <v>170</v>
      </c>
      <c r="E292" s="10" t="s">
        <v>185</v>
      </c>
      <c r="F292" s="10" t="s">
        <v>20</v>
      </c>
      <c r="G292" s="14">
        <v>355</v>
      </c>
      <c r="H292" s="14">
        <v>3195</v>
      </c>
      <c r="I292" s="14">
        <v>4260</v>
      </c>
      <c r="J292" s="15">
        <v>0.75</v>
      </c>
    </row>
    <row r="293" spans="1:10" x14ac:dyDescent="0.25">
      <c r="A293" s="9">
        <v>154</v>
      </c>
      <c r="B293" s="16">
        <v>39083</v>
      </c>
      <c r="C293" s="11">
        <v>5</v>
      </c>
      <c r="D293" s="11" t="s">
        <v>170</v>
      </c>
      <c r="E293" s="11" t="s">
        <v>185</v>
      </c>
      <c r="F293" s="11" t="s">
        <v>20</v>
      </c>
      <c r="G293" s="17">
        <v>355</v>
      </c>
      <c r="H293" s="17">
        <v>1775</v>
      </c>
      <c r="I293" s="17">
        <v>4260</v>
      </c>
      <c r="J293" s="18">
        <v>0.41666666666666669</v>
      </c>
    </row>
    <row r="294" spans="1:10" x14ac:dyDescent="0.25">
      <c r="A294" s="8">
        <v>154</v>
      </c>
      <c r="B294" s="13">
        <v>39448</v>
      </c>
      <c r="C294" s="10">
        <v>6</v>
      </c>
      <c r="D294" s="10" t="s">
        <v>170</v>
      </c>
      <c r="E294" s="10" t="s">
        <v>185</v>
      </c>
      <c r="F294" s="10" t="s">
        <v>20</v>
      </c>
      <c r="G294" s="14">
        <v>355</v>
      </c>
      <c r="H294" s="14">
        <v>2130</v>
      </c>
      <c r="I294" s="14">
        <v>4260</v>
      </c>
      <c r="J294" s="15">
        <v>0.5</v>
      </c>
    </row>
    <row r="295" spans="1:10" x14ac:dyDescent="0.25">
      <c r="A295" s="9">
        <v>154</v>
      </c>
      <c r="B295" s="16">
        <v>39814</v>
      </c>
      <c r="C295" s="11">
        <v>7</v>
      </c>
      <c r="D295" s="11" t="s">
        <v>170</v>
      </c>
      <c r="E295" s="11" t="s">
        <v>185</v>
      </c>
      <c r="F295" s="11" t="s">
        <v>20</v>
      </c>
      <c r="G295" s="17">
        <v>355</v>
      </c>
      <c r="H295" s="17">
        <v>2485</v>
      </c>
      <c r="I295" s="17">
        <v>4260</v>
      </c>
      <c r="J295" s="18">
        <v>0.58333333333333337</v>
      </c>
    </row>
    <row r="296" spans="1:10" x14ac:dyDescent="0.25">
      <c r="A296" s="8">
        <v>154</v>
      </c>
      <c r="B296" s="13">
        <v>40179</v>
      </c>
      <c r="C296" s="10">
        <v>6</v>
      </c>
      <c r="D296" s="10" t="s">
        <v>170</v>
      </c>
      <c r="E296" s="10" t="s">
        <v>185</v>
      </c>
      <c r="F296" s="10" t="s">
        <v>20</v>
      </c>
      <c r="G296" s="14">
        <v>355</v>
      </c>
      <c r="H296" s="14">
        <v>2130</v>
      </c>
      <c r="I296" s="14">
        <v>4260</v>
      </c>
      <c r="J296" s="15">
        <v>0.5</v>
      </c>
    </row>
    <row r="297" spans="1:10" x14ac:dyDescent="0.25">
      <c r="A297" s="9">
        <v>154</v>
      </c>
      <c r="B297" s="16">
        <v>40544</v>
      </c>
      <c r="C297" s="11">
        <v>5</v>
      </c>
      <c r="D297" s="11" t="s">
        <v>170</v>
      </c>
      <c r="E297" s="11" t="s">
        <v>185</v>
      </c>
      <c r="F297" s="11" t="s">
        <v>20</v>
      </c>
      <c r="G297" s="17">
        <v>355</v>
      </c>
      <c r="H297" s="17">
        <v>1775</v>
      </c>
      <c r="I297" s="17">
        <v>4260</v>
      </c>
      <c r="J297" s="18">
        <v>0.41666666666666669</v>
      </c>
    </row>
    <row r="298" spans="1:10" x14ac:dyDescent="0.25">
      <c r="A298" s="8">
        <v>154</v>
      </c>
      <c r="B298" s="13">
        <v>40909</v>
      </c>
      <c r="C298" s="10">
        <v>5</v>
      </c>
      <c r="D298" s="10" t="s">
        <v>170</v>
      </c>
      <c r="E298" s="10" t="s">
        <v>185</v>
      </c>
      <c r="F298" s="10" t="s">
        <v>20</v>
      </c>
      <c r="G298" s="14">
        <v>355</v>
      </c>
      <c r="H298" s="14">
        <v>1775</v>
      </c>
      <c r="I298" s="14">
        <v>4260</v>
      </c>
      <c r="J298" s="15">
        <v>0.41666666666666669</v>
      </c>
    </row>
    <row r="299" spans="1:10" x14ac:dyDescent="0.25">
      <c r="A299" s="9">
        <v>154</v>
      </c>
      <c r="B299" s="16">
        <v>41275</v>
      </c>
      <c r="C299" s="11">
        <v>6</v>
      </c>
      <c r="D299" s="11" t="s">
        <v>170</v>
      </c>
      <c r="E299" s="11" t="s">
        <v>185</v>
      </c>
      <c r="F299" s="11" t="s">
        <v>20</v>
      </c>
      <c r="G299" s="17">
        <v>355</v>
      </c>
      <c r="H299" s="17">
        <v>2130</v>
      </c>
      <c r="I299" s="17">
        <v>4260</v>
      </c>
      <c r="J299" s="18">
        <v>0.5</v>
      </c>
    </row>
    <row r="300" spans="1:10" x14ac:dyDescent="0.25">
      <c r="A300" s="8">
        <v>154</v>
      </c>
      <c r="B300" s="13">
        <v>41640</v>
      </c>
      <c r="C300" s="10">
        <v>8</v>
      </c>
      <c r="D300" s="10" t="s">
        <v>170</v>
      </c>
      <c r="E300" s="10" t="s">
        <v>185</v>
      </c>
      <c r="F300" s="10" t="s">
        <v>20</v>
      </c>
      <c r="G300" s="14">
        <v>355</v>
      </c>
      <c r="H300" s="14">
        <v>2840</v>
      </c>
      <c r="I300" s="14">
        <v>4260</v>
      </c>
      <c r="J300" s="15">
        <v>0.66666666666666663</v>
      </c>
    </row>
    <row r="301" spans="1:10" x14ac:dyDescent="0.25">
      <c r="A301" s="9">
        <v>154</v>
      </c>
      <c r="B301" s="16">
        <v>42005</v>
      </c>
      <c r="C301" s="11">
        <v>7</v>
      </c>
      <c r="D301" s="11" t="s">
        <v>170</v>
      </c>
      <c r="E301" s="11" t="s">
        <v>185</v>
      </c>
      <c r="F301" s="11" t="s">
        <v>20</v>
      </c>
      <c r="G301" s="17">
        <v>355</v>
      </c>
      <c r="H301" s="17">
        <v>2485</v>
      </c>
      <c r="I301" s="17">
        <v>4260</v>
      </c>
      <c r="J301" s="18">
        <v>0.58333333333333337</v>
      </c>
    </row>
    <row r="302" spans="1:10" x14ac:dyDescent="0.25">
      <c r="A302" s="8">
        <v>154</v>
      </c>
      <c r="B302" s="13">
        <v>42370</v>
      </c>
      <c r="C302" s="10">
        <v>7</v>
      </c>
      <c r="D302" s="10" t="s">
        <v>170</v>
      </c>
      <c r="E302" s="10" t="s">
        <v>185</v>
      </c>
      <c r="F302" s="10" t="s">
        <v>20</v>
      </c>
      <c r="G302" s="14">
        <v>355</v>
      </c>
      <c r="H302" s="14">
        <v>2485</v>
      </c>
      <c r="I302" s="14">
        <v>4260</v>
      </c>
      <c r="J302" s="15">
        <v>0.58333333333333337</v>
      </c>
    </row>
    <row r="303" spans="1:10" x14ac:dyDescent="0.25">
      <c r="A303" s="9">
        <v>154</v>
      </c>
      <c r="B303" s="16">
        <v>42736</v>
      </c>
      <c r="C303" s="11">
        <v>7</v>
      </c>
      <c r="D303" s="11" t="s">
        <v>170</v>
      </c>
      <c r="E303" s="11" t="s">
        <v>185</v>
      </c>
      <c r="F303" s="11" t="s">
        <v>20</v>
      </c>
      <c r="G303" s="17">
        <v>355</v>
      </c>
      <c r="H303" s="17">
        <v>2485</v>
      </c>
      <c r="I303" s="17">
        <v>4260</v>
      </c>
      <c r="J303" s="18">
        <v>0.58333333333333337</v>
      </c>
    </row>
    <row r="304" spans="1:10" x14ac:dyDescent="0.25">
      <c r="A304" s="8">
        <v>154</v>
      </c>
      <c r="B304" s="13">
        <v>43101</v>
      </c>
      <c r="C304" s="10">
        <v>11</v>
      </c>
      <c r="D304" s="10" t="s">
        <v>170</v>
      </c>
      <c r="E304" s="10" t="s">
        <v>185</v>
      </c>
      <c r="F304" s="10" t="s">
        <v>20</v>
      </c>
      <c r="G304" s="14">
        <v>355</v>
      </c>
      <c r="H304" s="14">
        <v>3905</v>
      </c>
      <c r="I304" s="14">
        <v>4260</v>
      </c>
      <c r="J304" s="15">
        <v>0.91666666666666663</v>
      </c>
    </row>
    <row r="305" spans="1:10" x14ac:dyDescent="0.25">
      <c r="A305" s="9">
        <v>154</v>
      </c>
      <c r="B305" s="16">
        <v>43466</v>
      </c>
      <c r="C305" s="11">
        <v>8</v>
      </c>
      <c r="D305" s="11" t="s">
        <v>170</v>
      </c>
      <c r="E305" s="11" t="s">
        <v>185</v>
      </c>
      <c r="F305" s="11" t="s">
        <v>20</v>
      </c>
      <c r="G305" s="17">
        <v>355</v>
      </c>
      <c r="H305" s="17">
        <v>2840</v>
      </c>
      <c r="I305" s="17">
        <v>4260</v>
      </c>
      <c r="J305" s="18">
        <v>0.66666666666666663</v>
      </c>
    </row>
    <row r="306" spans="1:10" x14ac:dyDescent="0.25">
      <c r="A306" s="8">
        <v>155</v>
      </c>
      <c r="B306" s="13">
        <v>36892</v>
      </c>
      <c r="C306" s="10">
        <v>5</v>
      </c>
      <c r="D306" s="10" t="s">
        <v>170</v>
      </c>
      <c r="E306" s="10" t="s">
        <v>185</v>
      </c>
      <c r="F306" s="10" t="s">
        <v>20</v>
      </c>
      <c r="G306" s="14">
        <v>360</v>
      </c>
      <c r="H306" s="14">
        <v>1800</v>
      </c>
      <c r="I306" s="14">
        <v>4320</v>
      </c>
      <c r="J306" s="15">
        <v>0.41666666666666669</v>
      </c>
    </row>
    <row r="307" spans="1:10" x14ac:dyDescent="0.25">
      <c r="A307" s="9">
        <v>155</v>
      </c>
      <c r="B307" s="16">
        <v>37257</v>
      </c>
      <c r="C307" s="11">
        <v>9</v>
      </c>
      <c r="D307" s="11" t="s">
        <v>170</v>
      </c>
      <c r="E307" s="11" t="s">
        <v>185</v>
      </c>
      <c r="F307" s="11" t="s">
        <v>20</v>
      </c>
      <c r="G307" s="17">
        <v>360</v>
      </c>
      <c r="H307" s="17">
        <v>3240</v>
      </c>
      <c r="I307" s="17">
        <v>4320</v>
      </c>
      <c r="J307" s="18">
        <v>0.75</v>
      </c>
    </row>
    <row r="308" spans="1:10" x14ac:dyDescent="0.25">
      <c r="A308" s="8">
        <v>155</v>
      </c>
      <c r="B308" s="13">
        <v>37622</v>
      </c>
      <c r="C308" s="10">
        <v>8</v>
      </c>
      <c r="D308" s="10" t="s">
        <v>170</v>
      </c>
      <c r="E308" s="10" t="s">
        <v>185</v>
      </c>
      <c r="F308" s="10" t="s">
        <v>20</v>
      </c>
      <c r="G308" s="14">
        <v>360</v>
      </c>
      <c r="H308" s="14">
        <v>2880</v>
      </c>
      <c r="I308" s="14">
        <v>4320</v>
      </c>
      <c r="J308" s="15">
        <v>0.66666666666666663</v>
      </c>
    </row>
    <row r="309" spans="1:10" x14ac:dyDescent="0.25">
      <c r="A309" s="9">
        <v>155</v>
      </c>
      <c r="B309" s="16">
        <v>37987</v>
      </c>
      <c r="C309" s="11">
        <v>5</v>
      </c>
      <c r="D309" s="11" t="s">
        <v>170</v>
      </c>
      <c r="E309" s="11" t="s">
        <v>185</v>
      </c>
      <c r="F309" s="11" t="s">
        <v>20</v>
      </c>
      <c r="G309" s="17">
        <v>360</v>
      </c>
      <c r="H309" s="17">
        <v>1800</v>
      </c>
      <c r="I309" s="17">
        <v>4320</v>
      </c>
      <c r="J309" s="18">
        <v>0.41666666666666669</v>
      </c>
    </row>
    <row r="310" spans="1:10" x14ac:dyDescent="0.25">
      <c r="A310" s="8">
        <v>155</v>
      </c>
      <c r="B310" s="13">
        <v>38353</v>
      </c>
      <c r="C310" s="10">
        <v>7</v>
      </c>
      <c r="D310" s="10" t="s">
        <v>170</v>
      </c>
      <c r="E310" s="10" t="s">
        <v>185</v>
      </c>
      <c r="F310" s="10" t="s">
        <v>20</v>
      </c>
      <c r="G310" s="14">
        <v>360</v>
      </c>
      <c r="H310" s="14">
        <v>2520</v>
      </c>
      <c r="I310" s="14">
        <v>4320</v>
      </c>
      <c r="J310" s="15">
        <v>0.58333333333333337</v>
      </c>
    </row>
    <row r="311" spans="1:10" x14ac:dyDescent="0.25">
      <c r="A311" s="9">
        <v>155</v>
      </c>
      <c r="B311" s="16">
        <v>38718</v>
      </c>
      <c r="C311" s="11">
        <v>5</v>
      </c>
      <c r="D311" s="11" t="s">
        <v>170</v>
      </c>
      <c r="E311" s="11" t="s">
        <v>185</v>
      </c>
      <c r="F311" s="11" t="s">
        <v>20</v>
      </c>
      <c r="G311" s="17">
        <v>360</v>
      </c>
      <c r="H311" s="17">
        <v>1800</v>
      </c>
      <c r="I311" s="17">
        <v>4320</v>
      </c>
      <c r="J311" s="18">
        <v>0.41666666666666669</v>
      </c>
    </row>
    <row r="312" spans="1:10" x14ac:dyDescent="0.25">
      <c r="A312" s="8">
        <v>155</v>
      </c>
      <c r="B312" s="13">
        <v>39083</v>
      </c>
      <c r="C312" s="10">
        <v>6</v>
      </c>
      <c r="D312" s="10" t="s">
        <v>170</v>
      </c>
      <c r="E312" s="10" t="s">
        <v>185</v>
      </c>
      <c r="F312" s="10" t="s">
        <v>20</v>
      </c>
      <c r="G312" s="14">
        <v>360</v>
      </c>
      <c r="H312" s="14">
        <v>2160</v>
      </c>
      <c r="I312" s="14">
        <v>4320</v>
      </c>
      <c r="J312" s="15">
        <v>0.5</v>
      </c>
    </row>
    <row r="313" spans="1:10" x14ac:dyDescent="0.25">
      <c r="A313" s="9">
        <v>155</v>
      </c>
      <c r="B313" s="16">
        <v>39448</v>
      </c>
      <c r="C313" s="11">
        <v>7</v>
      </c>
      <c r="D313" s="11" t="s">
        <v>170</v>
      </c>
      <c r="E313" s="11" t="s">
        <v>185</v>
      </c>
      <c r="F313" s="11" t="s">
        <v>20</v>
      </c>
      <c r="G313" s="17">
        <v>360</v>
      </c>
      <c r="H313" s="17">
        <v>2520</v>
      </c>
      <c r="I313" s="17">
        <v>4320</v>
      </c>
      <c r="J313" s="18">
        <v>0.58333333333333337</v>
      </c>
    </row>
    <row r="314" spans="1:10" x14ac:dyDescent="0.25">
      <c r="A314" s="8">
        <v>155</v>
      </c>
      <c r="B314" s="13">
        <v>39814</v>
      </c>
      <c r="C314" s="10">
        <v>6</v>
      </c>
      <c r="D314" s="10" t="s">
        <v>170</v>
      </c>
      <c r="E314" s="10" t="s">
        <v>185</v>
      </c>
      <c r="F314" s="10" t="s">
        <v>20</v>
      </c>
      <c r="G314" s="14">
        <v>360</v>
      </c>
      <c r="H314" s="14">
        <v>2160</v>
      </c>
      <c r="I314" s="14">
        <v>4320</v>
      </c>
      <c r="J314" s="15">
        <v>0.5</v>
      </c>
    </row>
    <row r="315" spans="1:10" x14ac:dyDescent="0.25">
      <c r="A315" s="9">
        <v>155</v>
      </c>
      <c r="B315" s="16">
        <v>40179</v>
      </c>
      <c r="C315" s="11">
        <v>6</v>
      </c>
      <c r="D315" s="11" t="s">
        <v>170</v>
      </c>
      <c r="E315" s="11" t="s">
        <v>185</v>
      </c>
      <c r="F315" s="11" t="s">
        <v>20</v>
      </c>
      <c r="G315" s="17">
        <v>360</v>
      </c>
      <c r="H315" s="17">
        <v>2160</v>
      </c>
      <c r="I315" s="17">
        <v>4320</v>
      </c>
      <c r="J315" s="18">
        <v>0.5</v>
      </c>
    </row>
    <row r="316" spans="1:10" x14ac:dyDescent="0.25">
      <c r="A316" s="8">
        <v>155</v>
      </c>
      <c r="B316" s="13">
        <v>40544</v>
      </c>
      <c r="C316" s="10">
        <v>8</v>
      </c>
      <c r="D316" s="10" t="s">
        <v>170</v>
      </c>
      <c r="E316" s="10" t="s">
        <v>185</v>
      </c>
      <c r="F316" s="10" t="s">
        <v>20</v>
      </c>
      <c r="G316" s="14">
        <v>360</v>
      </c>
      <c r="H316" s="14">
        <v>2880</v>
      </c>
      <c r="I316" s="14">
        <v>4320</v>
      </c>
      <c r="J316" s="15">
        <v>0.66666666666666663</v>
      </c>
    </row>
    <row r="317" spans="1:10" x14ac:dyDescent="0.25">
      <c r="A317" s="9">
        <v>155</v>
      </c>
      <c r="B317" s="16">
        <v>40909</v>
      </c>
      <c r="C317" s="11">
        <v>6</v>
      </c>
      <c r="D317" s="11" t="s">
        <v>170</v>
      </c>
      <c r="E317" s="11" t="s">
        <v>185</v>
      </c>
      <c r="F317" s="11" t="s">
        <v>20</v>
      </c>
      <c r="G317" s="17">
        <v>360</v>
      </c>
      <c r="H317" s="17">
        <v>2160</v>
      </c>
      <c r="I317" s="17">
        <v>4320</v>
      </c>
      <c r="J317" s="18">
        <v>0.5</v>
      </c>
    </row>
    <row r="318" spans="1:10" x14ac:dyDescent="0.25">
      <c r="A318" s="8">
        <v>155</v>
      </c>
      <c r="B318" s="13">
        <v>41275</v>
      </c>
      <c r="C318" s="10">
        <v>5</v>
      </c>
      <c r="D318" s="10" t="s">
        <v>170</v>
      </c>
      <c r="E318" s="10" t="s">
        <v>185</v>
      </c>
      <c r="F318" s="10" t="s">
        <v>20</v>
      </c>
      <c r="G318" s="14">
        <v>360</v>
      </c>
      <c r="H318" s="14">
        <v>1800</v>
      </c>
      <c r="I318" s="14">
        <v>4320</v>
      </c>
      <c r="J318" s="15">
        <v>0.41666666666666669</v>
      </c>
    </row>
    <row r="319" spans="1:10" x14ac:dyDescent="0.25">
      <c r="A319" s="9">
        <v>155</v>
      </c>
      <c r="B319" s="16">
        <v>41640</v>
      </c>
      <c r="C319" s="11">
        <v>8</v>
      </c>
      <c r="D319" s="11" t="s">
        <v>170</v>
      </c>
      <c r="E319" s="11" t="s">
        <v>185</v>
      </c>
      <c r="F319" s="11" t="s">
        <v>20</v>
      </c>
      <c r="G319" s="17">
        <v>360</v>
      </c>
      <c r="H319" s="17">
        <v>2880</v>
      </c>
      <c r="I319" s="17">
        <v>4320</v>
      </c>
      <c r="J319" s="18">
        <v>0.66666666666666663</v>
      </c>
    </row>
    <row r="320" spans="1:10" x14ac:dyDescent="0.25">
      <c r="A320" s="8">
        <v>155</v>
      </c>
      <c r="B320" s="13">
        <v>42005</v>
      </c>
      <c r="C320" s="10">
        <v>7</v>
      </c>
      <c r="D320" s="10" t="s">
        <v>170</v>
      </c>
      <c r="E320" s="10" t="s">
        <v>185</v>
      </c>
      <c r="F320" s="10" t="s">
        <v>20</v>
      </c>
      <c r="G320" s="14">
        <v>360</v>
      </c>
      <c r="H320" s="14">
        <v>2520</v>
      </c>
      <c r="I320" s="14">
        <v>4320</v>
      </c>
      <c r="J320" s="15">
        <v>0.58333333333333337</v>
      </c>
    </row>
    <row r="321" spans="1:10" x14ac:dyDescent="0.25">
      <c r="A321" s="9">
        <v>155</v>
      </c>
      <c r="B321" s="16">
        <v>42370</v>
      </c>
      <c r="C321" s="11">
        <v>12</v>
      </c>
      <c r="D321" s="11" t="s">
        <v>170</v>
      </c>
      <c r="E321" s="11" t="s">
        <v>185</v>
      </c>
      <c r="F321" s="11" t="s">
        <v>20</v>
      </c>
      <c r="G321" s="17">
        <v>360</v>
      </c>
      <c r="H321" s="17">
        <v>4320</v>
      </c>
      <c r="I321" s="17">
        <v>4320</v>
      </c>
      <c r="J321" s="18">
        <v>1</v>
      </c>
    </row>
    <row r="322" spans="1:10" x14ac:dyDescent="0.25">
      <c r="A322" s="8">
        <v>155</v>
      </c>
      <c r="B322" s="13">
        <v>42736</v>
      </c>
      <c r="C322" s="10">
        <v>5</v>
      </c>
      <c r="D322" s="10" t="s">
        <v>170</v>
      </c>
      <c r="E322" s="10" t="s">
        <v>185</v>
      </c>
      <c r="F322" s="10" t="s">
        <v>20</v>
      </c>
      <c r="G322" s="14">
        <v>360</v>
      </c>
      <c r="H322" s="14">
        <v>1800</v>
      </c>
      <c r="I322" s="14">
        <v>4320</v>
      </c>
      <c r="J322" s="15">
        <v>0.41666666666666669</v>
      </c>
    </row>
    <row r="323" spans="1:10" x14ac:dyDescent="0.25">
      <c r="A323" s="9">
        <v>155</v>
      </c>
      <c r="B323" s="16">
        <v>43101</v>
      </c>
      <c r="C323" s="11">
        <v>9</v>
      </c>
      <c r="D323" s="11" t="s">
        <v>170</v>
      </c>
      <c r="E323" s="11" t="s">
        <v>185</v>
      </c>
      <c r="F323" s="11" t="s">
        <v>20</v>
      </c>
      <c r="G323" s="17">
        <v>360</v>
      </c>
      <c r="H323" s="17">
        <v>3240</v>
      </c>
      <c r="I323" s="17">
        <v>4320</v>
      </c>
      <c r="J323" s="18">
        <v>0.75</v>
      </c>
    </row>
    <row r="324" spans="1:10" x14ac:dyDescent="0.25">
      <c r="A324" s="8">
        <v>155</v>
      </c>
      <c r="B324" s="13">
        <v>43466</v>
      </c>
      <c r="C324" s="10">
        <v>12</v>
      </c>
      <c r="D324" s="10" t="s">
        <v>170</v>
      </c>
      <c r="E324" s="10" t="s">
        <v>185</v>
      </c>
      <c r="F324" s="10" t="s">
        <v>20</v>
      </c>
      <c r="G324" s="14">
        <v>360</v>
      </c>
      <c r="H324" s="14">
        <v>4320</v>
      </c>
      <c r="I324" s="14">
        <v>4320</v>
      </c>
      <c r="J324" s="15">
        <v>1</v>
      </c>
    </row>
    <row r="325" spans="1:10" x14ac:dyDescent="0.25">
      <c r="A325" s="9">
        <v>156</v>
      </c>
      <c r="B325" s="16">
        <v>36892</v>
      </c>
      <c r="C325" s="11">
        <v>5</v>
      </c>
      <c r="D325" s="11" t="s">
        <v>170</v>
      </c>
      <c r="E325" s="11" t="s">
        <v>185</v>
      </c>
      <c r="F325" s="11" t="s">
        <v>20</v>
      </c>
      <c r="G325" s="17">
        <v>360</v>
      </c>
      <c r="H325" s="17">
        <v>1800</v>
      </c>
      <c r="I325" s="17">
        <v>4320</v>
      </c>
      <c r="J325" s="18">
        <v>0.41666666666666669</v>
      </c>
    </row>
    <row r="326" spans="1:10" x14ac:dyDescent="0.25">
      <c r="A326" s="8">
        <v>156</v>
      </c>
      <c r="B326" s="13">
        <v>37257</v>
      </c>
      <c r="C326" s="10">
        <v>5</v>
      </c>
      <c r="D326" s="10" t="s">
        <v>170</v>
      </c>
      <c r="E326" s="10" t="s">
        <v>185</v>
      </c>
      <c r="F326" s="10" t="s">
        <v>20</v>
      </c>
      <c r="G326" s="14">
        <v>360</v>
      </c>
      <c r="H326" s="14">
        <v>1800</v>
      </c>
      <c r="I326" s="14">
        <v>4320</v>
      </c>
      <c r="J326" s="15">
        <v>0.41666666666666669</v>
      </c>
    </row>
    <row r="327" spans="1:10" x14ac:dyDescent="0.25">
      <c r="A327" s="9">
        <v>156</v>
      </c>
      <c r="B327" s="16">
        <v>37622</v>
      </c>
      <c r="C327" s="11">
        <v>9</v>
      </c>
      <c r="D327" s="11" t="s">
        <v>170</v>
      </c>
      <c r="E327" s="11" t="s">
        <v>185</v>
      </c>
      <c r="F327" s="11" t="s">
        <v>20</v>
      </c>
      <c r="G327" s="17">
        <v>360</v>
      </c>
      <c r="H327" s="17">
        <v>3240</v>
      </c>
      <c r="I327" s="17">
        <v>4320</v>
      </c>
      <c r="J327" s="18">
        <v>0.75</v>
      </c>
    </row>
    <row r="328" spans="1:10" x14ac:dyDescent="0.25">
      <c r="A328" s="8">
        <v>156</v>
      </c>
      <c r="B328" s="13">
        <v>37987</v>
      </c>
      <c r="C328" s="10">
        <v>5</v>
      </c>
      <c r="D328" s="10" t="s">
        <v>170</v>
      </c>
      <c r="E328" s="10" t="s">
        <v>185</v>
      </c>
      <c r="F328" s="10" t="s">
        <v>20</v>
      </c>
      <c r="G328" s="14">
        <v>360</v>
      </c>
      <c r="H328" s="14">
        <v>1800</v>
      </c>
      <c r="I328" s="14">
        <v>4320</v>
      </c>
      <c r="J328" s="15">
        <v>0.41666666666666669</v>
      </c>
    </row>
    <row r="329" spans="1:10" x14ac:dyDescent="0.25">
      <c r="A329" s="9">
        <v>156</v>
      </c>
      <c r="B329" s="16">
        <v>38353</v>
      </c>
      <c r="C329" s="11">
        <v>5</v>
      </c>
      <c r="D329" s="11" t="s">
        <v>170</v>
      </c>
      <c r="E329" s="11" t="s">
        <v>185</v>
      </c>
      <c r="F329" s="11" t="s">
        <v>20</v>
      </c>
      <c r="G329" s="17">
        <v>360</v>
      </c>
      <c r="H329" s="17">
        <v>1800</v>
      </c>
      <c r="I329" s="17">
        <v>4320</v>
      </c>
      <c r="J329" s="18">
        <v>0.41666666666666669</v>
      </c>
    </row>
    <row r="330" spans="1:10" x14ac:dyDescent="0.25">
      <c r="A330" s="8">
        <v>156</v>
      </c>
      <c r="B330" s="13">
        <v>38718</v>
      </c>
      <c r="C330" s="10">
        <v>9</v>
      </c>
      <c r="D330" s="10" t="s">
        <v>170</v>
      </c>
      <c r="E330" s="10" t="s">
        <v>185</v>
      </c>
      <c r="F330" s="10" t="s">
        <v>20</v>
      </c>
      <c r="G330" s="14">
        <v>360</v>
      </c>
      <c r="H330" s="14">
        <v>3240</v>
      </c>
      <c r="I330" s="14">
        <v>4320</v>
      </c>
      <c r="J330" s="15">
        <v>0.75</v>
      </c>
    </row>
    <row r="331" spans="1:10" x14ac:dyDescent="0.25">
      <c r="A331" s="9">
        <v>156</v>
      </c>
      <c r="B331" s="16">
        <v>39083</v>
      </c>
      <c r="C331" s="11">
        <v>9</v>
      </c>
      <c r="D331" s="11" t="s">
        <v>170</v>
      </c>
      <c r="E331" s="11" t="s">
        <v>185</v>
      </c>
      <c r="F331" s="11" t="s">
        <v>20</v>
      </c>
      <c r="G331" s="17">
        <v>360</v>
      </c>
      <c r="H331" s="17">
        <v>3240</v>
      </c>
      <c r="I331" s="17">
        <v>4320</v>
      </c>
      <c r="J331" s="18">
        <v>0.75</v>
      </c>
    </row>
    <row r="332" spans="1:10" x14ac:dyDescent="0.25">
      <c r="A332" s="8">
        <v>156</v>
      </c>
      <c r="B332" s="13">
        <v>39448</v>
      </c>
      <c r="C332" s="10">
        <v>7</v>
      </c>
      <c r="D332" s="10" t="s">
        <v>170</v>
      </c>
      <c r="E332" s="10" t="s">
        <v>185</v>
      </c>
      <c r="F332" s="10" t="s">
        <v>20</v>
      </c>
      <c r="G332" s="14">
        <v>360</v>
      </c>
      <c r="H332" s="14">
        <v>2520</v>
      </c>
      <c r="I332" s="14">
        <v>4320</v>
      </c>
      <c r="J332" s="15">
        <v>0.58333333333333337</v>
      </c>
    </row>
    <row r="333" spans="1:10" x14ac:dyDescent="0.25">
      <c r="A333" s="9">
        <v>156</v>
      </c>
      <c r="B333" s="16">
        <v>39814</v>
      </c>
      <c r="C333" s="11">
        <v>6</v>
      </c>
      <c r="D333" s="11" t="s">
        <v>170</v>
      </c>
      <c r="E333" s="11" t="s">
        <v>185</v>
      </c>
      <c r="F333" s="11" t="s">
        <v>20</v>
      </c>
      <c r="G333" s="17">
        <v>360</v>
      </c>
      <c r="H333" s="17">
        <v>2160</v>
      </c>
      <c r="I333" s="17">
        <v>4320</v>
      </c>
      <c r="J333" s="18">
        <v>0.5</v>
      </c>
    </row>
    <row r="334" spans="1:10" x14ac:dyDescent="0.25">
      <c r="A334" s="8">
        <v>156</v>
      </c>
      <c r="B334" s="13">
        <v>40179</v>
      </c>
      <c r="C334" s="10">
        <v>9</v>
      </c>
      <c r="D334" s="10" t="s">
        <v>170</v>
      </c>
      <c r="E334" s="10" t="s">
        <v>185</v>
      </c>
      <c r="F334" s="10" t="s">
        <v>20</v>
      </c>
      <c r="G334" s="14">
        <v>360</v>
      </c>
      <c r="H334" s="14">
        <v>3240</v>
      </c>
      <c r="I334" s="14">
        <v>4320</v>
      </c>
      <c r="J334" s="15">
        <v>0.75</v>
      </c>
    </row>
    <row r="335" spans="1:10" x14ac:dyDescent="0.25">
      <c r="A335" s="9">
        <v>156</v>
      </c>
      <c r="B335" s="16">
        <v>40544</v>
      </c>
      <c r="C335" s="11">
        <v>9</v>
      </c>
      <c r="D335" s="11" t="s">
        <v>170</v>
      </c>
      <c r="E335" s="11" t="s">
        <v>185</v>
      </c>
      <c r="F335" s="11" t="s">
        <v>20</v>
      </c>
      <c r="G335" s="17">
        <v>360</v>
      </c>
      <c r="H335" s="17">
        <v>3240</v>
      </c>
      <c r="I335" s="17">
        <v>4320</v>
      </c>
      <c r="J335" s="18">
        <v>0.75</v>
      </c>
    </row>
    <row r="336" spans="1:10" x14ac:dyDescent="0.25">
      <c r="A336" s="8">
        <v>156</v>
      </c>
      <c r="B336" s="13">
        <v>40909</v>
      </c>
      <c r="C336" s="10">
        <v>9</v>
      </c>
      <c r="D336" s="10" t="s">
        <v>170</v>
      </c>
      <c r="E336" s="10" t="s">
        <v>185</v>
      </c>
      <c r="F336" s="10" t="s">
        <v>20</v>
      </c>
      <c r="G336" s="14">
        <v>360</v>
      </c>
      <c r="H336" s="14">
        <v>3240</v>
      </c>
      <c r="I336" s="14">
        <v>4320</v>
      </c>
      <c r="J336" s="15">
        <v>0.75</v>
      </c>
    </row>
    <row r="337" spans="1:10" x14ac:dyDescent="0.25">
      <c r="A337" s="9">
        <v>156</v>
      </c>
      <c r="B337" s="16">
        <v>41275</v>
      </c>
      <c r="C337" s="11">
        <v>8</v>
      </c>
      <c r="D337" s="11" t="s">
        <v>170</v>
      </c>
      <c r="E337" s="11" t="s">
        <v>185</v>
      </c>
      <c r="F337" s="11" t="s">
        <v>20</v>
      </c>
      <c r="G337" s="17">
        <v>360</v>
      </c>
      <c r="H337" s="17">
        <v>2880</v>
      </c>
      <c r="I337" s="17">
        <v>4320</v>
      </c>
      <c r="J337" s="18">
        <v>0.66666666666666663</v>
      </c>
    </row>
    <row r="338" spans="1:10" x14ac:dyDescent="0.25">
      <c r="A338" s="8">
        <v>156</v>
      </c>
      <c r="B338" s="13">
        <v>41640</v>
      </c>
      <c r="C338" s="10">
        <v>8</v>
      </c>
      <c r="D338" s="10" t="s">
        <v>170</v>
      </c>
      <c r="E338" s="10" t="s">
        <v>185</v>
      </c>
      <c r="F338" s="10" t="s">
        <v>20</v>
      </c>
      <c r="G338" s="14">
        <v>360</v>
      </c>
      <c r="H338" s="14">
        <v>2880</v>
      </c>
      <c r="I338" s="14">
        <v>4320</v>
      </c>
      <c r="J338" s="15">
        <v>0.66666666666666663</v>
      </c>
    </row>
    <row r="339" spans="1:10" x14ac:dyDescent="0.25">
      <c r="A339" s="9">
        <v>156</v>
      </c>
      <c r="B339" s="16">
        <v>42005</v>
      </c>
      <c r="C339" s="11">
        <v>8</v>
      </c>
      <c r="D339" s="11" t="s">
        <v>170</v>
      </c>
      <c r="E339" s="11" t="s">
        <v>185</v>
      </c>
      <c r="F339" s="11" t="s">
        <v>20</v>
      </c>
      <c r="G339" s="17">
        <v>360</v>
      </c>
      <c r="H339" s="17">
        <v>2880</v>
      </c>
      <c r="I339" s="17">
        <v>4320</v>
      </c>
      <c r="J339" s="18">
        <v>0.66666666666666663</v>
      </c>
    </row>
    <row r="340" spans="1:10" x14ac:dyDescent="0.25">
      <c r="A340" s="8">
        <v>156</v>
      </c>
      <c r="B340" s="13">
        <v>42370</v>
      </c>
      <c r="C340" s="10">
        <v>9</v>
      </c>
      <c r="D340" s="10" t="s">
        <v>170</v>
      </c>
      <c r="E340" s="10" t="s">
        <v>185</v>
      </c>
      <c r="F340" s="10" t="s">
        <v>20</v>
      </c>
      <c r="G340" s="14">
        <v>360</v>
      </c>
      <c r="H340" s="14">
        <v>3240</v>
      </c>
      <c r="I340" s="14">
        <v>4320</v>
      </c>
      <c r="J340" s="15">
        <v>0.75</v>
      </c>
    </row>
    <row r="341" spans="1:10" x14ac:dyDescent="0.25">
      <c r="A341" s="9">
        <v>156</v>
      </c>
      <c r="B341" s="16">
        <v>42736</v>
      </c>
      <c r="C341" s="11">
        <v>9</v>
      </c>
      <c r="D341" s="11" t="s">
        <v>170</v>
      </c>
      <c r="E341" s="11" t="s">
        <v>185</v>
      </c>
      <c r="F341" s="11" t="s">
        <v>20</v>
      </c>
      <c r="G341" s="17">
        <v>360</v>
      </c>
      <c r="H341" s="17">
        <v>3240</v>
      </c>
      <c r="I341" s="17">
        <v>4320</v>
      </c>
      <c r="J341" s="18">
        <v>0.75</v>
      </c>
    </row>
    <row r="342" spans="1:10" x14ac:dyDescent="0.25">
      <c r="A342" s="8">
        <v>156</v>
      </c>
      <c r="B342" s="13">
        <v>43101</v>
      </c>
      <c r="C342" s="10">
        <v>10</v>
      </c>
      <c r="D342" s="10" t="s">
        <v>170</v>
      </c>
      <c r="E342" s="10" t="s">
        <v>185</v>
      </c>
      <c r="F342" s="10" t="s">
        <v>20</v>
      </c>
      <c r="G342" s="14">
        <v>360</v>
      </c>
      <c r="H342" s="14">
        <v>3600</v>
      </c>
      <c r="I342" s="14">
        <v>4320</v>
      </c>
      <c r="J342" s="15">
        <v>0.83333333333333337</v>
      </c>
    </row>
    <row r="343" spans="1:10" x14ac:dyDescent="0.25">
      <c r="A343" s="9">
        <v>156</v>
      </c>
      <c r="B343" s="16">
        <v>43466</v>
      </c>
      <c r="C343" s="11">
        <v>8</v>
      </c>
      <c r="D343" s="11" t="s">
        <v>170</v>
      </c>
      <c r="E343" s="11" t="s">
        <v>185</v>
      </c>
      <c r="F343" s="11" t="s">
        <v>20</v>
      </c>
      <c r="G343" s="17">
        <v>360</v>
      </c>
      <c r="H343" s="17">
        <v>2880</v>
      </c>
      <c r="I343" s="17">
        <v>4320</v>
      </c>
      <c r="J343" s="18">
        <v>0.66666666666666663</v>
      </c>
    </row>
    <row r="344" spans="1:10" x14ac:dyDescent="0.25">
      <c r="A344" s="8">
        <v>157</v>
      </c>
      <c r="B344" s="13">
        <v>36892</v>
      </c>
      <c r="C344" s="10">
        <v>5</v>
      </c>
      <c r="D344" s="10" t="s">
        <v>170</v>
      </c>
      <c r="E344" s="10" t="s">
        <v>185</v>
      </c>
      <c r="F344" s="10" t="s">
        <v>20</v>
      </c>
      <c r="G344" s="14">
        <v>360</v>
      </c>
      <c r="H344" s="14">
        <v>1800</v>
      </c>
      <c r="I344" s="14">
        <v>4320</v>
      </c>
      <c r="J344" s="15">
        <v>0.41666666666666669</v>
      </c>
    </row>
    <row r="345" spans="1:10" x14ac:dyDescent="0.25">
      <c r="A345" s="9">
        <v>157</v>
      </c>
      <c r="B345" s="16">
        <v>37257</v>
      </c>
      <c r="C345" s="11">
        <v>7</v>
      </c>
      <c r="D345" s="11" t="s">
        <v>170</v>
      </c>
      <c r="E345" s="11" t="s">
        <v>185</v>
      </c>
      <c r="F345" s="11" t="s">
        <v>20</v>
      </c>
      <c r="G345" s="17">
        <v>360</v>
      </c>
      <c r="H345" s="17">
        <v>2520</v>
      </c>
      <c r="I345" s="17">
        <v>4320</v>
      </c>
      <c r="J345" s="18">
        <v>0.58333333333333337</v>
      </c>
    </row>
    <row r="346" spans="1:10" x14ac:dyDescent="0.25">
      <c r="A346" s="8">
        <v>157</v>
      </c>
      <c r="B346" s="13">
        <v>37622</v>
      </c>
      <c r="C346" s="10">
        <v>7</v>
      </c>
      <c r="D346" s="10" t="s">
        <v>170</v>
      </c>
      <c r="E346" s="10" t="s">
        <v>185</v>
      </c>
      <c r="F346" s="10" t="s">
        <v>20</v>
      </c>
      <c r="G346" s="14">
        <v>360</v>
      </c>
      <c r="H346" s="14">
        <v>2520</v>
      </c>
      <c r="I346" s="14">
        <v>4320</v>
      </c>
      <c r="J346" s="15">
        <v>0.58333333333333337</v>
      </c>
    </row>
    <row r="347" spans="1:10" x14ac:dyDescent="0.25">
      <c r="A347" s="9">
        <v>157</v>
      </c>
      <c r="B347" s="16">
        <v>37987</v>
      </c>
      <c r="C347" s="11">
        <v>5</v>
      </c>
      <c r="D347" s="11" t="s">
        <v>170</v>
      </c>
      <c r="E347" s="11" t="s">
        <v>185</v>
      </c>
      <c r="F347" s="11" t="s">
        <v>20</v>
      </c>
      <c r="G347" s="17">
        <v>360</v>
      </c>
      <c r="H347" s="17">
        <v>1800</v>
      </c>
      <c r="I347" s="17">
        <v>4320</v>
      </c>
      <c r="J347" s="18">
        <v>0.41666666666666669</v>
      </c>
    </row>
    <row r="348" spans="1:10" x14ac:dyDescent="0.25">
      <c r="A348" s="8">
        <v>157</v>
      </c>
      <c r="B348" s="13">
        <v>38353</v>
      </c>
      <c r="C348" s="10">
        <v>5</v>
      </c>
      <c r="D348" s="10" t="s">
        <v>170</v>
      </c>
      <c r="E348" s="10" t="s">
        <v>185</v>
      </c>
      <c r="F348" s="10" t="s">
        <v>20</v>
      </c>
      <c r="G348" s="14">
        <v>360</v>
      </c>
      <c r="H348" s="14">
        <v>1800</v>
      </c>
      <c r="I348" s="14">
        <v>4320</v>
      </c>
      <c r="J348" s="15">
        <v>0.41666666666666669</v>
      </c>
    </row>
    <row r="349" spans="1:10" x14ac:dyDescent="0.25">
      <c r="A349" s="9">
        <v>157</v>
      </c>
      <c r="B349" s="16">
        <v>38718</v>
      </c>
      <c r="C349" s="11">
        <v>6</v>
      </c>
      <c r="D349" s="11" t="s">
        <v>170</v>
      </c>
      <c r="E349" s="11" t="s">
        <v>185</v>
      </c>
      <c r="F349" s="11" t="s">
        <v>20</v>
      </c>
      <c r="G349" s="17">
        <v>360</v>
      </c>
      <c r="H349" s="17">
        <v>2160</v>
      </c>
      <c r="I349" s="17">
        <v>4320</v>
      </c>
      <c r="J349" s="18">
        <v>0.5</v>
      </c>
    </row>
    <row r="350" spans="1:10" x14ac:dyDescent="0.25">
      <c r="A350" s="8">
        <v>157</v>
      </c>
      <c r="B350" s="13">
        <v>39083</v>
      </c>
      <c r="C350" s="10">
        <v>9</v>
      </c>
      <c r="D350" s="10" t="s">
        <v>170</v>
      </c>
      <c r="E350" s="10" t="s">
        <v>185</v>
      </c>
      <c r="F350" s="10" t="s">
        <v>20</v>
      </c>
      <c r="G350" s="14">
        <v>360</v>
      </c>
      <c r="H350" s="14">
        <v>3240</v>
      </c>
      <c r="I350" s="14">
        <v>4320</v>
      </c>
      <c r="J350" s="15">
        <v>0.75</v>
      </c>
    </row>
    <row r="351" spans="1:10" x14ac:dyDescent="0.25">
      <c r="A351" s="9">
        <v>157</v>
      </c>
      <c r="B351" s="16">
        <v>39448</v>
      </c>
      <c r="C351" s="11">
        <v>9</v>
      </c>
      <c r="D351" s="11" t="s">
        <v>170</v>
      </c>
      <c r="E351" s="11" t="s">
        <v>185</v>
      </c>
      <c r="F351" s="11" t="s">
        <v>20</v>
      </c>
      <c r="G351" s="17">
        <v>360</v>
      </c>
      <c r="H351" s="17">
        <v>3240</v>
      </c>
      <c r="I351" s="17">
        <v>4320</v>
      </c>
      <c r="J351" s="18">
        <v>0.75</v>
      </c>
    </row>
    <row r="352" spans="1:10" x14ac:dyDescent="0.25">
      <c r="A352" s="8">
        <v>157</v>
      </c>
      <c r="B352" s="13">
        <v>39814</v>
      </c>
      <c r="C352" s="10">
        <v>7</v>
      </c>
      <c r="D352" s="10" t="s">
        <v>170</v>
      </c>
      <c r="E352" s="10" t="s">
        <v>185</v>
      </c>
      <c r="F352" s="10" t="s">
        <v>20</v>
      </c>
      <c r="G352" s="14">
        <v>360</v>
      </c>
      <c r="H352" s="14">
        <v>2520</v>
      </c>
      <c r="I352" s="14">
        <v>4320</v>
      </c>
      <c r="J352" s="15">
        <v>0.58333333333333337</v>
      </c>
    </row>
    <row r="353" spans="1:10" x14ac:dyDescent="0.25">
      <c r="A353" s="9">
        <v>157</v>
      </c>
      <c r="B353" s="16">
        <v>40179</v>
      </c>
      <c r="C353" s="11">
        <v>6</v>
      </c>
      <c r="D353" s="11" t="s">
        <v>170</v>
      </c>
      <c r="E353" s="11" t="s">
        <v>185</v>
      </c>
      <c r="F353" s="11" t="s">
        <v>20</v>
      </c>
      <c r="G353" s="17">
        <v>360</v>
      </c>
      <c r="H353" s="17">
        <v>2160</v>
      </c>
      <c r="I353" s="17">
        <v>4320</v>
      </c>
      <c r="J353" s="18">
        <v>0.5</v>
      </c>
    </row>
    <row r="354" spans="1:10" x14ac:dyDescent="0.25">
      <c r="A354" s="8">
        <v>157</v>
      </c>
      <c r="B354" s="13">
        <v>40544</v>
      </c>
      <c r="C354" s="10">
        <v>7</v>
      </c>
      <c r="D354" s="10" t="s">
        <v>170</v>
      </c>
      <c r="E354" s="10" t="s">
        <v>185</v>
      </c>
      <c r="F354" s="10" t="s">
        <v>20</v>
      </c>
      <c r="G354" s="14">
        <v>360</v>
      </c>
      <c r="H354" s="14">
        <v>2520</v>
      </c>
      <c r="I354" s="14">
        <v>4320</v>
      </c>
      <c r="J354" s="15">
        <v>0.58333333333333337</v>
      </c>
    </row>
    <row r="355" spans="1:10" x14ac:dyDescent="0.25">
      <c r="A355" s="9">
        <v>157</v>
      </c>
      <c r="B355" s="16">
        <v>40909</v>
      </c>
      <c r="C355" s="11">
        <v>9</v>
      </c>
      <c r="D355" s="11" t="s">
        <v>170</v>
      </c>
      <c r="E355" s="11" t="s">
        <v>185</v>
      </c>
      <c r="F355" s="11" t="s">
        <v>20</v>
      </c>
      <c r="G355" s="17">
        <v>360</v>
      </c>
      <c r="H355" s="17">
        <v>3240</v>
      </c>
      <c r="I355" s="17">
        <v>4320</v>
      </c>
      <c r="J355" s="18">
        <v>0.75</v>
      </c>
    </row>
    <row r="356" spans="1:10" x14ac:dyDescent="0.25">
      <c r="A356" s="8">
        <v>157</v>
      </c>
      <c r="B356" s="13">
        <v>41275</v>
      </c>
      <c r="C356" s="10">
        <v>5</v>
      </c>
      <c r="D356" s="10" t="s">
        <v>170</v>
      </c>
      <c r="E356" s="10" t="s">
        <v>185</v>
      </c>
      <c r="F356" s="10" t="s">
        <v>20</v>
      </c>
      <c r="G356" s="14">
        <v>360</v>
      </c>
      <c r="H356" s="14">
        <v>1800</v>
      </c>
      <c r="I356" s="14">
        <v>4320</v>
      </c>
      <c r="J356" s="15">
        <v>0.41666666666666669</v>
      </c>
    </row>
    <row r="357" spans="1:10" x14ac:dyDescent="0.25">
      <c r="A357" s="9">
        <v>157</v>
      </c>
      <c r="B357" s="16">
        <v>41640</v>
      </c>
      <c r="C357" s="11">
        <v>6</v>
      </c>
      <c r="D357" s="11" t="s">
        <v>170</v>
      </c>
      <c r="E357" s="11" t="s">
        <v>185</v>
      </c>
      <c r="F357" s="11" t="s">
        <v>20</v>
      </c>
      <c r="G357" s="17">
        <v>360</v>
      </c>
      <c r="H357" s="17">
        <v>2160</v>
      </c>
      <c r="I357" s="17">
        <v>4320</v>
      </c>
      <c r="J357" s="18">
        <v>0.5</v>
      </c>
    </row>
    <row r="358" spans="1:10" x14ac:dyDescent="0.25">
      <c r="A358" s="8">
        <v>157</v>
      </c>
      <c r="B358" s="13">
        <v>42005</v>
      </c>
      <c r="C358" s="10">
        <v>9</v>
      </c>
      <c r="D358" s="10" t="s">
        <v>170</v>
      </c>
      <c r="E358" s="10" t="s">
        <v>185</v>
      </c>
      <c r="F358" s="10" t="s">
        <v>20</v>
      </c>
      <c r="G358" s="14">
        <v>360</v>
      </c>
      <c r="H358" s="14">
        <v>3240</v>
      </c>
      <c r="I358" s="14">
        <v>4320</v>
      </c>
      <c r="J358" s="15">
        <v>0.75</v>
      </c>
    </row>
    <row r="359" spans="1:10" x14ac:dyDescent="0.25">
      <c r="A359" s="9">
        <v>157</v>
      </c>
      <c r="B359" s="16">
        <v>42370</v>
      </c>
      <c r="C359" s="11">
        <v>9</v>
      </c>
      <c r="D359" s="11" t="s">
        <v>170</v>
      </c>
      <c r="E359" s="11" t="s">
        <v>185</v>
      </c>
      <c r="F359" s="11" t="s">
        <v>20</v>
      </c>
      <c r="G359" s="17">
        <v>360</v>
      </c>
      <c r="H359" s="17">
        <v>3240</v>
      </c>
      <c r="I359" s="17">
        <v>4320</v>
      </c>
      <c r="J359" s="18">
        <v>0.75</v>
      </c>
    </row>
    <row r="360" spans="1:10" x14ac:dyDescent="0.25">
      <c r="A360" s="8">
        <v>157</v>
      </c>
      <c r="B360" s="13">
        <v>42736</v>
      </c>
      <c r="C360" s="10">
        <v>9</v>
      </c>
      <c r="D360" s="10" t="s">
        <v>170</v>
      </c>
      <c r="E360" s="10" t="s">
        <v>185</v>
      </c>
      <c r="F360" s="10" t="s">
        <v>20</v>
      </c>
      <c r="G360" s="14">
        <v>360</v>
      </c>
      <c r="H360" s="14">
        <v>3240</v>
      </c>
      <c r="I360" s="14">
        <v>4320</v>
      </c>
      <c r="J360" s="15">
        <v>0.75</v>
      </c>
    </row>
    <row r="361" spans="1:10" x14ac:dyDescent="0.25">
      <c r="A361" s="9">
        <v>157</v>
      </c>
      <c r="B361" s="16">
        <v>43101</v>
      </c>
      <c r="C361" s="11">
        <v>11</v>
      </c>
      <c r="D361" s="11" t="s">
        <v>170</v>
      </c>
      <c r="E361" s="11" t="s">
        <v>185</v>
      </c>
      <c r="F361" s="11" t="s">
        <v>20</v>
      </c>
      <c r="G361" s="17">
        <v>360</v>
      </c>
      <c r="H361" s="17">
        <v>3960</v>
      </c>
      <c r="I361" s="17">
        <v>4320</v>
      </c>
      <c r="J361" s="18">
        <v>0.91666666666666663</v>
      </c>
    </row>
    <row r="362" spans="1:10" x14ac:dyDescent="0.25">
      <c r="A362" s="8">
        <v>157</v>
      </c>
      <c r="B362" s="13">
        <v>43466</v>
      </c>
      <c r="C362" s="10">
        <v>9</v>
      </c>
      <c r="D362" s="10" t="s">
        <v>170</v>
      </c>
      <c r="E362" s="10" t="s">
        <v>185</v>
      </c>
      <c r="F362" s="10" t="s">
        <v>20</v>
      </c>
      <c r="G362" s="14">
        <v>360</v>
      </c>
      <c r="H362" s="14">
        <v>3240</v>
      </c>
      <c r="I362" s="14">
        <v>4320</v>
      </c>
      <c r="J362" s="15">
        <v>0.75</v>
      </c>
    </row>
    <row r="363" spans="1:10" x14ac:dyDescent="0.25">
      <c r="A363" s="9">
        <v>158</v>
      </c>
      <c r="B363" s="16">
        <v>36892</v>
      </c>
      <c r="C363" s="11">
        <v>7</v>
      </c>
      <c r="D363" s="11" t="s">
        <v>170</v>
      </c>
      <c r="E363" s="11" t="s">
        <v>185</v>
      </c>
      <c r="F363" s="11" t="s">
        <v>20</v>
      </c>
      <c r="G363" s="17">
        <v>365</v>
      </c>
      <c r="H363" s="17">
        <v>2555</v>
      </c>
      <c r="I363" s="17">
        <v>4380</v>
      </c>
      <c r="J363" s="18">
        <v>0.58333333333333337</v>
      </c>
    </row>
    <row r="364" spans="1:10" x14ac:dyDescent="0.25">
      <c r="A364" s="8">
        <v>158</v>
      </c>
      <c r="B364" s="13">
        <v>37257</v>
      </c>
      <c r="C364" s="10">
        <v>6</v>
      </c>
      <c r="D364" s="10" t="s">
        <v>170</v>
      </c>
      <c r="E364" s="10" t="s">
        <v>185</v>
      </c>
      <c r="F364" s="10" t="s">
        <v>20</v>
      </c>
      <c r="G364" s="14">
        <v>365</v>
      </c>
      <c r="H364" s="14">
        <v>2190</v>
      </c>
      <c r="I364" s="14">
        <v>4380</v>
      </c>
      <c r="J364" s="15">
        <v>0.5</v>
      </c>
    </row>
    <row r="365" spans="1:10" x14ac:dyDescent="0.25">
      <c r="A365" s="9">
        <v>158</v>
      </c>
      <c r="B365" s="16">
        <v>37622</v>
      </c>
      <c r="C365" s="11">
        <v>6</v>
      </c>
      <c r="D365" s="11" t="s">
        <v>170</v>
      </c>
      <c r="E365" s="11" t="s">
        <v>185</v>
      </c>
      <c r="F365" s="11" t="s">
        <v>20</v>
      </c>
      <c r="G365" s="17">
        <v>365</v>
      </c>
      <c r="H365" s="17">
        <v>2190</v>
      </c>
      <c r="I365" s="17">
        <v>4380</v>
      </c>
      <c r="J365" s="18">
        <v>0.5</v>
      </c>
    </row>
    <row r="366" spans="1:10" x14ac:dyDescent="0.25">
      <c r="A366" s="8">
        <v>158</v>
      </c>
      <c r="B366" s="13">
        <v>37987</v>
      </c>
      <c r="C366" s="10">
        <v>5</v>
      </c>
      <c r="D366" s="10" t="s">
        <v>170</v>
      </c>
      <c r="E366" s="10" t="s">
        <v>185</v>
      </c>
      <c r="F366" s="10" t="s">
        <v>20</v>
      </c>
      <c r="G366" s="14">
        <v>365</v>
      </c>
      <c r="H366" s="14">
        <v>1825</v>
      </c>
      <c r="I366" s="14">
        <v>4380</v>
      </c>
      <c r="J366" s="15">
        <v>0.41666666666666669</v>
      </c>
    </row>
    <row r="367" spans="1:10" x14ac:dyDescent="0.25">
      <c r="A367" s="9">
        <v>158</v>
      </c>
      <c r="B367" s="16">
        <v>38353</v>
      </c>
      <c r="C367" s="11">
        <v>9</v>
      </c>
      <c r="D367" s="11" t="s">
        <v>170</v>
      </c>
      <c r="E367" s="11" t="s">
        <v>185</v>
      </c>
      <c r="F367" s="11" t="s">
        <v>20</v>
      </c>
      <c r="G367" s="17">
        <v>365</v>
      </c>
      <c r="H367" s="17">
        <v>3285</v>
      </c>
      <c r="I367" s="17">
        <v>4380</v>
      </c>
      <c r="J367" s="18">
        <v>0.75</v>
      </c>
    </row>
    <row r="368" spans="1:10" x14ac:dyDescent="0.25">
      <c r="A368" s="8">
        <v>158</v>
      </c>
      <c r="B368" s="13">
        <v>38718</v>
      </c>
      <c r="C368" s="10">
        <v>7</v>
      </c>
      <c r="D368" s="10" t="s">
        <v>170</v>
      </c>
      <c r="E368" s="10" t="s">
        <v>185</v>
      </c>
      <c r="F368" s="10" t="s">
        <v>20</v>
      </c>
      <c r="G368" s="14">
        <v>365</v>
      </c>
      <c r="H368" s="14">
        <v>2555</v>
      </c>
      <c r="I368" s="14">
        <v>4380</v>
      </c>
      <c r="J368" s="15">
        <v>0.58333333333333337</v>
      </c>
    </row>
    <row r="369" spans="1:10" x14ac:dyDescent="0.25">
      <c r="A369" s="9">
        <v>158</v>
      </c>
      <c r="B369" s="16">
        <v>39083</v>
      </c>
      <c r="C369" s="11">
        <v>8</v>
      </c>
      <c r="D369" s="11" t="s">
        <v>170</v>
      </c>
      <c r="E369" s="11" t="s">
        <v>185</v>
      </c>
      <c r="F369" s="11" t="s">
        <v>20</v>
      </c>
      <c r="G369" s="17">
        <v>365</v>
      </c>
      <c r="H369" s="17">
        <v>2920</v>
      </c>
      <c r="I369" s="17">
        <v>4380</v>
      </c>
      <c r="J369" s="18">
        <v>0.66666666666666663</v>
      </c>
    </row>
    <row r="370" spans="1:10" x14ac:dyDescent="0.25">
      <c r="A370" s="8">
        <v>158</v>
      </c>
      <c r="B370" s="13">
        <v>39448</v>
      </c>
      <c r="C370" s="10">
        <v>7</v>
      </c>
      <c r="D370" s="10" t="s">
        <v>170</v>
      </c>
      <c r="E370" s="10" t="s">
        <v>185</v>
      </c>
      <c r="F370" s="10" t="s">
        <v>20</v>
      </c>
      <c r="G370" s="14">
        <v>365</v>
      </c>
      <c r="H370" s="14">
        <v>2555</v>
      </c>
      <c r="I370" s="14">
        <v>4380</v>
      </c>
      <c r="J370" s="15">
        <v>0.58333333333333337</v>
      </c>
    </row>
    <row r="371" spans="1:10" x14ac:dyDescent="0.25">
      <c r="A371" s="9">
        <v>158</v>
      </c>
      <c r="B371" s="16">
        <v>39814</v>
      </c>
      <c r="C371" s="11">
        <v>8</v>
      </c>
      <c r="D371" s="11" t="s">
        <v>170</v>
      </c>
      <c r="E371" s="11" t="s">
        <v>185</v>
      </c>
      <c r="F371" s="11" t="s">
        <v>20</v>
      </c>
      <c r="G371" s="17">
        <v>365</v>
      </c>
      <c r="H371" s="17">
        <v>2920</v>
      </c>
      <c r="I371" s="17">
        <v>4380</v>
      </c>
      <c r="J371" s="18">
        <v>0.66666666666666663</v>
      </c>
    </row>
    <row r="372" spans="1:10" x14ac:dyDescent="0.25">
      <c r="A372" s="8">
        <v>158</v>
      </c>
      <c r="B372" s="13">
        <v>40179</v>
      </c>
      <c r="C372" s="10">
        <v>5</v>
      </c>
      <c r="D372" s="10" t="s">
        <v>170</v>
      </c>
      <c r="E372" s="10" t="s">
        <v>185</v>
      </c>
      <c r="F372" s="10" t="s">
        <v>20</v>
      </c>
      <c r="G372" s="14">
        <v>365</v>
      </c>
      <c r="H372" s="14">
        <v>1825</v>
      </c>
      <c r="I372" s="14">
        <v>4380</v>
      </c>
      <c r="J372" s="15">
        <v>0.41666666666666669</v>
      </c>
    </row>
    <row r="373" spans="1:10" x14ac:dyDescent="0.25">
      <c r="A373" s="9">
        <v>158</v>
      </c>
      <c r="B373" s="16">
        <v>40544</v>
      </c>
      <c r="C373" s="11">
        <v>8</v>
      </c>
      <c r="D373" s="11" t="s">
        <v>170</v>
      </c>
      <c r="E373" s="11" t="s">
        <v>185</v>
      </c>
      <c r="F373" s="11" t="s">
        <v>20</v>
      </c>
      <c r="G373" s="17">
        <v>365</v>
      </c>
      <c r="H373" s="17">
        <v>2920</v>
      </c>
      <c r="I373" s="17">
        <v>4380</v>
      </c>
      <c r="J373" s="18">
        <v>0.66666666666666663</v>
      </c>
    </row>
    <row r="374" spans="1:10" x14ac:dyDescent="0.25">
      <c r="A374" s="8">
        <v>158</v>
      </c>
      <c r="B374" s="13">
        <v>40909</v>
      </c>
      <c r="C374" s="10">
        <v>6</v>
      </c>
      <c r="D374" s="10" t="s">
        <v>170</v>
      </c>
      <c r="E374" s="10" t="s">
        <v>185</v>
      </c>
      <c r="F374" s="10" t="s">
        <v>20</v>
      </c>
      <c r="G374" s="14">
        <v>365</v>
      </c>
      <c r="H374" s="14">
        <v>2190</v>
      </c>
      <c r="I374" s="14">
        <v>4380</v>
      </c>
      <c r="J374" s="15">
        <v>0.5</v>
      </c>
    </row>
    <row r="375" spans="1:10" x14ac:dyDescent="0.25">
      <c r="A375" s="9">
        <v>158</v>
      </c>
      <c r="B375" s="16">
        <v>41275</v>
      </c>
      <c r="C375" s="11">
        <v>9</v>
      </c>
      <c r="D375" s="11" t="s">
        <v>170</v>
      </c>
      <c r="E375" s="11" t="s">
        <v>185</v>
      </c>
      <c r="F375" s="11" t="s">
        <v>20</v>
      </c>
      <c r="G375" s="17">
        <v>365</v>
      </c>
      <c r="H375" s="17">
        <v>3285</v>
      </c>
      <c r="I375" s="17">
        <v>4380</v>
      </c>
      <c r="J375" s="18">
        <v>0.75</v>
      </c>
    </row>
    <row r="376" spans="1:10" x14ac:dyDescent="0.25">
      <c r="A376" s="8">
        <v>158</v>
      </c>
      <c r="B376" s="13">
        <v>41640</v>
      </c>
      <c r="C376" s="10">
        <v>9</v>
      </c>
      <c r="D376" s="10" t="s">
        <v>170</v>
      </c>
      <c r="E376" s="10" t="s">
        <v>185</v>
      </c>
      <c r="F376" s="10" t="s">
        <v>20</v>
      </c>
      <c r="G376" s="14">
        <v>365</v>
      </c>
      <c r="H376" s="14">
        <v>3285</v>
      </c>
      <c r="I376" s="14">
        <v>4380</v>
      </c>
      <c r="J376" s="15">
        <v>0.75</v>
      </c>
    </row>
    <row r="377" spans="1:10" x14ac:dyDescent="0.25">
      <c r="A377" s="9">
        <v>158</v>
      </c>
      <c r="B377" s="16">
        <v>42005</v>
      </c>
      <c r="C377" s="11">
        <v>7</v>
      </c>
      <c r="D377" s="11" t="s">
        <v>170</v>
      </c>
      <c r="E377" s="11" t="s">
        <v>185</v>
      </c>
      <c r="F377" s="11" t="s">
        <v>20</v>
      </c>
      <c r="G377" s="17">
        <v>365</v>
      </c>
      <c r="H377" s="17">
        <v>2555</v>
      </c>
      <c r="I377" s="17">
        <v>4380</v>
      </c>
      <c r="J377" s="18">
        <v>0.58333333333333337</v>
      </c>
    </row>
    <row r="378" spans="1:10" x14ac:dyDescent="0.25">
      <c r="A378" s="8">
        <v>158</v>
      </c>
      <c r="B378" s="13">
        <v>42370</v>
      </c>
      <c r="C378" s="10">
        <v>7</v>
      </c>
      <c r="D378" s="10" t="s">
        <v>170</v>
      </c>
      <c r="E378" s="10" t="s">
        <v>185</v>
      </c>
      <c r="F378" s="10" t="s">
        <v>20</v>
      </c>
      <c r="G378" s="14">
        <v>365</v>
      </c>
      <c r="H378" s="14">
        <v>2555</v>
      </c>
      <c r="I378" s="14">
        <v>4380</v>
      </c>
      <c r="J378" s="15">
        <v>0.58333333333333337</v>
      </c>
    </row>
    <row r="379" spans="1:10" x14ac:dyDescent="0.25">
      <c r="A379" s="9">
        <v>158</v>
      </c>
      <c r="B379" s="16">
        <v>42736</v>
      </c>
      <c r="C379" s="11">
        <v>7</v>
      </c>
      <c r="D379" s="11" t="s">
        <v>170</v>
      </c>
      <c r="E379" s="11" t="s">
        <v>185</v>
      </c>
      <c r="F379" s="11" t="s">
        <v>20</v>
      </c>
      <c r="G379" s="17">
        <v>365</v>
      </c>
      <c r="H379" s="17">
        <v>2555</v>
      </c>
      <c r="I379" s="17">
        <v>4380</v>
      </c>
      <c r="J379" s="18">
        <v>0.58333333333333337</v>
      </c>
    </row>
    <row r="380" spans="1:10" x14ac:dyDescent="0.25">
      <c r="A380" s="8">
        <v>158</v>
      </c>
      <c r="B380" s="13">
        <v>43101</v>
      </c>
      <c r="C380" s="10">
        <v>10</v>
      </c>
      <c r="D380" s="10" t="s">
        <v>170</v>
      </c>
      <c r="E380" s="10" t="s">
        <v>185</v>
      </c>
      <c r="F380" s="10" t="s">
        <v>20</v>
      </c>
      <c r="G380" s="14">
        <v>365</v>
      </c>
      <c r="H380" s="14">
        <v>3650</v>
      </c>
      <c r="I380" s="14">
        <v>4380</v>
      </c>
      <c r="J380" s="15">
        <v>0.83333333333333337</v>
      </c>
    </row>
    <row r="381" spans="1:10" x14ac:dyDescent="0.25">
      <c r="A381" s="9">
        <v>158</v>
      </c>
      <c r="B381" s="16">
        <v>43466</v>
      </c>
      <c r="C381" s="11">
        <v>9</v>
      </c>
      <c r="D381" s="11" t="s">
        <v>170</v>
      </c>
      <c r="E381" s="11" t="s">
        <v>185</v>
      </c>
      <c r="F381" s="11" t="s">
        <v>20</v>
      </c>
      <c r="G381" s="17">
        <v>365</v>
      </c>
      <c r="H381" s="17">
        <v>3285</v>
      </c>
      <c r="I381" s="17">
        <v>4380</v>
      </c>
      <c r="J381" s="18">
        <v>0.75</v>
      </c>
    </row>
    <row r="382" spans="1:10" x14ac:dyDescent="0.25">
      <c r="A382" s="8">
        <v>159</v>
      </c>
      <c r="B382" s="13">
        <v>36892</v>
      </c>
      <c r="C382" s="10">
        <v>6</v>
      </c>
      <c r="D382" s="10" t="s">
        <v>170</v>
      </c>
      <c r="E382" s="10" t="s">
        <v>185</v>
      </c>
      <c r="F382" s="10" t="s">
        <v>20</v>
      </c>
      <c r="G382" s="14">
        <v>365</v>
      </c>
      <c r="H382" s="14">
        <v>2190</v>
      </c>
      <c r="I382" s="14">
        <v>4380</v>
      </c>
      <c r="J382" s="15">
        <v>0.5</v>
      </c>
    </row>
    <row r="383" spans="1:10" x14ac:dyDescent="0.25">
      <c r="A383" s="9">
        <v>159</v>
      </c>
      <c r="B383" s="16">
        <v>37257</v>
      </c>
      <c r="C383" s="11">
        <v>7</v>
      </c>
      <c r="D383" s="11" t="s">
        <v>170</v>
      </c>
      <c r="E383" s="11" t="s">
        <v>185</v>
      </c>
      <c r="F383" s="11" t="s">
        <v>20</v>
      </c>
      <c r="G383" s="17">
        <v>365</v>
      </c>
      <c r="H383" s="17">
        <v>2555</v>
      </c>
      <c r="I383" s="17">
        <v>4380</v>
      </c>
      <c r="J383" s="18">
        <v>0.58333333333333337</v>
      </c>
    </row>
    <row r="384" spans="1:10" x14ac:dyDescent="0.25">
      <c r="A384" s="8">
        <v>159</v>
      </c>
      <c r="B384" s="13">
        <v>37622</v>
      </c>
      <c r="C384" s="10">
        <v>6</v>
      </c>
      <c r="D384" s="10" t="s">
        <v>170</v>
      </c>
      <c r="E384" s="10" t="s">
        <v>185</v>
      </c>
      <c r="F384" s="10" t="s">
        <v>20</v>
      </c>
      <c r="G384" s="14">
        <v>365</v>
      </c>
      <c r="H384" s="14">
        <v>2190</v>
      </c>
      <c r="I384" s="14">
        <v>4380</v>
      </c>
      <c r="J384" s="15">
        <v>0.5</v>
      </c>
    </row>
    <row r="385" spans="1:10" x14ac:dyDescent="0.25">
      <c r="A385" s="9">
        <v>159</v>
      </c>
      <c r="B385" s="16">
        <v>37987</v>
      </c>
      <c r="C385" s="11">
        <v>8</v>
      </c>
      <c r="D385" s="11" t="s">
        <v>170</v>
      </c>
      <c r="E385" s="11" t="s">
        <v>185</v>
      </c>
      <c r="F385" s="11" t="s">
        <v>20</v>
      </c>
      <c r="G385" s="17">
        <v>365</v>
      </c>
      <c r="H385" s="17">
        <v>2920</v>
      </c>
      <c r="I385" s="17">
        <v>4380</v>
      </c>
      <c r="J385" s="18">
        <v>0.66666666666666663</v>
      </c>
    </row>
    <row r="386" spans="1:10" x14ac:dyDescent="0.25">
      <c r="A386" s="8">
        <v>159</v>
      </c>
      <c r="B386" s="13">
        <v>38353</v>
      </c>
      <c r="C386" s="10">
        <v>5</v>
      </c>
      <c r="D386" s="10" t="s">
        <v>170</v>
      </c>
      <c r="E386" s="10" t="s">
        <v>185</v>
      </c>
      <c r="F386" s="10" t="s">
        <v>20</v>
      </c>
      <c r="G386" s="14">
        <v>365</v>
      </c>
      <c r="H386" s="14">
        <v>1825</v>
      </c>
      <c r="I386" s="14">
        <v>4380</v>
      </c>
      <c r="J386" s="15">
        <v>0.41666666666666669</v>
      </c>
    </row>
    <row r="387" spans="1:10" x14ac:dyDescent="0.25">
      <c r="A387" s="9">
        <v>159</v>
      </c>
      <c r="B387" s="16">
        <v>38718</v>
      </c>
      <c r="C387" s="11">
        <v>8</v>
      </c>
      <c r="D387" s="11" t="s">
        <v>170</v>
      </c>
      <c r="E387" s="11" t="s">
        <v>185</v>
      </c>
      <c r="F387" s="11" t="s">
        <v>20</v>
      </c>
      <c r="G387" s="17">
        <v>365</v>
      </c>
      <c r="H387" s="17">
        <v>2920</v>
      </c>
      <c r="I387" s="17">
        <v>4380</v>
      </c>
      <c r="J387" s="18">
        <v>0.66666666666666663</v>
      </c>
    </row>
    <row r="388" spans="1:10" x14ac:dyDescent="0.25">
      <c r="A388" s="8">
        <v>159</v>
      </c>
      <c r="B388" s="13">
        <v>39083</v>
      </c>
      <c r="C388" s="10">
        <v>6</v>
      </c>
      <c r="D388" s="10" t="s">
        <v>170</v>
      </c>
      <c r="E388" s="10" t="s">
        <v>185</v>
      </c>
      <c r="F388" s="10" t="s">
        <v>20</v>
      </c>
      <c r="G388" s="14">
        <v>365</v>
      </c>
      <c r="H388" s="14">
        <v>2190</v>
      </c>
      <c r="I388" s="14">
        <v>4380</v>
      </c>
      <c r="J388" s="15">
        <v>0.5</v>
      </c>
    </row>
    <row r="389" spans="1:10" x14ac:dyDescent="0.25">
      <c r="A389" s="9">
        <v>159</v>
      </c>
      <c r="B389" s="16">
        <v>39448</v>
      </c>
      <c r="C389" s="11">
        <v>9</v>
      </c>
      <c r="D389" s="11" t="s">
        <v>170</v>
      </c>
      <c r="E389" s="11" t="s">
        <v>185</v>
      </c>
      <c r="F389" s="11" t="s">
        <v>20</v>
      </c>
      <c r="G389" s="17">
        <v>365</v>
      </c>
      <c r="H389" s="17">
        <v>3285</v>
      </c>
      <c r="I389" s="17">
        <v>4380</v>
      </c>
      <c r="J389" s="18">
        <v>0.75</v>
      </c>
    </row>
    <row r="390" spans="1:10" x14ac:dyDescent="0.25">
      <c r="A390" s="8">
        <v>159</v>
      </c>
      <c r="B390" s="13">
        <v>39814</v>
      </c>
      <c r="C390" s="10">
        <v>7</v>
      </c>
      <c r="D390" s="10" t="s">
        <v>170</v>
      </c>
      <c r="E390" s="10" t="s">
        <v>185</v>
      </c>
      <c r="F390" s="10" t="s">
        <v>20</v>
      </c>
      <c r="G390" s="14">
        <v>365</v>
      </c>
      <c r="H390" s="14">
        <v>2555</v>
      </c>
      <c r="I390" s="14">
        <v>4380</v>
      </c>
      <c r="J390" s="15">
        <v>0.58333333333333337</v>
      </c>
    </row>
    <row r="391" spans="1:10" x14ac:dyDescent="0.25">
      <c r="A391" s="9">
        <v>159</v>
      </c>
      <c r="B391" s="16">
        <v>40179</v>
      </c>
      <c r="C391" s="11">
        <v>9</v>
      </c>
      <c r="D391" s="11" t="s">
        <v>170</v>
      </c>
      <c r="E391" s="11" t="s">
        <v>185</v>
      </c>
      <c r="F391" s="11" t="s">
        <v>20</v>
      </c>
      <c r="G391" s="17">
        <v>365</v>
      </c>
      <c r="H391" s="17">
        <v>3285</v>
      </c>
      <c r="I391" s="17">
        <v>4380</v>
      </c>
      <c r="J391" s="18">
        <v>0.75</v>
      </c>
    </row>
    <row r="392" spans="1:10" x14ac:dyDescent="0.25">
      <c r="A392" s="8">
        <v>159</v>
      </c>
      <c r="B392" s="13">
        <v>40544</v>
      </c>
      <c r="C392" s="10">
        <v>8</v>
      </c>
      <c r="D392" s="10" t="s">
        <v>170</v>
      </c>
      <c r="E392" s="10" t="s">
        <v>185</v>
      </c>
      <c r="F392" s="10" t="s">
        <v>20</v>
      </c>
      <c r="G392" s="14">
        <v>365</v>
      </c>
      <c r="H392" s="14">
        <v>2920</v>
      </c>
      <c r="I392" s="14">
        <v>4380</v>
      </c>
      <c r="J392" s="15">
        <v>0.66666666666666663</v>
      </c>
    </row>
    <row r="393" spans="1:10" x14ac:dyDescent="0.25">
      <c r="A393" s="9">
        <v>159</v>
      </c>
      <c r="B393" s="16">
        <v>40909</v>
      </c>
      <c r="C393" s="11">
        <v>7</v>
      </c>
      <c r="D393" s="11" t="s">
        <v>170</v>
      </c>
      <c r="E393" s="11" t="s">
        <v>185</v>
      </c>
      <c r="F393" s="11" t="s">
        <v>20</v>
      </c>
      <c r="G393" s="17">
        <v>365</v>
      </c>
      <c r="H393" s="17">
        <v>2555</v>
      </c>
      <c r="I393" s="17">
        <v>4380</v>
      </c>
      <c r="J393" s="18">
        <v>0.58333333333333337</v>
      </c>
    </row>
    <row r="394" spans="1:10" x14ac:dyDescent="0.25">
      <c r="A394" s="8">
        <v>159</v>
      </c>
      <c r="B394" s="13">
        <v>41275</v>
      </c>
      <c r="C394" s="10">
        <v>5</v>
      </c>
      <c r="D394" s="10" t="s">
        <v>170</v>
      </c>
      <c r="E394" s="10" t="s">
        <v>185</v>
      </c>
      <c r="F394" s="10" t="s">
        <v>20</v>
      </c>
      <c r="G394" s="14">
        <v>365</v>
      </c>
      <c r="H394" s="14">
        <v>1825</v>
      </c>
      <c r="I394" s="14">
        <v>4380</v>
      </c>
      <c r="J394" s="15">
        <v>0.41666666666666669</v>
      </c>
    </row>
    <row r="395" spans="1:10" x14ac:dyDescent="0.25">
      <c r="A395" s="9">
        <v>159</v>
      </c>
      <c r="B395" s="16">
        <v>41640</v>
      </c>
      <c r="C395" s="11">
        <v>9</v>
      </c>
      <c r="D395" s="11" t="s">
        <v>170</v>
      </c>
      <c r="E395" s="11" t="s">
        <v>185</v>
      </c>
      <c r="F395" s="11" t="s">
        <v>20</v>
      </c>
      <c r="G395" s="17">
        <v>365</v>
      </c>
      <c r="H395" s="17">
        <v>3285</v>
      </c>
      <c r="I395" s="17">
        <v>4380</v>
      </c>
      <c r="J395" s="18">
        <v>0.75</v>
      </c>
    </row>
    <row r="396" spans="1:10" x14ac:dyDescent="0.25">
      <c r="A396" s="8">
        <v>159</v>
      </c>
      <c r="B396" s="13">
        <v>42005</v>
      </c>
      <c r="C396" s="10">
        <v>9</v>
      </c>
      <c r="D396" s="10" t="s">
        <v>170</v>
      </c>
      <c r="E396" s="10" t="s">
        <v>185</v>
      </c>
      <c r="F396" s="10" t="s">
        <v>20</v>
      </c>
      <c r="G396" s="14">
        <v>365</v>
      </c>
      <c r="H396" s="14">
        <v>3285</v>
      </c>
      <c r="I396" s="14">
        <v>4380</v>
      </c>
      <c r="J396" s="15">
        <v>0.75</v>
      </c>
    </row>
    <row r="397" spans="1:10" x14ac:dyDescent="0.25">
      <c r="A397" s="9">
        <v>159</v>
      </c>
      <c r="B397" s="16">
        <v>42370</v>
      </c>
      <c r="C397" s="11">
        <v>7</v>
      </c>
      <c r="D397" s="11" t="s">
        <v>170</v>
      </c>
      <c r="E397" s="11" t="s">
        <v>185</v>
      </c>
      <c r="F397" s="11" t="s">
        <v>20</v>
      </c>
      <c r="G397" s="17">
        <v>365</v>
      </c>
      <c r="H397" s="17">
        <v>2555</v>
      </c>
      <c r="I397" s="17">
        <v>4380</v>
      </c>
      <c r="J397" s="18">
        <v>0.58333333333333337</v>
      </c>
    </row>
    <row r="398" spans="1:10" x14ac:dyDescent="0.25">
      <c r="A398" s="8">
        <v>159</v>
      </c>
      <c r="B398" s="13">
        <v>42736</v>
      </c>
      <c r="C398" s="10">
        <v>7</v>
      </c>
      <c r="D398" s="10" t="s">
        <v>170</v>
      </c>
      <c r="E398" s="10" t="s">
        <v>185</v>
      </c>
      <c r="F398" s="10" t="s">
        <v>20</v>
      </c>
      <c r="G398" s="14">
        <v>365</v>
      </c>
      <c r="H398" s="14">
        <v>2555</v>
      </c>
      <c r="I398" s="14">
        <v>4380</v>
      </c>
      <c r="J398" s="15">
        <v>0.58333333333333337</v>
      </c>
    </row>
    <row r="399" spans="1:10" x14ac:dyDescent="0.25">
      <c r="A399" s="9">
        <v>159</v>
      </c>
      <c r="B399" s="16">
        <v>43101</v>
      </c>
      <c r="C399" s="11">
        <v>11</v>
      </c>
      <c r="D399" s="11" t="s">
        <v>170</v>
      </c>
      <c r="E399" s="11" t="s">
        <v>185</v>
      </c>
      <c r="F399" s="11" t="s">
        <v>20</v>
      </c>
      <c r="G399" s="17">
        <v>365</v>
      </c>
      <c r="H399" s="17">
        <v>4015</v>
      </c>
      <c r="I399" s="17">
        <v>4380</v>
      </c>
      <c r="J399" s="18">
        <v>0.91666666666666663</v>
      </c>
    </row>
    <row r="400" spans="1:10" x14ac:dyDescent="0.25">
      <c r="A400" s="8">
        <v>159</v>
      </c>
      <c r="B400" s="13">
        <v>43466</v>
      </c>
      <c r="C400" s="10">
        <v>9</v>
      </c>
      <c r="D400" s="10" t="s">
        <v>170</v>
      </c>
      <c r="E400" s="10" t="s">
        <v>185</v>
      </c>
      <c r="F400" s="10" t="s">
        <v>20</v>
      </c>
      <c r="G400" s="14">
        <v>365</v>
      </c>
      <c r="H400" s="14">
        <v>3285</v>
      </c>
      <c r="I400" s="14">
        <v>4380</v>
      </c>
      <c r="J400" s="15">
        <v>0.75</v>
      </c>
    </row>
    <row r="401" spans="1:10" x14ac:dyDescent="0.25">
      <c r="A401" s="9">
        <v>160</v>
      </c>
      <c r="B401" s="16">
        <v>36892</v>
      </c>
      <c r="C401" s="11">
        <v>6</v>
      </c>
      <c r="D401" s="11" t="s">
        <v>170</v>
      </c>
      <c r="E401" s="11" t="s">
        <v>185</v>
      </c>
      <c r="F401" s="11" t="s">
        <v>20</v>
      </c>
      <c r="G401" s="17">
        <v>365</v>
      </c>
      <c r="H401" s="17">
        <v>2190</v>
      </c>
      <c r="I401" s="17">
        <v>4380</v>
      </c>
      <c r="J401" s="18">
        <v>0.5</v>
      </c>
    </row>
    <row r="402" spans="1:10" x14ac:dyDescent="0.25">
      <c r="A402" s="8">
        <v>160</v>
      </c>
      <c r="B402" s="13">
        <v>37257</v>
      </c>
      <c r="C402" s="10">
        <v>9</v>
      </c>
      <c r="D402" s="10" t="s">
        <v>170</v>
      </c>
      <c r="E402" s="10" t="s">
        <v>185</v>
      </c>
      <c r="F402" s="10" t="s">
        <v>20</v>
      </c>
      <c r="G402" s="14">
        <v>365</v>
      </c>
      <c r="H402" s="14">
        <v>3285</v>
      </c>
      <c r="I402" s="14">
        <v>4380</v>
      </c>
      <c r="J402" s="15">
        <v>0.75</v>
      </c>
    </row>
    <row r="403" spans="1:10" x14ac:dyDescent="0.25">
      <c r="A403" s="9">
        <v>160</v>
      </c>
      <c r="B403" s="16">
        <v>37622</v>
      </c>
      <c r="C403" s="11">
        <v>5</v>
      </c>
      <c r="D403" s="11" t="s">
        <v>170</v>
      </c>
      <c r="E403" s="11" t="s">
        <v>185</v>
      </c>
      <c r="F403" s="11" t="s">
        <v>20</v>
      </c>
      <c r="G403" s="17">
        <v>365</v>
      </c>
      <c r="H403" s="17">
        <v>1825</v>
      </c>
      <c r="I403" s="17">
        <v>4380</v>
      </c>
      <c r="J403" s="18">
        <v>0.41666666666666669</v>
      </c>
    </row>
    <row r="404" spans="1:10" x14ac:dyDescent="0.25">
      <c r="A404" s="8">
        <v>160</v>
      </c>
      <c r="B404" s="13">
        <v>37987</v>
      </c>
      <c r="C404" s="10">
        <v>8</v>
      </c>
      <c r="D404" s="10" t="s">
        <v>170</v>
      </c>
      <c r="E404" s="10" t="s">
        <v>185</v>
      </c>
      <c r="F404" s="10" t="s">
        <v>20</v>
      </c>
      <c r="G404" s="14">
        <v>365</v>
      </c>
      <c r="H404" s="14">
        <v>2920</v>
      </c>
      <c r="I404" s="14">
        <v>4380</v>
      </c>
      <c r="J404" s="15">
        <v>0.66666666666666663</v>
      </c>
    </row>
    <row r="405" spans="1:10" x14ac:dyDescent="0.25">
      <c r="A405" s="9">
        <v>160</v>
      </c>
      <c r="B405" s="16">
        <v>38353</v>
      </c>
      <c r="C405" s="11">
        <v>9</v>
      </c>
      <c r="D405" s="11" t="s">
        <v>170</v>
      </c>
      <c r="E405" s="11" t="s">
        <v>185</v>
      </c>
      <c r="F405" s="11" t="s">
        <v>20</v>
      </c>
      <c r="G405" s="17">
        <v>365</v>
      </c>
      <c r="H405" s="17">
        <v>3285</v>
      </c>
      <c r="I405" s="17">
        <v>4380</v>
      </c>
      <c r="J405" s="18">
        <v>0.75</v>
      </c>
    </row>
    <row r="406" spans="1:10" x14ac:dyDescent="0.25">
      <c r="A406" s="8">
        <v>160</v>
      </c>
      <c r="B406" s="13">
        <v>38718</v>
      </c>
      <c r="C406" s="10">
        <v>6</v>
      </c>
      <c r="D406" s="10" t="s">
        <v>170</v>
      </c>
      <c r="E406" s="10" t="s">
        <v>185</v>
      </c>
      <c r="F406" s="10" t="s">
        <v>20</v>
      </c>
      <c r="G406" s="14">
        <v>365</v>
      </c>
      <c r="H406" s="14">
        <v>2190</v>
      </c>
      <c r="I406" s="14">
        <v>4380</v>
      </c>
      <c r="J406" s="15">
        <v>0.5</v>
      </c>
    </row>
    <row r="407" spans="1:10" x14ac:dyDescent="0.25">
      <c r="A407" s="9">
        <v>160</v>
      </c>
      <c r="B407" s="16">
        <v>39083</v>
      </c>
      <c r="C407" s="11">
        <v>6</v>
      </c>
      <c r="D407" s="11" t="s">
        <v>170</v>
      </c>
      <c r="E407" s="11" t="s">
        <v>185</v>
      </c>
      <c r="F407" s="11" t="s">
        <v>20</v>
      </c>
      <c r="G407" s="17">
        <v>365</v>
      </c>
      <c r="H407" s="17">
        <v>2190</v>
      </c>
      <c r="I407" s="17">
        <v>4380</v>
      </c>
      <c r="J407" s="18">
        <v>0.5</v>
      </c>
    </row>
    <row r="408" spans="1:10" x14ac:dyDescent="0.25">
      <c r="A408" s="8">
        <v>160</v>
      </c>
      <c r="B408" s="13">
        <v>39448</v>
      </c>
      <c r="C408" s="10">
        <v>9</v>
      </c>
      <c r="D408" s="10" t="s">
        <v>170</v>
      </c>
      <c r="E408" s="10" t="s">
        <v>185</v>
      </c>
      <c r="F408" s="10" t="s">
        <v>20</v>
      </c>
      <c r="G408" s="14">
        <v>365</v>
      </c>
      <c r="H408" s="14">
        <v>3285</v>
      </c>
      <c r="I408" s="14">
        <v>4380</v>
      </c>
      <c r="J408" s="15">
        <v>0.75</v>
      </c>
    </row>
    <row r="409" spans="1:10" x14ac:dyDescent="0.25">
      <c r="A409" s="9">
        <v>160</v>
      </c>
      <c r="B409" s="16">
        <v>39814</v>
      </c>
      <c r="C409" s="11">
        <v>6</v>
      </c>
      <c r="D409" s="11" t="s">
        <v>170</v>
      </c>
      <c r="E409" s="11" t="s">
        <v>185</v>
      </c>
      <c r="F409" s="11" t="s">
        <v>20</v>
      </c>
      <c r="G409" s="17">
        <v>365</v>
      </c>
      <c r="H409" s="17">
        <v>2190</v>
      </c>
      <c r="I409" s="17">
        <v>4380</v>
      </c>
      <c r="J409" s="18">
        <v>0.5</v>
      </c>
    </row>
    <row r="410" spans="1:10" x14ac:dyDescent="0.25">
      <c r="A410" s="8">
        <v>160</v>
      </c>
      <c r="B410" s="13">
        <v>40179</v>
      </c>
      <c r="C410" s="10">
        <v>6</v>
      </c>
      <c r="D410" s="10" t="s">
        <v>170</v>
      </c>
      <c r="E410" s="10" t="s">
        <v>185</v>
      </c>
      <c r="F410" s="10" t="s">
        <v>20</v>
      </c>
      <c r="G410" s="14">
        <v>365</v>
      </c>
      <c r="H410" s="14">
        <v>2190</v>
      </c>
      <c r="I410" s="14">
        <v>4380</v>
      </c>
      <c r="J410" s="15">
        <v>0.5</v>
      </c>
    </row>
    <row r="411" spans="1:10" x14ac:dyDescent="0.25">
      <c r="A411" s="9">
        <v>160</v>
      </c>
      <c r="B411" s="16">
        <v>40544</v>
      </c>
      <c r="C411" s="11">
        <v>5</v>
      </c>
      <c r="D411" s="11" t="s">
        <v>170</v>
      </c>
      <c r="E411" s="11" t="s">
        <v>185</v>
      </c>
      <c r="F411" s="11" t="s">
        <v>20</v>
      </c>
      <c r="G411" s="17">
        <v>365</v>
      </c>
      <c r="H411" s="17">
        <v>1825</v>
      </c>
      <c r="I411" s="17">
        <v>4380</v>
      </c>
      <c r="J411" s="18">
        <v>0.41666666666666669</v>
      </c>
    </row>
    <row r="412" spans="1:10" x14ac:dyDescent="0.25">
      <c r="A412" s="8">
        <v>160</v>
      </c>
      <c r="B412" s="13">
        <v>40909</v>
      </c>
      <c r="C412" s="10">
        <v>8</v>
      </c>
      <c r="D412" s="10" t="s">
        <v>170</v>
      </c>
      <c r="E412" s="10" t="s">
        <v>185</v>
      </c>
      <c r="F412" s="10" t="s">
        <v>20</v>
      </c>
      <c r="G412" s="14">
        <v>365</v>
      </c>
      <c r="H412" s="14">
        <v>2920</v>
      </c>
      <c r="I412" s="14">
        <v>4380</v>
      </c>
      <c r="J412" s="15">
        <v>0.66666666666666663</v>
      </c>
    </row>
    <row r="413" spans="1:10" x14ac:dyDescent="0.25">
      <c r="A413" s="9">
        <v>160</v>
      </c>
      <c r="B413" s="16">
        <v>41275</v>
      </c>
      <c r="C413" s="11">
        <v>8</v>
      </c>
      <c r="D413" s="11" t="s">
        <v>170</v>
      </c>
      <c r="E413" s="11" t="s">
        <v>185</v>
      </c>
      <c r="F413" s="11" t="s">
        <v>20</v>
      </c>
      <c r="G413" s="17">
        <v>365</v>
      </c>
      <c r="H413" s="17">
        <v>2920</v>
      </c>
      <c r="I413" s="17">
        <v>4380</v>
      </c>
      <c r="J413" s="18">
        <v>0.66666666666666663</v>
      </c>
    </row>
    <row r="414" spans="1:10" x14ac:dyDescent="0.25">
      <c r="A414" s="8">
        <v>160</v>
      </c>
      <c r="B414" s="13">
        <v>41640</v>
      </c>
      <c r="C414" s="10">
        <v>5</v>
      </c>
      <c r="D414" s="10" t="s">
        <v>170</v>
      </c>
      <c r="E414" s="10" t="s">
        <v>185</v>
      </c>
      <c r="F414" s="10" t="s">
        <v>20</v>
      </c>
      <c r="G414" s="14">
        <v>365</v>
      </c>
      <c r="H414" s="14">
        <v>1825</v>
      </c>
      <c r="I414" s="14">
        <v>4380</v>
      </c>
      <c r="J414" s="15">
        <v>0.41666666666666669</v>
      </c>
    </row>
    <row r="415" spans="1:10" x14ac:dyDescent="0.25">
      <c r="A415" s="9">
        <v>160</v>
      </c>
      <c r="B415" s="16">
        <v>42005</v>
      </c>
      <c r="C415" s="11">
        <v>9</v>
      </c>
      <c r="D415" s="11" t="s">
        <v>170</v>
      </c>
      <c r="E415" s="11" t="s">
        <v>185</v>
      </c>
      <c r="F415" s="11" t="s">
        <v>20</v>
      </c>
      <c r="G415" s="17">
        <v>365</v>
      </c>
      <c r="H415" s="17">
        <v>3285</v>
      </c>
      <c r="I415" s="17">
        <v>4380</v>
      </c>
      <c r="J415" s="18">
        <v>0.75</v>
      </c>
    </row>
    <row r="416" spans="1:10" x14ac:dyDescent="0.25">
      <c r="A416" s="8">
        <v>160</v>
      </c>
      <c r="B416" s="13">
        <v>42370</v>
      </c>
      <c r="C416" s="10">
        <v>6</v>
      </c>
      <c r="D416" s="10" t="s">
        <v>170</v>
      </c>
      <c r="E416" s="10" t="s">
        <v>185</v>
      </c>
      <c r="F416" s="10" t="s">
        <v>20</v>
      </c>
      <c r="G416" s="14">
        <v>365</v>
      </c>
      <c r="H416" s="14">
        <v>2190</v>
      </c>
      <c r="I416" s="14">
        <v>4380</v>
      </c>
      <c r="J416" s="15">
        <v>0.5</v>
      </c>
    </row>
    <row r="417" spans="1:10" x14ac:dyDescent="0.25">
      <c r="A417" s="9">
        <v>160</v>
      </c>
      <c r="B417" s="16">
        <v>42736</v>
      </c>
      <c r="C417" s="11">
        <v>6</v>
      </c>
      <c r="D417" s="11" t="s">
        <v>170</v>
      </c>
      <c r="E417" s="11" t="s">
        <v>185</v>
      </c>
      <c r="F417" s="11" t="s">
        <v>20</v>
      </c>
      <c r="G417" s="17">
        <v>365</v>
      </c>
      <c r="H417" s="17">
        <v>2190</v>
      </c>
      <c r="I417" s="17">
        <v>4380</v>
      </c>
      <c r="J417" s="18">
        <v>0.5</v>
      </c>
    </row>
    <row r="418" spans="1:10" x14ac:dyDescent="0.25">
      <c r="A418" s="8">
        <v>160</v>
      </c>
      <c r="B418" s="13">
        <v>43101</v>
      </c>
      <c r="C418" s="10">
        <v>9</v>
      </c>
      <c r="D418" s="10" t="s">
        <v>170</v>
      </c>
      <c r="E418" s="10" t="s">
        <v>185</v>
      </c>
      <c r="F418" s="10" t="s">
        <v>20</v>
      </c>
      <c r="G418" s="14">
        <v>365</v>
      </c>
      <c r="H418" s="14">
        <v>3285</v>
      </c>
      <c r="I418" s="14">
        <v>4380</v>
      </c>
      <c r="J418" s="15">
        <v>0.75</v>
      </c>
    </row>
    <row r="419" spans="1:10" x14ac:dyDescent="0.25">
      <c r="A419" s="9">
        <v>160</v>
      </c>
      <c r="B419" s="16">
        <v>43466</v>
      </c>
      <c r="C419" s="11">
        <v>8</v>
      </c>
      <c r="D419" s="11" t="s">
        <v>170</v>
      </c>
      <c r="E419" s="11" t="s">
        <v>185</v>
      </c>
      <c r="F419" s="11" t="s">
        <v>20</v>
      </c>
      <c r="G419" s="17">
        <v>365</v>
      </c>
      <c r="H419" s="17">
        <v>2920</v>
      </c>
      <c r="I419" s="17">
        <v>4380</v>
      </c>
      <c r="J419" s="18">
        <v>0.66666666666666663</v>
      </c>
    </row>
    <row r="420" spans="1:10" x14ac:dyDescent="0.25">
      <c r="A420" s="8">
        <v>161</v>
      </c>
      <c r="B420" s="13">
        <v>36892</v>
      </c>
      <c r="C420" s="10">
        <v>8</v>
      </c>
      <c r="D420" s="10" t="s">
        <v>170</v>
      </c>
      <c r="E420" s="10" t="s">
        <v>185</v>
      </c>
      <c r="F420" s="10" t="s">
        <v>20</v>
      </c>
      <c r="G420" s="14">
        <v>375</v>
      </c>
      <c r="H420" s="14">
        <v>3000</v>
      </c>
      <c r="I420" s="14">
        <v>4500</v>
      </c>
      <c r="J420" s="15">
        <v>0.66666666666666663</v>
      </c>
    </row>
    <row r="421" spans="1:10" x14ac:dyDescent="0.25">
      <c r="A421" s="9">
        <v>161</v>
      </c>
      <c r="B421" s="16">
        <v>37257</v>
      </c>
      <c r="C421" s="11">
        <v>7</v>
      </c>
      <c r="D421" s="11" t="s">
        <v>170</v>
      </c>
      <c r="E421" s="11" t="s">
        <v>185</v>
      </c>
      <c r="F421" s="11" t="s">
        <v>20</v>
      </c>
      <c r="G421" s="17">
        <v>375</v>
      </c>
      <c r="H421" s="17">
        <v>2625</v>
      </c>
      <c r="I421" s="17">
        <v>4500</v>
      </c>
      <c r="J421" s="18">
        <v>0.58333333333333337</v>
      </c>
    </row>
    <row r="422" spans="1:10" x14ac:dyDescent="0.25">
      <c r="A422" s="8">
        <v>161</v>
      </c>
      <c r="B422" s="13">
        <v>37622</v>
      </c>
      <c r="C422" s="10">
        <v>7</v>
      </c>
      <c r="D422" s="10" t="s">
        <v>170</v>
      </c>
      <c r="E422" s="10" t="s">
        <v>185</v>
      </c>
      <c r="F422" s="10" t="s">
        <v>20</v>
      </c>
      <c r="G422" s="14">
        <v>375</v>
      </c>
      <c r="H422" s="14">
        <v>2625</v>
      </c>
      <c r="I422" s="14">
        <v>4500</v>
      </c>
      <c r="J422" s="15">
        <v>0.58333333333333337</v>
      </c>
    </row>
    <row r="423" spans="1:10" x14ac:dyDescent="0.25">
      <c r="A423" s="9">
        <v>161</v>
      </c>
      <c r="B423" s="16">
        <v>37987</v>
      </c>
      <c r="C423" s="11">
        <v>7</v>
      </c>
      <c r="D423" s="11" t="s">
        <v>170</v>
      </c>
      <c r="E423" s="11" t="s">
        <v>185</v>
      </c>
      <c r="F423" s="11" t="s">
        <v>20</v>
      </c>
      <c r="G423" s="17">
        <v>375</v>
      </c>
      <c r="H423" s="17">
        <v>2625</v>
      </c>
      <c r="I423" s="17">
        <v>4500</v>
      </c>
      <c r="J423" s="18">
        <v>0.58333333333333337</v>
      </c>
    </row>
    <row r="424" spans="1:10" x14ac:dyDescent="0.25">
      <c r="A424" s="8">
        <v>161</v>
      </c>
      <c r="B424" s="13">
        <v>38353</v>
      </c>
      <c r="C424" s="10">
        <v>8</v>
      </c>
      <c r="D424" s="10" t="s">
        <v>170</v>
      </c>
      <c r="E424" s="10" t="s">
        <v>185</v>
      </c>
      <c r="F424" s="10" t="s">
        <v>20</v>
      </c>
      <c r="G424" s="14">
        <v>375</v>
      </c>
      <c r="H424" s="14">
        <v>3000</v>
      </c>
      <c r="I424" s="14">
        <v>4500</v>
      </c>
      <c r="J424" s="15">
        <v>0.66666666666666663</v>
      </c>
    </row>
    <row r="425" spans="1:10" x14ac:dyDescent="0.25">
      <c r="A425" s="9">
        <v>161</v>
      </c>
      <c r="B425" s="16">
        <v>38718</v>
      </c>
      <c r="C425" s="11">
        <v>6</v>
      </c>
      <c r="D425" s="11" t="s">
        <v>170</v>
      </c>
      <c r="E425" s="11" t="s">
        <v>185</v>
      </c>
      <c r="F425" s="11" t="s">
        <v>20</v>
      </c>
      <c r="G425" s="17">
        <v>375</v>
      </c>
      <c r="H425" s="17">
        <v>2250</v>
      </c>
      <c r="I425" s="17">
        <v>4500</v>
      </c>
      <c r="J425" s="18">
        <v>0.5</v>
      </c>
    </row>
    <row r="426" spans="1:10" x14ac:dyDescent="0.25">
      <c r="A426" s="8">
        <v>161</v>
      </c>
      <c r="B426" s="13">
        <v>39083</v>
      </c>
      <c r="C426" s="10">
        <v>9</v>
      </c>
      <c r="D426" s="10" t="s">
        <v>170</v>
      </c>
      <c r="E426" s="10" t="s">
        <v>185</v>
      </c>
      <c r="F426" s="10" t="s">
        <v>20</v>
      </c>
      <c r="G426" s="14">
        <v>375</v>
      </c>
      <c r="H426" s="14">
        <v>3375</v>
      </c>
      <c r="I426" s="14">
        <v>4500</v>
      </c>
      <c r="J426" s="15">
        <v>0.75</v>
      </c>
    </row>
    <row r="427" spans="1:10" x14ac:dyDescent="0.25">
      <c r="A427" s="9">
        <v>161</v>
      </c>
      <c r="B427" s="16">
        <v>39448</v>
      </c>
      <c r="C427" s="11">
        <v>5</v>
      </c>
      <c r="D427" s="11" t="s">
        <v>170</v>
      </c>
      <c r="E427" s="11" t="s">
        <v>185</v>
      </c>
      <c r="F427" s="11" t="s">
        <v>20</v>
      </c>
      <c r="G427" s="17">
        <v>375</v>
      </c>
      <c r="H427" s="17">
        <v>1875</v>
      </c>
      <c r="I427" s="17">
        <v>4500</v>
      </c>
      <c r="J427" s="18">
        <v>0.41666666666666669</v>
      </c>
    </row>
    <row r="428" spans="1:10" x14ac:dyDescent="0.25">
      <c r="A428" s="8">
        <v>161</v>
      </c>
      <c r="B428" s="13">
        <v>39814</v>
      </c>
      <c r="C428" s="10">
        <v>7</v>
      </c>
      <c r="D428" s="10" t="s">
        <v>170</v>
      </c>
      <c r="E428" s="10" t="s">
        <v>185</v>
      </c>
      <c r="F428" s="10" t="s">
        <v>20</v>
      </c>
      <c r="G428" s="14">
        <v>375</v>
      </c>
      <c r="H428" s="14">
        <v>2625</v>
      </c>
      <c r="I428" s="14">
        <v>4500</v>
      </c>
      <c r="J428" s="15">
        <v>0.58333333333333337</v>
      </c>
    </row>
    <row r="429" spans="1:10" x14ac:dyDescent="0.25">
      <c r="A429" s="9">
        <v>161</v>
      </c>
      <c r="B429" s="16">
        <v>40179</v>
      </c>
      <c r="C429" s="11">
        <v>8</v>
      </c>
      <c r="D429" s="11" t="s">
        <v>170</v>
      </c>
      <c r="E429" s="11" t="s">
        <v>185</v>
      </c>
      <c r="F429" s="11" t="s">
        <v>20</v>
      </c>
      <c r="G429" s="17">
        <v>375</v>
      </c>
      <c r="H429" s="17">
        <v>3000</v>
      </c>
      <c r="I429" s="17">
        <v>4500</v>
      </c>
      <c r="J429" s="18">
        <v>0.66666666666666663</v>
      </c>
    </row>
    <row r="430" spans="1:10" x14ac:dyDescent="0.25">
      <c r="A430" s="8">
        <v>161</v>
      </c>
      <c r="B430" s="13">
        <v>40544</v>
      </c>
      <c r="C430" s="10">
        <v>5</v>
      </c>
      <c r="D430" s="10" t="s">
        <v>170</v>
      </c>
      <c r="E430" s="10" t="s">
        <v>185</v>
      </c>
      <c r="F430" s="10" t="s">
        <v>20</v>
      </c>
      <c r="G430" s="14">
        <v>375</v>
      </c>
      <c r="H430" s="14">
        <v>1875</v>
      </c>
      <c r="I430" s="14">
        <v>4500</v>
      </c>
      <c r="J430" s="15">
        <v>0.41666666666666669</v>
      </c>
    </row>
    <row r="431" spans="1:10" x14ac:dyDescent="0.25">
      <c r="A431" s="9">
        <v>161</v>
      </c>
      <c r="B431" s="16">
        <v>40909</v>
      </c>
      <c r="C431" s="11">
        <v>8</v>
      </c>
      <c r="D431" s="11" t="s">
        <v>170</v>
      </c>
      <c r="E431" s="11" t="s">
        <v>185</v>
      </c>
      <c r="F431" s="11" t="s">
        <v>20</v>
      </c>
      <c r="G431" s="17">
        <v>375</v>
      </c>
      <c r="H431" s="17">
        <v>3000</v>
      </c>
      <c r="I431" s="17">
        <v>4500</v>
      </c>
      <c r="J431" s="18">
        <v>0.66666666666666663</v>
      </c>
    </row>
    <row r="432" spans="1:10" x14ac:dyDescent="0.25">
      <c r="A432" s="8">
        <v>161</v>
      </c>
      <c r="B432" s="13">
        <v>41275</v>
      </c>
      <c r="C432" s="10">
        <v>7</v>
      </c>
      <c r="D432" s="10" t="s">
        <v>170</v>
      </c>
      <c r="E432" s="10" t="s">
        <v>185</v>
      </c>
      <c r="F432" s="10" t="s">
        <v>20</v>
      </c>
      <c r="G432" s="14">
        <v>375</v>
      </c>
      <c r="H432" s="14">
        <v>2625</v>
      </c>
      <c r="I432" s="14">
        <v>4500</v>
      </c>
      <c r="J432" s="15">
        <v>0.58333333333333337</v>
      </c>
    </row>
    <row r="433" spans="1:10" x14ac:dyDescent="0.25">
      <c r="A433" s="9">
        <v>161</v>
      </c>
      <c r="B433" s="16">
        <v>41640</v>
      </c>
      <c r="C433" s="11">
        <v>5</v>
      </c>
      <c r="D433" s="11" t="s">
        <v>170</v>
      </c>
      <c r="E433" s="11" t="s">
        <v>185</v>
      </c>
      <c r="F433" s="11" t="s">
        <v>20</v>
      </c>
      <c r="G433" s="17">
        <v>375</v>
      </c>
      <c r="H433" s="17">
        <v>1875</v>
      </c>
      <c r="I433" s="17">
        <v>4500</v>
      </c>
      <c r="J433" s="18">
        <v>0.41666666666666669</v>
      </c>
    </row>
    <row r="434" spans="1:10" x14ac:dyDescent="0.25">
      <c r="A434" s="8">
        <v>161</v>
      </c>
      <c r="B434" s="13">
        <v>42005</v>
      </c>
      <c r="C434" s="10">
        <v>5</v>
      </c>
      <c r="D434" s="10" t="s">
        <v>170</v>
      </c>
      <c r="E434" s="10" t="s">
        <v>185</v>
      </c>
      <c r="F434" s="10" t="s">
        <v>20</v>
      </c>
      <c r="G434" s="14">
        <v>375</v>
      </c>
      <c r="H434" s="14">
        <v>1875</v>
      </c>
      <c r="I434" s="14">
        <v>4500</v>
      </c>
      <c r="J434" s="15">
        <v>0.41666666666666669</v>
      </c>
    </row>
    <row r="435" spans="1:10" x14ac:dyDescent="0.25">
      <c r="A435" s="9">
        <v>161</v>
      </c>
      <c r="B435" s="16">
        <v>42370</v>
      </c>
      <c r="C435" s="11">
        <v>8</v>
      </c>
      <c r="D435" s="11" t="s">
        <v>170</v>
      </c>
      <c r="E435" s="11" t="s">
        <v>185</v>
      </c>
      <c r="F435" s="11" t="s">
        <v>20</v>
      </c>
      <c r="G435" s="17">
        <v>375</v>
      </c>
      <c r="H435" s="17">
        <v>3000</v>
      </c>
      <c r="I435" s="17">
        <v>4500</v>
      </c>
      <c r="J435" s="18">
        <v>0.66666666666666663</v>
      </c>
    </row>
    <row r="436" spans="1:10" x14ac:dyDescent="0.25">
      <c r="A436" s="8">
        <v>161</v>
      </c>
      <c r="B436" s="13">
        <v>42736</v>
      </c>
      <c r="C436" s="10">
        <v>8</v>
      </c>
      <c r="D436" s="10" t="s">
        <v>170</v>
      </c>
      <c r="E436" s="10" t="s">
        <v>185</v>
      </c>
      <c r="F436" s="10" t="s">
        <v>20</v>
      </c>
      <c r="G436" s="14">
        <v>375</v>
      </c>
      <c r="H436" s="14">
        <v>3000</v>
      </c>
      <c r="I436" s="14">
        <v>4500</v>
      </c>
      <c r="J436" s="15">
        <v>0.66666666666666663</v>
      </c>
    </row>
    <row r="437" spans="1:10" x14ac:dyDescent="0.25">
      <c r="A437" s="9">
        <v>161</v>
      </c>
      <c r="B437" s="16">
        <v>43101</v>
      </c>
      <c r="C437" s="11">
        <v>11</v>
      </c>
      <c r="D437" s="11" t="s">
        <v>170</v>
      </c>
      <c r="E437" s="11" t="s">
        <v>185</v>
      </c>
      <c r="F437" s="11" t="s">
        <v>20</v>
      </c>
      <c r="G437" s="17">
        <v>375</v>
      </c>
      <c r="H437" s="17">
        <v>4125</v>
      </c>
      <c r="I437" s="17">
        <v>4500</v>
      </c>
      <c r="J437" s="18">
        <v>0.91666666666666663</v>
      </c>
    </row>
    <row r="438" spans="1:10" x14ac:dyDescent="0.25">
      <c r="A438" s="8">
        <v>161</v>
      </c>
      <c r="B438" s="13">
        <v>43466</v>
      </c>
      <c r="C438" s="10">
        <v>12</v>
      </c>
      <c r="D438" s="10" t="s">
        <v>170</v>
      </c>
      <c r="E438" s="10" t="s">
        <v>185</v>
      </c>
      <c r="F438" s="10" t="s">
        <v>20</v>
      </c>
      <c r="G438" s="14">
        <v>375</v>
      </c>
      <c r="H438" s="14">
        <v>4500</v>
      </c>
      <c r="I438" s="14">
        <v>4500</v>
      </c>
      <c r="J438" s="15">
        <v>1</v>
      </c>
    </row>
    <row r="439" spans="1:10" x14ac:dyDescent="0.25">
      <c r="A439" s="9">
        <v>162</v>
      </c>
      <c r="B439" s="16">
        <v>36892</v>
      </c>
      <c r="C439" s="11">
        <v>7</v>
      </c>
      <c r="D439" s="11" t="s">
        <v>170</v>
      </c>
      <c r="E439" s="11" t="s">
        <v>185</v>
      </c>
      <c r="F439" s="11" t="s">
        <v>20</v>
      </c>
      <c r="G439" s="17">
        <v>375</v>
      </c>
      <c r="H439" s="17">
        <v>2625</v>
      </c>
      <c r="I439" s="17">
        <v>4500</v>
      </c>
      <c r="J439" s="18">
        <v>0.58333333333333337</v>
      </c>
    </row>
    <row r="440" spans="1:10" x14ac:dyDescent="0.25">
      <c r="A440" s="8">
        <v>162</v>
      </c>
      <c r="B440" s="13">
        <v>37257</v>
      </c>
      <c r="C440" s="10">
        <v>9</v>
      </c>
      <c r="D440" s="10" t="s">
        <v>170</v>
      </c>
      <c r="E440" s="10" t="s">
        <v>185</v>
      </c>
      <c r="F440" s="10" t="s">
        <v>20</v>
      </c>
      <c r="G440" s="14">
        <v>375</v>
      </c>
      <c r="H440" s="14">
        <v>3375</v>
      </c>
      <c r="I440" s="14">
        <v>4500</v>
      </c>
      <c r="J440" s="15">
        <v>0.75</v>
      </c>
    </row>
    <row r="441" spans="1:10" x14ac:dyDescent="0.25">
      <c r="A441" s="9">
        <v>162</v>
      </c>
      <c r="B441" s="16">
        <v>37622</v>
      </c>
      <c r="C441" s="11">
        <v>9</v>
      </c>
      <c r="D441" s="11" t="s">
        <v>170</v>
      </c>
      <c r="E441" s="11" t="s">
        <v>185</v>
      </c>
      <c r="F441" s="11" t="s">
        <v>20</v>
      </c>
      <c r="G441" s="17">
        <v>375</v>
      </c>
      <c r="H441" s="17">
        <v>3375</v>
      </c>
      <c r="I441" s="17">
        <v>4500</v>
      </c>
      <c r="J441" s="18">
        <v>0.75</v>
      </c>
    </row>
    <row r="442" spans="1:10" x14ac:dyDescent="0.25">
      <c r="A442" s="8">
        <v>162</v>
      </c>
      <c r="B442" s="13">
        <v>37987</v>
      </c>
      <c r="C442" s="10">
        <v>7</v>
      </c>
      <c r="D442" s="10" t="s">
        <v>170</v>
      </c>
      <c r="E442" s="10" t="s">
        <v>185</v>
      </c>
      <c r="F442" s="10" t="s">
        <v>20</v>
      </c>
      <c r="G442" s="14">
        <v>375</v>
      </c>
      <c r="H442" s="14">
        <v>2625</v>
      </c>
      <c r="I442" s="14">
        <v>4500</v>
      </c>
      <c r="J442" s="15">
        <v>0.58333333333333337</v>
      </c>
    </row>
    <row r="443" spans="1:10" x14ac:dyDescent="0.25">
      <c r="A443" s="9">
        <v>162</v>
      </c>
      <c r="B443" s="16">
        <v>38353</v>
      </c>
      <c r="C443" s="11">
        <v>7</v>
      </c>
      <c r="D443" s="11" t="s">
        <v>170</v>
      </c>
      <c r="E443" s="11" t="s">
        <v>185</v>
      </c>
      <c r="F443" s="11" t="s">
        <v>20</v>
      </c>
      <c r="G443" s="17">
        <v>375</v>
      </c>
      <c r="H443" s="17">
        <v>2625</v>
      </c>
      <c r="I443" s="17">
        <v>4500</v>
      </c>
      <c r="J443" s="18">
        <v>0.58333333333333337</v>
      </c>
    </row>
    <row r="444" spans="1:10" x14ac:dyDescent="0.25">
      <c r="A444" s="8">
        <v>162</v>
      </c>
      <c r="B444" s="13">
        <v>38718</v>
      </c>
      <c r="C444" s="10">
        <v>8</v>
      </c>
      <c r="D444" s="10" t="s">
        <v>170</v>
      </c>
      <c r="E444" s="10" t="s">
        <v>185</v>
      </c>
      <c r="F444" s="10" t="s">
        <v>20</v>
      </c>
      <c r="G444" s="14">
        <v>375</v>
      </c>
      <c r="H444" s="14">
        <v>3000</v>
      </c>
      <c r="I444" s="14">
        <v>4500</v>
      </c>
      <c r="J444" s="15">
        <v>0.66666666666666663</v>
      </c>
    </row>
    <row r="445" spans="1:10" x14ac:dyDescent="0.25">
      <c r="A445" s="9">
        <v>162</v>
      </c>
      <c r="B445" s="16">
        <v>39083</v>
      </c>
      <c r="C445" s="11">
        <v>6</v>
      </c>
      <c r="D445" s="11" t="s">
        <v>170</v>
      </c>
      <c r="E445" s="11" t="s">
        <v>185</v>
      </c>
      <c r="F445" s="11" t="s">
        <v>20</v>
      </c>
      <c r="G445" s="17">
        <v>375</v>
      </c>
      <c r="H445" s="17">
        <v>2250</v>
      </c>
      <c r="I445" s="17">
        <v>4500</v>
      </c>
      <c r="J445" s="18">
        <v>0.5</v>
      </c>
    </row>
    <row r="446" spans="1:10" x14ac:dyDescent="0.25">
      <c r="A446" s="8">
        <v>162</v>
      </c>
      <c r="B446" s="13">
        <v>39448</v>
      </c>
      <c r="C446" s="10">
        <v>8</v>
      </c>
      <c r="D446" s="10" t="s">
        <v>170</v>
      </c>
      <c r="E446" s="10" t="s">
        <v>185</v>
      </c>
      <c r="F446" s="10" t="s">
        <v>20</v>
      </c>
      <c r="G446" s="14">
        <v>375</v>
      </c>
      <c r="H446" s="14">
        <v>3000</v>
      </c>
      <c r="I446" s="14">
        <v>4500</v>
      </c>
      <c r="J446" s="15">
        <v>0.66666666666666663</v>
      </c>
    </row>
    <row r="447" spans="1:10" x14ac:dyDescent="0.25">
      <c r="A447" s="9">
        <v>162</v>
      </c>
      <c r="B447" s="16">
        <v>39814</v>
      </c>
      <c r="C447" s="11">
        <v>6</v>
      </c>
      <c r="D447" s="11" t="s">
        <v>170</v>
      </c>
      <c r="E447" s="11" t="s">
        <v>185</v>
      </c>
      <c r="F447" s="11" t="s">
        <v>20</v>
      </c>
      <c r="G447" s="17">
        <v>375</v>
      </c>
      <c r="H447" s="17">
        <v>2250</v>
      </c>
      <c r="I447" s="17">
        <v>4500</v>
      </c>
      <c r="J447" s="18">
        <v>0.5</v>
      </c>
    </row>
    <row r="448" spans="1:10" x14ac:dyDescent="0.25">
      <c r="A448" s="8">
        <v>162</v>
      </c>
      <c r="B448" s="13">
        <v>40179</v>
      </c>
      <c r="C448" s="10">
        <v>7</v>
      </c>
      <c r="D448" s="10" t="s">
        <v>170</v>
      </c>
      <c r="E448" s="10" t="s">
        <v>185</v>
      </c>
      <c r="F448" s="10" t="s">
        <v>20</v>
      </c>
      <c r="G448" s="14">
        <v>375</v>
      </c>
      <c r="H448" s="14">
        <v>2625</v>
      </c>
      <c r="I448" s="14">
        <v>4500</v>
      </c>
      <c r="J448" s="15">
        <v>0.58333333333333337</v>
      </c>
    </row>
    <row r="449" spans="1:10" x14ac:dyDescent="0.25">
      <c r="A449" s="9">
        <v>162</v>
      </c>
      <c r="B449" s="16">
        <v>40544</v>
      </c>
      <c r="C449" s="11">
        <v>9</v>
      </c>
      <c r="D449" s="11" t="s">
        <v>170</v>
      </c>
      <c r="E449" s="11" t="s">
        <v>185</v>
      </c>
      <c r="F449" s="11" t="s">
        <v>20</v>
      </c>
      <c r="G449" s="17">
        <v>375</v>
      </c>
      <c r="H449" s="17">
        <v>3375</v>
      </c>
      <c r="I449" s="17">
        <v>4500</v>
      </c>
      <c r="J449" s="18">
        <v>0.75</v>
      </c>
    </row>
    <row r="450" spans="1:10" x14ac:dyDescent="0.25">
      <c r="A450" s="8">
        <v>162</v>
      </c>
      <c r="B450" s="13">
        <v>40909</v>
      </c>
      <c r="C450" s="10">
        <v>9</v>
      </c>
      <c r="D450" s="10" t="s">
        <v>170</v>
      </c>
      <c r="E450" s="10" t="s">
        <v>185</v>
      </c>
      <c r="F450" s="10" t="s">
        <v>20</v>
      </c>
      <c r="G450" s="14">
        <v>375</v>
      </c>
      <c r="H450" s="14">
        <v>3375</v>
      </c>
      <c r="I450" s="14">
        <v>4500</v>
      </c>
      <c r="J450" s="15">
        <v>0.75</v>
      </c>
    </row>
    <row r="451" spans="1:10" x14ac:dyDescent="0.25">
      <c r="A451" s="9">
        <v>162</v>
      </c>
      <c r="B451" s="16">
        <v>41275</v>
      </c>
      <c r="C451" s="11">
        <v>9</v>
      </c>
      <c r="D451" s="11" t="s">
        <v>170</v>
      </c>
      <c r="E451" s="11" t="s">
        <v>185</v>
      </c>
      <c r="F451" s="11" t="s">
        <v>20</v>
      </c>
      <c r="G451" s="17">
        <v>375</v>
      </c>
      <c r="H451" s="17">
        <v>3375</v>
      </c>
      <c r="I451" s="17">
        <v>4500</v>
      </c>
      <c r="J451" s="18">
        <v>0.75</v>
      </c>
    </row>
    <row r="452" spans="1:10" x14ac:dyDescent="0.25">
      <c r="A452" s="8">
        <v>162</v>
      </c>
      <c r="B452" s="13">
        <v>41640</v>
      </c>
      <c r="C452" s="10">
        <v>6</v>
      </c>
      <c r="D452" s="10" t="s">
        <v>170</v>
      </c>
      <c r="E452" s="10" t="s">
        <v>185</v>
      </c>
      <c r="F452" s="10" t="s">
        <v>20</v>
      </c>
      <c r="G452" s="14">
        <v>375</v>
      </c>
      <c r="H452" s="14">
        <v>2250</v>
      </c>
      <c r="I452" s="14">
        <v>4500</v>
      </c>
      <c r="J452" s="15">
        <v>0.5</v>
      </c>
    </row>
    <row r="453" spans="1:10" x14ac:dyDescent="0.25">
      <c r="A453" s="9">
        <v>162</v>
      </c>
      <c r="B453" s="16">
        <v>42005</v>
      </c>
      <c r="C453" s="11">
        <v>8</v>
      </c>
      <c r="D453" s="11" t="s">
        <v>170</v>
      </c>
      <c r="E453" s="11" t="s">
        <v>185</v>
      </c>
      <c r="F453" s="11" t="s">
        <v>20</v>
      </c>
      <c r="G453" s="17">
        <v>375</v>
      </c>
      <c r="H453" s="17">
        <v>3000</v>
      </c>
      <c r="I453" s="17">
        <v>4500</v>
      </c>
      <c r="J453" s="18">
        <v>0.66666666666666663</v>
      </c>
    </row>
    <row r="454" spans="1:10" x14ac:dyDescent="0.25">
      <c r="A454" s="8">
        <v>162</v>
      </c>
      <c r="B454" s="13">
        <v>42370</v>
      </c>
      <c r="C454" s="10">
        <v>6</v>
      </c>
      <c r="D454" s="10" t="s">
        <v>170</v>
      </c>
      <c r="E454" s="10" t="s">
        <v>185</v>
      </c>
      <c r="F454" s="10" t="s">
        <v>20</v>
      </c>
      <c r="G454" s="14">
        <v>375</v>
      </c>
      <c r="H454" s="14">
        <v>2250</v>
      </c>
      <c r="I454" s="14">
        <v>4500</v>
      </c>
      <c r="J454" s="15">
        <v>0.5</v>
      </c>
    </row>
    <row r="455" spans="1:10" x14ac:dyDescent="0.25">
      <c r="A455" s="9">
        <v>162</v>
      </c>
      <c r="B455" s="16">
        <v>42736</v>
      </c>
      <c r="C455" s="11">
        <v>6</v>
      </c>
      <c r="D455" s="11" t="s">
        <v>170</v>
      </c>
      <c r="E455" s="11" t="s">
        <v>185</v>
      </c>
      <c r="F455" s="11" t="s">
        <v>20</v>
      </c>
      <c r="G455" s="17">
        <v>375</v>
      </c>
      <c r="H455" s="17">
        <v>2250</v>
      </c>
      <c r="I455" s="17">
        <v>4500</v>
      </c>
      <c r="J455" s="18">
        <v>0.5</v>
      </c>
    </row>
    <row r="456" spans="1:10" x14ac:dyDescent="0.25">
      <c r="A456" s="8">
        <v>162</v>
      </c>
      <c r="B456" s="13">
        <v>43101</v>
      </c>
      <c r="C456" s="10">
        <v>10</v>
      </c>
      <c r="D456" s="10" t="s">
        <v>170</v>
      </c>
      <c r="E456" s="10" t="s">
        <v>185</v>
      </c>
      <c r="F456" s="10" t="s">
        <v>20</v>
      </c>
      <c r="G456" s="14">
        <v>375</v>
      </c>
      <c r="H456" s="14">
        <v>3750</v>
      </c>
      <c r="I456" s="14">
        <v>4500</v>
      </c>
      <c r="J456" s="15">
        <v>0.83333333333333337</v>
      </c>
    </row>
    <row r="457" spans="1:10" x14ac:dyDescent="0.25">
      <c r="A457" s="9">
        <v>162</v>
      </c>
      <c r="B457" s="16">
        <v>43466</v>
      </c>
      <c r="C457" s="11">
        <v>8</v>
      </c>
      <c r="D457" s="11" t="s">
        <v>170</v>
      </c>
      <c r="E457" s="11" t="s">
        <v>185</v>
      </c>
      <c r="F457" s="11" t="s">
        <v>20</v>
      </c>
      <c r="G457" s="17">
        <v>375</v>
      </c>
      <c r="H457" s="17">
        <v>3000</v>
      </c>
      <c r="I457" s="17">
        <v>4500</v>
      </c>
      <c r="J457" s="18">
        <v>0.66666666666666663</v>
      </c>
    </row>
    <row r="458" spans="1:10" x14ac:dyDescent="0.25">
      <c r="A458" s="8">
        <v>163</v>
      </c>
      <c r="B458" s="13">
        <v>36892</v>
      </c>
      <c r="C458" s="10">
        <v>6</v>
      </c>
      <c r="D458" s="10" t="s">
        <v>170</v>
      </c>
      <c r="E458" s="10" t="s">
        <v>185</v>
      </c>
      <c r="F458" s="10" t="s">
        <v>20</v>
      </c>
      <c r="G458" s="14">
        <v>375</v>
      </c>
      <c r="H458" s="14">
        <v>2250</v>
      </c>
      <c r="I458" s="14">
        <v>4500</v>
      </c>
      <c r="J458" s="15">
        <v>0.5</v>
      </c>
    </row>
    <row r="459" spans="1:10" x14ac:dyDescent="0.25">
      <c r="A459" s="9">
        <v>163</v>
      </c>
      <c r="B459" s="16">
        <v>37257</v>
      </c>
      <c r="C459" s="11">
        <v>9</v>
      </c>
      <c r="D459" s="11" t="s">
        <v>170</v>
      </c>
      <c r="E459" s="11" t="s">
        <v>185</v>
      </c>
      <c r="F459" s="11" t="s">
        <v>20</v>
      </c>
      <c r="G459" s="17">
        <v>375</v>
      </c>
      <c r="H459" s="17">
        <v>3375</v>
      </c>
      <c r="I459" s="17">
        <v>4500</v>
      </c>
      <c r="J459" s="18">
        <v>0.75</v>
      </c>
    </row>
    <row r="460" spans="1:10" x14ac:dyDescent="0.25">
      <c r="A460" s="8">
        <v>163</v>
      </c>
      <c r="B460" s="13">
        <v>37622</v>
      </c>
      <c r="C460" s="10">
        <v>8</v>
      </c>
      <c r="D460" s="10" t="s">
        <v>170</v>
      </c>
      <c r="E460" s="10" t="s">
        <v>185</v>
      </c>
      <c r="F460" s="10" t="s">
        <v>20</v>
      </c>
      <c r="G460" s="14">
        <v>375</v>
      </c>
      <c r="H460" s="14">
        <v>3000</v>
      </c>
      <c r="I460" s="14">
        <v>4500</v>
      </c>
      <c r="J460" s="15">
        <v>0.66666666666666663</v>
      </c>
    </row>
    <row r="461" spans="1:10" x14ac:dyDescent="0.25">
      <c r="A461" s="9">
        <v>163</v>
      </c>
      <c r="B461" s="16">
        <v>37987</v>
      </c>
      <c r="C461" s="11">
        <v>6</v>
      </c>
      <c r="D461" s="11" t="s">
        <v>170</v>
      </c>
      <c r="E461" s="11" t="s">
        <v>185</v>
      </c>
      <c r="F461" s="11" t="s">
        <v>20</v>
      </c>
      <c r="G461" s="17">
        <v>375</v>
      </c>
      <c r="H461" s="17">
        <v>2250</v>
      </c>
      <c r="I461" s="17">
        <v>4500</v>
      </c>
      <c r="J461" s="18">
        <v>0.5</v>
      </c>
    </row>
    <row r="462" spans="1:10" x14ac:dyDescent="0.25">
      <c r="A462" s="8">
        <v>163</v>
      </c>
      <c r="B462" s="13">
        <v>38353</v>
      </c>
      <c r="C462" s="10">
        <v>9</v>
      </c>
      <c r="D462" s="10" t="s">
        <v>170</v>
      </c>
      <c r="E462" s="10" t="s">
        <v>185</v>
      </c>
      <c r="F462" s="10" t="s">
        <v>20</v>
      </c>
      <c r="G462" s="14">
        <v>375</v>
      </c>
      <c r="H462" s="14">
        <v>3375</v>
      </c>
      <c r="I462" s="14">
        <v>4500</v>
      </c>
      <c r="J462" s="15">
        <v>0.75</v>
      </c>
    </row>
    <row r="463" spans="1:10" x14ac:dyDescent="0.25">
      <c r="A463" s="9">
        <v>163</v>
      </c>
      <c r="B463" s="16">
        <v>38718</v>
      </c>
      <c r="C463" s="11">
        <v>7</v>
      </c>
      <c r="D463" s="11" t="s">
        <v>170</v>
      </c>
      <c r="E463" s="11" t="s">
        <v>185</v>
      </c>
      <c r="F463" s="11" t="s">
        <v>20</v>
      </c>
      <c r="G463" s="17">
        <v>375</v>
      </c>
      <c r="H463" s="17">
        <v>2625</v>
      </c>
      <c r="I463" s="17">
        <v>4500</v>
      </c>
      <c r="J463" s="18">
        <v>0.58333333333333337</v>
      </c>
    </row>
    <row r="464" spans="1:10" x14ac:dyDescent="0.25">
      <c r="A464" s="8">
        <v>163</v>
      </c>
      <c r="B464" s="13">
        <v>39083</v>
      </c>
      <c r="C464" s="10">
        <v>7</v>
      </c>
      <c r="D464" s="10" t="s">
        <v>170</v>
      </c>
      <c r="E464" s="10" t="s">
        <v>185</v>
      </c>
      <c r="F464" s="10" t="s">
        <v>20</v>
      </c>
      <c r="G464" s="14">
        <v>375</v>
      </c>
      <c r="H464" s="14">
        <v>2625</v>
      </c>
      <c r="I464" s="14">
        <v>4500</v>
      </c>
      <c r="J464" s="15">
        <v>0.58333333333333337</v>
      </c>
    </row>
    <row r="465" spans="1:10" x14ac:dyDescent="0.25">
      <c r="A465" s="9">
        <v>163</v>
      </c>
      <c r="B465" s="16">
        <v>39448</v>
      </c>
      <c r="C465" s="11">
        <v>9</v>
      </c>
      <c r="D465" s="11" t="s">
        <v>170</v>
      </c>
      <c r="E465" s="11" t="s">
        <v>185</v>
      </c>
      <c r="F465" s="11" t="s">
        <v>20</v>
      </c>
      <c r="G465" s="17">
        <v>375</v>
      </c>
      <c r="H465" s="17">
        <v>3375</v>
      </c>
      <c r="I465" s="17">
        <v>4500</v>
      </c>
      <c r="J465" s="18">
        <v>0.75</v>
      </c>
    </row>
    <row r="466" spans="1:10" x14ac:dyDescent="0.25">
      <c r="A466" s="8">
        <v>163</v>
      </c>
      <c r="B466" s="13">
        <v>39814</v>
      </c>
      <c r="C466" s="10">
        <v>9</v>
      </c>
      <c r="D466" s="10" t="s">
        <v>170</v>
      </c>
      <c r="E466" s="10" t="s">
        <v>185</v>
      </c>
      <c r="F466" s="10" t="s">
        <v>20</v>
      </c>
      <c r="G466" s="14">
        <v>375</v>
      </c>
      <c r="H466" s="14">
        <v>3375</v>
      </c>
      <c r="I466" s="14">
        <v>4500</v>
      </c>
      <c r="J466" s="15">
        <v>0.75</v>
      </c>
    </row>
    <row r="467" spans="1:10" x14ac:dyDescent="0.25">
      <c r="A467" s="9">
        <v>163</v>
      </c>
      <c r="B467" s="16">
        <v>40179</v>
      </c>
      <c r="C467" s="11">
        <v>9</v>
      </c>
      <c r="D467" s="11" t="s">
        <v>170</v>
      </c>
      <c r="E467" s="11" t="s">
        <v>185</v>
      </c>
      <c r="F467" s="11" t="s">
        <v>20</v>
      </c>
      <c r="G467" s="17">
        <v>375</v>
      </c>
      <c r="H467" s="17">
        <v>3375</v>
      </c>
      <c r="I467" s="17">
        <v>4500</v>
      </c>
      <c r="J467" s="18">
        <v>0.75</v>
      </c>
    </row>
    <row r="468" spans="1:10" x14ac:dyDescent="0.25">
      <c r="A468" s="8">
        <v>163</v>
      </c>
      <c r="B468" s="13">
        <v>40544</v>
      </c>
      <c r="C468" s="10">
        <v>9</v>
      </c>
      <c r="D468" s="10" t="s">
        <v>170</v>
      </c>
      <c r="E468" s="10" t="s">
        <v>185</v>
      </c>
      <c r="F468" s="10" t="s">
        <v>20</v>
      </c>
      <c r="G468" s="14">
        <v>375</v>
      </c>
      <c r="H468" s="14">
        <v>3375</v>
      </c>
      <c r="I468" s="14">
        <v>4500</v>
      </c>
      <c r="J468" s="15">
        <v>0.75</v>
      </c>
    </row>
    <row r="469" spans="1:10" x14ac:dyDescent="0.25">
      <c r="A469" s="9">
        <v>163</v>
      </c>
      <c r="B469" s="16">
        <v>40909</v>
      </c>
      <c r="C469" s="11">
        <v>6</v>
      </c>
      <c r="D469" s="11" t="s">
        <v>170</v>
      </c>
      <c r="E469" s="11" t="s">
        <v>185</v>
      </c>
      <c r="F469" s="11" t="s">
        <v>20</v>
      </c>
      <c r="G469" s="17">
        <v>375</v>
      </c>
      <c r="H469" s="17">
        <v>2250</v>
      </c>
      <c r="I469" s="17">
        <v>4500</v>
      </c>
      <c r="J469" s="18">
        <v>0.5</v>
      </c>
    </row>
    <row r="470" spans="1:10" x14ac:dyDescent="0.25">
      <c r="A470" s="8">
        <v>163</v>
      </c>
      <c r="B470" s="13">
        <v>41275</v>
      </c>
      <c r="C470" s="10">
        <v>8</v>
      </c>
      <c r="D470" s="10" t="s">
        <v>170</v>
      </c>
      <c r="E470" s="10" t="s">
        <v>185</v>
      </c>
      <c r="F470" s="10" t="s">
        <v>20</v>
      </c>
      <c r="G470" s="14">
        <v>375</v>
      </c>
      <c r="H470" s="14">
        <v>3000</v>
      </c>
      <c r="I470" s="14">
        <v>4500</v>
      </c>
      <c r="J470" s="15">
        <v>0.66666666666666663</v>
      </c>
    </row>
    <row r="471" spans="1:10" x14ac:dyDescent="0.25">
      <c r="A471" s="9">
        <v>163</v>
      </c>
      <c r="B471" s="16">
        <v>41640</v>
      </c>
      <c r="C471" s="11">
        <v>8</v>
      </c>
      <c r="D471" s="11" t="s">
        <v>170</v>
      </c>
      <c r="E471" s="11" t="s">
        <v>185</v>
      </c>
      <c r="F471" s="11" t="s">
        <v>20</v>
      </c>
      <c r="G471" s="17">
        <v>375</v>
      </c>
      <c r="H471" s="17">
        <v>3000</v>
      </c>
      <c r="I471" s="17">
        <v>4500</v>
      </c>
      <c r="J471" s="18">
        <v>0.66666666666666663</v>
      </c>
    </row>
    <row r="472" spans="1:10" x14ac:dyDescent="0.25">
      <c r="A472" s="8">
        <v>163</v>
      </c>
      <c r="B472" s="13">
        <v>42005</v>
      </c>
      <c r="C472" s="10">
        <v>5</v>
      </c>
      <c r="D472" s="10" t="s">
        <v>170</v>
      </c>
      <c r="E472" s="10" t="s">
        <v>185</v>
      </c>
      <c r="F472" s="10" t="s">
        <v>20</v>
      </c>
      <c r="G472" s="14">
        <v>375</v>
      </c>
      <c r="H472" s="14">
        <v>1875</v>
      </c>
      <c r="I472" s="14">
        <v>4500</v>
      </c>
      <c r="J472" s="15">
        <v>0.41666666666666669</v>
      </c>
    </row>
    <row r="473" spans="1:10" x14ac:dyDescent="0.25">
      <c r="A473" s="9">
        <v>163</v>
      </c>
      <c r="B473" s="16">
        <v>42370</v>
      </c>
      <c r="C473" s="11">
        <v>7</v>
      </c>
      <c r="D473" s="11" t="s">
        <v>170</v>
      </c>
      <c r="E473" s="11" t="s">
        <v>185</v>
      </c>
      <c r="F473" s="11" t="s">
        <v>20</v>
      </c>
      <c r="G473" s="17">
        <v>375</v>
      </c>
      <c r="H473" s="17">
        <v>2625</v>
      </c>
      <c r="I473" s="17">
        <v>4500</v>
      </c>
      <c r="J473" s="18">
        <v>0.58333333333333337</v>
      </c>
    </row>
    <row r="474" spans="1:10" x14ac:dyDescent="0.25">
      <c r="A474" s="8">
        <v>163</v>
      </c>
      <c r="B474" s="13">
        <v>42736</v>
      </c>
      <c r="C474" s="10">
        <v>7</v>
      </c>
      <c r="D474" s="10" t="s">
        <v>170</v>
      </c>
      <c r="E474" s="10" t="s">
        <v>185</v>
      </c>
      <c r="F474" s="10" t="s">
        <v>20</v>
      </c>
      <c r="G474" s="14">
        <v>375</v>
      </c>
      <c r="H474" s="14">
        <v>2625</v>
      </c>
      <c r="I474" s="14">
        <v>4500</v>
      </c>
      <c r="J474" s="15">
        <v>0.58333333333333337</v>
      </c>
    </row>
    <row r="475" spans="1:10" x14ac:dyDescent="0.25">
      <c r="A475" s="9">
        <v>163</v>
      </c>
      <c r="B475" s="16">
        <v>43101</v>
      </c>
      <c r="C475" s="11">
        <v>10</v>
      </c>
      <c r="D475" s="11" t="s">
        <v>170</v>
      </c>
      <c r="E475" s="11" t="s">
        <v>185</v>
      </c>
      <c r="F475" s="11" t="s">
        <v>20</v>
      </c>
      <c r="G475" s="17">
        <v>375</v>
      </c>
      <c r="H475" s="17">
        <v>3750</v>
      </c>
      <c r="I475" s="17">
        <v>4500</v>
      </c>
      <c r="J475" s="18">
        <v>0.83333333333333337</v>
      </c>
    </row>
    <row r="476" spans="1:10" x14ac:dyDescent="0.25">
      <c r="A476" s="8">
        <v>163</v>
      </c>
      <c r="B476" s="13">
        <v>43466</v>
      </c>
      <c r="C476" s="10">
        <v>12</v>
      </c>
      <c r="D476" s="10" t="s">
        <v>170</v>
      </c>
      <c r="E476" s="10" t="s">
        <v>185</v>
      </c>
      <c r="F476" s="10" t="s">
        <v>20</v>
      </c>
      <c r="G476" s="14">
        <v>375</v>
      </c>
      <c r="H476" s="14">
        <v>4500</v>
      </c>
      <c r="I476" s="14">
        <v>4500</v>
      </c>
      <c r="J476" s="15">
        <v>1</v>
      </c>
    </row>
    <row r="477" spans="1:10" x14ac:dyDescent="0.25">
      <c r="A477" s="9">
        <v>164</v>
      </c>
      <c r="B477" s="16">
        <v>36892</v>
      </c>
      <c r="C477" s="11">
        <v>8</v>
      </c>
      <c r="D477" s="11" t="s">
        <v>170</v>
      </c>
      <c r="E477" s="11" t="s">
        <v>185</v>
      </c>
      <c r="F477" s="11" t="s">
        <v>30</v>
      </c>
      <c r="G477" s="17">
        <v>255</v>
      </c>
      <c r="H477" s="17">
        <v>2040</v>
      </c>
      <c r="I477" s="17">
        <v>3060</v>
      </c>
      <c r="J477" s="18">
        <v>0.66666666666666663</v>
      </c>
    </row>
    <row r="478" spans="1:10" x14ac:dyDescent="0.25">
      <c r="A478" s="8">
        <v>164</v>
      </c>
      <c r="B478" s="13">
        <v>37257</v>
      </c>
      <c r="C478" s="10">
        <v>7</v>
      </c>
      <c r="D478" s="10" t="s">
        <v>170</v>
      </c>
      <c r="E478" s="10" t="s">
        <v>185</v>
      </c>
      <c r="F478" s="10" t="s">
        <v>30</v>
      </c>
      <c r="G478" s="14">
        <v>255</v>
      </c>
      <c r="H478" s="14">
        <v>1785</v>
      </c>
      <c r="I478" s="14">
        <v>3060</v>
      </c>
      <c r="J478" s="15">
        <v>0.58333333333333337</v>
      </c>
    </row>
    <row r="479" spans="1:10" x14ac:dyDescent="0.25">
      <c r="A479" s="9">
        <v>164</v>
      </c>
      <c r="B479" s="16">
        <v>37622</v>
      </c>
      <c r="C479" s="11">
        <v>5</v>
      </c>
      <c r="D479" s="11" t="s">
        <v>170</v>
      </c>
      <c r="E479" s="11" t="s">
        <v>185</v>
      </c>
      <c r="F479" s="11" t="s">
        <v>30</v>
      </c>
      <c r="G479" s="17">
        <v>255</v>
      </c>
      <c r="H479" s="17">
        <v>1275</v>
      </c>
      <c r="I479" s="17">
        <v>3060</v>
      </c>
      <c r="J479" s="18">
        <v>0.41666666666666669</v>
      </c>
    </row>
    <row r="480" spans="1:10" x14ac:dyDescent="0.25">
      <c r="A480" s="8">
        <v>164</v>
      </c>
      <c r="B480" s="13">
        <v>37987</v>
      </c>
      <c r="C480" s="10">
        <v>5</v>
      </c>
      <c r="D480" s="10" t="s">
        <v>170</v>
      </c>
      <c r="E480" s="10" t="s">
        <v>185</v>
      </c>
      <c r="F480" s="10" t="s">
        <v>30</v>
      </c>
      <c r="G480" s="14">
        <v>255</v>
      </c>
      <c r="H480" s="14">
        <v>1275</v>
      </c>
      <c r="I480" s="14">
        <v>3060</v>
      </c>
      <c r="J480" s="15">
        <v>0.41666666666666669</v>
      </c>
    </row>
    <row r="481" spans="1:10" x14ac:dyDescent="0.25">
      <c r="A481" s="9">
        <v>164</v>
      </c>
      <c r="B481" s="16">
        <v>38353</v>
      </c>
      <c r="C481" s="11">
        <v>7</v>
      </c>
      <c r="D481" s="11" t="s">
        <v>170</v>
      </c>
      <c r="E481" s="11" t="s">
        <v>185</v>
      </c>
      <c r="F481" s="11" t="s">
        <v>30</v>
      </c>
      <c r="G481" s="17">
        <v>255</v>
      </c>
      <c r="H481" s="17">
        <v>1785</v>
      </c>
      <c r="I481" s="17">
        <v>3060</v>
      </c>
      <c r="J481" s="18">
        <v>0.58333333333333337</v>
      </c>
    </row>
    <row r="482" spans="1:10" x14ac:dyDescent="0.25">
      <c r="A482" s="8">
        <v>164</v>
      </c>
      <c r="B482" s="13">
        <v>38718</v>
      </c>
      <c r="C482" s="10">
        <v>7</v>
      </c>
      <c r="D482" s="10" t="s">
        <v>170</v>
      </c>
      <c r="E482" s="10" t="s">
        <v>185</v>
      </c>
      <c r="F482" s="10" t="s">
        <v>30</v>
      </c>
      <c r="G482" s="14">
        <v>255</v>
      </c>
      <c r="H482" s="14">
        <v>1785</v>
      </c>
      <c r="I482" s="14">
        <v>3060</v>
      </c>
      <c r="J482" s="15">
        <v>0.58333333333333337</v>
      </c>
    </row>
    <row r="483" spans="1:10" x14ac:dyDescent="0.25">
      <c r="A483" s="9">
        <v>164</v>
      </c>
      <c r="B483" s="16">
        <v>39083</v>
      </c>
      <c r="C483" s="11">
        <v>5</v>
      </c>
      <c r="D483" s="11" t="s">
        <v>170</v>
      </c>
      <c r="E483" s="11" t="s">
        <v>185</v>
      </c>
      <c r="F483" s="11" t="s">
        <v>30</v>
      </c>
      <c r="G483" s="17">
        <v>255</v>
      </c>
      <c r="H483" s="17">
        <v>1275</v>
      </c>
      <c r="I483" s="17">
        <v>3060</v>
      </c>
      <c r="J483" s="18">
        <v>0.41666666666666669</v>
      </c>
    </row>
    <row r="484" spans="1:10" x14ac:dyDescent="0.25">
      <c r="A484" s="8">
        <v>164</v>
      </c>
      <c r="B484" s="13">
        <v>39448</v>
      </c>
      <c r="C484" s="10">
        <v>5</v>
      </c>
      <c r="D484" s="10" t="s">
        <v>170</v>
      </c>
      <c r="E484" s="10" t="s">
        <v>185</v>
      </c>
      <c r="F484" s="10" t="s">
        <v>30</v>
      </c>
      <c r="G484" s="14">
        <v>255</v>
      </c>
      <c r="H484" s="14">
        <v>1275</v>
      </c>
      <c r="I484" s="14">
        <v>3060</v>
      </c>
      <c r="J484" s="15">
        <v>0.41666666666666669</v>
      </c>
    </row>
    <row r="485" spans="1:10" x14ac:dyDescent="0.25">
      <c r="A485" s="9">
        <v>164</v>
      </c>
      <c r="B485" s="16">
        <v>39814</v>
      </c>
      <c r="C485" s="11">
        <v>7</v>
      </c>
      <c r="D485" s="11" t="s">
        <v>170</v>
      </c>
      <c r="E485" s="11" t="s">
        <v>185</v>
      </c>
      <c r="F485" s="11" t="s">
        <v>30</v>
      </c>
      <c r="G485" s="17">
        <v>255</v>
      </c>
      <c r="H485" s="17">
        <v>1785</v>
      </c>
      <c r="I485" s="17">
        <v>3060</v>
      </c>
      <c r="J485" s="18">
        <v>0.58333333333333337</v>
      </c>
    </row>
    <row r="486" spans="1:10" x14ac:dyDescent="0.25">
      <c r="A486" s="8">
        <v>164</v>
      </c>
      <c r="B486" s="13">
        <v>40179</v>
      </c>
      <c r="C486" s="10">
        <v>9</v>
      </c>
      <c r="D486" s="10" t="s">
        <v>170</v>
      </c>
      <c r="E486" s="10" t="s">
        <v>185</v>
      </c>
      <c r="F486" s="10" t="s">
        <v>30</v>
      </c>
      <c r="G486" s="14">
        <v>255</v>
      </c>
      <c r="H486" s="14">
        <v>2295</v>
      </c>
      <c r="I486" s="14">
        <v>3060</v>
      </c>
      <c r="J486" s="15">
        <v>0.75</v>
      </c>
    </row>
    <row r="487" spans="1:10" x14ac:dyDescent="0.25">
      <c r="A487" s="9">
        <v>164</v>
      </c>
      <c r="B487" s="16">
        <v>40544</v>
      </c>
      <c r="C487" s="11">
        <v>7</v>
      </c>
      <c r="D487" s="11" t="s">
        <v>170</v>
      </c>
      <c r="E487" s="11" t="s">
        <v>185</v>
      </c>
      <c r="F487" s="11" t="s">
        <v>30</v>
      </c>
      <c r="G487" s="17">
        <v>255</v>
      </c>
      <c r="H487" s="17">
        <v>1785</v>
      </c>
      <c r="I487" s="17">
        <v>3060</v>
      </c>
      <c r="J487" s="18">
        <v>0.58333333333333337</v>
      </c>
    </row>
    <row r="488" spans="1:10" x14ac:dyDescent="0.25">
      <c r="A488" s="8">
        <v>164</v>
      </c>
      <c r="B488" s="13">
        <v>40909</v>
      </c>
      <c r="C488" s="10">
        <v>8</v>
      </c>
      <c r="D488" s="10" t="s">
        <v>170</v>
      </c>
      <c r="E488" s="10" t="s">
        <v>185</v>
      </c>
      <c r="F488" s="10" t="s">
        <v>30</v>
      </c>
      <c r="G488" s="14">
        <v>255</v>
      </c>
      <c r="H488" s="14">
        <v>2040</v>
      </c>
      <c r="I488" s="14">
        <v>3060</v>
      </c>
      <c r="J488" s="15">
        <v>0.66666666666666663</v>
      </c>
    </row>
    <row r="489" spans="1:10" x14ac:dyDescent="0.25">
      <c r="A489" s="9">
        <v>164</v>
      </c>
      <c r="B489" s="16">
        <v>41275</v>
      </c>
      <c r="C489" s="11">
        <v>8</v>
      </c>
      <c r="D489" s="11" t="s">
        <v>170</v>
      </c>
      <c r="E489" s="11" t="s">
        <v>185</v>
      </c>
      <c r="F489" s="11" t="s">
        <v>30</v>
      </c>
      <c r="G489" s="17">
        <v>255</v>
      </c>
      <c r="H489" s="17">
        <v>2040</v>
      </c>
      <c r="I489" s="17">
        <v>3060</v>
      </c>
      <c r="J489" s="18">
        <v>0.66666666666666663</v>
      </c>
    </row>
    <row r="490" spans="1:10" x14ac:dyDescent="0.25">
      <c r="A490" s="8">
        <v>164</v>
      </c>
      <c r="B490" s="13">
        <v>41640</v>
      </c>
      <c r="C490" s="10">
        <v>9</v>
      </c>
      <c r="D490" s="10" t="s">
        <v>170</v>
      </c>
      <c r="E490" s="10" t="s">
        <v>185</v>
      </c>
      <c r="F490" s="10" t="s">
        <v>30</v>
      </c>
      <c r="G490" s="14">
        <v>255</v>
      </c>
      <c r="H490" s="14">
        <v>2295</v>
      </c>
      <c r="I490" s="14">
        <v>3060</v>
      </c>
      <c r="J490" s="15">
        <v>0.75</v>
      </c>
    </row>
    <row r="491" spans="1:10" x14ac:dyDescent="0.25">
      <c r="A491" s="9">
        <v>164</v>
      </c>
      <c r="B491" s="16">
        <v>42005</v>
      </c>
      <c r="C491" s="11">
        <v>8</v>
      </c>
      <c r="D491" s="11" t="s">
        <v>170</v>
      </c>
      <c r="E491" s="11" t="s">
        <v>185</v>
      </c>
      <c r="F491" s="11" t="s">
        <v>30</v>
      </c>
      <c r="G491" s="17">
        <v>255</v>
      </c>
      <c r="H491" s="17">
        <v>2040</v>
      </c>
      <c r="I491" s="17">
        <v>3060</v>
      </c>
      <c r="J491" s="18">
        <v>0.66666666666666663</v>
      </c>
    </row>
    <row r="492" spans="1:10" x14ac:dyDescent="0.25">
      <c r="A492" s="8">
        <v>164</v>
      </c>
      <c r="B492" s="13">
        <v>42370</v>
      </c>
      <c r="C492" s="10">
        <v>8</v>
      </c>
      <c r="D492" s="10" t="s">
        <v>170</v>
      </c>
      <c r="E492" s="10" t="s">
        <v>185</v>
      </c>
      <c r="F492" s="10" t="s">
        <v>30</v>
      </c>
      <c r="G492" s="14">
        <v>255</v>
      </c>
      <c r="H492" s="14">
        <v>2040</v>
      </c>
      <c r="I492" s="14">
        <v>3060</v>
      </c>
      <c r="J492" s="15">
        <v>0.66666666666666663</v>
      </c>
    </row>
    <row r="493" spans="1:10" x14ac:dyDescent="0.25">
      <c r="A493" s="9">
        <v>164</v>
      </c>
      <c r="B493" s="16">
        <v>42736</v>
      </c>
      <c r="C493" s="11">
        <v>8</v>
      </c>
      <c r="D493" s="11" t="s">
        <v>170</v>
      </c>
      <c r="E493" s="11" t="s">
        <v>185</v>
      </c>
      <c r="F493" s="11" t="s">
        <v>30</v>
      </c>
      <c r="G493" s="17">
        <v>255</v>
      </c>
      <c r="H493" s="17">
        <v>2040</v>
      </c>
      <c r="I493" s="17">
        <v>3060</v>
      </c>
      <c r="J493" s="18">
        <v>0.66666666666666663</v>
      </c>
    </row>
    <row r="494" spans="1:10" x14ac:dyDescent="0.25">
      <c r="A494" s="8">
        <v>164</v>
      </c>
      <c r="B494" s="13">
        <v>43101</v>
      </c>
      <c r="C494" s="10">
        <v>9</v>
      </c>
      <c r="D494" s="10" t="s">
        <v>170</v>
      </c>
      <c r="E494" s="10" t="s">
        <v>185</v>
      </c>
      <c r="F494" s="10" t="s">
        <v>30</v>
      </c>
      <c r="G494" s="14">
        <v>255</v>
      </c>
      <c r="H494" s="14">
        <v>2295</v>
      </c>
      <c r="I494" s="14">
        <v>3060</v>
      </c>
      <c r="J494" s="15">
        <v>0.75</v>
      </c>
    </row>
    <row r="495" spans="1:10" x14ac:dyDescent="0.25">
      <c r="A495" s="9">
        <v>164</v>
      </c>
      <c r="B495" s="16">
        <v>43466</v>
      </c>
      <c r="C495" s="11">
        <v>9</v>
      </c>
      <c r="D495" s="11" t="s">
        <v>170</v>
      </c>
      <c r="E495" s="11" t="s">
        <v>185</v>
      </c>
      <c r="F495" s="11" t="s">
        <v>30</v>
      </c>
      <c r="G495" s="17">
        <v>255</v>
      </c>
      <c r="H495" s="17">
        <v>2295</v>
      </c>
      <c r="I495" s="17">
        <v>3060</v>
      </c>
      <c r="J495" s="18">
        <v>0.75</v>
      </c>
    </row>
    <row r="496" spans="1:10" x14ac:dyDescent="0.25">
      <c r="A496" s="8">
        <v>165</v>
      </c>
      <c r="B496" s="13">
        <v>36892</v>
      </c>
      <c r="C496" s="10">
        <v>7</v>
      </c>
      <c r="D496" s="10" t="s">
        <v>170</v>
      </c>
      <c r="E496" s="10" t="s">
        <v>185</v>
      </c>
      <c r="F496" s="10" t="s">
        <v>30</v>
      </c>
      <c r="G496" s="14">
        <v>255</v>
      </c>
      <c r="H496" s="14">
        <v>1785</v>
      </c>
      <c r="I496" s="14">
        <v>3060</v>
      </c>
      <c r="J496" s="15">
        <v>0.58333333333333337</v>
      </c>
    </row>
    <row r="497" spans="1:10" x14ac:dyDescent="0.25">
      <c r="A497" s="9">
        <v>165</v>
      </c>
      <c r="B497" s="16">
        <v>37257</v>
      </c>
      <c r="C497" s="11">
        <v>7</v>
      </c>
      <c r="D497" s="11" t="s">
        <v>170</v>
      </c>
      <c r="E497" s="11" t="s">
        <v>185</v>
      </c>
      <c r="F497" s="11" t="s">
        <v>30</v>
      </c>
      <c r="G497" s="17">
        <v>255</v>
      </c>
      <c r="H497" s="17">
        <v>1785</v>
      </c>
      <c r="I497" s="17">
        <v>3060</v>
      </c>
      <c r="J497" s="18">
        <v>0.58333333333333337</v>
      </c>
    </row>
    <row r="498" spans="1:10" x14ac:dyDescent="0.25">
      <c r="A498" s="8">
        <v>165</v>
      </c>
      <c r="B498" s="13">
        <v>37622</v>
      </c>
      <c r="C498" s="10">
        <v>8</v>
      </c>
      <c r="D498" s="10" t="s">
        <v>170</v>
      </c>
      <c r="E498" s="10" t="s">
        <v>185</v>
      </c>
      <c r="F498" s="10" t="s">
        <v>30</v>
      </c>
      <c r="G498" s="14">
        <v>255</v>
      </c>
      <c r="H498" s="14">
        <v>2040</v>
      </c>
      <c r="I498" s="14">
        <v>3060</v>
      </c>
      <c r="J498" s="15">
        <v>0.66666666666666663</v>
      </c>
    </row>
    <row r="499" spans="1:10" x14ac:dyDescent="0.25">
      <c r="A499" s="9">
        <v>165</v>
      </c>
      <c r="B499" s="16">
        <v>37987</v>
      </c>
      <c r="C499" s="11">
        <v>7</v>
      </c>
      <c r="D499" s="11" t="s">
        <v>170</v>
      </c>
      <c r="E499" s="11" t="s">
        <v>185</v>
      </c>
      <c r="F499" s="11" t="s">
        <v>30</v>
      </c>
      <c r="G499" s="17">
        <v>255</v>
      </c>
      <c r="H499" s="17">
        <v>1785</v>
      </c>
      <c r="I499" s="17">
        <v>3060</v>
      </c>
      <c r="J499" s="18">
        <v>0.58333333333333337</v>
      </c>
    </row>
    <row r="500" spans="1:10" x14ac:dyDescent="0.25">
      <c r="A500" s="8">
        <v>165</v>
      </c>
      <c r="B500" s="13">
        <v>38353</v>
      </c>
      <c r="C500" s="10">
        <v>9</v>
      </c>
      <c r="D500" s="10" t="s">
        <v>170</v>
      </c>
      <c r="E500" s="10" t="s">
        <v>185</v>
      </c>
      <c r="F500" s="10" t="s">
        <v>30</v>
      </c>
      <c r="G500" s="14">
        <v>255</v>
      </c>
      <c r="H500" s="14">
        <v>2295</v>
      </c>
      <c r="I500" s="14">
        <v>3060</v>
      </c>
      <c r="J500" s="15">
        <v>0.75</v>
      </c>
    </row>
    <row r="501" spans="1:10" x14ac:dyDescent="0.25">
      <c r="A501" s="9">
        <v>165</v>
      </c>
      <c r="B501" s="16">
        <v>38718</v>
      </c>
      <c r="C501" s="11">
        <v>7</v>
      </c>
      <c r="D501" s="11" t="s">
        <v>170</v>
      </c>
      <c r="E501" s="11" t="s">
        <v>185</v>
      </c>
      <c r="F501" s="11" t="s">
        <v>30</v>
      </c>
      <c r="G501" s="17">
        <v>255</v>
      </c>
      <c r="H501" s="17">
        <v>1785</v>
      </c>
      <c r="I501" s="17">
        <v>3060</v>
      </c>
      <c r="J501" s="18">
        <v>0.58333333333333337</v>
      </c>
    </row>
    <row r="502" spans="1:10" x14ac:dyDescent="0.25">
      <c r="A502" s="8">
        <v>165</v>
      </c>
      <c r="B502" s="13">
        <v>39083</v>
      </c>
      <c r="C502" s="10">
        <v>7</v>
      </c>
      <c r="D502" s="10" t="s">
        <v>170</v>
      </c>
      <c r="E502" s="10" t="s">
        <v>185</v>
      </c>
      <c r="F502" s="10" t="s">
        <v>30</v>
      </c>
      <c r="G502" s="14">
        <v>255</v>
      </c>
      <c r="H502" s="14">
        <v>1785</v>
      </c>
      <c r="I502" s="14">
        <v>3060</v>
      </c>
      <c r="J502" s="15">
        <v>0.58333333333333337</v>
      </c>
    </row>
    <row r="503" spans="1:10" x14ac:dyDescent="0.25">
      <c r="A503" s="9">
        <v>165</v>
      </c>
      <c r="B503" s="16">
        <v>39448</v>
      </c>
      <c r="C503" s="11">
        <v>7</v>
      </c>
      <c r="D503" s="11" t="s">
        <v>170</v>
      </c>
      <c r="E503" s="11" t="s">
        <v>185</v>
      </c>
      <c r="F503" s="11" t="s">
        <v>30</v>
      </c>
      <c r="G503" s="17">
        <v>255</v>
      </c>
      <c r="H503" s="17">
        <v>1785</v>
      </c>
      <c r="I503" s="17">
        <v>3060</v>
      </c>
      <c r="J503" s="18">
        <v>0.58333333333333337</v>
      </c>
    </row>
    <row r="504" spans="1:10" x14ac:dyDescent="0.25">
      <c r="A504" s="8">
        <v>165</v>
      </c>
      <c r="B504" s="13">
        <v>39814</v>
      </c>
      <c r="C504" s="10">
        <v>6</v>
      </c>
      <c r="D504" s="10" t="s">
        <v>170</v>
      </c>
      <c r="E504" s="10" t="s">
        <v>185</v>
      </c>
      <c r="F504" s="10" t="s">
        <v>30</v>
      </c>
      <c r="G504" s="14">
        <v>255</v>
      </c>
      <c r="H504" s="14">
        <v>1530</v>
      </c>
      <c r="I504" s="14">
        <v>3060</v>
      </c>
      <c r="J504" s="15">
        <v>0.5</v>
      </c>
    </row>
    <row r="505" spans="1:10" x14ac:dyDescent="0.25">
      <c r="A505" s="9">
        <v>165</v>
      </c>
      <c r="B505" s="16">
        <v>40179</v>
      </c>
      <c r="C505" s="11">
        <v>8</v>
      </c>
      <c r="D505" s="11" t="s">
        <v>170</v>
      </c>
      <c r="E505" s="11" t="s">
        <v>185</v>
      </c>
      <c r="F505" s="11" t="s">
        <v>30</v>
      </c>
      <c r="G505" s="17">
        <v>255</v>
      </c>
      <c r="H505" s="17">
        <v>2040</v>
      </c>
      <c r="I505" s="17">
        <v>3060</v>
      </c>
      <c r="J505" s="18">
        <v>0.66666666666666663</v>
      </c>
    </row>
    <row r="506" spans="1:10" x14ac:dyDescent="0.25">
      <c r="A506" s="8">
        <v>165</v>
      </c>
      <c r="B506" s="13">
        <v>40544</v>
      </c>
      <c r="C506" s="10">
        <v>9</v>
      </c>
      <c r="D506" s="10" t="s">
        <v>170</v>
      </c>
      <c r="E506" s="10" t="s">
        <v>185</v>
      </c>
      <c r="F506" s="10" t="s">
        <v>30</v>
      </c>
      <c r="G506" s="14">
        <v>255</v>
      </c>
      <c r="H506" s="14">
        <v>2295</v>
      </c>
      <c r="I506" s="14">
        <v>3060</v>
      </c>
      <c r="J506" s="15">
        <v>0.75</v>
      </c>
    </row>
    <row r="507" spans="1:10" x14ac:dyDescent="0.25">
      <c r="A507" s="9">
        <v>165</v>
      </c>
      <c r="B507" s="16">
        <v>40909</v>
      </c>
      <c r="C507" s="11">
        <v>7</v>
      </c>
      <c r="D507" s="11" t="s">
        <v>170</v>
      </c>
      <c r="E507" s="11" t="s">
        <v>185</v>
      </c>
      <c r="F507" s="11" t="s">
        <v>30</v>
      </c>
      <c r="G507" s="17">
        <v>255</v>
      </c>
      <c r="H507" s="17">
        <v>1785</v>
      </c>
      <c r="I507" s="17">
        <v>3060</v>
      </c>
      <c r="J507" s="18">
        <v>0.58333333333333337</v>
      </c>
    </row>
    <row r="508" spans="1:10" x14ac:dyDescent="0.25">
      <c r="A508" s="8">
        <v>165</v>
      </c>
      <c r="B508" s="13">
        <v>41275</v>
      </c>
      <c r="C508" s="10">
        <v>8</v>
      </c>
      <c r="D508" s="10" t="s">
        <v>170</v>
      </c>
      <c r="E508" s="10" t="s">
        <v>185</v>
      </c>
      <c r="F508" s="10" t="s">
        <v>30</v>
      </c>
      <c r="G508" s="14">
        <v>255</v>
      </c>
      <c r="H508" s="14">
        <v>2040</v>
      </c>
      <c r="I508" s="14">
        <v>3060</v>
      </c>
      <c r="J508" s="15">
        <v>0.66666666666666663</v>
      </c>
    </row>
    <row r="509" spans="1:10" x14ac:dyDescent="0.25">
      <c r="A509" s="9">
        <v>165</v>
      </c>
      <c r="B509" s="16">
        <v>41640</v>
      </c>
      <c r="C509" s="11">
        <v>9</v>
      </c>
      <c r="D509" s="11" t="s">
        <v>170</v>
      </c>
      <c r="E509" s="11" t="s">
        <v>185</v>
      </c>
      <c r="F509" s="11" t="s">
        <v>30</v>
      </c>
      <c r="G509" s="17">
        <v>255</v>
      </c>
      <c r="H509" s="17">
        <v>2295</v>
      </c>
      <c r="I509" s="17">
        <v>3060</v>
      </c>
      <c r="J509" s="18">
        <v>0.75</v>
      </c>
    </row>
    <row r="510" spans="1:10" x14ac:dyDescent="0.25">
      <c r="A510" s="8">
        <v>165</v>
      </c>
      <c r="B510" s="13">
        <v>42005</v>
      </c>
      <c r="C510" s="10">
        <v>9</v>
      </c>
      <c r="D510" s="10" t="s">
        <v>170</v>
      </c>
      <c r="E510" s="10" t="s">
        <v>185</v>
      </c>
      <c r="F510" s="10" t="s">
        <v>30</v>
      </c>
      <c r="G510" s="14">
        <v>255</v>
      </c>
      <c r="H510" s="14">
        <v>2295</v>
      </c>
      <c r="I510" s="14">
        <v>3060</v>
      </c>
      <c r="J510" s="15">
        <v>0.75</v>
      </c>
    </row>
    <row r="511" spans="1:10" x14ac:dyDescent="0.25">
      <c r="A511" s="9">
        <v>165</v>
      </c>
      <c r="B511" s="16">
        <v>42370</v>
      </c>
      <c r="C511" s="11">
        <v>5</v>
      </c>
      <c r="D511" s="11" t="s">
        <v>170</v>
      </c>
      <c r="E511" s="11" t="s">
        <v>185</v>
      </c>
      <c r="F511" s="11" t="s">
        <v>30</v>
      </c>
      <c r="G511" s="17">
        <v>255</v>
      </c>
      <c r="H511" s="17">
        <v>1275</v>
      </c>
      <c r="I511" s="17">
        <v>3060</v>
      </c>
      <c r="J511" s="18">
        <v>0.41666666666666669</v>
      </c>
    </row>
    <row r="512" spans="1:10" x14ac:dyDescent="0.25">
      <c r="A512" s="8">
        <v>165</v>
      </c>
      <c r="B512" s="13">
        <v>42736</v>
      </c>
      <c r="C512" s="10">
        <v>5</v>
      </c>
      <c r="D512" s="10" t="s">
        <v>170</v>
      </c>
      <c r="E512" s="10" t="s">
        <v>185</v>
      </c>
      <c r="F512" s="10" t="s">
        <v>30</v>
      </c>
      <c r="G512" s="14">
        <v>255</v>
      </c>
      <c r="H512" s="14">
        <v>1275</v>
      </c>
      <c r="I512" s="14">
        <v>3060</v>
      </c>
      <c r="J512" s="15">
        <v>0.41666666666666669</v>
      </c>
    </row>
    <row r="513" spans="1:10" x14ac:dyDescent="0.25">
      <c r="A513" s="9">
        <v>165</v>
      </c>
      <c r="B513" s="16">
        <v>43101</v>
      </c>
      <c r="C513" s="11">
        <v>9</v>
      </c>
      <c r="D513" s="11" t="s">
        <v>170</v>
      </c>
      <c r="E513" s="11" t="s">
        <v>185</v>
      </c>
      <c r="F513" s="11" t="s">
        <v>30</v>
      </c>
      <c r="G513" s="17">
        <v>255</v>
      </c>
      <c r="H513" s="17">
        <v>2295</v>
      </c>
      <c r="I513" s="17">
        <v>3060</v>
      </c>
      <c r="J513" s="18">
        <v>0.75</v>
      </c>
    </row>
    <row r="514" spans="1:10" x14ac:dyDescent="0.25">
      <c r="A514" s="8">
        <v>165</v>
      </c>
      <c r="B514" s="13">
        <v>43466</v>
      </c>
      <c r="C514" s="10">
        <v>9</v>
      </c>
      <c r="D514" s="10" t="s">
        <v>170</v>
      </c>
      <c r="E514" s="10" t="s">
        <v>185</v>
      </c>
      <c r="F514" s="10" t="s">
        <v>30</v>
      </c>
      <c r="G514" s="14">
        <v>255</v>
      </c>
      <c r="H514" s="14">
        <v>2295</v>
      </c>
      <c r="I514" s="14">
        <v>3060</v>
      </c>
      <c r="J514" s="15">
        <v>0.75</v>
      </c>
    </row>
    <row r="515" spans="1:10" x14ac:dyDescent="0.25">
      <c r="A515" s="9">
        <v>166</v>
      </c>
      <c r="B515" s="16">
        <v>36892</v>
      </c>
      <c r="C515" s="11">
        <v>5</v>
      </c>
      <c r="D515" s="11" t="s">
        <v>170</v>
      </c>
      <c r="E515" s="11" t="s">
        <v>185</v>
      </c>
      <c r="F515" s="11" t="s">
        <v>30</v>
      </c>
      <c r="G515" s="17">
        <v>275</v>
      </c>
      <c r="H515" s="17">
        <v>1375</v>
      </c>
      <c r="I515" s="17">
        <v>3300</v>
      </c>
      <c r="J515" s="18">
        <v>0.41666666666666669</v>
      </c>
    </row>
    <row r="516" spans="1:10" x14ac:dyDescent="0.25">
      <c r="A516" s="8">
        <v>166</v>
      </c>
      <c r="B516" s="13">
        <v>37257</v>
      </c>
      <c r="C516" s="10">
        <v>7</v>
      </c>
      <c r="D516" s="10" t="s">
        <v>170</v>
      </c>
      <c r="E516" s="10" t="s">
        <v>185</v>
      </c>
      <c r="F516" s="10" t="s">
        <v>30</v>
      </c>
      <c r="G516" s="14">
        <v>275</v>
      </c>
      <c r="H516" s="14">
        <v>1925</v>
      </c>
      <c r="I516" s="14">
        <v>3300</v>
      </c>
      <c r="J516" s="15">
        <v>0.58333333333333337</v>
      </c>
    </row>
    <row r="517" spans="1:10" x14ac:dyDescent="0.25">
      <c r="A517" s="9">
        <v>166</v>
      </c>
      <c r="B517" s="16">
        <v>37622</v>
      </c>
      <c r="C517" s="11">
        <v>8</v>
      </c>
      <c r="D517" s="11" t="s">
        <v>170</v>
      </c>
      <c r="E517" s="11" t="s">
        <v>185</v>
      </c>
      <c r="F517" s="11" t="s">
        <v>30</v>
      </c>
      <c r="G517" s="17">
        <v>275</v>
      </c>
      <c r="H517" s="17">
        <v>2200</v>
      </c>
      <c r="I517" s="17">
        <v>3300</v>
      </c>
      <c r="J517" s="18">
        <v>0.66666666666666663</v>
      </c>
    </row>
    <row r="518" spans="1:10" x14ac:dyDescent="0.25">
      <c r="A518" s="8">
        <v>166</v>
      </c>
      <c r="B518" s="13">
        <v>37987</v>
      </c>
      <c r="C518" s="10">
        <v>7</v>
      </c>
      <c r="D518" s="10" t="s">
        <v>170</v>
      </c>
      <c r="E518" s="10" t="s">
        <v>185</v>
      </c>
      <c r="F518" s="10" t="s">
        <v>30</v>
      </c>
      <c r="G518" s="14">
        <v>275</v>
      </c>
      <c r="H518" s="14">
        <v>1925</v>
      </c>
      <c r="I518" s="14">
        <v>3300</v>
      </c>
      <c r="J518" s="15">
        <v>0.58333333333333337</v>
      </c>
    </row>
    <row r="519" spans="1:10" x14ac:dyDescent="0.25">
      <c r="A519" s="9">
        <v>166</v>
      </c>
      <c r="B519" s="16">
        <v>38353</v>
      </c>
      <c r="C519" s="11">
        <v>8</v>
      </c>
      <c r="D519" s="11" t="s">
        <v>170</v>
      </c>
      <c r="E519" s="11" t="s">
        <v>185</v>
      </c>
      <c r="F519" s="11" t="s">
        <v>30</v>
      </c>
      <c r="G519" s="17">
        <v>275</v>
      </c>
      <c r="H519" s="17">
        <v>2200</v>
      </c>
      <c r="I519" s="17">
        <v>3300</v>
      </c>
      <c r="J519" s="18">
        <v>0.66666666666666663</v>
      </c>
    </row>
    <row r="520" spans="1:10" x14ac:dyDescent="0.25">
      <c r="A520" s="8">
        <v>166</v>
      </c>
      <c r="B520" s="13">
        <v>38718</v>
      </c>
      <c r="C520" s="10">
        <v>5</v>
      </c>
      <c r="D520" s="10" t="s">
        <v>170</v>
      </c>
      <c r="E520" s="10" t="s">
        <v>185</v>
      </c>
      <c r="F520" s="10" t="s">
        <v>30</v>
      </c>
      <c r="G520" s="14">
        <v>275</v>
      </c>
      <c r="H520" s="14">
        <v>1375</v>
      </c>
      <c r="I520" s="14">
        <v>3300</v>
      </c>
      <c r="J520" s="15">
        <v>0.41666666666666669</v>
      </c>
    </row>
    <row r="521" spans="1:10" x14ac:dyDescent="0.25">
      <c r="A521" s="9">
        <v>166</v>
      </c>
      <c r="B521" s="16">
        <v>39083</v>
      </c>
      <c r="C521" s="11">
        <v>7</v>
      </c>
      <c r="D521" s="11" t="s">
        <v>170</v>
      </c>
      <c r="E521" s="11" t="s">
        <v>185</v>
      </c>
      <c r="F521" s="11" t="s">
        <v>30</v>
      </c>
      <c r="G521" s="17">
        <v>275</v>
      </c>
      <c r="H521" s="17">
        <v>1925</v>
      </c>
      <c r="I521" s="17">
        <v>3300</v>
      </c>
      <c r="J521" s="18">
        <v>0.58333333333333337</v>
      </c>
    </row>
    <row r="522" spans="1:10" x14ac:dyDescent="0.25">
      <c r="A522" s="8">
        <v>166</v>
      </c>
      <c r="B522" s="13">
        <v>39448</v>
      </c>
      <c r="C522" s="10">
        <v>5</v>
      </c>
      <c r="D522" s="10" t="s">
        <v>170</v>
      </c>
      <c r="E522" s="10" t="s">
        <v>185</v>
      </c>
      <c r="F522" s="10" t="s">
        <v>30</v>
      </c>
      <c r="G522" s="14">
        <v>275</v>
      </c>
      <c r="H522" s="14">
        <v>1375</v>
      </c>
      <c r="I522" s="14">
        <v>3300</v>
      </c>
      <c r="J522" s="15">
        <v>0.41666666666666669</v>
      </c>
    </row>
    <row r="523" spans="1:10" x14ac:dyDescent="0.25">
      <c r="A523" s="9">
        <v>166</v>
      </c>
      <c r="B523" s="16">
        <v>39814</v>
      </c>
      <c r="C523" s="11">
        <v>8</v>
      </c>
      <c r="D523" s="11" t="s">
        <v>170</v>
      </c>
      <c r="E523" s="11" t="s">
        <v>185</v>
      </c>
      <c r="F523" s="11" t="s">
        <v>30</v>
      </c>
      <c r="G523" s="17">
        <v>275</v>
      </c>
      <c r="H523" s="17">
        <v>2200</v>
      </c>
      <c r="I523" s="17">
        <v>3300</v>
      </c>
      <c r="J523" s="18">
        <v>0.66666666666666663</v>
      </c>
    </row>
    <row r="524" spans="1:10" x14ac:dyDescent="0.25">
      <c r="A524" s="8">
        <v>166</v>
      </c>
      <c r="B524" s="13">
        <v>40179</v>
      </c>
      <c r="C524" s="10">
        <v>5</v>
      </c>
      <c r="D524" s="10" t="s">
        <v>170</v>
      </c>
      <c r="E524" s="10" t="s">
        <v>185</v>
      </c>
      <c r="F524" s="10" t="s">
        <v>30</v>
      </c>
      <c r="G524" s="14">
        <v>275</v>
      </c>
      <c r="H524" s="14">
        <v>1375</v>
      </c>
      <c r="I524" s="14">
        <v>3300</v>
      </c>
      <c r="J524" s="15">
        <v>0.41666666666666669</v>
      </c>
    </row>
    <row r="525" spans="1:10" x14ac:dyDescent="0.25">
      <c r="A525" s="9">
        <v>166</v>
      </c>
      <c r="B525" s="16">
        <v>40544</v>
      </c>
      <c r="C525" s="11">
        <v>7</v>
      </c>
      <c r="D525" s="11" t="s">
        <v>170</v>
      </c>
      <c r="E525" s="11" t="s">
        <v>185</v>
      </c>
      <c r="F525" s="11" t="s">
        <v>30</v>
      </c>
      <c r="G525" s="17">
        <v>275</v>
      </c>
      <c r="H525" s="17">
        <v>1925</v>
      </c>
      <c r="I525" s="17">
        <v>3300</v>
      </c>
      <c r="J525" s="18">
        <v>0.58333333333333337</v>
      </c>
    </row>
    <row r="526" spans="1:10" x14ac:dyDescent="0.25">
      <c r="A526" s="8">
        <v>166</v>
      </c>
      <c r="B526" s="13">
        <v>40909</v>
      </c>
      <c r="C526" s="10">
        <v>8</v>
      </c>
      <c r="D526" s="10" t="s">
        <v>170</v>
      </c>
      <c r="E526" s="10" t="s">
        <v>185</v>
      </c>
      <c r="F526" s="10" t="s">
        <v>30</v>
      </c>
      <c r="G526" s="14">
        <v>275</v>
      </c>
      <c r="H526" s="14">
        <v>2200</v>
      </c>
      <c r="I526" s="14">
        <v>3300</v>
      </c>
      <c r="J526" s="15">
        <v>0.66666666666666663</v>
      </c>
    </row>
    <row r="527" spans="1:10" x14ac:dyDescent="0.25">
      <c r="A527" s="9">
        <v>166</v>
      </c>
      <c r="B527" s="16">
        <v>41275</v>
      </c>
      <c r="C527" s="11">
        <v>5</v>
      </c>
      <c r="D527" s="11" t="s">
        <v>170</v>
      </c>
      <c r="E527" s="11" t="s">
        <v>185</v>
      </c>
      <c r="F527" s="11" t="s">
        <v>30</v>
      </c>
      <c r="G527" s="17">
        <v>275</v>
      </c>
      <c r="H527" s="17">
        <v>1375</v>
      </c>
      <c r="I527" s="17">
        <v>3300</v>
      </c>
      <c r="J527" s="18">
        <v>0.41666666666666669</v>
      </c>
    </row>
    <row r="528" spans="1:10" x14ac:dyDescent="0.25">
      <c r="A528" s="8">
        <v>166</v>
      </c>
      <c r="B528" s="13">
        <v>41640</v>
      </c>
      <c r="C528" s="10">
        <v>8</v>
      </c>
      <c r="D528" s="10" t="s">
        <v>170</v>
      </c>
      <c r="E528" s="10" t="s">
        <v>185</v>
      </c>
      <c r="F528" s="10" t="s">
        <v>30</v>
      </c>
      <c r="G528" s="14">
        <v>275</v>
      </c>
      <c r="H528" s="14">
        <v>2200</v>
      </c>
      <c r="I528" s="14">
        <v>3300</v>
      </c>
      <c r="J528" s="15">
        <v>0.66666666666666663</v>
      </c>
    </row>
    <row r="529" spans="1:10" x14ac:dyDescent="0.25">
      <c r="A529" s="9">
        <v>166</v>
      </c>
      <c r="B529" s="16">
        <v>42005</v>
      </c>
      <c r="C529" s="11">
        <v>8</v>
      </c>
      <c r="D529" s="11" t="s">
        <v>170</v>
      </c>
      <c r="E529" s="11" t="s">
        <v>185</v>
      </c>
      <c r="F529" s="11" t="s">
        <v>30</v>
      </c>
      <c r="G529" s="17">
        <v>275</v>
      </c>
      <c r="H529" s="17">
        <v>2200</v>
      </c>
      <c r="I529" s="17">
        <v>3300</v>
      </c>
      <c r="J529" s="18">
        <v>0.66666666666666663</v>
      </c>
    </row>
    <row r="530" spans="1:10" x14ac:dyDescent="0.25">
      <c r="A530" s="8">
        <v>166</v>
      </c>
      <c r="B530" s="13">
        <v>42370</v>
      </c>
      <c r="C530" s="10">
        <v>7</v>
      </c>
      <c r="D530" s="10" t="s">
        <v>170</v>
      </c>
      <c r="E530" s="10" t="s">
        <v>185</v>
      </c>
      <c r="F530" s="10" t="s">
        <v>30</v>
      </c>
      <c r="G530" s="14">
        <v>275</v>
      </c>
      <c r="H530" s="14">
        <v>1925</v>
      </c>
      <c r="I530" s="14">
        <v>3300</v>
      </c>
      <c r="J530" s="15">
        <v>0.58333333333333337</v>
      </c>
    </row>
    <row r="531" spans="1:10" x14ac:dyDescent="0.25">
      <c r="A531" s="9">
        <v>166</v>
      </c>
      <c r="B531" s="16">
        <v>42736</v>
      </c>
      <c r="C531" s="11">
        <v>7</v>
      </c>
      <c r="D531" s="11" t="s">
        <v>170</v>
      </c>
      <c r="E531" s="11" t="s">
        <v>185</v>
      </c>
      <c r="F531" s="11" t="s">
        <v>30</v>
      </c>
      <c r="G531" s="17">
        <v>275</v>
      </c>
      <c r="H531" s="17">
        <v>1925</v>
      </c>
      <c r="I531" s="17">
        <v>3300</v>
      </c>
      <c r="J531" s="18">
        <v>0.58333333333333337</v>
      </c>
    </row>
    <row r="532" spans="1:10" x14ac:dyDescent="0.25">
      <c r="A532" s="8">
        <v>166</v>
      </c>
      <c r="B532" s="13">
        <v>43101</v>
      </c>
      <c r="C532" s="10">
        <v>11</v>
      </c>
      <c r="D532" s="10" t="s">
        <v>170</v>
      </c>
      <c r="E532" s="10" t="s">
        <v>185</v>
      </c>
      <c r="F532" s="10" t="s">
        <v>30</v>
      </c>
      <c r="G532" s="14">
        <v>275</v>
      </c>
      <c r="H532" s="14">
        <v>3025</v>
      </c>
      <c r="I532" s="14">
        <v>3300</v>
      </c>
      <c r="J532" s="15">
        <v>0.91666666666666663</v>
      </c>
    </row>
    <row r="533" spans="1:10" x14ac:dyDescent="0.25">
      <c r="A533" s="9">
        <v>166</v>
      </c>
      <c r="B533" s="16">
        <v>43466</v>
      </c>
      <c r="C533" s="11">
        <v>7</v>
      </c>
      <c r="D533" s="11" t="s">
        <v>170</v>
      </c>
      <c r="E533" s="11" t="s">
        <v>185</v>
      </c>
      <c r="F533" s="11" t="s">
        <v>30</v>
      </c>
      <c r="G533" s="17">
        <v>275</v>
      </c>
      <c r="H533" s="17">
        <v>1925</v>
      </c>
      <c r="I533" s="17">
        <v>3300</v>
      </c>
      <c r="J533" s="18">
        <v>0.58333333333333337</v>
      </c>
    </row>
    <row r="534" spans="1:10" x14ac:dyDescent="0.25">
      <c r="A534" s="8">
        <v>167</v>
      </c>
      <c r="B534" s="13">
        <v>36892</v>
      </c>
      <c r="C534" s="10">
        <v>7</v>
      </c>
      <c r="D534" s="10" t="s">
        <v>170</v>
      </c>
      <c r="E534" s="10" t="s">
        <v>185</v>
      </c>
      <c r="F534" s="10" t="s">
        <v>30</v>
      </c>
      <c r="G534" s="14">
        <v>275</v>
      </c>
      <c r="H534" s="14">
        <v>1925</v>
      </c>
      <c r="I534" s="14">
        <v>3300</v>
      </c>
      <c r="J534" s="15">
        <v>0.58333333333333337</v>
      </c>
    </row>
    <row r="535" spans="1:10" x14ac:dyDescent="0.25">
      <c r="A535" s="9">
        <v>167</v>
      </c>
      <c r="B535" s="16">
        <v>37257</v>
      </c>
      <c r="C535" s="11">
        <v>8</v>
      </c>
      <c r="D535" s="11" t="s">
        <v>170</v>
      </c>
      <c r="E535" s="11" t="s">
        <v>185</v>
      </c>
      <c r="F535" s="11" t="s">
        <v>30</v>
      </c>
      <c r="G535" s="17">
        <v>275</v>
      </c>
      <c r="H535" s="17">
        <v>2200</v>
      </c>
      <c r="I535" s="17">
        <v>3300</v>
      </c>
      <c r="J535" s="18">
        <v>0.66666666666666663</v>
      </c>
    </row>
    <row r="536" spans="1:10" x14ac:dyDescent="0.25">
      <c r="A536" s="8">
        <v>167</v>
      </c>
      <c r="B536" s="13">
        <v>37622</v>
      </c>
      <c r="C536" s="10">
        <v>9</v>
      </c>
      <c r="D536" s="10" t="s">
        <v>170</v>
      </c>
      <c r="E536" s="10" t="s">
        <v>185</v>
      </c>
      <c r="F536" s="10" t="s">
        <v>30</v>
      </c>
      <c r="G536" s="14">
        <v>275</v>
      </c>
      <c r="H536" s="14">
        <v>2475</v>
      </c>
      <c r="I536" s="14">
        <v>3300</v>
      </c>
      <c r="J536" s="15">
        <v>0.75</v>
      </c>
    </row>
    <row r="537" spans="1:10" x14ac:dyDescent="0.25">
      <c r="A537" s="9">
        <v>167</v>
      </c>
      <c r="B537" s="16">
        <v>37987</v>
      </c>
      <c r="C537" s="11">
        <v>9</v>
      </c>
      <c r="D537" s="11" t="s">
        <v>170</v>
      </c>
      <c r="E537" s="11" t="s">
        <v>185</v>
      </c>
      <c r="F537" s="11" t="s">
        <v>30</v>
      </c>
      <c r="G537" s="17">
        <v>275</v>
      </c>
      <c r="H537" s="17">
        <v>2475</v>
      </c>
      <c r="I537" s="17">
        <v>3300</v>
      </c>
      <c r="J537" s="18">
        <v>0.75</v>
      </c>
    </row>
    <row r="538" spans="1:10" x14ac:dyDescent="0.25">
      <c r="A538" s="8">
        <v>167</v>
      </c>
      <c r="B538" s="13">
        <v>38353</v>
      </c>
      <c r="C538" s="10">
        <v>6</v>
      </c>
      <c r="D538" s="10" t="s">
        <v>170</v>
      </c>
      <c r="E538" s="10" t="s">
        <v>185</v>
      </c>
      <c r="F538" s="10" t="s">
        <v>30</v>
      </c>
      <c r="G538" s="14">
        <v>275</v>
      </c>
      <c r="H538" s="14">
        <v>1650</v>
      </c>
      <c r="I538" s="14">
        <v>3300</v>
      </c>
      <c r="J538" s="15">
        <v>0.5</v>
      </c>
    </row>
    <row r="539" spans="1:10" x14ac:dyDescent="0.25">
      <c r="A539" s="9">
        <v>167</v>
      </c>
      <c r="B539" s="16">
        <v>38718</v>
      </c>
      <c r="C539" s="11">
        <v>7</v>
      </c>
      <c r="D539" s="11" t="s">
        <v>170</v>
      </c>
      <c r="E539" s="11" t="s">
        <v>185</v>
      </c>
      <c r="F539" s="11" t="s">
        <v>30</v>
      </c>
      <c r="G539" s="17">
        <v>275</v>
      </c>
      <c r="H539" s="17">
        <v>1925</v>
      </c>
      <c r="I539" s="17">
        <v>3300</v>
      </c>
      <c r="J539" s="18">
        <v>0.58333333333333337</v>
      </c>
    </row>
    <row r="540" spans="1:10" x14ac:dyDescent="0.25">
      <c r="A540" s="8">
        <v>167</v>
      </c>
      <c r="B540" s="13">
        <v>39083</v>
      </c>
      <c r="C540" s="10">
        <v>9</v>
      </c>
      <c r="D540" s="10" t="s">
        <v>170</v>
      </c>
      <c r="E540" s="10" t="s">
        <v>185</v>
      </c>
      <c r="F540" s="10" t="s">
        <v>30</v>
      </c>
      <c r="G540" s="14">
        <v>275</v>
      </c>
      <c r="H540" s="14">
        <v>2475</v>
      </c>
      <c r="I540" s="14">
        <v>3300</v>
      </c>
      <c r="J540" s="15">
        <v>0.75</v>
      </c>
    </row>
    <row r="541" spans="1:10" x14ac:dyDescent="0.25">
      <c r="A541" s="9">
        <v>167</v>
      </c>
      <c r="B541" s="16">
        <v>39448</v>
      </c>
      <c r="C541" s="11">
        <v>9</v>
      </c>
      <c r="D541" s="11" t="s">
        <v>170</v>
      </c>
      <c r="E541" s="11" t="s">
        <v>185</v>
      </c>
      <c r="F541" s="11" t="s">
        <v>30</v>
      </c>
      <c r="G541" s="17">
        <v>275</v>
      </c>
      <c r="H541" s="17">
        <v>2475</v>
      </c>
      <c r="I541" s="17">
        <v>3300</v>
      </c>
      <c r="J541" s="18">
        <v>0.75</v>
      </c>
    </row>
    <row r="542" spans="1:10" x14ac:dyDescent="0.25">
      <c r="A542" s="8">
        <v>167</v>
      </c>
      <c r="B542" s="13">
        <v>39814</v>
      </c>
      <c r="C542" s="10">
        <v>7</v>
      </c>
      <c r="D542" s="10" t="s">
        <v>170</v>
      </c>
      <c r="E542" s="10" t="s">
        <v>185</v>
      </c>
      <c r="F542" s="10" t="s">
        <v>30</v>
      </c>
      <c r="G542" s="14">
        <v>275</v>
      </c>
      <c r="H542" s="14">
        <v>1925</v>
      </c>
      <c r="I542" s="14">
        <v>3300</v>
      </c>
      <c r="J542" s="15">
        <v>0.58333333333333337</v>
      </c>
    </row>
    <row r="543" spans="1:10" x14ac:dyDescent="0.25">
      <c r="A543" s="9">
        <v>167</v>
      </c>
      <c r="B543" s="16">
        <v>40179</v>
      </c>
      <c r="C543" s="11">
        <v>9</v>
      </c>
      <c r="D543" s="11" t="s">
        <v>170</v>
      </c>
      <c r="E543" s="11" t="s">
        <v>185</v>
      </c>
      <c r="F543" s="11" t="s">
        <v>30</v>
      </c>
      <c r="G543" s="17">
        <v>275</v>
      </c>
      <c r="H543" s="17">
        <v>2475</v>
      </c>
      <c r="I543" s="17">
        <v>3300</v>
      </c>
      <c r="J543" s="18">
        <v>0.75</v>
      </c>
    </row>
    <row r="544" spans="1:10" x14ac:dyDescent="0.25">
      <c r="A544" s="8">
        <v>167</v>
      </c>
      <c r="B544" s="13">
        <v>40544</v>
      </c>
      <c r="C544" s="10">
        <v>9</v>
      </c>
      <c r="D544" s="10" t="s">
        <v>170</v>
      </c>
      <c r="E544" s="10" t="s">
        <v>185</v>
      </c>
      <c r="F544" s="10" t="s">
        <v>30</v>
      </c>
      <c r="G544" s="14">
        <v>275</v>
      </c>
      <c r="H544" s="14">
        <v>2475</v>
      </c>
      <c r="I544" s="14">
        <v>3300</v>
      </c>
      <c r="J544" s="15">
        <v>0.75</v>
      </c>
    </row>
    <row r="545" spans="1:10" x14ac:dyDescent="0.25">
      <c r="A545" s="9">
        <v>167</v>
      </c>
      <c r="B545" s="16">
        <v>40909</v>
      </c>
      <c r="C545" s="11">
        <v>6</v>
      </c>
      <c r="D545" s="11" t="s">
        <v>170</v>
      </c>
      <c r="E545" s="11" t="s">
        <v>185</v>
      </c>
      <c r="F545" s="11" t="s">
        <v>30</v>
      </c>
      <c r="G545" s="17">
        <v>275</v>
      </c>
      <c r="H545" s="17">
        <v>1650</v>
      </c>
      <c r="I545" s="17">
        <v>3300</v>
      </c>
      <c r="J545" s="18">
        <v>0.5</v>
      </c>
    </row>
    <row r="546" spans="1:10" x14ac:dyDescent="0.25">
      <c r="A546" s="8">
        <v>167</v>
      </c>
      <c r="B546" s="13">
        <v>41275</v>
      </c>
      <c r="C546" s="10">
        <v>6</v>
      </c>
      <c r="D546" s="10" t="s">
        <v>170</v>
      </c>
      <c r="E546" s="10" t="s">
        <v>185</v>
      </c>
      <c r="F546" s="10" t="s">
        <v>30</v>
      </c>
      <c r="G546" s="14">
        <v>275</v>
      </c>
      <c r="H546" s="14">
        <v>1650</v>
      </c>
      <c r="I546" s="14">
        <v>3300</v>
      </c>
      <c r="J546" s="15">
        <v>0.5</v>
      </c>
    </row>
    <row r="547" spans="1:10" x14ac:dyDescent="0.25">
      <c r="A547" s="9">
        <v>167</v>
      </c>
      <c r="B547" s="16">
        <v>41640</v>
      </c>
      <c r="C547" s="11">
        <v>9</v>
      </c>
      <c r="D547" s="11" t="s">
        <v>170</v>
      </c>
      <c r="E547" s="11" t="s">
        <v>185</v>
      </c>
      <c r="F547" s="11" t="s">
        <v>30</v>
      </c>
      <c r="G547" s="17">
        <v>275</v>
      </c>
      <c r="H547" s="17">
        <v>2475</v>
      </c>
      <c r="I547" s="17">
        <v>3300</v>
      </c>
      <c r="J547" s="18">
        <v>0.75</v>
      </c>
    </row>
    <row r="548" spans="1:10" x14ac:dyDescent="0.25">
      <c r="A548" s="8">
        <v>167</v>
      </c>
      <c r="B548" s="13">
        <v>42005</v>
      </c>
      <c r="C548" s="10">
        <v>8</v>
      </c>
      <c r="D548" s="10" t="s">
        <v>170</v>
      </c>
      <c r="E548" s="10" t="s">
        <v>185</v>
      </c>
      <c r="F548" s="10" t="s">
        <v>30</v>
      </c>
      <c r="G548" s="14">
        <v>275</v>
      </c>
      <c r="H548" s="14">
        <v>2200</v>
      </c>
      <c r="I548" s="14">
        <v>3300</v>
      </c>
      <c r="J548" s="15">
        <v>0.66666666666666663</v>
      </c>
    </row>
    <row r="549" spans="1:10" x14ac:dyDescent="0.25">
      <c r="A549" s="9">
        <v>167</v>
      </c>
      <c r="B549" s="16">
        <v>42370</v>
      </c>
      <c r="C549" s="11">
        <v>6</v>
      </c>
      <c r="D549" s="11" t="s">
        <v>170</v>
      </c>
      <c r="E549" s="11" t="s">
        <v>185</v>
      </c>
      <c r="F549" s="11" t="s">
        <v>30</v>
      </c>
      <c r="G549" s="17">
        <v>275</v>
      </c>
      <c r="H549" s="17">
        <v>1650</v>
      </c>
      <c r="I549" s="17">
        <v>3300</v>
      </c>
      <c r="J549" s="18">
        <v>0.5</v>
      </c>
    </row>
    <row r="550" spans="1:10" x14ac:dyDescent="0.25">
      <c r="A550" s="8">
        <v>167</v>
      </c>
      <c r="B550" s="13">
        <v>42736</v>
      </c>
      <c r="C550" s="10">
        <v>6</v>
      </c>
      <c r="D550" s="10" t="s">
        <v>170</v>
      </c>
      <c r="E550" s="10" t="s">
        <v>185</v>
      </c>
      <c r="F550" s="10" t="s">
        <v>30</v>
      </c>
      <c r="G550" s="14">
        <v>275</v>
      </c>
      <c r="H550" s="14">
        <v>1650</v>
      </c>
      <c r="I550" s="14">
        <v>3300</v>
      </c>
      <c r="J550" s="15">
        <v>0.5</v>
      </c>
    </row>
    <row r="551" spans="1:10" x14ac:dyDescent="0.25">
      <c r="A551" s="9">
        <v>167</v>
      </c>
      <c r="B551" s="16">
        <v>43101</v>
      </c>
      <c r="C551" s="11">
        <v>7</v>
      </c>
      <c r="D551" s="11" t="s">
        <v>170</v>
      </c>
      <c r="E551" s="11" t="s">
        <v>185</v>
      </c>
      <c r="F551" s="11" t="s">
        <v>30</v>
      </c>
      <c r="G551" s="17">
        <v>275</v>
      </c>
      <c r="H551" s="17">
        <v>1925</v>
      </c>
      <c r="I551" s="17">
        <v>3300</v>
      </c>
      <c r="J551" s="18">
        <v>0.58333333333333337</v>
      </c>
    </row>
    <row r="552" spans="1:10" x14ac:dyDescent="0.25">
      <c r="A552" s="8">
        <v>167</v>
      </c>
      <c r="B552" s="13">
        <v>43466</v>
      </c>
      <c r="C552" s="10">
        <v>11</v>
      </c>
      <c r="D552" s="10" t="s">
        <v>170</v>
      </c>
      <c r="E552" s="10" t="s">
        <v>185</v>
      </c>
      <c r="F552" s="10" t="s">
        <v>30</v>
      </c>
      <c r="G552" s="14">
        <v>275</v>
      </c>
      <c r="H552" s="14">
        <v>3025</v>
      </c>
      <c r="I552" s="14">
        <v>3300</v>
      </c>
      <c r="J552" s="15">
        <v>0.91666666666666663</v>
      </c>
    </row>
    <row r="553" spans="1:10" x14ac:dyDescent="0.25">
      <c r="A553" s="9">
        <v>168</v>
      </c>
      <c r="B553" s="16">
        <v>36892</v>
      </c>
      <c r="C553" s="11">
        <v>5</v>
      </c>
      <c r="D553" s="11" t="s">
        <v>170</v>
      </c>
      <c r="E553" s="11" t="s">
        <v>185</v>
      </c>
      <c r="F553" s="11" t="s">
        <v>30</v>
      </c>
      <c r="G553" s="17">
        <v>275</v>
      </c>
      <c r="H553" s="17">
        <v>1375</v>
      </c>
      <c r="I553" s="17">
        <v>3300</v>
      </c>
      <c r="J553" s="18">
        <v>0.41666666666666669</v>
      </c>
    </row>
    <row r="554" spans="1:10" x14ac:dyDescent="0.25">
      <c r="A554" s="8">
        <v>168</v>
      </c>
      <c r="B554" s="13">
        <v>37257</v>
      </c>
      <c r="C554" s="10">
        <v>9</v>
      </c>
      <c r="D554" s="10" t="s">
        <v>170</v>
      </c>
      <c r="E554" s="10" t="s">
        <v>185</v>
      </c>
      <c r="F554" s="10" t="s">
        <v>30</v>
      </c>
      <c r="G554" s="14">
        <v>275</v>
      </c>
      <c r="H554" s="14">
        <v>2475</v>
      </c>
      <c r="I554" s="14">
        <v>3300</v>
      </c>
      <c r="J554" s="15">
        <v>0.75</v>
      </c>
    </row>
    <row r="555" spans="1:10" x14ac:dyDescent="0.25">
      <c r="A555" s="9">
        <v>168</v>
      </c>
      <c r="B555" s="16">
        <v>37622</v>
      </c>
      <c r="C555" s="11">
        <v>6</v>
      </c>
      <c r="D555" s="11" t="s">
        <v>170</v>
      </c>
      <c r="E555" s="11" t="s">
        <v>185</v>
      </c>
      <c r="F555" s="11" t="s">
        <v>30</v>
      </c>
      <c r="G555" s="17">
        <v>275</v>
      </c>
      <c r="H555" s="17">
        <v>1650</v>
      </c>
      <c r="I555" s="17">
        <v>3300</v>
      </c>
      <c r="J555" s="18">
        <v>0.5</v>
      </c>
    </row>
    <row r="556" spans="1:10" x14ac:dyDescent="0.25">
      <c r="A556" s="8">
        <v>168</v>
      </c>
      <c r="B556" s="13">
        <v>37987</v>
      </c>
      <c r="C556" s="10">
        <v>5</v>
      </c>
      <c r="D556" s="10" t="s">
        <v>170</v>
      </c>
      <c r="E556" s="10" t="s">
        <v>185</v>
      </c>
      <c r="F556" s="10" t="s">
        <v>30</v>
      </c>
      <c r="G556" s="14">
        <v>275</v>
      </c>
      <c r="H556" s="14">
        <v>1375</v>
      </c>
      <c r="I556" s="14">
        <v>3300</v>
      </c>
      <c r="J556" s="15">
        <v>0.41666666666666669</v>
      </c>
    </row>
    <row r="557" spans="1:10" x14ac:dyDescent="0.25">
      <c r="A557" s="9">
        <v>168</v>
      </c>
      <c r="B557" s="16">
        <v>38353</v>
      </c>
      <c r="C557" s="11">
        <v>9</v>
      </c>
      <c r="D557" s="11" t="s">
        <v>170</v>
      </c>
      <c r="E557" s="11" t="s">
        <v>185</v>
      </c>
      <c r="F557" s="11" t="s">
        <v>30</v>
      </c>
      <c r="G557" s="17">
        <v>275</v>
      </c>
      <c r="H557" s="17">
        <v>2475</v>
      </c>
      <c r="I557" s="17">
        <v>3300</v>
      </c>
      <c r="J557" s="18">
        <v>0.75</v>
      </c>
    </row>
    <row r="558" spans="1:10" x14ac:dyDescent="0.25">
      <c r="A558" s="8">
        <v>168</v>
      </c>
      <c r="B558" s="13">
        <v>38718</v>
      </c>
      <c r="C558" s="10">
        <v>7</v>
      </c>
      <c r="D558" s="10" t="s">
        <v>170</v>
      </c>
      <c r="E558" s="10" t="s">
        <v>185</v>
      </c>
      <c r="F558" s="10" t="s">
        <v>30</v>
      </c>
      <c r="G558" s="14">
        <v>275</v>
      </c>
      <c r="H558" s="14">
        <v>1925</v>
      </c>
      <c r="I558" s="14">
        <v>3300</v>
      </c>
      <c r="J558" s="15">
        <v>0.58333333333333337</v>
      </c>
    </row>
    <row r="559" spans="1:10" x14ac:dyDescent="0.25">
      <c r="A559" s="9">
        <v>168</v>
      </c>
      <c r="B559" s="16">
        <v>39083</v>
      </c>
      <c r="C559" s="11">
        <v>9</v>
      </c>
      <c r="D559" s="11" t="s">
        <v>170</v>
      </c>
      <c r="E559" s="11" t="s">
        <v>185</v>
      </c>
      <c r="F559" s="11" t="s">
        <v>30</v>
      </c>
      <c r="G559" s="17">
        <v>275</v>
      </c>
      <c r="H559" s="17">
        <v>2475</v>
      </c>
      <c r="I559" s="17">
        <v>3300</v>
      </c>
      <c r="J559" s="18">
        <v>0.75</v>
      </c>
    </row>
    <row r="560" spans="1:10" x14ac:dyDescent="0.25">
      <c r="A560" s="8">
        <v>168</v>
      </c>
      <c r="B560" s="13">
        <v>39448</v>
      </c>
      <c r="C560" s="10">
        <v>6</v>
      </c>
      <c r="D560" s="10" t="s">
        <v>170</v>
      </c>
      <c r="E560" s="10" t="s">
        <v>185</v>
      </c>
      <c r="F560" s="10" t="s">
        <v>30</v>
      </c>
      <c r="G560" s="14">
        <v>275</v>
      </c>
      <c r="H560" s="14">
        <v>1650</v>
      </c>
      <c r="I560" s="14">
        <v>3300</v>
      </c>
      <c r="J560" s="15">
        <v>0.5</v>
      </c>
    </row>
    <row r="561" spans="1:10" x14ac:dyDescent="0.25">
      <c r="A561" s="9">
        <v>168</v>
      </c>
      <c r="B561" s="16">
        <v>39814</v>
      </c>
      <c r="C561" s="11">
        <v>6</v>
      </c>
      <c r="D561" s="11" t="s">
        <v>170</v>
      </c>
      <c r="E561" s="11" t="s">
        <v>185</v>
      </c>
      <c r="F561" s="11" t="s">
        <v>30</v>
      </c>
      <c r="G561" s="17">
        <v>275</v>
      </c>
      <c r="H561" s="17">
        <v>1650</v>
      </c>
      <c r="I561" s="17">
        <v>3300</v>
      </c>
      <c r="J561" s="18">
        <v>0.5</v>
      </c>
    </row>
    <row r="562" spans="1:10" x14ac:dyDescent="0.25">
      <c r="A562" s="8">
        <v>168</v>
      </c>
      <c r="B562" s="13">
        <v>40179</v>
      </c>
      <c r="C562" s="10">
        <v>9</v>
      </c>
      <c r="D562" s="10" t="s">
        <v>170</v>
      </c>
      <c r="E562" s="10" t="s">
        <v>185</v>
      </c>
      <c r="F562" s="10" t="s">
        <v>30</v>
      </c>
      <c r="G562" s="14">
        <v>275</v>
      </c>
      <c r="H562" s="14">
        <v>2475</v>
      </c>
      <c r="I562" s="14">
        <v>3300</v>
      </c>
      <c r="J562" s="15">
        <v>0.75</v>
      </c>
    </row>
    <row r="563" spans="1:10" x14ac:dyDescent="0.25">
      <c r="A563" s="9">
        <v>168</v>
      </c>
      <c r="B563" s="16">
        <v>40544</v>
      </c>
      <c r="C563" s="11">
        <v>9</v>
      </c>
      <c r="D563" s="11" t="s">
        <v>170</v>
      </c>
      <c r="E563" s="11" t="s">
        <v>185</v>
      </c>
      <c r="F563" s="11" t="s">
        <v>30</v>
      </c>
      <c r="G563" s="17">
        <v>275</v>
      </c>
      <c r="H563" s="17">
        <v>2475</v>
      </c>
      <c r="I563" s="17">
        <v>3300</v>
      </c>
      <c r="J563" s="18">
        <v>0.75</v>
      </c>
    </row>
    <row r="564" spans="1:10" x14ac:dyDescent="0.25">
      <c r="A564" s="8">
        <v>168</v>
      </c>
      <c r="B564" s="13">
        <v>40909</v>
      </c>
      <c r="C564" s="10">
        <v>7</v>
      </c>
      <c r="D564" s="10" t="s">
        <v>170</v>
      </c>
      <c r="E564" s="10" t="s">
        <v>185</v>
      </c>
      <c r="F564" s="10" t="s">
        <v>30</v>
      </c>
      <c r="G564" s="14">
        <v>275</v>
      </c>
      <c r="H564" s="14">
        <v>1925</v>
      </c>
      <c r="I564" s="14">
        <v>3300</v>
      </c>
      <c r="J564" s="15">
        <v>0.58333333333333337</v>
      </c>
    </row>
    <row r="565" spans="1:10" x14ac:dyDescent="0.25">
      <c r="A565" s="9">
        <v>168</v>
      </c>
      <c r="B565" s="16">
        <v>41275</v>
      </c>
      <c r="C565" s="11">
        <v>6</v>
      </c>
      <c r="D565" s="11" t="s">
        <v>170</v>
      </c>
      <c r="E565" s="11" t="s">
        <v>185</v>
      </c>
      <c r="F565" s="11" t="s">
        <v>30</v>
      </c>
      <c r="G565" s="17">
        <v>275</v>
      </c>
      <c r="H565" s="17">
        <v>1650</v>
      </c>
      <c r="I565" s="17">
        <v>3300</v>
      </c>
      <c r="J565" s="18">
        <v>0.5</v>
      </c>
    </row>
    <row r="566" spans="1:10" x14ac:dyDescent="0.25">
      <c r="A566" s="8">
        <v>168</v>
      </c>
      <c r="B566" s="13">
        <v>41640</v>
      </c>
      <c r="C566" s="10">
        <v>8</v>
      </c>
      <c r="D566" s="10" t="s">
        <v>170</v>
      </c>
      <c r="E566" s="10" t="s">
        <v>185</v>
      </c>
      <c r="F566" s="10" t="s">
        <v>30</v>
      </c>
      <c r="G566" s="14">
        <v>275</v>
      </c>
      <c r="H566" s="14">
        <v>2200</v>
      </c>
      <c r="I566" s="14">
        <v>3300</v>
      </c>
      <c r="J566" s="15">
        <v>0.66666666666666663</v>
      </c>
    </row>
    <row r="567" spans="1:10" x14ac:dyDescent="0.25">
      <c r="A567" s="9">
        <v>168</v>
      </c>
      <c r="B567" s="16">
        <v>42005</v>
      </c>
      <c r="C567" s="11">
        <v>7</v>
      </c>
      <c r="D567" s="11" t="s">
        <v>170</v>
      </c>
      <c r="E567" s="11" t="s">
        <v>185</v>
      </c>
      <c r="F567" s="11" t="s">
        <v>30</v>
      </c>
      <c r="G567" s="17">
        <v>275</v>
      </c>
      <c r="H567" s="17">
        <v>1925</v>
      </c>
      <c r="I567" s="17">
        <v>3300</v>
      </c>
      <c r="J567" s="18">
        <v>0.58333333333333337</v>
      </c>
    </row>
    <row r="568" spans="1:10" x14ac:dyDescent="0.25">
      <c r="A568" s="8">
        <v>168</v>
      </c>
      <c r="B568" s="13">
        <v>42370</v>
      </c>
      <c r="C568" s="10">
        <v>7</v>
      </c>
      <c r="D568" s="10" t="s">
        <v>170</v>
      </c>
      <c r="E568" s="10" t="s">
        <v>185</v>
      </c>
      <c r="F568" s="10" t="s">
        <v>30</v>
      </c>
      <c r="G568" s="14">
        <v>275</v>
      </c>
      <c r="H568" s="14">
        <v>1925</v>
      </c>
      <c r="I568" s="14">
        <v>3300</v>
      </c>
      <c r="J568" s="15">
        <v>0.58333333333333337</v>
      </c>
    </row>
    <row r="569" spans="1:10" x14ac:dyDescent="0.25">
      <c r="A569" s="9">
        <v>168</v>
      </c>
      <c r="B569" s="16">
        <v>42736</v>
      </c>
      <c r="C569" s="11">
        <v>7</v>
      </c>
      <c r="D569" s="11" t="s">
        <v>170</v>
      </c>
      <c r="E569" s="11" t="s">
        <v>185</v>
      </c>
      <c r="F569" s="11" t="s">
        <v>30</v>
      </c>
      <c r="G569" s="17">
        <v>275</v>
      </c>
      <c r="H569" s="17">
        <v>1925</v>
      </c>
      <c r="I569" s="17">
        <v>3300</v>
      </c>
      <c r="J569" s="18">
        <v>0.58333333333333337</v>
      </c>
    </row>
    <row r="570" spans="1:10" x14ac:dyDescent="0.25">
      <c r="A570" s="8">
        <v>168</v>
      </c>
      <c r="B570" s="13">
        <v>43101</v>
      </c>
      <c r="C570" s="10">
        <v>10</v>
      </c>
      <c r="D570" s="10" t="s">
        <v>170</v>
      </c>
      <c r="E570" s="10" t="s">
        <v>185</v>
      </c>
      <c r="F570" s="10" t="s">
        <v>30</v>
      </c>
      <c r="G570" s="14">
        <v>275</v>
      </c>
      <c r="H570" s="14">
        <v>2750</v>
      </c>
      <c r="I570" s="14">
        <v>3300</v>
      </c>
      <c r="J570" s="15">
        <v>0.83333333333333337</v>
      </c>
    </row>
    <row r="571" spans="1:10" x14ac:dyDescent="0.25">
      <c r="A571" s="9">
        <v>168</v>
      </c>
      <c r="B571" s="16">
        <v>43466</v>
      </c>
      <c r="C571" s="11">
        <v>6</v>
      </c>
      <c r="D571" s="11" t="s">
        <v>170</v>
      </c>
      <c r="E571" s="11" t="s">
        <v>185</v>
      </c>
      <c r="F571" s="11" t="s">
        <v>30</v>
      </c>
      <c r="G571" s="17">
        <v>275</v>
      </c>
      <c r="H571" s="17">
        <v>1650</v>
      </c>
      <c r="I571" s="17">
        <v>3300</v>
      </c>
      <c r="J571" s="18">
        <v>0.5</v>
      </c>
    </row>
    <row r="572" spans="1:10" x14ac:dyDescent="0.25">
      <c r="A572" s="8">
        <v>169</v>
      </c>
      <c r="B572" s="13">
        <v>36892</v>
      </c>
      <c r="C572" s="10">
        <v>9</v>
      </c>
      <c r="D572" s="10" t="s">
        <v>170</v>
      </c>
      <c r="E572" s="10" t="s">
        <v>185</v>
      </c>
      <c r="F572" s="10" t="s">
        <v>30</v>
      </c>
      <c r="G572" s="14">
        <v>275</v>
      </c>
      <c r="H572" s="14">
        <v>2475</v>
      </c>
      <c r="I572" s="14">
        <v>3300</v>
      </c>
      <c r="J572" s="15">
        <v>0.75</v>
      </c>
    </row>
    <row r="573" spans="1:10" x14ac:dyDescent="0.25">
      <c r="A573" s="9">
        <v>169</v>
      </c>
      <c r="B573" s="16">
        <v>37257</v>
      </c>
      <c r="C573" s="11">
        <v>9</v>
      </c>
      <c r="D573" s="11" t="s">
        <v>170</v>
      </c>
      <c r="E573" s="11" t="s">
        <v>185</v>
      </c>
      <c r="F573" s="11" t="s">
        <v>30</v>
      </c>
      <c r="G573" s="17">
        <v>275</v>
      </c>
      <c r="H573" s="17">
        <v>2475</v>
      </c>
      <c r="I573" s="17">
        <v>3300</v>
      </c>
      <c r="J573" s="18">
        <v>0.75</v>
      </c>
    </row>
    <row r="574" spans="1:10" x14ac:dyDescent="0.25">
      <c r="A574" s="8">
        <v>169</v>
      </c>
      <c r="B574" s="13">
        <v>37622</v>
      </c>
      <c r="C574" s="10">
        <v>5</v>
      </c>
      <c r="D574" s="10" t="s">
        <v>170</v>
      </c>
      <c r="E574" s="10" t="s">
        <v>185</v>
      </c>
      <c r="F574" s="10" t="s">
        <v>30</v>
      </c>
      <c r="G574" s="14">
        <v>275</v>
      </c>
      <c r="H574" s="14">
        <v>1375</v>
      </c>
      <c r="I574" s="14">
        <v>3300</v>
      </c>
      <c r="J574" s="15">
        <v>0.41666666666666669</v>
      </c>
    </row>
    <row r="575" spans="1:10" x14ac:dyDescent="0.25">
      <c r="A575" s="9">
        <v>169</v>
      </c>
      <c r="B575" s="16">
        <v>37987</v>
      </c>
      <c r="C575" s="11">
        <v>8</v>
      </c>
      <c r="D575" s="11" t="s">
        <v>170</v>
      </c>
      <c r="E575" s="11" t="s">
        <v>185</v>
      </c>
      <c r="F575" s="11" t="s">
        <v>30</v>
      </c>
      <c r="G575" s="17">
        <v>275</v>
      </c>
      <c r="H575" s="17">
        <v>2200</v>
      </c>
      <c r="I575" s="17">
        <v>3300</v>
      </c>
      <c r="J575" s="18">
        <v>0.66666666666666663</v>
      </c>
    </row>
    <row r="576" spans="1:10" x14ac:dyDescent="0.25">
      <c r="A576" s="8">
        <v>169</v>
      </c>
      <c r="B576" s="13">
        <v>38353</v>
      </c>
      <c r="C576" s="10">
        <v>5</v>
      </c>
      <c r="D576" s="10" t="s">
        <v>170</v>
      </c>
      <c r="E576" s="10" t="s">
        <v>185</v>
      </c>
      <c r="F576" s="10" t="s">
        <v>30</v>
      </c>
      <c r="G576" s="14">
        <v>275</v>
      </c>
      <c r="H576" s="14">
        <v>1375</v>
      </c>
      <c r="I576" s="14">
        <v>3300</v>
      </c>
      <c r="J576" s="15">
        <v>0.41666666666666669</v>
      </c>
    </row>
    <row r="577" spans="1:10" x14ac:dyDescent="0.25">
      <c r="A577" s="9">
        <v>169</v>
      </c>
      <c r="B577" s="16">
        <v>38718</v>
      </c>
      <c r="C577" s="11">
        <v>5</v>
      </c>
      <c r="D577" s="11" t="s">
        <v>170</v>
      </c>
      <c r="E577" s="11" t="s">
        <v>185</v>
      </c>
      <c r="F577" s="11" t="s">
        <v>30</v>
      </c>
      <c r="G577" s="17">
        <v>275</v>
      </c>
      <c r="H577" s="17">
        <v>1375</v>
      </c>
      <c r="I577" s="17">
        <v>3300</v>
      </c>
      <c r="J577" s="18">
        <v>0.41666666666666669</v>
      </c>
    </row>
    <row r="578" spans="1:10" x14ac:dyDescent="0.25">
      <c r="A578" s="8">
        <v>169</v>
      </c>
      <c r="B578" s="13">
        <v>39083</v>
      </c>
      <c r="C578" s="10">
        <v>9</v>
      </c>
      <c r="D578" s="10" t="s">
        <v>170</v>
      </c>
      <c r="E578" s="10" t="s">
        <v>185</v>
      </c>
      <c r="F578" s="10" t="s">
        <v>30</v>
      </c>
      <c r="G578" s="14">
        <v>275</v>
      </c>
      <c r="H578" s="14">
        <v>2475</v>
      </c>
      <c r="I578" s="14">
        <v>3300</v>
      </c>
      <c r="J578" s="15">
        <v>0.75</v>
      </c>
    </row>
    <row r="579" spans="1:10" x14ac:dyDescent="0.25">
      <c r="A579" s="9">
        <v>169</v>
      </c>
      <c r="B579" s="16">
        <v>39448</v>
      </c>
      <c r="C579" s="11">
        <v>8</v>
      </c>
      <c r="D579" s="11" t="s">
        <v>170</v>
      </c>
      <c r="E579" s="11" t="s">
        <v>185</v>
      </c>
      <c r="F579" s="11" t="s">
        <v>30</v>
      </c>
      <c r="G579" s="17">
        <v>275</v>
      </c>
      <c r="H579" s="17">
        <v>2200</v>
      </c>
      <c r="I579" s="17">
        <v>3300</v>
      </c>
      <c r="J579" s="18">
        <v>0.66666666666666663</v>
      </c>
    </row>
    <row r="580" spans="1:10" x14ac:dyDescent="0.25">
      <c r="A580" s="8">
        <v>169</v>
      </c>
      <c r="B580" s="13">
        <v>39814</v>
      </c>
      <c r="C580" s="10">
        <v>7</v>
      </c>
      <c r="D580" s="10" t="s">
        <v>170</v>
      </c>
      <c r="E580" s="10" t="s">
        <v>185</v>
      </c>
      <c r="F580" s="10" t="s">
        <v>30</v>
      </c>
      <c r="G580" s="14">
        <v>275</v>
      </c>
      <c r="H580" s="14">
        <v>1925</v>
      </c>
      <c r="I580" s="14">
        <v>3300</v>
      </c>
      <c r="J580" s="15">
        <v>0.58333333333333337</v>
      </c>
    </row>
    <row r="581" spans="1:10" x14ac:dyDescent="0.25">
      <c r="A581" s="9">
        <v>169</v>
      </c>
      <c r="B581" s="16">
        <v>40179</v>
      </c>
      <c r="C581" s="11">
        <v>5</v>
      </c>
      <c r="D581" s="11" t="s">
        <v>170</v>
      </c>
      <c r="E581" s="11" t="s">
        <v>185</v>
      </c>
      <c r="F581" s="11" t="s">
        <v>30</v>
      </c>
      <c r="G581" s="17">
        <v>275</v>
      </c>
      <c r="H581" s="17">
        <v>1375</v>
      </c>
      <c r="I581" s="17">
        <v>3300</v>
      </c>
      <c r="J581" s="18">
        <v>0.41666666666666669</v>
      </c>
    </row>
    <row r="582" spans="1:10" x14ac:dyDescent="0.25">
      <c r="A582" s="8">
        <v>169</v>
      </c>
      <c r="B582" s="13">
        <v>40544</v>
      </c>
      <c r="C582" s="10">
        <v>5</v>
      </c>
      <c r="D582" s="10" t="s">
        <v>170</v>
      </c>
      <c r="E582" s="10" t="s">
        <v>185</v>
      </c>
      <c r="F582" s="10" t="s">
        <v>30</v>
      </c>
      <c r="G582" s="14">
        <v>275</v>
      </c>
      <c r="H582" s="14">
        <v>1375</v>
      </c>
      <c r="I582" s="14">
        <v>3300</v>
      </c>
      <c r="J582" s="15">
        <v>0.41666666666666669</v>
      </c>
    </row>
    <row r="583" spans="1:10" x14ac:dyDescent="0.25">
      <c r="A583" s="9">
        <v>169</v>
      </c>
      <c r="B583" s="16">
        <v>40909</v>
      </c>
      <c r="C583" s="11">
        <v>8</v>
      </c>
      <c r="D583" s="11" t="s">
        <v>170</v>
      </c>
      <c r="E583" s="11" t="s">
        <v>185</v>
      </c>
      <c r="F583" s="11" t="s">
        <v>30</v>
      </c>
      <c r="G583" s="17">
        <v>275</v>
      </c>
      <c r="H583" s="17">
        <v>2200</v>
      </c>
      <c r="I583" s="17">
        <v>3300</v>
      </c>
      <c r="J583" s="18">
        <v>0.66666666666666663</v>
      </c>
    </row>
    <row r="584" spans="1:10" x14ac:dyDescent="0.25">
      <c r="A584" s="8">
        <v>169</v>
      </c>
      <c r="B584" s="13">
        <v>41275</v>
      </c>
      <c r="C584" s="10">
        <v>9</v>
      </c>
      <c r="D584" s="10" t="s">
        <v>170</v>
      </c>
      <c r="E584" s="10" t="s">
        <v>185</v>
      </c>
      <c r="F584" s="10" t="s">
        <v>30</v>
      </c>
      <c r="G584" s="14">
        <v>275</v>
      </c>
      <c r="H584" s="14">
        <v>2475</v>
      </c>
      <c r="I584" s="14">
        <v>3300</v>
      </c>
      <c r="J584" s="15">
        <v>0.75</v>
      </c>
    </row>
    <row r="585" spans="1:10" x14ac:dyDescent="0.25">
      <c r="A585" s="9">
        <v>169</v>
      </c>
      <c r="B585" s="16">
        <v>41640</v>
      </c>
      <c r="C585" s="11">
        <v>7</v>
      </c>
      <c r="D585" s="11" t="s">
        <v>170</v>
      </c>
      <c r="E585" s="11" t="s">
        <v>185</v>
      </c>
      <c r="F585" s="11" t="s">
        <v>30</v>
      </c>
      <c r="G585" s="17">
        <v>275</v>
      </c>
      <c r="H585" s="17">
        <v>1925</v>
      </c>
      <c r="I585" s="17">
        <v>3300</v>
      </c>
      <c r="J585" s="18">
        <v>0.58333333333333337</v>
      </c>
    </row>
    <row r="586" spans="1:10" x14ac:dyDescent="0.25">
      <c r="A586" s="8">
        <v>169</v>
      </c>
      <c r="B586" s="13">
        <v>42005</v>
      </c>
      <c r="C586" s="10">
        <v>7</v>
      </c>
      <c r="D586" s="10" t="s">
        <v>170</v>
      </c>
      <c r="E586" s="10" t="s">
        <v>185</v>
      </c>
      <c r="F586" s="10" t="s">
        <v>30</v>
      </c>
      <c r="G586" s="14">
        <v>275</v>
      </c>
      <c r="H586" s="14">
        <v>1925</v>
      </c>
      <c r="I586" s="14">
        <v>3300</v>
      </c>
      <c r="J586" s="15">
        <v>0.58333333333333337</v>
      </c>
    </row>
    <row r="587" spans="1:10" x14ac:dyDescent="0.25">
      <c r="A587" s="9">
        <v>169</v>
      </c>
      <c r="B587" s="16">
        <v>42370</v>
      </c>
      <c r="C587" s="11">
        <v>9</v>
      </c>
      <c r="D587" s="11" t="s">
        <v>170</v>
      </c>
      <c r="E587" s="11" t="s">
        <v>185</v>
      </c>
      <c r="F587" s="11" t="s">
        <v>30</v>
      </c>
      <c r="G587" s="17">
        <v>275</v>
      </c>
      <c r="H587" s="17">
        <v>2475</v>
      </c>
      <c r="I587" s="17">
        <v>3300</v>
      </c>
      <c r="J587" s="18">
        <v>0.75</v>
      </c>
    </row>
    <row r="588" spans="1:10" x14ac:dyDescent="0.25">
      <c r="A588" s="8">
        <v>169</v>
      </c>
      <c r="B588" s="13">
        <v>42736</v>
      </c>
      <c r="C588" s="10">
        <v>9</v>
      </c>
      <c r="D588" s="10" t="s">
        <v>170</v>
      </c>
      <c r="E588" s="10" t="s">
        <v>185</v>
      </c>
      <c r="F588" s="10" t="s">
        <v>30</v>
      </c>
      <c r="G588" s="14">
        <v>275</v>
      </c>
      <c r="H588" s="14">
        <v>2475</v>
      </c>
      <c r="I588" s="14">
        <v>3300</v>
      </c>
      <c r="J588" s="15">
        <v>0.75</v>
      </c>
    </row>
    <row r="589" spans="1:10" x14ac:dyDescent="0.25">
      <c r="A589" s="9">
        <v>169</v>
      </c>
      <c r="B589" s="16">
        <v>43101</v>
      </c>
      <c r="C589" s="11">
        <v>9</v>
      </c>
      <c r="D589" s="11" t="s">
        <v>170</v>
      </c>
      <c r="E589" s="11" t="s">
        <v>185</v>
      </c>
      <c r="F589" s="11" t="s">
        <v>30</v>
      </c>
      <c r="G589" s="17">
        <v>275</v>
      </c>
      <c r="H589" s="17">
        <v>2475</v>
      </c>
      <c r="I589" s="17">
        <v>3300</v>
      </c>
      <c r="J589" s="18">
        <v>0.75</v>
      </c>
    </row>
    <row r="590" spans="1:10" x14ac:dyDescent="0.25">
      <c r="A590" s="8">
        <v>169</v>
      </c>
      <c r="B590" s="13">
        <v>43466</v>
      </c>
      <c r="C590" s="10">
        <v>7</v>
      </c>
      <c r="D590" s="10" t="s">
        <v>170</v>
      </c>
      <c r="E590" s="10" t="s">
        <v>185</v>
      </c>
      <c r="F590" s="10" t="s">
        <v>30</v>
      </c>
      <c r="G590" s="14">
        <v>275</v>
      </c>
      <c r="H590" s="14">
        <v>1925</v>
      </c>
      <c r="I590" s="14">
        <v>3300</v>
      </c>
      <c r="J590" s="15">
        <v>0.58333333333333337</v>
      </c>
    </row>
    <row r="591" spans="1:10" x14ac:dyDescent="0.25">
      <c r="A591" s="9">
        <v>170</v>
      </c>
      <c r="B591" s="16">
        <v>36892</v>
      </c>
      <c r="C591" s="11">
        <v>7</v>
      </c>
      <c r="D591" s="11" t="s">
        <v>170</v>
      </c>
      <c r="E591" s="11" t="s">
        <v>185</v>
      </c>
      <c r="F591" s="11" t="s">
        <v>30</v>
      </c>
      <c r="G591" s="17">
        <v>275</v>
      </c>
      <c r="H591" s="17">
        <v>1925</v>
      </c>
      <c r="I591" s="17">
        <v>3300</v>
      </c>
      <c r="J591" s="18">
        <v>0.58333333333333337</v>
      </c>
    </row>
    <row r="592" spans="1:10" x14ac:dyDescent="0.25">
      <c r="A592" s="8">
        <v>170</v>
      </c>
      <c r="B592" s="13">
        <v>37257</v>
      </c>
      <c r="C592" s="10">
        <v>9</v>
      </c>
      <c r="D592" s="10" t="s">
        <v>170</v>
      </c>
      <c r="E592" s="10" t="s">
        <v>185</v>
      </c>
      <c r="F592" s="10" t="s">
        <v>30</v>
      </c>
      <c r="G592" s="14">
        <v>275</v>
      </c>
      <c r="H592" s="14">
        <v>2475</v>
      </c>
      <c r="I592" s="14">
        <v>3300</v>
      </c>
      <c r="J592" s="15">
        <v>0.75</v>
      </c>
    </row>
    <row r="593" spans="1:10" x14ac:dyDescent="0.25">
      <c r="A593" s="9">
        <v>170</v>
      </c>
      <c r="B593" s="16">
        <v>37622</v>
      </c>
      <c r="C593" s="11">
        <v>6</v>
      </c>
      <c r="D593" s="11" t="s">
        <v>170</v>
      </c>
      <c r="E593" s="11" t="s">
        <v>185</v>
      </c>
      <c r="F593" s="11" t="s">
        <v>30</v>
      </c>
      <c r="G593" s="17">
        <v>275</v>
      </c>
      <c r="H593" s="17">
        <v>1650</v>
      </c>
      <c r="I593" s="17">
        <v>3300</v>
      </c>
      <c r="J593" s="18">
        <v>0.5</v>
      </c>
    </row>
    <row r="594" spans="1:10" x14ac:dyDescent="0.25">
      <c r="A594" s="8">
        <v>170</v>
      </c>
      <c r="B594" s="13">
        <v>37987</v>
      </c>
      <c r="C594" s="10">
        <v>5</v>
      </c>
      <c r="D594" s="10" t="s">
        <v>170</v>
      </c>
      <c r="E594" s="10" t="s">
        <v>185</v>
      </c>
      <c r="F594" s="10" t="s">
        <v>30</v>
      </c>
      <c r="G594" s="14">
        <v>275</v>
      </c>
      <c r="H594" s="14">
        <v>1375</v>
      </c>
      <c r="I594" s="14">
        <v>3300</v>
      </c>
      <c r="J594" s="15">
        <v>0.41666666666666669</v>
      </c>
    </row>
    <row r="595" spans="1:10" x14ac:dyDescent="0.25">
      <c r="A595" s="9">
        <v>170</v>
      </c>
      <c r="B595" s="16">
        <v>38353</v>
      </c>
      <c r="C595" s="11">
        <v>8</v>
      </c>
      <c r="D595" s="11" t="s">
        <v>170</v>
      </c>
      <c r="E595" s="11" t="s">
        <v>185</v>
      </c>
      <c r="F595" s="11" t="s">
        <v>30</v>
      </c>
      <c r="G595" s="17">
        <v>275</v>
      </c>
      <c r="H595" s="17">
        <v>2200</v>
      </c>
      <c r="I595" s="17">
        <v>3300</v>
      </c>
      <c r="J595" s="18">
        <v>0.66666666666666663</v>
      </c>
    </row>
    <row r="596" spans="1:10" x14ac:dyDescent="0.25">
      <c r="A596" s="8">
        <v>170</v>
      </c>
      <c r="B596" s="13">
        <v>38718</v>
      </c>
      <c r="C596" s="10">
        <v>6</v>
      </c>
      <c r="D596" s="10" t="s">
        <v>170</v>
      </c>
      <c r="E596" s="10" t="s">
        <v>185</v>
      </c>
      <c r="F596" s="10" t="s">
        <v>30</v>
      </c>
      <c r="G596" s="14">
        <v>275</v>
      </c>
      <c r="H596" s="14">
        <v>1650</v>
      </c>
      <c r="I596" s="14">
        <v>3300</v>
      </c>
      <c r="J596" s="15">
        <v>0.5</v>
      </c>
    </row>
    <row r="597" spans="1:10" x14ac:dyDescent="0.25">
      <c r="A597" s="9">
        <v>170</v>
      </c>
      <c r="B597" s="16">
        <v>39083</v>
      </c>
      <c r="C597" s="11">
        <v>8</v>
      </c>
      <c r="D597" s="11" t="s">
        <v>170</v>
      </c>
      <c r="E597" s="11" t="s">
        <v>185</v>
      </c>
      <c r="F597" s="11" t="s">
        <v>30</v>
      </c>
      <c r="G597" s="17">
        <v>275</v>
      </c>
      <c r="H597" s="17">
        <v>2200</v>
      </c>
      <c r="I597" s="17">
        <v>3300</v>
      </c>
      <c r="J597" s="18">
        <v>0.66666666666666663</v>
      </c>
    </row>
    <row r="598" spans="1:10" x14ac:dyDescent="0.25">
      <c r="A598" s="8">
        <v>170</v>
      </c>
      <c r="B598" s="13">
        <v>39448</v>
      </c>
      <c r="C598" s="10">
        <v>9</v>
      </c>
      <c r="D598" s="10" t="s">
        <v>170</v>
      </c>
      <c r="E598" s="10" t="s">
        <v>185</v>
      </c>
      <c r="F598" s="10" t="s">
        <v>30</v>
      </c>
      <c r="G598" s="14">
        <v>275</v>
      </c>
      <c r="H598" s="14">
        <v>2475</v>
      </c>
      <c r="I598" s="14">
        <v>3300</v>
      </c>
      <c r="J598" s="15">
        <v>0.75</v>
      </c>
    </row>
    <row r="599" spans="1:10" x14ac:dyDescent="0.25">
      <c r="A599" s="9">
        <v>170</v>
      </c>
      <c r="B599" s="16">
        <v>39814</v>
      </c>
      <c r="C599" s="11">
        <v>5</v>
      </c>
      <c r="D599" s="11" t="s">
        <v>170</v>
      </c>
      <c r="E599" s="11" t="s">
        <v>185</v>
      </c>
      <c r="F599" s="11" t="s">
        <v>30</v>
      </c>
      <c r="G599" s="17">
        <v>275</v>
      </c>
      <c r="H599" s="17">
        <v>1375</v>
      </c>
      <c r="I599" s="17">
        <v>3300</v>
      </c>
      <c r="J599" s="18">
        <v>0.41666666666666669</v>
      </c>
    </row>
    <row r="600" spans="1:10" x14ac:dyDescent="0.25">
      <c r="A600" s="8">
        <v>170</v>
      </c>
      <c r="B600" s="13">
        <v>40179</v>
      </c>
      <c r="C600" s="10">
        <v>8</v>
      </c>
      <c r="D600" s="10" t="s">
        <v>170</v>
      </c>
      <c r="E600" s="10" t="s">
        <v>185</v>
      </c>
      <c r="F600" s="10" t="s">
        <v>30</v>
      </c>
      <c r="G600" s="14">
        <v>275</v>
      </c>
      <c r="H600" s="14">
        <v>2200</v>
      </c>
      <c r="I600" s="14">
        <v>3300</v>
      </c>
      <c r="J600" s="15">
        <v>0.66666666666666663</v>
      </c>
    </row>
    <row r="601" spans="1:10" x14ac:dyDescent="0.25">
      <c r="A601" s="9">
        <v>170</v>
      </c>
      <c r="B601" s="16">
        <v>40544</v>
      </c>
      <c r="C601" s="11">
        <v>5</v>
      </c>
      <c r="D601" s="11" t="s">
        <v>170</v>
      </c>
      <c r="E601" s="11" t="s">
        <v>185</v>
      </c>
      <c r="F601" s="11" t="s">
        <v>30</v>
      </c>
      <c r="G601" s="17">
        <v>275</v>
      </c>
      <c r="H601" s="17">
        <v>1375</v>
      </c>
      <c r="I601" s="17">
        <v>3300</v>
      </c>
      <c r="J601" s="18">
        <v>0.41666666666666669</v>
      </c>
    </row>
    <row r="602" spans="1:10" x14ac:dyDescent="0.25">
      <c r="A602" s="8">
        <v>170</v>
      </c>
      <c r="B602" s="13">
        <v>40909</v>
      </c>
      <c r="C602" s="10">
        <v>8</v>
      </c>
      <c r="D602" s="10" t="s">
        <v>170</v>
      </c>
      <c r="E602" s="10" t="s">
        <v>185</v>
      </c>
      <c r="F602" s="10" t="s">
        <v>30</v>
      </c>
      <c r="G602" s="14">
        <v>275</v>
      </c>
      <c r="H602" s="14">
        <v>2200</v>
      </c>
      <c r="I602" s="14">
        <v>3300</v>
      </c>
      <c r="J602" s="15">
        <v>0.66666666666666663</v>
      </c>
    </row>
    <row r="603" spans="1:10" x14ac:dyDescent="0.25">
      <c r="A603" s="9">
        <v>170</v>
      </c>
      <c r="B603" s="16">
        <v>41275</v>
      </c>
      <c r="C603" s="11">
        <v>7</v>
      </c>
      <c r="D603" s="11" t="s">
        <v>170</v>
      </c>
      <c r="E603" s="11" t="s">
        <v>185</v>
      </c>
      <c r="F603" s="11" t="s">
        <v>30</v>
      </c>
      <c r="G603" s="17">
        <v>275</v>
      </c>
      <c r="H603" s="17">
        <v>1925</v>
      </c>
      <c r="I603" s="17">
        <v>3300</v>
      </c>
      <c r="J603" s="18">
        <v>0.58333333333333337</v>
      </c>
    </row>
    <row r="604" spans="1:10" x14ac:dyDescent="0.25">
      <c r="A604" s="8">
        <v>170</v>
      </c>
      <c r="B604" s="13">
        <v>41640</v>
      </c>
      <c r="C604" s="10">
        <v>8</v>
      </c>
      <c r="D604" s="10" t="s">
        <v>170</v>
      </c>
      <c r="E604" s="10" t="s">
        <v>185</v>
      </c>
      <c r="F604" s="10" t="s">
        <v>30</v>
      </c>
      <c r="G604" s="14">
        <v>275</v>
      </c>
      <c r="H604" s="14">
        <v>2200</v>
      </c>
      <c r="I604" s="14">
        <v>3300</v>
      </c>
      <c r="J604" s="15">
        <v>0.66666666666666663</v>
      </c>
    </row>
    <row r="605" spans="1:10" x14ac:dyDescent="0.25">
      <c r="A605" s="9">
        <v>170</v>
      </c>
      <c r="B605" s="16">
        <v>42005</v>
      </c>
      <c r="C605" s="11">
        <v>7</v>
      </c>
      <c r="D605" s="11" t="s">
        <v>170</v>
      </c>
      <c r="E605" s="11" t="s">
        <v>185</v>
      </c>
      <c r="F605" s="11" t="s">
        <v>30</v>
      </c>
      <c r="G605" s="17">
        <v>275</v>
      </c>
      <c r="H605" s="17">
        <v>1925</v>
      </c>
      <c r="I605" s="17">
        <v>3300</v>
      </c>
      <c r="J605" s="18">
        <v>0.58333333333333337</v>
      </c>
    </row>
    <row r="606" spans="1:10" x14ac:dyDescent="0.25">
      <c r="A606" s="8">
        <v>170</v>
      </c>
      <c r="B606" s="13">
        <v>42370</v>
      </c>
      <c r="C606" s="10">
        <v>5</v>
      </c>
      <c r="D606" s="10" t="s">
        <v>170</v>
      </c>
      <c r="E606" s="10" t="s">
        <v>185</v>
      </c>
      <c r="F606" s="10" t="s">
        <v>30</v>
      </c>
      <c r="G606" s="14">
        <v>275</v>
      </c>
      <c r="H606" s="14">
        <v>1375</v>
      </c>
      <c r="I606" s="14">
        <v>3300</v>
      </c>
      <c r="J606" s="15">
        <v>0.41666666666666669</v>
      </c>
    </row>
    <row r="607" spans="1:10" x14ac:dyDescent="0.25">
      <c r="A607" s="9">
        <v>170</v>
      </c>
      <c r="B607" s="16">
        <v>42736</v>
      </c>
      <c r="C607" s="11">
        <v>5</v>
      </c>
      <c r="D607" s="11" t="s">
        <v>170</v>
      </c>
      <c r="E607" s="11" t="s">
        <v>185</v>
      </c>
      <c r="F607" s="11" t="s">
        <v>30</v>
      </c>
      <c r="G607" s="17">
        <v>275</v>
      </c>
      <c r="H607" s="17">
        <v>1375</v>
      </c>
      <c r="I607" s="17">
        <v>3300</v>
      </c>
      <c r="J607" s="18">
        <v>0.41666666666666669</v>
      </c>
    </row>
    <row r="608" spans="1:10" x14ac:dyDescent="0.25">
      <c r="A608" s="8">
        <v>170</v>
      </c>
      <c r="B608" s="13">
        <v>43101</v>
      </c>
      <c r="C608" s="10">
        <v>6</v>
      </c>
      <c r="D608" s="10" t="s">
        <v>170</v>
      </c>
      <c r="E608" s="10" t="s">
        <v>185</v>
      </c>
      <c r="F608" s="10" t="s">
        <v>30</v>
      </c>
      <c r="G608" s="14">
        <v>275</v>
      </c>
      <c r="H608" s="14">
        <v>1650</v>
      </c>
      <c r="I608" s="14">
        <v>3300</v>
      </c>
      <c r="J608" s="15">
        <v>0.5</v>
      </c>
    </row>
    <row r="609" spans="1:10" x14ac:dyDescent="0.25">
      <c r="A609" s="9">
        <v>170</v>
      </c>
      <c r="B609" s="16">
        <v>43466</v>
      </c>
      <c r="C609" s="11">
        <v>9</v>
      </c>
      <c r="D609" s="11" t="s">
        <v>170</v>
      </c>
      <c r="E609" s="11" t="s">
        <v>185</v>
      </c>
      <c r="F609" s="11" t="s">
        <v>30</v>
      </c>
      <c r="G609" s="17">
        <v>275</v>
      </c>
      <c r="H609" s="17">
        <v>2475</v>
      </c>
      <c r="I609" s="17">
        <v>3300</v>
      </c>
      <c r="J609" s="18">
        <v>0.75</v>
      </c>
    </row>
    <row r="610" spans="1:10" x14ac:dyDescent="0.25">
      <c r="A610" s="8">
        <v>171</v>
      </c>
      <c r="B610" s="13">
        <v>36892</v>
      </c>
      <c r="C610" s="10">
        <v>8</v>
      </c>
      <c r="D610" s="10" t="s">
        <v>170</v>
      </c>
      <c r="E610" s="10" t="s">
        <v>185</v>
      </c>
      <c r="F610" s="10" t="s">
        <v>30</v>
      </c>
      <c r="G610" s="14">
        <v>275</v>
      </c>
      <c r="H610" s="14">
        <v>2200</v>
      </c>
      <c r="I610" s="14">
        <v>3300</v>
      </c>
      <c r="J610" s="15">
        <v>0.66666666666666663</v>
      </c>
    </row>
    <row r="611" spans="1:10" x14ac:dyDescent="0.25">
      <c r="A611" s="9">
        <v>171</v>
      </c>
      <c r="B611" s="16">
        <v>37257</v>
      </c>
      <c r="C611" s="11">
        <v>5</v>
      </c>
      <c r="D611" s="11" t="s">
        <v>170</v>
      </c>
      <c r="E611" s="11" t="s">
        <v>185</v>
      </c>
      <c r="F611" s="11" t="s">
        <v>30</v>
      </c>
      <c r="G611" s="17">
        <v>275</v>
      </c>
      <c r="H611" s="17">
        <v>1375</v>
      </c>
      <c r="I611" s="17">
        <v>3300</v>
      </c>
      <c r="J611" s="18">
        <v>0.41666666666666669</v>
      </c>
    </row>
    <row r="612" spans="1:10" x14ac:dyDescent="0.25">
      <c r="A612" s="8">
        <v>171</v>
      </c>
      <c r="B612" s="13">
        <v>37622</v>
      </c>
      <c r="C612" s="10">
        <v>5</v>
      </c>
      <c r="D612" s="10" t="s">
        <v>170</v>
      </c>
      <c r="E612" s="10" t="s">
        <v>185</v>
      </c>
      <c r="F612" s="10" t="s">
        <v>30</v>
      </c>
      <c r="G612" s="14">
        <v>275</v>
      </c>
      <c r="H612" s="14">
        <v>1375</v>
      </c>
      <c r="I612" s="14">
        <v>3300</v>
      </c>
      <c r="J612" s="15">
        <v>0.41666666666666669</v>
      </c>
    </row>
    <row r="613" spans="1:10" x14ac:dyDescent="0.25">
      <c r="A613" s="9">
        <v>171</v>
      </c>
      <c r="B613" s="16">
        <v>37987</v>
      </c>
      <c r="C613" s="11">
        <v>9</v>
      </c>
      <c r="D613" s="11" t="s">
        <v>170</v>
      </c>
      <c r="E613" s="11" t="s">
        <v>185</v>
      </c>
      <c r="F613" s="11" t="s">
        <v>30</v>
      </c>
      <c r="G613" s="17">
        <v>275</v>
      </c>
      <c r="H613" s="17">
        <v>2475</v>
      </c>
      <c r="I613" s="17">
        <v>3300</v>
      </c>
      <c r="J613" s="18">
        <v>0.75</v>
      </c>
    </row>
    <row r="614" spans="1:10" x14ac:dyDescent="0.25">
      <c r="A614" s="8">
        <v>171</v>
      </c>
      <c r="B614" s="13">
        <v>38353</v>
      </c>
      <c r="C614" s="10">
        <v>6</v>
      </c>
      <c r="D614" s="10" t="s">
        <v>170</v>
      </c>
      <c r="E614" s="10" t="s">
        <v>185</v>
      </c>
      <c r="F614" s="10" t="s">
        <v>30</v>
      </c>
      <c r="G614" s="14">
        <v>275</v>
      </c>
      <c r="H614" s="14">
        <v>1650</v>
      </c>
      <c r="I614" s="14">
        <v>3300</v>
      </c>
      <c r="J614" s="15">
        <v>0.5</v>
      </c>
    </row>
    <row r="615" spans="1:10" x14ac:dyDescent="0.25">
      <c r="A615" s="9">
        <v>171</v>
      </c>
      <c r="B615" s="16">
        <v>38718</v>
      </c>
      <c r="C615" s="11">
        <v>7</v>
      </c>
      <c r="D615" s="11" t="s">
        <v>170</v>
      </c>
      <c r="E615" s="11" t="s">
        <v>185</v>
      </c>
      <c r="F615" s="11" t="s">
        <v>30</v>
      </c>
      <c r="G615" s="17">
        <v>275</v>
      </c>
      <c r="H615" s="17">
        <v>1925</v>
      </c>
      <c r="I615" s="17">
        <v>3300</v>
      </c>
      <c r="J615" s="18">
        <v>0.58333333333333337</v>
      </c>
    </row>
    <row r="616" spans="1:10" x14ac:dyDescent="0.25">
      <c r="A616" s="8">
        <v>171</v>
      </c>
      <c r="B616" s="13">
        <v>39083</v>
      </c>
      <c r="C616" s="10">
        <v>6</v>
      </c>
      <c r="D616" s="10" t="s">
        <v>170</v>
      </c>
      <c r="E616" s="10" t="s">
        <v>185</v>
      </c>
      <c r="F616" s="10" t="s">
        <v>30</v>
      </c>
      <c r="G616" s="14">
        <v>275</v>
      </c>
      <c r="H616" s="14">
        <v>1650</v>
      </c>
      <c r="I616" s="14">
        <v>3300</v>
      </c>
      <c r="J616" s="15">
        <v>0.5</v>
      </c>
    </row>
    <row r="617" spans="1:10" x14ac:dyDescent="0.25">
      <c r="A617" s="9">
        <v>171</v>
      </c>
      <c r="B617" s="16">
        <v>39448</v>
      </c>
      <c r="C617" s="11">
        <v>8</v>
      </c>
      <c r="D617" s="11" t="s">
        <v>170</v>
      </c>
      <c r="E617" s="11" t="s">
        <v>185</v>
      </c>
      <c r="F617" s="11" t="s">
        <v>30</v>
      </c>
      <c r="G617" s="17">
        <v>275</v>
      </c>
      <c r="H617" s="17">
        <v>2200</v>
      </c>
      <c r="I617" s="17">
        <v>3300</v>
      </c>
      <c r="J617" s="18">
        <v>0.66666666666666663</v>
      </c>
    </row>
    <row r="618" spans="1:10" x14ac:dyDescent="0.25">
      <c r="A618" s="8">
        <v>171</v>
      </c>
      <c r="B618" s="13">
        <v>39814</v>
      </c>
      <c r="C618" s="10">
        <v>8</v>
      </c>
      <c r="D618" s="10" t="s">
        <v>170</v>
      </c>
      <c r="E618" s="10" t="s">
        <v>185</v>
      </c>
      <c r="F618" s="10" t="s">
        <v>30</v>
      </c>
      <c r="G618" s="14">
        <v>275</v>
      </c>
      <c r="H618" s="14">
        <v>2200</v>
      </c>
      <c r="I618" s="14">
        <v>3300</v>
      </c>
      <c r="J618" s="15">
        <v>0.66666666666666663</v>
      </c>
    </row>
    <row r="619" spans="1:10" x14ac:dyDescent="0.25">
      <c r="A619" s="9">
        <v>171</v>
      </c>
      <c r="B619" s="16">
        <v>40179</v>
      </c>
      <c r="C619" s="11">
        <v>8</v>
      </c>
      <c r="D619" s="11" t="s">
        <v>170</v>
      </c>
      <c r="E619" s="11" t="s">
        <v>185</v>
      </c>
      <c r="F619" s="11" t="s">
        <v>30</v>
      </c>
      <c r="G619" s="17">
        <v>275</v>
      </c>
      <c r="H619" s="17">
        <v>2200</v>
      </c>
      <c r="I619" s="17">
        <v>3300</v>
      </c>
      <c r="J619" s="18">
        <v>0.66666666666666663</v>
      </c>
    </row>
    <row r="620" spans="1:10" x14ac:dyDescent="0.25">
      <c r="A620" s="8">
        <v>171</v>
      </c>
      <c r="B620" s="13">
        <v>40544</v>
      </c>
      <c r="C620" s="10">
        <v>5</v>
      </c>
      <c r="D620" s="10" t="s">
        <v>170</v>
      </c>
      <c r="E620" s="10" t="s">
        <v>185</v>
      </c>
      <c r="F620" s="10" t="s">
        <v>30</v>
      </c>
      <c r="G620" s="14">
        <v>275</v>
      </c>
      <c r="H620" s="14">
        <v>1375</v>
      </c>
      <c r="I620" s="14">
        <v>3300</v>
      </c>
      <c r="J620" s="15">
        <v>0.41666666666666669</v>
      </c>
    </row>
    <row r="621" spans="1:10" x14ac:dyDescent="0.25">
      <c r="A621" s="9">
        <v>171</v>
      </c>
      <c r="B621" s="16">
        <v>40909</v>
      </c>
      <c r="C621" s="11">
        <v>5</v>
      </c>
      <c r="D621" s="11" t="s">
        <v>170</v>
      </c>
      <c r="E621" s="11" t="s">
        <v>185</v>
      </c>
      <c r="F621" s="11" t="s">
        <v>30</v>
      </c>
      <c r="G621" s="17">
        <v>275</v>
      </c>
      <c r="H621" s="17">
        <v>1375</v>
      </c>
      <c r="I621" s="17">
        <v>3300</v>
      </c>
      <c r="J621" s="18">
        <v>0.41666666666666669</v>
      </c>
    </row>
    <row r="622" spans="1:10" x14ac:dyDescent="0.25">
      <c r="A622" s="8">
        <v>171</v>
      </c>
      <c r="B622" s="13">
        <v>41275</v>
      </c>
      <c r="C622" s="10">
        <v>9</v>
      </c>
      <c r="D622" s="10" t="s">
        <v>170</v>
      </c>
      <c r="E622" s="10" t="s">
        <v>185</v>
      </c>
      <c r="F622" s="10" t="s">
        <v>30</v>
      </c>
      <c r="G622" s="14">
        <v>275</v>
      </c>
      <c r="H622" s="14">
        <v>2475</v>
      </c>
      <c r="I622" s="14">
        <v>3300</v>
      </c>
      <c r="J622" s="15">
        <v>0.75</v>
      </c>
    </row>
    <row r="623" spans="1:10" x14ac:dyDescent="0.25">
      <c r="A623" s="9">
        <v>171</v>
      </c>
      <c r="B623" s="16">
        <v>41640</v>
      </c>
      <c r="C623" s="11">
        <v>8</v>
      </c>
      <c r="D623" s="11" t="s">
        <v>170</v>
      </c>
      <c r="E623" s="11" t="s">
        <v>185</v>
      </c>
      <c r="F623" s="11" t="s">
        <v>30</v>
      </c>
      <c r="G623" s="17">
        <v>275</v>
      </c>
      <c r="H623" s="17">
        <v>2200</v>
      </c>
      <c r="I623" s="17">
        <v>3300</v>
      </c>
      <c r="J623" s="18">
        <v>0.66666666666666663</v>
      </c>
    </row>
    <row r="624" spans="1:10" x14ac:dyDescent="0.25">
      <c r="A624" s="8">
        <v>171</v>
      </c>
      <c r="B624" s="13">
        <v>42005</v>
      </c>
      <c r="C624" s="10">
        <v>6</v>
      </c>
      <c r="D624" s="10" t="s">
        <v>170</v>
      </c>
      <c r="E624" s="10" t="s">
        <v>185</v>
      </c>
      <c r="F624" s="10" t="s">
        <v>30</v>
      </c>
      <c r="G624" s="14">
        <v>275</v>
      </c>
      <c r="H624" s="14">
        <v>1650</v>
      </c>
      <c r="I624" s="14">
        <v>3300</v>
      </c>
      <c r="J624" s="15">
        <v>0.5</v>
      </c>
    </row>
    <row r="625" spans="1:10" x14ac:dyDescent="0.25">
      <c r="A625" s="9">
        <v>171</v>
      </c>
      <c r="B625" s="16">
        <v>42370</v>
      </c>
      <c r="C625" s="11">
        <v>5</v>
      </c>
      <c r="D625" s="11" t="s">
        <v>170</v>
      </c>
      <c r="E625" s="11" t="s">
        <v>185</v>
      </c>
      <c r="F625" s="11" t="s">
        <v>30</v>
      </c>
      <c r="G625" s="17">
        <v>275</v>
      </c>
      <c r="H625" s="17">
        <v>1375</v>
      </c>
      <c r="I625" s="17">
        <v>3300</v>
      </c>
      <c r="J625" s="18">
        <v>0.41666666666666669</v>
      </c>
    </row>
    <row r="626" spans="1:10" x14ac:dyDescent="0.25">
      <c r="A626" s="8">
        <v>171</v>
      </c>
      <c r="B626" s="13">
        <v>42736</v>
      </c>
      <c r="C626" s="10">
        <v>5</v>
      </c>
      <c r="D626" s="10" t="s">
        <v>170</v>
      </c>
      <c r="E626" s="10" t="s">
        <v>185</v>
      </c>
      <c r="F626" s="10" t="s">
        <v>30</v>
      </c>
      <c r="G626" s="14">
        <v>275</v>
      </c>
      <c r="H626" s="14">
        <v>1375</v>
      </c>
      <c r="I626" s="14">
        <v>3300</v>
      </c>
      <c r="J626" s="15">
        <v>0.41666666666666669</v>
      </c>
    </row>
    <row r="627" spans="1:10" x14ac:dyDescent="0.25">
      <c r="A627" s="9">
        <v>171</v>
      </c>
      <c r="B627" s="16">
        <v>43101</v>
      </c>
      <c r="C627" s="11">
        <v>9</v>
      </c>
      <c r="D627" s="11" t="s">
        <v>170</v>
      </c>
      <c r="E627" s="11" t="s">
        <v>185</v>
      </c>
      <c r="F627" s="11" t="s">
        <v>30</v>
      </c>
      <c r="G627" s="17">
        <v>275</v>
      </c>
      <c r="H627" s="17">
        <v>2475</v>
      </c>
      <c r="I627" s="17">
        <v>3300</v>
      </c>
      <c r="J627" s="18">
        <v>0.75</v>
      </c>
    </row>
    <row r="628" spans="1:10" x14ac:dyDescent="0.25">
      <c r="A628" s="8">
        <v>171</v>
      </c>
      <c r="B628" s="13">
        <v>43466</v>
      </c>
      <c r="C628" s="10">
        <v>6</v>
      </c>
      <c r="D628" s="10" t="s">
        <v>170</v>
      </c>
      <c r="E628" s="10" t="s">
        <v>185</v>
      </c>
      <c r="F628" s="10" t="s">
        <v>30</v>
      </c>
      <c r="G628" s="14">
        <v>275</v>
      </c>
      <c r="H628" s="14">
        <v>1650</v>
      </c>
      <c r="I628" s="14">
        <v>3300</v>
      </c>
      <c r="J628" s="15">
        <v>0.5</v>
      </c>
    </row>
    <row r="629" spans="1:10" x14ac:dyDescent="0.25">
      <c r="A629" s="9">
        <v>172</v>
      </c>
      <c r="B629" s="16">
        <v>36892</v>
      </c>
      <c r="C629" s="11">
        <v>6</v>
      </c>
      <c r="D629" s="11" t="s">
        <v>170</v>
      </c>
      <c r="E629" s="11" t="s">
        <v>185</v>
      </c>
      <c r="F629" s="11" t="s">
        <v>30</v>
      </c>
      <c r="G629" s="17">
        <v>300</v>
      </c>
      <c r="H629" s="17">
        <v>1800</v>
      </c>
      <c r="I629" s="17">
        <v>3600</v>
      </c>
      <c r="J629" s="18">
        <v>0.5</v>
      </c>
    </row>
    <row r="630" spans="1:10" x14ac:dyDescent="0.25">
      <c r="A630" s="8">
        <v>172</v>
      </c>
      <c r="B630" s="13">
        <v>37257</v>
      </c>
      <c r="C630" s="10">
        <v>9</v>
      </c>
      <c r="D630" s="10" t="s">
        <v>170</v>
      </c>
      <c r="E630" s="10" t="s">
        <v>185</v>
      </c>
      <c r="F630" s="10" t="s">
        <v>30</v>
      </c>
      <c r="G630" s="14">
        <v>300</v>
      </c>
      <c r="H630" s="14">
        <v>2700</v>
      </c>
      <c r="I630" s="14">
        <v>3600</v>
      </c>
      <c r="J630" s="15">
        <v>0.75</v>
      </c>
    </row>
    <row r="631" spans="1:10" x14ac:dyDescent="0.25">
      <c r="A631" s="9">
        <v>172</v>
      </c>
      <c r="B631" s="16">
        <v>37622</v>
      </c>
      <c r="C631" s="11">
        <v>8</v>
      </c>
      <c r="D631" s="11" t="s">
        <v>170</v>
      </c>
      <c r="E631" s="11" t="s">
        <v>185</v>
      </c>
      <c r="F631" s="11" t="s">
        <v>30</v>
      </c>
      <c r="G631" s="17">
        <v>300</v>
      </c>
      <c r="H631" s="17">
        <v>2400</v>
      </c>
      <c r="I631" s="17">
        <v>3600</v>
      </c>
      <c r="J631" s="18">
        <v>0.66666666666666663</v>
      </c>
    </row>
    <row r="632" spans="1:10" x14ac:dyDescent="0.25">
      <c r="A632" s="8">
        <v>172</v>
      </c>
      <c r="B632" s="13">
        <v>37987</v>
      </c>
      <c r="C632" s="10">
        <v>8</v>
      </c>
      <c r="D632" s="10" t="s">
        <v>170</v>
      </c>
      <c r="E632" s="10" t="s">
        <v>185</v>
      </c>
      <c r="F632" s="10" t="s">
        <v>30</v>
      </c>
      <c r="G632" s="14">
        <v>300</v>
      </c>
      <c r="H632" s="14">
        <v>2400</v>
      </c>
      <c r="I632" s="14">
        <v>3600</v>
      </c>
      <c r="J632" s="15">
        <v>0.66666666666666663</v>
      </c>
    </row>
    <row r="633" spans="1:10" x14ac:dyDescent="0.25">
      <c r="A633" s="9">
        <v>172</v>
      </c>
      <c r="B633" s="16">
        <v>38353</v>
      </c>
      <c r="C633" s="11">
        <v>8</v>
      </c>
      <c r="D633" s="11" t="s">
        <v>170</v>
      </c>
      <c r="E633" s="11" t="s">
        <v>185</v>
      </c>
      <c r="F633" s="11" t="s">
        <v>30</v>
      </c>
      <c r="G633" s="17">
        <v>300</v>
      </c>
      <c r="H633" s="17">
        <v>2400</v>
      </c>
      <c r="I633" s="17">
        <v>3600</v>
      </c>
      <c r="J633" s="18">
        <v>0.66666666666666663</v>
      </c>
    </row>
    <row r="634" spans="1:10" x14ac:dyDescent="0.25">
      <c r="A634" s="8">
        <v>172</v>
      </c>
      <c r="B634" s="13">
        <v>38718</v>
      </c>
      <c r="C634" s="10">
        <v>6</v>
      </c>
      <c r="D634" s="10" t="s">
        <v>170</v>
      </c>
      <c r="E634" s="10" t="s">
        <v>185</v>
      </c>
      <c r="F634" s="10" t="s">
        <v>30</v>
      </c>
      <c r="G634" s="14">
        <v>300</v>
      </c>
      <c r="H634" s="14">
        <v>1800</v>
      </c>
      <c r="I634" s="14">
        <v>3600</v>
      </c>
      <c r="J634" s="15">
        <v>0.5</v>
      </c>
    </row>
    <row r="635" spans="1:10" x14ac:dyDescent="0.25">
      <c r="A635" s="9">
        <v>172</v>
      </c>
      <c r="B635" s="16">
        <v>39083</v>
      </c>
      <c r="C635" s="11">
        <v>5</v>
      </c>
      <c r="D635" s="11" t="s">
        <v>170</v>
      </c>
      <c r="E635" s="11" t="s">
        <v>185</v>
      </c>
      <c r="F635" s="11" t="s">
        <v>30</v>
      </c>
      <c r="G635" s="17">
        <v>300</v>
      </c>
      <c r="H635" s="17">
        <v>1500</v>
      </c>
      <c r="I635" s="17">
        <v>3600</v>
      </c>
      <c r="J635" s="18">
        <v>0.41666666666666669</v>
      </c>
    </row>
    <row r="636" spans="1:10" x14ac:dyDescent="0.25">
      <c r="A636" s="8">
        <v>172</v>
      </c>
      <c r="B636" s="13">
        <v>39448</v>
      </c>
      <c r="C636" s="10">
        <v>8</v>
      </c>
      <c r="D636" s="10" t="s">
        <v>170</v>
      </c>
      <c r="E636" s="10" t="s">
        <v>185</v>
      </c>
      <c r="F636" s="10" t="s">
        <v>30</v>
      </c>
      <c r="G636" s="14">
        <v>300</v>
      </c>
      <c r="H636" s="14">
        <v>2400</v>
      </c>
      <c r="I636" s="14">
        <v>3600</v>
      </c>
      <c r="J636" s="15">
        <v>0.66666666666666663</v>
      </c>
    </row>
    <row r="637" spans="1:10" x14ac:dyDescent="0.25">
      <c r="A637" s="9">
        <v>172</v>
      </c>
      <c r="B637" s="16">
        <v>39814</v>
      </c>
      <c r="C637" s="11">
        <v>7</v>
      </c>
      <c r="D637" s="11" t="s">
        <v>170</v>
      </c>
      <c r="E637" s="11" t="s">
        <v>185</v>
      </c>
      <c r="F637" s="11" t="s">
        <v>30</v>
      </c>
      <c r="G637" s="17">
        <v>300</v>
      </c>
      <c r="H637" s="17">
        <v>2100</v>
      </c>
      <c r="I637" s="17">
        <v>3600</v>
      </c>
      <c r="J637" s="18">
        <v>0.58333333333333337</v>
      </c>
    </row>
    <row r="638" spans="1:10" x14ac:dyDescent="0.25">
      <c r="A638" s="8">
        <v>172</v>
      </c>
      <c r="B638" s="13">
        <v>40179</v>
      </c>
      <c r="C638" s="10">
        <v>5</v>
      </c>
      <c r="D638" s="10" t="s">
        <v>170</v>
      </c>
      <c r="E638" s="10" t="s">
        <v>185</v>
      </c>
      <c r="F638" s="10" t="s">
        <v>30</v>
      </c>
      <c r="G638" s="14">
        <v>300</v>
      </c>
      <c r="H638" s="14">
        <v>1500</v>
      </c>
      <c r="I638" s="14">
        <v>3600</v>
      </c>
      <c r="J638" s="15">
        <v>0.41666666666666669</v>
      </c>
    </row>
    <row r="639" spans="1:10" x14ac:dyDescent="0.25">
      <c r="A639" s="9">
        <v>172</v>
      </c>
      <c r="B639" s="16">
        <v>40544</v>
      </c>
      <c r="C639" s="11">
        <v>6</v>
      </c>
      <c r="D639" s="11" t="s">
        <v>170</v>
      </c>
      <c r="E639" s="11" t="s">
        <v>185</v>
      </c>
      <c r="F639" s="11" t="s">
        <v>30</v>
      </c>
      <c r="G639" s="17">
        <v>300</v>
      </c>
      <c r="H639" s="17">
        <v>1800</v>
      </c>
      <c r="I639" s="17">
        <v>3600</v>
      </c>
      <c r="J639" s="18">
        <v>0.5</v>
      </c>
    </row>
    <row r="640" spans="1:10" x14ac:dyDescent="0.25">
      <c r="A640" s="8">
        <v>172</v>
      </c>
      <c r="B640" s="13">
        <v>40909</v>
      </c>
      <c r="C640" s="10">
        <v>9</v>
      </c>
      <c r="D640" s="10" t="s">
        <v>170</v>
      </c>
      <c r="E640" s="10" t="s">
        <v>185</v>
      </c>
      <c r="F640" s="10" t="s">
        <v>30</v>
      </c>
      <c r="G640" s="14">
        <v>300</v>
      </c>
      <c r="H640" s="14">
        <v>2700</v>
      </c>
      <c r="I640" s="14">
        <v>3600</v>
      </c>
      <c r="J640" s="15">
        <v>0.75</v>
      </c>
    </row>
    <row r="641" spans="1:10" x14ac:dyDescent="0.25">
      <c r="A641" s="9">
        <v>172</v>
      </c>
      <c r="B641" s="16">
        <v>41275</v>
      </c>
      <c r="C641" s="11">
        <v>5</v>
      </c>
      <c r="D641" s="11" t="s">
        <v>170</v>
      </c>
      <c r="E641" s="11" t="s">
        <v>185</v>
      </c>
      <c r="F641" s="11" t="s">
        <v>30</v>
      </c>
      <c r="G641" s="17">
        <v>300</v>
      </c>
      <c r="H641" s="17">
        <v>1500</v>
      </c>
      <c r="I641" s="17">
        <v>3600</v>
      </c>
      <c r="J641" s="18">
        <v>0.41666666666666669</v>
      </c>
    </row>
    <row r="642" spans="1:10" x14ac:dyDescent="0.25">
      <c r="A642" s="8">
        <v>172</v>
      </c>
      <c r="B642" s="13">
        <v>41640</v>
      </c>
      <c r="C642" s="10">
        <v>9</v>
      </c>
      <c r="D642" s="10" t="s">
        <v>170</v>
      </c>
      <c r="E642" s="10" t="s">
        <v>185</v>
      </c>
      <c r="F642" s="10" t="s">
        <v>30</v>
      </c>
      <c r="G642" s="14">
        <v>300</v>
      </c>
      <c r="H642" s="14">
        <v>2700</v>
      </c>
      <c r="I642" s="14">
        <v>3600</v>
      </c>
      <c r="J642" s="15">
        <v>0.75</v>
      </c>
    </row>
    <row r="643" spans="1:10" x14ac:dyDescent="0.25">
      <c r="A643" s="9">
        <v>172</v>
      </c>
      <c r="B643" s="16">
        <v>42005</v>
      </c>
      <c r="C643" s="11">
        <v>6</v>
      </c>
      <c r="D643" s="11" t="s">
        <v>170</v>
      </c>
      <c r="E643" s="11" t="s">
        <v>185</v>
      </c>
      <c r="F643" s="11" t="s">
        <v>30</v>
      </c>
      <c r="G643" s="17">
        <v>300</v>
      </c>
      <c r="H643" s="17">
        <v>1800</v>
      </c>
      <c r="I643" s="17">
        <v>3600</v>
      </c>
      <c r="J643" s="18">
        <v>0.5</v>
      </c>
    </row>
    <row r="644" spans="1:10" x14ac:dyDescent="0.25">
      <c r="A644" s="8">
        <v>172</v>
      </c>
      <c r="B644" s="13">
        <v>42370</v>
      </c>
      <c r="C644" s="10">
        <v>6</v>
      </c>
      <c r="D644" s="10" t="s">
        <v>170</v>
      </c>
      <c r="E644" s="10" t="s">
        <v>185</v>
      </c>
      <c r="F644" s="10" t="s">
        <v>30</v>
      </c>
      <c r="G644" s="14">
        <v>300</v>
      </c>
      <c r="H644" s="14">
        <v>1800</v>
      </c>
      <c r="I644" s="14">
        <v>3600</v>
      </c>
      <c r="J644" s="15">
        <v>0.5</v>
      </c>
    </row>
    <row r="645" spans="1:10" x14ac:dyDescent="0.25">
      <c r="A645" s="9">
        <v>172</v>
      </c>
      <c r="B645" s="16">
        <v>42736</v>
      </c>
      <c r="C645" s="11">
        <v>6</v>
      </c>
      <c r="D645" s="11" t="s">
        <v>170</v>
      </c>
      <c r="E645" s="11" t="s">
        <v>185</v>
      </c>
      <c r="F645" s="11" t="s">
        <v>30</v>
      </c>
      <c r="G645" s="17">
        <v>300</v>
      </c>
      <c r="H645" s="17">
        <v>1800</v>
      </c>
      <c r="I645" s="17">
        <v>3600</v>
      </c>
      <c r="J645" s="18">
        <v>0.5</v>
      </c>
    </row>
    <row r="646" spans="1:10" x14ac:dyDescent="0.25">
      <c r="A646" s="8">
        <v>172</v>
      </c>
      <c r="B646" s="13">
        <v>43101</v>
      </c>
      <c r="C646" s="10">
        <v>8</v>
      </c>
      <c r="D646" s="10" t="s">
        <v>170</v>
      </c>
      <c r="E646" s="10" t="s">
        <v>185</v>
      </c>
      <c r="F646" s="10" t="s">
        <v>30</v>
      </c>
      <c r="G646" s="14">
        <v>300</v>
      </c>
      <c r="H646" s="14">
        <v>2400</v>
      </c>
      <c r="I646" s="14">
        <v>3600</v>
      </c>
      <c r="J646" s="15">
        <v>0.66666666666666663</v>
      </c>
    </row>
    <row r="647" spans="1:10" x14ac:dyDescent="0.25">
      <c r="A647" s="9">
        <v>172</v>
      </c>
      <c r="B647" s="16">
        <v>43466</v>
      </c>
      <c r="C647" s="11">
        <v>9</v>
      </c>
      <c r="D647" s="11" t="s">
        <v>170</v>
      </c>
      <c r="E647" s="11" t="s">
        <v>185</v>
      </c>
      <c r="F647" s="11" t="s">
        <v>30</v>
      </c>
      <c r="G647" s="17">
        <v>300</v>
      </c>
      <c r="H647" s="17">
        <v>2700</v>
      </c>
      <c r="I647" s="17">
        <v>3600</v>
      </c>
      <c r="J647" s="18">
        <v>0.75</v>
      </c>
    </row>
    <row r="648" spans="1:10" x14ac:dyDescent="0.25">
      <c r="A648" s="8">
        <v>173</v>
      </c>
      <c r="B648" s="13">
        <v>36892</v>
      </c>
      <c r="C648" s="10">
        <v>8</v>
      </c>
      <c r="D648" s="10" t="s">
        <v>170</v>
      </c>
      <c r="E648" s="10" t="s">
        <v>185</v>
      </c>
      <c r="F648" s="10" t="s">
        <v>30</v>
      </c>
      <c r="G648" s="14">
        <v>300</v>
      </c>
      <c r="H648" s="14">
        <v>2400</v>
      </c>
      <c r="I648" s="14">
        <v>3600</v>
      </c>
      <c r="J648" s="15">
        <v>0.66666666666666663</v>
      </c>
    </row>
    <row r="649" spans="1:10" x14ac:dyDescent="0.25">
      <c r="A649" s="9">
        <v>173</v>
      </c>
      <c r="B649" s="16">
        <v>37257</v>
      </c>
      <c r="C649" s="11">
        <v>7</v>
      </c>
      <c r="D649" s="11" t="s">
        <v>170</v>
      </c>
      <c r="E649" s="11" t="s">
        <v>185</v>
      </c>
      <c r="F649" s="11" t="s">
        <v>30</v>
      </c>
      <c r="G649" s="17">
        <v>300</v>
      </c>
      <c r="H649" s="17">
        <v>2100</v>
      </c>
      <c r="I649" s="17">
        <v>3600</v>
      </c>
      <c r="J649" s="18">
        <v>0.58333333333333337</v>
      </c>
    </row>
    <row r="650" spans="1:10" x14ac:dyDescent="0.25">
      <c r="A650" s="8">
        <v>173</v>
      </c>
      <c r="B650" s="13">
        <v>37622</v>
      </c>
      <c r="C650" s="10">
        <v>8</v>
      </c>
      <c r="D650" s="10" t="s">
        <v>170</v>
      </c>
      <c r="E650" s="10" t="s">
        <v>185</v>
      </c>
      <c r="F650" s="10" t="s">
        <v>30</v>
      </c>
      <c r="G650" s="14">
        <v>300</v>
      </c>
      <c r="H650" s="14">
        <v>2400</v>
      </c>
      <c r="I650" s="14">
        <v>3600</v>
      </c>
      <c r="J650" s="15">
        <v>0.66666666666666663</v>
      </c>
    </row>
    <row r="651" spans="1:10" x14ac:dyDescent="0.25">
      <c r="A651" s="9">
        <v>173</v>
      </c>
      <c r="B651" s="16">
        <v>37987</v>
      </c>
      <c r="C651" s="11">
        <v>6</v>
      </c>
      <c r="D651" s="11" t="s">
        <v>170</v>
      </c>
      <c r="E651" s="11" t="s">
        <v>185</v>
      </c>
      <c r="F651" s="11" t="s">
        <v>30</v>
      </c>
      <c r="G651" s="17">
        <v>300</v>
      </c>
      <c r="H651" s="17">
        <v>1800</v>
      </c>
      <c r="I651" s="17">
        <v>3600</v>
      </c>
      <c r="J651" s="18">
        <v>0.5</v>
      </c>
    </row>
    <row r="652" spans="1:10" x14ac:dyDescent="0.25">
      <c r="A652" s="8">
        <v>173</v>
      </c>
      <c r="B652" s="13">
        <v>38353</v>
      </c>
      <c r="C652" s="10">
        <v>6</v>
      </c>
      <c r="D652" s="10" t="s">
        <v>170</v>
      </c>
      <c r="E652" s="10" t="s">
        <v>185</v>
      </c>
      <c r="F652" s="10" t="s">
        <v>30</v>
      </c>
      <c r="G652" s="14">
        <v>300</v>
      </c>
      <c r="H652" s="14">
        <v>1800</v>
      </c>
      <c r="I652" s="14">
        <v>3600</v>
      </c>
      <c r="J652" s="15">
        <v>0.5</v>
      </c>
    </row>
    <row r="653" spans="1:10" x14ac:dyDescent="0.25">
      <c r="A653" s="9">
        <v>173</v>
      </c>
      <c r="B653" s="16">
        <v>38718</v>
      </c>
      <c r="C653" s="11">
        <v>7</v>
      </c>
      <c r="D653" s="11" t="s">
        <v>170</v>
      </c>
      <c r="E653" s="11" t="s">
        <v>185</v>
      </c>
      <c r="F653" s="11" t="s">
        <v>30</v>
      </c>
      <c r="G653" s="17">
        <v>300</v>
      </c>
      <c r="H653" s="17">
        <v>2100</v>
      </c>
      <c r="I653" s="17">
        <v>3600</v>
      </c>
      <c r="J653" s="18">
        <v>0.58333333333333337</v>
      </c>
    </row>
    <row r="654" spans="1:10" x14ac:dyDescent="0.25">
      <c r="A654" s="8">
        <v>173</v>
      </c>
      <c r="B654" s="13">
        <v>39083</v>
      </c>
      <c r="C654" s="10">
        <v>8</v>
      </c>
      <c r="D654" s="10" t="s">
        <v>170</v>
      </c>
      <c r="E654" s="10" t="s">
        <v>185</v>
      </c>
      <c r="F654" s="10" t="s">
        <v>30</v>
      </c>
      <c r="G654" s="14">
        <v>300</v>
      </c>
      <c r="H654" s="14">
        <v>2400</v>
      </c>
      <c r="I654" s="14">
        <v>3600</v>
      </c>
      <c r="J654" s="15">
        <v>0.66666666666666663</v>
      </c>
    </row>
    <row r="655" spans="1:10" x14ac:dyDescent="0.25">
      <c r="A655" s="9">
        <v>173</v>
      </c>
      <c r="B655" s="16">
        <v>39448</v>
      </c>
      <c r="C655" s="11">
        <v>6</v>
      </c>
      <c r="D655" s="11" t="s">
        <v>170</v>
      </c>
      <c r="E655" s="11" t="s">
        <v>185</v>
      </c>
      <c r="F655" s="11" t="s">
        <v>30</v>
      </c>
      <c r="G655" s="17">
        <v>300</v>
      </c>
      <c r="H655" s="17">
        <v>1800</v>
      </c>
      <c r="I655" s="17">
        <v>3600</v>
      </c>
      <c r="J655" s="18">
        <v>0.5</v>
      </c>
    </row>
    <row r="656" spans="1:10" x14ac:dyDescent="0.25">
      <c r="A656" s="8">
        <v>173</v>
      </c>
      <c r="B656" s="13">
        <v>39814</v>
      </c>
      <c r="C656" s="10">
        <v>6</v>
      </c>
      <c r="D656" s="10" t="s">
        <v>170</v>
      </c>
      <c r="E656" s="10" t="s">
        <v>185</v>
      </c>
      <c r="F656" s="10" t="s">
        <v>30</v>
      </c>
      <c r="G656" s="14">
        <v>300</v>
      </c>
      <c r="H656" s="14">
        <v>1800</v>
      </c>
      <c r="I656" s="14">
        <v>3600</v>
      </c>
      <c r="J656" s="15">
        <v>0.5</v>
      </c>
    </row>
    <row r="657" spans="1:10" x14ac:dyDescent="0.25">
      <c r="A657" s="9">
        <v>173</v>
      </c>
      <c r="B657" s="16">
        <v>40179</v>
      </c>
      <c r="C657" s="11">
        <v>7</v>
      </c>
      <c r="D657" s="11" t="s">
        <v>170</v>
      </c>
      <c r="E657" s="11" t="s">
        <v>185</v>
      </c>
      <c r="F657" s="11" t="s">
        <v>30</v>
      </c>
      <c r="G657" s="17">
        <v>300</v>
      </c>
      <c r="H657" s="17">
        <v>2100</v>
      </c>
      <c r="I657" s="17">
        <v>3600</v>
      </c>
      <c r="J657" s="18">
        <v>0.58333333333333337</v>
      </c>
    </row>
    <row r="658" spans="1:10" x14ac:dyDescent="0.25">
      <c r="A658" s="8">
        <v>173</v>
      </c>
      <c r="B658" s="13">
        <v>40544</v>
      </c>
      <c r="C658" s="10">
        <v>8</v>
      </c>
      <c r="D658" s="10" t="s">
        <v>170</v>
      </c>
      <c r="E658" s="10" t="s">
        <v>185</v>
      </c>
      <c r="F658" s="10" t="s">
        <v>30</v>
      </c>
      <c r="G658" s="14">
        <v>300</v>
      </c>
      <c r="H658" s="14">
        <v>2400</v>
      </c>
      <c r="I658" s="14">
        <v>3600</v>
      </c>
      <c r="J658" s="15">
        <v>0.66666666666666663</v>
      </c>
    </row>
    <row r="659" spans="1:10" x14ac:dyDescent="0.25">
      <c r="A659" s="9">
        <v>173</v>
      </c>
      <c r="B659" s="16">
        <v>40909</v>
      </c>
      <c r="C659" s="11">
        <v>8</v>
      </c>
      <c r="D659" s="11" t="s">
        <v>170</v>
      </c>
      <c r="E659" s="11" t="s">
        <v>185</v>
      </c>
      <c r="F659" s="11" t="s">
        <v>30</v>
      </c>
      <c r="G659" s="17">
        <v>300</v>
      </c>
      <c r="H659" s="17">
        <v>2400</v>
      </c>
      <c r="I659" s="17">
        <v>3600</v>
      </c>
      <c r="J659" s="18">
        <v>0.66666666666666663</v>
      </c>
    </row>
    <row r="660" spans="1:10" x14ac:dyDescent="0.25">
      <c r="A660" s="8">
        <v>173</v>
      </c>
      <c r="B660" s="13">
        <v>41275</v>
      </c>
      <c r="C660" s="10">
        <v>5</v>
      </c>
      <c r="D660" s="10" t="s">
        <v>170</v>
      </c>
      <c r="E660" s="10" t="s">
        <v>185</v>
      </c>
      <c r="F660" s="10" t="s">
        <v>30</v>
      </c>
      <c r="G660" s="14">
        <v>300</v>
      </c>
      <c r="H660" s="14">
        <v>1500</v>
      </c>
      <c r="I660" s="14">
        <v>3600</v>
      </c>
      <c r="J660" s="15">
        <v>0.41666666666666669</v>
      </c>
    </row>
    <row r="661" spans="1:10" x14ac:dyDescent="0.25">
      <c r="A661" s="9">
        <v>173</v>
      </c>
      <c r="B661" s="16">
        <v>41640</v>
      </c>
      <c r="C661" s="11">
        <v>5</v>
      </c>
      <c r="D661" s="11" t="s">
        <v>170</v>
      </c>
      <c r="E661" s="11" t="s">
        <v>185</v>
      </c>
      <c r="F661" s="11" t="s">
        <v>30</v>
      </c>
      <c r="G661" s="17">
        <v>300</v>
      </c>
      <c r="H661" s="17">
        <v>1500</v>
      </c>
      <c r="I661" s="17">
        <v>3600</v>
      </c>
      <c r="J661" s="18">
        <v>0.41666666666666669</v>
      </c>
    </row>
    <row r="662" spans="1:10" x14ac:dyDescent="0.25">
      <c r="A662" s="8">
        <v>173</v>
      </c>
      <c r="B662" s="13">
        <v>42005</v>
      </c>
      <c r="C662" s="10">
        <v>9</v>
      </c>
      <c r="D662" s="10" t="s">
        <v>170</v>
      </c>
      <c r="E662" s="10" t="s">
        <v>185</v>
      </c>
      <c r="F662" s="10" t="s">
        <v>30</v>
      </c>
      <c r="G662" s="14">
        <v>300</v>
      </c>
      <c r="H662" s="14">
        <v>2700</v>
      </c>
      <c r="I662" s="14">
        <v>3600</v>
      </c>
      <c r="J662" s="15">
        <v>0.75</v>
      </c>
    </row>
    <row r="663" spans="1:10" x14ac:dyDescent="0.25">
      <c r="A663" s="9">
        <v>173</v>
      </c>
      <c r="B663" s="16">
        <v>42370</v>
      </c>
      <c r="C663" s="11">
        <v>6</v>
      </c>
      <c r="D663" s="11" t="s">
        <v>170</v>
      </c>
      <c r="E663" s="11" t="s">
        <v>185</v>
      </c>
      <c r="F663" s="11" t="s">
        <v>30</v>
      </c>
      <c r="G663" s="17">
        <v>300</v>
      </c>
      <c r="H663" s="17">
        <v>1800</v>
      </c>
      <c r="I663" s="17">
        <v>3600</v>
      </c>
      <c r="J663" s="18">
        <v>0.5</v>
      </c>
    </row>
    <row r="664" spans="1:10" x14ac:dyDescent="0.25">
      <c r="A664" s="8">
        <v>173</v>
      </c>
      <c r="B664" s="13">
        <v>42736</v>
      </c>
      <c r="C664" s="10">
        <v>6</v>
      </c>
      <c r="D664" s="10" t="s">
        <v>170</v>
      </c>
      <c r="E664" s="10" t="s">
        <v>185</v>
      </c>
      <c r="F664" s="10" t="s">
        <v>30</v>
      </c>
      <c r="G664" s="14">
        <v>300</v>
      </c>
      <c r="H664" s="14">
        <v>1800</v>
      </c>
      <c r="I664" s="14">
        <v>3600</v>
      </c>
      <c r="J664" s="15">
        <v>0.5</v>
      </c>
    </row>
    <row r="665" spans="1:10" x14ac:dyDescent="0.25">
      <c r="A665" s="9">
        <v>173</v>
      </c>
      <c r="B665" s="16">
        <v>43101</v>
      </c>
      <c r="C665" s="11">
        <v>10</v>
      </c>
      <c r="D665" s="11" t="s">
        <v>170</v>
      </c>
      <c r="E665" s="11" t="s">
        <v>185</v>
      </c>
      <c r="F665" s="11" t="s">
        <v>30</v>
      </c>
      <c r="G665" s="17">
        <v>300</v>
      </c>
      <c r="H665" s="17">
        <v>3000</v>
      </c>
      <c r="I665" s="17">
        <v>3600</v>
      </c>
      <c r="J665" s="18">
        <v>0.83333333333333337</v>
      </c>
    </row>
    <row r="666" spans="1:10" x14ac:dyDescent="0.25">
      <c r="A666" s="8">
        <v>173</v>
      </c>
      <c r="B666" s="13">
        <v>43466</v>
      </c>
      <c r="C666" s="10">
        <v>9</v>
      </c>
      <c r="D666" s="10" t="s">
        <v>170</v>
      </c>
      <c r="E666" s="10" t="s">
        <v>185</v>
      </c>
      <c r="F666" s="10" t="s">
        <v>30</v>
      </c>
      <c r="G666" s="14">
        <v>300</v>
      </c>
      <c r="H666" s="14">
        <v>2700</v>
      </c>
      <c r="I666" s="14">
        <v>3600</v>
      </c>
      <c r="J666" s="15">
        <v>0.75</v>
      </c>
    </row>
    <row r="667" spans="1:10" x14ac:dyDescent="0.25">
      <c r="A667" s="9">
        <v>174</v>
      </c>
      <c r="B667" s="16">
        <v>36892</v>
      </c>
      <c r="C667" s="11">
        <v>6</v>
      </c>
      <c r="D667" s="11" t="s">
        <v>170</v>
      </c>
      <c r="E667" s="11" t="s">
        <v>185</v>
      </c>
      <c r="F667" s="11" t="s">
        <v>30</v>
      </c>
      <c r="G667" s="17">
        <v>85000</v>
      </c>
      <c r="H667" s="17">
        <v>510000</v>
      </c>
      <c r="I667" s="17">
        <v>1020000</v>
      </c>
      <c r="J667" s="18">
        <v>0.5</v>
      </c>
    </row>
    <row r="668" spans="1:10" x14ac:dyDescent="0.25">
      <c r="A668" s="8">
        <v>174</v>
      </c>
      <c r="B668" s="13">
        <v>37257</v>
      </c>
      <c r="C668" s="10">
        <v>9</v>
      </c>
      <c r="D668" s="10" t="s">
        <v>170</v>
      </c>
      <c r="E668" s="10" t="s">
        <v>185</v>
      </c>
      <c r="F668" s="10" t="s">
        <v>30</v>
      </c>
      <c r="G668" s="14">
        <v>85000</v>
      </c>
      <c r="H668" s="14">
        <v>765000</v>
      </c>
      <c r="I668" s="14">
        <v>1020000</v>
      </c>
      <c r="J668" s="15">
        <v>0.75</v>
      </c>
    </row>
    <row r="669" spans="1:10" x14ac:dyDescent="0.25">
      <c r="A669" s="9">
        <v>174</v>
      </c>
      <c r="B669" s="16">
        <v>37622</v>
      </c>
      <c r="C669" s="11">
        <v>7</v>
      </c>
      <c r="D669" s="11" t="s">
        <v>170</v>
      </c>
      <c r="E669" s="11" t="s">
        <v>185</v>
      </c>
      <c r="F669" s="11" t="s">
        <v>30</v>
      </c>
      <c r="G669" s="17">
        <v>85000</v>
      </c>
      <c r="H669" s="17">
        <v>595000</v>
      </c>
      <c r="I669" s="17">
        <v>1020000</v>
      </c>
      <c r="J669" s="18">
        <v>0.58333333333333337</v>
      </c>
    </row>
    <row r="670" spans="1:10" x14ac:dyDescent="0.25">
      <c r="A670" s="8">
        <v>174</v>
      </c>
      <c r="B670" s="13">
        <v>37987</v>
      </c>
      <c r="C670" s="10">
        <v>9</v>
      </c>
      <c r="D670" s="10" t="s">
        <v>170</v>
      </c>
      <c r="E670" s="10" t="s">
        <v>185</v>
      </c>
      <c r="F670" s="10" t="s">
        <v>30</v>
      </c>
      <c r="G670" s="14">
        <v>85000</v>
      </c>
      <c r="H670" s="14">
        <v>765000</v>
      </c>
      <c r="I670" s="14">
        <v>1020000</v>
      </c>
      <c r="J670" s="15">
        <v>0.75</v>
      </c>
    </row>
    <row r="671" spans="1:10" x14ac:dyDescent="0.25">
      <c r="A671" s="9">
        <v>174</v>
      </c>
      <c r="B671" s="16">
        <v>38353</v>
      </c>
      <c r="C671" s="11">
        <v>5</v>
      </c>
      <c r="D671" s="11" t="s">
        <v>170</v>
      </c>
      <c r="E671" s="11" t="s">
        <v>185</v>
      </c>
      <c r="F671" s="11" t="s">
        <v>30</v>
      </c>
      <c r="G671" s="17">
        <v>85000</v>
      </c>
      <c r="H671" s="17">
        <v>425000</v>
      </c>
      <c r="I671" s="17">
        <v>1020000</v>
      </c>
      <c r="J671" s="18">
        <v>0.41666666666666669</v>
      </c>
    </row>
    <row r="672" spans="1:10" x14ac:dyDescent="0.25">
      <c r="A672" s="8">
        <v>174</v>
      </c>
      <c r="B672" s="13">
        <v>38718</v>
      </c>
      <c r="C672" s="10">
        <v>9</v>
      </c>
      <c r="D672" s="10" t="s">
        <v>170</v>
      </c>
      <c r="E672" s="10" t="s">
        <v>185</v>
      </c>
      <c r="F672" s="10" t="s">
        <v>30</v>
      </c>
      <c r="G672" s="14">
        <v>85000</v>
      </c>
      <c r="H672" s="14">
        <v>765000</v>
      </c>
      <c r="I672" s="14">
        <v>1020000</v>
      </c>
      <c r="J672" s="15">
        <v>0.75</v>
      </c>
    </row>
    <row r="673" spans="1:10" x14ac:dyDescent="0.25">
      <c r="A673" s="9">
        <v>174</v>
      </c>
      <c r="B673" s="16">
        <v>39083</v>
      </c>
      <c r="C673" s="11">
        <v>8</v>
      </c>
      <c r="D673" s="11" t="s">
        <v>170</v>
      </c>
      <c r="E673" s="11" t="s">
        <v>185</v>
      </c>
      <c r="F673" s="11" t="s">
        <v>30</v>
      </c>
      <c r="G673" s="17">
        <v>85000</v>
      </c>
      <c r="H673" s="17">
        <v>680000</v>
      </c>
      <c r="I673" s="17">
        <v>1020000</v>
      </c>
      <c r="J673" s="18">
        <v>0.66666666666666663</v>
      </c>
    </row>
    <row r="674" spans="1:10" x14ac:dyDescent="0.25">
      <c r="A674" s="8">
        <v>174</v>
      </c>
      <c r="B674" s="13">
        <v>39448</v>
      </c>
      <c r="C674" s="10">
        <v>5</v>
      </c>
      <c r="D674" s="10" t="s">
        <v>170</v>
      </c>
      <c r="E674" s="10" t="s">
        <v>185</v>
      </c>
      <c r="F674" s="10" t="s">
        <v>30</v>
      </c>
      <c r="G674" s="14">
        <v>85000</v>
      </c>
      <c r="H674" s="14">
        <v>425000</v>
      </c>
      <c r="I674" s="14">
        <v>1020000</v>
      </c>
      <c r="J674" s="15">
        <v>0.41666666666666669</v>
      </c>
    </row>
    <row r="675" spans="1:10" x14ac:dyDescent="0.25">
      <c r="A675" s="9">
        <v>174</v>
      </c>
      <c r="B675" s="16">
        <v>39814</v>
      </c>
      <c r="C675" s="11">
        <v>7</v>
      </c>
      <c r="D675" s="11" t="s">
        <v>170</v>
      </c>
      <c r="E675" s="11" t="s">
        <v>185</v>
      </c>
      <c r="F675" s="11" t="s">
        <v>30</v>
      </c>
      <c r="G675" s="17">
        <v>85000</v>
      </c>
      <c r="H675" s="17">
        <v>595000</v>
      </c>
      <c r="I675" s="17">
        <v>1020000</v>
      </c>
      <c r="J675" s="18">
        <v>0.58333333333333337</v>
      </c>
    </row>
    <row r="676" spans="1:10" x14ac:dyDescent="0.25">
      <c r="A676" s="8">
        <v>174</v>
      </c>
      <c r="B676" s="13">
        <v>40179</v>
      </c>
      <c r="C676" s="10">
        <v>5</v>
      </c>
      <c r="D676" s="10" t="s">
        <v>170</v>
      </c>
      <c r="E676" s="10" t="s">
        <v>185</v>
      </c>
      <c r="F676" s="10" t="s">
        <v>30</v>
      </c>
      <c r="G676" s="14">
        <v>85000</v>
      </c>
      <c r="H676" s="14">
        <v>425000</v>
      </c>
      <c r="I676" s="14">
        <v>1020000</v>
      </c>
      <c r="J676" s="15">
        <v>0.41666666666666669</v>
      </c>
    </row>
    <row r="677" spans="1:10" x14ac:dyDescent="0.25">
      <c r="A677" s="9">
        <v>174</v>
      </c>
      <c r="B677" s="16">
        <v>40544</v>
      </c>
      <c r="C677" s="11">
        <v>5</v>
      </c>
      <c r="D677" s="11" t="s">
        <v>170</v>
      </c>
      <c r="E677" s="11" t="s">
        <v>185</v>
      </c>
      <c r="F677" s="11" t="s">
        <v>30</v>
      </c>
      <c r="G677" s="17">
        <v>85000</v>
      </c>
      <c r="H677" s="17">
        <v>425000</v>
      </c>
      <c r="I677" s="17">
        <v>1020000</v>
      </c>
      <c r="J677" s="18">
        <v>0.41666666666666669</v>
      </c>
    </row>
    <row r="678" spans="1:10" x14ac:dyDescent="0.25">
      <c r="A678" s="8">
        <v>174</v>
      </c>
      <c r="B678" s="13">
        <v>40909</v>
      </c>
      <c r="C678" s="10">
        <v>8</v>
      </c>
      <c r="D678" s="10" t="s">
        <v>170</v>
      </c>
      <c r="E678" s="10" t="s">
        <v>185</v>
      </c>
      <c r="F678" s="10" t="s">
        <v>30</v>
      </c>
      <c r="G678" s="14">
        <v>85000</v>
      </c>
      <c r="H678" s="14">
        <v>680000</v>
      </c>
      <c r="I678" s="14">
        <v>1020000</v>
      </c>
      <c r="J678" s="15">
        <v>0.66666666666666663</v>
      </c>
    </row>
    <row r="679" spans="1:10" x14ac:dyDescent="0.25">
      <c r="A679" s="9">
        <v>174</v>
      </c>
      <c r="B679" s="16">
        <v>41275</v>
      </c>
      <c r="C679" s="11">
        <v>8</v>
      </c>
      <c r="D679" s="11" t="s">
        <v>170</v>
      </c>
      <c r="E679" s="11" t="s">
        <v>185</v>
      </c>
      <c r="F679" s="11" t="s">
        <v>30</v>
      </c>
      <c r="G679" s="17">
        <v>85000</v>
      </c>
      <c r="H679" s="17">
        <v>680000</v>
      </c>
      <c r="I679" s="17">
        <v>1020000</v>
      </c>
      <c r="J679" s="18">
        <v>0.66666666666666663</v>
      </c>
    </row>
    <row r="680" spans="1:10" x14ac:dyDescent="0.25">
      <c r="A680" s="8">
        <v>174</v>
      </c>
      <c r="B680" s="13">
        <v>41640</v>
      </c>
      <c r="C680" s="10">
        <v>6</v>
      </c>
      <c r="D680" s="10" t="s">
        <v>170</v>
      </c>
      <c r="E680" s="10" t="s">
        <v>185</v>
      </c>
      <c r="F680" s="10" t="s">
        <v>30</v>
      </c>
      <c r="G680" s="14">
        <v>85000</v>
      </c>
      <c r="H680" s="14">
        <v>510000</v>
      </c>
      <c r="I680" s="14">
        <v>1020000</v>
      </c>
      <c r="J680" s="15">
        <v>0.5</v>
      </c>
    </row>
    <row r="681" spans="1:10" x14ac:dyDescent="0.25">
      <c r="A681" s="9">
        <v>174</v>
      </c>
      <c r="B681" s="16">
        <v>42005</v>
      </c>
      <c r="C681" s="11">
        <v>9</v>
      </c>
      <c r="D681" s="11" t="s">
        <v>170</v>
      </c>
      <c r="E681" s="11" t="s">
        <v>185</v>
      </c>
      <c r="F681" s="11" t="s">
        <v>30</v>
      </c>
      <c r="G681" s="17">
        <v>85000</v>
      </c>
      <c r="H681" s="17">
        <v>765000</v>
      </c>
      <c r="I681" s="17">
        <v>1020000</v>
      </c>
      <c r="J681" s="18">
        <v>0.75</v>
      </c>
    </row>
    <row r="682" spans="1:10" x14ac:dyDescent="0.25">
      <c r="A682" s="8">
        <v>174</v>
      </c>
      <c r="B682" s="13">
        <v>42370</v>
      </c>
      <c r="C682" s="10">
        <v>5</v>
      </c>
      <c r="D682" s="10" t="s">
        <v>170</v>
      </c>
      <c r="E682" s="10" t="s">
        <v>185</v>
      </c>
      <c r="F682" s="10" t="s">
        <v>30</v>
      </c>
      <c r="G682" s="14">
        <v>85000</v>
      </c>
      <c r="H682" s="14">
        <v>425000</v>
      </c>
      <c r="I682" s="14">
        <v>1020000</v>
      </c>
      <c r="J682" s="15">
        <v>0.41666666666666669</v>
      </c>
    </row>
    <row r="683" spans="1:10" x14ac:dyDescent="0.25">
      <c r="A683" s="9">
        <v>174</v>
      </c>
      <c r="B683" s="16">
        <v>42736</v>
      </c>
      <c r="C683" s="11">
        <v>5</v>
      </c>
      <c r="D683" s="11" t="s">
        <v>170</v>
      </c>
      <c r="E683" s="11" t="s">
        <v>185</v>
      </c>
      <c r="F683" s="11" t="s">
        <v>30</v>
      </c>
      <c r="G683" s="17">
        <v>85000</v>
      </c>
      <c r="H683" s="17">
        <v>425000</v>
      </c>
      <c r="I683" s="17">
        <v>1020000</v>
      </c>
      <c r="J683" s="18">
        <v>0.41666666666666669</v>
      </c>
    </row>
    <row r="684" spans="1:10" x14ac:dyDescent="0.25">
      <c r="A684" s="8">
        <v>174</v>
      </c>
      <c r="B684" s="13">
        <v>43101</v>
      </c>
      <c r="C684" s="10">
        <v>12</v>
      </c>
      <c r="D684" s="10" t="s">
        <v>170</v>
      </c>
      <c r="E684" s="10" t="s">
        <v>185</v>
      </c>
      <c r="F684" s="10" t="s">
        <v>30</v>
      </c>
      <c r="G684" s="14">
        <v>85000</v>
      </c>
      <c r="H684" s="14">
        <v>1020000</v>
      </c>
      <c r="I684" s="14">
        <v>1020000</v>
      </c>
      <c r="J684" s="15">
        <v>1</v>
      </c>
    </row>
    <row r="685" spans="1:10" x14ac:dyDescent="0.25">
      <c r="A685" s="9">
        <v>174</v>
      </c>
      <c r="B685" s="16">
        <v>43466</v>
      </c>
      <c r="C685" s="11">
        <v>9</v>
      </c>
      <c r="D685" s="11" t="s">
        <v>170</v>
      </c>
      <c r="E685" s="11" t="s">
        <v>185</v>
      </c>
      <c r="F685" s="11" t="s">
        <v>30</v>
      </c>
      <c r="G685" s="17">
        <v>85000</v>
      </c>
      <c r="H685" s="17">
        <v>765000</v>
      </c>
      <c r="I685" s="17">
        <v>1020000</v>
      </c>
      <c r="J685" s="18">
        <v>0.75</v>
      </c>
    </row>
    <row r="686" spans="1:10" x14ac:dyDescent="0.25">
      <c r="A686" s="8">
        <v>175</v>
      </c>
      <c r="B686" s="13">
        <v>36892</v>
      </c>
      <c r="C686" s="10">
        <v>6</v>
      </c>
      <c r="D686" s="10" t="s">
        <v>170</v>
      </c>
      <c r="E686" s="10" t="s">
        <v>209</v>
      </c>
      <c r="F686" s="10" t="s">
        <v>24</v>
      </c>
      <c r="G686" s="14">
        <v>1440</v>
      </c>
      <c r="H686" s="14">
        <v>8640</v>
      </c>
      <c r="I686" s="14">
        <v>17280</v>
      </c>
      <c r="J686" s="15">
        <v>0.5</v>
      </c>
    </row>
    <row r="687" spans="1:10" x14ac:dyDescent="0.25">
      <c r="A687" s="9">
        <v>175</v>
      </c>
      <c r="B687" s="16">
        <v>37257</v>
      </c>
      <c r="C687" s="11">
        <v>5</v>
      </c>
      <c r="D687" s="11" t="s">
        <v>170</v>
      </c>
      <c r="E687" s="11" t="s">
        <v>209</v>
      </c>
      <c r="F687" s="11" t="s">
        <v>24</v>
      </c>
      <c r="G687" s="17">
        <v>1440</v>
      </c>
      <c r="H687" s="17">
        <v>7200</v>
      </c>
      <c r="I687" s="17">
        <v>17280</v>
      </c>
      <c r="J687" s="18">
        <v>0.41666666666666669</v>
      </c>
    </row>
    <row r="688" spans="1:10" x14ac:dyDescent="0.25">
      <c r="A688" s="8">
        <v>175</v>
      </c>
      <c r="B688" s="13">
        <v>37622</v>
      </c>
      <c r="C688" s="10">
        <v>3</v>
      </c>
      <c r="D688" s="10" t="s">
        <v>170</v>
      </c>
      <c r="E688" s="10" t="s">
        <v>209</v>
      </c>
      <c r="F688" s="10" t="s">
        <v>24</v>
      </c>
      <c r="G688" s="14">
        <v>1440</v>
      </c>
      <c r="H688" s="14">
        <v>4320</v>
      </c>
      <c r="I688" s="14">
        <v>17280</v>
      </c>
      <c r="J688" s="15">
        <v>0.25</v>
      </c>
    </row>
    <row r="689" spans="1:10" x14ac:dyDescent="0.25">
      <c r="A689" s="9">
        <v>175</v>
      </c>
      <c r="B689" s="16">
        <v>37987</v>
      </c>
      <c r="C689" s="11">
        <v>3</v>
      </c>
      <c r="D689" s="11" t="s">
        <v>170</v>
      </c>
      <c r="E689" s="11" t="s">
        <v>209</v>
      </c>
      <c r="F689" s="11" t="s">
        <v>24</v>
      </c>
      <c r="G689" s="17">
        <v>1440</v>
      </c>
      <c r="H689" s="17">
        <v>4320</v>
      </c>
      <c r="I689" s="17">
        <v>17280</v>
      </c>
      <c r="J689" s="18">
        <v>0.25</v>
      </c>
    </row>
    <row r="690" spans="1:10" x14ac:dyDescent="0.25">
      <c r="A690" s="8">
        <v>175</v>
      </c>
      <c r="B690" s="13">
        <v>38353</v>
      </c>
      <c r="C690" s="10">
        <v>5</v>
      </c>
      <c r="D690" s="10" t="s">
        <v>170</v>
      </c>
      <c r="E690" s="10" t="s">
        <v>209</v>
      </c>
      <c r="F690" s="10" t="s">
        <v>24</v>
      </c>
      <c r="G690" s="14">
        <v>1440</v>
      </c>
      <c r="H690" s="14">
        <v>7200</v>
      </c>
      <c r="I690" s="14">
        <v>17280</v>
      </c>
      <c r="J690" s="15">
        <v>0.41666666666666669</v>
      </c>
    </row>
    <row r="691" spans="1:10" x14ac:dyDescent="0.25">
      <c r="A691" s="9">
        <v>175</v>
      </c>
      <c r="B691" s="16">
        <v>38718</v>
      </c>
      <c r="C691" s="11">
        <v>6</v>
      </c>
      <c r="D691" s="11" t="s">
        <v>170</v>
      </c>
      <c r="E691" s="11" t="s">
        <v>209</v>
      </c>
      <c r="F691" s="11" t="s">
        <v>24</v>
      </c>
      <c r="G691" s="17">
        <v>1440</v>
      </c>
      <c r="H691" s="17">
        <v>8640</v>
      </c>
      <c r="I691" s="17">
        <v>17280</v>
      </c>
      <c r="J691" s="18">
        <v>0.5</v>
      </c>
    </row>
    <row r="692" spans="1:10" x14ac:dyDescent="0.25">
      <c r="A692" s="8">
        <v>175</v>
      </c>
      <c r="B692" s="13">
        <v>39083</v>
      </c>
      <c r="C692" s="10">
        <v>5</v>
      </c>
      <c r="D692" s="10" t="s">
        <v>170</v>
      </c>
      <c r="E692" s="10" t="s">
        <v>209</v>
      </c>
      <c r="F692" s="10" t="s">
        <v>24</v>
      </c>
      <c r="G692" s="14">
        <v>1440</v>
      </c>
      <c r="H692" s="14">
        <v>7200</v>
      </c>
      <c r="I692" s="14">
        <v>17280</v>
      </c>
      <c r="J692" s="15">
        <v>0.41666666666666669</v>
      </c>
    </row>
    <row r="693" spans="1:10" x14ac:dyDescent="0.25">
      <c r="A693" s="9">
        <v>175</v>
      </c>
      <c r="B693" s="16">
        <v>39448</v>
      </c>
      <c r="C693" s="11">
        <v>3</v>
      </c>
      <c r="D693" s="11" t="s">
        <v>170</v>
      </c>
      <c r="E693" s="11" t="s">
        <v>209</v>
      </c>
      <c r="F693" s="11" t="s">
        <v>24</v>
      </c>
      <c r="G693" s="17">
        <v>1440</v>
      </c>
      <c r="H693" s="17">
        <v>4320</v>
      </c>
      <c r="I693" s="17">
        <v>17280</v>
      </c>
      <c r="J693" s="18">
        <v>0.25</v>
      </c>
    </row>
    <row r="694" spans="1:10" x14ac:dyDescent="0.25">
      <c r="A694" s="8">
        <v>175</v>
      </c>
      <c r="B694" s="13">
        <v>39814</v>
      </c>
      <c r="C694" s="10">
        <v>4</v>
      </c>
      <c r="D694" s="10" t="s">
        <v>170</v>
      </c>
      <c r="E694" s="10" t="s">
        <v>209</v>
      </c>
      <c r="F694" s="10" t="s">
        <v>24</v>
      </c>
      <c r="G694" s="14">
        <v>1440</v>
      </c>
      <c r="H694" s="14">
        <v>5760</v>
      </c>
      <c r="I694" s="14">
        <v>17280</v>
      </c>
      <c r="J694" s="15">
        <v>0.33333333333333331</v>
      </c>
    </row>
    <row r="695" spans="1:10" x14ac:dyDescent="0.25">
      <c r="A695" s="9">
        <v>175</v>
      </c>
      <c r="B695" s="16">
        <v>40179</v>
      </c>
      <c r="C695" s="11">
        <v>4</v>
      </c>
      <c r="D695" s="11" t="s">
        <v>170</v>
      </c>
      <c r="E695" s="11" t="s">
        <v>209</v>
      </c>
      <c r="F695" s="11" t="s">
        <v>24</v>
      </c>
      <c r="G695" s="17">
        <v>1440</v>
      </c>
      <c r="H695" s="17">
        <v>5760</v>
      </c>
      <c r="I695" s="17">
        <v>17280</v>
      </c>
      <c r="J695" s="18">
        <v>0.33333333333333331</v>
      </c>
    </row>
    <row r="696" spans="1:10" x14ac:dyDescent="0.25">
      <c r="A696" s="8">
        <v>175</v>
      </c>
      <c r="B696" s="13">
        <v>40544</v>
      </c>
      <c r="C696" s="10">
        <v>5</v>
      </c>
      <c r="D696" s="10" t="s">
        <v>170</v>
      </c>
      <c r="E696" s="10" t="s">
        <v>209</v>
      </c>
      <c r="F696" s="10" t="s">
        <v>24</v>
      </c>
      <c r="G696" s="14">
        <v>1440</v>
      </c>
      <c r="H696" s="14">
        <v>7200</v>
      </c>
      <c r="I696" s="14">
        <v>17280</v>
      </c>
      <c r="J696" s="15">
        <v>0.41666666666666669</v>
      </c>
    </row>
    <row r="697" spans="1:10" x14ac:dyDescent="0.25">
      <c r="A697" s="9">
        <v>175</v>
      </c>
      <c r="B697" s="16">
        <v>40909</v>
      </c>
      <c r="C697" s="11">
        <v>4</v>
      </c>
      <c r="D697" s="11" t="s">
        <v>170</v>
      </c>
      <c r="E697" s="11" t="s">
        <v>209</v>
      </c>
      <c r="F697" s="11" t="s">
        <v>24</v>
      </c>
      <c r="G697" s="17">
        <v>1440</v>
      </c>
      <c r="H697" s="17">
        <v>5760</v>
      </c>
      <c r="I697" s="17">
        <v>17280</v>
      </c>
      <c r="J697" s="18">
        <v>0.33333333333333331</v>
      </c>
    </row>
    <row r="698" spans="1:10" x14ac:dyDescent="0.25">
      <c r="A698" s="8">
        <v>175</v>
      </c>
      <c r="B698" s="13">
        <v>41275</v>
      </c>
      <c r="C698" s="10">
        <v>6</v>
      </c>
      <c r="D698" s="10" t="s">
        <v>170</v>
      </c>
      <c r="E698" s="10" t="s">
        <v>209</v>
      </c>
      <c r="F698" s="10" t="s">
        <v>24</v>
      </c>
      <c r="G698" s="14">
        <v>1440</v>
      </c>
      <c r="H698" s="14">
        <v>8640</v>
      </c>
      <c r="I698" s="14">
        <v>17280</v>
      </c>
      <c r="J698" s="15">
        <v>0.5</v>
      </c>
    </row>
    <row r="699" spans="1:10" x14ac:dyDescent="0.25">
      <c r="A699" s="9">
        <v>175</v>
      </c>
      <c r="B699" s="16">
        <v>41640</v>
      </c>
      <c r="C699" s="11">
        <v>7</v>
      </c>
      <c r="D699" s="11" t="s">
        <v>170</v>
      </c>
      <c r="E699" s="11" t="s">
        <v>209</v>
      </c>
      <c r="F699" s="11" t="s">
        <v>24</v>
      </c>
      <c r="G699" s="17">
        <v>1440</v>
      </c>
      <c r="H699" s="17">
        <v>10080</v>
      </c>
      <c r="I699" s="17">
        <v>17280</v>
      </c>
      <c r="J699" s="18">
        <v>0.58333333333333337</v>
      </c>
    </row>
    <row r="700" spans="1:10" x14ac:dyDescent="0.25">
      <c r="A700" s="8">
        <v>175</v>
      </c>
      <c r="B700" s="13">
        <v>42005</v>
      </c>
      <c r="C700" s="10">
        <v>6</v>
      </c>
      <c r="D700" s="10" t="s">
        <v>170</v>
      </c>
      <c r="E700" s="10" t="s">
        <v>209</v>
      </c>
      <c r="F700" s="10" t="s">
        <v>24</v>
      </c>
      <c r="G700" s="14">
        <v>1440</v>
      </c>
      <c r="H700" s="14">
        <v>8640</v>
      </c>
      <c r="I700" s="14">
        <v>17280</v>
      </c>
      <c r="J700" s="15">
        <v>0.5</v>
      </c>
    </row>
    <row r="701" spans="1:10" x14ac:dyDescent="0.25">
      <c r="A701" s="9">
        <v>175</v>
      </c>
      <c r="B701" s="16">
        <v>42370</v>
      </c>
      <c r="C701" s="11">
        <v>3</v>
      </c>
      <c r="D701" s="11" t="s">
        <v>170</v>
      </c>
      <c r="E701" s="11" t="s">
        <v>209</v>
      </c>
      <c r="F701" s="11" t="s">
        <v>24</v>
      </c>
      <c r="G701" s="17">
        <v>1440</v>
      </c>
      <c r="H701" s="17">
        <v>4320</v>
      </c>
      <c r="I701" s="17">
        <v>17280</v>
      </c>
      <c r="J701" s="18">
        <v>0.25</v>
      </c>
    </row>
    <row r="702" spans="1:10" x14ac:dyDescent="0.25">
      <c r="A702" s="8">
        <v>175</v>
      </c>
      <c r="B702" s="13">
        <v>42736</v>
      </c>
      <c r="C702" s="10">
        <v>3</v>
      </c>
      <c r="D702" s="10" t="s">
        <v>170</v>
      </c>
      <c r="E702" s="10" t="s">
        <v>209</v>
      </c>
      <c r="F702" s="10" t="s">
        <v>24</v>
      </c>
      <c r="G702" s="14">
        <v>1440</v>
      </c>
      <c r="H702" s="14">
        <v>4320</v>
      </c>
      <c r="I702" s="14">
        <v>17280</v>
      </c>
      <c r="J702" s="15">
        <v>0.25</v>
      </c>
    </row>
    <row r="703" spans="1:10" x14ac:dyDescent="0.25">
      <c r="A703" s="9">
        <v>176</v>
      </c>
      <c r="B703" s="16">
        <v>36892</v>
      </c>
      <c r="C703" s="11">
        <v>6</v>
      </c>
      <c r="D703" s="11" t="s">
        <v>170</v>
      </c>
      <c r="E703" s="11" t="s">
        <v>209</v>
      </c>
      <c r="F703" s="11" t="s">
        <v>24</v>
      </c>
      <c r="G703" s="17">
        <v>1570</v>
      </c>
      <c r="H703" s="17">
        <v>9420</v>
      </c>
      <c r="I703" s="17">
        <v>18840</v>
      </c>
      <c r="J703" s="18">
        <v>0.5</v>
      </c>
    </row>
    <row r="704" spans="1:10" x14ac:dyDescent="0.25">
      <c r="A704" s="8">
        <v>176</v>
      </c>
      <c r="B704" s="13">
        <v>37257</v>
      </c>
      <c r="C704" s="10">
        <v>3</v>
      </c>
      <c r="D704" s="10" t="s">
        <v>170</v>
      </c>
      <c r="E704" s="10" t="s">
        <v>209</v>
      </c>
      <c r="F704" s="10" t="s">
        <v>24</v>
      </c>
      <c r="G704" s="14">
        <v>1570</v>
      </c>
      <c r="H704" s="14">
        <v>4710</v>
      </c>
      <c r="I704" s="14">
        <v>18840</v>
      </c>
      <c r="J704" s="15">
        <v>0.25</v>
      </c>
    </row>
    <row r="705" spans="1:10" x14ac:dyDescent="0.25">
      <c r="A705" s="9">
        <v>176</v>
      </c>
      <c r="B705" s="16">
        <v>37622</v>
      </c>
      <c r="C705" s="11">
        <v>5</v>
      </c>
      <c r="D705" s="11" t="s">
        <v>170</v>
      </c>
      <c r="E705" s="11" t="s">
        <v>209</v>
      </c>
      <c r="F705" s="11" t="s">
        <v>24</v>
      </c>
      <c r="G705" s="17">
        <v>1570</v>
      </c>
      <c r="H705" s="17">
        <v>7850</v>
      </c>
      <c r="I705" s="17">
        <v>18840</v>
      </c>
      <c r="J705" s="18">
        <v>0.41666666666666669</v>
      </c>
    </row>
    <row r="706" spans="1:10" x14ac:dyDescent="0.25">
      <c r="A706" s="8">
        <v>176</v>
      </c>
      <c r="B706" s="13">
        <v>37987</v>
      </c>
      <c r="C706" s="10">
        <v>4</v>
      </c>
      <c r="D706" s="10" t="s">
        <v>170</v>
      </c>
      <c r="E706" s="10" t="s">
        <v>209</v>
      </c>
      <c r="F706" s="10" t="s">
        <v>24</v>
      </c>
      <c r="G706" s="14">
        <v>1570</v>
      </c>
      <c r="H706" s="14">
        <v>6280</v>
      </c>
      <c r="I706" s="14">
        <v>18840</v>
      </c>
      <c r="J706" s="15">
        <v>0.33333333333333331</v>
      </c>
    </row>
    <row r="707" spans="1:10" x14ac:dyDescent="0.25">
      <c r="A707" s="9">
        <v>176</v>
      </c>
      <c r="B707" s="16">
        <v>38353</v>
      </c>
      <c r="C707" s="11">
        <v>7</v>
      </c>
      <c r="D707" s="11" t="s">
        <v>170</v>
      </c>
      <c r="E707" s="11" t="s">
        <v>209</v>
      </c>
      <c r="F707" s="11" t="s">
        <v>24</v>
      </c>
      <c r="G707" s="17">
        <v>1570</v>
      </c>
      <c r="H707" s="17">
        <v>10990</v>
      </c>
      <c r="I707" s="17">
        <v>18840</v>
      </c>
      <c r="J707" s="18">
        <v>0.58333333333333337</v>
      </c>
    </row>
    <row r="708" spans="1:10" x14ac:dyDescent="0.25">
      <c r="A708" s="8">
        <v>176</v>
      </c>
      <c r="B708" s="13">
        <v>38718</v>
      </c>
      <c r="C708" s="10">
        <v>4</v>
      </c>
      <c r="D708" s="10" t="s">
        <v>170</v>
      </c>
      <c r="E708" s="10" t="s">
        <v>209</v>
      </c>
      <c r="F708" s="10" t="s">
        <v>24</v>
      </c>
      <c r="G708" s="14">
        <v>1570</v>
      </c>
      <c r="H708" s="14">
        <v>6280</v>
      </c>
      <c r="I708" s="14">
        <v>18840</v>
      </c>
      <c r="J708" s="15">
        <v>0.33333333333333331</v>
      </c>
    </row>
    <row r="709" spans="1:10" x14ac:dyDescent="0.25">
      <c r="A709" s="9">
        <v>176</v>
      </c>
      <c r="B709" s="16">
        <v>39083</v>
      </c>
      <c r="C709" s="11">
        <v>5</v>
      </c>
      <c r="D709" s="11" t="s">
        <v>170</v>
      </c>
      <c r="E709" s="11" t="s">
        <v>209</v>
      </c>
      <c r="F709" s="11" t="s">
        <v>24</v>
      </c>
      <c r="G709" s="17">
        <v>1570</v>
      </c>
      <c r="H709" s="17">
        <v>7850</v>
      </c>
      <c r="I709" s="17">
        <v>18840</v>
      </c>
      <c r="J709" s="18">
        <v>0.41666666666666669</v>
      </c>
    </row>
    <row r="710" spans="1:10" x14ac:dyDescent="0.25">
      <c r="A710" s="8">
        <v>176</v>
      </c>
      <c r="B710" s="13">
        <v>39448</v>
      </c>
      <c r="C710" s="10">
        <v>4</v>
      </c>
      <c r="D710" s="10" t="s">
        <v>170</v>
      </c>
      <c r="E710" s="10" t="s">
        <v>209</v>
      </c>
      <c r="F710" s="10" t="s">
        <v>24</v>
      </c>
      <c r="G710" s="14">
        <v>1570</v>
      </c>
      <c r="H710" s="14">
        <v>6280</v>
      </c>
      <c r="I710" s="14">
        <v>18840</v>
      </c>
      <c r="J710" s="15">
        <v>0.33333333333333331</v>
      </c>
    </row>
    <row r="711" spans="1:10" x14ac:dyDescent="0.25">
      <c r="A711" s="9">
        <v>176</v>
      </c>
      <c r="B711" s="16">
        <v>39814</v>
      </c>
      <c r="C711" s="11">
        <v>4</v>
      </c>
      <c r="D711" s="11" t="s">
        <v>170</v>
      </c>
      <c r="E711" s="11" t="s">
        <v>209</v>
      </c>
      <c r="F711" s="11" t="s">
        <v>24</v>
      </c>
      <c r="G711" s="17">
        <v>1570</v>
      </c>
      <c r="H711" s="17">
        <v>6280</v>
      </c>
      <c r="I711" s="17">
        <v>18840</v>
      </c>
      <c r="J711" s="18">
        <v>0.33333333333333331</v>
      </c>
    </row>
    <row r="712" spans="1:10" x14ac:dyDescent="0.25">
      <c r="A712" s="8">
        <v>176</v>
      </c>
      <c r="B712" s="13">
        <v>40179</v>
      </c>
      <c r="C712" s="10">
        <v>3</v>
      </c>
      <c r="D712" s="10" t="s">
        <v>170</v>
      </c>
      <c r="E712" s="10" t="s">
        <v>209</v>
      </c>
      <c r="F712" s="10" t="s">
        <v>24</v>
      </c>
      <c r="G712" s="14">
        <v>1570</v>
      </c>
      <c r="H712" s="14">
        <v>4710</v>
      </c>
      <c r="I712" s="14">
        <v>18840</v>
      </c>
      <c r="J712" s="15">
        <v>0.25</v>
      </c>
    </row>
    <row r="713" spans="1:10" x14ac:dyDescent="0.25">
      <c r="A713" s="9">
        <v>176</v>
      </c>
      <c r="B713" s="16">
        <v>40544</v>
      </c>
      <c r="C713" s="11">
        <v>7</v>
      </c>
      <c r="D713" s="11" t="s">
        <v>170</v>
      </c>
      <c r="E713" s="11" t="s">
        <v>209</v>
      </c>
      <c r="F713" s="11" t="s">
        <v>24</v>
      </c>
      <c r="G713" s="17">
        <v>1570</v>
      </c>
      <c r="H713" s="17">
        <v>10990</v>
      </c>
      <c r="I713" s="17">
        <v>18840</v>
      </c>
      <c r="J713" s="18">
        <v>0.58333333333333337</v>
      </c>
    </row>
    <row r="714" spans="1:10" x14ac:dyDescent="0.25">
      <c r="A714" s="8">
        <v>176</v>
      </c>
      <c r="B714" s="13">
        <v>40909</v>
      </c>
      <c r="C714" s="10">
        <v>7</v>
      </c>
      <c r="D714" s="10" t="s">
        <v>170</v>
      </c>
      <c r="E714" s="10" t="s">
        <v>209</v>
      </c>
      <c r="F714" s="10" t="s">
        <v>24</v>
      </c>
      <c r="G714" s="14">
        <v>1570</v>
      </c>
      <c r="H714" s="14">
        <v>10990</v>
      </c>
      <c r="I714" s="14">
        <v>18840</v>
      </c>
      <c r="J714" s="15">
        <v>0.58333333333333337</v>
      </c>
    </row>
    <row r="715" spans="1:10" x14ac:dyDescent="0.25">
      <c r="A715" s="9">
        <v>176</v>
      </c>
      <c r="B715" s="16">
        <v>41275</v>
      </c>
      <c r="C715" s="11">
        <v>3</v>
      </c>
      <c r="D715" s="11" t="s">
        <v>170</v>
      </c>
      <c r="E715" s="11" t="s">
        <v>209</v>
      </c>
      <c r="F715" s="11" t="s">
        <v>24</v>
      </c>
      <c r="G715" s="17">
        <v>1570</v>
      </c>
      <c r="H715" s="17">
        <v>4710</v>
      </c>
      <c r="I715" s="17">
        <v>18840</v>
      </c>
      <c r="J715" s="18">
        <v>0.25</v>
      </c>
    </row>
    <row r="716" spans="1:10" x14ac:dyDescent="0.25">
      <c r="A716" s="8">
        <v>176</v>
      </c>
      <c r="B716" s="13">
        <v>41640</v>
      </c>
      <c r="C716" s="10">
        <v>3</v>
      </c>
      <c r="D716" s="10" t="s">
        <v>170</v>
      </c>
      <c r="E716" s="10" t="s">
        <v>209</v>
      </c>
      <c r="F716" s="10" t="s">
        <v>24</v>
      </c>
      <c r="G716" s="14">
        <v>1570</v>
      </c>
      <c r="H716" s="14">
        <v>4710</v>
      </c>
      <c r="I716" s="14">
        <v>18840</v>
      </c>
      <c r="J716" s="15">
        <v>0.25</v>
      </c>
    </row>
    <row r="717" spans="1:10" x14ac:dyDescent="0.25">
      <c r="A717" s="9">
        <v>176</v>
      </c>
      <c r="B717" s="16">
        <v>42005</v>
      </c>
      <c r="C717" s="11">
        <v>3</v>
      </c>
      <c r="D717" s="11" t="s">
        <v>170</v>
      </c>
      <c r="E717" s="11" t="s">
        <v>209</v>
      </c>
      <c r="F717" s="11" t="s">
        <v>24</v>
      </c>
      <c r="G717" s="17">
        <v>1570</v>
      </c>
      <c r="H717" s="17">
        <v>4710</v>
      </c>
      <c r="I717" s="17">
        <v>18840</v>
      </c>
      <c r="J717" s="18">
        <v>0.25</v>
      </c>
    </row>
    <row r="718" spans="1:10" x14ac:dyDescent="0.25">
      <c r="A718" s="8">
        <v>176</v>
      </c>
      <c r="B718" s="13">
        <v>42370</v>
      </c>
      <c r="C718" s="10">
        <v>3</v>
      </c>
      <c r="D718" s="10" t="s">
        <v>170</v>
      </c>
      <c r="E718" s="10" t="s">
        <v>209</v>
      </c>
      <c r="F718" s="10" t="s">
        <v>24</v>
      </c>
      <c r="G718" s="14">
        <v>1570</v>
      </c>
      <c r="H718" s="14">
        <v>4710</v>
      </c>
      <c r="I718" s="14">
        <v>18840</v>
      </c>
      <c r="J718" s="15">
        <v>0.25</v>
      </c>
    </row>
    <row r="719" spans="1:10" x14ac:dyDescent="0.25">
      <c r="A719" s="9">
        <v>176</v>
      </c>
      <c r="B719" s="16">
        <v>42736</v>
      </c>
      <c r="C719" s="11">
        <v>3</v>
      </c>
      <c r="D719" s="11" t="s">
        <v>170</v>
      </c>
      <c r="E719" s="11" t="s">
        <v>209</v>
      </c>
      <c r="F719" s="11" t="s">
        <v>24</v>
      </c>
      <c r="G719" s="17">
        <v>1570</v>
      </c>
      <c r="H719" s="17">
        <v>4710</v>
      </c>
      <c r="I719" s="17">
        <v>18840</v>
      </c>
      <c r="J719" s="18">
        <v>0.25</v>
      </c>
    </row>
    <row r="720" spans="1:10" x14ac:dyDescent="0.25">
      <c r="A720" s="8">
        <v>177</v>
      </c>
      <c r="B720" s="13">
        <v>36892</v>
      </c>
      <c r="C720" s="10">
        <v>3</v>
      </c>
      <c r="D720" s="10" t="s">
        <v>170</v>
      </c>
      <c r="E720" s="10" t="s">
        <v>209</v>
      </c>
      <c r="F720" s="10" t="s">
        <v>24</v>
      </c>
      <c r="G720" s="14">
        <v>1520</v>
      </c>
      <c r="H720" s="14">
        <v>4560</v>
      </c>
      <c r="I720" s="14">
        <v>18240</v>
      </c>
      <c r="J720" s="15">
        <v>0.25</v>
      </c>
    </row>
    <row r="721" spans="1:10" x14ac:dyDescent="0.25">
      <c r="A721" s="9">
        <v>177</v>
      </c>
      <c r="B721" s="16">
        <v>37257</v>
      </c>
      <c r="C721" s="11">
        <v>4</v>
      </c>
      <c r="D721" s="11" t="s">
        <v>170</v>
      </c>
      <c r="E721" s="11" t="s">
        <v>209</v>
      </c>
      <c r="F721" s="11" t="s">
        <v>24</v>
      </c>
      <c r="G721" s="17">
        <v>1520</v>
      </c>
      <c r="H721" s="17">
        <v>6080</v>
      </c>
      <c r="I721" s="17">
        <v>18240</v>
      </c>
      <c r="J721" s="18">
        <v>0.33333333333333331</v>
      </c>
    </row>
    <row r="722" spans="1:10" x14ac:dyDescent="0.25">
      <c r="A722" s="8">
        <v>177</v>
      </c>
      <c r="B722" s="13">
        <v>37622</v>
      </c>
      <c r="C722" s="10">
        <v>6</v>
      </c>
      <c r="D722" s="10" t="s">
        <v>170</v>
      </c>
      <c r="E722" s="10" t="s">
        <v>209</v>
      </c>
      <c r="F722" s="10" t="s">
        <v>24</v>
      </c>
      <c r="G722" s="14">
        <v>1520</v>
      </c>
      <c r="H722" s="14">
        <v>9120</v>
      </c>
      <c r="I722" s="14">
        <v>18240</v>
      </c>
      <c r="J722" s="15">
        <v>0.5</v>
      </c>
    </row>
    <row r="723" spans="1:10" x14ac:dyDescent="0.25">
      <c r="A723" s="9">
        <v>177</v>
      </c>
      <c r="B723" s="16">
        <v>37987</v>
      </c>
      <c r="C723" s="11">
        <v>5</v>
      </c>
      <c r="D723" s="11" t="s">
        <v>170</v>
      </c>
      <c r="E723" s="11" t="s">
        <v>209</v>
      </c>
      <c r="F723" s="11" t="s">
        <v>24</v>
      </c>
      <c r="G723" s="17">
        <v>1520</v>
      </c>
      <c r="H723" s="17">
        <v>7600</v>
      </c>
      <c r="I723" s="17">
        <v>18240</v>
      </c>
      <c r="J723" s="18">
        <v>0.41666666666666669</v>
      </c>
    </row>
    <row r="724" spans="1:10" x14ac:dyDescent="0.25">
      <c r="A724" s="8">
        <v>177</v>
      </c>
      <c r="B724" s="13">
        <v>38353</v>
      </c>
      <c r="C724" s="10">
        <v>5</v>
      </c>
      <c r="D724" s="10" t="s">
        <v>170</v>
      </c>
      <c r="E724" s="10" t="s">
        <v>209</v>
      </c>
      <c r="F724" s="10" t="s">
        <v>24</v>
      </c>
      <c r="G724" s="14">
        <v>1520</v>
      </c>
      <c r="H724" s="14">
        <v>7600</v>
      </c>
      <c r="I724" s="14">
        <v>18240</v>
      </c>
      <c r="J724" s="15">
        <v>0.41666666666666669</v>
      </c>
    </row>
    <row r="725" spans="1:10" x14ac:dyDescent="0.25">
      <c r="A725" s="9">
        <v>177</v>
      </c>
      <c r="B725" s="16">
        <v>38718</v>
      </c>
      <c r="C725" s="11">
        <v>3</v>
      </c>
      <c r="D725" s="11" t="s">
        <v>170</v>
      </c>
      <c r="E725" s="11" t="s">
        <v>209</v>
      </c>
      <c r="F725" s="11" t="s">
        <v>24</v>
      </c>
      <c r="G725" s="17">
        <v>1520</v>
      </c>
      <c r="H725" s="17">
        <v>4560</v>
      </c>
      <c r="I725" s="17">
        <v>18240</v>
      </c>
      <c r="J725" s="18">
        <v>0.25</v>
      </c>
    </row>
    <row r="726" spans="1:10" x14ac:dyDescent="0.25">
      <c r="A726" s="8">
        <v>177</v>
      </c>
      <c r="B726" s="13">
        <v>39083</v>
      </c>
      <c r="C726" s="10">
        <v>5</v>
      </c>
      <c r="D726" s="10" t="s">
        <v>170</v>
      </c>
      <c r="E726" s="10" t="s">
        <v>209</v>
      </c>
      <c r="F726" s="10" t="s">
        <v>24</v>
      </c>
      <c r="G726" s="14">
        <v>1520</v>
      </c>
      <c r="H726" s="14">
        <v>7600</v>
      </c>
      <c r="I726" s="14">
        <v>18240</v>
      </c>
      <c r="J726" s="15">
        <v>0.41666666666666669</v>
      </c>
    </row>
    <row r="727" spans="1:10" x14ac:dyDescent="0.25">
      <c r="A727" s="9">
        <v>177</v>
      </c>
      <c r="B727" s="16">
        <v>39448</v>
      </c>
      <c r="C727" s="11">
        <v>7</v>
      </c>
      <c r="D727" s="11" t="s">
        <v>170</v>
      </c>
      <c r="E727" s="11" t="s">
        <v>209</v>
      </c>
      <c r="F727" s="11" t="s">
        <v>24</v>
      </c>
      <c r="G727" s="17">
        <v>1520</v>
      </c>
      <c r="H727" s="17">
        <v>10640</v>
      </c>
      <c r="I727" s="17">
        <v>18240</v>
      </c>
      <c r="J727" s="18">
        <v>0.58333333333333337</v>
      </c>
    </row>
    <row r="728" spans="1:10" x14ac:dyDescent="0.25">
      <c r="A728" s="8">
        <v>177</v>
      </c>
      <c r="B728" s="13">
        <v>39814</v>
      </c>
      <c r="C728" s="10">
        <v>6</v>
      </c>
      <c r="D728" s="10" t="s">
        <v>170</v>
      </c>
      <c r="E728" s="10" t="s">
        <v>209</v>
      </c>
      <c r="F728" s="10" t="s">
        <v>24</v>
      </c>
      <c r="G728" s="14">
        <v>1520</v>
      </c>
      <c r="H728" s="14">
        <v>9120</v>
      </c>
      <c r="I728" s="14">
        <v>18240</v>
      </c>
      <c r="J728" s="15">
        <v>0.5</v>
      </c>
    </row>
    <row r="729" spans="1:10" x14ac:dyDescent="0.25">
      <c r="A729" s="9">
        <v>177</v>
      </c>
      <c r="B729" s="16">
        <v>40179</v>
      </c>
      <c r="C729" s="11">
        <v>6</v>
      </c>
      <c r="D729" s="11" t="s">
        <v>170</v>
      </c>
      <c r="E729" s="11" t="s">
        <v>209</v>
      </c>
      <c r="F729" s="11" t="s">
        <v>24</v>
      </c>
      <c r="G729" s="17">
        <v>1520</v>
      </c>
      <c r="H729" s="17">
        <v>9120</v>
      </c>
      <c r="I729" s="17">
        <v>18240</v>
      </c>
      <c r="J729" s="18">
        <v>0.5</v>
      </c>
    </row>
    <row r="730" spans="1:10" x14ac:dyDescent="0.25">
      <c r="A730" s="8">
        <v>177</v>
      </c>
      <c r="B730" s="13">
        <v>40544</v>
      </c>
      <c r="C730" s="10">
        <v>7</v>
      </c>
      <c r="D730" s="10" t="s">
        <v>170</v>
      </c>
      <c r="E730" s="10" t="s">
        <v>209</v>
      </c>
      <c r="F730" s="10" t="s">
        <v>24</v>
      </c>
      <c r="G730" s="14">
        <v>1520</v>
      </c>
      <c r="H730" s="14">
        <v>10640</v>
      </c>
      <c r="I730" s="14">
        <v>18240</v>
      </c>
      <c r="J730" s="15">
        <v>0.58333333333333337</v>
      </c>
    </row>
    <row r="731" spans="1:10" x14ac:dyDescent="0.25">
      <c r="A731" s="9">
        <v>177</v>
      </c>
      <c r="B731" s="16">
        <v>40909</v>
      </c>
      <c r="C731" s="11">
        <v>7</v>
      </c>
      <c r="D731" s="11" t="s">
        <v>170</v>
      </c>
      <c r="E731" s="11" t="s">
        <v>209</v>
      </c>
      <c r="F731" s="11" t="s">
        <v>24</v>
      </c>
      <c r="G731" s="17">
        <v>1520</v>
      </c>
      <c r="H731" s="17">
        <v>10640</v>
      </c>
      <c r="I731" s="17">
        <v>18240</v>
      </c>
      <c r="J731" s="18">
        <v>0.58333333333333337</v>
      </c>
    </row>
    <row r="732" spans="1:10" x14ac:dyDescent="0.25">
      <c r="A732" s="8">
        <v>177</v>
      </c>
      <c r="B732" s="13">
        <v>41275</v>
      </c>
      <c r="C732" s="10">
        <v>3</v>
      </c>
      <c r="D732" s="10" t="s">
        <v>170</v>
      </c>
      <c r="E732" s="10" t="s">
        <v>209</v>
      </c>
      <c r="F732" s="10" t="s">
        <v>24</v>
      </c>
      <c r="G732" s="14">
        <v>1520</v>
      </c>
      <c r="H732" s="14">
        <v>4560</v>
      </c>
      <c r="I732" s="14">
        <v>18240</v>
      </c>
      <c r="J732" s="15">
        <v>0.25</v>
      </c>
    </row>
    <row r="733" spans="1:10" x14ac:dyDescent="0.25">
      <c r="A733" s="9">
        <v>177</v>
      </c>
      <c r="B733" s="16">
        <v>41640</v>
      </c>
      <c r="C733" s="11">
        <v>3</v>
      </c>
      <c r="D733" s="11" t="s">
        <v>170</v>
      </c>
      <c r="E733" s="11" t="s">
        <v>209</v>
      </c>
      <c r="F733" s="11" t="s">
        <v>24</v>
      </c>
      <c r="G733" s="17">
        <v>1520</v>
      </c>
      <c r="H733" s="17">
        <v>4560</v>
      </c>
      <c r="I733" s="17">
        <v>18240</v>
      </c>
      <c r="J733" s="18">
        <v>0.25</v>
      </c>
    </row>
    <row r="734" spans="1:10" x14ac:dyDescent="0.25">
      <c r="A734" s="8">
        <v>177</v>
      </c>
      <c r="B734" s="13">
        <v>42005</v>
      </c>
      <c r="C734" s="10">
        <v>4</v>
      </c>
      <c r="D734" s="10" t="s">
        <v>170</v>
      </c>
      <c r="E734" s="10" t="s">
        <v>209</v>
      </c>
      <c r="F734" s="10" t="s">
        <v>24</v>
      </c>
      <c r="G734" s="14">
        <v>1520</v>
      </c>
      <c r="H734" s="14">
        <v>6080</v>
      </c>
      <c r="I734" s="14">
        <v>18240</v>
      </c>
      <c r="J734" s="15">
        <v>0.33333333333333331</v>
      </c>
    </row>
    <row r="735" spans="1:10" x14ac:dyDescent="0.25">
      <c r="A735" s="9">
        <v>177</v>
      </c>
      <c r="B735" s="16">
        <v>42370</v>
      </c>
      <c r="C735" s="11">
        <v>5</v>
      </c>
      <c r="D735" s="11" t="s">
        <v>170</v>
      </c>
      <c r="E735" s="11" t="s">
        <v>209</v>
      </c>
      <c r="F735" s="11" t="s">
        <v>24</v>
      </c>
      <c r="G735" s="17">
        <v>1520</v>
      </c>
      <c r="H735" s="17">
        <v>7600</v>
      </c>
      <c r="I735" s="17">
        <v>18240</v>
      </c>
      <c r="J735" s="18">
        <v>0.41666666666666669</v>
      </c>
    </row>
    <row r="736" spans="1:10" x14ac:dyDescent="0.25">
      <c r="A736" s="8">
        <v>177</v>
      </c>
      <c r="B736" s="13">
        <v>42736</v>
      </c>
      <c r="C736" s="10">
        <v>5</v>
      </c>
      <c r="D736" s="10" t="s">
        <v>170</v>
      </c>
      <c r="E736" s="10" t="s">
        <v>209</v>
      </c>
      <c r="F736" s="10" t="s">
        <v>24</v>
      </c>
      <c r="G736" s="14">
        <v>1520</v>
      </c>
      <c r="H736" s="14">
        <v>7600</v>
      </c>
      <c r="I736" s="14">
        <v>18240</v>
      </c>
      <c r="J736" s="15">
        <v>0.41666666666666669</v>
      </c>
    </row>
    <row r="737" spans="1:10" x14ac:dyDescent="0.25">
      <c r="A737" s="9">
        <v>177</v>
      </c>
      <c r="B737" s="16">
        <v>43101</v>
      </c>
      <c r="C737" s="11">
        <v>12</v>
      </c>
      <c r="D737" s="11" t="s">
        <v>170</v>
      </c>
      <c r="E737" s="11" t="s">
        <v>209</v>
      </c>
      <c r="F737" s="11" t="s">
        <v>24</v>
      </c>
      <c r="G737" s="17">
        <v>1520</v>
      </c>
      <c r="H737" s="17">
        <v>18240</v>
      </c>
      <c r="I737" s="17">
        <v>18240</v>
      </c>
      <c r="J737" s="18">
        <v>1</v>
      </c>
    </row>
    <row r="738" spans="1:10" x14ac:dyDescent="0.25">
      <c r="A738" s="8">
        <v>177</v>
      </c>
      <c r="B738" s="13">
        <v>43466</v>
      </c>
      <c r="C738" s="10">
        <v>11</v>
      </c>
      <c r="D738" s="10" t="s">
        <v>170</v>
      </c>
      <c r="E738" s="10" t="s">
        <v>209</v>
      </c>
      <c r="F738" s="10" t="s">
        <v>24</v>
      </c>
      <c r="G738" s="14">
        <v>1520</v>
      </c>
      <c r="H738" s="14">
        <v>16720</v>
      </c>
      <c r="I738" s="14">
        <v>18240</v>
      </c>
      <c r="J738" s="15">
        <v>0.91666666666666663</v>
      </c>
    </row>
    <row r="739" spans="1:10" x14ac:dyDescent="0.25">
      <c r="A739" s="9">
        <v>178</v>
      </c>
      <c r="B739" s="16">
        <v>36892</v>
      </c>
      <c r="C739" s="11">
        <v>6</v>
      </c>
      <c r="D739" s="11" t="s">
        <v>170</v>
      </c>
      <c r="E739" s="11" t="s">
        <v>209</v>
      </c>
      <c r="F739" s="11" t="s">
        <v>28</v>
      </c>
      <c r="G739" s="17">
        <v>1920</v>
      </c>
      <c r="H739" s="17">
        <v>11520</v>
      </c>
      <c r="I739" s="17">
        <v>23040</v>
      </c>
      <c r="J739" s="18">
        <v>0.5</v>
      </c>
    </row>
    <row r="740" spans="1:10" x14ac:dyDescent="0.25">
      <c r="A740" s="8">
        <v>178</v>
      </c>
      <c r="B740" s="13">
        <v>37257</v>
      </c>
      <c r="C740" s="10">
        <v>7</v>
      </c>
      <c r="D740" s="10" t="s">
        <v>170</v>
      </c>
      <c r="E740" s="10" t="s">
        <v>209</v>
      </c>
      <c r="F740" s="10" t="s">
        <v>28</v>
      </c>
      <c r="G740" s="14">
        <v>1920</v>
      </c>
      <c r="H740" s="14">
        <v>13440</v>
      </c>
      <c r="I740" s="14">
        <v>23040</v>
      </c>
      <c r="J740" s="15">
        <v>0.58333333333333337</v>
      </c>
    </row>
    <row r="741" spans="1:10" x14ac:dyDescent="0.25">
      <c r="A741" s="9">
        <v>178</v>
      </c>
      <c r="B741" s="16">
        <v>37622</v>
      </c>
      <c r="C741" s="11">
        <v>6</v>
      </c>
      <c r="D741" s="11" t="s">
        <v>170</v>
      </c>
      <c r="E741" s="11" t="s">
        <v>209</v>
      </c>
      <c r="F741" s="11" t="s">
        <v>28</v>
      </c>
      <c r="G741" s="17">
        <v>1920</v>
      </c>
      <c r="H741" s="17">
        <v>11520</v>
      </c>
      <c r="I741" s="17">
        <v>23040</v>
      </c>
      <c r="J741" s="18">
        <v>0.5</v>
      </c>
    </row>
    <row r="742" spans="1:10" x14ac:dyDescent="0.25">
      <c r="A742" s="8">
        <v>178</v>
      </c>
      <c r="B742" s="13">
        <v>37987</v>
      </c>
      <c r="C742" s="10">
        <v>3</v>
      </c>
      <c r="D742" s="10" t="s">
        <v>170</v>
      </c>
      <c r="E742" s="10" t="s">
        <v>209</v>
      </c>
      <c r="F742" s="10" t="s">
        <v>28</v>
      </c>
      <c r="G742" s="14">
        <v>1920</v>
      </c>
      <c r="H742" s="14">
        <v>5760</v>
      </c>
      <c r="I742" s="14">
        <v>23040</v>
      </c>
      <c r="J742" s="15">
        <v>0.25</v>
      </c>
    </row>
    <row r="743" spans="1:10" x14ac:dyDescent="0.25">
      <c r="A743" s="9">
        <v>178</v>
      </c>
      <c r="B743" s="16">
        <v>38353</v>
      </c>
      <c r="C743" s="11">
        <v>5</v>
      </c>
      <c r="D743" s="11" t="s">
        <v>170</v>
      </c>
      <c r="E743" s="11" t="s">
        <v>209</v>
      </c>
      <c r="F743" s="11" t="s">
        <v>28</v>
      </c>
      <c r="G743" s="17">
        <v>1920</v>
      </c>
      <c r="H743" s="17">
        <v>9600</v>
      </c>
      <c r="I743" s="17">
        <v>23040</v>
      </c>
      <c r="J743" s="18">
        <v>0.41666666666666669</v>
      </c>
    </row>
    <row r="744" spans="1:10" x14ac:dyDescent="0.25">
      <c r="A744" s="8">
        <v>178</v>
      </c>
      <c r="B744" s="13">
        <v>38718</v>
      </c>
      <c r="C744" s="10">
        <v>5</v>
      </c>
      <c r="D744" s="10" t="s">
        <v>170</v>
      </c>
      <c r="E744" s="10" t="s">
        <v>209</v>
      </c>
      <c r="F744" s="10" t="s">
        <v>28</v>
      </c>
      <c r="G744" s="14">
        <v>1920</v>
      </c>
      <c r="H744" s="14">
        <v>9600</v>
      </c>
      <c r="I744" s="14">
        <v>23040</v>
      </c>
      <c r="J744" s="15">
        <v>0.41666666666666669</v>
      </c>
    </row>
    <row r="745" spans="1:10" x14ac:dyDescent="0.25">
      <c r="A745" s="9">
        <v>178</v>
      </c>
      <c r="B745" s="16">
        <v>39083</v>
      </c>
      <c r="C745" s="11">
        <v>3</v>
      </c>
      <c r="D745" s="11" t="s">
        <v>170</v>
      </c>
      <c r="E745" s="11" t="s">
        <v>209</v>
      </c>
      <c r="F745" s="11" t="s">
        <v>28</v>
      </c>
      <c r="G745" s="17">
        <v>1920</v>
      </c>
      <c r="H745" s="17">
        <v>5760</v>
      </c>
      <c r="I745" s="17">
        <v>23040</v>
      </c>
      <c r="J745" s="18">
        <v>0.25</v>
      </c>
    </row>
    <row r="746" spans="1:10" x14ac:dyDescent="0.25">
      <c r="A746" s="8">
        <v>178</v>
      </c>
      <c r="B746" s="13">
        <v>39448</v>
      </c>
      <c r="C746" s="10">
        <v>7</v>
      </c>
      <c r="D746" s="10" t="s">
        <v>170</v>
      </c>
      <c r="E746" s="10" t="s">
        <v>209</v>
      </c>
      <c r="F746" s="10" t="s">
        <v>28</v>
      </c>
      <c r="G746" s="14">
        <v>1920</v>
      </c>
      <c r="H746" s="14">
        <v>13440</v>
      </c>
      <c r="I746" s="14">
        <v>23040</v>
      </c>
      <c r="J746" s="15">
        <v>0.58333333333333337</v>
      </c>
    </row>
    <row r="747" spans="1:10" x14ac:dyDescent="0.25">
      <c r="A747" s="9">
        <v>178</v>
      </c>
      <c r="B747" s="16">
        <v>39814</v>
      </c>
      <c r="C747" s="11">
        <v>5</v>
      </c>
      <c r="D747" s="11" t="s">
        <v>170</v>
      </c>
      <c r="E747" s="11" t="s">
        <v>209</v>
      </c>
      <c r="F747" s="11" t="s">
        <v>28</v>
      </c>
      <c r="G747" s="17">
        <v>1920</v>
      </c>
      <c r="H747" s="17">
        <v>9600</v>
      </c>
      <c r="I747" s="17">
        <v>23040</v>
      </c>
      <c r="J747" s="18">
        <v>0.41666666666666669</v>
      </c>
    </row>
    <row r="748" spans="1:10" x14ac:dyDescent="0.25">
      <c r="A748" s="8">
        <v>178</v>
      </c>
      <c r="B748" s="13">
        <v>40179</v>
      </c>
      <c r="C748" s="10">
        <v>5</v>
      </c>
      <c r="D748" s="10" t="s">
        <v>170</v>
      </c>
      <c r="E748" s="10" t="s">
        <v>209</v>
      </c>
      <c r="F748" s="10" t="s">
        <v>28</v>
      </c>
      <c r="G748" s="14">
        <v>1920</v>
      </c>
      <c r="H748" s="14">
        <v>9600</v>
      </c>
      <c r="I748" s="14">
        <v>23040</v>
      </c>
      <c r="J748" s="15">
        <v>0.41666666666666669</v>
      </c>
    </row>
    <row r="749" spans="1:10" x14ac:dyDescent="0.25">
      <c r="A749" s="9">
        <v>178</v>
      </c>
      <c r="B749" s="16">
        <v>40544</v>
      </c>
      <c r="C749" s="11">
        <v>4</v>
      </c>
      <c r="D749" s="11" t="s">
        <v>170</v>
      </c>
      <c r="E749" s="11" t="s">
        <v>209</v>
      </c>
      <c r="F749" s="11" t="s">
        <v>28</v>
      </c>
      <c r="G749" s="17">
        <v>1920</v>
      </c>
      <c r="H749" s="17">
        <v>7680</v>
      </c>
      <c r="I749" s="17">
        <v>23040</v>
      </c>
      <c r="J749" s="18">
        <v>0.33333333333333331</v>
      </c>
    </row>
    <row r="750" spans="1:10" x14ac:dyDescent="0.25">
      <c r="A750" s="8">
        <v>178</v>
      </c>
      <c r="B750" s="13">
        <v>40909</v>
      </c>
      <c r="C750" s="10">
        <v>6</v>
      </c>
      <c r="D750" s="10" t="s">
        <v>170</v>
      </c>
      <c r="E750" s="10" t="s">
        <v>209</v>
      </c>
      <c r="F750" s="10" t="s">
        <v>28</v>
      </c>
      <c r="G750" s="14">
        <v>1920</v>
      </c>
      <c r="H750" s="14">
        <v>11520</v>
      </c>
      <c r="I750" s="14">
        <v>23040</v>
      </c>
      <c r="J750" s="15">
        <v>0.5</v>
      </c>
    </row>
    <row r="751" spans="1:10" x14ac:dyDescent="0.25">
      <c r="A751" s="9">
        <v>178</v>
      </c>
      <c r="B751" s="16">
        <v>41275</v>
      </c>
      <c r="C751" s="11">
        <v>6</v>
      </c>
      <c r="D751" s="11" t="s">
        <v>170</v>
      </c>
      <c r="E751" s="11" t="s">
        <v>209</v>
      </c>
      <c r="F751" s="11" t="s">
        <v>28</v>
      </c>
      <c r="G751" s="17">
        <v>1920</v>
      </c>
      <c r="H751" s="17">
        <v>11520</v>
      </c>
      <c r="I751" s="17">
        <v>23040</v>
      </c>
      <c r="J751" s="18">
        <v>0.5</v>
      </c>
    </row>
    <row r="752" spans="1:10" x14ac:dyDescent="0.25">
      <c r="A752" s="8">
        <v>178</v>
      </c>
      <c r="B752" s="13">
        <v>41640</v>
      </c>
      <c r="C752" s="10">
        <v>5</v>
      </c>
      <c r="D752" s="10" t="s">
        <v>170</v>
      </c>
      <c r="E752" s="10" t="s">
        <v>209</v>
      </c>
      <c r="F752" s="10" t="s">
        <v>28</v>
      </c>
      <c r="G752" s="14">
        <v>1920</v>
      </c>
      <c r="H752" s="14">
        <v>9600</v>
      </c>
      <c r="I752" s="14">
        <v>23040</v>
      </c>
      <c r="J752" s="15">
        <v>0.41666666666666669</v>
      </c>
    </row>
    <row r="753" spans="1:10" x14ac:dyDescent="0.25">
      <c r="A753" s="9">
        <v>178</v>
      </c>
      <c r="B753" s="16">
        <v>42005</v>
      </c>
      <c r="C753" s="11">
        <v>7</v>
      </c>
      <c r="D753" s="11" t="s">
        <v>170</v>
      </c>
      <c r="E753" s="11" t="s">
        <v>209</v>
      </c>
      <c r="F753" s="11" t="s">
        <v>28</v>
      </c>
      <c r="G753" s="17">
        <v>1920</v>
      </c>
      <c r="H753" s="17">
        <v>13440</v>
      </c>
      <c r="I753" s="17">
        <v>23040</v>
      </c>
      <c r="J753" s="18">
        <v>0.58333333333333337</v>
      </c>
    </row>
    <row r="754" spans="1:10" x14ac:dyDescent="0.25">
      <c r="A754" s="8">
        <v>178</v>
      </c>
      <c r="B754" s="13">
        <v>42370</v>
      </c>
      <c r="C754" s="10">
        <v>6</v>
      </c>
      <c r="D754" s="10" t="s">
        <v>170</v>
      </c>
      <c r="E754" s="10" t="s">
        <v>209</v>
      </c>
      <c r="F754" s="10" t="s">
        <v>28</v>
      </c>
      <c r="G754" s="14">
        <v>1920</v>
      </c>
      <c r="H754" s="14">
        <v>11520</v>
      </c>
      <c r="I754" s="14">
        <v>23040</v>
      </c>
      <c r="J754" s="15">
        <v>0.5</v>
      </c>
    </row>
    <row r="755" spans="1:10" x14ac:dyDescent="0.25">
      <c r="A755" s="9">
        <v>178</v>
      </c>
      <c r="B755" s="16">
        <v>42736</v>
      </c>
      <c r="C755" s="11">
        <v>6</v>
      </c>
      <c r="D755" s="11" t="s">
        <v>170</v>
      </c>
      <c r="E755" s="11" t="s">
        <v>209</v>
      </c>
      <c r="F755" s="11" t="s">
        <v>28</v>
      </c>
      <c r="G755" s="17">
        <v>1920</v>
      </c>
      <c r="H755" s="17">
        <v>11520</v>
      </c>
      <c r="I755" s="17">
        <v>23040</v>
      </c>
      <c r="J755" s="18">
        <v>0.5</v>
      </c>
    </row>
    <row r="756" spans="1:10" x14ac:dyDescent="0.25">
      <c r="A756" s="8">
        <v>178</v>
      </c>
      <c r="B756" s="13">
        <v>43101</v>
      </c>
      <c r="C756" s="10">
        <v>8</v>
      </c>
      <c r="D756" s="10" t="s">
        <v>170</v>
      </c>
      <c r="E756" s="10" t="s">
        <v>209</v>
      </c>
      <c r="F756" s="10" t="s">
        <v>28</v>
      </c>
      <c r="G756" s="14">
        <v>1920</v>
      </c>
      <c r="H756" s="14">
        <v>15360</v>
      </c>
      <c r="I756" s="14">
        <v>23040</v>
      </c>
      <c r="J756" s="15">
        <v>0.66666666666666663</v>
      </c>
    </row>
    <row r="757" spans="1:10" x14ac:dyDescent="0.25">
      <c r="A757" s="9">
        <v>178</v>
      </c>
      <c r="B757" s="16">
        <v>43466</v>
      </c>
      <c r="C757" s="11">
        <v>3</v>
      </c>
      <c r="D757" s="11" t="s">
        <v>170</v>
      </c>
      <c r="E757" s="11" t="s">
        <v>209</v>
      </c>
      <c r="F757" s="11" t="s">
        <v>28</v>
      </c>
      <c r="G757" s="17">
        <v>1920</v>
      </c>
      <c r="H757" s="17">
        <v>5760</v>
      </c>
      <c r="I757" s="17">
        <v>23040</v>
      </c>
      <c r="J757" s="18">
        <v>0.25</v>
      </c>
    </row>
    <row r="758" spans="1:10" x14ac:dyDescent="0.25">
      <c r="A758" s="8">
        <v>179</v>
      </c>
      <c r="B758" s="13">
        <v>36892</v>
      </c>
      <c r="C758" s="10">
        <v>4</v>
      </c>
      <c r="D758" s="10" t="s">
        <v>170</v>
      </c>
      <c r="E758" s="10" t="s">
        <v>209</v>
      </c>
      <c r="F758" s="10" t="s">
        <v>28</v>
      </c>
      <c r="G758" s="14">
        <v>2000</v>
      </c>
      <c r="H758" s="14">
        <v>8000</v>
      </c>
      <c r="I758" s="14">
        <v>24000</v>
      </c>
      <c r="J758" s="15">
        <v>0.33333333333333331</v>
      </c>
    </row>
    <row r="759" spans="1:10" x14ac:dyDescent="0.25">
      <c r="A759" s="9">
        <v>179</v>
      </c>
      <c r="B759" s="16">
        <v>37257</v>
      </c>
      <c r="C759" s="11">
        <v>6</v>
      </c>
      <c r="D759" s="11" t="s">
        <v>170</v>
      </c>
      <c r="E759" s="11" t="s">
        <v>209</v>
      </c>
      <c r="F759" s="11" t="s">
        <v>28</v>
      </c>
      <c r="G759" s="17">
        <v>2000</v>
      </c>
      <c r="H759" s="17">
        <v>12000</v>
      </c>
      <c r="I759" s="17">
        <v>24000</v>
      </c>
      <c r="J759" s="18">
        <v>0.5</v>
      </c>
    </row>
    <row r="760" spans="1:10" x14ac:dyDescent="0.25">
      <c r="A760" s="8">
        <v>179</v>
      </c>
      <c r="B760" s="13">
        <v>37622</v>
      </c>
      <c r="C760" s="10">
        <v>7</v>
      </c>
      <c r="D760" s="10" t="s">
        <v>170</v>
      </c>
      <c r="E760" s="10" t="s">
        <v>209</v>
      </c>
      <c r="F760" s="10" t="s">
        <v>28</v>
      </c>
      <c r="G760" s="14">
        <v>2000</v>
      </c>
      <c r="H760" s="14">
        <v>14000</v>
      </c>
      <c r="I760" s="14">
        <v>24000</v>
      </c>
      <c r="J760" s="15">
        <v>0.58333333333333337</v>
      </c>
    </row>
    <row r="761" spans="1:10" x14ac:dyDescent="0.25">
      <c r="A761" s="9">
        <v>179</v>
      </c>
      <c r="B761" s="16">
        <v>37987</v>
      </c>
      <c r="C761" s="11">
        <v>6</v>
      </c>
      <c r="D761" s="11" t="s">
        <v>170</v>
      </c>
      <c r="E761" s="11" t="s">
        <v>209</v>
      </c>
      <c r="F761" s="11" t="s">
        <v>28</v>
      </c>
      <c r="G761" s="17">
        <v>2000</v>
      </c>
      <c r="H761" s="17">
        <v>12000</v>
      </c>
      <c r="I761" s="17">
        <v>24000</v>
      </c>
      <c r="J761" s="18">
        <v>0.5</v>
      </c>
    </row>
    <row r="762" spans="1:10" x14ac:dyDescent="0.25">
      <c r="A762" s="8">
        <v>179</v>
      </c>
      <c r="B762" s="13">
        <v>38353</v>
      </c>
      <c r="C762" s="10">
        <v>7</v>
      </c>
      <c r="D762" s="10" t="s">
        <v>170</v>
      </c>
      <c r="E762" s="10" t="s">
        <v>209</v>
      </c>
      <c r="F762" s="10" t="s">
        <v>28</v>
      </c>
      <c r="G762" s="14">
        <v>2000</v>
      </c>
      <c r="H762" s="14">
        <v>14000</v>
      </c>
      <c r="I762" s="14">
        <v>24000</v>
      </c>
      <c r="J762" s="15">
        <v>0.58333333333333337</v>
      </c>
    </row>
    <row r="763" spans="1:10" x14ac:dyDescent="0.25">
      <c r="A763" s="9">
        <v>179</v>
      </c>
      <c r="B763" s="16">
        <v>38718</v>
      </c>
      <c r="C763" s="11">
        <v>7</v>
      </c>
      <c r="D763" s="11" t="s">
        <v>170</v>
      </c>
      <c r="E763" s="11" t="s">
        <v>209</v>
      </c>
      <c r="F763" s="11" t="s">
        <v>28</v>
      </c>
      <c r="G763" s="17">
        <v>2000</v>
      </c>
      <c r="H763" s="17">
        <v>14000</v>
      </c>
      <c r="I763" s="17">
        <v>24000</v>
      </c>
      <c r="J763" s="18">
        <v>0.58333333333333337</v>
      </c>
    </row>
    <row r="764" spans="1:10" x14ac:dyDescent="0.25">
      <c r="A764" s="8">
        <v>179</v>
      </c>
      <c r="B764" s="13">
        <v>39083</v>
      </c>
      <c r="C764" s="10">
        <v>7</v>
      </c>
      <c r="D764" s="10" t="s">
        <v>170</v>
      </c>
      <c r="E764" s="10" t="s">
        <v>209</v>
      </c>
      <c r="F764" s="10" t="s">
        <v>28</v>
      </c>
      <c r="G764" s="14">
        <v>2000</v>
      </c>
      <c r="H764" s="14">
        <v>14000</v>
      </c>
      <c r="I764" s="14">
        <v>24000</v>
      </c>
      <c r="J764" s="15">
        <v>0.58333333333333337</v>
      </c>
    </row>
    <row r="765" spans="1:10" x14ac:dyDescent="0.25">
      <c r="A765" s="9">
        <v>179</v>
      </c>
      <c r="B765" s="16">
        <v>39448</v>
      </c>
      <c r="C765" s="11">
        <v>3</v>
      </c>
      <c r="D765" s="11" t="s">
        <v>170</v>
      </c>
      <c r="E765" s="11" t="s">
        <v>209</v>
      </c>
      <c r="F765" s="11" t="s">
        <v>28</v>
      </c>
      <c r="G765" s="17">
        <v>2000</v>
      </c>
      <c r="H765" s="17">
        <v>6000</v>
      </c>
      <c r="I765" s="17">
        <v>24000</v>
      </c>
      <c r="J765" s="18">
        <v>0.25</v>
      </c>
    </row>
    <row r="766" spans="1:10" x14ac:dyDescent="0.25">
      <c r="A766" s="8">
        <v>179</v>
      </c>
      <c r="B766" s="13">
        <v>39814</v>
      </c>
      <c r="C766" s="10">
        <v>7</v>
      </c>
      <c r="D766" s="10" t="s">
        <v>170</v>
      </c>
      <c r="E766" s="10" t="s">
        <v>209</v>
      </c>
      <c r="F766" s="10" t="s">
        <v>28</v>
      </c>
      <c r="G766" s="14">
        <v>2000</v>
      </c>
      <c r="H766" s="14">
        <v>14000</v>
      </c>
      <c r="I766" s="14">
        <v>24000</v>
      </c>
      <c r="J766" s="15">
        <v>0.58333333333333337</v>
      </c>
    </row>
    <row r="767" spans="1:10" x14ac:dyDescent="0.25">
      <c r="A767" s="9">
        <v>179</v>
      </c>
      <c r="B767" s="16">
        <v>40179</v>
      </c>
      <c r="C767" s="11">
        <v>7</v>
      </c>
      <c r="D767" s="11" t="s">
        <v>170</v>
      </c>
      <c r="E767" s="11" t="s">
        <v>209</v>
      </c>
      <c r="F767" s="11" t="s">
        <v>28</v>
      </c>
      <c r="G767" s="17">
        <v>2000</v>
      </c>
      <c r="H767" s="17">
        <v>14000</v>
      </c>
      <c r="I767" s="17">
        <v>24000</v>
      </c>
      <c r="J767" s="18">
        <v>0.58333333333333337</v>
      </c>
    </row>
    <row r="768" spans="1:10" x14ac:dyDescent="0.25">
      <c r="A768" s="8">
        <v>179</v>
      </c>
      <c r="B768" s="13">
        <v>40544</v>
      </c>
      <c r="C768" s="10">
        <v>3</v>
      </c>
      <c r="D768" s="10" t="s">
        <v>170</v>
      </c>
      <c r="E768" s="10" t="s">
        <v>209</v>
      </c>
      <c r="F768" s="10" t="s">
        <v>28</v>
      </c>
      <c r="G768" s="14">
        <v>2000</v>
      </c>
      <c r="H768" s="14">
        <v>6000</v>
      </c>
      <c r="I768" s="14">
        <v>24000</v>
      </c>
      <c r="J768" s="15">
        <v>0.25</v>
      </c>
    </row>
    <row r="769" spans="1:10" x14ac:dyDescent="0.25">
      <c r="A769" s="9">
        <v>179</v>
      </c>
      <c r="B769" s="16">
        <v>40909</v>
      </c>
      <c r="C769" s="11">
        <v>3</v>
      </c>
      <c r="D769" s="11" t="s">
        <v>170</v>
      </c>
      <c r="E769" s="11" t="s">
        <v>209</v>
      </c>
      <c r="F769" s="11" t="s">
        <v>28</v>
      </c>
      <c r="G769" s="17">
        <v>2000</v>
      </c>
      <c r="H769" s="17">
        <v>6000</v>
      </c>
      <c r="I769" s="17">
        <v>24000</v>
      </c>
      <c r="J769" s="18">
        <v>0.25</v>
      </c>
    </row>
    <row r="770" spans="1:10" x14ac:dyDescent="0.25">
      <c r="A770" s="8">
        <v>179</v>
      </c>
      <c r="B770" s="13">
        <v>41275</v>
      </c>
      <c r="C770" s="10">
        <v>6</v>
      </c>
      <c r="D770" s="10" t="s">
        <v>170</v>
      </c>
      <c r="E770" s="10" t="s">
        <v>209</v>
      </c>
      <c r="F770" s="10" t="s">
        <v>28</v>
      </c>
      <c r="G770" s="14">
        <v>2000</v>
      </c>
      <c r="H770" s="14">
        <v>12000</v>
      </c>
      <c r="I770" s="14">
        <v>24000</v>
      </c>
      <c r="J770" s="15">
        <v>0.5</v>
      </c>
    </row>
    <row r="771" spans="1:10" x14ac:dyDescent="0.25">
      <c r="A771" s="9">
        <v>179</v>
      </c>
      <c r="B771" s="16">
        <v>41640</v>
      </c>
      <c r="C771" s="11">
        <v>7</v>
      </c>
      <c r="D771" s="11" t="s">
        <v>170</v>
      </c>
      <c r="E771" s="11" t="s">
        <v>209</v>
      </c>
      <c r="F771" s="11" t="s">
        <v>28</v>
      </c>
      <c r="G771" s="17">
        <v>2000</v>
      </c>
      <c r="H771" s="17">
        <v>14000</v>
      </c>
      <c r="I771" s="17">
        <v>24000</v>
      </c>
      <c r="J771" s="18">
        <v>0.58333333333333337</v>
      </c>
    </row>
    <row r="772" spans="1:10" x14ac:dyDescent="0.25">
      <c r="A772" s="8">
        <v>179</v>
      </c>
      <c r="B772" s="13">
        <v>42005</v>
      </c>
      <c r="C772" s="10">
        <v>4</v>
      </c>
      <c r="D772" s="10" t="s">
        <v>170</v>
      </c>
      <c r="E772" s="10" t="s">
        <v>209</v>
      </c>
      <c r="F772" s="10" t="s">
        <v>28</v>
      </c>
      <c r="G772" s="14">
        <v>2000</v>
      </c>
      <c r="H772" s="14">
        <v>8000</v>
      </c>
      <c r="I772" s="14">
        <v>24000</v>
      </c>
      <c r="J772" s="15">
        <v>0.33333333333333331</v>
      </c>
    </row>
    <row r="773" spans="1:10" x14ac:dyDescent="0.25">
      <c r="A773" s="9">
        <v>179</v>
      </c>
      <c r="B773" s="16">
        <v>42370</v>
      </c>
      <c r="C773" s="11">
        <v>5</v>
      </c>
      <c r="D773" s="11" t="s">
        <v>170</v>
      </c>
      <c r="E773" s="11" t="s">
        <v>209</v>
      </c>
      <c r="F773" s="11" t="s">
        <v>28</v>
      </c>
      <c r="G773" s="17">
        <v>2000</v>
      </c>
      <c r="H773" s="17">
        <v>10000</v>
      </c>
      <c r="I773" s="17">
        <v>24000</v>
      </c>
      <c r="J773" s="18">
        <v>0.41666666666666669</v>
      </c>
    </row>
    <row r="774" spans="1:10" x14ac:dyDescent="0.25">
      <c r="A774" s="8">
        <v>179</v>
      </c>
      <c r="B774" s="13">
        <v>42736</v>
      </c>
      <c r="C774" s="10">
        <v>5</v>
      </c>
      <c r="D774" s="10" t="s">
        <v>170</v>
      </c>
      <c r="E774" s="10" t="s">
        <v>209</v>
      </c>
      <c r="F774" s="10" t="s">
        <v>28</v>
      </c>
      <c r="G774" s="14">
        <v>2000</v>
      </c>
      <c r="H774" s="14">
        <v>10000</v>
      </c>
      <c r="I774" s="14">
        <v>24000</v>
      </c>
      <c r="J774" s="15">
        <v>0.41666666666666669</v>
      </c>
    </row>
    <row r="775" spans="1:10" x14ac:dyDescent="0.25">
      <c r="A775" s="9">
        <v>179</v>
      </c>
      <c r="B775" s="16">
        <v>43101</v>
      </c>
      <c r="C775" s="11">
        <v>12</v>
      </c>
      <c r="D775" s="11" t="s">
        <v>170</v>
      </c>
      <c r="E775" s="11" t="s">
        <v>209</v>
      </c>
      <c r="F775" s="11" t="s">
        <v>28</v>
      </c>
      <c r="G775" s="17">
        <v>2000</v>
      </c>
      <c r="H775" s="17">
        <v>24000</v>
      </c>
      <c r="I775" s="17">
        <v>24000</v>
      </c>
      <c r="J775" s="18">
        <v>1</v>
      </c>
    </row>
    <row r="776" spans="1:10" x14ac:dyDescent="0.25">
      <c r="A776" s="8">
        <v>179</v>
      </c>
      <c r="B776" s="13">
        <v>43466</v>
      </c>
      <c r="C776" s="10">
        <v>12</v>
      </c>
      <c r="D776" s="10" t="s">
        <v>170</v>
      </c>
      <c r="E776" s="10" t="s">
        <v>209</v>
      </c>
      <c r="F776" s="10" t="s">
        <v>28</v>
      </c>
      <c r="G776" s="14">
        <v>2000</v>
      </c>
      <c r="H776" s="14">
        <v>24000</v>
      </c>
      <c r="I776" s="14">
        <v>24000</v>
      </c>
      <c r="J776" s="15">
        <v>1</v>
      </c>
    </row>
    <row r="777" spans="1:10" x14ac:dyDescent="0.25">
      <c r="A777" s="9">
        <v>180</v>
      </c>
      <c r="B777" s="16">
        <v>36892</v>
      </c>
      <c r="C777" s="11">
        <v>3</v>
      </c>
      <c r="D777" s="11" t="s">
        <v>170</v>
      </c>
      <c r="E777" s="11" t="s">
        <v>209</v>
      </c>
      <c r="F777" s="11" t="s">
        <v>28</v>
      </c>
      <c r="G777" s="17">
        <v>2160</v>
      </c>
      <c r="H777" s="17">
        <v>6480</v>
      </c>
      <c r="I777" s="17">
        <v>25920</v>
      </c>
      <c r="J777" s="18">
        <v>0.25</v>
      </c>
    </row>
    <row r="778" spans="1:10" x14ac:dyDescent="0.25">
      <c r="A778" s="8">
        <v>180</v>
      </c>
      <c r="B778" s="13">
        <v>37257</v>
      </c>
      <c r="C778" s="10">
        <v>5</v>
      </c>
      <c r="D778" s="10" t="s">
        <v>170</v>
      </c>
      <c r="E778" s="10" t="s">
        <v>209</v>
      </c>
      <c r="F778" s="10" t="s">
        <v>28</v>
      </c>
      <c r="G778" s="14">
        <v>2160</v>
      </c>
      <c r="H778" s="14">
        <v>10800</v>
      </c>
      <c r="I778" s="14">
        <v>25920</v>
      </c>
      <c r="J778" s="15">
        <v>0.41666666666666669</v>
      </c>
    </row>
    <row r="779" spans="1:10" x14ac:dyDescent="0.25">
      <c r="A779" s="9">
        <v>180</v>
      </c>
      <c r="B779" s="16">
        <v>37622</v>
      </c>
      <c r="C779" s="11">
        <v>3</v>
      </c>
      <c r="D779" s="11" t="s">
        <v>170</v>
      </c>
      <c r="E779" s="11" t="s">
        <v>209</v>
      </c>
      <c r="F779" s="11" t="s">
        <v>28</v>
      </c>
      <c r="G779" s="17">
        <v>2160</v>
      </c>
      <c r="H779" s="17">
        <v>6480</v>
      </c>
      <c r="I779" s="17">
        <v>25920</v>
      </c>
      <c r="J779" s="18">
        <v>0.25</v>
      </c>
    </row>
    <row r="780" spans="1:10" x14ac:dyDescent="0.25">
      <c r="A780" s="8">
        <v>180</v>
      </c>
      <c r="B780" s="13">
        <v>37987</v>
      </c>
      <c r="C780" s="10">
        <v>3</v>
      </c>
      <c r="D780" s="10" t="s">
        <v>170</v>
      </c>
      <c r="E780" s="10" t="s">
        <v>209</v>
      </c>
      <c r="F780" s="10" t="s">
        <v>28</v>
      </c>
      <c r="G780" s="14">
        <v>2160</v>
      </c>
      <c r="H780" s="14">
        <v>6480</v>
      </c>
      <c r="I780" s="14">
        <v>25920</v>
      </c>
      <c r="J780" s="15">
        <v>0.25</v>
      </c>
    </row>
    <row r="781" spans="1:10" x14ac:dyDescent="0.25">
      <c r="A781" s="9">
        <v>180</v>
      </c>
      <c r="B781" s="16">
        <v>38353</v>
      </c>
      <c r="C781" s="11">
        <v>3</v>
      </c>
      <c r="D781" s="11" t="s">
        <v>170</v>
      </c>
      <c r="E781" s="11" t="s">
        <v>209</v>
      </c>
      <c r="F781" s="11" t="s">
        <v>28</v>
      </c>
      <c r="G781" s="17">
        <v>2160</v>
      </c>
      <c r="H781" s="17">
        <v>6480</v>
      </c>
      <c r="I781" s="17">
        <v>25920</v>
      </c>
      <c r="J781" s="18">
        <v>0.25</v>
      </c>
    </row>
    <row r="782" spans="1:10" x14ac:dyDescent="0.25">
      <c r="A782" s="8">
        <v>180</v>
      </c>
      <c r="B782" s="13">
        <v>38718</v>
      </c>
      <c r="C782" s="10">
        <v>5</v>
      </c>
      <c r="D782" s="10" t="s">
        <v>170</v>
      </c>
      <c r="E782" s="10" t="s">
        <v>209</v>
      </c>
      <c r="F782" s="10" t="s">
        <v>28</v>
      </c>
      <c r="G782" s="14">
        <v>2160</v>
      </c>
      <c r="H782" s="14">
        <v>10800</v>
      </c>
      <c r="I782" s="14">
        <v>25920</v>
      </c>
      <c r="J782" s="15">
        <v>0.41666666666666669</v>
      </c>
    </row>
    <row r="783" spans="1:10" x14ac:dyDescent="0.25">
      <c r="A783" s="9">
        <v>180</v>
      </c>
      <c r="B783" s="16">
        <v>39083</v>
      </c>
      <c r="C783" s="11">
        <v>6</v>
      </c>
      <c r="D783" s="11" t="s">
        <v>170</v>
      </c>
      <c r="E783" s="11" t="s">
        <v>209</v>
      </c>
      <c r="F783" s="11" t="s">
        <v>28</v>
      </c>
      <c r="G783" s="17">
        <v>2160</v>
      </c>
      <c r="H783" s="17">
        <v>12960</v>
      </c>
      <c r="I783" s="17">
        <v>25920</v>
      </c>
      <c r="J783" s="18">
        <v>0.5</v>
      </c>
    </row>
    <row r="784" spans="1:10" x14ac:dyDescent="0.25">
      <c r="A784" s="8">
        <v>180</v>
      </c>
      <c r="B784" s="13">
        <v>39448</v>
      </c>
      <c r="C784" s="10">
        <v>4</v>
      </c>
      <c r="D784" s="10" t="s">
        <v>170</v>
      </c>
      <c r="E784" s="10" t="s">
        <v>209</v>
      </c>
      <c r="F784" s="10" t="s">
        <v>28</v>
      </c>
      <c r="G784" s="14">
        <v>2160</v>
      </c>
      <c r="H784" s="14">
        <v>8640</v>
      </c>
      <c r="I784" s="14">
        <v>25920</v>
      </c>
      <c r="J784" s="15">
        <v>0.33333333333333331</v>
      </c>
    </row>
    <row r="785" spans="1:10" x14ac:dyDescent="0.25">
      <c r="A785" s="9">
        <v>180</v>
      </c>
      <c r="B785" s="16">
        <v>39814</v>
      </c>
      <c r="C785" s="11">
        <v>6</v>
      </c>
      <c r="D785" s="11" t="s">
        <v>170</v>
      </c>
      <c r="E785" s="11" t="s">
        <v>209</v>
      </c>
      <c r="F785" s="11" t="s">
        <v>28</v>
      </c>
      <c r="G785" s="17">
        <v>2160</v>
      </c>
      <c r="H785" s="17">
        <v>12960</v>
      </c>
      <c r="I785" s="17">
        <v>25920</v>
      </c>
      <c r="J785" s="18">
        <v>0.5</v>
      </c>
    </row>
    <row r="786" spans="1:10" x14ac:dyDescent="0.25">
      <c r="A786" s="8">
        <v>180</v>
      </c>
      <c r="B786" s="13">
        <v>40179</v>
      </c>
      <c r="C786" s="10">
        <v>6</v>
      </c>
      <c r="D786" s="10" t="s">
        <v>170</v>
      </c>
      <c r="E786" s="10" t="s">
        <v>209</v>
      </c>
      <c r="F786" s="10" t="s">
        <v>28</v>
      </c>
      <c r="G786" s="14">
        <v>2160</v>
      </c>
      <c r="H786" s="14">
        <v>12960</v>
      </c>
      <c r="I786" s="14">
        <v>25920</v>
      </c>
      <c r="J786" s="15">
        <v>0.5</v>
      </c>
    </row>
    <row r="787" spans="1:10" x14ac:dyDescent="0.25">
      <c r="A787" s="9">
        <v>180</v>
      </c>
      <c r="B787" s="16">
        <v>40544</v>
      </c>
      <c r="C787" s="11">
        <v>4</v>
      </c>
      <c r="D787" s="11" t="s">
        <v>170</v>
      </c>
      <c r="E787" s="11" t="s">
        <v>209</v>
      </c>
      <c r="F787" s="11" t="s">
        <v>28</v>
      </c>
      <c r="G787" s="17">
        <v>2160</v>
      </c>
      <c r="H787" s="17">
        <v>8640</v>
      </c>
      <c r="I787" s="17">
        <v>25920</v>
      </c>
      <c r="J787" s="18">
        <v>0.33333333333333331</v>
      </c>
    </row>
    <row r="788" spans="1:10" x14ac:dyDescent="0.25">
      <c r="A788" s="8">
        <v>180</v>
      </c>
      <c r="B788" s="13">
        <v>40909</v>
      </c>
      <c r="C788" s="10">
        <v>3</v>
      </c>
      <c r="D788" s="10" t="s">
        <v>170</v>
      </c>
      <c r="E788" s="10" t="s">
        <v>209</v>
      </c>
      <c r="F788" s="10" t="s">
        <v>28</v>
      </c>
      <c r="G788" s="14">
        <v>2160</v>
      </c>
      <c r="H788" s="14">
        <v>6480</v>
      </c>
      <c r="I788" s="14">
        <v>25920</v>
      </c>
      <c r="J788" s="15">
        <v>0.25</v>
      </c>
    </row>
    <row r="789" spans="1:10" x14ac:dyDescent="0.25">
      <c r="A789" s="9">
        <v>180</v>
      </c>
      <c r="B789" s="16">
        <v>41275</v>
      </c>
      <c r="C789" s="11">
        <v>6</v>
      </c>
      <c r="D789" s="11" t="s">
        <v>170</v>
      </c>
      <c r="E789" s="11" t="s">
        <v>209</v>
      </c>
      <c r="F789" s="11" t="s">
        <v>28</v>
      </c>
      <c r="G789" s="17">
        <v>2160</v>
      </c>
      <c r="H789" s="17">
        <v>12960</v>
      </c>
      <c r="I789" s="17">
        <v>25920</v>
      </c>
      <c r="J789" s="18">
        <v>0.5</v>
      </c>
    </row>
    <row r="790" spans="1:10" x14ac:dyDescent="0.25">
      <c r="A790" s="8">
        <v>180</v>
      </c>
      <c r="B790" s="13">
        <v>41640</v>
      </c>
      <c r="C790" s="10">
        <v>6</v>
      </c>
      <c r="D790" s="10" t="s">
        <v>170</v>
      </c>
      <c r="E790" s="10" t="s">
        <v>209</v>
      </c>
      <c r="F790" s="10" t="s">
        <v>28</v>
      </c>
      <c r="G790" s="14">
        <v>2160</v>
      </c>
      <c r="H790" s="14">
        <v>12960</v>
      </c>
      <c r="I790" s="14">
        <v>25920</v>
      </c>
      <c r="J790" s="15">
        <v>0.5</v>
      </c>
    </row>
    <row r="791" spans="1:10" x14ac:dyDescent="0.25">
      <c r="A791" s="9">
        <v>180</v>
      </c>
      <c r="B791" s="16">
        <v>42005</v>
      </c>
      <c r="C791" s="11">
        <v>4</v>
      </c>
      <c r="D791" s="11" t="s">
        <v>170</v>
      </c>
      <c r="E791" s="11" t="s">
        <v>209</v>
      </c>
      <c r="F791" s="11" t="s">
        <v>28</v>
      </c>
      <c r="G791" s="17">
        <v>2160</v>
      </c>
      <c r="H791" s="17">
        <v>8640</v>
      </c>
      <c r="I791" s="17">
        <v>25920</v>
      </c>
      <c r="J791" s="18">
        <v>0.33333333333333331</v>
      </c>
    </row>
    <row r="792" spans="1:10" x14ac:dyDescent="0.25">
      <c r="A792" s="8">
        <v>180</v>
      </c>
      <c r="B792" s="13">
        <v>42370</v>
      </c>
      <c r="C792" s="10">
        <v>4</v>
      </c>
      <c r="D792" s="10" t="s">
        <v>170</v>
      </c>
      <c r="E792" s="10" t="s">
        <v>209</v>
      </c>
      <c r="F792" s="10" t="s">
        <v>28</v>
      </c>
      <c r="G792" s="14">
        <v>2160</v>
      </c>
      <c r="H792" s="14">
        <v>8640</v>
      </c>
      <c r="I792" s="14">
        <v>25920</v>
      </c>
      <c r="J792" s="15">
        <v>0.33333333333333331</v>
      </c>
    </row>
    <row r="793" spans="1:10" x14ac:dyDescent="0.25">
      <c r="A793" s="9">
        <v>180</v>
      </c>
      <c r="B793" s="16">
        <v>42736</v>
      </c>
      <c r="C793" s="11">
        <v>4</v>
      </c>
      <c r="D793" s="11" t="s">
        <v>170</v>
      </c>
      <c r="E793" s="11" t="s">
        <v>209</v>
      </c>
      <c r="F793" s="11" t="s">
        <v>28</v>
      </c>
      <c r="G793" s="17">
        <v>2160</v>
      </c>
      <c r="H793" s="17">
        <v>8640</v>
      </c>
      <c r="I793" s="17">
        <v>25920</v>
      </c>
      <c r="J793" s="18">
        <v>0.33333333333333331</v>
      </c>
    </row>
    <row r="794" spans="1:10" x14ac:dyDescent="0.25">
      <c r="A794" s="8">
        <v>181</v>
      </c>
      <c r="B794" s="13">
        <v>36892</v>
      </c>
      <c r="C794" s="10">
        <v>7</v>
      </c>
      <c r="D794" s="10" t="s">
        <v>170</v>
      </c>
      <c r="E794" s="10" t="s">
        <v>209</v>
      </c>
      <c r="F794" s="10" t="s">
        <v>24</v>
      </c>
      <c r="G794" s="14">
        <v>1395</v>
      </c>
      <c r="H794" s="14">
        <v>9765</v>
      </c>
      <c r="I794" s="14">
        <v>16740</v>
      </c>
      <c r="J794" s="15">
        <v>0.58333333333333337</v>
      </c>
    </row>
    <row r="795" spans="1:10" x14ac:dyDescent="0.25">
      <c r="A795" s="9">
        <v>181</v>
      </c>
      <c r="B795" s="16">
        <v>37257</v>
      </c>
      <c r="C795" s="11">
        <v>5</v>
      </c>
      <c r="D795" s="11" t="s">
        <v>170</v>
      </c>
      <c r="E795" s="11" t="s">
        <v>209</v>
      </c>
      <c r="F795" s="11" t="s">
        <v>24</v>
      </c>
      <c r="G795" s="17">
        <v>1395</v>
      </c>
      <c r="H795" s="17">
        <v>6975</v>
      </c>
      <c r="I795" s="17">
        <v>16740</v>
      </c>
      <c r="J795" s="18">
        <v>0.41666666666666669</v>
      </c>
    </row>
    <row r="796" spans="1:10" x14ac:dyDescent="0.25">
      <c r="A796" s="8">
        <v>181</v>
      </c>
      <c r="B796" s="13">
        <v>37622</v>
      </c>
      <c r="C796" s="10">
        <v>7</v>
      </c>
      <c r="D796" s="10" t="s">
        <v>170</v>
      </c>
      <c r="E796" s="10" t="s">
        <v>209</v>
      </c>
      <c r="F796" s="10" t="s">
        <v>24</v>
      </c>
      <c r="G796" s="14">
        <v>1395</v>
      </c>
      <c r="H796" s="14">
        <v>9765</v>
      </c>
      <c r="I796" s="14">
        <v>16740</v>
      </c>
      <c r="J796" s="15">
        <v>0.58333333333333337</v>
      </c>
    </row>
    <row r="797" spans="1:10" x14ac:dyDescent="0.25">
      <c r="A797" s="9">
        <v>181</v>
      </c>
      <c r="B797" s="16">
        <v>37987</v>
      </c>
      <c r="C797" s="11">
        <v>3</v>
      </c>
      <c r="D797" s="11" t="s">
        <v>170</v>
      </c>
      <c r="E797" s="11" t="s">
        <v>209</v>
      </c>
      <c r="F797" s="11" t="s">
        <v>24</v>
      </c>
      <c r="G797" s="17">
        <v>1395</v>
      </c>
      <c r="H797" s="17">
        <v>4185</v>
      </c>
      <c r="I797" s="17">
        <v>16740</v>
      </c>
      <c r="J797" s="18">
        <v>0.25</v>
      </c>
    </row>
    <row r="798" spans="1:10" x14ac:dyDescent="0.25">
      <c r="A798" s="8">
        <v>181</v>
      </c>
      <c r="B798" s="13">
        <v>38353</v>
      </c>
      <c r="C798" s="10">
        <v>6</v>
      </c>
      <c r="D798" s="10" t="s">
        <v>170</v>
      </c>
      <c r="E798" s="10" t="s">
        <v>209</v>
      </c>
      <c r="F798" s="10" t="s">
        <v>24</v>
      </c>
      <c r="G798" s="14">
        <v>1395</v>
      </c>
      <c r="H798" s="14">
        <v>8370</v>
      </c>
      <c r="I798" s="14">
        <v>16740</v>
      </c>
      <c r="J798" s="15">
        <v>0.5</v>
      </c>
    </row>
    <row r="799" spans="1:10" x14ac:dyDescent="0.25">
      <c r="A799" s="9">
        <v>181</v>
      </c>
      <c r="B799" s="16">
        <v>38718</v>
      </c>
      <c r="C799" s="11">
        <v>5</v>
      </c>
      <c r="D799" s="11" t="s">
        <v>170</v>
      </c>
      <c r="E799" s="11" t="s">
        <v>209</v>
      </c>
      <c r="F799" s="11" t="s">
        <v>24</v>
      </c>
      <c r="G799" s="17">
        <v>1395</v>
      </c>
      <c r="H799" s="17">
        <v>6975</v>
      </c>
      <c r="I799" s="17">
        <v>16740</v>
      </c>
      <c r="J799" s="18">
        <v>0.41666666666666669</v>
      </c>
    </row>
    <row r="800" spans="1:10" x14ac:dyDescent="0.25">
      <c r="A800" s="8">
        <v>181</v>
      </c>
      <c r="B800" s="13">
        <v>39083</v>
      </c>
      <c r="C800" s="10">
        <v>7</v>
      </c>
      <c r="D800" s="10" t="s">
        <v>170</v>
      </c>
      <c r="E800" s="10" t="s">
        <v>209</v>
      </c>
      <c r="F800" s="10" t="s">
        <v>24</v>
      </c>
      <c r="G800" s="14">
        <v>1395</v>
      </c>
      <c r="H800" s="14">
        <v>9765</v>
      </c>
      <c r="I800" s="14">
        <v>16740</v>
      </c>
      <c r="J800" s="15">
        <v>0.58333333333333337</v>
      </c>
    </row>
    <row r="801" spans="1:10" x14ac:dyDescent="0.25">
      <c r="A801" s="9">
        <v>181</v>
      </c>
      <c r="B801" s="16">
        <v>39448</v>
      </c>
      <c r="C801" s="11">
        <v>7</v>
      </c>
      <c r="D801" s="11" t="s">
        <v>170</v>
      </c>
      <c r="E801" s="11" t="s">
        <v>209</v>
      </c>
      <c r="F801" s="11" t="s">
        <v>24</v>
      </c>
      <c r="G801" s="17">
        <v>1395</v>
      </c>
      <c r="H801" s="17">
        <v>9765</v>
      </c>
      <c r="I801" s="17">
        <v>16740</v>
      </c>
      <c r="J801" s="18">
        <v>0.58333333333333337</v>
      </c>
    </row>
    <row r="802" spans="1:10" x14ac:dyDescent="0.25">
      <c r="A802" s="8">
        <v>181</v>
      </c>
      <c r="B802" s="13">
        <v>39814</v>
      </c>
      <c r="C802" s="10">
        <v>7</v>
      </c>
      <c r="D802" s="10" t="s">
        <v>170</v>
      </c>
      <c r="E802" s="10" t="s">
        <v>209</v>
      </c>
      <c r="F802" s="10" t="s">
        <v>24</v>
      </c>
      <c r="G802" s="14">
        <v>1395</v>
      </c>
      <c r="H802" s="14">
        <v>9765</v>
      </c>
      <c r="I802" s="14">
        <v>16740</v>
      </c>
      <c r="J802" s="15">
        <v>0.58333333333333337</v>
      </c>
    </row>
    <row r="803" spans="1:10" x14ac:dyDescent="0.25">
      <c r="A803" s="9">
        <v>181</v>
      </c>
      <c r="B803" s="16">
        <v>40179</v>
      </c>
      <c r="C803" s="11">
        <v>7</v>
      </c>
      <c r="D803" s="11" t="s">
        <v>170</v>
      </c>
      <c r="E803" s="11" t="s">
        <v>209</v>
      </c>
      <c r="F803" s="11" t="s">
        <v>24</v>
      </c>
      <c r="G803" s="17">
        <v>1395</v>
      </c>
      <c r="H803" s="17">
        <v>9765</v>
      </c>
      <c r="I803" s="17">
        <v>16740</v>
      </c>
      <c r="J803" s="18">
        <v>0.58333333333333337</v>
      </c>
    </row>
    <row r="804" spans="1:10" x14ac:dyDescent="0.25">
      <c r="A804" s="8">
        <v>181</v>
      </c>
      <c r="B804" s="13">
        <v>40544</v>
      </c>
      <c r="C804" s="10">
        <v>6</v>
      </c>
      <c r="D804" s="10" t="s">
        <v>170</v>
      </c>
      <c r="E804" s="10" t="s">
        <v>209</v>
      </c>
      <c r="F804" s="10" t="s">
        <v>24</v>
      </c>
      <c r="G804" s="14">
        <v>1395</v>
      </c>
      <c r="H804" s="14">
        <v>8370</v>
      </c>
      <c r="I804" s="14">
        <v>16740</v>
      </c>
      <c r="J804" s="15">
        <v>0.5</v>
      </c>
    </row>
    <row r="805" spans="1:10" x14ac:dyDescent="0.25">
      <c r="A805" s="9">
        <v>181</v>
      </c>
      <c r="B805" s="16">
        <v>40909</v>
      </c>
      <c r="C805" s="11">
        <v>6</v>
      </c>
      <c r="D805" s="11" t="s">
        <v>170</v>
      </c>
      <c r="E805" s="11" t="s">
        <v>209</v>
      </c>
      <c r="F805" s="11" t="s">
        <v>24</v>
      </c>
      <c r="G805" s="17">
        <v>1395</v>
      </c>
      <c r="H805" s="17">
        <v>8370</v>
      </c>
      <c r="I805" s="17">
        <v>16740</v>
      </c>
      <c r="J805" s="18">
        <v>0.5</v>
      </c>
    </row>
    <row r="806" spans="1:10" x14ac:dyDescent="0.25">
      <c r="A806" s="8">
        <v>181</v>
      </c>
      <c r="B806" s="13">
        <v>41275</v>
      </c>
      <c r="C806" s="10">
        <v>3</v>
      </c>
      <c r="D806" s="10" t="s">
        <v>170</v>
      </c>
      <c r="E806" s="10" t="s">
        <v>209</v>
      </c>
      <c r="F806" s="10" t="s">
        <v>24</v>
      </c>
      <c r="G806" s="14">
        <v>1395</v>
      </c>
      <c r="H806" s="14">
        <v>4185</v>
      </c>
      <c r="I806" s="14">
        <v>16740</v>
      </c>
      <c r="J806" s="15">
        <v>0.25</v>
      </c>
    </row>
    <row r="807" spans="1:10" x14ac:dyDescent="0.25">
      <c r="A807" s="9">
        <v>181</v>
      </c>
      <c r="B807" s="16">
        <v>41640</v>
      </c>
      <c r="C807" s="11">
        <v>3</v>
      </c>
      <c r="D807" s="11" t="s">
        <v>170</v>
      </c>
      <c r="E807" s="11" t="s">
        <v>209</v>
      </c>
      <c r="F807" s="11" t="s">
        <v>24</v>
      </c>
      <c r="G807" s="17">
        <v>1395</v>
      </c>
      <c r="H807" s="17">
        <v>4185</v>
      </c>
      <c r="I807" s="17">
        <v>16740</v>
      </c>
      <c r="J807" s="18">
        <v>0.25</v>
      </c>
    </row>
    <row r="808" spans="1:10" x14ac:dyDescent="0.25">
      <c r="A808" s="8">
        <v>181</v>
      </c>
      <c r="B808" s="13">
        <v>42005</v>
      </c>
      <c r="C808" s="10">
        <v>6</v>
      </c>
      <c r="D808" s="10" t="s">
        <v>170</v>
      </c>
      <c r="E808" s="10" t="s">
        <v>209</v>
      </c>
      <c r="F808" s="10" t="s">
        <v>24</v>
      </c>
      <c r="G808" s="14">
        <v>1395</v>
      </c>
      <c r="H808" s="14">
        <v>8370</v>
      </c>
      <c r="I808" s="14">
        <v>16740</v>
      </c>
      <c r="J808" s="15">
        <v>0.5</v>
      </c>
    </row>
    <row r="809" spans="1:10" x14ac:dyDescent="0.25">
      <c r="A809" s="9">
        <v>181</v>
      </c>
      <c r="B809" s="16">
        <v>42370</v>
      </c>
      <c r="C809" s="11">
        <v>6</v>
      </c>
      <c r="D809" s="11" t="s">
        <v>170</v>
      </c>
      <c r="E809" s="11" t="s">
        <v>209</v>
      </c>
      <c r="F809" s="11" t="s">
        <v>24</v>
      </c>
      <c r="G809" s="17">
        <v>1395</v>
      </c>
      <c r="H809" s="17">
        <v>8370</v>
      </c>
      <c r="I809" s="17">
        <v>16740</v>
      </c>
      <c r="J809" s="18">
        <v>0.5</v>
      </c>
    </row>
    <row r="810" spans="1:10" x14ac:dyDescent="0.25">
      <c r="A810" s="8">
        <v>181</v>
      </c>
      <c r="B810" s="13">
        <v>42736</v>
      </c>
      <c r="C810" s="10">
        <v>6</v>
      </c>
      <c r="D810" s="10" t="s">
        <v>170</v>
      </c>
      <c r="E810" s="10" t="s">
        <v>209</v>
      </c>
      <c r="F810" s="10" t="s">
        <v>24</v>
      </c>
      <c r="G810" s="14">
        <v>1395</v>
      </c>
      <c r="H810" s="14">
        <v>8370</v>
      </c>
      <c r="I810" s="14">
        <v>16740</v>
      </c>
      <c r="J810" s="15">
        <v>0.5</v>
      </c>
    </row>
    <row r="811" spans="1:10" x14ac:dyDescent="0.25">
      <c r="A811" s="9">
        <v>181</v>
      </c>
      <c r="B811" s="16">
        <v>43101</v>
      </c>
      <c r="C811" s="11">
        <v>8</v>
      </c>
      <c r="D811" s="11" t="s">
        <v>170</v>
      </c>
      <c r="E811" s="11" t="s">
        <v>209</v>
      </c>
      <c r="F811" s="11" t="s">
        <v>24</v>
      </c>
      <c r="G811" s="17">
        <v>1395</v>
      </c>
      <c r="H811" s="17">
        <v>11160</v>
      </c>
      <c r="I811" s="17">
        <v>16740</v>
      </c>
      <c r="J811" s="18">
        <v>0.66666666666666663</v>
      </c>
    </row>
    <row r="812" spans="1:10" x14ac:dyDescent="0.25">
      <c r="A812" s="8">
        <v>181</v>
      </c>
      <c r="B812" s="13">
        <v>43466</v>
      </c>
      <c r="C812" s="10">
        <v>6</v>
      </c>
      <c r="D812" s="10" t="s">
        <v>170</v>
      </c>
      <c r="E812" s="10" t="s">
        <v>209</v>
      </c>
      <c r="F812" s="10" t="s">
        <v>24</v>
      </c>
      <c r="G812" s="14">
        <v>1395</v>
      </c>
      <c r="H812" s="14">
        <v>8370</v>
      </c>
      <c r="I812" s="14">
        <v>16740</v>
      </c>
      <c r="J812" s="15">
        <v>0.5</v>
      </c>
    </row>
    <row r="813" spans="1:10" x14ac:dyDescent="0.25">
      <c r="A813" s="9">
        <v>182</v>
      </c>
      <c r="B813" s="16">
        <v>36892</v>
      </c>
      <c r="C813" s="11">
        <v>6</v>
      </c>
      <c r="D813" s="11" t="s">
        <v>170</v>
      </c>
      <c r="E813" s="11" t="s">
        <v>209</v>
      </c>
      <c r="F813" s="11" t="s">
        <v>24</v>
      </c>
      <c r="G813" s="17">
        <v>1120</v>
      </c>
      <c r="H813" s="17">
        <v>6720</v>
      </c>
      <c r="I813" s="17">
        <v>13440</v>
      </c>
      <c r="J813" s="18">
        <v>0.5</v>
      </c>
    </row>
    <row r="814" spans="1:10" x14ac:dyDescent="0.25">
      <c r="A814" s="8">
        <v>182</v>
      </c>
      <c r="B814" s="13">
        <v>37257</v>
      </c>
      <c r="C814" s="10">
        <v>3</v>
      </c>
      <c r="D814" s="10" t="s">
        <v>170</v>
      </c>
      <c r="E814" s="10" t="s">
        <v>209</v>
      </c>
      <c r="F814" s="10" t="s">
        <v>24</v>
      </c>
      <c r="G814" s="14">
        <v>1120</v>
      </c>
      <c r="H814" s="14">
        <v>3360</v>
      </c>
      <c r="I814" s="14">
        <v>13440</v>
      </c>
      <c r="J814" s="15">
        <v>0.25</v>
      </c>
    </row>
    <row r="815" spans="1:10" x14ac:dyDescent="0.25">
      <c r="A815" s="9">
        <v>182</v>
      </c>
      <c r="B815" s="16">
        <v>37622</v>
      </c>
      <c r="C815" s="11">
        <v>6</v>
      </c>
      <c r="D815" s="11" t="s">
        <v>170</v>
      </c>
      <c r="E815" s="11" t="s">
        <v>209</v>
      </c>
      <c r="F815" s="11" t="s">
        <v>24</v>
      </c>
      <c r="G815" s="17">
        <v>1120</v>
      </c>
      <c r="H815" s="17">
        <v>6720</v>
      </c>
      <c r="I815" s="17">
        <v>13440</v>
      </c>
      <c r="J815" s="18">
        <v>0.5</v>
      </c>
    </row>
    <row r="816" spans="1:10" x14ac:dyDescent="0.25">
      <c r="A816" s="8">
        <v>182</v>
      </c>
      <c r="B816" s="13">
        <v>37987</v>
      </c>
      <c r="C816" s="10">
        <v>3</v>
      </c>
      <c r="D816" s="10" t="s">
        <v>170</v>
      </c>
      <c r="E816" s="10" t="s">
        <v>209</v>
      </c>
      <c r="F816" s="10" t="s">
        <v>24</v>
      </c>
      <c r="G816" s="14">
        <v>1120</v>
      </c>
      <c r="H816" s="14">
        <v>3360</v>
      </c>
      <c r="I816" s="14">
        <v>13440</v>
      </c>
      <c r="J816" s="15">
        <v>0.25</v>
      </c>
    </row>
    <row r="817" spans="1:10" x14ac:dyDescent="0.25">
      <c r="A817" s="9">
        <v>182</v>
      </c>
      <c r="B817" s="16">
        <v>38353</v>
      </c>
      <c r="C817" s="11">
        <v>3</v>
      </c>
      <c r="D817" s="11" t="s">
        <v>170</v>
      </c>
      <c r="E817" s="11" t="s">
        <v>209</v>
      </c>
      <c r="F817" s="11" t="s">
        <v>24</v>
      </c>
      <c r="G817" s="17">
        <v>1120</v>
      </c>
      <c r="H817" s="17">
        <v>3360</v>
      </c>
      <c r="I817" s="17">
        <v>13440</v>
      </c>
      <c r="J817" s="18">
        <v>0.25</v>
      </c>
    </row>
    <row r="818" spans="1:10" x14ac:dyDescent="0.25">
      <c r="A818" s="8">
        <v>182</v>
      </c>
      <c r="B818" s="13">
        <v>38718</v>
      </c>
      <c r="C818" s="10">
        <v>5</v>
      </c>
      <c r="D818" s="10" t="s">
        <v>170</v>
      </c>
      <c r="E818" s="10" t="s">
        <v>209</v>
      </c>
      <c r="F818" s="10" t="s">
        <v>24</v>
      </c>
      <c r="G818" s="14">
        <v>1120</v>
      </c>
      <c r="H818" s="14">
        <v>5600</v>
      </c>
      <c r="I818" s="14">
        <v>13440</v>
      </c>
      <c r="J818" s="15">
        <v>0.41666666666666669</v>
      </c>
    </row>
    <row r="819" spans="1:10" x14ac:dyDescent="0.25">
      <c r="A819" s="9">
        <v>182</v>
      </c>
      <c r="B819" s="16">
        <v>39083</v>
      </c>
      <c r="C819" s="11">
        <v>6</v>
      </c>
      <c r="D819" s="11" t="s">
        <v>170</v>
      </c>
      <c r="E819" s="11" t="s">
        <v>209</v>
      </c>
      <c r="F819" s="11" t="s">
        <v>24</v>
      </c>
      <c r="G819" s="17">
        <v>1120</v>
      </c>
      <c r="H819" s="17">
        <v>6720</v>
      </c>
      <c r="I819" s="17">
        <v>13440</v>
      </c>
      <c r="J819" s="18">
        <v>0.5</v>
      </c>
    </row>
    <row r="820" spans="1:10" x14ac:dyDescent="0.25">
      <c r="A820" s="8">
        <v>182</v>
      </c>
      <c r="B820" s="13">
        <v>39448</v>
      </c>
      <c r="C820" s="10">
        <v>3</v>
      </c>
      <c r="D820" s="10" t="s">
        <v>170</v>
      </c>
      <c r="E820" s="10" t="s">
        <v>209</v>
      </c>
      <c r="F820" s="10" t="s">
        <v>24</v>
      </c>
      <c r="G820" s="14">
        <v>1120</v>
      </c>
      <c r="H820" s="14">
        <v>3360</v>
      </c>
      <c r="I820" s="14">
        <v>13440</v>
      </c>
      <c r="J820" s="15">
        <v>0.25</v>
      </c>
    </row>
    <row r="821" spans="1:10" x14ac:dyDescent="0.25">
      <c r="A821" s="9">
        <v>182</v>
      </c>
      <c r="B821" s="16">
        <v>39814</v>
      </c>
      <c r="C821" s="11">
        <v>4</v>
      </c>
      <c r="D821" s="11" t="s">
        <v>170</v>
      </c>
      <c r="E821" s="11" t="s">
        <v>209</v>
      </c>
      <c r="F821" s="11" t="s">
        <v>24</v>
      </c>
      <c r="G821" s="17">
        <v>1120</v>
      </c>
      <c r="H821" s="17">
        <v>4480</v>
      </c>
      <c r="I821" s="17">
        <v>13440</v>
      </c>
      <c r="J821" s="18">
        <v>0.33333333333333331</v>
      </c>
    </row>
    <row r="822" spans="1:10" x14ac:dyDescent="0.25">
      <c r="A822" s="8">
        <v>182</v>
      </c>
      <c r="B822" s="13">
        <v>40179</v>
      </c>
      <c r="C822" s="10">
        <v>4</v>
      </c>
      <c r="D822" s="10" t="s">
        <v>170</v>
      </c>
      <c r="E822" s="10" t="s">
        <v>209</v>
      </c>
      <c r="F822" s="10" t="s">
        <v>24</v>
      </c>
      <c r="G822" s="14">
        <v>1120</v>
      </c>
      <c r="H822" s="14">
        <v>4480</v>
      </c>
      <c r="I822" s="14">
        <v>13440</v>
      </c>
      <c r="J822" s="15">
        <v>0.33333333333333331</v>
      </c>
    </row>
    <row r="823" spans="1:10" x14ac:dyDescent="0.25">
      <c r="A823" s="9">
        <v>182</v>
      </c>
      <c r="B823" s="16">
        <v>40544</v>
      </c>
      <c r="C823" s="11">
        <v>6</v>
      </c>
      <c r="D823" s="11" t="s">
        <v>170</v>
      </c>
      <c r="E823" s="11" t="s">
        <v>209</v>
      </c>
      <c r="F823" s="11" t="s">
        <v>24</v>
      </c>
      <c r="G823" s="17">
        <v>1120</v>
      </c>
      <c r="H823" s="17">
        <v>6720</v>
      </c>
      <c r="I823" s="17">
        <v>13440</v>
      </c>
      <c r="J823" s="18">
        <v>0.5</v>
      </c>
    </row>
    <row r="824" spans="1:10" x14ac:dyDescent="0.25">
      <c r="A824" s="8">
        <v>182</v>
      </c>
      <c r="B824" s="13">
        <v>40909</v>
      </c>
      <c r="C824" s="10">
        <v>7</v>
      </c>
      <c r="D824" s="10" t="s">
        <v>170</v>
      </c>
      <c r="E824" s="10" t="s">
        <v>209</v>
      </c>
      <c r="F824" s="10" t="s">
        <v>24</v>
      </c>
      <c r="G824" s="14">
        <v>1120</v>
      </c>
      <c r="H824" s="14">
        <v>7840</v>
      </c>
      <c r="I824" s="14">
        <v>13440</v>
      </c>
      <c r="J824" s="15">
        <v>0.58333333333333337</v>
      </c>
    </row>
    <row r="825" spans="1:10" x14ac:dyDescent="0.25">
      <c r="A825" s="9">
        <v>182</v>
      </c>
      <c r="B825" s="16">
        <v>41275</v>
      </c>
      <c r="C825" s="11">
        <v>7</v>
      </c>
      <c r="D825" s="11" t="s">
        <v>170</v>
      </c>
      <c r="E825" s="11" t="s">
        <v>209</v>
      </c>
      <c r="F825" s="11" t="s">
        <v>24</v>
      </c>
      <c r="G825" s="17">
        <v>1120</v>
      </c>
      <c r="H825" s="17">
        <v>7840</v>
      </c>
      <c r="I825" s="17">
        <v>13440</v>
      </c>
      <c r="J825" s="18">
        <v>0.58333333333333337</v>
      </c>
    </row>
    <row r="826" spans="1:10" x14ac:dyDescent="0.25">
      <c r="A826" s="8">
        <v>182</v>
      </c>
      <c r="B826" s="13">
        <v>41640</v>
      </c>
      <c r="C826" s="10">
        <v>6</v>
      </c>
      <c r="D826" s="10" t="s">
        <v>170</v>
      </c>
      <c r="E826" s="10" t="s">
        <v>209</v>
      </c>
      <c r="F826" s="10" t="s">
        <v>24</v>
      </c>
      <c r="G826" s="14">
        <v>1120</v>
      </c>
      <c r="H826" s="14">
        <v>6720</v>
      </c>
      <c r="I826" s="14">
        <v>13440</v>
      </c>
      <c r="J826" s="15">
        <v>0.5</v>
      </c>
    </row>
    <row r="827" spans="1:10" x14ac:dyDescent="0.25">
      <c r="A827" s="9">
        <v>182</v>
      </c>
      <c r="B827" s="16">
        <v>42005</v>
      </c>
      <c r="C827" s="11">
        <v>3</v>
      </c>
      <c r="D827" s="11" t="s">
        <v>170</v>
      </c>
      <c r="E827" s="11" t="s">
        <v>209</v>
      </c>
      <c r="F827" s="11" t="s">
        <v>24</v>
      </c>
      <c r="G827" s="17">
        <v>1120</v>
      </c>
      <c r="H827" s="17">
        <v>3360</v>
      </c>
      <c r="I827" s="17">
        <v>13440</v>
      </c>
      <c r="J827" s="18">
        <v>0.25</v>
      </c>
    </row>
    <row r="828" spans="1:10" x14ac:dyDescent="0.25">
      <c r="A828" s="8">
        <v>182</v>
      </c>
      <c r="B828" s="13">
        <v>42370</v>
      </c>
      <c r="C828" s="10">
        <v>4</v>
      </c>
      <c r="D828" s="10" t="s">
        <v>170</v>
      </c>
      <c r="E828" s="10" t="s">
        <v>209</v>
      </c>
      <c r="F828" s="10" t="s">
        <v>24</v>
      </c>
      <c r="G828" s="14">
        <v>1120</v>
      </c>
      <c r="H828" s="14">
        <v>4480</v>
      </c>
      <c r="I828" s="14">
        <v>13440</v>
      </c>
      <c r="J828" s="15">
        <v>0.33333333333333331</v>
      </c>
    </row>
    <row r="829" spans="1:10" x14ac:dyDescent="0.25">
      <c r="A829" s="9">
        <v>182</v>
      </c>
      <c r="B829" s="16">
        <v>42736</v>
      </c>
      <c r="C829" s="11">
        <v>4</v>
      </c>
      <c r="D829" s="11" t="s">
        <v>170</v>
      </c>
      <c r="E829" s="11" t="s">
        <v>209</v>
      </c>
      <c r="F829" s="11" t="s">
        <v>24</v>
      </c>
      <c r="G829" s="17">
        <v>1120</v>
      </c>
      <c r="H829" s="17">
        <v>4480</v>
      </c>
      <c r="I829" s="17">
        <v>13440</v>
      </c>
      <c r="J829" s="18">
        <v>0.33333333333333331</v>
      </c>
    </row>
    <row r="830" spans="1:10" x14ac:dyDescent="0.25">
      <c r="A830" s="8">
        <v>182</v>
      </c>
      <c r="B830" s="13">
        <v>43101</v>
      </c>
      <c r="C830" s="10">
        <v>9</v>
      </c>
      <c r="D830" s="10" t="s">
        <v>170</v>
      </c>
      <c r="E830" s="10" t="s">
        <v>209</v>
      </c>
      <c r="F830" s="10" t="s">
        <v>24</v>
      </c>
      <c r="G830" s="14">
        <v>1120</v>
      </c>
      <c r="H830" s="14">
        <v>10080</v>
      </c>
      <c r="I830" s="14">
        <v>13440</v>
      </c>
      <c r="J830" s="15">
        <v>0.75</v>
      </c>
    </row>
    <row r="831" spans="1:10" x14ac:dyDescent="0.25">
      <c r="A831" s="9">
        <v>182</v>
      </c>
      <c r="B831" s="16">
        <v>43466</v>
      </c>
      <c r="C831" s="11">
        <v>5</v>
      </c>
      <c r="D831" s="11" t="s">
        <v>170</v>
      </c>
      <c r="E831" s="11" t="s">
        <v>209</v>
      </c>
      <c r="F831" s="11" t="s">
        <v>24</v>
      </c>
      <c r="G831" s="17">
        <v>1120</v>
      </c>
      <c r="H831" s="17">
        <v>5600</v>
      </c>
      <c r="I831" s="17">
        <v>13440</v>
      </c>
      <c r="J831" s="18">
        <v>0.41666666666666669</v>
      </c>
    </row>
    <row r="832" spans="1:10" x14ac:dyDescent="0.25">
      <c r="A832" s="8">
        <v>183</v>
      </c>
      <c r="B832" s="13">
        <v>36892</v>
      </c>
      <c r="C832" s="10">
        <v>7</v>
      </c>
      <c r="D832" s="10" t="s">
        <v>170</v>
      </c>
      <c r="E832" s="10" t="s">
        <v>209</v>
      </c>
      <c r="F832" s="10" t="s">
        <v>24</v>
      </c>
      <c r="G832" s="14">
        <v>1120</v>
      </c>
      <c r="H832" s="14">
        <v>7840</v>
      </c>
      <c r="I832" s="14">
        <v>13440</v>
      </c>
      <c r="J832" s="15">
        <v>0.58333333333333337</v>
      </c>
    </row>
    <row r="833" spans="1:10" x14ac:dyDescent="0.25">
      <c r="A833" s="9">
        <v>183</v>
      </c>
      <c r="B833" s="16">
        <v>37257</v>
      </c>
      <c r="C833" s="11">
        <v>5</v>
      </c>
      <c r="D833" s="11" t="s">
        <v>170</v>
      </c>
      <c r="E833" s="11" t="s">
        <v>209</v>
      </c>
      <c r="F833" s="11" t="s">
        <v>24</v>
      </c>
      <c r="G833" s="17">
        <v>1120</v>
      </c>
      <c r="H833" s="17">
        <v>5600</v>
      </c>
      <c r="I833" s="17">
        <v>13440</v>
      </c>
      <c r="J833" s="18">
        <v>0.41666666666666669</v>
      </c>
    </row>
    <row r="834" spans="1:10" x14ac:dyDescent="0.25">
      <c r="A834" s="8">
        <v>183</v>
      </c>
      <c r="B834" s="13">
        <v>37622</v>
      </c>
      <c r="C834" s="10">
        <v>7</v>
      </c>
      <c r="D834" s="10" t="s">
        <v>170</v>
      </c>
      <c r="E834" s="10" t="s">
        <v>209</v>
      </c>
      <c r="F834" s="10" t="s">
        <v>24</v>
      </c>
      <c r="G834" s="14">
        <v>1120</v>
      </c>
      <c r="H834" s="14">
        <v>7840</v>
      </c>
      <c r="I834" s="14">
        <v>13440</v>
      </c>
      <c r="J834" s="15">
        <v>0.58333333333333337</v>
      </c>
    </row>
    <row r="835" spans="1:10" x14ac:dyDescent="0.25">
      <c r="A835" s="9">
        <v>183</v>
      </c>
      <c r="B835" s="16">
        <v>37987</v>
      </c>
      <c r="C835" s="11">
        <v>3</v>
      </c>
      <c r="D835" s="11" t="s">
        <v>170</v>
      </c>
      <c r="E835" s="11" t="s">
        <v>209</v>
      </c>
      <c r="F835" s="11" t="s">
        <v>24</v>
      </c>
      <c r="G835" s="17">
        <v>1120</v>
      </c>
      <c r="H835" s="17">
        <v>3360</v>
      </c>
      <c r="I835" s="17">
        <v>13440</v>
      </c>
      <c r="J835" s="18">
        <v>0.25</v>
      </c>
    </row>
    <row r="836" spans="1:10" x14ac:dyDescent="0.25">
      <c r="A836" s="8">
        <v>183</v>
      </c>
      <c r="B836" s="13">
        <v>38353</v>
      </c>
      <c r="C836" s="10">
        <v>4</v>
      </c>
      <c r="D836" s="10" t="s">
        <v>170</v>
      </c>
      <c r="E836" s="10" t="s">
        <v>209</v>
      </c>
      <c r="F836" s="10" t="s">
        <v>24</v>
      </c>
      <c r="G836" s="14">
        <v>1120</v>
      </c>
      <c r="H836" s="14">
        <v>4480</v>
      </c>
      <c r="I836" s="14">
        <v>13440</v>
      </c>
      <c r="J836" s="15">
        <v>0.33333333333333331</v>
      </c>
    </row>
    <row r="837" spans="1:10" x14ac:dyDescent="0.25">
      <c r="A837" s="9">
        <v>183</v>
      </c>
      <c r="B837" s="16">
        <v>38718</v>
      </c>
      <c r="C837" s="11">
        <v>7</v>
      </c>
      <c r="D837" s="11" t="s">
        <v>170</v>
      </c>
      <c r="E837" s="11" t="s">
        <v>209</v>
      </c>
      <c r="F837" s="11" t="s">
        <v>24</v>
      </c>
      <c r="G837" s="17">
        <v>1120</v>
      </c>
      <c r="H837" s="17">
        <v>7840</v>
      </c>
      <c r="I837" s="17">
        <v>13440</v>
      </c>
      <c r="J837" s="18">
        <v>0.58333333333333337</v>
      </c>
    </row>
    <row r="838" spans="1:10" x14ac:dyDescent="0.25">
      <c r="A838" s="8">
        <v>183</v>
      </c>
      <c r="B838" s="13">
        <v>39083</v>
      </c>
      <c r="C838" s="10">
        <v>6</v>
      </c>
      <c r="D838" s="10" t="s">
        <v>170</v>
      </c>
      <c r="E838" s="10" t="s">
        <v>209</v>
      </c>
      <c r="F838" s="10" t="s">
        <v>24</v>
      </c>
      <c r="G838" s="14">
        <v>1120</v>
      </c>
      <c r="H838" s="14">
        <v>6720</v>
      </c>
      <c r="I838" s="14">
        <v>13440</v>
      </c>
      <c r="J838" s="15">
        <v>0.5</v>
      </c>
    </row>
    <row r="839" spans="1:10" x14ac:dyDescent="0.25">
      <c r="A839" s="9">
        <v>183</v>
      </c>
      <c r="B839" s="16">
        <v>39448</v>
      </c>
      <c r="C839" s="11">
        <v>4</v>
      </c>
      <c r="D839" s="11" t="s">
        <v>170</v>
      </c>
      <c r="E839" s="11" t="s">
        <v>209</v>
      </c>
      <c r="F839" s="11" t="s">
        <v>24</v>
      </c>
      <c r="G839" s="17">
        <v>1120</v>
      </c>
      <c r="H839" s="17">
        <v>4480</v>
      </c>
      <c r="I839" s="17">
        <v>13440</v>
      </c>
      <c r="J839" s="18">
        <v>0.33333333333333331</v>
      </c>
    </row>
    <row r="840" spans="1:10" x14ac:dyDescent="0.25">
      <c r="A840" s="8">
        <v>183</v>
      </c>
      <c r="B840" s="13">
        <v>39814</v>
      </c>
      <c r="C840" s="10">
        <v>6</v>
      </c>
      <c r="D840" s="10" t="s">
        <v>170</v>
      </c>
      <c r="E840" s="10" t="s">
        <v>209</v>
      </c>
      <c r="F840" s="10" t="s">
        <v>24</v>
      </c>
      <c r="G840" s="14">
        <v>1120</v>
      </c>
      <c r="H840" s="14">
        <v>6720</v>
      </c>
      <c r="I840" s="14">
        <v>13440</v>
      </c>
      <c r="J840" s="15">
        <v>0.5</v>
      </c>
    </row>
    <row r="841" spans="1:10" x14ac:dyDescent="0.25">
      <c r="A841" s="9">
        <v>183</v>
      </c>
      <c r="B841" s="16">
        <v>40179</v>
      </c>
      <c r="C841" s="11">
        <v>7</v>
      </c>
      <c r="D841" s="11" t="s">
        <v>170</v>
      </c>
      <c r="E841" s="11" t="s">
        <v>209</v>
      </c>
      <c r="F841" s="11" t="s">
        <v>24</v>
      </c>
      <c r="G841" s="17">
        <v>1120</v>
      </c>
      <c r="H841" s="17">
        <v>7840</v>
      </c>
      <c r="I841" s="17">
        <v>13440</v>
      </c>
      <c r="J841" s="18">
        <v>0.58333333333333337</v>
      </c>
    </row>
    <row r="842" spans="1:10" x14ac:dyDescent="0.25">
      <c r="A842" s="8">
        <v>183</v>
      </c>
      <c r="B842" s="13">
        <v>40544</v>
      </c>
      <c r="C842" s="10">
        <v>7</v>
      </c>
      <c r="D842" s="10" t="s">
        <v>170</v>
      </c>
      <c r="E842" s="10" t="s">
        <v>209</v>
      </c>
      <c r="F842" s="10" t="s">
        <v>24</v>
      </c>
      <c r="G842" s="14">
        <v>1120</v>
      </c>
      <c r="H842" s="14">
        <v>7840</v>
      </c>
      <c r="I842" s="14">
        <v>13440</v>
      </c>
      <c r="J842" s="15">
        <v>0.58333333333333337</v>
      </c>
    </row>
    <row r="843" spans="1:10" x14ac:dyDescent="0.25">
      <c r="A843" s="9">
        <v>183</v>
      </c>
      <c r="B843" s="16">
        <v>40909</v>
      </c>
      <c r="C843" s="11">
        <v>7</v>
      </c>
      <c r="D843" s="11" t="s">
        <v>170</v>
      </c>
      <c r="E843" s="11" t="s">
        <v>209</v>
      </c>
      <c r="F843" s="11" t="s">
        <v>24</v>
      </c>
      <c r="G843" s="17">
        <v>1120</v>
      </c>
      <c r="H843" s="17">
        <v>7840</v>
      </c>
      <c r="I843" s="17">
        <v>13440</v>
      </c>
      <c r="J843" s="18">
        <v>0.58333333333333337</v>
      </c>
    </row>
    <row r="844" spans="1:10" x14ac:dyDescent="0.25">
      <c r="A844" s="8">
        <v>183</v>
      </c>
      <c r="B844" s="13">
        <v>41275</v>
      </c>
      <c r="C844" s="10">
        <v>4</v>
      </c>
      <c r="D844" s="10" t="s">
        <v>170</v>
      </c>
      <c r="E844" s="10" t="s">
        <v>209</v>
      </c>
      <c r="F844" s="10" t="s">
        <v>24</v>
      </c>
      <c r="G844" s="14">
        <v>1120</v>
      </c>
      <c r="H844" s="14">
        <v>4480</v>
      </c>
      <c r="I844" s="14">
        <v>13440</v>
      </c>
      <c r="J844" s="15">
        <v>0.33333333333333331</v>
      </c>
    </row>
    <row r="845" spans="1:10" x14ac:dyDescent="0.25">
      <c r="A845" s="9">
        <v>183</v>
      </c>
      <c r="B845" s="16">
        <v>41640</v>
      </c>
      <c r="C845" s="11">
        <v>3</v>
      </c>
      <c r="D845" s="11" t="s">
        <v>170</v>
      </c>
      <c r="E845" s="11" t="s">
        <v>209</v>
      </c>
      <c r="F845" s="11" t="s">
        <v>24</v>
      </c>
      <c r="G845" s="17">
        <v>1120</v>
      </c>
      <c r="H845" s="17">
        <v>3360</v>
      </c>
      <c r="I845" s="17">
        <v>13440</v>
      </c>
      <c r="J845" s="18">
        <v>0.25</v>
      </c>
    </row>
    <row r="846" spans="1:10" x14ac:dyDescent="0.25">
      <c r="A846" s="8">
        <v>183</v>
      </c>
      <c r="B846" s="13">
        <v>42005</v>
      </c>
      <c r="C846" s="10">
        <v>7</v>
      </c>
      <c r="D846" s="10" t="s">
        <v>170</v>
      </c>
      <c r="E846" s="10" t="s">
        <v>209</v>
      </c>
      <c r="F846" s="10" t="s">
        <v>24</v>
      </c>
      <c r="G846" s="14">
        <v>1120</v>
      </c>
      <c r="H846" s="14">
        <v>7840</v>
      </c>
      <c r="I846" s="14">
        <v>13440</v>
      </c>
      <c r="J846" s="15">
        <v>0.58333333333333337</v>
      </c>
    </row>
    <row r="847" spans="1:10" x14ac:dyDescent="0.25">
      <c r="A847" s="9">
        <v>183</v>
      </c>
      <c r="B847" s="16">
        <v>42370</v>
      </c>
      <c r="C847" s="11">
        <v>6</v>
      </c>
      <c r="D847" s="11" t="s">
        <v>170</v>
      </c>
      <c r="E847" s="11" t="s">
        <v>209</v>
      </c>
      <c r="F847" s="11" t="s">
        <v>24</v>
      </c>
      <c r="G847" s="17">
        <v>1120</v>
      </c>
      <c r="H847" s="17">
        <v>6720</v>
      </c>
      <c r="I847" s="17">
        <v>13440</v>
      </c>
      <c r="J847" s="18">
        <v>0.5</v>
      </c>
    </row>
    <row r="848" spans="1:10" x14ac:dyDescent="0.25">
      <c r="A848" s="8">
        <v>183</v>
      </c>
      <c r="B848" s="13">
        <v>42736</v>
      </c>
      <c r="C848" s="10">
        <v>6</v>
      </c>
      <c r="D848" s="10" t="s">
        <v>170</v>
      </c>
      <c r="E848" s="10" t="s">
        <v>209</v>
      </c>
      <c r="F848" s="10" t="s">
        <v>24</v>
      </c>
      <c r="G848" s="14">
        <v>1120</v>
      </c>
      <c r="H848" s="14">
        <v>6720</v>
      </c>
      <c r="I848" s="14">
        <v>13440</v>
      </c>
      <c r="J848" s="15">
        <v>0.5</v>
      </c>
    </row>
    <row r="849" spans="1:10" x14ac:dyDescent="0.25">
      <c r="A849" s="9">
        <v>183</v>
      </c>
      <c r="B849" s="16">
        <v>43101</v>
      </c>
      <c r="C849" s="11">
        <v>11</v>
      </c>
      <c r="D849" s="11" t="s">
        <v>170</v>
      </c>
      <c r="E849" s="11" t="s">
        <v>209</v>
      </c>
      <c r="F849" s="11" t="s">
        <v>24</v>
      </c>
      <c r="G849" s="17">
        <v>1120</v>
      </c>
      <c r="H849" s="17">
        <v>12320</v>
      </c>
      <c r="I849" s="17">
        <v>13440</v>
      </c>
      <c r="J849" s="18">
        <v>0.91666666666666663</v>
      </c>
    </row>
    <row r="850" spans="1:10" x14ac:dyDescent="0.25">
      <c r="A850" s="8">
        <v>183</v>
      </c>
      <c r="B850" s="13">
        <v>43466</v>
      </c>
      <c r="C850" s="10">
        <v>7</v>
      </c>
      <c r="D850" s="10" t="s">
        <v>170</v>
      </c>
      <c r="E850" s="10" t="s">
        <v>209</v>
      </c>
      <c r="F850" s="10" t="s">
        <v>24</v>
      </c>
      <c r="G850" s="14">
        <v>1120</v>
      </c>
      <c r="H850" s="14">
        <v>7840</v>
      </c>
      <c r="I850" s="14">
        <v>13440</v>
      </c>
      <c r="J850" s="15">
        <v>0.58333333333333337</v>
      </c>
    </row>
    <row r="851" spans="1:10" x14ac:dyDescent="0.25">
      <c r="A851" s="9">
        <v>184</v>
      </c>
      <c r="B851" s="16">
        <v>36892</v>
      </c>
      <c r="C851" s="11">
        <v>7</v>
      </c>
      <c r="D851" s="11" t="s">
        <v>170</v>
      </c>
      <c r="E851" s="11" t="s">
        <v>209</v>
      </c>
      <c r="F851" s="11" t="s">
        <v>24</v>
      </c>
      <c r="G851" s="17">
        <v>1345</v>
      </c>
      <c r="H851" s="17">
        <v>9415</v>
      </c>
      <c r="I851" s="17">
        <v>16140</v>
      </c>
      <c r="J851" s="18">
        <v>0.58333333333333337</v>
      </c>
    </row>
    <row r="852" spans="1:10" x14ac:dyDescent="0.25">
      <c r="A852" s="8">
        <v>184</v>
      </c>
      <c r="B852" s="13">
        <v>37257</v>
      </c>
      <c r="C852" s="10">
        <v>6</v>
      </c>
      <c r="D852" s="10" t="s">
        <v>170</v>
      </c>
      <c r="E852" s="10" t="s">
        <v>209</v>
      </c>
      <c r="F852" s="10" t="s">
        <v>24</v>
      </c>
      <c r="G852" s="14">
        <v>1345</v>
      </c>
      <c r="H852" s="14">
        <v>8070</v>
      </c>
      <c r="I852" s="14">
        <v>16140</v>
      </c>
      <c r="J852" s="15">
        <v>0.5</v>
      </c>
    </row>
    <row r="853" spans="1:10" x14ac:dyDescent="0.25">
      <c r="A853" s="9">
        <v>184</v>
      </c>
      <c r="B853" s="16">
        <v>37622</v>
      </c>
      <c r="C853" s="11">
        <v>4</v>
      </c>
      <c r="D853" s="11" t="s">
        <v>170</v>
      </c>
      <c r="E853" s="11" t="s">
        <v>209</v>
      </c>
      <c r="F853" s="11" t="s">
        <v>24</v>
      </c>
      <c r="G853" s="17">
        <v>1345</v>
      </c>
      <c r="H853" s="17">
        <v>5380</v>
      </c>
      <c r="I853" s="17">
        <v>16140</v>
      </c>
      <c r="J853" s="18">
        <v>0.33333333333333331</v>
      </c>
    </row>
    <row r="854" spans="1:10" x14ac:dyDescent="0.25">
      <c r="A854" s="8">
        <v>184</v>
      </c>
      <c r="B854" s="13">
        <v>37987</v>
      </c>
      <c r="C854" s="10">
        <v>5</v>
      </c>
      <c r="D854" s="10" t="s">
        <v>170</v>
      </c>
      <c r="E854" s="10" t="s">
        <v>209</v>
      </c>
      <c r="F854" s="10" t="s">
        <v>24</v>
      </c>
      <c r="G854" s="14">
        <v>1345</v>
      </c>
      <c r="H854" s="14">
        <v>6725</v>
      </c>
      <c r="I854" s="14">
        <v>16140</v>
      </c>
      <c r="J854" s="15">
        <v>0.41666666666666669</v>
      </c>
    </row>
    <row r="855" spans="1:10" x14ac:dyDescent="0.25">
      <c r="A855" s="9">
        <v>184</v>
      </c>
      <c r="B855" s="16">
        <v>38353</v>
      </c>
      <c r="C855" s="11">
        <v>6</v>
      </c>
      <c r="D855" s="11" t="s">
        <v>170</v>
      </c>
      <c r="E855" s="11" t="s">
        <v>209</v>
      </c>
      <c r="F855" s="11" t="s">
        <v>24</v>
      </c>
      <c r="G855" s="17">
        <v>1345</v>
      </c>
      <c r="H855" s="17">
        <v>8070</v>
      </c>
      <c r="I855" s="17">
        <v>16140</v>
      </c>
      <c r="J855" s="18">
        <v>0.5</v>
      </c>
    </row>
    <row r="856" spans="1:10" x14ac:dyDescent="0.25">
      <c r="A856" s="8">
        <v>184</v>
      </c>
      <c r="B856" s="13">
        <v>38718</v>
      </c>
      <c r="C856" s="10">
        <v>4</v>
      </c>
      <c r="D856" s="10" t="s">
        <v>170</v>
      </c>
      <c r="E856" s="10" t="s">
        <v>209</v>
      </c>
      <c r="F856" s="10" t="s">
        <v>24</v>
      </c>
      <c r="G856" s="14">
        <v>1345</v>
      </c>
      <c r="H856" s="14">
        <v>5380</v>
      </c>
      <c r="I856" s="14">
        <v>16140</v>
      </c>
      <c r="J856" s="15">
        <v>0.33333333333333331</v>
      </c>
    </row>
    <row r="857" spans="1:10" x14ac:dyDescent="0.25">
      <c r="A857" s="9">
        <v>184</v>
      </c>
      <c r="B857" s="16">
        <v>39083</v>
      </c>
      <c r="C857" s="11">
        <v>4</v>
      </c>
      <c r="D857" s="11" t="s">
        <v>170</v>
      </c>
      <c r="E857" s="11" t="s">
        <v>209</v>
      </c>
      <c r="F857" s="11" t="s">
        <v>24</v>
      </c>
      <c r="G857" s="17">
        <v>1345</v>
      </c>
      <c r="H857" s="17">
        <v>5380</v>
      </c>
      <c r="I857" s="17">
        <v>16140</v>
      </c>
      <c r="J857" s="18">
        <v>0.33333333333333331</v>
      </c>
    </row>
    <row r="858" spans="1:10" x14ac:dyDescent="0.25">
      <c r="A858" s="8">
        <v>184</v>
      </c>
      <c r="B858" s="13">
        <v>39448</v>
      </c>
      <c r="C858" s="10">
        <v>3</v>
      </c>
      <c r="D858" s="10" t="s">
        <v>170</v>
      </c>
      <c r="E858" s="10" t="s">
        <v>209</v>
      </c>
      <c r="F858" s="10" t="s">
        <v>24</v>
      </c>
      <c r="G858" s="14">
        <v>1345</v>
      </c>
      <c r="H858" s="14">
        <v>4035</v>
      </c>
      <c r="I858" s="14">
        <v>16140</v>
      </c>
      <c r="J858" s="15">
        <v>0.25</v>
      </c>
    </row>
    <row r="859" spans="1:10" x14ac:dyDescent="0.25">
      <c r="A859" s="9">
        <v>184</v>
      </c>
      <c r="B859" s="16">
        <v>39814</v>
      </c>
      <c r="C859" s="11">
        <v>4</v>
      </c>
      <c r="D859" s="11" t="s">
        <v>170</v>
      </c>
      <c r="E859" s="11" t="s">
        <v>209</v>
      </c>
      <c r="F859" s="11" t="s">
        <v>24</v>
      </c>
      <c r="G859" s="17">
        <v>1345</v>
      </c>
      <c r="H859" s="17">
        <v>5380</v>
      </c>
      <c r="I859" s="17">
        <v>16140</v>
      </c>
      <c r="J859" s="18">
        <v>0.33333333333333331</v>
      </c>
    </row>
    <row r="860" spans="1:10" x14ac:dyDescent="0.25">
      <c r="A860" s="8">
        <v>184</v>
      </c>
      <c r="B860" s="13">
        <v>40179</v>
      </c>
      <c r="C860" s="10">
        <v>6</v>
      </c>
      <c r="D860" s="10" t="s">
        <v>170</v>
      </c>
      <c r="E860" s="10" t="s">
        <v>209</v>
      </c>
      <c r="F860" s="10" t="s">
        <v>24</v>
      </c>
      <c r="G860" s="14">
        <v>1345</v>
      </c>
      <c r="H860" s="14">
        <v>8070</v>
      </c>
      <c r="I860" s="14">
        <v>16140</v>
      </c>
      <c r="J860" s="15">
        <v>0.5</v>
      </c>
    </row>
    <row r="861" spans="1:10" x14ac:dyDescent="0.25">
      <c r="A861" s="9">
        <v>184</v>
      </c>
      <c r="B861" s="16">
        <v>40544</v>
      </c>
      <c r="C861" s="11">
        <v>3</v>
      </c>
      <c r="D861" s="11" t="s">
        <v>170</v>
      </c>
      <c r="E861" s="11" t="s">
        <v>209</v>
      </c>
      <c r="F861" s="11" t="s">
        <v>24</v>
      </c>
      <c r="G861" s="17">
        <v>1345</v>
      </c>
      <c r="H861" s="17">
        <v>4035</v>
      </c>
      <c r="I861" s="17">
        <v>16140</v>
      </c>
      <c r="J861" s="18">
        <v>0.25</v>
      </c>
    </row>
    <row r="862" spans="1:10" x14ac:dyDescent="0.25">
      <c r="A862" s="8">
        <v>184</v>
      </c>
      <c r="B862" s="13">
        <v>40909</v>
      </c>
      <c r="C862" s="10">
        <v>3</v>
      </c>
      <c r="D862" s="10" t="s">
        <v>170</v>
      </c>
      <c r="E862" s="10" t="s">
        <v>209</v>
      </c>
      <c r="F862" s="10" t="s">
        <v>24</v>
      </c>
      <c r="G862" s="14">
        <v>1345</v>
      </c>
      <c r="H862" s="14">
        <v>4035</v>
      </c>
      <c r="I862" s="14">
        <v>16140</v>
      </c>
      <c r="J862" s="15">
        <v>0.25</v>
      </c>
    </row>
    <row r="863" spans="1:10" x14ac:dyDescent="0.25">
      <c r="A863" s="9">
        <v>184</v>
      </c>
      <c r="B863" s="16">
        <v>41275</v>
      </c>
      <c r="C863" s="11">
        <v>5</v>
      </c>
      <c r="D863" s="11" t="s">
        <v>170</v>
      </c>
      <c r="E863" s="11" t="s">
        <v>209</v>
      </c>
      <c r="F863" s="11" t="s">
        <v>24</v>
      </c>
      <c r="G863" s="17">
        <v>1345</v>
      </c>
      <c r="H863" s="17">
        <v>6725</v>
      </c>
      <c r="I863" s="17">
        <v>16140</v>
      </c>
      <c r="J863" s="18">
        <v>0.41666666666666669</v>
      </c>
    </row>
    <row r="864" spans="1:10" x14ac:dyDescent="0.25">
      <c r="A864" s="8">
        <v>184</v>
      </c>
      <c r="B864" s="13">
        <v>41640</v>
      </c>
      <c r="C864" s="10">
        <v>5</v>
      </c>
      <c r="D864" s="10" t="s">
        <v>170</v>
      </c>
      <c r="E864" s="10" t="s">
        <v>209</v>
      </c>
      <c r="F864" s="10" t="s">
        <v>24</v>
      </c>
      <c r="G864" s="14">
        <v>1345</v>
      </c>
      <c r="H864" s="14">
        <v>6725</v>
      </c>
      <c r="I864" s="14">
        <v>16140</v>
      </c>
      <c r="J864" s="15">
        <v>0.41666666666666669</v>
      </c>
    </row>
    <row r="865" spans="1:10" x14ac:dyDescent="0.25">
      <c r="A865" s="9">
        <v>184</v>
      </c>
      <c r="B865" s="16">
        <v>42005</v>
      </c>
      <c r="C865" s="11">
        <v>5</v>
      </c>
      <c r="D865" s="11" t="s">
        <v>170</v>
      </c>
      <c r="E865" s="11" t="s">
        <v>209</v>
      </c>
      <c r="F865" s="11" t="s">
        <v>24</v>
      </c>
      <c r="G865" s="17">
        <v>1345</v>
      </c>
      <c r="H865" s="17">
        <v>6725</v>
      </c>
      <c r="I865" s="17">
        <v>16140</v>
      </c>
      <c r="J865" s="18">
        <v>0.41666666666666669</v>
      </c>
    </row>
    <row r="866" spans="1:10" x14ac:dyDescent="0.25">
      <c r="A866" s="8">
        <v>184</v>
      </c>
      <c r="B866" s="13">
        <v>42370</v>
      </c>
      <c r="C866" s="10">
        <v>6</v>
      </c>
      <c r="D866" s="10" t="s">
        <v>170</v>
      </c>
      <c r="E866" s="10" t="s">
        <v>209</v>
      </c>
      <c r="F866" s="10" t="s">
        <v>24</v>
      </c>
      <c r="G866" s="14">
        <v>1345</v>
      </c>
      <c r="H866" s="14">
        <v>8070</v>
      </c>
      <c r="I866" s="14">
        <v>16140</v>
      </c>
      <c r="J866" s="15">
        <v>0.5</v>
      </c>
    </row>
    <row r="867" spans="1:10" x14ac:dyDescent="0.25">
      <c r="A867" s="9">
        <v>184</v>
      </c>
      <c r="B867" s="16">
        <v>42736</v>
      </c>
      <c r="C867" s="11">
        <v>6</v>
      </c>
      <c r="D867" s="11" t="s">
        <v>170</v>
      </c>
      <c r="E867" s="11" t="s">
        <v>209</v>
      </c>
      <c r="F867" s="11" t="s">
        <v>24</v>
      </c>
      <c r="G867" s="17">
        <v>1345</v>
      </c>
      <c r="H867" s="17">
        <v>8070</v>
      </c>
      <c r="I867" s="17">
        <v>16140</v>
      </c>
      <c r="J867" s="18">
        <v>0.5</v>
      </c>
    </row>
    <row r="868" spans="1:10" x14ac:dyDescent="0.25">
      <c r="A868" s="8">
        <v>184</v>
      </c>
      <c r="B868" s="13">
        <v>43101</v>
      </c>
      <c r="C868" s="10">
        <v>8</v>
      </c>
      <c r="D868" s="10" t="s">
        <v>170</v>
      </c>
      <c r="E868" s="10" t="s">
        <v>209</v>
      </c>
      <c r="F868" s="10" t="s">
        <v>24</v>
      </c>
      <c r="G868" s="14">
        <v>1345</v>
      </c>
      <c r="H868" s="14">
        <v>10760</v>
      </c>
      <c r="I868" s="14">
        <v>16140</v>
      </c>
      <c r="J868" s="15">
        <v>0.66666666666666663</v>
      </c>
    </row>
    <row r="869" spans="1:10" x14ac:dyDescent="0.25">
      <c r="A869" s="9">
        <v>184</v>
      </c>
      <c r="B869" s="16">
        <v>43466</v>
      </c>
      <c r="C869" s="11">
        <v>4</v>
      </c>
      <c r="D869" s="11" t="s">
        <v>170</v>
      </c>
      <c r="E869" s="11" t="s">
        <v>209</v>
      </c>
      <c r="F869" s="11" t="s">
        <v>24</v>
      </c>
      <c r="G869" s="17">
        <v>1345</v>
      </c>
      <c r="H869" s="17">
        <v>5380</v>
      </c>
      <c r="I869" s="17">
        <v>16140</v>
      </c>
      <c r="J869" s="18">
        <v>0.33333333333333331</v>
      </c>
    </row>
    <row r="870" spans="1:10" x14ac:dyDescent="0.25">
      <c r="A870" s="8">
        <v>185</v>
      </c>
      <c r="B870" s="13">
        <v>36892</v>
      </c>
      <c r="C870" s="10">
        <v>5</v>
      </c>
      <c r="D870" s="10" t="s">
        <v>170</v>
      </c>
      <c r="E870" s="10" t="s">
        <v>209</v>
      </c>
      <c r="F870" s="10" t="s">
        <v>24</v>
      </c>
      <c r="G870" s="14">
        <v>1345</v>
      </c>
      <c r="H870" s="14">
        <v>6725</v>
      </c>
      <c r="I870" s="14">
        <v>16140</v>
      </c>
      <c r="J870" s="15">
        <v>0.41666666666666669</v>
      </c>
    </row>
    <row r="871" spans="1:10" x14ac:dyDescent="0.25">
      <c r="A871" s="9">
        <v>185</v>
      </c>
      <c r="B871" s="16">
        <v>37257</v>
      </c>
      <c r="C871" s="11">
        <v>7</v>
      </c>
      <c r="D871" s="11" t="s">
        <v>170</v>
      </c>
      <c r="E871" s="11" t="s">
        <v>209</v>
      </c>
      <c r="F871" s="11" t="s">
        <v>24</v>
      </c>
      <c r="G871" s="17">
        <v>1345</v>
      </c>
      <c r="H871" s="17">
        <v>9415</v>
      </c>
      <c r="I871" s="17">
        <v>16140</v>
      </c>
      <c r="J871" s="18">
        <v>0.58333333333333337</v>
      </c>
    </row>
    <row r="872" spans="1:10" x14ac:dyDescent="0.25">
      <c r="A872" s="8">
        <v>185</v>
      </c>
      <c r="B872" s="13">
        <v>37622</v>
      </c>
      <c r="C872" s="10">
        <v>6</v>
      </c>
      <c r="D872" s="10" t="s">
        <v>170</v>
      </c>
      <c r="E872" s="10" t="s">
        <v>209</v>
      </c>
      <c r="F872" s="10" t="s">
        <v>24</v>
      </c>
      <c r="G872" s="14">
        <v>1345</v>
      </c>
      <c r="H872" s="14">
        <v>8070</v>
      </c>
      <c r="I872" s="14">
        <v>16140</v>
      </c>
      <c r="J872" s="15">
        <v>0.5</v>
      </c>
    </row>
    <row r="873" spans="1:10" x14ac:dyDescent="0.25">
      <c r="A873" s="9">
        <v>185</v>
      </c>
      <c r="B873" s="16">
        <v>37987</v>
      </c>
      <c r="C873" s="11">
        <v>5</v>
      </c>
      <c r="D873" s="11" t="s">
        <v>170</v>
      </c>
      <c r="E873" s="11" t="s">
        <v>209</v>
      </c>
      <c r="F873" s="11" t="s">
        <v>24</v>
      </c>
      <c r="G873" s="17">
        <v>1345</v>
      </c>
      <c r="H873" s="17">
        <v>6725</v>
      </c>
      <c r="I873" s="17">
        <v>16140</v>
      </c>
      <c r="J873" s="18">
        <v>0.41666666666666669</v>
      </c>
    </row>
    <row r="874" spans="1:10" x14ac:dyDescent="0.25">
      <c r="A874" s="8">
        <v>185</v>
      </c>
      <c r="B874" s="13">
        <v>38353</v>
      </c>
      <c r="C874" s="10">
        <v>5</v>
      </c>
      <c r="D874" s="10" t="s">
        <v>170</v>
      </c>
      <c r="E874" s="10" t="s">
        <v>209</v>
      </c>
      <c r="F874" s="10" t="s">
        <v>24</v>
      </c>
      <c r="G874" s="14">
        <v>1345</v>
      </c>
      <c r="H874" s="14">
        <v>6725</v>
      </c>
      <c r="I874" s="14">
        <v>16140</v>
      </c>
      <c r="J874" s="15">
        <v>0.41666666666666669</v>
      </c>
    </row>
    <row r="875" spans="1:10" x14ac:dyDescent="0.25">
      <c r="A875" s="9">
        <v>185</v>
      </c>
      <c r="B875" s="16">
        <v>38718</v>
      </c>
      <c r="C875" s="11">
        <v>3</v>
      </c>
      <c r="D875" s="11" t="s">
        <v>170</v>
      </c>
      <c r="E875" s="11" t="s">
        <v>209</v>
      </c>
      <c r="F875" s="11" t="s">
        <v>24</v>
      </c>
      <c r="G875" s="17">
        <v>1345</v>
      </c>
      <c r="H875" s="17">
        <v>4035</v>
      </c>
      <c r="I875" s="17">
        <v>16140</v>
      </c>
      <c r="J875" s="18">
        <v>0.25</v>
      </c>
    </row>
    <row r="876" spans="1:10" x14ac:dyDescent="0.25">
      <c r="A876" s="8">
        <v>185</v>
      </c>
      <c r="B876" s="13">
        <v>39083</v>
      </c>
      <c r="C876" s="10">
        <v>4</v>
      </c>
      <c r="D876" s="10" t="s">
        <v>170</v>
      </c>
      <c r="E876" s="10" t="s">
        <v>209</v>
      </c>
      <c r="F876" s="10" t="s">
        <v>24</v>
      </c>
      <c r="G876" s="14">
        <v>1345</v>
      </c>
      <c r="H876" s="14">
        <v>5380</v>
      </c>
      <c r="I876" s="14">
        <v>16140</v>
      </c>
      <c r="J876" s="15">
        <v>0.33333333333333331</v>
      </c>
    </row>
    <row r="877" spans="1:10" x14ac:dyDescent="0.25">
      <c r="A877" s="9">
        <v>185</v>
      </c>
      <c r="B877" s="16">
        <v>39448</v>
      </c>
      <c r="C877" s="11">
        <v>5</v>
      </c>
      <c r="D877" s="11" t="s">
        <v>170</v>
      </c>
      <c r="E877" s="11" t="s">
        <v>209</v>
      </c>
      <c r="F877" s="11" t="s">
        <v>24</v>
      </c>
      <c r="G877" s="17">
        <v>1345</v>
      </c>
      <c r="H877" s="17">
        <v>6725</v>
      </c>
      <c r="I877" s="17">
        <v>16140</v>
      </c>
      <c r="J877" s="18">
        <v>0.41666666666666669</v>
      </c>
    </row>
    <row r="878" spans="1:10" x14ac:dyDescent="0.25">
      <c r="A878" s="8">
        <v>185</v>
      </c>
      <c r="B878" s="13">
        <v>39814</v>
      </c>
      <c r="C878" s="10">
        <v>7</v>
      </c>
      <c r="D878" s="10" t="s">
        <v>170</v>
      </c>
      <c r="E878" s="10" t="s">
        <v>209</v>
      </c>
      <c r="F878" s="10" t="s">
        <v>24</v>
      </c>
      <c r="G878" s="14">
        <v>1345</v>
      </c>
      <c r="H878" s="14">
        <v>9415</v>
      </c>
      <c r="I878" s="14">
        <v>16140</v>
      </c>
      <c r="J878" s="15">
        <v>0.58333333333333337</v>
      </c>
    </row>
    <row r="879" spans="1:10" x14ac:dyDescent="0.25">
      <c r="A879" s="9">
        <v>185</v>
      </c>
      <c r="B879" s="16">
        <v>40179</v>
      </c>
      <c r="C879" s="11">
        <v>4</v>
      </c>
      <c r="D879" s="11" t="s">
        <v>170</v>
      </c>
      <c r="E879" s="11" t="s">
        <v>209</v>
      </c>
      <c r="F879" s="11" t="s">
        <v>24</v>
      </c>
      <c r="G879" s="17">
        <v>1345</v>
      </c>
      <c r="H879" s="17">
        <v>5380</v>
      </c>
      <c r="I879" s="17">
        <v>16140</v>
      </c>
      <c r="J879" s="18">
        <v>0.33333333333333331</v>
      </c>
    </row>
    <row r="880" spans="1:10" x14ac:dyDescent="0.25">
      <c r="A880" s="8">
        <v>185</v>
      </c>
      <c r="B880" s="13">
        <v>40544</v>
      </c>
      <c r="C880" s="10">
        <v>3</v>
      </c>
      <c r="D880" s="10" t="s">
        <v>170</v>
      </c>
      <c r="E880" s="10" t="s">
        <v>209</v>
      </c>
      <c r="F880" s="10" t="s">
        <v>24</v>
      </c>
      <c r="G880" s="14">
        <v>1345</v>
      </c>
      <c r="H880" s="14">
        <v>4035</v>
      </c>
      <c r="I880" s="14">
        <v>16140</v>
      </c>
      <c r="J880" s="15">
        <v>0.25</v>
      </c>
    </row>
    <row r="881" spans="1:10" x14ac:dyDescent="0.25">
      <c r="A881" s="9">
        <v>185</v>
      </c>
      <c r="B881" s="16">
        <v>40909</v>
      </c>
      <c r="C881" s="11">
        <v>12</v>
      </c>
      <c r="D881" s="11" t="s">
        <v>170</v>
      </c>
      <c r="E881" s="11" t="s">
        <v>209</v>
      </c>
      <c r="F881" s="11" t="s">
        <v>24</v>
      </c>
      <c r="G881" s="17">
        <v>1345</v>
      </c>
      <c r="H881" s="17">
        <v>16140</v>
      </c>
      <c r="I881" s="17">
        <v>16140</v>
      </c>
      <c r="J881" s="18">
        <v>1</v>
      </c>
    </row>
    <row r="882" spans="1:10" x14ac:dyDescent="0.25">
      <c r="A882" s="8">
        <v>185</v>
      </c>
      <c r="B882" s="13">
        <v>41275</v>
      </c>
      <c r="C882" s="10">
        <v>12</v>
      </c>
      <c r="D882" s="10" t="s">
        <v>170</v>
      </c>
      <c r="E882" s="10" t="s">
        <v>209</v>
      </c>
      <c r="F882" s="10" t="s">
        <v>24</v>
      </c>
      <c r="G882" s="14">
        <v>1345</v>
      </c>
      <c r="H882" s="14">
        <v>16140</v>
      </c>
      <c r="I882" s="14">
        <v>16140</v>
      </c>
      <c r="J882" s="15">
        <v>1</v>
      </c>
    </row>
    <row r="883" spans="1:10" x14ac:dyDescent="0.25">
      <c r="A883" s="9">
        <v>185</v>
      </c>
      <c r="B883" s="16">
        <v>41640</v>
      </c>
      <c r="C883" s="11">
        <v>12</v>
      </c>
      <c r="D883" s="11" t="s">
        <v>170</v>
      </c>
      <c r="E883" s="11" t="s">
        <v>209</v>
      </c>
      <c r="F883" s="11" t="s">
        <v>24</v>
      </c>
      <c r="G883" s="17">
        <v>1345</v>
      </c>
      <c r="H883" s="17">
        <v>16140</v>
      </c>
      <c r="I883" s="17">
        <v>16140</v>
      </c>
      <c r="J883" s="18">
        <v>1</v>
      </c>
    </row>
    <row r="884" spans="1:10" x14ac:dyDescent="0.25">
      <c r="A884" s="8">
        <v>185</v>
      </c>
      <c r="B884" s="13">
        <v>42005</v>
      </c>
      <c r="C884" s="10">
        <v>7</v>
      </c>
      <c r="D884" s="10" t="s">
        <v>170</v>
      </c>
      <c r="E884" s="10" t="s">
        <v>209</v>
      </c>
      <c r="F884" s="10" t="s">
        <v>24</v>
      </c>
      <c r="G884" s="14">
        <v>1345</v>
      </c>
      <c r="H884" s="14">
        <v>9415</v>
      </c>
      <c r="I884" s="14">
        <v>16140</v>
      </c>
      <c r="J884" s="15">
        <v>0.58333333333333337</v>
      </c>
    </row>
    <row r="885" spans="1:10" x14ac:dyDescent="0.25">
      <c r="A885" s="9">
        <v>185</v>
      </c>
      <c r="B885" s="16">
        <v>42370</v>
      </c>
      <c r="C885" s="11">
        <v>4</v>
      </c>
      <c r="D885" s="11" t="s">
        <v>170</v>
      </c>
      <c r="E885" s="11" t="s">
        <v>209</v>
      </c>
      <c r="F885" s="11" t="s">
        <v>24</v>
      </c>
      <c r="G885" s="17">
        <v>1345</v>
      </c>
      <c r="H885" s="17">
        <v>5380</v>
      </c>
      <c r="I885" s="17">
        <v>16140</v>
      </c>
      <c r="J885" s="18">
        <v>0.33333333333333331</v>
      </c>
    </row>
    <row r="886" spans="1:10" x14ac:dyDescent="0.25">
      <c r="A886" s="8">
        <v>185</v>
      </c>
      <c r="B886" s="13">
        <v>42736</v>
      </c>
      <c r="C886" s="10">
        <v>4</v>
      </c>
      <c r="D886" s="10" t="s">
        <v>170</v>
      </c>
      <c r="E886" s="10" t="s">
        <v>209</v>
      </c>
      <c r="F886" s="10" t="s">
        <v>24</v>
      </c>
      <c r="G886" s="14">
        <v>1345</v>
      </c>
      <c r="H886" s="14">
        <v>5380</v>
      </c>
      <c r="I886" s="14">
        <v>16140</v>
      </c>
      <c r="J886" s="15">
        <v>0.33333333333333331</v>
      </c>
    </row>
    <row r="887" spans="1:10" x14ac:dyDescent="0.25">
      <c r="A887" s="9">
        <v>185</v>
      </c>
      <c r="B887" s="16">
        <v>43101</v>
      </c>
      <c r="C887" s="11">
        <v>11</v>
      </c>
      <c r="D887" s="11" t="s">
        <v>170</v>
      </c>
      <c r="E887" s="11" t="s">
        <v>209</v>
      </c>
      <c r="F887" s="11" t="s">
        <v>24</v>
      </c>
      <c r="G887" s="17">
        <v>1345</v>
      </c>
      <c r="H887" s="17">
        <v>14795</v>
      </c>
      <c r="I887" s="17">
        <v>16140</v>
      </c>
      <c r="J887" s="18">
        <v>0.91666666666666663</v>
      </c>
    </row>
    <row r="888" spans="1:10" x14ac:dyDescent="0.25">
      <c r="A888" s="8">
        <v>185</v>
      </c>
      <c r="B888" s="13">
        <v>43466</v>
      </c>
      <c r="C888" s="10">
        <v>7</v>
      </c>
      <c r="D888" s="10" t="s">
        <v>170</v>
      </c>
      <c r="E888" s="10" t="s">
        <v>209</v>
      </c>
      <c r="F888" s="10" t="s">
        <v>24</v>
      </c>
      <c r="G888" s="14">
        <v>1345</v>
      </c>
      <c r="H888" s="14">
        <v>9415</v>
      </c>
      <c r="I888" s="14">
        <v>16140</v>
      </c>
      <c r="J888" s="15">
        <v>0.58333333333333337</v>
      </c>
    </row>
    <row r="889" spans="1:10" x14ac:dyDescent="0.25">
      <c r="A889" s="9">
        <v>186</v>
      </c>
      <c r="B889" s="16">
        <v>36892</v>
      </c>
      <c r="C889" s="11">
        <v>7</v>
      </c>
      <c r="D889" s="11" t="s">
        <v>170</v>
      </c>
      <c r="E889" s="11" t="s">
        <v>209</v>
      </c>
      <c r="F889" s="11" t="s">
        <v>24</v>
      </c>
      <c r="G889" s="17">
        <v>1345</v>
      </c>
      <c r="H889" s="17">
        <v>9415</v>
      </c>
      <c r="I889" s="17">
        <v>16140</v>
      </c>
      <c r="J889" s="18">
        <v>0.58333333333333337</v>
      </c>
    </row>
    <row r="890" spans="1:10" x14ac:dyDescent="0.25">
      <c r="A890" s="8">
        <v>186</v>
      </c>
      <c r="B890" s="13">
        <v>37257</v>
      </c>
      <c r="C890" s="10">
        <v>5</v>
      </c>
      <c r="D890" s="10" t="s">
        <v>170</v>
      </c>
      <c r="E890" s="10" t="s">
        <v>209</v>
      </c>
      <c r="F890" s="10" t="s">
        <v>24</v>
      </c>
      <c r="G890" s="14">
        <v>1345</v>
      </c>
      <c r="H890" s="14">
        <v>6725</v>
      </c>
      <c r="I890" s="14">
        <v>16140</v>
      </c>
      <c r="J890" s="15">
        <v>0.41666666666666669</v>
      </c>
    </row>
    <row r="891" spans="1:10" x14ac:dyDescent="0.25">
      <c r="A891" s="9">
        <v>186</v>
      </c>
      <c r="B891" s="16">
        <v>37622</v>
      </c>
      <c r="C891" s="11">
        <v>6</v>
      </c>
      <c r="D891" s="11" t="s">
        <v>170</v>
      </c>
      <c r="E891" s="11" t="s">
        <v>209</v>
      </c>
      <c r="F891" s="11" t="s">
        <v>24</v>
      </c>
      <c r="G891" s="17">
        <v>1345</v>
      </c>
      <c r="H891" s="17">
        <v>8070</v>
      </c>
      <c r="I891" s="17">
        <v>16140</v>
      </c>
      <c r="J891" s="18">
        <v>0.5</v>
      </c>
    </row>
    <row r="892" spans="1:10" x14ac:dyDescent="0.25">
      <c r="A892" s="8">
        <v>186</v>
      </c>
      <c r="B892" s="13">
        <v>37987</v>
      </c>
      <c r="C892" s="10">
        <v>7</v>
      </c>
      <c r="D892" s="10" t="s">
        <v>170</v>
      </c>
      <c r="E892" s="10" t="s">
        <v>209</v>
      </c>
      <c r="F892" s="10" t="s">
        <v>24</v>
      </c>
      <c r="G892" s="14">
        <v>1345</v>
      </c>
      <c r="H892" s="14">
        <v>9415</v>
      </c>
      <c r="I892" s="14">
        <v>16140</v>
      </c>
      <c r="J892" s="15">
        <v>0.58333333333333337</v>
      </c>
    </row>
    <row r="893" spans="1:10" x14ac:dyDescent="0.25">
      <c r="A893" s="9">
        <v>186</v>
      </c>
      <c r="B893" s="16">
        <v>38353</v>
      </c>
      <c r="C893" s="11">
        <v>4</v>
      </c>
      <c r="D893" s="11" t="s">
        <v>170</v>
      </c>
      <c r="E893" s="11" t="s">
        <v>209</v>
      </c>
      <c r="F893" s="11" t="s">
        <v>24</v>
      </c>
      <c r="G893" s="17">
        <v>1345</v>
      </c>
      <c r="H893" s="17">
        <v>5380</v>
      </c>
      <c r="I893" s="17">
        <v>16140</v>
      </c>
      <c r="J893" s="18">
        <v>0.33333333333333331</v>
      </c>
    </row>
    <row r="894" spans="1:10" x14ac:dyDescent="0.25">
      <c r="A894" s="8">
        <v>186</v>
      </c>
      <c r="B894" s="13">
        <v>38718</v>
      </c>
      <c r="C894" s="10">
        <v>3</v>
      </c>
      <c r="D894" s="10" t="s">
        <v>170</v>
      </c>
      <c r="E894" s="10" t="s">
        <v>209</v>
      </c>
      <c r="F894" s="10" t="s">
        <v>24</v>
      </c>
      <c r="G894" s="14">
        <v>1345</v>
      </c>
      <c r="H894" s="14">
        <v>4035</v>
      </c>
      <c r="I894" s="14">
        <v>16140</v>
      </c>
      <c r="J894" s="15">
        <v>0.25</v>
      </c>
    </row>
    <row r="895" spans="1:10" x14ac:dyDescent="0.25">
      <c r="A895" s="9">
        <v>186</v>
      </c>
      <c r="B895" s="16">
        <v>39083</v>
      </c>
      <c r="C895" s="11">
        <v>3</v>
      </c>
      <c r="D895" s="11" t="s">
        <v>170</v>
      </c>
      <c r="E895" s="11" t="s">
        <v>209</v>
      </c>
      <c r="F895" s="11" t="s">
        <v>24</v>
      </c>
      <c r="G895" s="17">
        <v>1345</v>
      </c>
      <c r="H895" s="17">
        <v>4035</v>
      </c>
      <c r="I895" s="17">
        <v>16140</v>
      </c>
      <c r="J895" s="18">
        <v>0.25</v>
      </c>
    </row>
    <row r="896" spans="1:10" x14ac:dyDescent="0.25">
      <c r="A896" s="8">
        <v>186</v>
      </c>
      <c r="B896" s="13">
        <v>39448</v>
      </c>
      <c r="C896" s="10">
        <v>7</v>
      </c>
      <c r="D896" s="10" t="s">
        <v>170</v>
      </c>
      <c r="E896" s="10" t="s">
        <v>209</v>
      </c>
      <c r="F896" s="10" t="s">
        <v>24</v>
      </c>
      <c r="G896" s="14">
        <v>1345</v>
      </c>
      <c r="H896" s="14">
        <v>9415</v>
      </c>
      <c r="I896" s="14">
        <v>16140</v>
      </c>
      <c r="J896" s="15">
        <v>0.58333333333333337</v>
      </c>
    </row>
    <row r="897" spans="1:10" x14ac:dyDescent="0.25">
      <c r="A897" s="9">
        <v>186</v>
      </c>
      <c r="B897" s="16">
        <v>39814</v>
      </c>
      <c r="C897" s="11">
        <v>4</v>
      </c>
      <c r="D897" s="11" t="s">
        <v>170</v>
      </c>
      <c r="E897" s="11" t="s">
        <v>209</v>
      </c>
      <c r="F897" s="11" t="s">
        <v>24</v>
      </c>
      <c r="G897" s="17">
        <v>1345</v>
      </c>
      <c r="H897" s="17">
        <v>5380</v>
      </c>
      <c r="I897" s="17">
        <v>16140</v>
      </c>
      <c r="J897" s="18">
        <v>0.33333333333333331</v>
      </c>
    </row>
    <row r="898" spans="1:10" x14ac:dyDescent="0.25">
      <c r="A898" s="8">
        <v>186</v>
      </c>
      <c r="B898" s="13">
        <v>40179</v>
      </c>
      <c r="C898" s="10">
        <v>5</v>
      </c>
      <c r="D898" s="10" t="s">
        <v>170</v>
      </c>
      <c r="E898" s="10" t="s">
        <v>209</v>
      </c>
      <c r="F898" s="10" t="s">
        <v>24</v>
      </c>
      <c r="G898" s="14">
        <v>1345</v>
      </c>
      <c r="H898" s="14">
        <v>6725</v>
      </c>
      <c r="I898" s="14">
        <v>16140</v>
      </c>
      <c r="J898" s="15">
        <v>0.41666666666666669</v>
      </c>
    </row>
    <row r="899" spans="1:10" x14ac:dyDescent="0.25">
      <c r="A899" s="9">
        <v>186</v>
      </c>
      <c r="B899" s="16">
        <v>40544</v>
      </c>
      <c r="C899" s="11">
        <v>6</v>
      </c>
      <c r="D899" s="11" t="s">
        <v>170</v>
      </c>
      <c r="E899" s="11" t="s">
        <v>209</v>
      </c>
      <c r="F899" s="11" t="s">
        <v>24</v>
      </c>
      <c r="G899" s="17">
        <v>1345</v>
      </c>
      <c r="H899" s="17">
        <v>8070</v>
      </c>
      <c r="I899" s="17">
        <v>16140</v>
      </c>
      <c r="J899" s="18">
        <v>0.5</v>
      </c>
    </row>
    <row r="900" spans="1:10" x14ac:dyDescent="0.25">
      <c r="A900" s="8">
        <v>186</v>
      </c>
      <c r="B900" s="13">
        <v>40909</v>
      </c>
      <c r="C900" s="10">
        <v>6</v>
      </c>
      <c r="D900" s="10" t="s">
        <v>170</v>
      </c>
      <c r="E900" s="10" t="s">
        <v>209</v>
      </c>
      <c r="F900" s="10" t="s">
        <v>24</v>
      </c>
      <c r="G900" s="14">
        <v>1345</v>
      </c>
      <c r="H900" s="14">
        <v>8070</v>
      </c>
      <c r="I900" s="14">
        <v>16140</v>
      </c>
      <c r="J900" s="15">
        <v>0.5</v>
      </c>
    </row>
    <row r="901" spans="1:10" x14ac:dyDescent="0.25">
      <c r="A901" s="9">
        <v>186</v>
      </c>
      <c r="B901" s="16">
        <v>41275</v>
      </c>
      <c r="C901" s="11">
        <v>5</v>
      </c>
      <c r="D901" s="11" t="s">
        <v>170</v>
      </c>
      <c r="E901" s="11" t="s">
        <v>209</v>
      </c>
      <c r="F901" s="11" t="s">
        <v>24</v>
      </c>
      <c r="G901" s="17">
        <v>1345</v>
      </c>
      <c r="H901" s="17">
        <v>6725</v>
      </c>
      <c r="I901" s="17">
        <v>16140</v>
      </c>
      <c r="J901" s="18">
        <v>0.41666666666666669</v>
      </c>
    </row>
    <row r="902" spans="1:10" x14ac:dyDescent="0.25">
      <c r="A902" s="8">
        <v>186</v>
      </c>
      <c r="B902" s="13">
        <v>41640</v>
      </c>
      <c r="C902" s="10">
        <v>5</v>
      </c>
      <c r="D902" s="10" t="s">
        <v>170</v>
      </c>
      <c r="E902" s="10" t="s">
        <v>209</v>
      </c>
      <c r="F902" s="10" t="s">
        <v>24</v>
      </c>
      <c r="G902" s="14">
        <v>1345</v>
      </c>
      <c r="H902" s="14">
        <v>6725</v>
      </c>
      <c r="I902" s="14">
        <v>16140</v>
      </c>
      <c r="J902" s="15">
        <v>0.41666666666666669</v>
      </c>
    </row>
    <row r="903" spans="1:10" x14ac:dyDescent="0.25">
      <c r="A903" s="9">
        <v>186</v>
      </c>
      <c r="B903" s="16">
        <v>42005</v>
      </c>
      <c r="C903" s="11">
        <v>3</v>
      </c>
      <c r="D903" s="11" t="s">
        <v>170</v>
      </c>
      <c r="E903" s="11" t="s">
        <v>209</v>
      </c>
      <c r="F903" s="11" t="s">
        <v>24</v>
      </c>
      <c r="G903" s="17">
        <v>1345</v>
      </c>
      <c r="H903" s="17">
        <v>4035</v>
      </c>
      <c r="I903" s="17">
        <v>16140</v>
      </c>
      <c r="J903" s="18">
        <v>0.25</v>
      </c>
    </row>
    <row r="904" spans="1:10" x14ac:dyDescent="0.25">
      <c r="A904" s="8">
        <v>186</v>
      </c>
      <c r="B904" s="13">
        <v>42370</v>
      </c>
      <c r="C904" s="10">
        <v>5</v>
      </c>
      <c r="D904" s="10" t="s">
        <v>170</v>
      </c>
      <c r="E904" s="10" t="s">
        <v>209</v>
      </c>
      <c r="F904" s="10" t="s">
        <v>24</v>
      </c>
      <c r="G904" s="14">
        <v>1345</v>
      </c>
      <c r="H904" s="14">
        <v>6725</v>
      </c>
      <c r="I904" s="14">
        <v>16140</v>
      </c>
      <c r="J904" s="15">
        <v>0.41666666666666669</v>
      </c>
    </row>
    <row r="905" spans="1:10" x14ac:dyDescent="0.25">
      <c r="A905" s="9">
        <v>186</v>
      </c>
      <c r="B905" s="16">
        <v>42736</v>
      </c>
      <c r="C905" s="11">
        <v>5</v>
      </c>
      <c r="D905" s="11" t="s">
        <v>170</v>
      </c>
      <c r="E905" s="11" t="s">
        <v>209</v>
      </c>
      <c r="F905" s="11" t="s">
        <v>24</v>
      </c>
      <c r="G905" s="17">
        <v>1345</v>
      </c>
      <c r="H905" s="17">
        <v>6725</v>
      </c>
      <c r="I905" s="17">
        <v>16140</v>
      </c>
      <c r="J905" s="18">
        <v>0.41666666666666669</v>
      </c>
    </row>
    <row r="906" spans="1:10" x14ac:dyDescent="0.25">
      <c r="A906" s="8">
        <v>186</v>
      </c>
      <c r="B906" s="13">
        <v>43101</v>
      </c>
      <c r="C906" s="10">
        <v>8</v>
      </c>
      <c r="D906" s="10" t="s">
        <v>170</v>
      </c>
      <c r="E906" s="10" t="s">
        <v>209</v>
      </c>
      <c r="F906" s="10" t="s">
        <v>24</v>
      </c>
      <c r="G906" s="14">
        <v>1345</v>
      </c>
      <c r="H906" s="14">
        <v>10760</v>
      </c>
      <c r="I906" s="14">
        <v>16140</v>
      </c>
      <c r="J906" s="15">
        <v>0.66666666666666663</v>
      </c>
    </row>
    <row r="907" spans="1:10" x14ac:dyDescent="0.25">
      <c r="A907" s="9">
        <v>186</v>
      </c>
      <c r="B907" s="16">
        <v>43466</v>
      </c>
      <c r="C907" s="11">
        <v>4</v>
      </c>
      <c r="D907" s="11" t="s">
        <v>170</v>
      </c>
      <c r="E907" s="11" t="s">
        <v>209</v>
      </c>
      <c r="F907" s="11" t="s">
        <v>24</v>
      </c>
      <c r="G907" s="17">
        <v>1345</v>
      </c>
      <c r="H907" s="17">
        <v>5380</v>
      </c>
      <c r="I907" s="17">
        <v>16140</v>
      </c>
      <c r="J907" s="18">
        <v>0.33333333333333331</v>
      </c>
    </row>
    <row r="908" spans="1:10" x14ac:dyDescent="0.25">
      <c r="A908" s="8">
        <v>187</v>
      </c>
      <c r="B908" s="13">
        <v>36892</v>
      </c>
      <c r="C908" s="10">
        <v>4</v>
      </c>
      <c r="D908" s="10" t="s">
        <v>170</v>
      </c>
      <c r="E908" s="10" t="s">
        <v>209</v>
      </c>
      <c r="F908" s="10" t="s">
        <v>28</v>
      </c>
      <c r="G908" s="14">
        <v>1570</v>
      </c>
      <c r="H908" s="14">
        <v>6280</v>
      </c>
      <c r="I908" s="14">
        <v>18840</v>
      </c>
      <c r="J908" s="15">
        <v>0.33333333333333331</v>
      </c>
    </row>
    <row r="909" spans="1:10" x14ac:dyDescent="0.25">
      <c r="A909" s="9">
        <v>187</v>
      </c>
      <c r="B909" s="16">
        <v>37257</v>
      </c>
      <c r="C909" s="11">
        <v>4</v>
      </c>
      <c r="D909" s="11" t="s">
        <v>170</v>
      </c>
      <c r="E909" s="11" t="s">
        <v>209</v>
      </c>
      <c r="F909" s="11" t="s">
        <v>28</v>
      </c>
      <c r="G909" s="17">
        <v>1570</v>
      </c>
      <c r="H909" s="17">
        <v>6280</v>
      </c>
      <c r="I909" s="17">
        <v>18840</v>
      </c>
      <c r="J909" s="18">
        <v>0.33333333333333331</v>
      </c>
    </row>
    <row r="910" spans="1:10" x14ac:dyDescent="0.25">
      <c r="A910" s="8">
        <v>187</v>
      </c>
      <c r="B910" s="13">
        <v>37622</v>
      </c>
      <c r="C910" s="10">
        <v>6</v>
      </c>
      <c r="D910" s="10" t="s">
        <v>170</v>
      </c>
      <c r="E910" s="10" t="s">
        <v>209</v>
      </c>
      <c r="F910" s="10" t="s">
        <v>28</v>
      </c>
      <c r="G910" s="14">
        <v>1570</v>
      </c>
      <c r="H910" s="14">
        <v>9420</v>
      </c>
      <c r="I910" s="14">
        <v>18840</v>
      </c>
      <c r="J910" s="15">
        <v>0.5</v>
      </c>
    </row>
    <row r="911" spans="1:10" x14ac:dyDescent="0.25">
      <c r="A911" s="9">
        <v>187</v>
      </c>
      <c r="B911" s="16">
        <v>37987</v>
      </c>
      <c r="C911" s="11">
        <v>6</v>
      </c>
      <c r="D911" s="11" t="s">
        <v>170</v>
      </c>
      <c r="E911" s="11" t="s">
        <v>209</v>
      </c>
      <c r="F911" s="11" t="s">
        <v>28</v>
      </c>
      <c r="G911" s="17">
        <v>1570</v>
      </c>
      <c r="H911" s="17">
        <v>9420</v>
      </c>
      <c r="I911" s="17">
        <v>18840</v>
      </c>
      <c r="J911" s="18">
        <v>0.5</v>
      </c>
    </row>
    <row r="912" spans="1:10" x14ac:dyDescent="0.25">
      <c r="A912" s="8">
        <v>187</v>
      </c>
      <c r="B912" s="13">
        <v>38353</v>
      </c>
      <c r="C912" s="10">
        <v>6</v>
      </c>
      <c r="D912" s="10" t="s">
        <v>170</v>
      </c>
      <c r="E912" s="10" t="s">
        <v>209</v>
      </c>
      <c r="F912" s="10" t="s">
        <v>28</v>
      </c>
      <c r="G912" s="14">
        <v>1570</v>
      </c>
      <c r="H912" s="14">
        <v>9420</v>
      </c>
      <c r="I912" s="14">
        <v>18840</v>
      </c>
      <c r="J912" s="15">
        <v>0.5</v>
      </c>
    </row>
    <row r="913" spans="1:10" x14ac:dyDescent="0.25">
      <c r="A913" s="9">
        <v>187</v>
      </c>
      <c r="B913" s="16">
        <v>38718</v>
      </c>
      <c r="C913" s="11">
        <v>5</v>
      </c>
      <c r="D913" s="11" t="s">
        <v>170</v>
      </c>
      <c r="E913" s="11" t="s">
        <v>209</v>
      </c>
      <c r="F913" s="11" t="s">
        <v>28</v>
      </c>
      <c r="G913" s="17">
        <v>1570</v>
      </c>
      <c r="H913" s="17">
        <v>7850</v>
      </c>
      <c r="I913" s="17">
        <v>18840</v>
      </c>
      <c r="J913" s="18">
        <v>0.41666666666666669</v>
      </c>
    </row>
    <row r="914" spans="1:10" x14ac:dyDescent="0.25">
      <c r="A914" s="8">
        <v>187</v>
      </c>
      <c r="B914" s="13">
        <v>39083</v>
      </c>
      <c r="C914" s="10">
        <v>3</v>
      </c>
      <c r="D914" s="10" t="s">
        <v>170</v>
      </c>
      <c r="E914" s="10" t="s">
        <v>209</v>
      </c>
      <c r="F914" s="10" t="s">
        <v>28</v>
      </c>
      <c r="G914" s="14">
        <v>1570</v>
      </c>
      <c r="H914" s="14">
        <v>4710</v>
      </c>
      <c r="I914" s="14">
        <v>18840</v>
      </c>
      <c r="J914" s="15">
        <v>0.25</v>
      </c>
    </row>
    <row r="915" spans="1:10" x14ac:dyDescent="0.25">
      <c r="A915" s="9">
        <v>187</v>
      </c>
      <c r="B915" s="16">
        <v>39448</v>
      </c>
      <c r="C915" s="11">
        <v>3</v>
      </c>
      <c r="D915" s="11" t="s">
        <v>170</v>
      </c>
      <c r="E915" s="11" t="s">
        <v>209</v>
      </c>
      <c r="F915" s="11" t="s">
        <v>28</v>
      </c>
      <c r="G915" s="17">
        <v>1570</v>
      </c>
      <c r="H915" s="17">
        <v>4710</v>
      </c>
      <c r="I915" s="17">
        <v>18840</v>
      </c>
      <c r="J915" s="18">
        <v>0.25</v>
      </c>
    </row>
    <row r="916" spans="1:10" x14ac:dyDescent="0.25">
      <c r="A916" s="8">
        <v>187</v>
      </c>
      <c r="B916" s="13">
        <v>39814</v>
      </c>
      <c r="C916" s="10">
        <v>5</v>
      </c>
      <c r="D916" s="10" t="s">
        <v>170</v>
      </c>
      <c r="E916" s="10" t="s">
        <v>209</v>
      </c>
      <c r="F916" s="10" t="s">
        <v>28</v>
      </c>
      <c r="G916" s="14">
        <v>1570</v>
      </c>
      <c r="H916" s="14">
        <v>7850</v>
      </c>
      <c r="I916" s="14">
        <v>18840</v>
      </c>
      <c r="J916" s="15">
        <v>0.41666666666666669</v>
      </c>
    </row>
    <row r="917" spans="1:10" x14ac:dyDescent="0.25">
      <c r="A917" s="9">
        <v>187</v>
      </c>
      <c r="B917" s="16">
        <v>40179</v>
      </c>
      <c r="C917" s="11">
        <v>6</v>
      </c>
      <c r="D917" s="11" t="s">
        <v>170</v>
      </c>
      <c r="E917" s="11" t="s">
        <v>209</v>
      </c>
      <c r="F917" s="11" t="s">
        <v>28</v>
      </c>
      <c r="G917" s="17">
        <v>1570</v>
      </c>
      <c r="H917" s="17">
        <v>9420</v>
      </c>
      <c r="I917" s="17">
        <v>18840</v>
      </c>
      <c r="J917" s="18">
        <v>0.5</v>
      </c>
    </row>
    <row r="918" spans="1:10" x14ac:dyDescent="0.25">
      <c r="A918" s="8">
        <v>187</v>
      </c>
      <c r="B918" s="13">
        <v>40544</v>
      </c>
      <c r="C918" s="10">
        <v>6</v>
      </c>
      <c r="D918" s="10" t="s">
        <v>170</v>
      </c>
      <c r="E918" s="10" t="s">
        <v>209</v>
      </c>
      <c r="F918" s="10" t="s">
        <v>28</v>
      </c>
      <c r="G918" s="14">
        <v>1570</v>
      </c>
      <c r="H918" s="14">
        <v>9420</v>
      </c>
      <c r="I918" s="14">
        <v>18840</v>
      </c>
      <c r="J918" s="15">
        <v>0.5</v>
      </c>
    </row>
    <row r="919" spans="1:10" x14ac:dyDescent="0.25">
      <c r="A919" s="9">
        <v>187</v>
      </c>
      <c r="B919" s="16">
        <v>40909</v>
      </c>
      <c r="C919" s="11">
        <v>3</v>
      </c>
      <c r="D919" s="11" t="s">
        <v>170</v>
      </c>
      <c r="E919" s="11" t="s">
        <v>209</v>
      </c>
      <c r="F919" s="11" t="s">
        <v>28</v>
      </c>
      <c r="G919" s="17">
        <v>1570</v>
      </c>
      <c r="H919" s="17">
        <v>4710</v>
      </c>
      <c r="I919" s="17">
        <v>18840</v>
      </c>
      <c r="J919" s="18">
        <v>0.25</v>
      </c>
    </row>
    <row r="920" spans="1:10" x14ac:dyDescent="0.25">
      <c r="A920" s="8">
        <v>187</v>
      </c>
      <c r="B920" s="13">
        <v>41275</v>
      </c>
      <c r="C920" s="10">
        <v>5</v>
      </c>
      <c r="D920" s="10" t="s">
        <v>170</v>
      </c>
      <c r="E920" s="10" t="s">
        <v>209</v>
      </c>
      <c r="F920" s="10" t="s">
        <v>28</v>
      </c>
      <c r="G920" s="14">
        <v>1570</v>
      </c>
      <c r="H920" s="14">
        <v>7850</v>
      </c>
      <c r="I920" s="14">
        <v>18840</v>
      </c>
      <c r="J920" s="15">
        <v>0.41666666666666669</v>
      </c>
    </row>
    <row r="921" spans="1:10" x14ac:dyDescent="0.25">
      <c r="A921" s="9">
        <v>187</v>
      </c>
      <c r="B921" s="16">
        <v>41640</v>
      </c>
      <c r="C921" s="11">
        <v>7</v>
      </c>
      <c r="D921" s="11" t="s">
        <v>170</v>
      </c>
      <c r="E921" s="11" t="s">
        <v>209</v>
      </c>
      <c r="F921" s="11" t="s">
        <v>28</v>
      </c>
      <c r="G921" s="17">
        <v>1570</v>
      </c>
      <c r="H921" s="17">
        <v>10990</v>
      </c>
      <c r="I921" s="17">
        <v>18840</v>
      </c>
      <c r="J921" s="18">
        <v>0.58333333333333337</v>
      </c>
    </row>
    <row r="922" spans="1:10" x14ac:dyDescent="0.25">
      <c r="A922" s="8">
        <v>187</v>
      </c>
      <c r="B922" s="13">
        <v>42005</v>
      </c>
      <c r="C922" s="10">
        <v>7</v>
      </c>
      <c r="D922" s="10" t="s">
        <v>170</v>
      </c>
      <c r="E922" s="10" t="s">
        <v>209</v>
      </c>
      <c r="F922" s="10" t="s">
        <v>28</v>
      </c>
      <c r="G922" s="14">
        <v>1570</v>
      </c>
      <c r="H922" s="14">
        <v>10990</v>
      </c>
      <c r="I922" s="14">
        <v>18840</v>
      </c>
      <c r="J922" s="15">
        <v>0.58333333333333337</v>
      </c>
    </row>
    <row r="923" spans="1:10" x14ac:dyDescent="0.25">
      <c r="A923" s="9">
        <v>187</v>
      </c>
      <c r="B923" s="16">
        <v>42370</v>
      </c>
      <c r="C923" s="11">
        <v>3</v>
      </c>
      <c r="D923" s="11" t="s">
        <v>170</v>
      </c>
      <c r="E923" s="11" t="s">
        <v>209</v>
      </c>
      <c r="F923" s="11" t="s">
        <v>28</v>
      </c>
      <c r="G923" s="17">
        <v>1570</v>
      </c>
      <c r="H923" s="17">
        <v>4710</v>
      </c>
      <c r="I923" s="17">
        <v>18840</v>
      </c>
      <c r="J923" s="18">
        <v>0.25</v>
      </c>
    </row>
    <row r="924" spans="1:10" x14ac:dyDescent="0.25">
      <c r="A924" s="8">
        <v>187</v>
      </c>
      <c r="B924" s="13">
        <v>42736</v>
      </c>
      <c r="C924" s="10">
        <v>3</v>
      </c>
      <c r="D924" s="10" t="s">
        <v>170</v>
      </c>
      <c r="E924" s="10" t="s">
        <v>209</v>
      </c>
      <c r="F924" s="10" t="s">
        <v>28</v>
      </c>
      <c r="G924" s="14">
        <v>1570</v>
      </c>
      <c r="H924" s="14">
        <v>4710</v>
      </c>
      <c r="I924" s="14">
        <v>18840</v>
      </c>
      <c r="J924" s="15">
        <v>0.25</v>
      </c>
    </row>
    <row r="925" spans="1:10" x14ac:dyDescent="0.25">
      <c r="A925" s="9">
        <v>187</v>
      </c>
      <c r="B925" s="16">
        <v>43101</v>
      </c>
      <c r="C925" s="11">
        <v>5</v>
      </c>
      <c r="D925" s="11" t="s">
        <v>170</v>
      </c>
      <c r="E925" s="11" t="s">
        <v>209</v>
      </c>
      <c r="F925" s="11" t="s">
        <v>28</v>
      </c>
      <c r="G925" s="17">
        <v>1570</v>
      </c>
      <c r="H925" s="17">
        <v>7850</v>
      </c>
      <c r="I925" s="17">
        <v>18840</v>
      </c>
      <c r="J925" s="18">
        <v>0.41666666666666669</v>
      </c>
    </row>
    <row r="926" spans="1:10" x14ac:dyDescent="0.25">
      <c r="A926" s="8">
        <v>187</v>
      </c>
      <c r="B926" s="13">
        <v>43466</v>
      </c>
      <c r="C926" s="10">
        <v>7</v>
      </c>
      <c r="D926" s="10" t="s">
        <v>170</v>
      </c>
      <c r="E926" s="10" t="s">
        <v>209</v>
      </c>
      <c r="F926" s="10" t="s">
        <v>28</v>
      </c>
      <c r="G926" s="14">
        <v>1570</v>
      </c>
      <c r="H926" s="14">
        <v>10990</v>
      </c>
      <c r="I926" s="14">
        <v>18840</v>
      </c>
      <c r="J926" s="15">
        <v>0.58333333333333337</v>
      </c>
    </row>
    <row r="927" spans="1:10" x14ac:dyDescent="0.25">
      <c r="A927" s="9">
        <v>188</v>
      </c>
      <c r="B927" s="16">
        <v>36892</v>
      </c>
      <c r="C927" s="11">
        <v>11</v>
      </c>
      <c r="D927" s="11" t="s">
        <v>170</v>
      </c>
      <c r="E927" s="11" t="s">
        <v>223</v>
      </c>
      <c r="F927" s="11" t="s">
        <v>26</v>
      </c>
      <c r="G927" s="17">
        <v>720</v>
      </c>
      <c r="H927" s="17">
        <v>7920</v>
      </c>
      <c r="I927" s="17">
        <v>8640</v>
      </c>
      <c r="J927" s="18">
        <v>0.91666666666666663</v>
      </c>
    </row>
    <row r="928" spans="1:10" x14ac:dyDescent="0.25">
      <c r="A928" s="8">
        <v>188</v>
      </c>
      <c r="B928" s="13">
        <v>37257</v>
      </c>
      <c r="C928" s="10">
        <v>10</v>
      </c>
      <c r="D928" s="10" t="s">
        <v>170</v>
      </c>
      <c r="E928" s="10" t="s">
        <v>223</v>
      </c>
      <c r="F928" s="10" t="s">
        <v>26</v>
      </c>
      <c r="G928" s="14">
        <v>720</v>
      </c>
      <c r="H928" s="14">
        <v>7200</v>
      </c>
      <c r="I928" s="14">
        <v>8640</v>
      </c>
      <c r="J928" s="15">
        <v>0.83333333333333337</v>
      </c>
    </row>
    <row r="929" spans="1:10" x14ac:dyDescent="0.25">
      <c r="A929" s="9">
        <v>188</v>
      </c>
      <c r="B929" s="16">
        <v>37622</v>
      </c>
      <c r="C929" s="11">
        <v>12</v>
      </c>
      <c r="D929" s="11" t="s">
        <v>170</v>
      </c>
      <c r="E929" s="11" t="s">
        <v>223</v>
      </c>
      <c r="F929" s="11" t="s">
        <v>26</v>
      </c>
      <c r="G929" s="17">
        <v>720</v>
      </c>
      <c r="H929" s="17">
        <v>8640</v>
      </c>
      <c r="I929" s="17">
        <v>8640</v>
      </c>
      <c r="J929" s="18">
        <v>1</v>
      </c>
    </row>
    <row r="930" spans="1:10" x14ac:dyDescent="0.25">
      <c r="A930" s="8">
        <v>188</v>
      </c>
      <c r="B930" s="13">
        <v>37987</v>
      </c>
      <c r="C930" s="10">
        <v>12</v>
      </c>
      <c r="D930" s="10" t="s">
        <v>170</v>
      </c>
      <c r="E930" s="10" t="s">
        <v>223</v>
      </c>
      <c r="F930" s="10" t="s">
        <v>26</v>
      </c>
      <c r="G930" s="14">
        <v>720</v>
      </c>
      <c r="H930" s="14">
        <v>8640</v>
      </c>
      <c r="I930" s="14">
        <v>8640</v>
      </c>
      <c r="J930" s="15">
        <v>1</v>
      </c>
    </row>
    <row r="931" spans="1:10" x14ac:dyDescent="0.25">
      <c r="A931" s="9">
        <v>188</v>
      </c>
      <c r="B931" s="16">
        <v>38353</v>
      </c>
      <c r="C931" s="11">
        <v>12</v>
      </c>
      <c r="D931" s="11" t="s">
        <v>170</v>
      </c>
      <c r="E931" s="11" t="s">
        <v>223</v>
      </c>
      <c r="F931" s="11" t="s">
        <v>26</v>
      </c>
      <c r="G931" s="17">
        <v>720</v>
      </c>
      <c r="H931" s="17">
        <v>8640</v>
      </c>
      <c r="I931" s="17">
        <v>8640</v>
      </c>
      <c r="J931" s="18">
        <v>1</v>
      </c>
    </row>
    <row r="932" spans="1:10" x14ac:dyDescent="0.25">
      <c r="A932" s="8">
        <v>188</v>
      </c>
      <c r="B932" s="13">
        <v>38718</v>
      </c>
      <c r="C932" s="10">
        <v>12</v>
      </c>
      <c r="D932" s="10" t="s">
        <v>170</v>
      </c>
      <c r="E932" s="10" t="s">
        <v>223</v>
      </c>
      <c r="F932" s="10" t="s">
        <v>26</v>
      </c>
      <c r="G932" s="14">
        <v>720</v>
      </c>
      <c r="H932" s="14">
        <v>8640</v>
      </c>
      <c r="I932" s="14">
        <v>8640</v>
      </c>
      <c r="J932" s="15">
        <v>1</v>
      </c>
    </row>
    <row r="933" spans="1:10" x14ac:dyDescent="0.25">
      <c r="A933" s="9">
        <v>188</v>
      </c>
      <c r="B933" s="16">
        <v>39083</v>
      </c>
      <c r="C933" s="11">
        <v>12</v>
      </c>
      <c r="D933" s="11" t="s">
        <v>170</v>
      </c>
      <c r="E933" s="11" t="s">
        <v>223</v>
      </c>
      <c r="F933" s="11" t="s">
        <v>26</v>
      </c>
      <c r="G933" s="17">
        <v>720</v>
      </c>
      <c r="H933" s="17">
        <v>8640</v>
      </c>
      <c r="I933" s="17">
        <v>8640</v>
      </c>
      <c r="J933" s="18">
        <v>1</v>
      </c>
    </row>
    <row r="934" spans="1:10" x14ac:dyDescent="0.25">
      <c r="A934" s="8">
        <v>188</v>
      </c>
      <c r="B934" s="13">
        <v>39448</v>
      </c>
      <c r="C934" s="10">
        <v>11</v>
      </c>
      <c r="D934" s="10" t="s">
        <v>170</v>
      </c>
      <c r="E934" s="10" t="s">
        <v>223</v>
      </c>
      <c r="F934" s="10" t="s">
        <v>26</v>
      </c>
      <c r="G934" s="14">
        <v>720</v>
      </c>
      <c r="H934" s="14">
        <v>7920</v>
      </c>
      <c r="I934" s="14">
        <v>8640</v>
      </c>
      <c r="J934" s="15">
        <v>0.91666666666666663</v>
      </c>
    </row>
    <row r="935" spans="1:10" x14ac:dyDescent="0.25">
      <c r="A935" s="9">
        <v>188</v>
      </c>
      <c r="B935" s="16">
        <v>39814</v>
      </c>
      <c r="C935" s="11">
        <v>11</v>
      </c>
      <c r="D935" s="11" t="s">
        <v>170</v>
      </c>
      <c r="E935" s="11" t="s">
        <v>223</v>
      </c>
      <c r="F935" s="11" t="s">
        <v>26</v>
      </c>
      <c r="G935" s="17">
        <v>720</v>
      </c>
      <c r="H935" s="17">
        <v>7920</v>
      </c>
      <c r="I935" s="17">
        <v>8640</v>
      </c>
      <c r="J935" s="18">
        <v>0.91666666666666663</v>
      </c>
    </row>
    <row r="936" spans="1:10" x14ac:dyDescent="0.25">
      <c r="A936" s="8">
        <v>188</v>
      </c>
      <c r="B936" s="13">
        <v>40179</v>
      </c>
      <c r="C936" s="10">
        <v>12</v>
      </c>
      <c r="D936" s="10" t="s">
        <v>170</v>
      </c>
      <c r="E936" s="10" t="s">
        <v>223</v>
      </c>
      <c r="F936" s="10" t="s">
        <v>26</v>
      </c>
      <c r="G936" s="14">
        <v>720</v>
      </c>
      <c r="H936" s="14">
        <v>8640</v>
      </c>
      <c r="I936" s="14">
        <v>8640</v>
      </c>
      <c r="J936" s="15">
        <v>1</v>
      </c>
    </row>
    <row r="937" spans="1:10" x14ac:dyDescent="0.25">
      <c r="A937" s="9">
        <v>188</v>
      </c>
      <c r="B937" s="16">
        <v>40544</v>
      </c>
      <c r="C937" s="11">
        <v>11</v>
      </c>
      <c r="D937" s="11" t="s">
        <v>170</v>
      </c>
      <c r="E937" s="11" t="s">
        <v>223</v>
      </c>
      <c r="F937" s="11" t="s">
        <v>26</v>
      </c>
      <c r="G937" s="17">
        <v>720</v>
      </c>
      <c r="H937" s="17">
        <v>7920</v>
      </c>
      <c r="I937" s="17">
        <v>8640</v>
      </c>
      <c r="J937" s="18">
        <v>0.91666666666666663</v>
      </c>
    </row>
    <row r="938" spans="1:10" x14ac:dyDescent="0.25">
      <c r="A938" s="8">
        <v>188</v>
      </c>
      <c r="B938" s="13">
        <v>40909</v>
      </c>
      <c r="C938" s="10">
        <v>12</v>
      </c>
      <c r="D938" s="10" t="s">
        <v>170</v>
      </c>
      <c r="E938" s="10" t="s">
        <v>223</v>
      </c>
      <c r="F938" s="10" t="s">
        <v>26</v>
      </c>
      <c r="G938" s="14">
        <v>720</v>
      </c>
      <c r="H938" s="14">
        <v>8640</v>
      </c>
      <c r="I938" s="14">
        <v>8640</v>
      </c>
      <c r="J938" s="15">
        <v>1</v>
      </c>
    </row>
    <row r="939" spans="1:10" x14ac:dyDescent="0.25">
      <c r="A939" s="9">
        <v>188</v>
      </c>
      <c r="B939" s="16">
        <v>41275</v>
      </c>
      <c r="C939" s="11">
        <v>12</v>
      </c>
      <c r="D939" s="11" t="s">
        <v>170</v>
      </c>
      <c r="E939" s="11" t="s">
        <v>223</v>
      </c>
      <c r="F939" s="11" t="s">
        <v>26</v>
      </c>
      <c r="G939" s="17">
        <v>720</v>
      </c>
      <c r="H939" s="17">
        <v>8640</v>
      </c>
      <c r="I939" s="17">
        <v>8640</v>
      </c>
      <c r="J939" s="18">
        <v>1</v>
      </c>
    </row>
    <row r="940" spans="1:10" x14ac:dyDescent="0.25">
      <c r="A940" s="8">
        <v>188</v>
      </c>
      <c r="B940" s="13">
        <v>41640</v>
      </c>
      <c r="C940" s="10">
        <v>12</v>
      </c>
      <c r="D940" s="10" t="s">
        <v>170</v>
      </c>
      <c r="E940" s="10" t="s">
        <v>223</v>
      </c>
      <c r="F940" s="10" t="s">
        <v>26</v>
      </c>
      <c r="G940" s="14">
        <v>720</v>
      </c>
      <c r="H940" s="14">
        <v>8640</v>
      </c>
      <c r="I940" s="14">
        <v>8640</v>
      </c>
      <c r="J940" s="15">
        <v>1</v>
      </c>
    </row>
    <row r="941" spans="1:10" x14ac:dyDescent="0.25">
      <c r="A941" s="9">
        <v>188</v>
      </c>
      <c r="B941" s="16">
        <v>42005</v>
      </c>
      <c r="C941" s="11">
        <v>11</v>
      </c>
      <c r="D941" s="11" t="s">
        <v>170</v>
      </c>
      <c r="E941" s="11" t="s">
        <v>223</v>
      </c>
      <c r="F941" s="11" t="s">
        <v>26</v>
      </c>
      <c r="G941" s="17">
        <v>720</v>
      </c>
      <c r="H941" s="17">
        <v>7920</v>
      </c>
      <c r="I941" s="17">
        <v>8640</v>
      </c>
      <c r="J941" s="18">
        <v>0.91666666666666663</v>
      </c>
    </row>
    <row r="942" spans="1:10" x14ac:dyDescent="0.25">
      <c r="A942" s="8">
        <v>188</v>
      </c>
      <c r="B942" s="13">
        <v>42370</v>
      </c>
      <c r="C942" s="10">
        <v>12</v>
      </c>
      <c r="D942" s="10" t="s">
        <v>170</v>
      </c>
      <c r="E942" s="10" t="s">
        <v>223</v>
      </c>
      <c r="F942" s="10" t="s">
        <v>26</v>
      </c>
      <c r="G942" s="14">
        <v>720</v>
      </c>
      <c r="H942" s="14">
        <v>8640</v>
      </c>
      <c r="I942" s="14">
        <v>8640</v>
      </c>
      <c r="J942" s="15">
        <v>1</v>
      </c>
    </row>
    <row r="943" spans="1:10" x14ac:dyDescent="0.25">
      <c r="A943" s="9">
        <v>188</v>
      </c>
      <c r="B943" s="16">
        <v>42736</v>
      </c>
      <c r="C943" s="11">
        <v>12</v>
      </c>
      <c r="D943" s="11" t="s">
        <v>170</v>
      </c>
      <c r="E943" s="11" t="s">
        <v>223</v>
      </c>
      <c r="F943" s="11" t="s">
        <v>26</v>
      </c>
      <c r="G943" s="17">
        <v>720</v>
      </c>
      <c r="H943" s="17">
        <v>8640</v>
      </c>
      <c r="I943" s="17">
        <v>8640</v>
      </c>
      <c r="J943" s="18">
        <v>1</v>
      </c>
    </row>
    <row r="944" spans="1:10" x14ac:dyDescent="0.25">
      <c r="A944" s="8">
        <v>188</v>
      </c>
      <c r="B944" s="13">
        <v>43101</v>
      </c>
      <c r="C944" s="10">
        <v>12</v>
      </c>
      <c r="D944" s="10" t="s">
        <v>170</v>
      </c>
      <c r="E944" s="10" t="s">
        <v>223</v>
      </c>
      <c r="F944" s="10" t="s">
        <v>26</v>
      </c>
      <c r="G944" s="14">
        <v>720</v>
      </c>
      <c r="H944" s="14">
        <v>8640</v>
      </c>
      <c r="I944" s="14">
        <v>8640</v>
      </c>
      <c r="J944" s="15">
        <v>1</v>
      </c>
    </row>
    <row r="945" spans="1:10" x14ac:dyDescent="0.25">
      <c r="A945" s="9">
        <v>188</v>
      </c>
      <c r="B945" s="16">
        <v>43466</v>
      </c>
      <c r="C945" s="11">
        <v>11</v>
      </c>
      <c r="D945" s="11" t="s">
        <v>170</v>
      </c>
      <c r="E945" s="11" t="s">
        <v>223</v>
      </c>
      <c r="F945" s="11" t="s">
        <v>26</v>
      </c>
      <c r="G945" s="17">
        <v>720</v>
      </c>
      <c r="H945" s="17">
        <v>7920</v>
      </c>
      <c r="I945" s="17">
        <v>8640</v>
      </c>
      <c r="J945" s="18">
        <v>0.91666666666666663</v>
      </c>
    </row>
    <row r="946" spans="1:10" x14ac:dyDescent="0.25">
      <c r="A946" s="8">
        <v>189</v>
      </c>
      <c r="B946" s="13">
        <v>36892</v>
      </c>
      <c r="C946" s="10">
        <v>10</v>
      </c>
      <c r="D946" s="10" t="s">
        <v>170</v>
      </c>
      <c r="E946" s="10" t="s">
        <v>223</v>
      </c>
      <c r="F946" s="10" t="s">
        <v>26</v>
      </c>
      <c r="G946" s="14">
        <v>720</v>
      </c>
      <c r="H946" s="14">
        <v>7200</v>
      </c>
      <c r="I946" s="14">
        <v>8640</v>
      </c>
      <c r="J946" s="15">
        <v>0.83333333333333337</v>
      </c>
    </row>
    <row r="947" spans="1:10" x14ac:dyDescent="0.25">
      <c r="A947" s="9">
        <v>189</v>
      </c>
      <c r="B947" s="16">
        <v>37257</v>
      </c>
      <c r="C947" s="11">
        <v>12</v>
      </c>
      <c r="D947" s="11" t="s">
        <v>170</v>
      </c>
      <c r="E947" s="11" t="s">
        <v>223</v>
      </c>
      <c r="F947" s="11" t="s">
        <v>26</v>
      </c>
      <c r="G947" s="17">
        <v>720</v>
      </c>
      <c r="H947" s="17">
        <v>8640</v>
      </c>
      <c r="I947" s="17">
        <v>8640</v>
      </c>
      <c r="J947" s="18">
        <v>1</v>
      </c>
    </row>
    <row r="948" spans="1:10" x14ac:dyDescent="0.25">
      <c r="A948" s="8">
        <v>189</v>
      </c>
      <c r="B948" s="13">
        <v>37622</v>
      </c>
      <c r="C948" s="10">
        <v>11</v>
      </c>
      <c r="D948" s="10" t="s">
        <v>170</v>
      </c>
      <c r="E948" s="10" t="s">
        <v>223</v>
      </c>
      <c r="F948" s="10" t="s">
        <v>26</v>
      </c>
      <c r="G948" s="14">
        <v>720</v>
      </c>
      <c r="H948" s="14">
        <v>7920</v>
      </c>
      <c r="I948" s="14">
        <v>8640</v>
      </c>
      <c r="J948" s="15">
        <v>0.91666666666666663</v>
      </c>
    </row>
    <row r="949" spans="1:10" x14ac:dyDescent="0.25">
      <c r="A949" s="9">
        <v>189</v>
      </c>
      <c r="B949" s="16">
        <v>37987</v>
      </c>
      <c r="C949" s="11">
        <v>11</v>
      </c>
      <c r="D949" s="11" t="s">
        <v>170</v>
      </c>
      <c r="E949" s="11" t="s">
        <v>223</v>
      </c>
      <c r="F949" s="11" t="s">
        <v>26</v>
      </c>
      <c r="G949" s="17">
        <v>720</v>
      </c>
      <c r="H949" s="17">
        <v>7920</v>
      </c>
      <c r="I949" s="17">
        <v>8640</v>
      </c>
      <c r="J949" s="18">
        <v>0.91666666666666663</v>
      </c>
    </row>
    <row r="950" spans="1:10" x14ac:dyDescent="0.25">
      <c r="A950" s="8">
        <v>189</v>
      </c>
      <c r="B950" s="13">
        <v>38353</v>
      </c>
      <c r="C950" s="10">
        <v>10</v>
      </c>
      <c r="D950" s="10" t="s">
        <v>170</v>
      </c>
      <c r="E950" s="10" t="s">
        <v>223</v>
      </c>
      <c r="F950" s="10" t="s">
        <v>26</v>
      </c>
      <c r="G950" s="14">
        <v>720</v>
      </c>
      <c r="H950" s="14">
        <v>7200</v>
      </c>
      <c r="I950" s="14">
        <v>8640</v>
      </c>
      <c r="J950" s="15">
        <v>0.83333333333333337</v>
      </c>
    </row>
    <row r="951" spans="1:10" x14ac:dyDescent="0.25">
      <c r="A951" s="9">
        <v>189</v>
      </c>
      <c r="B951" s="16">
        <v>38718</v>
      </c>
      <c r="C951" s="11">
        <v>10</v>
      </c>
      <c r="D951" s="11" t="s">
        <v>170</v>
      </c>
      <c r="E951" s="11" t="s">
        <v>223</v>
      </c>
      <c r="F951" s="11" t="s">
        <v>26</v>
      </c>
      <c r="G951" s="17">
        <v>720</v>
      </c>
      <c r="H951" s="17">
        <v>7200</v>
      </c>
      <c r="I951" s="17">
        <v>8640</v>
      </c>
      <c r="J951" s="18">
        <v>0.83333333333333337</v>
      </c>
    </row>
    <row r="952" spans="1:10" x14ac:dyDescent="0.25">
      <c r="A952" s="8">
        <v>189</v>
      </c>
      <c r="B952" s="13">
        <v>39083</v>
      </c>
      <c r="C952" s="10">
        <v>12</v>
      </c>
      <c r="D952" s="10" t="s">
        <v>170</v>
      </c>
      <c r="E952" s="10" t="s">
        <v>223</v>
      </c>
      <c r="F952" s="10" t="s">
        <v>26</v>
      </c>
      <c r="G952" s="14">
        <v>720</v>
      </c>
      <c r="H952" s="14">
        <v>8640</v>
      </c>
      <c r="I952" s="14">
        <v>8640</v>
      </c>
      <c r="J952" s="15">
        <v>1</v>
      </c>
    </row>
    <row r="953" spans="1:10" x14ac:dyDescent="0.25">
      <c r="A953" s="9">
        <v>189</v>
      </c>
      <c r="B953" s="16">
        <v>39448</v>
      </c>
      <c r="C953" s="11">
        <v>12</v>
      </c>
      <c r="D953" s="11" t="s">
        <v>170</v>
      </c>
      <c r="E953" s="11" t="s">
        <v>223</v>
      </c>
      <c r="F953" s="11" t="s">
        <v>26</v>
      </c>
      <c r="G953" s="17">
        <v>720</v>
      </c>
      <c r="H953" s="17">
        <v>8640</v>
      </c>
      <c r="I953" s="17">
        <v>8640</v>
      </c>
      <c r="J953" s="18">
        <v>1</v>
      </c>
    </row>
    <row r="954" spans="1:10" x14ac:dyDescent="0.25">
      <c r="A954" s="8">
        <v>189</v>
      </c>
      <c r="B954" s="13">
        <v>39814</v>
      </c>
      <c r="C954" s="10">
        <v>12</v>
      </c>
      <c r="D954" s="10" t="s">
        <v>170</v>
      </c>
      <c r="E954" s="10" t="s">
        <v>223</v>
      </c>
      <c r="F954" s="10" t="s">
        <v>26</v>
      </c>
      <c r="G954" s="14">
        <v>720</v>
      </c>
      <c r="H954" s="14">
        <v>8640</v>
      </c>
      <c r="I954" s="14">
        <v>8640</v>
      </c>
      <c r="J954" s="15">
        <v>1</v>
      </c>
    </row>
    <row r="955" spans="1:10" x14ac:dyDescent="0.25">
      <c r="A955" s="9">
        <v>189</v>
      </c>
      <c r="B955" s="16">
        <v>40179</v>
      </c>
      <c r="C955" s="11">
        <v>12</v>
      </c>
      <c r="D955" s="11" t="s">
        <v>170</v>
      </c>
      <c r="E955" s="11" t="s">
        <v>223</v>
      </c>
      <c r="F955" s="11" t="s">
        <v>26</v>
      </c>
      <c r="G955" s="17">
        <v>720</v>
      </c>
      <c r="H955" s="17">
        <v>8640</v>
      </c>
      <c r="I955" s="17">
        <v>8640</v>
      </c>
      <c r="J955" s="18">
        <v>1</v>
      </c>
    </row>
    <row r="956" spans="1:10" x14ac:dyDescent="0.25">
      <c r="A956" s="8">
        <v>189</v>
      </c>
      <c r="B956" s="13">
        <v>40544</v>
      </c>
      <c r="C956" s="10">
        <v>12</v>
      </c>
      <c r="D956" s="10" t="s">
        <v>170</v>
      </c>
      <c r="E956" s="10" t="s">
        <v>223</v>
      </c>
      <c r="F956" s="10" t="s">
        <v>26</v>
      </c>
      <c r="G956" s="14">
        <v>720</v>
      </c>
      <c r="H956" s="14">
        <v>8640</v>
      </c>
      <c r="I956" s="14">
        <v>8640</v>
      </c>
      <c r="J956" s="15">
        <v>1</v>
      </c>
    </row>
    <row r="957" spans="1:10" x14ac:dyDescent="0.25">
      <c r="A957" s="9">
        <v>189</v>
      </c>
      <c r="B957" s="16">
        <v>40909</v>
      </c>
      <c r="C957" s="11">
        <v>10</v>
      </c>
      <c r="D957" s="11" t="s">
        <v>170</v>
      </c>
      <c r="E957" s="11" t="s">
        <v>223</v>
      </c>
      <c r="F957" s="11" t="s">
        <v>26</v>
      </c>
      <c r="G957" s="17">
        <v>720</v>
      </c>
      <c r="H957" s="17">
        <v>7200</v>
      </c>
      <c r="I957" s="17">
        <v>8640</v>
      </c>
      <c r="J957" s="18">
        <v>0.83333333333333337</v>
      </c>
    </row>
    <row r="958" spans="1:10" x14ac:dyDescent="0.25">
      <c r="A958" s="8">
        <v>189</v>
      </c>
      <c r="B958" s="13">
        <v>41275</v>
      </c>
      <c r="C958" s="10">
        <v>10</v>
      </c>
      <c r="D958" s="10" t="s">
        <v>170</v>
      </c>
      <c r="E958" s="10" t="s">
        <v>223</v>
      </c>
      <c r="F958" s="10" t="s">
        <v>26</v>
      </c>
      <c r="G958" s="14">
        <v>720</v>
      </c>
      <c r="H958" s="14">
        <v>7200</v>
      </c>
      <c r="I958" s="14">
        <v>8640</v>
      </c>
      <c r="J958" s="15">
        <v>0.83333333333333337</v>
      </c>
    </row>
    <row r="959" spans="1:10" x14ac:dyDescent="0.25">
      <c r="A959" s="9">
        <v>189</v>
      </c>
      <c r="B959" s="16">
        <v>41640</v>
      </c>
      <c r="C959" s="11">
        <v>10</v>
      </c>
      <c r="D959" s="11" t="s">
        <v>170</v>
      </c>
      <c r="E959" s="11" t="s">
        <v>223</v>
      </c>
      <c r="F959" s="11" t="s">
        <v>26</v>
      </c>
      <c r="G959" s="17">
        <v>720</v>
      </c>
      <c r="H959" s="17">
        <v>7200</v>
      </c>
      <c r="I959" s="17">
        <v>8640</v>
      </c>
      <c r="J959" s="18">
        <v>0.83333333333333337</v>
      </c>
    </row>
    <row r="960" spans="1:10" x14ac:dyDescent="0.25">
      <c r="A960" s="8">
        <v>189</v>
      </c>
      <c r="B960" s="13">
        <v>42005</v>
      </c>
      <c r="C960" s="10">
        <v>12</v>
      </c>
      <c r="D960" s="10" t="s">
        <v>170</v>
      </c>
      <c r="E960" s="10" t="s">
        <v>223</v>
      </c>
      <c r="F960" s="10" t="s">
        <v>26</v>
      </c>
      <c r="G960" s="14">
        <v>720</v>
      </c>
      <c r="H960" s="14">
        <v>8640</v>
      </c>
      <c r="I960" s="14">
        <v>8640</v>
      </c>
      <c r="J960" s="15">
        <v>1</v>
      </c>
    </row>
    <row r="961" spans="1:10" x14ac:dyDescent="0.25">
      <c r="A961" s="9">
        <v>189</v>
      </c>
      <c r="B961" s="16">
        <v>42370</v>
      </c>
      <c r="C961" s="11">
        <v>12</v>
      </c>
      <c r="D961" s="11" t="s">
        <v>170</v>
      </c>
      <c r="E961" s="11" t="s">
        <v>223</v>
      </c>
      <c r="F961" s="11" t="s">
        <v>26</v>
      </c>
      <c r="G961" s="17">
        <v>720</v>
      </c>
      <c r="H961" s="17">
        <v>8640</v>
      </c>
      <c r="I961" s="17">
        <v>8640</v>
      </c>
      <c r="J961" s="18">
        <v>1</v>
      </c>
    </row>
    <row r="962" spans="1:10" x14ac:dyDescent="0.25">
      <c r="A962" s="8">
        <v>189</v>
      </c>
      <c r="B962" s="13">
        <v>42736</v>
      </c>
      <c r="C962" s="10">
        <v>12</v>
      </c>
      <c r="D962" s="10" t="s">
        <v>170</v>
      </c>
      <c r="E962" s="10" t="s">
        <v>223</v>
      </c>
      <c r="F962" s="10" t="s">
        <v>26</v>
      </c>
      <c r="G962" s="14">
        <v>720</v>
      </c>
      <c r="H962" s="14">
        <v>8640</v>
      </c>
      <c r="I962" s="14">
        <v>8640</v>
      </c>
      <c r="J962" s="15">
        <v>1</v>
      </c>
    </row>
    <row r="963" spans="1:10" x14ac:dyDescent="0.25">
      <c r="A963" s="9">
        <v>189</v>
      </c>
      <c r="B963" s="16">
        <v>43101</v>
      </c>
      <c r="C963" s="11">
        <v>12</v>
      </c>
      <c r="D963" s="11" t="s">
        <v>170</v>
      </c>
      <c r="E963" s="11" t="s">
        <v>223</v>
      </c>
      <c r="F963" s="11" t="s">
        <v>26</v>
      </c>
      <c r="G963" s="17">
        <v>720</v>
      </c>
      <c r="H963" s="17">
        <v>8640</v>
      </c>
      <c r="I963" s="17">
        <v>8640</v>
      </c>
      <c r="J963" s="18">
        <v>1</v>
      </c>
    </row>
    <row r="964" spans="1:10" x14ac:dyDescent="0.25">
      <c r="A964" s="8">
        <v>189</v>
      </c>
      <c r="B964" s="13">
        <v>43466</v>
      </c>
      <c r="C964" s="10">
        <v>12</v>
      </c>
      <c r="D964" s="10" t="s">
        <v>170</v>
      </c>
      <c r="E964" s="10" t="s">
        <v>223</v>
      </c>
      <c r="F964" s="10" t="s">
        <v>26</v>
      </c>
      <c r="G964" s="14">
        <v>720</v>
      </c>
      <c r="H964" s="14">
        <v>8640</v>
      </c>
      <c r="I964" s="14">
        <v>8640</v>
      </c>
      <c r="J964" s="15">
        <v>1</v>
      </c>
    </row>
    <row r="965" spans="1:10" x14ac:dyDescent="0.25">
      <c r="A965" s="9">
        <v>190</v>
      </c>
      <c r="B965" s="16">
        <v>36892</v>
      </c>
      <c r="C965" s="11">
        <v>10</v>
      </c>
      <c r="D965" s="11" t="s">
        <v>170</v>
      </c>
      <c r="E965" s="11" t="s">
        <v>223</v>
      </c>
      <c r="F965" s="11" t="s">
        <v>26</v>
      </c>
      <c r="G965" s="17">
        <v>720</v>
      </c>
      <c r="H965" s="17">
        <v>7200</v>
      </c>
      <c r="I965" s="17">
        <v>8640</v>
      </c>
      <c r="J965" s="18">
        <v>0.83333333333333337</v>
      </c>
    </row>
    <row r="966" spans="1:10" x14ac:dyDescent="0.25">
      <c r="A966" s="8">
        <v>190</v>
      </c>
      <c r="B966" s="13">
        <v>37257</v>
      </c>
      <c r="C966" s="10">
        <v>12</v>
      </c>
      <c r="D966" s="10" t="s">
        <v>170</v>
      </c>
      <c r="E966" s="10" t="s">
        <v>223</v>
      </c>
      <c r="F966" s="10" t="s">
        <v>26</v>
      </c>
      <c r="G966" s="14">
        <v>720</v>
      </c>
      <c r="H966" s="14">
        <v>8640</v>
      </c>
      <c r="I966" s="14">
        <v>8640</v>
      </c>
      <c r="J966" s="15">
        <v>1</v>
      </c>
    </row>
    <row r="967" spans="1:10" x14ac:dyDescent="0.25">
      <c r="A967" s="9">
        <v>190</v>
      </c>
      <c r="B967" s="16">
        <v>37622</v>
      </c>
      <c r="C967" s="11">
        <v>11</v>
      </c>
      <c r="D967" s="11" t="s">
        <v>170</v>
      </c>
      <c r="E967" s="11" t="s">
        <v>223</v>
      </c>
      <c r="F967" s="11" t="s">
        <v>26</v>
      </c>
      <c r="G967" s="17">
        <v>720</v>
      </c>
      <c r="H967" s="17">
        <v>7920</v>
      </c>
      <c r="I967" s="17">
        <v>8640</v>
      </c>
      <c r="J967" s="18">
        <v>0.91666666666666663</v>
      </c>
    </row>
    <row r="968" spans="1:10" x14ac:dyDescent="0.25">
      <c r="A968" s="8">
        <v>190</v>
      </c>
      <c r="B968" s="13">
        <v>37987</v>
      </c>
      <c r="C968" s="10">
        <v>10</v>
      </c>
      <c r="D968" s="10" t="s">
        <v>170</v>
      </c>
      <c r="E968" s="10" t="s">
        <v>223</v>
      </c>
      <c r="F968" s="10" t="s">
        <v>26</v>
      </c>
      <c r="G968" s="14">
        <v>720</v>
      </c>
      <c r="H968" s="14">
        <v>7200</v>
      </c>
      <c r="I968" s="14">
        <v>8640</v>
      </c>
      <c r="J968" s="15">
        <v>0.83333333333333337</v>
      </c>
    </row>
    <row r="969" spans="1:10" x14ac:dyDescent="0.25">
      <c r="A969" s="9">
        <v>190</v>
      </c>
      <c r="B969" s="16">
        <v>38353</v>
      </c>
      <c r="C969" s="11">
        <v>12</v>
      </c>
      <c r="D969" s="11" t="s">
        <v>170</v>
      </c>
      <c r="E969" s="11" t="s">
        <v>223</v>
      </c>
      <c r="F969" s="11" t="s">
        <v>26</v>
      </c>
      <c r="G969" s="17">
        <v>720</v>
      </c>
      <c r="H969" s="17">
        <v>8640</v>
      </c>
      <c r="I969" s="17">
        <v>8640</v>
      </c>
      <c r="J969" s="18">
        <v>1</v>
      </c>
    </row>
    <row r="970" spans="1:10" x14ac:dyDescent="0.25">
      <c r="A970" s="8">
        <v>190</v>
      </c>
      <c r="B970" s="13">
        <v>38718</v>
      </c>
      <c r="C970" s="10">
        <v>11</v>
      </c>
      <c r="D970" s="10" t="s">
        <v>170</v>
      </c>
      <c r="E970" s="10" t="s">
        <v>223</v>
      </c>
      <c r="F970" s="10" t="s">
        <v>26</v>
      </c>
      <c r="G970" s="14">
        <v>720</v>
      </c>
      <c r="H970" s="14">
        <v>7920</v>
      </c>
      <c r="I970" s="14">
        <v>8640</v>
      </c>
      <c r="J970" s="15">
        <v>0.91666666666666663</v>
      </c>
    </row>
    <row r="971" spans="1:10" x14ac:dyDescent="0.25">
      <c r="A971" s="9">
        <v>190</v>
      </c>
      <c r="B971" s="16">
        <v>39083</v>
      </c>
      <c r="C971" s="11">
        <v>10</v>
      </c>
      <c r="D971" s="11" t="s">
        <v>170</v>
      </c>
      <c r="E971" s="11" t="s">
        <v>223</v>
      </c>
      <c r="F971" s="11" t="s">
        <v>26</v>
      </c>
      <c r="G971" s="17">
        <v>720</v>
      </c>
      <c r="H971" s="17">
        <v>7200</v>
      </c>
      <c r="I971" s="17">
        <v>8640</v>
      </c>
      <c r="J971" s="18">
        <v>0.83333333333333337</v>
      </c>
    </row>
    <row r="972" spans="1:10" x14ac:dyDescent="0.25">
      <c r="A972" s="8">
        <v>190</v>
      </c>
      <c r="B972" s="13">
        <v>39448</v>
      </c>
      <c r="C972" s="10">
        <v>12</v>
      </c>
      <c r="D972" s="10" t="s">
        <v>170</v>
      </c>
      <c r="E972" s="10" t="s">
        <v>223</v>
      </c>
      <c r="F972" s="10" t="s">
        <v>26</v>
      </c>
      <c r="G972" s="14">
        <v>720</v>
      </c>
      <c r="H972" s="14">
        <v>8640</v>
      </c>
      <c r="I972" s="14">
        <v>8640</v>
      </c>
      <c r="J972" s="15">
        <v>1</v>
      </c>
    </row>
    <row r="973" spans="1:10" x14ac:dyDescent="0.25">
      <c r="A973" s="9">
        <v>190</v>
      </c>
      <c r="B973" s="16">
        <v>39814</v>
      </c>
      <c r="C973" s="11">
        <v>12</v>
      </c>
      <c r="D973" s="11" t="s">
        <v>170</v>
      </c>
      <c r="E973" s="11" t="s">
        <v>223</v>
      </c>
      <c r="F973" s="11" t="s">
        <v>26</v>
      </c>
      <c r="G973" s="17">
        <v>720</v>
      </c>
      <c r="H973" s="17">
        <v>8640</v>
      </c>
      <c r="I973" s="17">
        <v>8640</v>
      </c>
      <c r="J973" s="18">
        <v>1</v>
      </c>
    </row>
    <row r="974" spans="1:10" x14ac:dyDescent="0.25">
      <c r="A974" s="8">
        <v>190</v>
      </c>
      <c r="B974" s="13">
        <v>40179</v>
      </c>
      <c r="C974" s="10">
        <v>12</v>
      </c>
      <c r="D974" s="10" t="s">
        <v>170</v>
      </c>
      <c r="E974" s="10" t="s">
        <v>223</v>
      </c>
      <c r="F974" s="10" t="s">
        <v>26</v>
      </c>
      <c r="G974" s="14">
        <v>720</v>
      </c>
      <c r="H974" s="14">
        <v>8640</v>
      </c>
      <c r="I974" s="14">
        <v>8640</v>
      </c>
      <c r="J974" s="15">
        <v>1</v>
      </c>
    </row>
    <row r="975" spans="1:10" x14ac:dyDescent="0.25">
      <c r="A975" s="9">
        <v>190</v>
      </c>
      <c r="B975" s="16">
        <v>40544</v>
      </c>
      <c r="C975" s="11">
        <v>12</v>
      </c>
      <c r="D975" s="11" t="s">
        <v>170</v>
      </c>
      <c r="E975" s="11" t="s">
        <v>223</v>
      </c>
      <c r="F975" s="11" t="s">
        <v>26</v>
      </c>
      <c r="G975" s="17">
        <v>720</v>
      </c>
      <c r="H975" s="17">
        <v>8640</v>
      </c>
      <c r="I975" s="17">
        <v>8640</v>
      </c>
      <c r="J975" s="18">
        <v>1</v>
      </c>
    </row>
    <row r="976" spans="1:10" x14ac:dyDescent="0.25">
      <c r="A976" s="8">
        <v>190</v>
      </c>
      <c r="B976" s="13">
        <v>40909</v>
      </c>
      <c r="C976" s="10">
        <v>10</v>
      </c>
      <c r="D976" s="10" t="s">
        <v>170</v>
      </c>
      <c r="E976" s="10" t="s">
        <v>223</v>
      </c>
      <c r="F976" s="10" t="s">
        <v>26</v>
      </c>
      <c r="G976" s="14">
        <v>720</v>
      </c>
      <c r="H976" s="14">
        <v>7200</v>
      </c>
      <c r="I976" s="14">
        <v>8640</v>
      </c>
      <c r="J976" s="15">
        <v>0.83333333333333337</v>
      </c>
    </row>
    <row r="977" spans="1:10" x14ac:dyDescent="0.25">
      <c r="A977" s="9">
        <v>190</v>
      </c>
      <c r="B977" s="16">
        <v>41275</v>
      </c>
      <c r="C977" s="11">
        <v>10</v>
      </c>
      <c r="D977" s="11" t="s">
        <v>170</v>
      </c>
      <c r="E977" s="11" t="s">
        <v>223</v>
      </c>
      <c r="F977" s="11" t="s">
        <v>26</v>
      </c>
      <c r="G977" s="17">
        <v>720</v>
      </c>
      <c r="H977" s="17">
        <v>7200</v>
      </c>
      <c r="I977" s="17">
        <v>8640</v>
      </c>
      <c r="J977" s="18">
        <v>0.83333333333333337</v>
      </c>
    </row>
    <row r="978" spans="1:10" x14ac:dyDescent="0.25">
      <c r="A978" s="8">
        <v>190</v>
      </c>
      <c r="B978" s="13">
        <v>41640</v>
      </c>
      <c r="C978" s="10">
        <v>12</v>
      </c>
      <c r="D978" s="10" t="s">
        <v>170</v>
      </c>
      <c r="E978" s="10" t="s">
        <v>223</v>
      </c>
      <c r="F978" s="10" t="s">
        <v>26</v>
      </c>
      <c r="G978" s="14">
        <v>720</v>
      </c>
      <c r="H978" s="14">
        <v>8640</v>
      </c>
      <c r="I978" s="14">
        <v>8640</v>
      </c>
      <c r="J978" s="15">
        <v>1</v>
      </c>
    </row>
    <row r="979" spans="1:10" x14ac:dyDescent="0.25">
      <c r="A979" s="9">
        <v>190</v>
      </c>
      <c r="B979" s="16">
        <v>42005</v>
      </c>
      <c r="C979" s="11">
        <v>11</v>
      </c>
      <c r="D979" s="11" t="s">
        <v>170</v>
      </c>
      <c r="E979" s="11" t="s">
        <v>223</v>
      </c>
      <c r="F979" s="11" t="s">
        <v>26</v>
      </c>
      <c r="G979" s="17">
        <v>720</v>
      </c>
      <c r="H979" s="17">
        <v>7920</v>
      </c>
      <c r="I979" s="17">
        <v>8640</v>
      </c>
      <c r="J979" s="18">
        <v>0.91666666666666663</v>
      </c>
    </row>
    <row r="980" spans="1:10" x14ac:dyDescent="0.25">
      <c r="A980" s="8">
        <v>190</v>
      </c>
      <c r="B980" s="13">
        <v>42370</v>
      </c>
      <c r="C980" s="10">
        <v>11</v>
      </c>
      <c r="D980" s="10" t="s">
        <v>170</v>
      </c>
      <c r="E980" s="10" t="s">
        <v>223</v>
      </c>
      <c r="F980" s="10" t="s">
        <v>26</v>
      </c>
      <c r="G980" s="14">
        <v>720</v>
      </c>
      <c r="H980" s="14">
        <v>7920</v>
      </c>
      <c r="I980" s="14">
        <v>8640</v>
      </c>
      <c r="J980" s="15">
        <v>0.91666666666666663</v>
      </c>
    </row>
    <row r="981" spans="1:10" x14ac:dyDescent="0.25">
      <c r="A981" s="9">
        <v>190</v>
      </c>
      <c r="B981" s="16">
        <v>42736</v>
      </c>
      <c r="C981" s="11">
        <v>11</v>
      </c>
      <c r="D981" s="11" t="s">
        <v>170</v>
      </c>
      <c r="E981" s="11" t="s">
        <v>223</v>
      </c>
      <c r="F981" s="11" t="s">
        <v>26</v>
      </c>
      <c r="G981" s="17">
        <v>720</v>
      </c>
      <c r="H981" s="17">
        <v>7920</v>
      </c>
      <c r="I981" s="17">
        <v>8640</v>
      </c>
      <c r="J981" s="18">
        <v>0.91666666666666663</v>
      </c>
    </row>
    <row r="982" spans="1:10" x14ac:dyDescent="0.25">
      <c r="A982" s="8">
        <v>190</v>
      </c>
      <c r="B982" s="13">
        <v>43101</v>
      </c>
      <c r="C982" s="10">
        <v>11</v>
      </c>
      <c r="D982" s="10" t="s">
        <v>170</v>
      </c>
      <c r="E982" s="10" t="s">
        <v>223</v>
      </c>
      <c r="F982" s="10" t="s">
        <v>26</v>
      </c>
      <c r="G982" s="14">
        <v>720</v>
      </c>
      <c r="H982" s="14">
        <v>7920</v>
      </c>
      <c r="I982" s="14">
        <v>8640</v>
      </c>
      <c r="J982" s="15">
        <v>0.91666666666666663</v>
      </c>
    </row>
    <row r="983" spans="1:10" x14ac:dyDescent="0.25">
      <c r="A983" s="9">
        <v>190</v>
      </c>
      <c r="B983" s="16">
        <v>43466</v>
      </c>
      <c r="C983" s="11">
        <v>12</v>
      </c>
      <c r="D983" s="11" t="s">
        <v>170</v>
      </c>
      <c r="E983" s="11" t="s">
        <v>223</v>
      </c>
      <c r="F983" s="11" t="s">
        <v>26</v>
      </c>
      <c r="G983" s="17">
        <v>720</v>
      </c>
      <c r="H983" s="17">
        <v>8640</v>
      </c>
      <c r="I983" s="17">
        <v>8640</v>
      </c>
      <c r="J983" s="18">
        <v>1</v>
      </c>
    </row>
    <row r="984" spans="1:10" x14ac:dyDescent="0.25">
      <c r="A984" s="8">
        <v>191</v>
      </c>
      <c r="B984" s="13">
        <v>36892</v>
      </c>
      <c r="C984" s="10">
        <v>12</v>
      </c>
      <c r="D984" s="10" t="s">
        <v>170</v>
      </c>
      <c r="E984" s="10" t="s">
        <v>223</v>
      </c>
      <c r="F984" s="10" t="s">
        <v>26</v>
      </c>
      <c r="G984" s="14">
        <v>675</v>
      </c>
      <c r="H984" s="14">
        <v>8100</v>
      </c>
      <c r="I984" s="14">
        <v>8100</v>
      </c>
      <c r="J984" s="15">
        <v>1</v>
      </c>
    </row>
    <row r="985" spans="1:10" x14ac:dyDescent="0.25">
      <c r="A985" s="9">
        <v>191</v>
      </c>
      <c r="B985" s="16">
        <v>37257</v>
      </c>
      <c r="C985" s="11">
        <v>10</v>
      </c>
      <c r="D985" s="11" t="s">
        <v>170</v>
      </c>
      <c r="E985" s="11" t="s">
        <v>223</v>
      </c>
      <c r="F985" s="11" t="s">
        <v>26</v>
      </c>
      <c r="G985" s="17">
        <v>675</v>
      </c>
      <c r="H985" s="17">
        <v>6750</v>
      </c>
      <c r="I985" s="17">
        <v>8100</v>
      </c>
      <c r="J985" s="18">
        <v>0.83333333333333337</v>
      </c>
    </row>
    <row r="986" spans="1:10" x14ac:dyDescent="0.25">
      <c r="A986" s="8">
        <v>191</v>
      </c>
      <c r="B986" s="13">
        <v>37622</v>
      </c>
      <c r="C986" s="10">
        <v>12</v>
      </c>
      <c r="D986" s="10" t="s">
        <v>170</v>
      </c>
      <c r="E986" s="10" t="s">
        <v>223</v>
      </c>
      <c r="F986" s="10" t="s">
        <v>26</v>
      </c>
      <c r="G986" s="14">
        <v>675</v>
      </c>
      <c r="H986" s="14">
        <v>8100</v>
      </c>
      <c r="I986" s="14">
        <v>8100</v>
      </c>
      <c r="J986" s="15">
        <v>1</v>
      </c>
    </row>
    <row r="987" spans="1:10" x14ac:dyDescent="0.25">
      <c r="A987" s="9">
        <v>191</v>
      </c>
      <c r="B987" s="16">
        <v>37987</v>
      </c>
      <c r="C987" s="11">
        <v>12</v>
      </c>
      <c r="D987" s="11" t="s">
        <v>170</v>
      </c>
      <c r="E987" s="11" t="s">
        <v>223</v>
      </c>
      <c r="F987" s="11" t="s">
        <v>26</v>
      </c>
      <c r="G987" s="17">
        <v>675</v>
      </c>
      <c r="H987" s="17">
        <v>8100</v>
      </c>
      <c r="I987" s="17">
        <v>8100</v>
      </c>
      <c r="J987" s="18">
        <v>1</v>
      </c>
    </row>
    <row r="988" spans="1:10" x14ac:dyDescent="0.25">
      <c r="A988" s="8">
        <v>191</v>
      </c>
      <c r="B988" s="13">
        <v>38353</v>
      </c>
      <c r="C988" s="10">
        <v>10</v>
      </c>
      <c r="D988" s="10" t="s">
        <v>170</v>
      </c>
      <c r="E988" s="10" t="s">
        <v>223</v>
      </c>
      <c r="F988" s="10" t="s">
        <v>26</v>
      </c>
      <c r="G988" s="14">
        <v>675</v>
      </c>
      <c r="H988" s="14">
        <v>6750</v>
      </c>
      <c r="I988" s="14">
        <v>8100</v>
      </c>
      <c r="J988" s="15">
        <v>0.83333333333333337</v>
      </c>
    </row>
    <row r="989" spans="1:10" x14ac:dyDescent="0.25">
      <c r="A989" s="9">
        <v>191</v>
      </c>
      <c r="B989" s="16">
        <v>38718</v>
      </c>
      <c r="C989" s="11">
        <v>11</v>
      </c>
      <c r="D989" s="11" t="s">
        <v>170</v>
      </c>
      <c r="E989" s="11" t="s">
        <v>223</v>
      </c>
      <c r="F989" s="11" t="s">
        <v>26</v>
      </c>
      <c r="G989" s="17">
        <v>675</v>
      </c>
      <c r="H989" s="17">
        <v>7425</v>
      </c>
      <c r="I989" s="17">
        <v>8100</v>
      </c>
      <c r="J989" s="18">
        <v>0.91666666666666663</v>
      </c>
    </row>
    <row r="990" spans="1:10" x14ac:dyDescent="0.25">
      <c r="A990" s="8">
        <v>191</v>
      </c>
      <c r="B990" s="13">
        <v>39083</v>
      </c>
      <c r="C990" s="10">
        <v>12</v>
      </c>
      <c r="D990" s="10" t="s">
        <v>170</v>
      </c>
      <c r="E990" s="10" t="s">
        <v>223</v>
      </c>
      <c r="F990" s="10" t="s">
        <v>26</v>
      </c>
      <c r="G990" s="14">
        <v>675</v>
      </c>
      <c r="H990" s="14">
        <v>8100</v>
      </c>
      <c r="I990" s="14">
        <v>8100</v>
      </c>
      <c r="J990" s="15">
        <v>1</v>
      </c>
    </row>
    <row r="991" spans="1:10" x14ac:dyDescent="0.25">
      <c r="A991" s="9">
        <v>191</v>
      </c>
      <c r="B991" s="16">
        <v>39448</v>
      </c>
      <c r="C991" s="11">
        <v>12</v>
      </c>
      <c r="D991" s="11" t="s">
        <v>170</v>
      </c>
      <c r="E991" s="11" t="s">
        <v>223</v>
      </c>
      <c r="F991" s="11" t="s">
        <v>26</v>
      </c>
      <c r="G991" s="17">
        <v>675</v>
      </c>
      <c r="H991" s="17">
        <v>8100</v>
      </c>
      <c r="I991" s="17">
        <v>8100</v>
      </c>
      <c r="J991" s="18">
        <v>1</v>
      </c>
    </row>
    <row r="992" spans="1:10" x14ac:dyDescent="0.25">
      <c r="A992" s="8">
        <v>191</v>
      </c>
      <c r="B992" s="13">
        <v>39814</v>
      </c>
      <c r="C992" s="10">
        <v>10</v>
      </c>
      <c r="D992" s="10" t="s">
        <v>170</v>
      </c>
      <c r="E992" s="10" t="s">
        <v>223</v>
      </c>
      <c r="F992" s="10" t="s">
        <v>26</v>
      </c>
      <c r="G992" s="14">
        <v>675</v>
      </c>
      <c r="H992" s="14">
        <v>6750</v>
      </c>
      <c r="I992" s="14">
        <v>8100</v>
      </c>
      <c r="J992" s="15">
        <v>0.83333333333333337</v>
      </c>
    </row>
    <row r="993" spans="1:10" x14ac:dyDescent="0.25">
      <c r="A993" s="9">
        <v>191</v>
      </c>
      <c r="B993" s="16">
        <v>40179</v>
      </c>
      <c r="C993" s="11">
        <v>10</v>
      </c>
      <c r="D993" s="11" t="s">
        <v>170</v>
      </c>
      <c r="E993" s="11" t="s">
        <v>223</v>
      </c>
      <c r="F993" s="11" t="s">
        <v>26</v>
      </c>
      <c r="G993" s="17">
        <v>675</v>
      </c>
      <c r="H993" s="17">
        <v>6750</v>
      </c>
      <c r="I993" s="17">
        <v>8100</v>
      </c>
      <c r="J993" s="18">
        <v>0.83333333333333337</v>
      </c>
    </row>
    <row r="994" spans="1:10" x14ac:dyDescent="0.25">
      <c r="A994" s="8">
        <v>191</v>
      </c>
      <c r="B994" s="13">
        <v>40544</v>
      </c>
      <c r="C994" s="10">
        <v>11</v>
      </c>
      <c r="D994" s="10" t="s">
        <v>170</v>
      </c>
      <c r="E994" s="10" t="s">
        <v>223</v>
      </c>
      <c r="F994" s="10" t="s">
        <v>26</v>
      </c>
      <c r="G994" s="14">
        <v>675</v>
      </c>
      <c r="H994" s="14">
        <v>7425</v>
      </c>
      <c r="I994" s="14">
        <v>8100</v>
      </c>
      <c r="J994" s="15">
        <v>0.91666666666666663</v>
      </c>
    </row>
    <row r="995" spans="1:10" x14ac:dyDescent="0.25">
      <c r="A995" s="9">
        <v>191</v>
      </c>
      <c r="B995" s="16">
        <v>40909</v>
      </c>
      <c r="C995" s="11">
        <v>12</v>
      </c>
      <c r="D995" s="11" t="s">
        <v>170</v>
      </c>
      <c r="E995" s="11" t="s">
        <v>223</v>
      </c>
      <c r="F995" s="11" t="s">
        <v>26</v>
      </c>
      <c r="G995" s="17">
        <v>675</v>
      </c>
      <c r="H995" s="17">
        <v>8100</v>
      </c>
      <c r="I995" s="17">
        <v>8100</v>
      </c>
      <c r="J995" s="18">
        <v>1</v>
      </c>
    </row>
    <row r="996" spans="1:10" x14ac:dyDescent="0.25">
      <c r="A996" s="8">
        <v>191</v>
      </c>
      <c r="B996" s="13">
        <v>41275</v>
      </c>
      <c r="C996" s="10">
        <v>12</v>
      </c>
      <c r="D996" s="10" t="s">
        <v>170</v>
      </c>
      <c r="E996" s="10" t="s">
        <v>223</v>
      </c>
      <c r="F996" s="10" t="s">
        <v>26</v>
      </c>
      <c r="G996" s="14">
        <v>675</v>
      </c>
      <c r="H996" s="14">
        <v>8100</v>
      </c>
      <c r="I996" s="14">
        <v>8100</v>
      </c>
      <c r="J996" s="15">
        <v>1</v>
      </c>
    </row>
    <row r="997" spans="1:10" x14ac:dyDescent="0.25">
      <c r="A997" s="9">
        <v>191</v>
      </c>
      <c r="B997" s="16">
        <v>41640</v>
      </c>
      <c r="C997" s="11">
        <v>12</v>
      </c>
      <c r="D997" s="11" t="s">
        <v>170</v>
      </c>
      <c r="E997" s="11" t="s">
        <v>223</v>
      </c>
      <c r="F997" s="11" t="s">
        <v>26</v>
      </c>
      <c r="G997" s="17">
        <v>675</v>
      </c>
      <c r="H997" s="17">
        <v>8100</v>
      </c>
      <c r="I997" s="17">
        <v>8100</v>
      </c>
      <c r="J997" s="18">
        <v>1</v>
      </c>
    </row>
    <row r="998" spans="1:10" x14ac:dyDescent="0.25">
      <c r="A998" s="8">
        <v>191</v>
      </c>
      <c r="B998" s="13">
        <v>42005</v>
      </c>
      <c r="C998" s="10">
        <v>12</v>
      </c>
      <c r="D998" s="10" t="s">
        <v>170</v>
      </c>
      <c r="E998" s="10" t="s">
        <v>223</v>
      </c>
      <c r="F998" s="10" t="s">
        <v>26</v>
      </c>
      <c r="G998" s="14">
        <v>675</v>
      </c>
      <c r="H998" s="14">
        <v>8100</v>
      </c>
      <c r="I998" s="14">
        <v>8100</v>
      </c>
      <c r="J998" s="15">
        <v>1</v>
      </c>
    </row>
    <row r="999" spans="1:10" x14ac:dyDescent="0.25">
      <c r="A999" s="9">
        <v>191</v>
      </c>
      <c r="B999" s="16">
        <v>42370</v>
      </c>
      <c r="C999" s="11">
        <v>2</v>
      </c>
      <c r="D999" s="11" t="s">
        <v>170</v>
      </c>
      <c r="E999" s="11" t="s">
        <v>223</v>
      </c>
      <c r="F999" s="11" t="s">
        <v>26</v>
      </c>
      <c r="G999" s="17">
        <v>675</v>
      </c>
      <c r="H999" s="17">
        <v>1350</v>
      </c>
      <c r="I999" s="17">
        <v>8100</v>
      </c>
      <c r="J999" s="18">
        <v>0.16666666666666666</v>
      </c>
    </row>
    <row r="1000" spans="1:10" x14ac:dyDescent="0.25">
      <c r="A1000" s="8">
        <v>191</v>
      </c>
      <c r="B1000" s="13">
        <v>42736</v>
      </c>
      <c r="C1000" s="10">
        <v>12</v>
      </c>
      <c r="D1000" s="10" t="s">
        <v>170</v>
      </c>
      <c r="E1000" s="10" t="s">
        <v>223</v>
      </c>
      <c r="F1000" s="10" t="s">
        <v>26</v>
      </c>
      <c r="G1000" s="14">
        <v>675</v>
      </c>
      <c r="H1000" s="14">
        <v>8100</v>
      </c>
      <c r="I1000" s="14">
        <v>8100</v>
      </c>
      <c r="J1000" s="15">
        <v>1</v>
      </c>
    </row>
    <row r="1001" spans="1:10" x14ac:dyDescent="0.25">
      <c r="A1001" s="9">
        <v>191</v>
      </c>
      <c r="B1001" s="16">
        <v>43101</v>
      </c>
      <c r="C1001" s="11">
        <v>12</v>
      </c>
      <c r="D1001" s="11" t="s">
        <v>170</v>
      </c>
      <c r="E1001" s="11" t="s">
        <v>223</v>
      </c>
      <c r="F1001" s="11" t="s">
        <v>26</v>
      </c>
      <c r="G1001" s="17">
        <v>675</v>
      </c>
      <c r="H1001" s="17">
        <v>8100</v>
      </c>
      <c r="I1001" s="17">
        <v>8100</v>
      </c>
      <c r="J1001" s="18">
        <v>1</v>
      </c>
    </row>
    <row r="1002" spans="1:10" x14ac:dyDescent="0.25">
      <c r="A1002" s="8">
        <v>191</v>
      </c>
      <c r="B1002" s="13">
        <v>43466</v>
      </c>
      <c r="C1002" s="10">
        <v>12</v>
      </c>
      <c r="D1002" s="10" t="s">
        <v>170</v>
      </c>
      <c r="E1002" s="10" t="s">
        <v>223</v>
      </c>
      <c r="F1002" s="10" t="s">
        <v>26</v>
      </c>
      <c r="G1002" s="14">
        <v>675</v>
      </c>
      <c r="H1002" s="14">
        <v>8100</v>
      </c>
      <c r="I1002" s="14">
        <v>8100</v>
      </c>
      <c r="J1002" s="15">
        <v>1</v>
      </c>
    </row>
    <row r="1003" spans="1:10" x14ac:dyDescent="0.25">
      <c r="A1003" s="9">
        <v>192</v>
      </c>
      <c r="B1003" s="16">
        <v>36892</v>
      </c>
      <c r="C1003" s="11">
        <v>11</v>
      </c>
      <c r="D1003" s="11" t="s">
        <v>170</v>
      </c>
      <c r="E1003" s="11" t="s">
        <v>223</v>
      </c>
      <c r="F1003" s="11" t="s">
        <v>26</v>
      </c>
      <c r="G1003" s="17">
        <v>675</v>
      </c>
      <c r="H1003" s="17">
        <v>7425</v>
      </c>
      <c r="I1003" s="17">
        <v>8100</v>
      </c>
      <c r="J1003" s="18">
        <v>0.91666666666666663</v>
      </c>
    </row>
    <row r="1004" spans="1:10" x14ac:dyDescent="0.25">
      <c r="A1004" s="8">
        <v>192</v>
      </c>
      <c r="B1004" s="13">
        <v>37257</v>
      </c>
      <c r="C1004" s="10">
        <v>10</v>
      </c>
      <c r="D1004" s="10" t="s">
        <v>170</v>
      </c>
      <c r="E1004" s="10" t="s">
        <v>223</v>
      </c>
      <c r="F1004" s="10" t="s">
        <v>26</v>
      </c>
      <c r="G1004" s="14">
        <v>675</v>
      </c>
      <c r="H1004" s="14">
        <v>6750</v>
      </c>
      <c r="I1004" s="14">
        <v>8100</v>
      </c>
      <c r="J1004" s="15">
        <v>0.83333333333333337</v>
      </c>
    </row>
    <row r="1005" spans="1:10" x14ac:dyDescent="0.25">
      <c r="A1005" s="9">
        <v>192</v>
      </c>
      <c r="B1005" s="16">
        <v>37622</v>
      </c>
      <c r="C1005" s="11">
        <v>11</v>
      </c>
      <c r="D1005" s="11" t="s">
        <v>170</v>
      </c>
      <c r="E1005" s="11" t="s">
        <v>223</v>
      </c>
      <c r="F1005" s="11" t="s">
        <v>26</v>
      </c>
      <c r="G1005" s="17">
        <v>675</v>
      </c>
      <c r="H1005" s="17">
        <v>7425</v>
      </c>
      <c r="I1005" s="17">
        <v>8100</v>
      </c>
      <c r="J1005" s="18">
        <v>0.91666666666666663</v>
      </c>
    </row>
    <row r="1006" spans="1:10" x14ac:dyDescent="0.25">
      <c r="A1006" s="8">
        <v>192</v>
      </c>
      <c r="B1006" s="13">
        <v>37987</v>
      </c>
      <c r="C1006" s="10">
        <v>12</v>
      </c>
      <c r="D1006" s="10" t="s">
        <v>170</v>
      </c>
      <c r="E1006" s="10" t="s">
        <v>223</v>
      </c>
      <c r="F1006" s="10" t="s">
        <v>26</v>
      </c>
      <c r="G1006" s="14">
        <v>675</v>
      </c>
      <c r="H1006" s="14">
        <v>8100</v>
      </c>
      <c r="I1006" s="14">
        <v>8100</v>
      </c>
      <c r="J1006" s="15">
        <v>1</v>
      </c>
    </row>
    <row r="1007" spans="1:10" x14ac:dyDescent="0.25">
      <c r="A1007" s="9">
        <v>192</v>
      </c>
      <c r="B1007" s="16">
        <v>38353</v>
      </c>
      <c r="C1007" s="11">
        <v>12</v>
      </c>
      <c r="D1007" s="11" t="s">
        <v>170</v>
      </c>
      <c r="E1007" s="11" t="s">
        <v>223</v>
      </c>
      <c r="F1007" s="11" t="s">
        <v>26</v>
      </c>
      <c r="G1007" s="17">
        <v>675</v>
      </c>
      <c r="H1007" s="17">
        <v>8100</v>
      </c>
      <c r="I1007" s="17">
        <v>8100</v>
      </c>
      <c r="J1007" s="18">
        <v>1</v>
      </c>
    </row>
    <row r="1008" spans="1:10" x14ac:dyDescent="0.25">
      <c r="A1008" s="8">
        <v>192</v>
      </c>
      <c r="B1008" s="13">
        <v>38718</v>
      </c>
      <c r="C1008" s="10">
        <v>11</v>
      </c>
      <c r="D1008" s="10" t="s">
        <v>170</v>
      </c>
      <c r="E1008" s="10" t="s">
        <v>223</v>
      </c>
      <c r="F1008" s="10" t="s">
        <v>26</v>
      </c>
      <c r="G1008" s="14">
        <v>675</v>
      </c>
      <c r="H1008" s="14">
        <v>7425</v>
      </c>
      <c r="I1008" s="14">
        <v>8100</v>
      </c>
      <c r="J1008" s="15">
        <v>0.91666666666666663</v>
      </c>
    </row>
    <row r="1009" spans="1:10" x14ac:dyDescent="0.25">
      <c r="A1009" s="9">
        <v>192</v>
      </c>
      <c r="B1009" s="16">
        <v>39083</v>
      </c>
      <c r="C1009" s="11">
        <v>12</v>
      </c>
      <c r="D1009" s="11" t="s">
        <v>170</v>
      </c>
      <c r="E1009" s="11" t="s">
        <v>223</v>
      </c>
      <c r="F1009" s="11" t="s">
        <v>26</v>
      </c>
      <c r="G1009" s="17">
        <v>675</v>
      </c>
      <c r="H1009" s="17">
        <v>8100</v>
      </c>
      <c r="I1009" s="17">
        <v>8100</v>
      </c>
      <c r="J1009" s="18">
        <v>1</v>
      </c>
    </row>
    <row r="1010" spans="1:10" x14ac:dyDescent="0.25">
      <c r="A1010" s="8">
        <v>192</v>
      </c>
      <c r="B1010" s="13">
        <v>39448</v>
      </c>
      <c r="C1010" s="10">
        <v>12</v>
      </c>
      <c r="D1010" s="10" t="s">
        <v>170</v>
      </c>
      <c r="E1010" s="10" t="s">
        <v>223</v>
      </c>
      <c r="F1010" s="10" t="s">
        <v>26</v>
      </c>
      <c r="G1010" s="14">
        <v>675</v>
      </c>
      <c r="H1010" s="14">
        <v>8100</v>
      </c>
      <c r="I1010" s="14">
        <v>8100</v>
      </c>
      <c r="J1010" s="15">
        <v>1</v>
      </c>
    </row>
    <row r="1011" spans="1:10" x14ac:dyDescent="0.25">
      <c r="A1011" s="9">
        <v>192</v>
      </c>
      <c r="B1011" s="16">
        <v>39814</v>
      </c>
      <c r="C1011" s="11">
        <v>12</v>
      </c>
      <c r="D1011" s="11" t="s">
        <v>170</v>
      </c>
      <c r="E1011" s="11" t="s">
        <v>223</v>
      </c>
      <c r="F1011" s="11" t="s">
        <v>26</v>
      </c>
      <c r="G1011" s="17">
        <v>675</v>
      </c>
      <c r="H1011" s="17">
        <v>8100</v>
      </c>
      <c r="I1011" s="17">
        <v>8100</v>
      </c>
      <c r="J1011" s="18">
        <v>1</v>
      </c>
    </row>
    <row r="1012" spans="1:10" x14ac:dyDescent="0.25">
      <c r="A1012" s="8">
        <v>192</v>
      </c>
      <c r="B1012" s="13">
        <v>40179</v>
      </c>
      <c r="C1012" s="10">
        <v>12</v>
      </c>
      <c r="D1012" s="10" t="s">
        <v>170</v>
      </c>
      <c r="E1012" s="10" t="s">
        <v>223</v>
      </c>
      <c r="F1012" s="10" t="s">
        <v>26</v>
      </c>
      <c r="G1012" s="14">
        <v>675</v>
      </c>
      <c r="H1012" s="14">
        <v>8100</v>
      </c>
      <c r="I1012" s="14">
        <v>8100</v>
      </c>
      <c r="J1012" s="15">
        <v>1</v>
      </c>
    </row>
    <row r="1013" spans="1:10" x14ac:dyDescent="0.25">
      <c r="A1013" s="9">
        <v>192</v>
      </c>
      <c r="B1013" s="16">
        <v>40544</v>
      </c>
      <c r="C1013" s="11">
        <v>10</v>
      </c>
      <c r="D1013" s="11" t="s">
        <v>170</v>
      </c>
      <c r="E1013" s="11" t="s">
        <v>223</v>
      </c>
      <c r="F1013" s="11" t="s">
        <v>26</v>
      </c>
      <c r="G1013" s="17">
        <v>675</v>
      </c>
      <c r="H1013" s="17">
        <v>6750</v>
      </c>
      <c r="I1013" s="17">
        <v>8100</v>
      </c>
      <c r="J1013" s="18">
        <v>0.83333333333333337</v>
      </c>
    </row>
    <row r="1014" spans="1:10" x14ac:dyDescent="0.25">
      <c r="A1014" s="8">
        <v>192</v>
      </c>
      <c r="B1014" s="13">
        <v>40909</v>
      </c>
      <c r="C1014" s="10">
        <v>12</v>
      </c>
      <c r="D1014" s="10" t="s">
        <v>170</v>
      </c>
      <c r="E1014" s="10" t="s">
        <v>223</v>
      </c>
      <c r="F1014" s="10" t="s">
        <v>26</v>
      </c>
      <c r="G1014" s="14">
        <v>675</v>
      </c>
      <c r="H1014" s="14">
        <v>8100</v>
      </c>
      <c r="I1014" s="14">
        <v>8100</v>
      </c>
      <c r="J1014" s="15">
        <v>1</v>
      </c>
    </row>
    <row r="1015" spans="1:10" x14ac:dyDescent="0.25">
      <c r="A1015" s="9">
        <v>192</v>
      </c>
      <c r="B1015" s="16">
        <v>41275</v>
      </c>
      <c r="C1015" s="11">
        <v>10</v>
      </c>
      <c r="D1015" s="11" t="s">
        <v>170</v>
      </c>
      <c r="E1015" s="11" t="s">
        <v>223</v>
      </c>
      <c r="F1015" s="11" t="s">
        <v>26</v>
      </c>
      <c r="G1015" s="17">
        <v>675</v>
      </c>
      <c r="H1015" s="17">
        <v>6750</v>
      </c>
      <c r="I1015" s="17">
        <v>8100</v>
      </c>
      <c r="J1015" s="18">
        <v>0.83333333333333337</v>
      </c>
    </row>
    <row r="1016" spans="1:10" x14ac:dyDescent="0.25">
      <c r="A1016" s="8">
        <v>192</v>
      </c>
      <c r="B1016" s="13">
        <v>41640</v>
      </c>
      <c r="C1016" s="10">
        <v>12</v>
      </c>
      <c r="D1016" s="10" t="s">
        <v>170</v>
      </c>
      <c r="E1016" s="10" t="s">
        <v>223</v>
      </c>
      <c r="F1016" s="10" t="s">
        <v>26</v>
      </c>
      <c r="G1016" s="14">
        <v>675</v>
      </c>
      <c r="H1016" s="14">
        <v>8100</v>
      </c>
      <c r="I1016" s="14">
        <v>8100</v>
      </c>
      <c r="J1016" s="15">
        <v>1</v>
      </c>
    </row>
    <row r="1017" spans="1:10" x14ac:dyDescent="0.25">
      <c r="A1017" s="9">
        <v>192</v>
      </c>
      <c r="B1017" s="16">
        <v>42005</v>
      </c>
      <c r="C1017" s="11">
        <v>10</v>
      </c>
      <c r="D1017" s="11" t="s">
        <v>170</v>
      </c>
      <c r="E1017" s="11" t="s">
        <v>223</v>
      </c>
      <c r="F1017" s="11" t="s">
        <v>26</v>
      </c>
      <c r="G1017" s="17">
        <v>675</v>
      </c>
      <c r="H1017" s="17">
        <v>6750</v>
      </c>
      <c r="I1017" s="17">
        <v>8100</v>
      </c>
      <c r="J1017" s="18">
        <v>0.83333333333333337</v>
      </c>
    </row>
    <row r="1018" spans="1:10" x14ac:dyDescent="0.25">
      <c r="A1018" s="8">
        <v>192</v>
      </c>
      <c r="B1018" s="13">
        <v>42370</v>
      </c>
      <c r="C1018" s="10">
        <v>11</v>
      </c>
      <c r="D1018" s="10" t="s">
        <v>170</v>
      </c>
      <c r="E1018" s="10" t="s">
        <v>223</v>
      </c>
      <c r="F1018" s="10" t="s">
        <v>26</v>
      </c>
      <c r="G1018" s="14">
        <v>675</v>
      </c>
      <c r="H1018" s="14">
        <v>7425</v>
      </c>
      <c r="I1018" s="14">
        <v>8100</v>
      </c>
      <c r="J1018" s="15">
        <v>0.91666666666666663</v>
      </c>
    </row>
    <row r="1019" spans="1:10" x14ac:dyDescent="0.25">
      <c r="A1019" s="9">
        <v>192</v>
      </c>
      <c r="B1019" s="16">
        <v>42736</v>
      </c>
      <c r="C1019" s="11">
        <v>11</v>
      </c>
      <c r="D1019" s="11" t="s">
        <v>170</v>
      </c>
      <c r="E1019" s="11" t="s">
        <v>223</v>
      </c>
      <c r="F1019" s="11" t="s">
        <v>26</v>
      </c>
      <c r="G1019" s="17">
        <v>675</v>
      </c>
      <c r="H1019" s="17">
        <v>7425</v>
      </c>
      <c r="I1019" s="17">
        <v>8100</v>
      </c>
      <c r="J1019" s="18">
        <v>0.91666666666666663</v>
      </c>
    </row>
    <row r="1020" spans="1:10" x14ac:dyDescent="0.25">
      <c r="A1020" s="8">
        <v>192</v>
      </c>
      <c r="B1020" s="13">
        <v>43101</v>
      </c>
      <c r="C1020" s="10">
        <v>11</v>
      </c>
      <c r="D1020" s="10" t="s">
        <v>170</v>
      </c>
      <c r="E1020" s="10" t="s">
        <v>223</v>
      </c>
      <c r="F1020" s="10" t="s">
        <v>26</v>
      </c>
      <c r="G1020" s="14">
        <v>675</v>
      </c>
      <c r="H1020" s="14">
        <v>7425</v>
      </c>
      <c r="I1020" s="14">
        <v>8100</v>
      </c>
      <c r="J1020" s="15">
        <v>0.91666666666666663</v>
      </c>
    </row>
    <row r="1021" spans="1:10" x14ac:dyDescent="0.25">
      <c r="A1021" s="9">
        <v>192</v>
      </c>
      <c r="B1021" s="16">
        <v>43466</v>
      </c>
      <c r="C1021" s="11">
        <v>11</v>
      </c>
      <c r="D1021" s="11" t="s">
        <v>170</v>
      </c>
      <c r="E1021" s="11" t="s">
        <v>223</v>
      </c>
      <c r="F1021" s="11" t="s">
        <v>26</v>
      </c>
      <c r="G1021" s="17">
        <v>675</v>
      </c>
      <c r="H1021" s="17">
        <v>7425</v>
      </c>
      <c r="I1021" s="17">
        <v>8100</v>
      </c>
      <c r="J1021" s="18">
        <v>0.91666666666666663</v>
      </c>
    </row>
    <row r="1022" spans="1:10" x14ac:dyDescent="0.25">
      <c r="A1022" s="8">
        <v>193</v>
      </c>
      <c r="B1022" s="13">
        <v>36892</v>
      </c>
      <c r="C1022" s="10">
        <v>12</v>
      </c>
      <c r="D1022" s="10" t="s">
        <v>170</v>
      </c>
      <c r="E1022" s="10" t="s">
        <v>223</v>
      </c>
      <c r="F1022" s="10" t="s">
        <v>26</v>
      </c>
      <c r="G1022" s="14">
        <v>675</v>
      </c>
      <c r="H1022" s="14">
        <v>8100</v>
      </c>
      <c r="I1022" s="14">
        <v>8100</v>
      </c>
      <c r="J1022" s="15">
        <v>1</v>
      </c>
    </row>
    <row r="1023" spans="1:10" x14ac:dyDescent="0.25">
      <c r="A1023" s="9">
        <v>193</v>
      </c>
      <c r="B1023" s="16">
        <v>37257</v>
      </c>
      <c r="C1023" s="11">
        <v>12</v>
      </c>
      <c r="D1023" s="11" t="s">
        <v>170</v>
      </c>
      <c r="E1023" s="11" t="s">
        <v>223</v>
      </c>
      <c r="F1023" s="11" t="s">
        <v>26</v>
      </c>
      <c r="G1023" s="17">
        <v>675</v>
      </c>
      <c r="H1023" s="17">
        <v>8100</v>
      </c>
      <c r="I1023" s="17">
        <v>8100</v>
      </c>
      <c r="J1023" s="18">
        <v>1</v>
      </c>
    </row>
    <row r="1024" spans="1:10" x14ac:dyDescent="0.25">
      <c r="A1024" s="8">
        <v>193</v>
      </c>
      <c r="B1024" s="13">
        <v>37622</v>
      </c>
      <c r="C1024" s="10">
        <v>12</v>
      </c>
      <c r="D1024" s="10" t="s">
        <v>170</v>
      </c>
      <c r="E1024" s="10" t="s">
        <v>223</v>
      </c>
      <c r="F1024" s="10" t="s">
        <v>26</v>
      </c>
      <c r="G1024" s="14">
        <v>675</v>
      </c>
      <c r="H1024" s="14">
        <v>8100</v>
      </c>
      <c r="I1024" s="14">
        <v>8100</v>
      </c>
      <c r="J1024" s="15">
        <v>1</v>
      </c>
    </row>
    <row r="1025" spans="1:10" x14ac:dyDescent="0.25">
      <c r="A1025" s="9">
        <v>193</v>
      </c>
      <c r="B1025" s="16">
        <v>37987</v>
      </c>
      <c r="C1025" s="11">
        <v>12</v>
      </c>
      <c r="D1025" s="11" t="s">
        <v>170</v>
      </c>
      <c r="E1025" s="11" t="s">
        <v>223</v>
      </c>
      <c r="F1025" s="11" t="s">
        <v>26</v>
      </c>
      <c r="G1025" s="17">
        <v>675</v>
      </c>
      <c r="H1025" s="17">
        <v>8100</v>
      </c>
      <c r="I1025" s="17">
        <v>8100</v>
      </c>
      <c r="J1025" s="18">
        <v>1</v>
      </c>
    </row>
    <row r="1026" spans="1:10" x14ac:dyDescent="0.25">
      <c r="A1026" s="8">
        <v>193</v>
      </c>
      <c r="B1026" s="13">
        <v>38353</v>
      </c>
      <c r="C1026" s="10">
        <v>12</v>
      </c>
      <c r="D1026" s="10" t="s">
        <v>170</v>
      </c>
      <c r="E1026" s="10" t="s">
        <v>223</v>
      </c>
      <c r="F1026" s="10" t="s">
        <v>26</v>
      </c>
      <c r="G1026" s="14">
        <v>675</v>
      </c>
      <c r="H1026" s="14">
        <v>8100</v>
      </c>
      <c r="I1026" s="14">
        <v>8100</v>
      </c>
      <c r="J1026" s="15">
        <v>1</v>
      </c>
    </row>
    <row r="1027" spans="1:10" x14ac:dyDescent="0.25">
      <c r="A1027" s="9">
        <v>193</v>
      </c>
      <c r="B1027" s="16">
        <v>38718</v>
      </c>
      <c r="C1027" s="11">
        <v>10</v>
      </c>
      <c r="D1027" s="11" t="s">
        <v>170</v>
      </c>
      <c r="E1027" s="11" t="s">
        <v>223</v>
      </c>
      <c r="F1027" s="11" t="s">
        <v>26</v>
      </c>
      <c r="G1027" s="17">
        <v>675</v>
      </c>
      <c r="H1027" s="17">
        <v>6750</v>
      </c>
      <c r="I1027" s="17">
        <v>8100</v>
      </c>
      <c r="J1027" s="18">
        <v>0.83333333333333337</v>
      </c>
    </row>
    <row r="1028" spans="1:10" x14ac:dyDescent="0.25">
      <c r="A1028" s="8">
        <v>193</v>
      </c>
      <c r="B1028" s="13">
        <v>39083</v>
      </c>
      <c r="C1028" s="10">
        <v>10</v>
      </c>
      <c r="D1028" s="10" t="s">
        <v>170</v>
      </c>
      <c r="E1028" s="10" t="s">
        <v>223</v>
      </c>
      <c r="F1028" s="10" t="s">
        <v>26</v>
      </c>
      <c r="G1028" s="14">
        <v>675</v>
      </c>
      <c r="H1028" s="14">
        <v>6750</v>
      </c>
      <c r="I1028" s="14">
        <v>8100</v>
      </c>
      <c r="J1028" s="15">
        <v>0.83333333333333337</v>
      </c>
    </row>
    <row r="1029" spans="1:10" x14ac:dyDescent="0.25">
      <c r="A1029" s="9">
        <v>193</v>
      </c>
      <c r="B1029" s="16">
        <v>39448</v>
      </c>
      <c r="C1029" s="11">
        <v>11</v>
      </c>
      <c r="D1029" s="11" t="s">
        <v>170</v>
      </c>
      <c r="E1029" s="11" t="s">
        <v>223</v>
      </c>
      <c r="F1029" s="11" t="s">
        <v>26</v>
      </c>
      <c r="G1029" s="17">
        <v>675</v>
      </c>
      <c r="H1029" s="17">
        <v>7425</v>
      </c>
      <c r="I1029" s="17">
        <v>8100</v>
      </c>
      <c r="J1029" s="18">
        <v>0.91666666666666663</v>
      </c>
    </row>
    <row r="1030" spans="1:10" x14ac:dyDescent="0.25">
      <c r="A1030" s="8">
        <v>193</v>
      </c>
      <c r="B1030" s="13">
        <v>39814</v>
      </c>
      <c r="C1030" s="10">
        <v>12</v>
      </c>
      <c r="D1030" s="10" t="s">
        <v>170</v>
      </c>
      <c r="E1030" s="10" t="s">
        <v>223</v>
      </c>
      <c r="F1030" s="10" t="s">
        <v>26</v>
      </c>
      <c r="G1030" s="14">
        <v>675</v>
      </c>
      <c r="H1030" s="14">
        <v>8100</v>
      </c>
      <c r="I1030" s="14">
        <v>8100</v>
      </c>
      <c r="J1030" s="15">
        <v>1</v>
      </c>
    </row>
    <row r="1031" spans="1:10" x14ac:dyDescent="0.25">
      <c r="A1031" s="9">
        <v>193</v>
      </c>
      <c r="B1031" s="16">
        <v>40179</v>
      </c>
      <c r="C1031" s="11">
        <v>12</v>
      </c>
      <c r="D1031" s="11" t="s">
        <v>170</v>
      </c>
      <c r="E1031" s="11" t="s">
        <v>223</v>
      </c>
      <c r="F1031" s="11" t="s">
        <v>26</v>
      </c>
      <c r="G1031" s="17">
        <v>675</v>
      </c>
      <c r="H1031" s="17">
        <v>8100</v>
      </c>
      <c r="I1031" s="17">
        <v>8100</v>
      </c>
      <c r="J1031" s="18">
        <v>1</v>
      </c>
    </row>
    <row r="1032" spans="1:10" x14ac:dyDescent="0.25">
      <c r="A1032" s="8">
        <v>193</v>
      </c>
      <c r="B1032" s="13">
        <v>40544</v>
      </c>
      <c r="C1032" s="10">
        <v>12</v>
      </c>
      <c r="D1032" s="10" t="s">
        <v>170</v>
      </c>
      <c r="E1032" s="10" t="s">
        <v>223</v>
      </c>
      <c r="F1032" s="10" t="s">
        <v>26</v>
      </c>
      <c r="G1032" s="14">
        <v>675</v>
      </c>
      <c r="H1032" s="14">
        <v>8100</v>
      </c>
      <c r="I1032" s="14">
        <v>8100</v>
      </c>
      <c r="J1032" s="15">
        <v>1</v>
      </c>
    </row>
    <row r="1033" spans="1:10" x14ac:dyDescent="0.25">
      <c r="A1033" s="9">
        <v>193</v>
      </c>
      <c r="B1033" s="16">
        <v>40909</v>
      </c>
      <c r="C1033" s="11">
        <v>10</v>
      </c>
      <c r="D1033" s="11" t="s">
        <v>170</v>
      </c>
      <c r="E1033" s="11" t="s">
        <v>223</v>
      </c>
      <c r="F1033" s="11" t="s">
        <v>26</v>
      </c>
      <c r="G1033" s="17">
        <v>675</v>
      </c>
      <c r="H1033" s="17">
        <v>6750</v>
      </c>
      <c r="I1033" s="17">
        <v>8100</v>
      </c>
      <c r="J1033" s="18">
        <v>0.83333333333333337</v>
      </c>
    </row>
    <row r="1034" spans="1:10" x14ac:dyDescent="0.25">
      <c r="A1034" s="8">
        <v>193</v>
      </c>
      <c r="B1034" s="13">
        <v>41275</v>
      </c>
      <c r="C1034" s="10">
        <v>12</v>
      </c>
      <c r="D1034" s="10" t="s">
        <v>170</v>
      </c>
      <c r="E1034" s="10" t="s">
        <v>223</v>
      </c>
      <c r="F1034" s="10" t="s">
        <v>26</v>
      </c>
      <c r="G1034" s="14">
        <v>675</v>
      </c>
      <c r="H1034" s="14">
        <v>8100</v>
      </c>
      <c r="I1034" s="14">
        <v>8100</v>
      </c>
      <c r="J1034" s="15">
        <v>1</v>
      </c>
    </row>
    <row r="1035" spans="1:10" x14ac:dyDescent="0.25">
      <c r="A1035" s="9">
        <v>193</v>
      </c>
      <c r="B1035" s="16">
        <v>41640</v>
      </c>
      <c r="C1035" s="11">
        <v>12</v>
      </c>
      <c r="D1035" s="11" t="s">
        <v>170</v>
      </c>
      <c r="E1035" s="11" t="s">
        <v>223</v>
      </c>
      <c r="F1035" s="11" t="s">
        <v>26</v>
      </c>
      <c r="G1035" s="17">
        <v>675</v>
      </c>
      <c r="H1035" s="17">
        <v>8100</v>
      </c>
      <c r="I1035" s="17">
        <v>8100</v>
      </c>
      <c r="J1035" s="18">
        <v>1</v>
      </c>
    </row>
    <row r="1036" spans="1:10" x14ac:dyDescent="0.25">
      <c r="A1036" s="8">
        <v>193</v>
      </c>
      <c r="B1036" s="13">
        <v>42005</v>
      </c>
      <c r="C1036" s="10">
        <v>11</v>
      </c>
      <c r="D1036" s="10" t="s">
        <v>170</v>
      </c>
      <c r="E1036" s="10" t="s">
        <v>223</v>
      </c>
      <c r="F1036" s="10" t="s">
        <v>26</v>
      </c>
      <c r="G1036" s="14">
        <v>675</v>
      </c>
      <c r="H1036" s="14">
        <v>7425</v>
      </c>
      <c r="I1036" s="14">
        <v>8100</v>
      </c>
      <c r="J1036" s="15">
        <v>0.91666666666666663</v>
      </c>
    </row>
    <row r="1037" spans="1:10" x14ac:dyDescent="0.25">
      <c r="A1037" s="9">
        <v>193</v>
      </c>
      <c r="B1037" s="16">
        <v>42370</v>
      </c>
      <c r="C1037" s="11">
        <v>12</v>
      </c>
      <c r="D1037" s="11" t="s">
        <v>170</v>
      </c>
      <c r="E1037" s="11" t="s">
        <v>223</v>
      </c>
      <c r="F1037" s="11" t="s">
        <v>26</v>
      </c>
      <c r="G1037" s="17">
        <v>675</v>
      </c>
      <c r="H1037" s="17">
        <v>8100</v>
      </c>
      <c r="I1037" s="17">
        <v>8100</v>
      </c>
      <c r="J1037" s="18">
        <v>1</v>
      </c>
    </row>
    <row r="1038" spans="1:10" x14ac:dyDescent="0.25">
      <c r="A1038" s="8">
        <v>193</v>
      </c>
      <c r="B1038" s="13">
        <v>42736</v>
      </c>
      <c r="C1038" s="10">
        <v>12</v>
      </c>
      <c r="D1038" s="10" t="s">
        <v>170</v>
      </c>
      <c r="E1038" s="10" t="s">
        <v>223</v>
      </c>
      <c r="F1038" s="10" t="s">
        <v>26</v>
      </c>
      <c r="G1038" s="14">
        <v>675</v>
      </c>
      <c r="H1038" s="14">
        <v>8100</v>
      </c>
      <c r="I1038" s="14">
        <v>8100</v>
      </c>
      <c r="J1038" s="15">
        <v>1</v>
      </c>
    </row>
    <row r="1039" spans="1:10" x14ac:dyDescent="0.25">
      <c r="A1039" s="9">
        <v>193</v>
      </c>
      <c r="B1039" s="16">
        <v>43101</v>
      </c>
      <c r="C1039" s="11">
        <v>12</v>
      </c>
      <c r="D1039" s="11" t="s">
        <v>170</v>
      </c>
      <c r="E1039" s="11" t="s">
        <v>223</v>
      </c>
      <c r="F1039" s="11" t="s">
        <v>26</v>
      </c>
      <c r="G1039" s="17">
        <v>675</v>
      </c>
      <c r="H1039" s="17">
        <v>8100</v>
      </c>
      <c r="I1039" s="17">
        <v>8100</v>
      </c>
      <c r="J1039" s="18">
        <v>1</v>
      </c>
    </row>
    <row r="1040" spans="1:10" x14ac:dyDescent="0.25">
      <c r="A1040" s="8">
        <v>193</v>
      </c>
      <c r="B1040" s="13">
        <v>43466</v>
      </c>
      <c r="C1040" s="10">
        <v>11</v>
      </c>
      <c r="D1040" s="10" t="s">
        <v>170</v>
      </c>
      <c r="E1040" s="10" t="s">
        <v>223</v>
      </c>
      <c r="F1040" s="10" t="s">
        <v>26</v>
      </c>
      <c r="G1040" s="14">
        <v>675</v>
      </c>
      <c r="H1040" s="14">
        <v>7425</v>
      </c>
      <c r="I1040" s="14">
        <v>8100</v>
      </c>
      <c r="J1040" s="15">
        <v>0.91666666666666663</v>
      </c>
    </row>
    <row r="1041" spans="1:10" x14ac:dyDescent="0.25">
      <c r="A1041" s="9">
        <v>194</v>
      </c>
      <c r="B1041" s="16">
        <v>36892</v>
      </c>
      <c r="C1041" s="11">
        <v>12</v>
      </c>
      <c r="D1041" s="11" t="s">
        <v>170</v>
      </c>
      <c r="E1041" s="11" t="s">
        <v>223</v>
      </c>
      <c r="F1041" s="11" t="s">
        <v>26</v>
      </c>
      <c r="G1041" s="17">
        <v>660</v>
      </c>
      <c r="H1041" s="17">
        <v>7920</v>
      </c>
      <c r="I1041" s="17">
        <v>7920</v>
      </c>
      <c r="J1041" s="18">
        <v>1</v>
      </c>
    </row>
    <row r="1042" spans="1:10" x14ac:dyDescent="0.25">
      <c r="A1042" s="8">
        <v>194</v>
      </c>
      <c r="B1042" s="13">
        <v>37257</v>
      </c>
      <c r="C1042" s="10">
        <v>11</v>
      </c>
      <c r="D1042" s="10" t="s">
        <v>170</v>
      </c>
      <c r="E1042" s="10" t="s">
        <v>223</v>
      </c>
      <c r="F1042" s="10" t="s">
        <v>26</v>
      </c>
      <c r="G1042" s="14">
        <v>660</v>
      </c>
      <c r="H1042" s="14">
        <v>7260</v>
      </c>
      <c r="I1042" s="14">
        <v>7920</v>
      </c>
      <c r="J1042" s="15">
        <v>0.91666666666666663</v>
      </c>
    </row>
    <row r="1043" spans="1:10" x14ac:dyDescent="0.25">
      <c r="A1043" s="9">
        <v>194</v>
      </c>
      <c r="B1043" s="16">
        <v>37622</v>
      </c>
      <c r="C1043" s="11">
        <v>12</v>
      </c>
      <c r="D1043" s="11" t="s">
        <v>170</v>
      </c>
      <c r="E1043" s="11" t="s">
        <v>223</v>
      </c>
      <c r="F1043" s="11" t="s">
        <v>26</v>
      </c>
      <c r="G1043" s="17">
        <v>660</v>
      </c>
      <c r="H1043" s="17">
        <v>7920</v>
      </c>
      <c r="I1043" s="17">
        <v>7920</v>
      </c>
      <c r="J1043" s="18">
        <v>1</v>
      </c>
    </row>
    <row r="1044" spans="1:10" x14ac:dyDescent="0.25">
      <c r="A1044" s="8">
        <v>194</v>
      </c>
      <c r="B1044" s="13">
        <v>37987</v>
      </c>
      <c r="C1044" s="10">
        <v>12</v>
      </c>
      <c r="D1044" s="10" t="s">
        <v>170</v>
      </c>
      <c r="E1044" s="10" t="s">
        <v>223</v>
      </c>
      <c r="F1044" s="10" t="s">
        <v>26</v>
      </c>
      <c r="G1044" s="14">
        <v>660</v>
      </c>
      <c r="H1044" s="14">
        <v>7920</v>
      </c>
      <c r="I1044" s="14">
        <v>7920</v>
      </c>
      <c r="J1044" s="15">
        <v>1</v>
      </c>
    </row>
    <row r="1045" spans="1:10" x14ac:dyDescent="0.25">
      <c r="A1045" s="9">
        <v>194</v>
      </c>
      <c r="B1045" s="16">
        <v>38353</v>
      </c>
      <c r="C1045" s="11">
        <v>12</v>
      </c>
      <c r="D1045" s="11" t="s">
        <v>170</v>
      </c>
      <c r="E1045" s="11" t="s">
        <v>223</v>
      </c>
      <c r="F1045" s="11" t="s">
        <v>26</v>
      </c>
      <c r="G1045" s="17">
        <v>660</v>
      </c>
      <c r="H1045" s="17">
        <v>7920</v>
      </c>
      <c r="I1045" s="17">
        <v>7920</v>
      </c>
      <c r="J1045" s="18">
        <v>1</v>
      </c>
    </row>
    <row r="1046" spans="1:10" x14ac:dyDescent="0.25">
      <c r="A1046" s="8">
        <v>194</v>
      </c>
      <c r="B1046" s="13">
        <v>38718</v>
      </c>
      <c r="C1046" s="10">
        <v>11</v>
      </c>
      <c r="D1046" s="10" t="s">
        <v>170</v>
      </c>
      <c r="E1046" s="10" t="s">
        <v>223</v>
      </c>
      <c r="F1046" s="10" t="s">
        <v>26</v>
      </c>
      <c r="G1046" s="14">
        <v>660</v>
      </c>
      <c r="H1046" s="14">
        <v>7260</v>
      </c>
      <c r="I1046" s="14">
        <v>7920</v>
      </c>
      <c r="J1046" s="15">
        <v>0.91666666666666663</v>
      </c>
    </row>
    <row r="1047" spans="1:10" x14ac:dyDescent="0.25">
      <c r="A1047" s="9">
        <v>194</v>
      </c>
      <c r="B1047" s="16">
        <v>39083</v>
      </c>
      <c r="C1047" s="11">
        <v>12</v>
      </c>
      <c r="D1047" s="11" t="s">
        <v>170</v>
      </c>
      <c r="E1047" s="11" t="s">
        <v>223</v>
      </c>
      <c r="F1047" s="11" t="s">
        <v>26</v>
      </c>
      <c r="G1047" s="17">
        <v>660</v>
      </c>
      <c r="H1047" s="17">
        <v>7920</v>
      </c>
      <c r="I1047" s="17">
        <v>7920</v>
      </c>
      <c r="J1047" s="18">
        <v>1</v>
      </c>
    </row>
    <row r="1048" spans="1:10" x14ac:dyDescent="0.25">
      <c r="A1048" s="8">
        <v>194</v>
      </c>
      <c r="B1048" s="13">
        <v>39448</v>
      </c>
      <c r="C1048" s="10">
        <v>12</v>
      </c>
      <c r="D1048" s="10" t="s">
        <v>170</v>
      </c>
      <c r="E1048" s="10" t="s">
        <v>223</v>
      </c>
      <c r="F1048" s="10" t="s">
        <v>26</v>
      </c>
      <c r="G1048" s="14">
        <v>660</v>
      </c>
      <c r="H1048" s="14">
        <v>7920</v>
      </c>
      <c r="I1048" s="14">
        <v>7920</v>
      </c>
      <c r="J1048" s="15">
        <v>1</v>
      </c>
    </row>
    <row r="1049" spans="1:10" x14ac:dyDescent="0.25">
      <c r="A1049" s="9">
        <v>194</v>
      </c>
      <c r="B1049" s="16">
        <v>39814</v>
      </c>
      <c r="C1049" s="11">
        <v>12</v>
      </c>
      <c r="D1049" s="11" t="s">
        <v>170</v>
      </c>
      <c r="E1049" s="11" t="s">
        <v>223</v>
      </c>
      <c r="F1049" s="11" t="s">
        <v>26</v>
      </c>
      <c r="G1049" s="17">
        <v>660</v>
      </c>
      <c r="H1049" s="17">
        <v>7920</v>
      </c>
      <c r="I1049" s="17">
        <v>7920</v>
      </c>
      <c r="J1049" s="18">
        <v>1</v>
      </c>
    </row>
    <row r="1050" spans="1:10" x14ac:dyDescent="0.25">
      <c r="A1050" s="8">
        <v>194</v>
      </c>
      <c r="B1050" s="13">
        <v>40179</v>
      </c>
      <c r="C1050" s="10">
        <v>11</v>
      </c>
      <c r="D1050" s="10" t="s">
        <v>170</v>
      </c>
      <c r="E1050" s="10" t="s">
        <v>223</v>
      </c>
      <c r="F1050" s="10" t="s">
        <v>26</v>
      </c>
      <c r="G1050" s="14">
        <v>660</v>
      </c>
      <c r="H1050" s="14">
        <v>7260</v>
      </c>
      <c r="I1050" s="14">
        <v>7920</v>
      </c>
      <c r="J1050" s="15">
        <v>0.91666666666666663</v>
      </c>
    </row>
    <row r="1051" spans="1:10" x14ac:dyDescent="0.25">
      <c r="A1051" s="9">
        <v>194</v>
      </c>
      <c r="B1051" s="16">
        <v>40544</v>
      </c>
      <c r="C1051" s="11">
        <v>10</v>
      </c>
      <c r="D1051" s="11" t="s">
        <v>170</v>
      </c>
      <c r="E1051" s="11" t="s">
        <v>223</v>
      </c>
      <c r="F1051" s="11" t="s">
        <v>26</v>
      </c>
      <c r="G1051" s="17">
        <v>660</v>
      </c>
      <c r="H1051" s="17">
        <v>6600</v>
      </c>
      <c r="I1051" s="17">
        <v>7920</v>
      </c>
      <c r="J1051" s="18">
        <v>0.83333333333333337</v>
      </c>
    </row>
    <row r="1052" spans="1:10" x14ac:dyDescent="0.25">
      <c r="A1052" s="8">
        <v>194</v>
      </c>
      <c r="B1052" s="13">
        <v>40909</v>
      </c>
      <c r="C1052" s="10">
        <v>12</v>
      </c>
      <c r="D1052" s="10" t="s">
        <v>170</v>
      </c>
      <c r="E1052" s="10" t="s">
        <v>223</v>
      </c>
      <c r="F1052" s="10" t="s">
        <v>26</v>
      </c>
      <c r="G1052" s="14">
        <v>660</v>
      </c>
      <c r="H1052" s="14">
        <v>7920</v>
      </c>
      <c r="I1052" s="14">
        <v>7920</v>
      </c>
      <c r="J1052" s="15">
        <v>1</v>
      </c>
    </row>
    <row r="1053" spans="1:10" x14ac:dyDescent="0.25">
      <c r="A1053" s="9">
        <v>194</v>
      </c>
      <c r="B1053" s="16">
        <v>41275</v>
      </c>
      <c r="C1053" s="11">
        <v>11</v>
      </c>
      <c r="D1053" s="11" t="s">
        <v>170</v>
      </c>
      <c r="E1053" s="11" t="s">
        <v>223</v>
      </c>
      <c r="F1053" s="11" t="s">
        <v>26</v>
      </c>
      <c r="G1053" s="17">
        <v>660</v>
      </c>
      <c r="H1053" s="17">
        <v>7260</v>
      </c>
      <c r="I1053" s="17">
        <v>7920</v>
      </c>
      <c r="J1053" s="18">
        <v>0.91666666666666663</v>
      </c>
    </row>
    <row r="1054" spans="1:10" x14ac:dyDescent="0.25">
      <c r="A1054" s="8">
        <v>194</v>
      </c>
      <c r="B1054" s="13">
        <v>41640</v>
      </c>
      <c r="C1054" s="10">
        <v>12</v>
      </c>
      <c r="D1054" s="10" t="s">
        <v>170</v>
      </c>
      <c r="E1054" s="10" t="s">
        <v>223</v>
      </c>
      <c r="F1054" s="10" t="s">
        <v>26</v>
      </c>
      <c r="G1054" s="14">
        <v>660</v>
      </c>
      <c r="H1054" s="14">
        <v>7920</v>
      </c>
      <c r="I1054" s="14">
        <v>7920</v>
      </c>
      <c r="J1054" s="15">
        <v>1</v>
      </c>
    </row>
    <row r="1055" spans="1:10" x14ac:dyDescent="0.25">
      <c r="A1055" s="9">
        <v>194</v>
      </c>
      <c r="B1055" s="16">
        <v>42005</v>
      </c>
      <c r="C1055" s="11">
        <v>10</v>
      </c>
      <c r="D1055" s="11" t="s">
        <v>170</v>
      </c>
      <c r="E1055" s="11" t="s">
        <v>223</v>
      </c>
      <c r="F1055" s="11" t="s">
        <v>26</v>
      </c>
      <c r="G1055" s="17">
        <v>660</v>
      </c>
      <c r="H1055" s="17">
        <v>6600</v>
      </c>
      <c r="I1055" s="17">
        <v>7920</v>
      </c>
      <c r="J1055" s="18">
        <v>0.83333333333333337</v>
      </c>
    </row>
    <row r="1056" spans="1:10" x14ac:dyDescent="0.25">
      <c r="A1056" s="8">
        <v>194</v>
      </c>
      <c r="B1056" s="13">
        <v>42370</v>
      </c>
      <c r="C1056" s="10">
        <v>12</v>
      </c>
      <c r="D1056" s="10" t="s">
        <v>170</v>
      </c>
      <c r="E1056" s="10" t="s">
        <v>223</v>
      </c>
      <c r="F1056" s="10" t="s">
        <v>26</v>
      </c>
      <c r="G1056" s="14">
        <v>660</v>
      </c>
      <c r="H1056" s="14">
        <v>7920</v>
      </c>
      <c r="I1056" s="14">
        <v>7920</v>
      </c>
      <c r="J1056" s="15">
        <v>1</v>
      </c>
    </row>
    <row r="1057" spans="1:10" x14ac:dyDescent="0.25">
      <c r="A1057" s="9">
        <v>194</v>
      </c>
      <c r="B1057" s="16">
        <v>42736</v>
      </c>
      <c r="C1057" s="11">
        <v>12</v>
      </c>
      <c r="D1057" s="11" t="s">
        <v>170</v>
      </c>
      <c r="E1057" s="11" t="s">
        <v>223</v>
      </c>
      <c r="F1057" s="11" t="s">
        <v>26</v>
      </c>
      <c r="G1057" s="17">
        <v>660</v>
      </c>
      <c r="H1057" s="17">
        <v>7920</v>
      </c>
      <c r="I1057" s="17">
        <v>7920</v>
      </c>
      <c r="J1057" s="18">
        <v>1</v>
      </c>
    </row>
    <row r="1058" spans="1:10" x14ac:dyDescent="0.25">
      <c r="A1058" s="8">
        <v>194</v>
      </c>
      <c r="B1058" s="13">
        <v>43101</v>
      </c>
      <c r="C1058" s="10">
        <v>12</v>
      </c>
      <c r="D1058" s="10" t="s">
        <v>170</v>
      </c>
      <c r="E1058" s="10" t="s">
        <v>223</v>
      </c>
      <c r="F1058" s="10" t="s">
        <v>26</v>
      </c>
      <c r="G1058" s="14">
        <v>660</v>
      </c>
      <c r="H1058" s="14">
        <v>7920</v>
      </c>
      <c r="I1058" s="14">
        <v>7920</v>
      </c>
      <c r="J1058" s="15">
        <v>1</v>
      </c>
    </row>
    <row r="1059" spans="1:10" x14ac:dyDescent="0.25">
      <c r="A1059" s="9">
        <v>194</v>
      </c>
      <c r="B1059" s="16">
        <v>43466</v>
      </c>
      <c r="C1059" s="11">
        <v>10</v>
      </c>
      <c r="D1059" s="11" t="s">
        <v>170</v>
      </c>
      <c r="E1059" s="11" t="s">
        <v>223</v>
      </c>
      <c r="F1059" s="11" t="s">
        <v>26</v>
      </c>
      <c r="G1059" s="17">
        <v>660</v>
      </c>
      <c r="H1059" s="17">
        <v>6600</v>
      </c>
      <c r="I1059" s="17">
        <v>7920</v>
      </c>
      <c r="J1059" s="18">
        <v>0.83333333333333337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3BF7E-6DBF-4DFA-BCC8-86D9B4A0B912}">
  <dimension ref="A1:K1229"/>
  <sheetViews>
    <sheetView workbookViewId="0">
      <selection activeCell="D2" sqref="D2"/>
    </sheetView>
  </sheetViews>
  <sheetFormatPr defaultRowHeight="15" x14ac:dyDescent="0.25"/>
  <cols>
    <col min="1" max="1" width="14" customWidth="1"/>
    <col min="2" max="2" width="17" customWidth="1"/>
    <col min="3" max="3" width="16" customWidth="1"/>
    <col min="4" max="4" width="19.28515625" customWidth="1"/>
    <col min="5" max="5" width="14.7109375" customWidth="1"/>
    <col min="6" max="6" width="16" customWidth="1"/>
    <col min="7" max="7" width="14.42578125" customWidth="1"/>
    <col min="8" max="8" width="13.85546875" customWidth="1"/>
    <col min="9" max="9" width="13.140625" customWidth="1"/>
    <col min="10" max="10" width="14.7109375" customWidth="1"/>
    <col min="11" max="11" width="13.7109375" customWidth="1"/>
  </cols>
  <sheetData>
    <row r="1" spans="1:11" x14ac:dyDescent="0.25">
      <c r="A1" s="5" t="s">
        <v>7</v>
      </c>
      <c r="B1" s="6" t="s">
        <v>1</v>
      </c>
      <c r="C1" s="6" t="s">
        <v>8</v>
      </c>
      <c r="D1" s="6" t="s">
        <v>301</v>
      </c>
      <c r="E1" s="6" t="s">
        <v>302</v>
      </c>
      <c r="F1" s="6" t="s">
        <v>303</v>
      </c>
      <c r="G1" s="6" t="s">
        <v>304</v>
      </c>
      <c r="H1" s="6" t="s">
        <v>305</v>
      </c>
      <c r="I1" s="6" t="s">
        <v>306</v>
      </c>
      <c r="J1" s="7" t="s">
        <v>307</v>
      </c>
    </row>
    <row r="2" spans="1:11" x14ac:dyDescent="0.25">
      <c r="A2" s="8">
        <v>77</v>
      </c>
      <c r="B2" s="13">
        <v>36892</v>
      </c>
      <c r="C2" s="10">
        <v>7</v>
      </c>
      <c r="D2" s="10" t="s">
        <v>106</v>
      </c>
      <c r="E2" s="10" t="s">
        <v>107</v>
      </c>
      <c r="F2" s="10" t="s">
        <v>26</v>
      </c>
      <c r="G2" s="14">
        <v>420</v>
      </c>
      <c r="H2" s="14">
        <v>2940</v>
      </c>
      <c r="I2" s="14">
        <v>5040</v>
      </c>
      <c r="J2" s="15">
        <v>0.58333333333333337</v>
      </c>
    </row>
    <row r="3" spans="1:11" x14ac:dyDescent="0.25">
      <c r="A3" s="9">
        <v>77</v>
      </c>
      <c r="B3" s="16">
        <v>37257</v>
      </c>
      <c r="C3" s="11">
        <v>8</v>
      </c>
      <c r="D3" s="11" t="s">
        <v>106</v>
      </c>
      <c r="E3" s="11" t="s">
        <v>107</v>
      </c>
      <c r="F3" s="11" t="s">
        <v>26</v>
      </c>
      <c r="G3" s="17">
        <v>420</v>
      </c>
      <c r="H3" s="17">
        <v>3360</v>
      </c>
      <c r="I3" s="17">
        <v>5040</v>
      </c>
      <c r="J3" s="18">
        <v>0.66666666666666663</v>
      </c>
      <c r="K3">
        <f>COUNT(J2:J1229)</f>
        <v>1228</v>
      </c>
    </row>
    <row r="4" spans="1:11" x14ac:dyDescent="0.25">
      <c r="A4" s="8">
        <v>77</v>
      </c>
      <c r="B4" s="13">
        <v>37622</v>
      </c>
      <c r="C4" s="10">
        <v>7</v>
      </c>
      <c r="D4" s="10" t="s">
        <v>106</v>
      </c>
      <c r="E4" s="10" t="s">
        <v>107</v>
      </c>
      <c r="F4" s="10" t="s">
        <v>26</v>
      </c>
      <c r="G4" s="14">
        <v>420</v>
      </c>
      <c r="H4" s="14">
        <v>2940</v>
      </c>
      <c r="I4" s="14">
        <v>5040</v>
      </c>
      <c r="J4" s="15">
        <v>0.58333333333333337</v>
      </c>
      <c r="K4" s="4">
        <f>SUM(J2:J1229)</f>
        <v>802.41666666666572</v>
      </c>
    </row>
    <row r="5" spans="1:11" x14ac:dyDescent="0.25">
      <c r="A5" s="9">
        <v>77</v>
      </c>
      <c r="B5" s="16">
        <v>37987</v>
      </c>
      <c r="C5" s="11">
        <v>5</v>
      </c>
      <c r="D5" s="11" t="s">
        <v>106</v>
      </c>
      <c r="E5" s="11" t="s">
        <v>107</v>
      </c>
      <c r="F5" s="11" t="s">
        <v>26</v>
      </c>
      <c r="G5" s="17">
        <v>420</v>
      </c>
      <c r="H5" s="17">
        <v>2100</v>
      </c>
      <c r="I5" s="17">
        <v>5040</v>
      </c>
      <c r="J5" s="18">
        <v>0.41666666666666669</v>
      </c>
      <c r="K5" s="12">
        <f>K4/K3</f>
        <v>0.65343376764386463</v>
      </c>
    </row>
    <row r="6" spans="1:11" x14ac:dyDescent="0.25">
      <c r="A6" s="8">
        <v>77</v>
      </c>
      <c r="B6" s="13">
        <v>38353</v>
      </c>
      <c r="C6" s="10">
        <v>5</v>
      </c>
      <c r="D6" s="10" t="s">
        <v>106</v>
      </c>
      <c r="E6" s="10" t="s">
        <v>107</v>
      </c>
      <c r="F6" s="10" t="s">
        <v>26</v>
      </c>
      <c r="G6" s="14">
        <v>420</v>
      </c>
      <c r="H6" s="14">
        <v>2100</v>
      </c>
      <c r="I6" s="14">
        <v>5040</v>
      </c>
      <c r="J6" s="15">
        <v>0.41666666666666669</v>
      </c>
    </row>
    <row r="7" spans="1:11" x14ac:dyDescent="0.25">
      <c r="A7" s="9">
        <v>77</v>
      </c>
      <c r="B7" s="16">
        <v>38718</v>
      </c>
      <c r="C7" s="11">
        <v>9</v>
      </c>
      <c r="D7" s="11" t="s">
        <v>106</v>
      </c>
      <c r="E7" s="11" t="s">
        <v>107</v>
      </c>
      <c r="F7" s="11" t="s">
        <v>26</v>
      </c>
      <c r="G7" s="17">
        <v>420</v>
      </c>
      <c r="H7" s="17">
        <v>3780</v>
      </c>
      <c r="I7" s="17">
        <v>5040</v>
      </c>
      <c r="J7" s="18">
        <v>0.75</v>
      </c>
    </row>
    <row r="8" spans="1:11" x14ac:dyDescent="0.25">
      <c r="A8" s="8">
        <v>77</v>
      </c>
      <c r="B8" s="13">
        <v>39083</v>
      </c>
      <c r="C8" s="10">
        <v>6</v>
      </c>
      <c r="D8" s="10" t="s">
        <v>106</v>
      </c>
      <c r="E8" s="10" t="s">
        <v>107</v>
      </c>
      <c r="F8" s="10" t="s">
        <v>26</v>
      </c>
      <c r="G8" s="14">
        <v>420</v>
      </c>
      <c r="H8" s="14">
        <v>2520</v>
      </c>
      <c r="I8" s="14">
        <v>5040</v>
      </c>
      <c r="J8" s="15">
        <v>0.5</v>
      </c>
    </row>
    <row r="9" spans="1:11" x14ac:dyDescent="0.25">
      <c r="A9" s="9">
        <v>77</v>
      </c>
      <c r="B9" s="16">
        <v>39448</v>
      </c>
      <c r="C9" s="11">
        <v>7</v>
      </c>
      <c r="D9" s="11" t="s">
        <v>106</v>
      </c>
      <c r="E9" s="11" t="s">
        <v>107</v>
      </c>
      <c r="F9" s="11" t="s">
        <v>26</v>
      </c>
      <c r="G9" s="17">
        <v>420</v>
      </c>
      <c r="H9" s="17">
        <v>2940</v>
      </c>
      <c r="I9" s="17">
        <v>5040</v>
      </c>
      <c r="J9" s="18">
        <v>0.58333333333333337</v>
      </c>
    </row>
    <row r="10" spans="1:11" x14ac:dyDescent="0.25">
      <c r="A10" s="8">
        <v>77</v>
      </c>
      <c r="B10" s="13">
        <v>39814</v>
      </c>
      <c r="C10" s="10">
        <v>7</v>
      </c>
      <c r="D10" s="10" t="s">
        <v>106</v>
      </c>
      <c r="E10" s="10" t="s">
        <v>107</v>
      </c>
      <c r="F10" s="10" t="s">
        <v>26</v>
      </c>
      <c r="G10" s="14">
        <v>420</v>
      </c>
      <c r="H10" s="14">
        <v>2940</v>
      </c>
      <c r="I10" s="14">
        <v>5040</v>
      </c>
      <c r="J10" s="15">
        <v>0.58333333333333337</v>
      </c>
    </row>
    <row r="11" spans="1:11" x14ac:dyDescent="0.25">
      <c r="A11" s="9">
        <v>77</v>
      </c>
      <c r="B11" s="16">
        <v>40179</v>
      </c>
      <c r="C11" s="11">
        <v>5</v>
      </c>
      <c r="D11" s="11" t="s">
        <v>106</v>
      </c>
      <c r="E11" s="11" t="s">
        <v>107</v>
      </c>
      <c r="F11" s="11" t="s">
        <v>26</v>
      </c>
      <c r="G11" s="17">
        <v>420</v>
      </c>
      <c r="H11" s="17">
        <v>2100</v>
      </c>
      <c r="I11" s="17">
        <v>5040</v>
      </c>
      <c r="J11" s="18">
        <v>0.41666666666666669</v>
      </c>
    </row>
    <row r="12" spans="1:11" x14ac:dyDescent="0.25">
      <c r="A12" s="8">
        <v>77</v>
      </c>
      <c r="B12" s="13">
        <v>40544</v>
      </c>
      <c r="C12" s="10">
        <v>5</v>
      </c>
      <c r="D12" s="10" t="s">
        <v>106</v>
      </c>
      <c r="E12" s="10" t="s">
        <v>107</v>
      </c>
      <c r="F12" s="10" t="s">
        <v>26</v>
      </c>
      <c r="G12" s="14">
        <v>420</v>
      </c>
      <c r="H12" s="14">
        <v>2100</v>
      </c>
      <c r="I12" s="14">
        <v>5040</v>
      </c>
      <c r="J12" s="15">
        <v>0.41666666666666669</v>
      </c>
    </row>
    <row r="13" spans="1:11" x14ac:dyDescent="0.25">
      <c r="A13" s="9">
        <v>77</v>
      </c>
      <c r="B13" s="16">
        <v>40909</v>
      </c>
      <c r="C13" s="11">
        <v>8</v>
      </c>
      <c r="D13" s="11" t="s">
        <v>106</v>
      </c>
      <c r="E13" s="11" t="s">
        <v>107</v>
      </c>
      <c r="F13" s="11" t="s">
        <v>26</v>
      </c>
      <c r="G13" s="17">
        <v>420</v>
      </c>
      <c r="H13" s="17">
        <v>3360</v>
      </c>
      <c r="I13" s="17">
        <v>5040</v>
      </c>
      <c r="J13" s="18">
        <v>0.66666666666666663</v>
      </c>
    </row>
    <row r="14" spans="1:11" x14ac:dyDescent="0.25">
      <c r="A14" s="8">
        <v>77</v>
      </c>
      <c r="B14" s="13">
        <v>41275</v>
      </c>
      <c r="C14" s="10">
        <v>6</v>
      </c>
      <c r="D14" s="10" t="s">
        <v>106</v>
      </c>
      <c r="E14" s="10" t="s">
        <v>107</v>
      </c>
      <c r="F14" s="10" t="s">
        <v>26</v>
      </c>
      <c r="G14" s="14">
        <v>420</v>
      </c>
      <c r="H14" s="14">
        <v>2520</v>
      </c>
      <c r="I14" s="14">
        <v>5040</v>
      </c>
      <c r="J14" s="15">
        <v>0.5</v>
      </c>
    </row>
    <row r="15" spans="1:11" x14ac:dyDescent="0.25">
      <c r="A15" s="9">
        <v>77</v>
      </c>
      <c r="B15" s="16">
        <v>41640</v>
      </c>
      <c r="C15" s="11">
        <v>7</v>
      </c>
      <c r="D15" s="11" t="s">
        <v>106</v>
      </c>
      <c r="E15" s="11" t="s">
        <v>107</v>
      </c>
      <c r="F15" s="11" t="s">
        <v>26</v>
      </c>
      <c r="G15" s="17">
        <v>420</v>
      </c>
      <c r="H15" s="17">
        <v>2940</v>
      </c>
      <c r="I15" s="17">
        <v>5040</v>
      </c>
      <c r="J15" s="18">
        <v>0.58333333333333337</v>
      </c>
    </row>
    <row r="16" spans="1:11" x14ac:dyDescent="0.25">
      <c r="A16" s="8">
        <v>77</v>
      </c>
      <c r="B16" s="13">
        <v>42005</v>
      </c>
      <c r="C16" s="10">
        <v>5</v>
      </c>
      <c r="D16" s="10" t="s">
        <v>106</v>
      </c>
      <c r="E16" s="10" t="s">
        <v>107</v>
      </c>
      <c r="F16" s="10" t="s">
        <v>26</v>
      </c>
      <c r="G16" s="14">
        <v>420</v>
      </c>
      <c r="H16" s="14">
        <v>2100</v>
      </c>
      <c r="I16" s="14">
        <v>5040</v>
      </c>
      <c r="J16" s="15">
        <v>0.41666666666666669</v>
      </c>
    </row>
    <row r="17" spans="1:10" x14ac:dyDescent="0.25">
      <c r="A17" s="9">
        <v>77</v>
      </c>
      <c r="B17" s="16">
        <v>42370</v>
      </c>
      <c r="C17" s="11">
        <v>5</v>
      </c>
      <c r="D17" s="11" t="s">
        <v>106</v>
      </c>
      <c r="E17" s="11" t="s">
        <v>107</v>
      </c>
      <c r="F17" s="11" t="s">
        <v>26</v>
      </c>
      <c r="G17" s="17">
        <v>420</v>
      </c>
      <c r="H17" s="17">
        <v>2100</v>
      </c>
      <c r="I17" s="17">
        <v>5040</v>
      </c>
      <c r="J17" s="18">
        <v>0.41666666666666669</v>
      </c>
    </row>
    <row r="18" spans="1:10" x14ac:dyDescent="0.25">
      <c r="A18" s="8">
        <v>77</v>
      </c>
      <c r="B18" s="13">
        <v>42736</v>
      </c>
      <c r="C18" s="10">
        <v>5</v>
      </c>
      <c r="D18" s="10" t="s">
        <v>106</v>
      </c>
      <c r="E18" s="10" t="s">
        <v>107</v>
      </c>
      <c r="F18" s="10" t="s">
        <v>26</v>
      </c>
      <c r="G18" s="14">
        <v>420</v>
      </c>
      <c r="H18" s="14">
        <v>2100</v>
      </c>
      <c r="I18" s="14">
        <v>5040</v>
      </c>
      <c r="J18" s="15">
        <v>0.41666666666666669</v>
      </c>
    </row>
    <row r="19" spans="1:10" x14ac:dyDescent="0.25">
      <c r="A19" s="9">
        <v>77</v>
      </c>
      <c r="B19" s="16">
        <v>43101</v>
      </c>
      <c r="C19" s="11">
        <v>11</v>
      </c>
      <c r="D19" s="11" t="s">
        <v>106</v>
      </c>
      <c r="E19" s="11" t="s">
        <v>107</v>
      </c>
      <c r="F19" s="11" t="s">
        <v>26</v>
      </c>
      <c r="G19" s="17">
        <v>420</v>
      </c>
      <c r="H19" s="17">
        <v>4620</v>
      </c>
      <c r="I19" s="17">
        <v>5040</v>
      </c>
      <c r="J19" s="18">
        <v>0.91666666666666663</v>
      </c>
    </row>
    <row r="20" spans="1:10" x14ac:dyDescent="0.25">
      <c r="A20" s="8">
        <v>77</v>
      </c>
      <c r="B20" s="13">
        <v>43466</v>
      </c>
      <c r="C20" s="10">
        <v>6</v>
      </c>
      <c r="D20" s="10" t="s">
        <v>106</v>
      </c>
      <c r="E20" s="10" t="s">
        <v>107</v>
      </c>
      <c r="F20" s="10" t="s">
        <v>26</v>
      </c>
      <c r="G20" s="14">
        <v>420</v>
      </c>
      <c r="H20" s="14">
        <v>2520</v>
      </c>
      <c r="I20" s="14">
        <v>5040</v>
      </c>
      <c r="J20" s="15">
        <v>0.5</v>
      </c>
    </row>
    <row r="21" spans="1:10" x14ac:dyDescent="0.25">
      <c r="A21" s="9">
        <v>78</v>
      </c>
      <c r="B21" s="16">
        <v>36892</v>
      </c>
      <c r="C21" s="11">
        <v>6</v>
      </c>
      <c r="D21" s="11" t="s">
        <v>106</v>
      </c>
      <c r="E21" s="11" t="s">
        <v>107</v>
      </c>
      <c r="F21" s="11" t="s">
        <v>26</v>
      </c>
      <c r="G21" s="17">
        <v>350</v>
      </c>
      <c r="H21" s="17">
        <v>2100</v>
      </c>
      <c r="I21" s="17">
        <v>4200</v>
      </c>
      <c r="J21" s="18">
        <v>0.5</v>
      </c>
    </row>
    <row r="22" spans="1:10" x14ac:dyDescent="0.25">
      <c r="A22" s="8">
        <v>78</v>
      </c>
      <c r="B22" s="13">
        <v>37257</v>
      </c>
      <c r="C22" s="10">
        <v>8</v>
      </c>
      <c r="D22" s="10" t="s">
        <v>106</v>
      </c>
      <c r="E22" s="10" t="s">
        <v>107</v>
      </c>
      <c r="F22" s="10" t="s">
        <v>26</v>
      </c>
      <c r="G22" s="14">
        <v>350</v>
      </c>
      <c r="H22" s="14">
        <v>2800</v>
      </c>
      <c r="I22" s="14">
        <v>4200</v>
      </c>
      <c r="J22" s="15">
        <v>0.66666666666666663</v>
      </c>
    </row>
    <row r="23" spans="1:10" x14ac:dyDescent="0.25">
      <c r="A23" s="9">
        <v>78</v>
      </c>
      <c r="B23" s="16">
        <v>37622</v>
      </c>
      <c r="C23" s="11">
        <v>6</v>
      </c>
      <c r="D23" s="11" t="s">
        <v>106</v>
      </c>
      <c r="E23" s="11" t="s">
        <v>107</v>
      </c>
      <c r="F23" s="11" t="s">
        <v>26</v>
      </c>
      <c r="G23" s="17">
        <v>350</v>
      </c>
      <c r="H23" s="17">
        <v>2100</v>
      </c>
      <c r="I23" s="17">
        <v>4200</v>
      </c>
      <c r="J23" s="18">
        <v>0.5</v>
      </c>
    </row>
    <row r="24" spans="1:10" x14ac:dyDescent="0.25">
      <c r="A24" s="8">
        <v>78</v>
      </c>
      <c r="B24" s="13">
        <v>37987</v>
      </c>
      <c r="C24" s="10">
        <v>5</v>
      </c>
      <c r="D24" s="10" t="s">
        <v>106</v>
      </c>
      <c r="E24" s="10" t="s">
        <v>107</v>
      </c>
      <c r="F24" s="10" t="s">
        <v>26</v>
      </c>
      <c r="G24" s="14">
        <v>350</v>
      </c>
      <c r="H24" s="14">
        <v>1750</v>
      </c>
      <c r="I24" s="14">
        <v>4200</v>
      </c>
      <c r="J24" s="15">
        <v>0.41666666666666669</v>
      </c>
    </row>
    <row r="25" spans="1:10" x14ac:dyDescent="0.25">
      <c r="A25" s="9">
        <v>78</v>
      </c>
      <c r="B25" s="16">
        <v>38353</v>
      </c>
      <c r="C25" s="11">
        <v>7</v>
      </c>
      <c r="D25" s="11" t="s">
        <v>106</v>
      </c>
      <c r="E25" s="11" t="s">
        <v>107</v>
      </c>
      <c r="F25" s="11" t="s">
        <v>26</v>
      </c>
      <c r="G25" s="17">
        <v>350</v>
      </c>
      <c r="H25" s="17">
        <v>2450</v>
      </c>
      <c r="I25" s="17">
        <v>4200</v>
      </c>
      <c r="J25" s="18">
        <v>0.58333333333333337</v>
      </c>
    </row>
    <row r="26" spans="1:10" x14ac:dyDescent="0.25">
      <c r="A26" s="8">
        <v>78</v>
      </c>
      <c r="B26" s="13">
        <v>38718</v>
      </c>
      <c r="C26" s="10">
        <v>8</v>
      </c>
      <c r="D26" s="10" t="s">
        <v>106</v>
      </c>
      <c r="E26" s="10" t="s">
        <v>107</v>
      </c>
      <c r="F26" s="10" t="s">
        <v>26</v>
      </c>
      <c r="G26" s="14">
        <v>350</v>
      </c>
      <c r="H26" s="14">
        <v>2800</v>
      </c>
      <c r="I26" s="14">
        <v>4200</v>
      </c>
      <c r="J26" s="15">
        <v>0.66666666666666663</v>
      </c>
    </row>
    <row r="27" spans="1:10" x14ac:dyDescent="0.25">
      <c r="A27" s="9">
        <v>78</v>
      </c>
      <c r="B27" s="16">
        <v>39083</v>
      </c>
      <c r="C27" s="11">
        <v>7</v>
      </c>
      <c r="D27" s="11" t="s">
        <v>106</v>
      </c>
      <c r="E27" s="11" t="s">
        <v>107</v>
      </c>
      <c r="F27" s="11" t="s">
        <v>26</v>
      </c>
      <c r="G27" s="17">
        <v>350</v>
      </c>
      <c r="H27" s="17">
        <v>2450</v>
      </c>
      <c r="I27" s="17">
        <v>4200</v>
      </c>
      <c r="J27" s="18">
        <v>0.58333333333333337</v>
      </c>
    </row>
    <row r="28" spans="1:10" x14ac:dyDescent="0.25">
      <c r="A28" s="8">
        <v>78</v>
      </c>
      <c r="B28" s="13">
        <v>39448</v>
      </c>
      <c r="C28" s="10">
        <v>7</v>
      </c>
      <c r="D28" s="10" t="s">
        <v>106</v>
      </c>
      <c r="E28" s="10" t="s">
        <v>107</v>
      </c>
      <c r="F28" s="10" t="s">
        <v>26</v>
      </c>
      <c r="G28" s="14">
        <v>350</v>
      </c>
      <c r="H28" s="14">
        <v>2450</v>
      </c>
      <c r="I28" s="14">
        <v>4200</v>
      </c>
      <c r="J28" s="15">
        <v>0.58333333333333337</v>
      </c>
    </row>
    <row r="29" spans="1:10" x14ac:dyDescent="0.25">
      <c r="A29" s="9">
        <v>78</v>
      </c>
      <c r="B29" s="16">
        <v>39814</v>
      </c>
      <c r="C29" s="11">
        <v>9</v>
      </c>
      <c r="D29" s="11" t="s">
        <v>106</v>
      </c>
      <c r="E29" s="11" t="s">
        <v>107</v>
      </c>
      <c r="F29" s="11" t="s">
        <v>26</v>
      </c>
      <c r="G29" s="17">
        <v>350</v>
      </c>
      <c r="H29" s="17">
        <v>3150</v>
      </c>
      <c r="I29" s="17">
        <v>4200</v>
      </c>
      <c r="J29" s="18">
        <v>0.75</v>
      </c>
    </row>
    <row r="30" spans="1:10" x14ac:dyDescent="0.25">
      <c r="A30" s="8">
        <v>78</v>
      </c>
      <c r="B30" s="13">
        <v>40179</v>
      </c>
      <c r="C30" s="10">
        <v>6</v>
      </c>
      <c r="D30" s="10" t="s">
        <v>106</v>
      </c>
      <c r="E30" s="10" t="s">
        <v>107</v>
      </c>
      <c r="F30" s="10" t="s">
        <v>26</v>
      </c>
      <c r="G30" s="14">
        <v>350</v>
      </c>
      <c r="H30" s="14">
        <v>2100</v>
      </c>
      <c r="I30" s="14">
        <v>4200</v>
      </c>
      <c r="J30" s="15">
        <v>0.5</v>
      </c>
    </row>
    <row r="31" spans="1:10" x14ac:dyDescent="0.25">
      <c r="A31" s="9">
        <v>78</v>
      </c>
      <c r="B31" s="16">
        <v>40544</v>
      </c>
      <c r="C31" s="11">
        <v>7</v>
      </c>
      <c r="D31" s="11" t="s">
        <v>106</v>
      </c>
      <c r="E31" s="11" t="s">
        <v>107</v>
      </c>
      <c r="F31" s="11" t="s">
        <v>26</v>
      </c>
      <c r="G31" s="17">
        <v>350</v>
      </c>
      <c r="H31" s="17">
        <v>2450</v>
      </c>
      <c r="I31" s="17">
        <v>4200</v>
      </c>
      <c r="J31" s="18">
        <v>0.58333333333333337</v>
      </c>
    </row>
    <row r="32" spans="1:10" x14ac:dyDescent="0.25">
      <c r="A32" s="8">
        <v>78</v>
      </c>
      <c r="B32" s="13">
        <v>40909</v>
      </c>
      <c r="C32" s="10">
        <v>6</v>
      </c>
      <c r="D32" s="10" t="s">
        <v>106</v>
      </c>
      <c r="E32" s="10" t="s">
        <v>107</v>
      </c>
      <c r="F32" s="10" t="s">
        <v>26</v>
      </c>
      <c r="G32" s="14">
        <v>350</v>
      </c>
      <c r="H32" s="14">
        <v>2100</v>
      </c>
      <c r="I32" s="14">
        <v>4200</v>
      </c>
      <c r="J32" s="15">
        <v>0.5</v>
      </c>
    </row>
    <row r="33" spans="1:10" x14ac:dyDescent="0.25">
      <c r="A33" s="9">
        <v>78</v>
      </c>
      <c r="B33" s="16">
        <v>41275</v>
      </c>
      <c r="C33" s="11">
        <v>8</v>
      </c>
      <c r="D33" s="11" t="s">
        <v>106</v>
      </c>
      <c r="E33" s="11" t="s">
        <v>107</v>
      </c>
      <c r="F33" s="11" t="s">
        <v>26</v>
      </c>
      <c r="G33" s="17">
        <v>350</v>
      </c>
      <c r="H33" s="17">
        <v>2800</v>
      </c>
      <c r="I33" s="17">
        <v>4200</v>
      </c>
      <c r="J33" s="18">
        <v>0.66666666666666663</v>
      </c>
    </row>
    <row r="34" spans="1:10" x14ac:dyDescent="0.25">
      <c r="A34" s="8">
        <v>78</v>
      </c>
      <c r="B34" s="13">
        <v>41640</v>
      </c>
      <c r="C34" s="10">
        <v>5</v>
      </c>
      <c r="D34" s="10" t="s">
        <v>106</v>
      </c>
      <c r="E34" s="10" t="s">
        <v>107</v>
      </c>
      <c r="F34" s="10" t="s">
        <v>26</v>
      </c>
      <c r="G34" s="14">
        <v>350</v>
      </c>
      <c r="H34" s="14">
        <v>1750</v>
      </c>
      <c r="I34" s="14">
        <v>4200</v>
      </c>
      <c r="J34" s="15">
        <v>0.41666666666666669</v>
      </c>
    </row>
    <row r="35" spans="1:10" x14ac:dyDescent="0.25">
      <c r="A35" s="9">
        <v>78</v>
      </c>
      <c r="B35" s="16">
        <v>42005</v>
      </c>
      <c r="C35" s="11">
        <v>5</v>
      </c>
      <c r="D35" s="11" t="s">
        <v>106</v>
      </c>
      <c r="E35" s="11" t="s">
        <v>107</v>
      </c>
      <c r="F35" s="11" t="s">
        <v>26</v>
      </c>
      <c r="G35" s="17">
        <v>350</v>
      </c>
      <c r="H35" s="17">
        <v>1750</v>
      </c>
      <c r="I35" s="17">
        <v>4200</v>
      </c>
      <c r="J35" s="18">
        <v>0.41666666666666669</v>
      </c>
    </row>
    <row r="36" spans="1:10" x14ac:dyDescent="0.25">
      <c r="A36" s="8">
        <v>78</v>
      </c>
      <c r="B36" s="13">
        <v>42370</v>
      </c>
      <c r="C36" s="10">
        <v>8</v>
      </c>
      <c r="D36" s="10" t="s">
        <v>106</v>
      </c>
      <c r="E36" s="10" t="s">
        <v>107</v>
      </c>
      <c r="F36" s="10" t="s">
        <v>26</v>
      </c>
      <c r="G36" s="14">
        <v>350</v>
      </c>
      <c r="H36" s="14">
        <v>2800</v>
      </c>
      <c r="I36" s="14">
        <v>4200</v>
      </c>
      <c r="J36" s="15">
        <v>0.66666666666666663</v>
      </c>
    </row>
    <row r="37" spans="1:10" x14ac:dyDescent="0.25">
      <c r="A37" s="9">
        <v>78</v>
      </c>
      <c r="B37" s="16">
        <v>42736</v>
      </c>
      <c r="C37" s="11">
        <v>8</v>
      </c>
      <c r="D37" s="11" t="s">
        <v>106</v>
      </c>
      <c r="E37" s="11" t="s">
        <v>107</v>
      </c>
      <c r="F37" s="11" t="s">
        <v>26</v>
      </c>
      <c r="G37" s="17">
        <v>350</v>
      </c>
      <c r="H37" s="17">
        <v>2800</v>
      </c>
      <c r="I37" s="17">
        <v>4200</v>
      </c>
      <c r="J37" s="18">
        <v>0.66666666666666663</v>
      </c>
    </row>
    <row r="38" spans="1:10" x14ac:dyDescent="0.25">
      <c r="A38" s="8">
        <v>78</v>
      </c>
      <c r="B38" s="13">
        <v>43101</v>
      </c>
      <c r="C38" s="10">
        <v>8</v>
      </c>
      <c r="D38" s="10" t="s">
        <v>106</v>
      </c>
      <c r="E38" s="10" t="s">
        <v>107</v>
      </c>
      <c r="F38" s="10" t="s">
        <v>26</v>
      </c>
      <c r="G38" s="14">
        <v>350</v>
      </c>
      <c r="H38" s="14">
        <v>2800</v>
      </c>
      <c r="I38" s="14">
        <v>4200</v>
      </c>
      <c r="J38" s="15">
        <v>0.66666666666666663</v>
      </c>
    </row>
    <row r="39" spans="1:10" x14ac:dyDescent="0.25">
      <c r="A39" s="9">
        <v>78</v>
      </c>
      <c r="B39" s="16">
        <v>43466</v>
      </c>
      <c r="C39" s="11">
        <v>7</v>
      </c>
      <c r="D39" s="11" t="s">
        <v>106</v>
      </c>
      <c r="E39" s="11" t="s">
        <v>107</v>
      </c>
      <c r="F39" s="11" t="s">
        <v>26</v>
      </c>
      <c r="G39" s="17">
        <v>350</v>
      </c>
      <c r="H39" s="17">
        <v>2450</v>
      </c>
      <c r="I39" s="17">
        <v>4200</v>
      </c>
      <c r="J39" s="18">
        <v>0.58333333333333337</v>
      </c>
    </row>
    <row r="40" spans="1:10" x14ac:dyDescent="0.25">
      <c r="A40" s="8">
        <v>79</v>
      </c>
      <c r="B40" s="13">
        <v>36892</v>
      </c>
      <c r="C40" s="10">
        <v>6</v>
      </c>
      <c r="D40" s="10" t="s">
        <v>106</v>
      </c>
      <c r="E40" s="10" t="s">
        <v>107</v>
      </c>
      <c r="F40" s="10" t="s">
        <v>20</v>
      </c>
      <c r="G40" s="14">
        <v>420</v>
      </c>
      <c r="H40" s="14">
        <v>2520</v>
      </c>
      <c r="I40" s="14">
        <v>5040</v>
      </c>
      <c r="J40" s="15">
        <v>0.5</v>
      </c>
    </row>
    <row r="41" spans="1:10" x14ac:dyDescent="0.25">
      <c r="A41" s="9">
        <v>79</v>
      </c>
      <c r="B41" s="16">
        <v>37257</v>
      </c>
      <c r="C41" s="11">
        <v>9</v>
      </c>
      <c r="D41" s="11" t="s">
        <v>106</v>
      </c>
      <c r="E41" s="11" t="s">
        <v>107</v>
      </c>
      <c r="F41" s="11" t="s">
        <v>20</v>
      </c>
      <c r="G41" s="17">
        <v>420</v>
      </c>
      <c r="H41" s="17">
        <v>3780</v>
      </c>
      <c r="I41" s="17">
        <v>5040</v>
      </c>
      <c r="J41" s="18">
        <v>0.75</v>
      </c>
    </row>
    <row r="42" spans="1:10" x14ac:dyDescent="0.25">
      <c r="A42" s="8">
        <v>79</v>
      </c>
      <c r="B42" s="13">
        <v>37622</v>
      </c>
      <c r="C42" s="10">
        <v>5</v>
      </c>
      <c r="D42" s="10" t="s">
        <v>106</v>
      </c>
      <c r="E42" s="10" t="s">
        <v>107</v>
      </c>
      <c r="F42" s="10" t="s">
        <v>20</v>
      </c>
      <c r="G42" s="14">
        <v>420</v>
      </c>
      <c r="H42" s="14">
        <v>2100</v>
      </c>
      <c r="I42" s="14">
        <v>5040</v>
      </c>
      <c r="J42" s="15">
        <v>0.41666666666666669</v>
      </c>
    </row>
    <row r="43" spans="1:10" x14ac:dyDescent="0.25">
      <c r="A43" s="9">
        <v>79</v>
      </c>
      <c r="B43" s="16">
        <v>37987</v>
      </c>
      <c r="C43" s="11">
        <v>6</v>
      </c>
      <c r="D43" s="11" t="s">
        <v>106</v>
      </c>
      <c r="E43" s="11" t="s">
        <v>107</v>
      </c>
      <c r="F43" s="11" t="s">
        <v>20</v>
      </c>
      <c r="G43" s="17">
        <v>420</v>
      </c>
      <c r="H43" s="17">
        <v>2520</v>
      </c>
      <c r="I43" s="17">
        <v>5040</v>
      </c>
      <c r="J43" s="18">
        <v>0.5</v>
      </c>
    </row>
    <row r="44" spans="1:10" x14ac:dyDescent="0.25">
      <c r="A44" s="8">
        <v>79</v>
      </c>
      <c r="B44" s="13">
        <v>38353</v>
      </c>
      <c r="C44" s="10">
        <v>6</v>
      </c>
      <c r="D44" s="10" t="s">
        <v>106</v>
      </c>
      <c r="E44" s="10" t="s">
        <v>107</v>
      </c>
      <c r="F44" s="10" t="s">
        <v>20</v>
      </c>
      <c r="G44" s="14">
        <v>420</v>
      </c>
      <c r="H44" s="14">
        <v>2520</v>
      </c>
      <c r="I44" s="14">
        <v>5040</v>
      </c>
      <c r="J44" s="15">
        <v>0.5</v>
      </c>
    </row>
    <row r="45" spans="1:10" x14ac:dyDescent="0.25">
      <c r="A45" s="9">
        <v>79</v>
      </c>
      <c r="B45" s="16">
        <v>38718</v>
      </c>
      <c r="C45" s="11">
        <v>7</v>
      </c>
      <c r="D45" s="11" t="s">
        <v>106</v>
      </c>
      <c r="E45" s="11" t="s">
        <v>107</v>
      </c>
      <c r="F45" s="11" t="s">
        <v>20</v>
      </c>
      <c r="G45" s="17">
        <v>420</v>
      </c>
      <c r="H45" s="17">
        <v>2940</v>
      </c>
      <c r="I45" s="17">
        <v>5040</v>
      </c>
      <c r="J45" s="18">
        <v>0.58333333333333337</v>
      </c>
    </row>
    <row r="46" spans="1:10" x14ac:dyDescent="0.25">
      <c r="A46" s="8">
        <v>79</v>
      </c>
      <c r="B46" s="13">
        <v>39083</v>
      </c>
      <c r="C46" s="10">
        <v>5</v>
      </c>
      <c r="D46" s="10" t="s">
        <v>106</v>
      </c>
      <c r="E46" s="10" t="s">
        <v>107</v>
      </c>
      <c r="F46" s="10" t="s">
        <v>20</v>
      </c>
      <c r="G46" s="14">
        <v>420</v>
      </c>
      <c r="H46" s="14">
        <v>2100</v>
      </c>
      <c r="I46" s="14">
        <v>5040</v>
      </c>
      <c r="J46" s="15">
        <v>0.41666666666666669</v>
      </c>
    </row>
    <row r="47" spans="1:10" x14ac:dyDescent="0.25">
      <c r="A47" s="9">
        <v>79</v>
      </c>
      <c r="B47" s="16">
        <v>39448</v>
      </c>
      <c r="C47" s="11">
        <v>9</v>
      </c>
      <c r="D47" s="11" t="s">
        <v>106</v>
      </c>
      <c r="E47" s="11" t="s">
        <v>107</v>
      </c>
      <c r="F47" s="11" t="s">
        <v>20</v>
      </c>
      <c r="G47" s="17">
        <v>420</v>
      </c>
      <c r="H47" s="17">
        <v>3780</v>
      </c>
      <c r="I47" s="17">
        <v>5040</v>
      </c>
      <c r="J47" s="18">
        <v>0.75</v>
      </c>
    </row>
    <row r="48" spans="1:10" x14ac:dyDescent="0.25">
      <c r="A48" s="8">
        <v>79</v>
      </c>
      <c r="B48" s="13">
        <v>39814</v>
      </c>
      <c r="C48" s="10">
        <v>9</v>
      </c>
      <c r="D48" s="10" t="s">
        <v>106</v>
      </c>
      <c r="E48" s="10" t="s">
        <v>107</v>
      </c>
      <c r="F48" s="10" t="s">
        <v>20</v>
      </c>
      <c r="G48" s="14">
        <v>420</v>
      </c>
      <c r="H48" s="14">
        <v>3780</v>
      </c>
      <c r="I48" s="14">
        <v>5040</v>
      </c>
      <c r="J48" s="15">
        <v>0.75</v>
      </c>
    </row>
    <row r="49" spans="1:10" x14ac:dyDescent="0.25">
      <c r="A49" s="9">
        <v>79</v>
      </c>
      <c r="B49" s="16">
        <v>40179</v>
      </c>
      <c r="C49" s="11">
        <v>7</v>
      </c>
      <c r="D49" s="11" t="s">
        <v>106</v>
      </c>
      <c r="E49" s="11" t="s">
        <v>107</v>
      </c>
      <c r="F49" s="11" t="s">
        <v>20</v>
      </c>
      <c r="G49" s="17">
        <v>420</v>
      </c>
      <c r="H49" s="17">
        <v>2940</v>
      </c>
      <c r="I49" s="17">
        <v>5040</v>
      </c>
      <c r="J49" s="18">
        <v>0.58333333333333337</v>
      </c>
    </row>
    <row r="50" spans="1:10" x14ac:dyDescent="0.25">
      <c r="A50" s="8">
        <v>79</v>
      </c>
      <c r="B50" s="13">
        <v>40544</v>
      </c>
      <c r="C50" s="10">
        <v>6</v>
      </c>
      <c r="D50" s="10" t="s">
        <v>106</v>
      </c>
      <c r="E50" s="10" t="s">
        <v>107</v>
      </c>
      <c r="F50" s="10" t="s">
        <v>20</v>
      </c>
      <c r="G50" s="14">
        <v>420</v>
      </c>
      <c r="H50" s="14">
        <v>2520</v>
      </c>
      <c r="I50" s="14">
        <v>5040</v>
      </c>
      <c r="J50" s="15">
        <v>0.5</v>
      </c>
    </row>
    <row r="51" spans="1:10" x14ac:dyDescent="0.25">
      <c r="A51" s="9">
        <v>79</v>
      </c>
      <c r="B51" s="16">
        <v>40909</v>
      </c>
      <c r="C51" s="11">
        <v>5</v>
      </c>
      <c r="D51" s="11" t="s">
        <v>106</v>
      </c>
      <c r="E51" s="11" t="s">
        <v>107</v>
      </c>
      <c r="F51" s="11" t="s">
        <v>20</v>
      </c>
      <c r="G51" s="17">
        <v>420</v>
      </c>
      <c r="H51" s="17">
        <v>2100</v>
      </c>
      <c r="I51" s="17">
        <v>5040</v>
      </c>
      <c r="J51" s="18">
        <v>0.41666666666666669</v>
      </c>
    </row>
    <row r="52" spans="1:10" x14ac:dyDescent="0.25">
      <c r="A52" s="8">
        <v>79</v>
      </c>
      <c r="B52" s="13">
        <v>41275</v>
      </c>
      <c r="C52" s="10">
        <v>5</v>
      </c>
      <c r="D52" s="10" t="s">
        <v>106</v>
      </c>
      <c r="E52" s="10" t="s">
        <v>107</v>
      </c>
      <c r="F52" s="10" t="s">
        <v>20</v>
      </c>
      <c r="G52" s="14">
        <v>420</v>
      </c>
      <c r="H52" s="14">
        <v>2100</v>
      </c>
      <c r="I52" s="14">
        <v>5040</v>
      </c>
      <c r="J52" s="15">
        <v>0.41666666666666669</v>
      </c>
    </row>
    <row r="53" spans="1:10" x14ac:dyDescent="0.25">
      <c r="A53" s="9">
        <v>79</v>
      </c>
      <c r="B53" s="16">
        <v>41640</v>
      </c>
      <c r="C53" s="11">
        <v>7</v>
      </c>
      <c r="D53" s="11" t="s">
        <v>106</v>
      </c>
      <c r="E53" s="11" t="s">
        <v>107</v>
      </c>
      <c r="F53" s="11" t="s">
        <v>20</v>
      </c>
      <c r="G53" s="17">
        <v>420</v>
      </c>
      <c r="H53" s="17">
        <v>2940</v>
      </c>
      <c r="I53" s="17">
        <v>5040</v>
      </c>
      <c r="J53" s="18">
        <v>0.58333333333333337</v>
      </c>
    </row>
    <row r="54" spans="1:10" x14ac:dyDescent="0.25">
      <c r="A54" s="8">
        <v>79</v>
      </c>
      <c r="B54" s="13">
        <v>42005</v>
      </c>
      <c r="C54" s="10">
        <v>7</v>
      </c>
      <c r="D54" s="10" t="s">
        <v>106</v>
      </c>
      <c r="E54" s="10" t="s">
        <v>107</v>
      </c>
      <c r="F54" s="10" t="s">
        <v>20</v>
      </c>
      <c r="G54" s="14">
        <v>420</v>
      </c>
      <c r="H54" s="14">
        <v>2940</v>
      </c>
      <c r="I54" s="14">
        <v>5040</v>
      </c>
      <c r="J54" s="15">
        <v>0.58333333333333337</v>
      </c>
    </row>
    <row r="55" spans="1:10" x14ac:dyDescent="0.25">
      <c r="A55" s="9">
        <v>79</v>
      </c>
      <c r="B55" s="16">
        <v>42370</v>
      </c>
      <c r="C55" s="11">
        <v>6</v>
      </c>
      <c r="D55" s="11" t="s">
        <v>106</v>
      </c>
      <c r="E55" s="11" t="s">
        <v>107</v>
      </c>
      <c r="F55" s="11" t="s">
        <v>20</v>
      </c>
      <c r="G55" s="17">
        <v>420</v>
      </c>
      <c r="H55" s="17">
        <v>2520</v>
      </c>
      <c r="I55" s="17">
        <v>5040</v>
      </c>
      <c r="J55" s="18">
        <v>0.5</v>
      </c>
    </row>
    <row r="56" spans="1:10" x14ac:dyDescent="0.25">
      <c r="A56" s="8">
        <v>79</v>
      </c>
      <c r="B56" s="13">
        <v>42736</v>
      </c>
      <c r="C56" s="10">
        <v>6</v>
      </c>
      <c r="D56" s="10" t="s">
        <v>106</v>
      </c>
      <c r="E56" s="10" t="s">
        <v>107</v>
      </c>
      <c r="F56" s="10" t="s">
        <v>20</v>
      </c>
      <c r="G56" s="14">
        <v>420</v>
      </c>
      <c r="H56" s="14">
        <v>2520</v>
      </c>
      <c r="I56" s="14">
        <v>5040</v>
      </c>
      <c r="J56" s="15">
        <v>0.5</v>
      </c>
    </row>
    <row r="57" spans="1:10" x14ac:dyDescent="0.25">
      <c r="A57" s="9">
        <v>79</v>
      </c>
      <c r="B57" s="16">
        <v>43101</v>
      </c>
      <c r="C57" s="11">
        <v>7</v>
      </c>
      <c r="D57" s="11" t="s">
        <v>106</v>
      </c>
      <c r="E57" s="11" t="s">
        <v>107</v>
      </c>
      <c r="F57" s="11" t="s">
        <v>20</v>
      </c>
      <c r="G57" s="17">
        <v>420</v>
      </c>
      <c r="H57" s="17">
        <v>2940</v>
      </c>
      <c r="I57" s="17">
        <v>5040</v>
      </c>
      <c r="J57" s="18">
        <v>0.58333333333333337</v>
      </c>
    </row>
    <row r="58" spans="1:10" x14ac:dyDescent="0.25">
      <c r="A58" s="8">
        <v>79</v>
      </c>
      <c r="B58" s="13">
        <v>43466</v>
      </c>
      <c r="C58" s="10">
        <v>5</v>
      </c>
      <c r="D58" s="10" t="s">
        <v>106</v>
      </c>
      <c r="E58" s="10" t="s">
        <v>107</v>
      </c>
      <c r="F58" s="10" t="s">
        <v>20</v>
      </c>
      <c r="G58" s="14">
        <v>420</v>
      </c>
      <c r="H58" s="14">
        <v>2100</v>
      </c>
      <c r="I58" s="14">
        <v>5040</v>
      </c>
      <c r="J58" s="15">
        <v>0.41666666666666669</v>
      </c>
    </row>
    <row r="59" spans="1:10" x14ac:dyDescent="0.25">
      <c r="A59" s="9">
        <v>80</v>
      </c>
      <c r="B59" s="16">
        <v>36892</v>
      </c>
      <c r="C59" s="11">
        <v>7</v>
      </c>
      <c r="D59" s="11" t="s">
        <v>106</v>
      </c>
      <c r="E59" s="11" t="s">
        <v>107</v>
      </c>
      <c r="F59" s="11" t="s">
        <v>26</v>
      </c>
      <c r="G59" s="17">
        <v>700</v>
      </c>
      <c r="H59" s="17">
        <v>4900</v>
      </c>
      <c r="I59" s="17">
        <v>8400</v>
      </c>
      <c r="J59" s="18">
        <v>0.58333333333333337</v>
      </c>
    </row>
    <row r="60" spans="1:10" x14ac:dyDescent="0.25">
      <c r="A60" s="8">
        <v>80</v>
      </c>
      <c r="B60" s="13">
        <v>37257</v>
      </c>
      <c r="C60" s="10">
        <v>6</v>
      </c>
      <c r="D60" s="10" t="s">
        <v>106</v>
      </c>
      <c r="E60" s="10" t="s">
        <v>107</v>
      </c>
      <c r="F60" s="10" t="s">
        <v>26</v>
      </c>
      <c r="G60" s="14">
        <v>700</v>
      </c>
      <c r="H60" s="14">
        <v>4200</v>
      </c>
      <c r="I60" s="14">
        <v>8400</v>
      </c>
      <c r="J60" s="15">
        <v>0.5</v>
      </c>
    </row>
    <row r="61" spans="1:10" x14ac:dyDescent="0.25">
      <c r="A61" s="9">
        <v>80</v>
      </c>
      <c r="B61" s="16">
        <v>37622</v>
      </c>
      <c r="C61" s="11">
        <v>6</v>
      </c>
      <c r="D61" s="11" t="s">
        <v>106</v>
      </c>
      <c r="E61" s="11" t="s">
        <v>107</v>
      </c>
      <c r="F61" s="11" t="s">
        <v>26</v>
      </c>
      <c r="G61" s="17">
        <v>700</v>
      </c>
      <c r="H61" s="17">
        <v>4200</v>
      </c>
      <c r="I61" s="17">
        <v>8400</v>
      </c>
      <c r="J61" s="18">
        <v>0.5</v>
      </c>
    </row>
    <row r="62" spans="1:10" x14ac:dyDescent="0.25">
      <c r="A62" s="8">
        <v>80</v>
      </c>
      <c r="B62" s="13">
        <v>37987</v>
      </c>
      <c r="C62" s="10">
        <v>9</v>
      </c>
      <c r="D62" s="10" t="s">
        <v>106</v>
      </c>
      <c r="E62" s="10" t="s">
        <v>107</v>
      </c>
      <c r="F62" s="10" t="s">
        <v>26</v>
      </c>
      <c r="G62" s="14">
        <v>700</v>
      </c>
      <c r="H62" s="14">
        <v>6300</v>
      </c>
      <c r="I62" s="14">
        <v>8400</v>
      </c>
      <c r="J62" s="15">
        <v>0.75</v>
      </c>
    </row>
    <row r="63" spans="1:10" x14ac:dyDescent="0.25">
      <c r="A63" s="9">
        <v>80</v>
      </c>
      <c r="B63" s="16">
        <v>38353</v>
      </c>
      <c r="C63" s="11">
        <v>7</v>
      </c>
      <c r="D63" s="11" t="s">
        <v>106</v>
      </c>
      <c r="E63" s="11" t="s">
        <v>107</v>
      </c>
      <c r="F63" s="11" t="s">
        <v>26</v>
      </c>
      <c r="G63" s="17">
        <v>700</v>
      </c>
      <c r="H63" s="17">
        <v>4900</v>
      </c>
      <c r="I63" s="17">
        <v>8400</v>
      </c>
      <c r="J63" s="18">
        <v>0.58333333333333337</v>
      </c>
    </row>
    <row r="64" spans="1:10" x14ac:dyDescent="0.25">
      <c r="A64" s="8">
        <v>80</v>
      </c>
      <c r="B64" s="13">
        <v>38718</v>
      </c>
      <c r="C64" s="10">
        <v>7</v>
      </c>
      <c r="D64" s="10" t="s">
        <v>106</v>
      </c>
      <c r="E64" s="10" t="s">
        <v>107</v>
      </c>
      <c r="F64" s="10" t="s">
        <v>26</v>
      </c>
      <c r="G64" s="14">
        <v>700</v>
      </c>
      <c r="H64" s="14">
        <v>4900</v>
      </c>
      <c r="I64" s="14">
        <v>8400</v>
      </c>
      <c r="J64" s="15">
        <v>0.58333333333333337</v>
      </c>
    </row>
    <row r="65" spans="1:10" x14ac:dyDescent="0.25">
      <c r="A65" s="9">
        <v>80</v>
      </c>
      <c r="B65" s="16">
        <v>39083</v>
      </c>
      <c r="C65" s="11">
        <v>7</v>
      </c>
      <c r="D65" s="11" t="s">
        <v>106</v>
      </c>
      <c r="E65" s="11" t="s">
        <v>107</v>
      </c>
      <c r="F65" s="11" t="s">
        <v>26</v>
      </c>
      <c r="G65" s="17">
        <v>700</v>
      </c>
      <c r="H65" s="17">
        <v>4900</v>
      </c>
      <c r="I65" s="17">
        <v>8400</v>
      </c>
      <c r="J65" s="18">
        <v>0.58333333333333337</v>
      </c>
    </row>
    <row r="66" spans="1:10" x14ac:dyDescent="0.25">
      <c r="A66" s="8">
        <v>80</v>
      </c>
      <c r="B66" s="13">
        <v>39448</v>
      </c>
      <c r="C66" s="10">
        <v>9</v>
      </c>
      <c r="D66" s="10" t="s">
        <v>106</v>
      </c>
      <c r="E66" s="10" t="s">
        <v>107</v>
      </c>
      <c r="F66" s="10" t="s">
        <v>26</v>
      </c>
      <c r="G66" s="14">
        <v>700</v>
      </c>
      <c r="H66" s="14">
        <v>6300</v>
      </c>
      <c r="I66" s="14">
        <v>8400</v>
      </c>
      <c r="J66" s="15">
        <v>0.75</v>
      </c>
    </row>
    <row r="67" spans="1:10" x14ac:dyDescent="0.25">
      <c r="A67" s="9">
        <v>80</v>
      </c>
      <c r="B67" s="16">
        <v>39814</v>
      </c>
      <c r="C67" s="11">
        <v>8</v>
      </c>
      <c r="D67" s="11" t="s">
        <v>106</v>
      </c>
      <c r="E67" s="11" t="s">
        <v>107</v>
      </c>
      <c r="F67" s="11" t="s">
        <v>26</v>
      </c>
      <c r="G67" s="17">
        <v>700</v>
      </c>
      <c r="H67" s="17">
        <v>5600</v>
      </c>
      <c r="I67" s="17">
        <v>8400</v>
      </c>
      <c r="J67" s="18">
        <v>0.66666666666666663</v>
      </c>
    </row>
    <row r="68" spans="1:10" x14ac:dyDescent="0.25">
      <c r="A68" s="8">
        <v>80</v>
      </c>
      <c r="B68" s="13">
        <v>40179</v>
      </c>
      <c r="C68" s="10">
        <v>7</v>
      </c>
      <c r="D68" s="10" t="s">
        <v>106</v>
      </c>
      <c r="E68" s="10" t="s">
        <v>107</v>
      </c>
      <c r="F68" s="10" t="s">
        <v>26</v>
      </c>
      <c r="G68" s="14">
        <v>700</v>
      </c>
      <c r="H68" s="14">
        <v>4900</v>
      </c>
      <c r="I68" s="14">
        <v>8400</v>
      </c>
      <c r="J68" s="15">
        <v>0.58333333333333337</v>
      </c>
    </row>
    <row r="69" spans="1:10" x14ac:dyDescent="0.25">
      <c r="A69" s="9">
        <v>80</v>
      </c>
      <c r="B69" s="16">
        <v>40544</v>
      </c>
      <c r="C69" s="11">
        <v>5</v>
      </c>
      <c r="D69" s="11" t="s">
        <v>106</v>
      </c>
      <c r="E69" s="11" t="s">
        <v>107</v>
      </c>
      <c r="F69" s="11" t="s">
        <v>26</v>
      </c>
      <c r="G69" s="17">
        <v>700</v>
      </c>
      <c r="H69" s="17">
        <v>3500</v>
      </c>
      <c r="I69" s="17">
        <v>8400</v>
      </c>
      <c r="J69" s="18">
        <v>0.41666666666666669</v>
      </c>
    </row>
    <row r="70" spans="1:10" x14ac:dyDescent="0.25">
      <c r="A70" s="8">
        <v>80</v>
      </c>
      <c r="B70" s="13">
        <v>40909</v>
      </c>
      <c r="C70" s="10">
        <v>5</v>
      </c>
      <c r="D70" s="10" t="s">
        <v>106</v>
      </c>
      <c r="E70" s="10" t="s">
        <v>107</v>
      </c>
      <c r="F70" s="10" t="s">
        <v>26</v>
      </c>
      <c r="G70" s="14">
        <v>700</v>
      </c>
      <c r="H70" s="14">
        <v>3500</v>
      </c>
      <c r="I70" s="14">
        <v>8400</v>
      </c>
      <c r="J70" s="15">
        <v>0.41666666666666669</v>
      </c>
    </row>
    <row r="71" spans="1:10" x14ac:dyDescent="0.25">
      <c r="A71" s="9">
        <v>80</v>
      </c>
      <c r="B71" s="16">
        <v>41275</v>
      </c>
      <c r="C71" s="11">
        <v>6</v>
      </c>
      <c r="D71" s="11" t="s">
        <v>106</v>
      </c>
      <c r="E71" s="11" t="s">
        <v>107</v>
      </c>
      <c r="F71" s="11" t="s">
        <v>26</v>
      </c>
      <c r="G71" s="17">
        <v>700</v>
      </c>
      <c r="H71" s="17">
        <v>4200</v>
      </c>
      <c r="I71" s="17">
        <v>8400</v>
      </c>
      <c r="J71" s="18">
        <v>0.5</v>
      </c>
    </row>
    <row r="72" spans="1:10" x14ac:dyDescent="0.25">
      <c r="A72" s="8">
        <v>80</v>
      </c>
      <c r="B72" s="13">
        <v>41640</v>
      </c>
      <c r="C72" s="10">
        <v>5</v>
      </c>
      <c r="D72" s="10" t="s">
        <v>106</v>
      </c>
      <c r="E72" s="10" t="s">
        <v>107</v>
      </c>
      <c r="F72" s="10" t="s">
        <v>26</v>
      </c>
      <c r="G72" s="14">
        <v>700</v>
      </c>
      <c r="H72" s="14">
        <v>3500</v>
      </c>
      <c r="I72" s="14">
        <v>8400</v>
      </c>
      <c r="J72" s="15">
        <v>0.41666666666666669</v>
      </c>
    </row>
    <row r="73" spans="1:10" x14ac:dyDescent="0.25">
      <c r="A73" s="9">
        <v>80</v>
      </c>
      <c r="B73" s="16">
        <v>42005</v>
      </c>
      <c r="C73" s="11">
        <v>7</v>
      </c>
      <c r="D73" s="11" t="s">
        <v>106</v>
      </c>
      <c r="E73" s="11" t="s">
        <v>107</v>
      </c>
      <c r="F73" s="11" t="s">
        <v>26</v>
      </c>
      <c r="G73" s="17">
        <v>700</v>
      </c>
      <c r="H73" s="17">
        <v>4900</v>
      </c>
      <c r="I73" s="17">
        <v>8400</v>
      </c>
      <c r="J73" s="18">
        <v>0.58333333333333337</v>
      </c>
    </row>
    <row r="74" spans="1:10" x14ac:dyDescent="0.25">
      <c r="A74" s="8">
        <v>80</v>
      </c>
      <c r="B74" s="13">
        <v>42370</v>
      </c>
      <c r="C74" s="10">
        <v>6</v>
      </c>
      <c r="D74" s="10" t="s">
        <v>106</v>
      </c>
      <c r="E74" s="10" t="s">
        <v>107</v>
      </c>
      <c r="F74" s="10" t="s">
        <v>26</v>
      </c>
      <c r="G74" s="14">
        <v>700</v>
      </c>
      <c r="H74" s="14">
        <v>4200</v>
      </c>
      <c r="I74" s="14">
        <v>8400</v>
      </c>
      <c r="J74" s="15">
        <v>0.5</v>
      </c>
    </row>
    <row r="75" spans="1:10" x14ac:dyDescent="0.25">
      <c r="A75" s="9">
        <v>80</v>
      </c>
      <c r="B75" s="16">
        <v>42736</v>
      </c>
      <c r="C75" s="11">
        <v>6</v>
      </c>
      <c r="D75" s="11" t="s">
        <v>106</v>
      </c>
      <c r="E75" s="11" t="s">
        <v>107</v>
      </c>
      <c r="F75" s="11" t="s">
        <v>26</v>
      </c>
      <c r="G75" s="17">
        <v>700</v>
      </c>
      <c r="H75" s="17">
        <v>4200</v>
      </c>
      <c r="I75" s="17">
        <v>8400</v>
      </c>
      <c r="J75" s="18">
        <v>0.5</v>
      </c>
    </row>
    <row r="76" spans="1:10" x14ac:dyDescent="0.25">
      <c r="A76" s="8">
        <v>80</v>
      </c>
      <c r="B76" s="13">
        <v>43101</v>
      </c>
      <c r="C76" s="10">
        <v>7</v>
      </c>
      <c r="D76" s="10" t="s">
        <v>106</v>
      </c>
      <c r="E76" s="10" t="s">
        <v>107</v>
      </c>
      <c r="F76" s="10" t="s">
        <v>26</v>
      </c>
      <c r="G76" s="14">
        <v>700</v>
      </c>
      <c r="H76" s="14">
        <v>4900</v>
      </c>
      <c r="I76" s="14">
        <v>8400</v>
      </c>
      <c r="J76" s="15">
        <v>0.58333333333333337</v>
      </c>
    </row>
    <row r="77" spans="1:10" x14ac:dyDescent="0.25">
      <c r="A77" s="9">
        <v>80</v>
      </c>
      <c r="B77" s="16">
        <v>43466</v>
      </c>
      <c r="C77" s="11">
        <v>9</v>
      </c>
      <c r="D77" s="11" t="s">
        <v>106</v>
      </c>
      <c r="E77" s="11" t="s">
        <v>107</v>
      </c>
      <c r="F77" s="11" t="s">
        <v>26</v>
      </c>
      <c r="G77" s="17">
        <v>700</v>
      </c>
      <c r="H77" s="17">
        <v>6300</v>
      </c>
      <c r="I77" s="17">
        <v>8400</v>
      </c>
      <c r="J77" s="18">
        <v>0.75</v>
      </c>
    </row>
    <row r="78" spans="1:10" x14ac:dyDescent="0.25">
      <c r="A78" s="8">
        <v>81</v>
      </c>
      <c r="B78" s="13">
        <v>36892</v>
      </c>
      <c r="C78" s="10">
        <v>6</v>
      </c>
      <c r="D78" s="10" t="s">
        <v>106</v>
      </c>
      <c r="E78" s="10" t="s">
        <v>107</v>
      </c>
      <c r="F78" s="10" t="s">
        <v>26</v>
      </c>
      <c r="G78" s="14">
        <v>630</v>
      </c>
      <c r="H78" s="14">
        <v>3780</v>
      </c>
      <c r="I78" s="14">
        <v>7560</v>
      </c>
      <c r="J78" s="15">
        <v>0.5</v>
      </c>
    </row>
    <row r="79" spans="1:10" x14ac:dyDescent="0.25">
      <c r="A79" s="9">
        <v>81</v>
      </c>
      <c r="B79" s="16">
        <v>37257</v>
      </c>
      <c r="C79" s="11">
        <v>9</v>
      </c>
      <c r="D79" s="11" t="s">
        <v>106</v>
      </c>
      <c r="E79" s="11" t="s">
        <v>107</v>
      </c>
      <c r="F79" s="11" t="s">
        <v>26</v>
      </c>
      <c r="G79" s="17">
        <v>630</v>
      </c>
      <c r="H79" s="17">
        <v>5670</v>
      </c>
      <c r="I79" s="17">
        <v>7560</v>
      </c>
      <c r="J79" s="18">
        <v>0.75</v>
      </c>
    </row>
    <row r="80" spans="1:10" x14ac:dyDescent="0.25">
      <c r="A80" s="8">
        <v>81</v>
      </c>
      <c r="B80" s="13">
        <v>37622</v>
      </c>
      <c r="C80" s="10">
        <v>5</v>
      </c>
      <c r="D80" s="10" t="s">
        <v>106</v>
      </c>
      <c r="E80" s="10" t="s">
        <v>107</v>
      </c>
      <c r="F80" s="10" t="s">
        <v>26</v>
      </c>
      <c r="G80" s="14">
        <v>630</v>
      </c>
      <c r="H80" s="14">
        <v>3150</v>
      </c>
      <c r="I80" s="14">
        <v>7560</v>
      </c>
      <c r="J80" s="15">
        <v>0.41666666666666669</v>
      </c>
    </row>
    <row r="81" spans="1:10" x14ac:dyDescent="0.25">
      <c r="A81" s="9">
        <v>81</v>
      </c>
      <c r="B81" s="16">
        <v>37987</v>
      </c>
      <c r="C81" s="11">
        <v>8</v>
      </c>
      <c r="D81" s="11" t="s">
        <v>106</v>
      </c>
      <c r="E81" s="11" t="s">
        <v>107</v>
      </c>
      <c r="F81" s="11" t="s">
        <v>26</v>
      </c>
      <c r="G81" s="17">
        <v>630</v>
      </c>
      <c r="H81" s="17">
        <v>5040</v>
      </c>
      <c r="I81" s="17">
        <v>7560</v>
      </c>
      <c r="J81" s="18">
        <v>0.66666666666666663</v>
      </c>
    </row>
    <row r="82" spans="1:10" x14ac:dyDescent="0.25">
      <c r="A82" s="8">
        <v>81</v>
      </c>
      <c r="B82" s="13">
        <v>38353</v>
      </c>
      <c r="C82" s="10">
        <v>6</v>
      </c>
      <c r="D82" s="10" t="s">
        <v>106</v>
      </c>
      <c r="E82" s="10" t="s">
        <v>107</v>
      </c>
      <c r="F82" s="10" t="s">
        <v>26</v>
      </c>
      <c r="G82" s="14">
        <v>630</v>
      </c>
      <c r="H82" s="14">
        <v>3780</v>
      </c>
      <c r="I82" s="14">
        <v>7560</v>
      </c>
      <c r="J82" s="15">
        <v>0.5</v>
      </c>
    </row>
    <row r="83" spans="1:10" x14ac:dyDescent="0.25">
      <c r="A83" s="9">
        <v>81</v>
      </c>
      <c r="B83" s="16">
        <v>38718</v>
      </c>
      <c r="C83" s="11">
        <v>8</v>
      </c>
      <c r="D83" s="11" t="s">
        <v>106</v>
      </c>
      <c r="E83" s="11" t="s">
        <v>107</v>
      </c>
      <c r="F83" s="11" t="s">
        <v>26</v>
      </c>
      <c r="G83" s="17">
        <v>630</v>
      </c>
      <c r="H83" s="17">
        <v>5040</v>
      </c>
      <c r="I83" s="17">
        <v>7560</v>
      </c>
      <c r="J83" s="18">
        <v>0.66666666666666663</v>
      </c>
    </row>
    <row r="84" spans="1:10" x14ac:dyDescent="0.25">
      <c r="A84" s="8">
        <v>81</v>
      </c>
      <c r="B84" s="13">
        <v>39083</v>
      </c>
      <c r="C84" s="10">
        <v>6</v>
      </c>
      <c r="D84" s="10" t="s">
        <v>106</v>
      </c>
      <c r="E84" s="10" t="s">
        <v>107</v>
      </c>
      <c r="F84" s="10" t="s">
        <v>26</v>
      </c>
      <c r="G84" s="14">
        <v>630</v>
      </c>
      <c r="H84" s="14">
        <v>3780</v>
      </c>
      <c r="I84" s="14">
        <v>7560</v>
      </c>
      <c r="J84" s="15">
        <v>0.5</v>
      </c>
    </row>
    <row r="85" spans="1:10" x14ac:dyDescent="0.25">
      <c r="A85" s="9">
        <v>81</v>
      </c>
      <c r="B85" s="16">
        <v>39448</v>
      </c>
      <c r="C85" s="11">
        <v>9</v>
      </c>
      <c r="D85" s="11" t="s">
        <v>106</v>
      </c>
      <c r="E85" s="11" t="s">
        <v>107</v>
      </c>
      <c r="F85" s="11" t="s">
        <v>26</v>
      </c>
      <c r="G85" s="17">
        <v>630</v>
      </c>
      <c r="H85" s="17">
        <v>5670</v>
      </c>
      <c r="I85" s="17">
        <v>7560</v>
      </c>
      <c r="J85" s="18">
        <v>0.75</v>
      </c>
    </row>
    <row r="86" spans="1:10" x14ac:dyDescent="0.25">
      <c r="A86" s="8">
        <v>81</v>
      </c>
      <c r="B86" s="13">
        <v>39814</v>
      </c>
      <c r="C86" s="10">
        <v>6</v>
      </c>
      <c r="D86" s="10" t="s">
        <v>106</v>
      </c>
      <c r="E86" s="10" t="s">
        <v>107</v>
      </c>
      <c r="F86" s="10" t="s">
        <v>26</v>
      </c>
      <c r="G86" s="14">
        <v>630</v>
      </c>
      <c r="H86" s="14">
        <v>3780</v>
      </c>
      <c r="I86" s="14">
        <v>7560</v>
      </c>
      <c r="J86" s="15">
        <v>0.5</v>
      </c>
    </row>
    <row r="87" spans="1:10" x14ac:dyDescent="0.25">
      <c r="A87" s="9">
        <v>81</v>
      </c>
      <c r="B87" s="16">
        <v>40179</v>
      </c>
      <c r="C87" s="11">
        <v>5</v>
      </c>
      <c r="D87" s="11" t="s">
        <v>106</v>
      </c>
      <c r="E87" s="11" t="s">
        <v>107</v>
      </c>
      <c r="F87" s="11" t="s">
        <v>26</v>
      </c>
      <c r="G87" s="17">
        <v>630</v>
      </c>
      <c r="H87" s="17">
        <v>3150</v>
      </c>
      <c r="I87" s="17">
        <v>7560</v>
      </c>
      <c r="J87" s="18">
        <v>0.41666666666666669</v>
      </c>
    </row>
    <row r="88" spans="1:10" x14ac:dyDescent="0.25">
      <c r="A88" s="8">
        <v>81</v>
      </c>
      <c r="B88" s="13">
        <v>40544</v>
      </c>
      <c r="C88" s="10">
        <v>5</v>
      </c>
      <c r="D88" s="10" t="s">
        <v>106</v>
      </c>
      <c r="E88" s="10" t="s">
        <v>107</v>
      </c>
      <c r="F88" s="10" t="s">
        <v>26</v>
      </c>
      <c r="G88" s="14">
        <v>630</v>
      </c>
      <c r="H88" s="14">
        <v>3150</v>
      </c>
      <c r="I88" s="14">
        <v>7560</v>
      </c>
      <c r="J88" s="15">
        <v>0.41666666666666669</v>
      </c>
    </row>
    <row r="89" spans="1:10" x14ac:dyDescent="0.25">
      <c r="A89" s="9">
        <v>81</v>
      </c>
      <c r="B89" s="16">
        <v>40909</v>
      </c>
      <c r="C89" s="11">
        <v>9</v>
      </c>
      <c r="D89" s="11" t="s">
        <v>106</v>
      </c>
      <c r="E89" s="11" t="s">
        <v>107</v>
      </c>
      <c r="F89" s="11" t="s">
        <v>26</v>
      </c>
      <c r="G89" s="17">
        <v>630</v>
      </c>
      <c r="H89" s="17">
        <v>5670</v>
      </c>
      <c r="I89" s="17">
        <v>7560</v>
      </c>
      <c r="J89" s="18">
        <v>0.75</v>
      </c>
    </row>
    <row r="90" spans="1:10" x14ac:dyDescent="0.25">
      <c r="A90" s="8">
        <v>81</v>
      </c>
      <c r="B90" s="13">
        <v>41275</v>
      </c>
      <c r="C90" s="10">
        <v>6</v>
      </c>
      <c r="D90" s="10" t="s">
        <v>106</v>
      </c>
      <c r="E90" s="10" t="s">
        <v>107</v>
      </c>
      <c r="F90" s="10" t="s">
        <v>26</v>
      </c>
      <c r="G90" s="14">
        <v>630</v>
      </c>
      <c r="H90" s="14">
        <v>3780</v>
      </c>
      <c r="I90" s="14">
        <v>7560</v>
      </c>
      <c r="J90" s="15">
        <v>0.5</v>
      </c>
    </row>
    <row r="91" spans="1:10" x14ac:dyDescent="0.25">
      <c r="A91" s="9">
        <v>81</v>
      </c>
      <c r="B91" s="16">
        <v>41640</v>
      </c>
      <c r="C91" s="11">
        <v>9</v>
      </c>
      <c r="D91" s="11" t="s">
        <v>106</v>
      </c>
      <c r="E91" s="11" t="s">
        <v>107</v>
      </c>
      <c r="F91" s="11" t="s">
        <v>26</v>
      </c>
      <c r="G91" s="17">
        <v>630</v>
      </c>
      <c r="H91" s="17">
        <v>5670</v>
      </c>
      <c r="I91" s="17">
        <v>7560</v>
      </c>
      <c r="J91" s="18">
        <v>0.75</v>
      </c>
    </row>
    <row r="92" spans="1:10" x14ac:dyDescent="0.25">
      <c r="A92" s="8">
        <v>81</v>
      </c>
      <c r="B92" s="13">
        <v>42005</v>
      </c>
      <c r="C92" s="10">
        <v>9</v>
      </c>
      <c r="D92" s="10" t="s">
        <v>106</v>
      </c>
      <c r="E92" s="10" t="s">
        <v>107</v>
      </c>
      <c r="F92" s="10" t="s">
        <v>26</v>
      </c>
      <c r="G92" s="14">
        <v>630</v>
      </c>
      <c r="H92" s="14">
        <v>5670</v>
      </c>
      <c r="I92" s="14">
        <v>7560</v>
      </c>
      <c r="J92" s="15">
        <v>0.75</v>
      </c>
    </row>
    <row r="93" spans="1:10" x14ac:dyDescent="0.25">
      <c r="A93" s="9">
        <v>81</v>
      </c>
      <c r="B93" s="16">
        <v>42370</v>
      </c>
      <c r="C93" s="11">
        <v>7</v>
      </c>
      <c r="D93" s="11" t="s">
        <v>106</v>
      </c>
      <c r="E93" s="11" t="s">
        <v>107</v>
      </c>
      <c r="F93" s="11" t="s">
        <v>26</v>
      </c>
      <c r="G93" s="17">
        <v>630</v>
      </c>
      <c r="H93" s="17">
        <v>4410</v>
      </c>
      <c r="I93" s="17">
        <v>7560</v>
      </c>
      <c r="J93" s="18">
        <v>0.58333333333333337</v>
      </c>
    </row>
    <row r="94" spans="1:10" x14ac:dyDescent="0.25">
      <c r="A94" s="8">
        <v>81</v>
      </c>
      <c r="B94" s="13">
        <v>42736</v>
      </c>
      <c r="C94" s="10">
        <v>7</v>
      </c>
      <c r="D94" s="10" t="s">
        <v>106</v>
      </c>
      <c r="E94" s="10" t="s">
        <v>107</v>
      </c>
      <c r="F94" s="10" t="s">
        <v>26</v>
      </c>
      <c r="G94" s="14">
        <v>630</v>
      </c>
      <c r="H94" s="14">
        <v>4410</v>
      </c>
      <c r="I94" s="14">
        <v>7560</v>
      </c>
      <c r="J94" s="15">
        <v>0.58333333333333337</v>
      </c>
    </row>
    <row r="95" spans="1:10" x14ac:dyDescent="0.25">
      <c r="A95" s="9">
        <v>81</v>
      </c>
      <c r="B95" s="16">
        <v>43101</v>
      </c>
      <c r="C95" s="11">
        <v>10</v>
      </c>
      <c r="D95" s="11" t="s">
        <v>106</v>
      </c>
      <c r="E95" s="11" t="s">
        <v>107</v>
      </c>
      <c r="F95" s="11" t="s">
        <v>26</v>
      </c>
      <c r="G95" s="17">
        <v>630</v>
      </c>
      <c r="H95" s="17">
        <v>6300</v>
      </c>
      <c r="I95" s="17">
        <v>7560</v>
      </c>
      <c r="J95" s="18">
        <v>0.83333333333333337</v>
      </c>
    </row>
    <row r="96" spans="1:10" x14ac:dyDescent="0.25">
      <c r="A96" s="8">
        <v>81</v>
      </c>
      <c r="B96" s="13">
        <v>43466</v>
      </c>
      <c r="C96" s="10">
        <v>6</v>
      </c>
      <c r="D96" s="10" t="s">
        <v>106</v>
      </c>
      <c r="E96" s="10" t="s">
        <v>107</v>
      </c>
      <c r="F96" s="10" t="s">
        <v>26</v>
      </c>
      <c r="G96" s="14">
        <v>630</v>
      </c>
      <c r="H96" s="14">
        <v>3780</v>
      </c>
      <c r="I96" s="14">
        <v>7560</v>
      </c>
      <c r="J96" s="15">
        <v>0.5</v>
      </c>
    </row>
    <row r="97" spans="1:10" x14ac:dyDescent="0.25">
      <c r="A97" s="9">
        <v>82</v>
      </c>
      <c r="B97" s="16">
        <v>36892</v>
      </c>
      <c r="C97" s="11">
        <v>6</v>
      </c>
      <c r="D97" s="11" t="s">
        <v>106</v>
      </c>
      <c r="E97" s="11" t="s">
        <v>107</v>
      </c>
      <c r="F97" s="11" t="s">
        <v>20</v>
      </c>
      <c r="G97" s="17">
        <v>490</v>
      </c>
      <c r="H97" s="17">
        <v>2940</v>
      </c>
      <c r="I97" s="17">
        <v>5880</v>
      </c>
      <c r="J97" s="18">
        <v>0.5</v>
      </c>
    </row>
    <row r="98" spans="1:10" x14ac:dyDescent="0.25">
      <c r="A98" s="8">
        <v>82</v>
      </c>
      <c r="B98" s="13">
        <v>37257</v>
      </c>
      <c r="C98" s="10">
        <v>9</v>
      </c>
      <c r="D98" s="10" t="s">
        <v>106</v>
      </c>
      <c r="E98" s="10" t="s">
        <v>107</v>
      </c>
      <c r="F98" s="10" t="s">
        <v>20</v>
      </c>
      <c r="G98" s="14">
        <v>490</v>
      </c>
      <c r="H98" s="14">
        <v>4410</v>
      </c>
      <c r="I98" s="14">
        <v>5880</v>
      </c>
      <c r="J98" s="15">
        <v>0.75</v>
      </c>
    </row>
    <row r="99" spans="1:10" x14ac:dyDescent="0.25">
      <c r="A99" s="9">
        <v>82</v>
      </c>
      <c r="B99" s="16">
        <v>37622</v>
      </c>
      <c r="C99" s="11">
        <v>8</v>
      </c>
      <c r="D99" s="11" t="s">
        <v>106</v>
      </c>
      <c r="E99" s="11" t="s">
        <v>107</v>
      </c>
      <c r="F99" s="11" t="s">
        <v>20</v>
      </c>
      <c r="G99" s="17">
        <v>490</v>
      </c>
      <c r="H99" s="17">
        <v>3920</v>
      </c>
      <c r="I99" s="17">
        <v>5880</v>
      </c>
      <c r="J99" s="18">
        <v>0.66666666666666663</v>
      </c>
    </row>
    <row r="100" spans="1:10" x14ac:dyDescent="0.25">
      <c r="A100" s="8">
        <v>82</v>
      </c>
      <c r="B100" s="13">
        <v>37987</v>
      </c>
      <c r="C100" s="10">
        <v>7</v>
      </c>
      <c r="D100" s="10" t="s">
        <v>106</v>
      </c>
      <c r="E100" s="10" t="s">
        <v>107</v>
      </c>
      <c r="F100" s="10" t="s">
        <v>20</v>
      </c>
      <c r="G100" s="14">
        <v>490</v>
      </c>
      <c r="H100" s="14">
        <v>3430</v>
      </c>
      <c r="I100" s="14">
        <v>5880</v>
      </c>
      <c r="J100" s="15">
        <v>0.58333333333333337</v>
      </c>
    </row>
    <row r="101" spans="1:10" x14ac:dyDescent="0.25">
      <c r="A101" s="9">
        <v>82</v>
      </c>
      <c r="B101" s="16">
        <v>38353</v>
      </c>
      <c r="C101" s="11">
        <v>8</v>
      </c>
      <c r="D101" s="11" t="s">
        <v>106</v>
      </c>
      <c r="E101" s="11" t="s">
        <v>107</v>
      </c>
      <c r="F101" s="11" t="s">
        <v>20</v>
      </c>
      <c r="G101" s="17">
        <v>490</v>
      </c>
      <c r="H101" s="17">
        <v>3920</v>
      </c>
      <c r="I101" s="17">
        <v>5880</v>
      </c>
      <c r="J101" s="18">
        <v>0.66666666666666663</v>
      </c>
    </row>
    <row r="102" spans="1:10" x14ac:dyDescent="0.25">
      <c r="A102" s="8">
        <v>82</v>
      </c>
      <c r="B102" s="13">
        <v>38718</v>
      </c>
      <c r="C102" s="10">
        <v>8</v>
      </c>
      <c r="D102" s="10" t="s">
        <v>106</v>
      </c>
      <c r="E102" s="10" t="s">
        <v>107</v>
      </c>
      <c r="F102" s="10" t="s">
        <v>20</v>
      </c>
      <c r="G102" s="14">
        <v>490</v>
      </c>
      <c r="H102" s="14">
        <v>3920</v>
      </c>
      <c r="I102" s="14">
        <v>5880</v>
      </c>
      <c r="J102" s="15">
        <v>0.66666666666666663</v>
      </c>
    </row>
    <row r="103" spans="1:10" x14ac:dyDescent="0.25">
      <c r="A103" s="9">
        <v>82</v>
      </c>
      <c r="B103" s="16">
        <v>39083</v>
      </c>
      <c r="C103" s="11">
        <v>9</v>
      </c>
      <c r="D103" s="11" t="s">
        <v>106</v>
      </c>
      <c r="E103" s="11" t="s">
        <v>107</v>
      </c>
      <c r="F103" s="11" t="s">
        <v>20</v>
      </c>
      <c r="G103" s="17">
        <v>490</v>
      </c>
      <c r="H103" s="17">
        <v>4410</v>
      </c>
      <c r="I103" s="17">
        <v>5880</v>
      </c>
      <c r="J103" s="18">
        <v>0.75</v>
      </c>
    </row>
    <row r="104" spans="1:10" x14ac:dyDescent="0.25">
      <c r="A104" s="8">
        <v>82</v>
      </c>
      <c r="B104" s="13">
        <v>39448</v>
      </c>
      <c r="C104" s="10">
        <v>6</v>
      </c>
      <c r="D104" s="10" t="s">
        <v>106</v>
      </c>
      <c r="E104" s="10" t="s">
        <v>107</v>
      </c>
      <c r="F104" s="10" t="s">
        <v>20</v>
      </c>
      <c r="G104" s="14">
        <v>490</v>
      </c>
      <c r="H104" s="14">
        <v>2940</v>
      </c>
      <c r="I104" s="14">
        <v>5880</v>
      </c>
      <c r="J104" s="15">
        <v>0.5</v>
      </c>
    </row>
    <row r="105" spans="1:10" x14ac:dyDescent="0.25">
      <c r="A105" s="9">
        <v>82</v>
      </c>
      <c r="B105" s="16">
        <v>39814</v>
      </c>
      <c r="C105" s="11">
        <v>5</v>
      </c>
      <c r="D105" s="11" t="s">
        <v>106</v>
      </c>
      <c r="E105" s="11" t="s">
        <v>107</v>
      </c>
      <c r="F105" s="11" t="s">
        <v>20</v>
      </c>
      <c r="G105" s="17">
        <v>490</v>
      </c>
      <c r="H105" s="17">
        <v>2450</v>
      </c>
      <c r="I105" s="17">
        <v>5880</v>
      </c>
      <c r="J105" s="18">
        <v>0.41666666666666669</v>
      </c>
    </row>
    <row r="106" spans="1:10" x14ac:dyDescent="0.25">
      <c r="A106" s="8">
        <v>82</v>
      </c>
      <c r="B106" s="13">
        <v>40179</v>
      </c>
      <c r="C106" s="10">
        <v>9</v>
      </c>
      <c r="D106" s="10" t="s">
        <v>106</v>
      </c>
      <c r="E106" s="10" t="s">
        <v>107</v>
      </c>
      <c r="F106" s="10" t="s">
        <v>20</v>
      </c>
      <c r="G106" s="14">
        <v>490</v>
      </c>
      <c r="H106" s="14">
        <v>4410</v>
      </c>
      <c r="I106" s="14">
        <v>5880</v>
      </c>
      <c r="J106" s="15">
        <v>0.75</v>
      </c>
    </row>
    <row r="107" spans="1:10" x14ac:dyDescent="0.25">
      <c r="A107" s="9">
        <v>82</v>
      </c>
      <c r="B107" s="16">
        <v>40544</v>
      </c>
      <c r="C107" s="11">
        <v>9</v>
      </c>
      <c r="D107" s="11" t="s">
        <v>106</v>
      </c>
      <c r="E107" s="11" t="s">
        <v>107</v>
      </c>
      <c r="F107" s="11" t="s">
        <v>20</v>
      </c>
      <c r="G107" s="17">
        <v>490</v>
      </c>
      <c r="H107" s="17">
        <v>4410</v>
      </c>
      <c r="I107" s="17">
        <v>5880</v>
      </c>
      <c r="J107" s="18">
        <v>0.75</v>
      </c>
    </row>
    <row r="108" spans="1:10" x14ac:dyDescent="0.25">
      <c r="A108" s="8">
        <v>82</v>
      </c>
      <c r="B108" s="13">
        <v>40909</v>
      </c>
      <c r="C108" s="10">
        <v>8</v>
      </c>
      <c r="D108" s="10" t="s">
        <v>106</v>
      </c>
      <c r="E108" s="10" t="s">
        <v>107</v>
      </c>
      <c r="F108" s="10" t="s">
        <v>20</v>
      </c>
      <c r="G108" s="14">
        <v>490</v>
      </c>
      <c r="H108" s="14">
        <v>3920</v>
      </c>
      <c r="I108" s="14">
        <v>5880</v>
      </c>
      <c r="J108" s="15">
        <v>0.66666666666666663</v>
      </c>
    </row>
    <row r="109" spans="1:10" x14ac:dyDescent="0.25">
      <c r="A109" s="9">
        <v>82</v>
      </c>
      <c r="B109" s="16">
        <v>41275</v>
      </c>
      <c r="C109" s="11">
        <v>5</v>
      </c>
      <c r="D109" s="11" t="s">
        <v>106</v>
      </c>
      <c r="E109" s="11" t="s">
        <v>107</v>
      </c>
      <c r="F109" s="11" t="s">
        <v>20</v>
      </c>
      <c r="G109" s="17">
        <v>490</v>
      </c>
      <c r="H109" s="17">
        <v>2450</v>
      </c>
      <c r="I109" s="17">
        <v>5880</v>
      </c>
      <c r="J109" s="18">
        <v>0.41666666666666669</v>
      </c>
    </row>
    <row r="110" spans="1:10" x14ac:dyDescent="0.25">
      <c r="A110" s="8">
        <v>82</v>
      </c>
      <c r="B110" s="13">
        <v>41640</v>
      </c>
      <c r="C110" s="10">
        <v>5</v>
      </c>
      <c r="D110" s="10" t="s">
        <v>106</v>
      </c>
      <c r="E110" s="10" t="s">
        <v>107</v>
      </c>
      <c r="F110" s="10" t="s">
        <v>20</v>
      </c>
      <c r="G110" s="14">
        <v>490</v>
      </c>
      <c r="H110" s="14">
        <v>2450</v>
      </c>
      <c r="I110" s="14">
        <v>5880</v>
      </c>
      <c r="J110" s="15">
        <v>0.41666666666666669</v>
      </c>
    </row>
    <row r="111" spans="1:10" x14ac:dyDescent="0.25">
      <c r="A111" s="9">
        <v>82</v>
      </c>
      <c r="B111" s="16">
        <v>42005</v>
      </c>
      <c r="C111" s="11">
        <v>7</v>
      </c>
      <c r="D111" s="11" t="s">
        <v>106</v>
      </c>
      <c r="E111" s="11" t="s">
        <v>107</v>
      </c>
      <c r="F111" s="11" t="s">
        <v>20</v>
      </c>
      <c r="G111" s="17">
        <v>490</v>
      </c>
      <c r="H111" s="17">
        <v>3430</v>
      </c>
      <c r="I111" s="17">
        <v>5880</v>
      </c>
      <c r="J111" s="18">
        <v>0.58333333333333337</v>
      </c>
    </row>
    <row r="112" spans="1:10" x14ac:dyDescent="0.25">
      <c r="A112" s="8">
        <v>82</v>
      </c>
      <c r="B112" s="13">
        <v>42370</v>
      </c>
      <c r="C112" s="10">
        <v>6</v>
      </c>
      <c r="D112" s="10" t="s">
        <v>106</v>
      </c>
      <c r="E112" s="10" t="s">
        <v>107</v>
      </c>
      <c r="F112" s="10" t="s">
        <v>20</v>
      </c>
      <c r="G112" s="14">
        <v>490</v>
      </c>
      <c r="H112" s="14">
        <v>2940</v>
      </c>
      <c r="I112" s="14">
        <v>5880</v>
      </c>
      <c r="J112" s="15">
        <v>0.5</v>
      </c>
    </row>
    <row r="113" spans="1:10" x14ac:dyDescent="0.25">
      <c r="A113" s="9">
        <v>82</v>
      </c>
      <c r="B113" s="16">
        <v>42736</v>
      </c>
      <c r="C113" s="11">
        <v>6</v>
      </c>
      <c r="D113" s="11" t="s">
        <v>106</v>
      </c>
      <c r="E113" s="11" t="s">
        <v>107</v>
      </c>
      <c r="F113" s="11" t="s">
        <v>20</v>
      </c>
      <c r="G113" s="17">
        <v>490</v>
      </c>
      <c r="H113" s="17">
        <v>2940</v>
      </c>
      <c r="I113" s="17">
        <v>5880</v>
      </c>
      <c r="J113" s="18">
        <v>0.5</v>
      </c>
    </row>
    <row r="114" spans="1:10" x14ac:dyDescent="0.25">
      <c r="A114" s="8">
        <v>82</v>
      </c>
      <c r="B114" s="13">
        <v>43101</v>
      </c>
      <c r="C114" s="10">
        <v>8</v>
      </c>
      <c r="D114" s="10" t="s">
        <v>106</v>
      </c>
      <c r="E114" s="10" t="s">
        <v>107</v>
      </c>
      <c r="F114" s="10" t="s">
        <v>20</v>
      </c>
      <c r="G114" s="14">
        <v>490</v>
      </c>
      <c r="H114" s="14">
        <v>3920</v>
      </c>
      <c r="I114" s="14">
        <v>5880</v>
      </c>
      <c r="J114" s="15">
        <v>0.66666666666666663</v>
      </c>
    </row>
    <row r="115" spans="1:10" x14ac:dyDescent="0.25">
      <c r="A115" s="9">
        <v>82</v>
      </c>
      <c r="B115" s="16">
        <v>43466</v>
      </c>
      <c r="C115" s="11">
        <v>8</v>
      </c>
      <c r="D115" s="11" t="s">
        <v>106</v>
      </c>
      <c r="E115" s="11" t="s">
        <v>107</v>
      </c>
      <c r="F115" s="11" t="s">
        <v>20</v>
      </c>
      <c r="G115" s="17">
        <v>490</v>
      </c>
      <c r="H115" s="17">
        <v>3920</v>
      </c>
      <c r="I115" s="17">
        <v>5880</v>
      </c>
      <c r="J115" s="18">
        <v>0.66666666666666663</v>
      </c>
    </row>
    <row r="116" spans="1:10" x14ac:dyDescent="0.25">
      <c r="A116" s="8">
        <v>83</v>
      </c>
      <c r="B116" s="13">
        <v>36892</v>
      </c>
      <c r="C116" s="10">
        <v>8</v>
      </c>
      <c r="D116" s="10" t="s">
        <v>106</v>
      </c>
      <c r="E116" s="10" t="s">
        <v>107</v>
      </c>
      <c r="F116" s="10" t="s">
        <v>26</v>
      </c>
      <c r="G116" s="14">
        <v>1260</v>
      </c>
      <c r="H116" s="14">
        <v>10080</v>
      </c>
      <c r="I116" s="14">
        <v>15120</v>
      </c>
      <c r="J116" s="15">
        <v>0.66666666666666663</v>
      </c>
    </row>
    <row r="117" spans="1:10" x14ac:dyDescent="0.25">
      <c r="A117" s="9">
        <v>83</v>
      </c>
      <c r="B117" s="16">
        <v>37257</v>
      </c>
      <c r="C117" s="11">
        <v>5</v>
      </c>
      <c r="D117" s="11" t="s">
        <v>106</v>
      </c>
      <c r="E117" s="11" t="s">
        <v>107</v>
      </c>
      <c r="F117" s="11" t="s">
        <v>26</v>
      </c>
      <c r="G117" s="17">
        <v>1260</v>
      </c>
      <c r="H117" s="17">
        <v>6300</v>
      </c>
      <c r="I117" s="17">
        <v>15120</v>
      </c>
      <c r="J117" s="18">
        <v>0.41666666666666669</v>
      </c>
    </row>
    <row r="118" spans="1:10" x14ac:dyDescent="0.25">
      <c r="A118" s="8">
        <v>83</v>
      </c>
      <c r="B118" s="13">
        <v>37622</v>
      </c>
      <c r="C118" s="10">
        <v>8</v>
      </c>
      <c r="D118" s="10" t="s">
        <v>106</v>
      </c>
      <c r="E118" s="10" t="s">
        <v>107</v>
      </c>
      <c r="F118" s="10" t="s">
        <v>26</v>
      </c>
      <c r="G118" s="14">
        <v>1260</v>
      </c>
      <c r="H118" s="14">
        <v>10080</v>
      </c>
      <c r="I118" s="14">
        <v>15120</v>
      </c>
      <c r="J118" s="15">
        <v>0.66666666666666663</v>
      </c>
    </row>
    <row r="119" spans="1:10" x14ac:dyDescent="0.25">
      <c r="A119" s="9">
        <v>83</v>
      </c>
      <c r="B119" s="16">
        <v>37987</v>
      </c>
      <c r="C119" s="11">
        <v>5</v>
      </c>
      <c r="D119" s="11" t="s">
        <v>106</v>
      </c>
      <c r="E119" s="11" t="s">
        <v>107</v>
      </c>
      <c r="F119" s="11" t="s">
        <v>26</v>
      </c>
      <c r="G119" s="17">
        <v>1260</v>
      </c>
      <c r="H119" s="17">
        <v>6300</v>
      </c>
      <c r="I119" s="17">
        <v>15120</v>
      </c>
      <c r="J119" s="18">
        <v>0.41666666666666669</v>
      </c>
    </row>
    <row r="120" spans="1:10" x14ac:dyDescent="0.25">
      <c r="A120" s="8">
        <v>83</v>
      </c>
      <c r="B120" s="13">
        <v>38353</v>
      </c>
      <c r="C120" s="10">
        <v>6</v>
      </c>
      <c r="D120" s="10" t="s">
        <v>106</v>
      </c>
      <c r="E120" s="10" t="s">
        <v>107</v>
      </c>
      <c r="F120" s="10" t="s">
        <v>26</v>
      </c>
      <c r="G120" s="14">
        <v>1260</v>
      </c>
      <c r="H120" s="14">
        <v>7560</v>
      </c>
      <c r="I120" s="14">
        <v>15120</v>
      </c>
      <c r="J120" s="15">
        <v>0.5</v>
      </c>
    </row>
    <row r="121" spans="1:10" x14ac:dyDescent="0.25">
      <c r="A121" s="9">
        <v>83</v>
      </c>
      <c r="B121" s="16">
        <v>38718</v>
      </c>
      <c r="C121" s="11">
        <v>9</v>
      </c>
      <c r="D121" s="11" t="s">
        <v>106</v>
      </c>
      <c r="E121" s="11" t="s">
        <v>107</v>
      </c>
      <c r="F121" s="11" t="s">
        <v>26</v>
      </c>
      <c r="G121" s="17">
        <v>1260</v>
      </c>
      <c r="H121" s="17">
        <v>11340</v>
      </c>
      <c r="I121" s="17">
        <v>15120</v>
      </c>
      <c r="J121" s="18">
        <v>0.75</v>
      </c>
    </row>
    <row r="122" spans="1:10" x14ac:dyDescent="0.25">
      <c r="A122" s="8">
        <v>83</v>
      </c>
      <c r="B122" s="13">
        <v>39083</v>
      </c>
      <c r="C122" s="10">
        <v>9</v>
      </c>
      <c r="D122" s="10" t="s">
        <v>106</v>
      </c>
      <c r="E122" s="10" t="s">
        <v>107</v>
      </c>
      <c r="F122" s="10" t="s">
        <v>26</v>
      </c>
      <c r="G122" s="14">
        <v>1260</v>
      </c>
      <c r="H122" s="14">
        <v>11340</v>
      </c>
      <c r="I122" s="14">
        <v>15120</v>
      </c>
      <c r="J122" s="15">
        <v>0.75</v>
      </c>
    </row>
    <row r="123" spans="1:10" x14ac:dyDescent="0.25">
      <c r="A123" s="9">
        <v>83</v>
      </c>
      <c r="B123" s="16">
        <v>39448</v>
      </c>
      <c r="C123" s="11">
        <v>5</v>
      </c>
      <c r="D123" s="11" t="s">
        <v>106</v>
      </c>
      <c r="E123" s="11" t="s">
        <v>107</v>
      </c>
      <c r="F123" s="11" t="s">
        <v>26</v>
      </c>
      <c r="G123" s="17">
        <v>1260</v>
      </c>
      <c r="H123" s="17">
        <v>6300</v>
      </c>
      <c r="I123" s="17">
        <v>15120</v>
      </c>
      <c r="J123" s="18">
        <v>0.41666666666666669</v>
      </c>
    </row>
    <row r="124" spans="1:10" x14ac:dyDescent="0.25">
      <c r="A124" s="8">
        <v>83</v>
      </c>
      <c r="B124" s="13">
        <v>39814</v>
      </c>
      <c r="C124" s="10">
        <v>8</v>
      </c>
      <c r="D124" s="10" t="s">
        <v>106</v>
      </c>
      <c r="E124" s="10" t="s">
        <v>107</v>
      </c>
      <c r="F124" s="10" t="s">
        <v>26</v>
      </c>
      <c r="G124" s="14">
        <v>1260</v>
      </c>
      <c r="H124" s="14">
        <v>10080</v>
      </c>
      <c r="I124" s="14">
        <v>15120</v>
      </c>
      <c r="J124" s="15">
        <v>0.66666666666666663</v>
      </c>
    </row>
    <row r="125" spans="1:10" x14ac:dyDescent="0.25">
      <c r="A125" s="9">
        <v>83</v>
      </c>
      <c r="B125" s="16">
        <v>40179</v>
      </c>
      <c r="C125" s="11">
        <v>6</v>
      </c>
      <c r="D125" s="11" t="s">
        <v>106</v>
      </c>
      <c r="E125" s="11" t="s">
        <v>107</v>
      </c>
      <c r="F125" s="11" t="s">
        <v>26</v>
      </c>
      <c r="G125" s="17">
        <v>1260</v>
      </c>
      <c r="H125" s="17">
        <v>7560</v>
      </c>
      <c r="I125" s="17">
        <v>15120</v>
      </c>
      <c r="J125" s="18">
        <v>0.5</v>
      </c>
    </row>
    <row r="126" spans="1:10" x14ac:dyDescent="0.25">
      <c r="A126" s="8">
        <v>83</v>
      </c>
      <c r="B126" s="13">
        <v>40544</v>
      </c>
      <c r="C126" s="10">
        <v>5</v>
      </c>
      <c r="D126" s="10" t="s">
        <v>106</v>
      </c>
      <c r="E126" s="10" t="s">
        <v>107</v>
      </c>
      <c r="F126" s="10" t="s">
        <v>26</v>
      </c>
      <c r="G126" s="14">
        <v>1260</v>
      </c>
      <c r="H126" s="14">
        <v>6300</v>
      </c>
      <c r="I126" s="14">
        <v>15120</v>
      </c>
      <c r="J126" s="15">
        <v>0.41666666666666669</v>
      </c>
    </row>
    <row r="127" spans="1:10" x14ac:dyDescent="0.25">
      <c r="A127" s="9">
        <v>83</v>
      </c>
      <c r="B127" s="16">
        <v>40909</v>
      </c>
      <c r="C127" s="11">
        <v>7</v>
      </c>
      <c r="D127" s="11" t="s">
        <v>106</v>
      </c>
      <c r="E127" s="11" t="s">
        <v>107</v>
      </c>
      <c r="F127" s="11" t="s">
        <v>26</v>
      </c>
      <c r="G127" s="17">
        <v>1260</v>
      </c>
      <c r="H127" s="17">
        <v>8820</v>
      </c>
      <c r="I127" s="17">
        <v>15120</v>
      </c>
      <c r="J127" s="18">
        <v>0.58333333333333337</v>
      </c>
    </row>
    <row r="128" spans="1:10" x14ac:dyDescent="0.25">
      <c r="A128" s="8">
        <v>83</v>
      </c>
      <c r="B128" s="13">
        <v>41275</v>
      </c>
      <c r="C128" s="10">
        <v>9</v>
      </c>
      <c r="D128" s="10" t="s">
        <v>106</v>
      </c>
      <c r="E128" s="10" t="s">
        <v>107</v>
      </c>
      <c r="F128" s="10" t="s">
        <v>26</v>
      </c>
      <c r="G128" s="14">
        <v>1260</v>
      </c>
      <c r="H128" s="14">
        <v>11340</v>
      </c>
      <c r="I128" s="14">
        <v>15120</v>
      </c>
      <c r="J128" s="15">
        <v>0.75</v>
      </c>
    </row>
    <row r="129" spans="1:10" x14ac:dyDescent="0.25">
      <c r="A129" s="9">
        <v>83</v>
      </c>
      <c r="B129" s="16">
        <v>41640</v>
      </c>
      <c r="C129" s="11">
        <v>9</v>
      </c>
      <c r="D129" s="11" t="s">
        <v>106</v>
      </c>
      <c r="E129" s="11" t="s">
        <v>107</v>
      </c>
      <c r="F129" s="11" t="s">
        <v>26</v>
      </c>
      <c r="G129" s="17">
        <v>1260</v>
      </c>
      <c r="H129" s="17">
        <v>11340</v>
      </c>
      <c r="I129" s="17">
        <v>15120</v>
      </c>
      <c r="J129" s="18">
        <v>0.75</v>
      </c>
    </row>
    <row r="130" spans="1:10" x14ac:dyDescent="0.25">
      <c r="A130" s="8">
        <v>83</v>
      </c>
      <c r="B130" s="13">
        <v>42005</v>
      </c>
      <c r="C130" s="10">
        <v>6</v>
      </c>
      <c r="D130" s="10" t="s">
        <v>106</v>
      </c>
      <c r="E130" s="10" t="s">
        <v>107</v>
      </c>
      <c r="F130" s="10" t="s">
        <v>26</v>
      </c>
      <c r="G130" s="14">
        <v>1260</v>
      </c>
      <c r="H130" s="14">
        <v>7560</v>
      </c>
      <c r="I130" s="14">
        <v>15120</v>
      </c>
      <c r="J130" s="15">
        <v>0.5</v>
      </c>
    </row>
    <row r="131" spans="1:10" x14ac:dyDescent="0.25">
      <c r="A131" s="9">
        <v>83</v>
      </c>
      <c r="B131" s="16">
        <v>42370</v>
      </c>
      <c r="C131" s="11">
        <v>5</v>
      </c>
      <c r="D131" s="11" t="s">
        <v>106</v>
      </c>
      <c r="E131" s="11" t="s">
        <v>107</v>
      </c>
      <c r="F131" s="11" t="s">
        <v>26</v>
      </c>
      <c r="G131" s="17">
        <v>1260</v>
      </c>
      <c r="H131" s="17">
        <v>6300</v>
      </c>
      <c r="I131" s="17">
        <v>15120</v>
      </c>
      <c r="J131" s="18">
        <v>0.41666666666666669</v>
      </c>
    </row>
    <row r="132" spans="1:10" x14ac:dyDescent="0.25">
      <c r="A132" s="8">
        <v>83</v>
      </c>
      <c r="B132" s="13">
        <v>42736</v>
      </c>
      <c r="C132" s="10">
        <v>5</v>
      </c>
      <c r="D132" s="10" t="s">
        <v>106</v>
      </c>
      <c r="E132" s="10" t="s">
        <v>107</v>
      </c>
      <c r="F132" s="10" t="s">
        <v>26</v>
      </c>
      <c r="G132" s="14">
        <v>1260</v>
      </c>
      <c r="H132" s="14">
        <v>6300</v>
      </c>
      <c r="I132" s="14">
        <v>15120</v>
      </c>
      <c r="J132" s="15">
        <v>0.41666666666666669</v>
      </c>
    </row>
    <row r="133" spans="1:10" x14ac:dyDescent="0.25">
      <c r="A133" s="9">
        <v>83</v>
      </c>
      <c r="B133" s="16">
        <v>43101</v>
      </c>
      <c r="C133" s="11">
        <v>11</v>
      </c>
      <c r="D133" s="11" t="s">
        <v>106</v>
      </c>
      <c r="E133" s="11" t="s">
        <v>107</v>
      </c>
      <c r="F133" s="11" t="s">
        <v>26</v>
      </c>
      <c r="G133" s="17">
        <v>1260</v>
      </c>
      <c r="H133" s="17">
        <v>13860</v>
      </c>
      <c r="I133" s="17">
        <v>15120</v>
      </c>
      <c r="J133" s="18">
        <v>0.91666666666666663</v>
      </c>
    </row>
    <row r="134" spans="1:10" x14ac:dyDescent="0.25">
      <c r="A134" s="8">
        <v>83</v>
      </c>
      <c r="B134" s="13">
        <v>43466</v>
      </c>
      <c r="C134" s="10">
        <v>5</v>
      </c>
      <c r="D134" s="10" t="s">
        <v>106</v>
      </c>
      <c r="E134" s="10" t="s">
        <v>107</v>
      </c>
      <c r="F134" s="10" t="s">
        <v>26</v>
      </c>
      <c r="G134" s="14">
        <v>1260</v>
      </c>
      <c r="H134" s="14">
        <v>6300</v>
      </c>
      <c r="I134" s="14">
        <v>15120</v>
      </c>
      <c r="J134" s="15">
        <v>0.41666666666666669</v>
      </c>
    </row>
    <row r="135" spans="1:10" x14ac:dyDescent="0.25">
      <c r="A135" s="9">
        <v>84</v>
      </c>
      <c r="B135" s="16">
        <v>36892</v>
      </c>
      <c r="C135" s="11">
        <v>6</v>
      </c>
      <c r="D135" s="11" t="s">
        <v>106</v>
      </c>
      <c r="E135" s="11" t="s">
        <v>107</v>
      </c>
      <c r="F135" s="11" t="s">
        <v>26</v>
      </c>
      <c r="G135" s="17">
        <v>350</v>
      </c>
      <c r="H135" s="17">
        <v>2100</v>
      </c>
      <c r="I135" s="17">
        <v>4200</v>
      </c>
      <c r="J135" s="18">
        <v>0.5</v>
      </c>
    </row>
    <row r="136" spans="1:10" x14ac:dyDescent="0.25">
      <c r="A136" s="8">
        <v>84</v>
      </c>
      <c r="B136" s="13">
        <v>37257</v>
      </c>
      <c r="C136" s="10">
        <v>5</v>
      </c>
      <c r="D136" s="10" t="s">
        <v>106</v>
      </c>
      <c r="E136" s="10" t="s">
        <v>107</v>
      </c>
      <c r="F136" s="10" t="s">
        <v>26</v>
      </c>
      <c r="G136" s="14">
        <v>350</v>
      </c>
      <c r="H136" s="14">
        <v>1750</v>
      </c>
      <c r="I136" s="14">
        <v>4200</v>
      </c>
      <c r="J136" s="15">
        <v>0.41666666666666669</v>
      </c>
    </row>
    <row r="137" spans="1:10" x14ac:dyDescent="0.25">
      <c r="A137" s="9">
        <v>84</v>
      </c>
      <c r="B137" s="16">
        <v>37622</v>
      </c>
      <c r="C137" s="11">
        <v>9</v>
      </c>
      <c r="D137" s="11" t="s">
        <v>106</v>
      </c>
      <c r="E137" s="11" t="s">
        <v>107</v>
      </c>
      <c r="F137" s="11" t="s">
        <v>26</v>
      </c>
      <c r="G137" s="17">
        <v>350</v>
      </c>
      <c r="H137" s="17">
        <v>3150</v>
      </c>
      <c r="I137" s="17">
        <v>4200</v>
      </c>
      <c r="J137" s="18">
        <v>0.75</v>
      </c>
    </row>
    <row r="138" spans="1:10" x14ac:dyDescent="0.25">
      <c r="A138" s="8">
        <v>84</v>
      </c>
      <c r="B138" s="13">
        <v>37987</v>
      </c>
      <c r="C138" s="10">
        <v>6</v>
      </c>
      <c r="D138" s="10" t="s">
        <v>106</v>
      </c>
      <c r="E138" s="10" t="s">
        <v>107</v>
      </c>
      <c r="F138" s="10" t="s">
        <v>26</v>
      </c>
      <c r="G138" s="14">
        <v>350</v>
      </c>
      <c r="H138" s="14">
        <v>2100</v>
      </c>
      <c r="I138" s="14">
        <v>4200</v>
      </c>
      <c r="J138" s="15">
        <v>0.5</v>
      </c>
    </row>
    <row r="139" spans="1:10" x14ac:dyDescent="0.25">
      <c r="A139" s="9">
        <v>84</v>
      </c>
      <c r="B139" s="16">
        <v>38353</v>
      </c>
      <c r="C139" s="11">
        <v>5</v>
      </c>
      <c r="D139" s="11" t="s">
        <v>106</v>
      </c>
      <c r="E139" s="11" t="s">
        <v>107</v>
      </c>
      <c r="F139" s="11" t="s">
        <v>26</v>
      </c>
      <c r="G139" s="17">
        <v>350</v>
      </c>
      <c r="H139" s="17">
        <v>1750</v>
      </c>
      <c r="I139" s="17">
        <v>4200</v>
      </c>
      <c r="J139" s="18">
        <v>0.41666666666666669</v>
      </c>
    </row>
    <row r="140" spans="1:10" x14ac:dyDescent="0.25">
      <c r="A140" s="8">
        <v>84</v>
      </c>
      <c r="B140" s="13">
        <v>38718</v>
      </c>
      <c r="C140" s="10">
        <v>9</v>
      </c>
      <c r="D140" s="10" t="s">
        <v>106</v>
      </c>
      <c r="E140" s="10" t="s">
        <v>107</v>
      </c>
      <c r="F140" s="10" t="s">
        <v>26</v>
      </c>
      <c r="G140" s="14">
        <v>350</v>
      </c>
      <c r="H140" s="14">
        <v>3150</v>
      </c>
      <c r="I140" s="14">
        <v>4200</v>
      </c>
      <c r="J140" s="15">
        <v>0.75</v>
      </c>
    </row>
    <row r="141" spans="1:10" x14ac:dyDescent="0.25">
      <c r="A141" s="9">
        <v>84</v>
      </c>
      <c r="B141" s="16">
        <v>39083</v>
      </c>
      <c r="C141" s="11">
        <v>8</v>
      </c>
      <c r="D141" s="11" t="s">
        <v>106</v>
      </c>
      <c r="E141" s="11" t="s">
        <v>107</v>
      </c>
      <c r="F141" s="11" t="s">
        <v>26</v>
      </c>
      <c r="G141" s="17">
        <v>350</v>
      </c>
      <c r="H141" s="17">
        <v>2800</v>
      </c>
      <c r="I141" s="17">
        <v>4200</v>
      </c>
      <c r="J141" s="18">
        <v>0.66666666666666663</v>
      </c>
    </row>
    <row r="142" spans="1:10" x14ac:dyDescent="0.25">
      <c r="A142" s="8">
        <v>84</v>
      </c>
      <c r="B142" s="13">
        <v>39448</v>
      </c>
      <c r="C142" s="10">
        <v>8</v>
      </c>
      <c r="D142" s="10" t="s">
        <v>106</v>
      </c>
      <c r="E142" s="10" t="s">
        <v>107</v>
      </c>
      <c r="F142" s="10" t="s">
        <v>26</v>
      </c>
      <c r="G142" s="14">
        <v>350</v>
      </c>
      <c r="H142" s="14">
        <v>2800</v>
      </c>
      <c r="I142" s="14">
        <v>4200</v>
      </c>
      <c r="J142" s="15">
        <v>0.66666666666666663</v>
      </c>
    </row>
    <row r="143" spans="1:10" x14ac:dyDescent="0.25">
      <c r="A143" s="9">
        <v>84</v>
      </c>
      <c r="B143" s="16">
        <v>39814</v>
      </c>
      <c r="C143" s="11">
        <v>8</v>
      </c>
      <c r="D143" s="11" t="s">
        <v>106</v>
      </c>
      <c r="E143" s="11" t="s">
        <v>107</v>
      </c>
      <c r="F143" s="11" t="s">
        <v>26</v>
      </c>
      <c r="G143" s="17">
        <v>350</v>
      </c>
      <c r="H143" s="17">
        <v>2800</v>
      </c>
      <c r="I143" s="17">
        <v>4200</v>
      </c>
      <c r="J143" s="18">
        <v>0.66666666666666663</v>
      </c>
    </row>
    <row r="144" spans="1:10" x14ac:dyDescent="0.25">
      <c r="A144" s="8">
        <v>84</v>
      </c>
      <c r="B144" s="13">
        <v>40179</v>
      </c>
      <c r="C144" s="10">
        <v>8</v>
      </c>
      <c r="D144" s="10" t="s">
        <v>106</v>
      </c>
      <c r="E144" s="10" t="s">
        <v>107</v>
      </c>
      <c r="F144" s="10" t="s">
        <v>26</v>
      </c>
      <c r="G144" s="14">
        <v>350</v>
      </c>
      <c r="H144" s="14">
        <v>2800</v>
      </c>
      <c r="I144" s="14">
        <v>4200</v>
      </c>
      <c r="J144" s="15">
        <v>0.66666666666666663</v>
      </c>
    </row>
    <row r="145" spans="1:10" x14ac:dyDescent="0.25">
      <c r="A145" s="9">
        <v>84</v>
      </c>
      <c r="B145" s="16">
        <v>40544</v>
      </c>
      <c r="C145" s="11">
        <v>6</v>
      </c>
      <c r="D145" s="11" t="s">
        <v>106</v>
      </c>
      <c r="E145" s="11" t="s">
        <v>107</v>
      </c>
      <c r="F145" s="11" t="s">
        <v>26</v>
      </c>
      <c r="G145" s="17">
        <v>350</v>
      </c>
      <c r="H145" s="17">
        <v>2100</v>
      </c>
      <c r="I145" s="17">
        <v>4200</v>
      </c>
      <c r="J145" s="18">
        <v>0.5</v>
      </c>
    </row>
    <row r="146" spans="1:10" x14ac:dyDescent="0.25">
      <c r="A146" s="8">
        <v>84</v>
      </c>
      <c r="B146" s="13">
        <v>40909</v>
      </c>
      <c r="C146" s="10">
        <v>9</v>
      </c>
      <c r="D146" s="10" t="s">
        <v>106</v>
      </c>
      <c r="E146" s="10" t="s">
        <v>107</v>
      </c>
      <c r="F146" s="10" t="s">
        <v>26</v>
      </c>
      <c r="G146" s="14">
        <v>350</v>
      </c>
      <c r="H146" s="14">
        <v>3150</v>
      </c>
      <c r="I146" s="14">
        <v>4200</v>
      </c>
      <c r="J146" s="15">
        <v>0.75</v>
      </c>
    </row>
    <row r="147" spans="1:10" x14ac:dyDescent="0.25">
      <c r="A147" s="9">
        <v>84</v>
      </c>
      <c r="B147" s="16">
        <v>41275</v>
      </c>
      <c r="C147" s="11">
        <v>9</v>
      </c>
      <c r="D147" s="11" t="s">
        <v>106</v>
      </c>
      <c r="E147" s="11" t="s">
        <v>107</v>
      </c>
      <c r="F147" s="11" t="s">
        <v>26</v>
      </c>
      <c r="G147" s="17">
        <v>350</v>
      </c>
      <c r="H147" s="17">
        <v>3150</v>
      </c>
      <c r="I147" s="17">
        <v>4200</v>
      </c>
      <c r="J147" s="18">
        <v>0.75</v>
      </c>
    </row>
    <row r="148" spans="1:10" x14ac:dyDescent="0.25">
      <c r="A148" s="8">
        <v>84</v>
      </c>
      <c r="B148" s="13">
        <v>41640</v>
      </c>
      <c r="C148" s="10">
        <v>5</v>
      </c>
      <c r="D148" s="10" t="s">
        <v>106</v>
      </c>
      <c r="E148" s="10" t="s">
        <v>107</v>
      </c>
      <c r="F148" s="10" t="s">
        <v>26</v>
      </c>
      <c r="G148" s="14">
        <v>350</v>
      </c>
      <c r="H148" s="14">
        <v>1750</v>
      </c>
      <c r="I148" s="14">
        <v>4200</v>
      </c>
      <c r="J148" s="15">
        <v>0.41666666666666669</v>
      </c>
    </row>
    <row r="149" spans="1:10" x14ac:dyDescent="0.25">
      <c r="A149" s="9">
        <v>84</v>
      </c>
      <c r="B149" s="16">
        <v>42005</v>
      </c>
      <c r="C149" s="11">
        <v>5</v>
      </c>
      <c r="D149" s="11" t="s">
        <v>106</v>
      </c>
      <c r="E149" s="11" t="s">
        <v>107</v>
      </c>
      <c r="F149" s="11" t="s">
        <v>26</v>
      </c>
      <c r="G149" s="17">
        <v>350</v>
      </c>
      <c r="H149" s="17">
        <v>1750</v>
      </c>
      <c r="I149" s="17">
        <v>4200</v>
      </c>
      <c r="J149" s="18">
        <v>0.41666666666666669</v>
      </c>
    </row>
    <row r="150" spans="1:10" x14ac:dyDescent="0.25">
      <c r="A150" s="8">
        <v>84</v>
      </c>
      <c r="B150" s="13">
        <v>42370</v>
      </c>
      <c r="C150" s="10">
        <v>9</v>
      </c>
      <c r="D150" s="10" t="s">
        <v>106</v>
      </c>
      <c r="E150" s="10" t="s">
        <v>107</v>
      </c>
      <c r="F150" s="10" t="s">
        <v>26</v>
      </c>
      <c r="G150" s="14">
        <v>350</v>
      </c>
      <c r="H150" s="14">
        <v>3150</v>
      </c>
      <c r="I150" s="14">
        <v>4200</v>
      </c>
      <c r="J150" s="15">
        <v>0.75</v>
      </c>
    </row>
    <row r="151" spans="1:10" x14ac:dyDescent="0.25">
      <c r="A151" s="9">
        <v>84</v>
      </c>
      <c r="B151" s="16">
        <v>42736</v>
      </c>
      <c r="C151" s="11">
        <v>9</v>
      </c>
      <c r="D151" s="11" t="s">
        <v>106</v>
      </c>
      <c r="E151" s="11" t="s">
        <v>107</v>
      </c>
      <c r="F151" s="11" t="s">
        <v>26</v>
      </c>
      <c r="G151" s="17">
        <v>350</v>
      </c>
      <c r="H151" s="17">
        <v>3150</v>
      </c>
      <c r="I151" s="17">
        <v>4200</v>
      </c>
      <c r="J151" s="18">
        <v>0.75</v>
      </c>
    </row>
    <row r="152" spans="1:10" x14ac:dyDescent="0.25">
      <c r="A152" s="8">
        <v>84</v>
      </c>
      <c r="B152" s="13">
        <v>43101</v>
      </c>
      <c r="C152" s="10">
        <v>11</v>
      </c>
      <c r="D152" s="10" t="s">
        <v>106</v>
      </c>
      <c r="E152" s="10" t="s">
        <v>107</v>
      </c>
      <c r="F152" s="10" t="s">
        <v>26</v>
      </c>
      <c r="G152" s="14">
        <v>350</v>
      </c>
      <c r="H152" s="14">
        <v>3850</v>
      </c>
      <c r="I152" s="14">
        <v>4200</v>
      </c>
      <c r="J152" s="15">
        <v>0.91666666666666663</v>
      </c>
    </row>
    <row r="153" spans="1:10" x14ac:dyDescent="0.25">
      <c r="A153" s="9">
        <v>84</v>
      </c>
      <c r="B153" s="16">
        <v>43466</v>
      </c>
      <c r="C153" s="11">
        <v>5</v>
      </c>
      <c r="D153" s="11" t="s">
        <v>106</v>
      </c>
      <c r="E153" s="11" t="s">
        <v>107</v>
      </c>
      <c r="F153" s="11" t="s">
        <v>26</v>
      </c>
      <c r="G153" s="17">
        <v>350</v>
      </c>
      <c r="H153" s="17">
        <v>1750</v>
      </c>
      <c r="I153" s="17">
        <v>4200</v>
      </c>
      <c r="J153" s="18">
        <v>0.41666666666666669</v>
      </c>
    </row>
    <row r="154" spans="1:10" x14ac:dyDescent="0.25">
      <c r="A154" s="8">
        <v>85</v>
      </c>
      <c r="B154" s="13">
        <v>36892</v>
      </c>
      <c r="C154" s="10">
        <v>6</v>
      </c>
      <c r="D154" s="10" t="s">
        <v>106</v>
      </c>
      <c r="E154" s="10" t="s">
        <v>107</v>
      </c>
      <c r="F154" s="10" t="s">
        <v>20</v>
      </c>
      <c r="G154" s="14">
        <v>420</v>
      </c>
      <c r="H154" s="14">
        <v>2520</v>
      </c>
      <c r="I154" s="14">
        <v>5040</v>
      </c>
      <c r="J154" s="15">
        <v>0.5</v>
      </c>
    </row>
    <row r="155" spans="1:10" x14ac:dyDescent="0.25">
      <c r="A155" s="9">
        <v>85</v>
      </c>
      <c r="B155" s="16">
        <v>37257</v>
      </c>
      <c r="C155" s="11">
        <v>9</v>
      </c>
      <c r="D155" s="11" t="s">
        <v>106</v>
      </c>
      <c r="E155" s="11" t="s">
        <v>107</v>
      </c>
      <c r="F155" s="11" t="s">
        <v>20</v>
      </c>
      <c r="G155" s="17">
        <v>420</v>
      </c>
      <c r="H155" s="17">
        <v>3780</v>
      </c>
      <c r="I155" s="17">
        <v>5040</v>
      </c>
      <c r="J155" s="18">
        <v>0.75</v>
      </c>
    </row>
    <row r="156" spans="1:10" x14ac:dyDescent="0.25">
      <c r="A156" s="8">
        <v>85</v>
      </c>
      <c r="B156" s="13">
        <v>37622</v>
      </c>
      <c r="C156" s="10">
        <v>9</v>
      </c>
      <c r="D156" s="10" t="s">
        <v>106</v>
      </c>
      <c r="E156" s="10" t="s">
        <v>107</v>
      </c>
      <c r="F156" s="10" t="s">
        <v>20</v>
      </c>
      <c r="G156" s="14">
        <v>420</v>
      </c>
      <c r="H156" s="14">
        <v>3780</v>
      </c>
      <c r="I156" s="14">
        <v>5040</v>
      </c>
      <c r="J156" s="15">
        <v>0.75</v>
      </c>
    </row>
    <row r="157" spans="1:10" x14ac:dyDescent="0.25">
      <c r="A157" s="9">
        <v>85</v>
      </c>
      <c r="B157" s="16">
        <v>37987</v>
      </c>
      <c r="C157" s="11">
        <v>6</v>
      </c>
      <c r="D157" s="11" t="s">
        <v>106</v>
      </c>
      <c r="E157" s="11" t="s">
        <v>107</v>
      </c>
      <c r="F157" s="11" t="s">
        <v>20</v>
      </c>
      <c r="G157" s="17">
        <v>420</v>
      </c>
      <c r="H157" s="17">
        <v>2520</v>
      </c>
      <c r="I157" s="17">
        <v>5040</v>
      </c>
      <c r="J157" s="18">
        <v>0.5</v>
      </c>
    </row>
    <row r="158" spans="1:10" x14ac:dyDescent="0.25">
      <c r="A158" s="8">
        <v>85</v>
      </c>
      <c r="B158" s="13">
        <v>38353</v>
      </c>
      <c r="C158" s="10">
        <v>5</v>
      </c>
      <c r="D158" s="10" t="s">
        <v>106</v>
      </c>
      <c r="E158" s="10" t="s">
        <v>107</v>
      </c>
      <c r="F158" s="10" t="s">
        <v>20</v>
      </c>
      <c r="G158" s="14">
        <v>420</v>
      </c>
      <c r="H158" s="14">
        <v>2100</v>
      </c>
      <c r="I158" s="14">
        <v>5040</v>
      </c>
      <c r="J158" s="15">
        <v>0.41666666666666669</v>
      </c>
    </row>
    <row r="159" spans="1:10" x14ac:dyDescent="0.25">
      <c r="A159" s="9">
        <v>85</v>
      </c>
      <c r="B159" s="16">
        <v>38718</v>
      </c>
      <c r="C159" s="11">
        <v>8</v>
      </c>
      <c r="D159" s="11" t="s">
        <v>106</v>
      </c>
      <c r="E159" s="11" t="s">
        <v>107</v>
      </c>
      <c r="F159" s="11" t="s">
        <v>20</v>
      </c>
      <c r="G159" s="17">
        <v>420</v>
      </c>
      <c r="H159" s="17">
        <v>3360</v>
      </c>
      <c r="I159" s="17">
        <v>5040</v>
      </c>
      <c r="J159" s="18">
        <v>0.66666666666666663</v>
      </c>
    </row>
    <row r="160" spans="1:10" x14ac:dyDescent="0.25">
      <c r="A160" s="8">
        <v>85</v>
      </c>
      <c r="B160" s="13">
        <v>39083</v>
      </c>
      <c r="C160" s="10">
        <v>8</v>
      </c>
      <c r="D160" s="10" t="s">
        <v>106</v>
      </c>
      <c r="E160" s="10" t="s">
        <v>107</v>
      </c>
      <c r="F160" s="10" t="s">
        <v>20</v>
      </c>
      <c r="G160" s="14">
        <v>420</v>
      </c>
      <c r="H160" s="14">
        <v>3360</v>
      </c>
      <c r="I160" s="14">
        <v>5040</v>
      </c>
      <c r="J160" s="15">
        <v>0.66666666666666663</v>
      </c>
    </row>
    <row r="161" spans="1:10" x14ac:dyDescent="0.25">
      <c r="A161" s="9">
        <v>85</v>
      </c>
      <c r="B161" s="16">
        <v>39448</v>
      </c>
      <c r="C161" s="11">
        <v>8</v>
      </c>
      <c r="D161" s="11" t="s">
        <v>106</v>
      </c>
      <c r="E161" s="11" t="s">
        <v>107</v>
      </c>
      <c r="F161" s="11" t="s">
        <v>20</v>
      </c>
      <c r="G161" s="17">
        <v>420</v>
      </c>
      <c r="H161" s="17">
        <v>3360</v>
      </c>
      <c r="I161" s="17">
        <v>5040</v>
      </c>
      <c r="J161" s="18">
        <v>0.66666666666666663</v>
      </c>
    </row>
    <row r="162" spans="1:10" x14ac:dyDescent="0.25">
      <c r="A162" s="8">
        <v>85</v>
      </c>
      <c r="B162" s="13">
        <v>39814</v>
      </c>
      <c r="C162" s="10">
        <v>8</v>
      </c>
      <c r="D162" s="10" t="s">
        <v>106</v>
      </c>
      <c r="E162" s="10" t="s">
        <v>107</v>
      </c>
      <c r="F162" s="10" t="s">
        <v>20</v>
      </c>
      <c r="G162" s="14">
        <v>420</v>
      </c>
      <c r="H162" s="14">
        <v>3360</v>
      </c>
      <c r="I162" s="14">
        <v>5040</v>
      </c>
      <c r="J162" s="15">
        <v>0.66666666666666663</v>
      </c>
    </row>
    <row r="163" spans="1:10" x14ac:dyDescent="0.25">
      <c r="A163" s="9">
        <v>85</v>
      </c>
      <c r="B163" s="16">
        <v>40179</v>
      </c>
      <c r="C163" s="11">
        <v>7</v>
      </c>
      <c r="D163" s="11" t="s">
        <v>106</v>
      </c>
      <c r="E163" s="11" t="s">
        <v>107</v>
      </c>
      <c r="F163" s="11" t="s">
        <v>20</v>
      </c>
      <c r="G163" s="17">
        <v>420</v>
      </c>
      <c r="H163" s="17">
        <v>2940</v>
      </c>
      <c r="I163" s="17">
        <v>5040</v>
      </c>
      <c r="J163" s="18">
        <v>0.58333333333333337</v>
      </c>
    </row>
    <row r="164" spans="1:10" x14ac:dyDescent="0.25">
      <c r="A164" s="8">
        <v>85</v>
      </c>
      <c r="B164" s="13">
        <v>40544</v>
      </c>
      <c r="C164" s="10">
        <v>5</v>
      </c>
      <c r="D164" s="10" t="s">
        <v>106</v>
      </c>
      <c r="E164" s="10" t="s">
        <v>107</v>
      </c>
      <c r="F164" s="10" t="s">
        <v>20</v>
      </c>
      <c r="G164" s="14">
        <v>420</v>
      </c>
      <c r="H164" s="14">
        <v>2100</v>
      </c>
      <c r="I164" s="14">
        <v>5040</v>
      </c>
      <c r="J164" s="15">
        <v>0.41666666666666669</v>
      </c>
    </row>
    <row r="165" spans="1:10" x14ac:dyDescent="0.25">
      <c r="A165" s="9">
        <v>85</v>
      </c>
      <c r="B165" s="16">
        <v>40909</v>
      </c>
      <c r="C165" s="11">
        <v>9</v>
      </c>
      <c r="D165" s="11" t="s">
        <v>106</v>
      </c>
      <c r="E165" s="11" t="s">
        <v>107</v>
      </c>
      <c r="F165" s="11" t="s">
        <v>20</v>
      </c>
      <c r="G165" s="17">
        <v>420</v>
      </c>
      <c r="H165" s="17">
        <v>3780</v>
      </c>
      <c r="I165" s="17">
        <v>5040</v>
      </c>
      <c r="J165" s="18">
        <v>0.75</v>
      </c>
    </row>
    <row r="166" spans="1:10" x14ac:dyDescent="0.25">
      <c r="A166" s="8">
        <v>85</v>
      </c>
      <c r="B166" s="13">
        <v>41275</v>
      </c>
      <c r="C166" s="10">
        <v>5</v>
      </c>
      <c r="D166" s="10" t="s">
        <v>106</v>
      </c>
      <c r="E166" s="10" t="s">
        <v>107</v>
      </c>
      <c r="F166" s="10" t="s">
        <v>20</v>
      </c>
      <c r="G166" s="14">
        <v>420</v>
      </c>
      <c r="H166" s="14">
        <v>2100</v>
      </c>
      <c r="I166" s="14">
        <v>5040</v>
      </c>
      <c r="J166" s="15">
        <v>0.41666666666666669</v>
      </c>
    </row>
    <row r="167" spans="1:10" x14ac:dyDescent="0.25">
      <c r="A167" s="9">
        <v>85</v>
      </c>
      <c r="B167" s="16">
        <v>41640</v>
      </c>
      <c r="C167" s="11">
        <v>9</v>
      </c>
      <c r="D167" s="11" t="s">
        <v>106</v>
      </c>
      <c r="E167" s="11" t="s">
        <v>107</v>
      </c>
      <c r="F167" s="11" t="s">
        <v>20</v>
      </c>
      <c r="G167" s="17">
        <v>420</v>
      </c>
      <c r="H167" s="17">
        <v>3780</v>
      </c>
      <c r="I167" s="17">
        <v>5040</v>
      </c>
      <c r="J167" s="18">
        <v>0.75</v>
      </c>
    </row>
    <row r="168" spans="1:10" x14ac:dyDescent="0.25">
      <c r="A168" s="8">
        <v>85</v>
      </c>
      <c r="B168" s="13">
        <v>42005</v>
      </c>
      <c r="C168" s="10">
        <v>9</v>
      </c>
      <c r="D168" s="10" t="s">
        <v>106</v>
      </c>
      <c r="E168" s="10" t="s">
        <v>107</v>
      </c>
      <c r="F168" s="10" t="s">
        <v>20</v>
      </c>
      <c r="G168" s="14">
        <v>420</v>
      </c>
      <c r="H168" s="14">
        <v>3780</v>
      </c>
      <c r="I168" s="14">
        <v>5040</v>
      </c>
      <c r="J168" s="15">
        <v>0.75</v>
      </c>
    </row>
    <row r="169" spans="1:10" x14ac:dyDescent="0.25">
      <c r="A169" s="9">
        <v>85</v>
      </c>
      <c r="B169" s="16">
        <v>42370</v>
      </c>
      <c r="C169" s="11">
        <v>9</v>
      </c>
      <c r="D169" s="11" t="s">
        <v>106</v>
      </c>
      <c r="E169" s="11" t="s">
        <v>107</v>
      </c>
      <c r="F169" s="11" t="s">
        <v>20</v>
      </c>
      <c r="G169" s="17">
        <v>420</v>
      </c>
      <c r="H169" s="17">
        <v>3780</v>
      </c>
      <c r="I169" s="17">
        <v>5040</v>
      </c>
      <c r="J169" s="18">
        <v>0.75</v>
      </c>
    </row>
    <row r="170" spans="1:10" x14ac:dyDescent="0.25">
      <c r="A170" s="8">
        <v>85</v>
      </c>
      <c r="B170" s="13">
        <v>42736</v>
      </c>
      <c r="C170" s="10">
        <v>9</v>
      </c>
      <c r="D170" s="10" t="s">
        <v>106</v>
      </c>
      <c r="E170" s="10" t="s">
        <v>107</v>
      </c>
      <c r="F170" s="10" t="s">
        <v>20</v>
      </c>
      <c r="G170" s="14">
        <v>420</v>
      </c>
      <c r="H170" s="14">
        <v>3780</v>
      </c>
      <c r="I170" s="14">
        <v>5040</v>
      </c>
      <c r="J170" s="15">
        <v>0.75</v>
      </c>
    </row>
    <row r="171" spans="1:10" x14ac:dyDescent="0.25">
      <c r="A171" s="9">
        <v>85</v>
      </c>
      <c r="B171" s="16">
        <v>43101</v>
      </c>
      <c r="C171" s="11">
        <v>10</v>
      </c>
      <c r="D171" s="11" t="s">
        <v>106</v>
      </c>
      <c r="E171" s="11" t="s">
        <v>107</v>
      </c>
      <c r="F171" s="11" t="s">
        <v>20</v>
      </c>
      <c r="G171" s="17">
        <v>420</v>
      </c>
      <c r="H171" s="17">
        <v>4200</v>
      </c>
      <c r="I171" s="17">
        <v>5040</v>
      </c>
      <c r="J171" s="18">
        <v>0.83333333333333337</v>
      </c>
    </row>
    <row r="172" spans="1:10" x14ac:dyDescent="0.25">
      <c r="A172" s="8">
        <v>85</v>
      </c>
      <c r="B172" s="13">
        <v>43466</v>
      </c>
      <c r="C172" s="10">
        <v>6</v>
      </c>
      <c r="D172" s="10" t="s">
        <v>106</v>
      </c>
      <c r="E172" s="10" t="s">
        <v>107</v>
      </c>
      <c r="F172" s="10" t="s">
        <v>20</v>
      </c>
      <c r="G172" s="14">
        <v>420</v>
      </c>
      <c r="H172" s="14">
        <v>2520</v>
      </c>
      <c r="I172" s="14">
        <v>5040</v>
      </c>
      <c r="J172" s="15">
        <v>0.5</v>
      </c>
    </row>
    <row r="173" spans="1:10" x14ac:dyDescent="0.25">
      <c r="A173" s="9">
        <v>86</v>
      </c>
      <c r="B173" s="16">
        <v>36892</v>
      </c>
      <c r="C173" s="11">
        <v>9</v>
      </c>
      <c r="D173" s="11" t="s">
        <v>106</v>
      </c>
      <c r="E173" s="11" t="s">
        <v>107</v>
      </c>
      <c r="F173" s="11" t="s">
        <v>26</v>
      </c>
      <c r="G173" s="17">
        <v>700</v>
      </c>
      <c r="H173" s="17">
        <v>6300</v>
      </c>
      <c r="I173" s="17">
        <v>8400</v>
      </c>
      <c r="J173" s="18">
        <v>0.75</v>
      </c>
    </row>
    <row r="174" spans="1:10" x14ac:dyDescent="0.25">
      <c r="A174" s="8">
        <v>86</v>
      </c>
      <c r="B174" s="13">
        <v>37257</v>
      </c>
      <c r="C174" s="10">
        <v>5</v>
      </c>
      <c r="D174" s="10" t="s">
        <v>106</v>
      </c>
      <c r="E174" s="10" t="s">
        <v>107</v>
      </c>
      <c r="F174" s="10" t="s">
        <v>26</v>
      </c>
      <c r="G174" s="14">
        <v>700</v>
      </c>
      <c r="H174" s="14">
        <v>3500</v>
      </c>
      <c r="I174" s="14">
        <v>8400</v>
      </c>
      <c r="J174" s="15">
        <v>0.41666666666666669</v>
      </c>
    </row>
    <row r="175" spans="1:10" x14ac:dyDescent="0.25">
      <c r="A175" s="9">
        <v>86</v>
      </c>
      <c r="B175" s="16">
        <v>37622</v>
      </c>
      <c r="C175" s="11">
        <v>6</v>
      </c>
      <c r="D175" s="11" t="s">
        <v>106</v>
      </c>
      <c r="E175" s="11" t="s">
        <v>107</v>
      </c>
      <c r="F175" s="11" t="s">
        <v>26</v>
      </c>
      <c r="G175" s="17">
        <v>700</v>
      </c>
      <c r="H175" s="17">
        <v>4200</v>
      </c>
      <c r="I175" s="17">
        <v>8400</v>
      </c>
      <c r="J175" s="18">
        <v>0.5</v>
      </c>
    </row>
    <row r="176" spans="1:10" x14ac:dyDescent="0.25">
      <c r="A176" s="8">
        <v>86</v>
      </c>
      <c r="B176" s="13">
        <v>37987</v>
      </c>
      <c r="C176" s="10">
        <v>8</v>
      </c>
      <c r="D176" s="10" t="s">
        <v>106</v>
      </c>
      <c r="E176" s="10" t="s">
        <v>107</v>
      </c>
      <c r="F176" s="10" t="s">
        <v>26</v>
      </c>
      <c r="G176" s="14">
        <v>700</v>
      </c>
      <c r="H176" s="14">
        <v>5600</v>
      </c>
      <c r="I176" s="14">
        <v>8400</v>
      </c>
      <c r="J176" s="15">
        <v>0.66666666666666663</v>
      </c>
    </row>
    <row r="177" spans="1:10" x14ac:dyDescent="0.25">
      <c r="A177" s="9">
        <v>86</v>
      </c>
      <c r="B177" s="16">
        <v>38353</v>
      </c>
      <c r="C177" s="11">
        <v>7</v>
      </c>
      <c r="D177" s="11" t="s">
        <v>106</v>
      </c>
      <c r="E177" s="11" t="s">
        <v>107</v>
      </c>
      <c r="F177" s="11" t="s">
        <v>26</v>
      </c>
      <c r="G177" s="17">
        <v>700</v>
      </c>
      <c r="H177" s="17">
        <v>4900</v>
      </c>
      <c r="I177" s="17">
        <v>8400</v>
      </c>
      <c r="J177" s="18">
        <v>0.58333333333333337</v>
      </c>
    </row>
    <row r="178" spans="1:10" x14ac:dyDescent="0.25">
      <c r="A178" s="8">
        <v>86</v>
      </c>
      <c r="B178" s="13">
        <v>38718</v>
      </c>
      <c r="C178" s="10">
        <v>6</v>
      </c>
      <c r="D178" s="10" t="s">
        <v>106</v>
      </c>
      <c r="E178" s="10" t="s">
        <v>107</v>
      </c>
      <c r="F178" s="10" t="s">
        <v>26</v>
      </c>
      <c r="G178" s="14">
        <v>700</v>
      </c>
      <c r="H178" s="14">
        <v>4200</v>
      </c>
      <c r="I178" s="14">
        <v>8400</v>
      </c>
      <c r="J178" s="15">
        <v>0.5</v>
      </c>
    </row>
    <row r="179" spans="1:10" x14ac:dyDescent="0.25">
      <c r="A179" s="9">
        <v>86</v>
      </c>
      <c r="B179" s="16">
        <v>39083</v>
      </c>
      <c r="C179" s="11">
        <v>9</v>
      </c>
      <c r="D179" s="11" t="s">
        <v>106</v>
      </c>
      <c r="E179" s="11" t="s">
        <v>107</v>
      </c>
      <c r="F179" s="11" t="s">
        <v>26</v>
      </c>
      <c r="G179" s="17">
        <v>700</v>
      </c>
      <c r="H179" s="17">
        <v>6300</v>
      </c>
      <c r="I179" s="17">
        <v>8400</v>
      </c>
      <c r="J179" s="18">
        <v>0.75</v>
      </c>
    </row>
    <row r="180" spans="1:10" x14ac:dyDescent="0.25">
      <c r="A180" s="8">
        <v>86</v>
      </c>
      <c r="B180" s="13">
        <v>39448</v>
      </c>
      <c r="C180" s="10">
        <v>7</v>
      </c>
      <c r="D180" s="10" t="s">
        <v>106</v>
      </c>
      <c r="E180" s="10" t="s">
        <v>107</v>
      </c>
      <c r="F180" s="10" t="s">
        <v>26</v>
      </c>
      <c r="G180" s="14">
        <v>700</v>
      </c>
      <c r="H180" s="14">
        <v>4900</v>
      </c>
      <c r="I180" s="14">
        <v>8400</v>
      </c>
      <c r="J180" s="15">
        <v>0.58333333333333337</v>
      </c>
    </row>
    <row r="181" spans="1:10" x14ac:dyDescent="0.25">
      <c r="A181" s="9">
        <v>86</v>
      </c>
      <c r="B181" s="16">
        <v>39814</v>
      </c>
      <c r="C181" s="11">
        <v>6</v>
      </c>
      <c r="D181" s="11" t="s">
        <v>106</v>
      </c>
      <c r="E181" s="11" t="s">
        <v>107</v>
      </c>
      <c r="F181" s="11" t="s">
        <v>26</v>
      </c>
      <c r="G181" s="17">
        <v>700</v>
      </c>
      <c r="H181" s="17">
        <v>4200</v>
      </c>
      <c r="I181" s="17">
        <v>8400</v>
      </c>
      <c r="J181" s="18">
        <v>0.5</v>
      </c>
    </row>
    <row r="182" spans="1:10" x14ac:dyDescent="0.25">
      <c r="A182" s="8">
        <v>86</v>
      </c>
      <c r="B182" s="13">
        <v>40179</v>
      </c>
      <c r="C182" s="10">
        <v>6</v>
      </c>
      <c r="D182" s="10" t="s">
        <v>106</v>
      </c>
      <c r="E182" s="10" t="s">
        <v>107</v>
      </c>
      <c r="F182" s="10" t="s">
        <v>26</v>
      </c>
      <c r="G182" s="14">
        <v>700</v>
      </c>
      <c r="H182" s="14">
        <v>4200</v>
      </c>
      <c r="I182" s="14">
        <v>8400</v>
      </c>
      <c r="J182" s="15">
        <v>0.5</v>
      </c>
    </row>
    <row r="183" spans="1:10" x14ac:dyDescent="0.25">
      <c r="A183" s="9">
        <v>86</v>
      </c>
      <c r="B183" s="16">
        <v>40544</v>
      </c>
      <c r="C183" s="11">
        <v>8</v>
      </c>
      <c r="D183" s="11" t="s">
        <v>106</v>
      </c>
      <c r="E183" s="11" t="s">
        <v>107</v>
      </c>
      <c r="F183" s="11" t="s">
        <v>26</v>
      </c>
      <c r="G183" s="17">
        <v>700</v>
      </c>
      <c r="H183" s="17">
        <v>5600</v>
      </c>
      <c r="I183" s="17">
        <v>8400</v>
      </c>
      <c r="J183" s="18">
        <v>0.66666666666666663</v>
      </c>
    </row>
    <row r="184" spans="1:10" x14ac:dyDescent="0.25">
      <c r="A184" s="8">
        <v>86</v>
      </c>
      <c r="B184" s="13">
        <v>40909</v>
      </c>
      <c r="C184" s="10">
        <v>7</v>
      </c>
      <c r="D184" s="10" t="s">
        <v>106</v>
      </c>
      <c r="E184" s="10" t="s">
        <v>107</v>
      </c>
      <c r="F184" s="10" t="s">
        <v>26</v>
      </c>
      <c r="G184" s="14">
        <v>700</v>
      </c>
      <c r="H184" s="14">
        <v>4900</v>
      </c>
      <c r="I184" s="14">
        <v>8400</v>
      </c>
      <c r="J184" s="15">
        <v>0.58333333333333337</v>
      </c>
    </row>
    <row r="185" spans="1:10" x14ac:dyDescent="0.25">
      <c r="A185" s="9">
        <v>86</v>
      </c>
      <c r="B185" s="16">
        <v>41275</v>
      </c>
      <c r="C185" s="11">
        <v>8</v>
      </c>
      <c r="D185" s="11" t="s">
        <v>106</v>
      </c>
      <c r="E185" s="11" t="s">
        <v>107</v>
      </c>
      <c r="F185" s="11" t="s">
        <v>26</v>
      </c>
      <c r="G185" s="17">
        <v>700</v>
      </c>
      <c r="H185" s="17">
        <v>5600</v>
      </c>
      <c r="I185" s="17">
        <v>8400</v>
      </c>
      <c r="J185" s="18">
        <v>0.66666666666666663</v>
      </c>
    </row>
    <row r="186" spans="1:10" x14ac:dyDescent="0.25">
      <c r="A186" s="8">
        <v>86</v>
      </c>
      <c r="B186" s="13">
        <v>41640</v>
      </c>
      <c r="C186" s="10">
        <v>9</v>
      </c>
      <c r="D186" s="10" t="s">
        <v>106</v>
      </c>
      <c r="E186" s="10" t="s">
        <v>107</v>
      </c>
      <c r="F186" s="10" t="s">
        <v>26</v>
      </c>
      <c r="G186" s="14">
        <v>700</v>
      </c>
      <c r="H186" s="14">
        <v>6300</v>
      </c>
      <c r="I186" s="14">
        <v>8400</v>
      </c>
      <c r="J186" s="15">
        <v>0.75</v>
      </c>
    </row>
    <row r="187" spans="1:10" x14ac:dyDescent="0.25">
      <c r="A187" s="9">
        <v>86</v>
      </c>
      <c r="B187" s="16">
        <v>42005</v>
      </c>
      <c r="C187" s="11">
        <v>8</v>
      </c>
      <c r="D187" s="11" t="s">
        <v>106</v>
      </c>
      <c r="E187" s="11" t="s">
        <v>107</v>
      </c>
      <c r="F187" s="11" t="s">
        <v>26</v>
      </c>
      <c r="G187" s="17">
        <v>700</v>
      </c>
      <c r="H187" s="17">
        <v>5600</v>
      </c>
      <c r="I187" s="17">
        <v>8400</v>
      </c>
      <c r="J187" s="18">
        <v>0.66666666666666663</v>
      </c>
    </row>
    <row r="188" spans="1:10" x14ac:dyDescent="0.25">
      <c r="A188" s="8">
        <v>86</v>
      </c>
      <c r="B188" s="13">
        <v>42370</v>
      </c>
      <c r="C188" s="10">
        <v>9</v>
      </c>
      <c r="D188" s="10" t="s">
        <v>106</v>
      </c>
      <c r="E188" s="10" t="s">
        <v>107</v>
      </c>
      <c r="F188" s="10" t="s">
        <v>26</v>
      </c>
      <c r="G188" s="14">
        <v>700</v>
      </c>
      <c r="H188" s="14">
        <v>6300</v>
      </c>
      <c r="I188" s="14">
        <v>8400</v>
      </c>
      <c r="J188" s="15">
        <v>0.75</v>
      </c>
    </row>
    <row r="189" spans="1:10" x14ac:dyDescent="0.25">
      <c r="A189" s="9">
        <v>86</v>
      </c>
      <c r="B189" s="16">
        <v>42736</v>
      </c>
      <c r="C189" s="11">
        <v>9</v>
      </c>
      <c r="D189" s="11" t="s">
        <v>106</v>
      </c>
      <c r="E189" s="11" t="s">
        <v>107</v>
      </c>
      <c r="F189" s="11" t="s">
        <v>26</v>
      </c>
      <c r="G189" s="17">
        <v>700</v>
      </c>
      <c r="H189" s="17">
        <v>6300</v>
      </c>
      <c r="I189" s="17">
        <v>8400</v>
      </c>
      <c r="J189" s="18">
        <v>0.75</v>
      </c>
    </row>
    <row r="190" spans="1:10" x14ac:dyDescent="0.25">
      <c r="A190" s="8">
        <v>86</v>
      </c>
      <c r="B190" s="13">
        <v>43101</v>
      </c>
      <c r="C190" s="10">
        <v>9</v>
      </c>
      <c r="D190" s="10" t="s">
        <v>106</v>
      </c>
      <c r="E190" s="10" t="s">
        <v>107</v>
      </c>
      <c r="F190" s="10" t="s">
        <v>26</v>
      </c>
      <c r="G190" s="14">
        <v>700</v>
      </c>
      <c r="H190" s="14">
        <v>6300</v>
      </c>
      <c r="I190" s="14">
        <v>8400</v>
      </c>
      <c r="J190" s="15">
        <v>0.75</v>
      </c>
    </row>
    <row r="191" spans="1:10" x14ac:dyDescent="0.25">
      <c r="A191" s="9">
        <v>86</v>
      </c>
      <c r="B191" s="16">
        <v>43466</v>
      </c>
      <c r="C191" s="11">
        <v>9</v>
      </c>
      <c r="D191" s="11" t="s">
        <v>106</v>
      </c>
      <c r="E191" s="11" t="s">
        <v>107</v>
      </c>
      <c r="F191" s="11" t="s">
        <v>26</v>
      </c>
      <c r="G191" s="17">
        <v>700</v>
      </c>
      <c r="H191" s="17">
        <v>6300</v>
      </c>
      <c r="I191" s="17">
        <v>8400</v>
      </c>
      <c r="J191" s="18">
        <v>0.75</v>
      </c>
    </row>
    <row r="192" spans="1:10" x14ac:dyDescent="0.25">
      <c r="A192" s="8">
        <v>87</v>
      </c>
      <c r="B192" s="13">
        <v>36892</v>
      </c>
      <c r="C192" s="10">
        <v>9</v>
      </c>
      <c r="D192" s="10" t="s">
        <v>106</v>
      </c>
      <c r="E192" s="10" t="s">
        <v>107</v>
      </c>
      <c r="F192" s="10" t="s">
        <v>26</v>
      </c>
      <c r="G192" s="14">
        <v>630</v>
      </c>
      <c r="H192" s="14">
        <v>5670</v>
      </c>
      <c r="I192" s="14">
        <v>7560</v>
      </c>
      <c r="J192" s="15">
        <v>0.75</v>
      </c>
    </row>
    <row r="193" spans="1:10" x14ac:dyDescent="0.25">
      <c r="A193" s="9">
        <v>87</v>
      </c>
      <c r="B193" s="16">
        <v>37257</v>
      </c>
      <c r="C193" s="11">
        <v>6</v>
      </c>
      <c r="D193" s="11" t="s">
        <v>106</v>
      </c>
      <c r="E193" s="11" t="s">
        <v>107</v>
      </c>
      <c r="F193" s="11" t="s">
        <v>26</v>
      </c>
      <c r="G193" s="17">
        <v>630</v>
      </c>
      <c r="H193" s="17">
        <v>3780</v>
      </c>
      <c r="I193" s="17">
        <v>7560</v>
      </c>
      <c r="J193" s="18">
        <v>0.5</v>
      </c>
    </row>
    <row r="194" spans="1:10" x14ac:dyDescent="0.25">
      <c r="A194" s="8">
        <v>87</v>
      </c>
      <c r="B194" s="13">
        <v>37622</v>
      </c>
      <c r="C194" s="10">
        <v>8</v>
      </c>
      <c r="D194" s="10" t="s">
        <v>106</v>
      </c>
      <c r="E194" s="10" t="s">
        <v>107</v>
      </c>
      <c r="F194" s="10" t="s">
        <v>26</v>
      </c>
      <c r="G194" s="14">
        <v>630</v>
      </c>
      <c r="H194" s="14">
        <v>5040</v>
      </c>
      <c r="I194" s="14">
        <v>7560</v>
      </c>
      <c r="J194" s="15">
        <v>0.66666666666666663</v>
      </c>
    </row>
    <row r="195" spans="1:10" x14ac:dyDescent="0.25">
      <c r="A195" s="9">
        <v>87</v>
      </c>
      <c r="B195" s="16">
        <v>37987</v>
      </c>
      <c r="C195" s="11">
        <v>9</v>
      </c>
      <c r="D195" s="11" t="s">
        <v>106</v>
      </c>
      <c r="E195" s="11" t="s">
        <v>107</v>
      </c>
      <c r="F195" s="11" t="s">
        <v>26</v>
      </c>
      <c r="G195" s="17">
        <v>630</v>
      </c>
      <c r="H195" s="17">
        <v>5670</v>
      </c>
      <c r="I195" s="17">
        <v>7560</v>
      </c>
      <c r="J195" s="18">
        <v>0.75</v>
      </c>
    </row>
    <row r="196" spans="1:10" x14ac:dyDescent="0.25">
      <c r="A196" s="8">
        <v>87</v>
      </c>
      <c r="B196" s="13">
        <v>38353</v>
      </c>
      <c r="C196" s="10">
        <v>6</v>
      </c>
      <c r="D196" s="10" t="s">
        <v>106</v>
      </c>
      <c r="E196" s="10" t="s">
        <v>107</v>
      </c>
      <c r="F196" s="10" t="s">
        <v>26</v>
      </c>
      <c r="G196" s="14">
        <v>630</v>
      </c>
      <c r="H196" s="14">
        <v>3780</v>
      </c>
      <c r="I196" s="14">
        <v>7560</v>
      </c>
      <c r="J196" s="15">
        <v>0.5</v>
      </c>
    </row>
    <row r="197" spans="1:10" x14ac:dyDescent="0.25">
      <c r="A197" s="9">
        <v>87</v>
      </c>
      <c r="B197" s="16">
        <v>38718</v>
      </c>
      <c r="C197" s="11">
        <v>6</v>
      </c>
      <c r="D197" s="11" t="s">
        <v>106</v>
      </c>
      <c r="E197" s="11" t="s">
        <v>107</v>
      </c>
      <c r="F197" s="11" t="s">
        <v>26</v>
      </c>
      <c r="G197" s="17">
        <v>630</v>
      </c>
      <c r="H197" s="17">
        <v>3780</v>
      </c>
      <c r="I197" s="17">
        <v>7560</v>
      </c>
      <c r="J197" s="18">
        <v>0.5</v>
      </c>
    </row>
    <row r="198" spans="1:10" x14ac:dyDescent="0.25">
      <c r="A198" s="8">
        <v>87</v>
      </c>
      <c r="B198" s="13">
        <v>39083</v>
      </c>
      <c r="C198" s="10">
        <v>7</v>
      </c>
      <c r="D198" s="10" t="s">
        <v>106</v>
      </c>
      <c r="E198" s="10" t="s">
        <v>107</v>
      </c>
      <c r="F198" s="10" t="s">
        <v>26</v>
      </c>
      <c r="G198" s="14">
        <v>630</v>
      </c>
      <c r="H198" s="14">
        <v>4410</v>
      </c>
      <c r="I198" s="14">
        <v>7560</v>
      </c>
      <c r="J198" s="15">
        <v>0.58333333333333337</v>
      </c>
    </row>
    <row r="199" spans="1:10" x14ac:dyDescent="0.25">
      <c r="A199" s="9">
        <v>87</v>
      </c>
      <c r="B199" s="16">
        <v>39448</v>
      </c>
      <c r="C199" s="11">
        <v>5</v>
      </c>
      <c r="D199" s="11" t="s">
        <v>106</v>
      </c>
      <c r="E199" s="11" t="s">
        <v>107</v>
      </c>
      <c r="F199" s="11" t="s">
        <v>26</v>
      </c>
      <c r="G199" s="17">
        <v>630</v>
      </c>
      <c r="H199" s="17">
        <v>3150</v>
      </c>
      <c r="I199" s="17">
        <v>7560</v>
      </c>
      <c r="J199" s="18">
        <v>0.41666666666666669</v>
      </c>
    </row>
    <row r="200" spans="1:10" x14ac:dyDescent="0.25">
      <c r="A200" s="8">
        <v>87</v>
      </c>
      <c r="B200" s="13">
        <v>39814</v>
      </c>
      <c r="C200" s="10">
        <v>9</v>
      </c>
      <c r="D200" s="10" t="s">
        <v>106</v>
      </c>
      <c r="E200" s="10" t="s">
        <v>107</v>
      </c>
      <c r="F200" s="10" t="s">
        <v>26</v>
      </c>
      <c r="G200" s="14">
        <v>630</v>
      </c>
      <c r="H200" s="14">
        <v>5670</v>
      </c>
      <c r="I200" s="14">
        <v>7560</v>
      </c>
      <c r="J200" s="15">
        <v>0.75</v>
      </c>
    </row>
    <row r="201" spans="1:10" x14ac:dyDescent="0.25">
      <c r="A201" s="9">
        <v>87</v>
      </c>
      <c r="B201" s="16">
        <v>40179</v>
      </c>
      <c r="C201" s="11">
        <v>7</v>
      </c>
      <c r="D201" s="11" t="s">
        <v>106</v>
      </c>
      <c r="E201" s="11" t="s">
        <v>107</v>
      </c>
      <c r="F201" s="11" t="s">
        <v>26</v>
      </c>
      <c r="G201" s="17">
        <v>630</v>
      </c>
      <c r="H201" s="17">
        <v>4410</v>
      </c>
      <c r="I201" s="17">
        <v>7560</v>
      </c>
      <c r="J201" s="18">
        <v>0.58333333333333337</v>
      </c>
    </row>
    <row r="202" spans="1:10" x14ac:dyDescent="0.25">
      <c r="A202" s="8">
        <v>87</v>
      </c>
      <c r="B202" s="13">
        <v>40544</v>
      </c>
      <c r="C202" s="10">
        <v>7</v>
      </c>
      <c r="D202" s="10" t="s">
        <v>106</v>
      </c>
      <c r="E202" s="10" t="s">
        <v>107</v>
      </c>
      <c r="F202" s="10" t="s">
        <v>26</v>
      </c>
      <c r="G202" s="14">
        <v>630</v>
      </c>
      <c r="H202" s="14">
        <v>4410</v>
      </c>
      <c r="I202" s="14">
        <v>7560</v>
      </c>
      <c r="J202" s="15">
        <v>0.58333333333333337</v>
      </c>
    </row>
    <row r="203" spans="1:10" x14ac:dyDescent="0.25">
      <c r="A203" s="9">
        <v>87</v>
      </c>
      <c r="B203" s="16">
        <v>40909</v>
      </c>
      <c r="C203" s="11">
        <v>8</v>
      </c>
      <c r="D203" s="11" t="s">
        <v>106</v>
      </c>
      <c r="E203" s="11" t="s">
        <v>107</v>
      </c>
      <c r="F203" s="11" t="s">
        <v>26</v>
      </c>
      <c r="G203" s="17">
        <v>630</v>
      </c>
      <c r="H203" s="17">
        <v>5040</v>
      </c>
      <c r="I203" s="17">
        <v>7560</v>
      </c>
      <c r="J203" s="18">
        <v>0.66666666666666663</v>
      </c>
    </row>
    <row r="204" spans="1:10" x14ac:dyDescent="0.25">
      <c r="A204" s="8">
        <v>87</v>
      </c>
      <c r="B204" s="13">
        <v>41275</v>
      </c>
      <c r="C204" s="10">
        <v>7</v>
      </c>
      <c r="D204" s="10" t="s">
        <v>106</v>
      </c>
      <c r="E204" s="10" t="s">
        <v>107</v>
      </c>
      <c r="F204" s="10" t="s">
        <v>26</v>
      </c>
      <c r="G204" s="14">
        <v>630</v>
      </c>
      <c r="H204" s="14">
        <v>4410</v>
      </c>
      <c r="I204" s="14">
        <v>7560</v>
      </c>
      <c r="J204" s="15">
        <v>0.58333333333333337</v>
      </c>
    </row>
    <row r="205" spans="1:10" x14ac:dyDescent="0.25">
      <c r="A205" s="9">
        <v>87</v>
      </c>
      <c r="B205" s="16">
        <v>41640</v>
      </c>
      <c r="C205" s="11">
        <v>8</v>
      </c>
      <c r="D205" s="11" t="s">
        <v>106</v>
      </c>
      <c r="E205" s="11" t="s">
        <v>107</v>
      </c>
      <c r="F205" s="11" t="s">
        <v>26</v>
      </c>
      <c r="G205" s="17">
        <v>630</v>
      </c>
      <c r="H205" s="17">
        <v>5040</v>
      </c>
      <c r="I205" s="17">
        <v>7560</v>
      </c>
      <c r="J205" s="18">
        <v>0.66666666666666663</v>
      </c>
    </row>
    <row r="206" spans="1:10" x14ac:dyDescent="0.25">
      <c r="A206" s="8">
        <v>87</v>
      </c>
      <c r="B206" s="13">
        <v>42005</v>
      </c>
      <c r="C206" s="10">
        <v>6</v>
      </c>
      <c r="D206" s="10" t="s">
        <v>106</v>
      </c>
      <c r="E206" s="10" t="s">
        <v>107</v>
      </c>
      <c r="F206" s="10" t="s">
        <v>26</v>
      </c>
      <c r="G206" s="14">
        <v>630</v>
      </c>
      <c r="H206" s="14">
        <v>3780</v>
      </c>
      <c r="I206" s="14">
        <v>7560</v>
      </c>
      <c r="J206" s="15">
        <v>0.5</v>
      </c>
    </row>
    <row r="207" spans="1:10" x14ac:dyDescent="0.25">
      <c r="A207" s="9">
        <v>87</v>
      </c>
      <c r="B207" s="16">
        <v>42370</v>
      </c>
      <c r="C207" s="11">
        <v>7</v>
      </c>
      <c r="D207" s="11" t="s">
        <v>106</v>
      </c>
      <c r="E207" s="11" t="s">
        <v>107</v>
      </c>
      <c r="F207" s="11" t="s">
        <v>26</v>
      </c>
      <c r="G207" s="17">
        <v>630</v>
      </c>
      <c r="H207" s="17">
        <v>4410</v>
      </c>
      <c r="I207" s="17">
        <v>7560</v>
      </c>
      <c r="J207" s="18">
        <v>0.58333333333333337</v>
      </c>
    </row>
    <row r="208" spans="1:10" x14ac:dyDescent="0.25">
      <c r="A208" s="8">
        <v>87</v>
      </c>
      <c r="B208" s="13">
        <v>42736</v>
      </c>
      <c r="C208" s="10">
        <v>7</v>
      </c>
      <c r="D208" s="10" t="s">
        <v>106</v>
      </c>
      <c r="E208" s="10" t="s">
        <v>107</v>
      </c>
      <c r="F208" s="10" t="s">
        <v>26</v>
      </c>
      <c r="G208" s="14">
        <v>630</v>
      </c>
      <c r="H208" s="14">
        <v>4410</v>
      </c>
      <c r="I208" s="14">
        <v>7560</v>
      </c>
      <c r="J208" s="15">
        <v>0.58333333333333337</v>
      </c>
    </row>
    <row r="209" spans="1:10" x14ac:dyDescent="0.25">
      <c r="A209" s="9">
        <v>87</v>
      </c>
      <c r="B209" s="16">
        <v>43101</v>
      </c>
      <c r="C209" s="11">
        <v>8</v>
      </c>
      <c r="D209" s="11" t="s">
        <v>106</v>
      </c>
      <c r="E209" s="11" t="s">
        <v>107</v>
      </c>
      <c r="F209" s="11" t="s">
        <v>26</v>
      </c>
      <c r="G209" s="17">
        <v>630</v>
      </c>
      <c r="H209" s="17">
        <v>5040</v>
      </c>
      <c r="I209" s="17">
        <v>7560</v>
      </c>
      <c r="J209" s="18">
        <v>0.66666666666666663</v>
      </c>
    </row>
    <row r="210" spans="1:10" x14ac:dyDescent="0.25">
      <c r="A210" s="8">
        <v>87</v>
      </c>
      <c r="B210" s="13">
        <v>43466</v>
      </c>
      <c r="C210" s="10">
        <v>12</v>
      </c>
      <c r="D210" s="10" t="s">
        <v>106</v>
      </c>
      <c r="E210" s="10" t="s">
        <v>107</v>
      </c>
      <c r="F210" s="10" t="s">
        <v>26</v>
      </c>
      <c r="G210" s="14">
        <v>630</v>
      </c>
      <c r="H210" s="14">
        <v>7560</v>
      </c>
      <c r="I210" s="14">
        <v>7560</v>
      </c>
      <c r="J210" s="15">
        <v>1</v>
      </c>
    </row>
    <row r="211" spans="1:10" x14ac:dyDescent="0.25">
      <c r="A211" s="9">
        <v>88</v>
      </c>
      <c r="B211" s="16">
        <v>36892</v>
      </c>
      <c r="C211" s="11">
        <v>8</v>
      </c>
      <c r="D211" s="11" t="s">
        <v>106</v>
      </c>
      <c r="E211" s="11" t="s">
        <v>107</v>
      </c>
      <c r="F211" s="11" t="s">
        <v>20</v>
      </c>
      <c r="G211" s="17">
        <v>490</v>
      </c>
      <c r="H211" s="17">
        <v>3920</v>
      </c>
      <c r="I211" s="17">
        <v>5880</v>
      </c>
      <c r="J211" s="18">
        <v>0.66666666666666663</v>
      </c>
    </row>
    <row r="212" spans="1:10" x14ac:dyDescent="0.25">
      <c r="A212" s="8">
        <v>88</v>
      </c>
      <c r="B212" s="13">
        <v>37257</v>
      </c>
      <c r="C212" s="10">
        <v>8</v>
      </c>
      <c r="D212" s="10" t="s">
        <v>106</v>
      </c>
      <c r="E212" s="10" t="s">
        <v>107</v>
      </c>
      <c r="F212" s="10" t="s">
        <v>20</v>
      </c>
      <c r="G212" s="14">
        <v>490</v>
      </c>
      <c r="H212" s="14">
        <v>3920</v>
      </c>
      <c r="I212" s="14">
        <v>5880</v>
      </c>
      <c r="J212" s="15">
        <v>0.66666666666666663</v>
      </c>
    </row>
    <row r="213" spans="1:10" x14ac:dyDescent="0.25">
      <c r="A213" s="9">
        <v>88</v>
      </c>
      <c r="B213" s="16">
        <v>37622</v>
      </c>
      <c r="C213" s="11">
        <v>9</v>
      </c>
      <c r="D213" s="11" t="s">
        <v>106</v>
      </c>
      <c r="E213" s="11" t="s">
        <v>107</v>
      </c>
      <c r="F213" s="11" t="s">
        <v>20</v>
      </c>
      <c r="G213" s="17">
        <v>490</v>
      </c>
      <c r="H213" s="17">
        <v>4410</v>
      </c>
      <c r="I213" s="17">
        <v>5880</v>
      </c>
      <c r="J213" s="18">
        <v>0.75</v>
      </c>
    </row>
    <row r="214" spans="1:10" x14ac:dyDescent="0.25">
      <c r="A214" s="8">
        <v>88</v>
      </c>
      <c r="B214" s="13">
        <v>37987</v>
      </c>
      <c r="C214" s="10">
        <v>8</v>
      </c>
      <c r="D214" s="10" t="s">
        <v>106</v>
      </c>
      <c r="E214" s="10" t="s">
        <v>107</v>
      </c>
      <c r="F214" s="10" t="s">
        <v>20</v>
      </c>
      <c r="G214" s="14">
        <v>490</v>
      </c>
      <c r="H214" s="14">
        <v>3920</v>
      </c>
      <c r="I214" s="14">
        <v>5880</v>
      </c>
      <c r="J214" s="15">
        <v>0.66666666666666663</v>
      </c>
    </row>
    <row r="215" spans="1:10" x14ac:dyDescent="0.25">
      <c r="A215" s="9">
        <v>88</v>
      </c>
      <c r="B215" s="16">
        <v>38353</v>
      </c>
      <c r="C215" s="11">
        <v>5</v>
      </c>
      <c r="D215" s="11" t="s">
        <v>106</v>
      </c>
      <c r="E215" s="11" t="s">
        <v>107</v>
      </c>
      <c r="F215" s="11" t="s">
        <v>20</v>
      </c>
      <c r="G215" s="17">
        <v>490</v>
      </c>
      <c r="H215" s="17">
        <v>2450</v>
      </c>
      <c r="I215" s="17">
        <v>5880</v>
      </c>
      <c r="J215" s="18">
        <v>0.41666666666666669</v>
      </c>
    </row>
    <row r="216" spans="1:10" x14ac:dyDescent="0.25">
      <c r="A216" s="8">
        <v>88</v>
      </c>
      <c r="B216" s="13">
        <v>38718</v>
      </c>
      <c r="C216" s="10">
        <v>8</v>
      </c>
      <c r="D216" s="10" t="s">
        <v>106</v>
      </c>
      <c r="E216" s="10" t="s">
        <v>107</v>
      </c>
      <c r="F216" s="10" t="s">
        <v>20</v>
      </c>
      <c r="G216" s="14">
        <v>490</v>
      </c>
      <c r="H216" s="14">
        <v>3920</v>
      </c>
      <c r="I216" s="14">
        <v>5880</v>
      </c>
      <c r="J216" s="15">
        <v>0.66666666666666663</v>
      </c>
    </row>
    <row r="217" spans="1:10" x14ac:dyDescent="0.25">
      <c r="A217" s="9">
        <v>88</v>
      </c>
      <c r="B217" s="16">
        <v>39083</v>
      </c>
      <c r="C217" s="11">
        <v>8</v>
      </c>
      <c r="D217" s="11" t="s">
        <v>106</v>
      </c>
      <c r="E217" s="11" t="s">
        <v>107</v>
      </c>
      <c r="F217" s="11" t="s">
        <v>20</v>
      </c>
      <c r="G217" s="17">
        <v>490</v>
      </c>
      <c r="H217" s="17">
        <v>3920</v>
      </c>
      <c r="I217" s="17">
        <v>5880</v>
      </c>
      <c r="J217" s="18">
        <v>0.66666666666666663</v>
      </c>
    </row>
    <row r="218" spans="1:10" x14ac:dyDescent="0.25">
      <c r="A218" s="8">
        <v>88</v>
      </c>
      <c r="B218" s="13">
        <v>39448</v>
      </c>
      <c r="C218" s="10">
        <v>7</v>
      </c>
      <c r="D218" s="10" t="s">
        <v>106</v>
      </c>
      <c r="E218" s="10" t="s">
        <v>107</v>
      </c>
      <c r="F218" s="10" t="s">
        <v>20</v>
      </c>
      <c r="G218" s="14">
        <v>490</v>
      </c>
      <c r="H218" s="14">
        <v>3430</v>
      </c>
      <c r="I218" s="14">
        <v>5880</v>
      </c>
      <c r="J218" s="15">
        <v>0.58333333333333337</v>
      </c>
    </row>
    <row r="219" spans="1:10" x14ac:dyDescent="0.25">
      <c r="A219" s="9">
        <v>88</v>
      </c>
      <c r="B219" s="16">
        <v>39814</v>
      </c>
      <c r="C219" s="11">
        <v>9</v>
      </c>
      <c r="D219" s="11" t="s">
        <v>106</v>
      </c>
      <c r="E219" s="11" t="s">
        <v>107</v>
      </c>
      <c r="F219" s="11" t="s">
        <v>20</v>
      </c>
      <c r="G219" s="17">
        <v>490</v>
      </c>
      <c r="H219" s="17">
        <v>4410</v>
      </c>
      <c r="I219" s="17">
        <v>5880</v>
      </c>
      <c r="J219" s="18">
        <v>0.75</v>
      </c>
    </row>
    <row r="220" spans="1:10" x14ac:dyDescent="0.25">
      <c r="A220" s="8">
        <v>88</v>
      </c>
      <c r="B220" s="13">
        <v>40179</v>
      </c>
      <c r="C220" s="10">
        <v>5</v>
      </c>
      <c r="D220" s="10" t="s">
        <v>106</v>
      </c>
      <c r="E220" s="10" t="s">
        <v>107</v>
      </c>
      <c r="F220" s="10" t="s">
        <v>20</v>
      </c>
      <c r="G220" s="14">
        <v>490</v>
      </c>
      <c r="H220" s="14">
        <v>2450</v>
      </c>
      <c r="I220" s="14">
        <v>5880</v>
      </c>
      <c r="J220" s="15">
        <v>0.41666666666666669</v>
      </c>
    </row>
    <row r="221" spans="1:10" x14ac:dyDescent="0.25">
      <c r="A221" s="9">
        <v>88</v>
      </c>
      <c r="B221" s="16">
        <v>40544</v>
      </c>
      <c r="C221" s="11">
        <v>6</v>
      </c>
      <c r="D221" s="11" t="s">
        <v>106</v>
      </c>
      <c r="E221" s="11" t="s">
        <v>107</v>
      </c>
      <c r="F221" s="11" t="s">
        <v>20</v>
      </c>
      <c r="G221" s="17">
        <v>490</v>
      </c>
      <c r="H221" s="17">
        <v>2940</v>
      </c>
      <c r="I221" s="17">
        <v>5880</v>
      </c>
      <c r="J221" s="18">
        <v>0.5</v>
      </c>
    </row>
    <row r="222" spans="1:10" x14ac:dyDescent="0.25">
      <c r="A222" s="8">
        <v>88</v>
      </c>
      <c r="B222" s="13">
        <v>40909</v>
      </c>
      <c r="C222" s="10">
        <v>5</v>
      </c>
      <c r="D222" s="10" t="s">
        <v>106</v>
      </c>
      <c r="E222" s="10" t="s">
        <v>107</v>
      </c>
      <c r="F222" s="10" t="s">
        <v>20</v>
      </c>
      <c r="G222" s="14">
        <v>490</v>
      </c>
      <c r="H222" s="14">
        <v>2450</v>
      </c>
      <c r="I222" s="14">
        <v>5880</v>
      </c>
      <c r="J222" s="15">
        <v>0.41666666666666669</v>
      </c>
    </row>
    <row r="223" spans="1:10" x14ac:dyDescent="0.25">
      <c r="A223" s="9">
        <v>88</v>
      </c>
      <c r="B223" s="16">
        <v>41275</v>
      </c>
      <c r="C223" s="11">
        <v>7</v>
      </c>
      <c r="D223" s="11" t="s">
        <v>106</v>
      </c>
      <c r="E223" s="11" t="s">
        <v>107</v>
      </c>
      <c r="F223" s="11" t="s">
        <v>20</v>
      </c>
      <c r="G223" s="17">
        <v>490</v>
      </c>
      <c r="H223" s="17">
        <v>3430</v>
      </c>
      <c r="I223" s="17">
        <v>5880</v>
      </c>
      <c r="J223" s="18">
        <v>0.58333333333333337</v>
      </c>
    </row>
    <row r="224" spans="1:10" x14ac:dyDescent="0.25">
      <c r="A224" s="8">
        <v>88</v>
      </c>
      <c r="B224" s="13">
        <v>41640</v>
      </c>
      <c r="C224" s="10">
        <v>8</v>
      </c>
      <c r="D224" s="10" t="s">
        <v>106</v>
      </c>
      <c r="E224" s="10" t="s">
        <v>107</v>
      </c>
      <c r="F224" s="10" t="s">
        <v>20</v>
      </c>
      <c r="G224" s="14">
        <v>490</v>
      </c>
      <c r="H224" s="14">
        <v>3920</v>
      </c>
      <c r="I224" s="14">
        <v>5880</v>
      </c>
      <c r="J224" s="15">
        <v>0.66666666666666663</v>
      </c>
    </row>
    <row r="225" spans="1:10" x14ac:dyDescent="0.25">
      <c r="A225" s="9">
        <v>88</v>
      </c>
      <c r="B225" s="16">
        <v>42005</v>
      </c>
      <c r="C225" s="11">
        <v>8</v>
      </c>
      <c r="D225" s="11" t="s">
        <v>106</v>
      </c>
      <c r="E225" s="11" t="s">
        <v>107</v>
      </c>
      <c r="F225" s="11" t="s">
        <v>20</v>
      </c>
      <c r="G225" s="17">
        <v>490</v>
      </c>
      <c r="H225" s="17">
        <v>3920</v>
      </c>
      <c r="I225" s="17">
        <v>5880</v>
      </c>
      <c r="J225" s="18">
        <v>0.66666666666666663</v>
      </c>
    </row>
    <row r="226" spans="1:10" x14ac:dyDescent="0.25">
      <c r="A226" s="8">
        <v>88</v>
      </c>
      <c r="B226" s="13">
        <v>42370</v>
      </c>
      <c r="C226" s="10">
        <v>5</v>
      </c>
      <c r="D226" s="10" t="s">
        <v>106</v>
      </c>
      <c r="E226" s="10" t="s">
        <v>107</v>
      </c>
      <c r="F226" s="10" t="s">
        <v>20</v>
      </c>
      <c r="G226" s="14">
        <v>490</v>
      </c>
      <c r="H226" s="14">
        <v>2450</v>
      </c>
      <c r="I226" s="14">
        <v>5880</v>
      </c>
      <c r="J226" s="15">
        <v>0.41666666666666669</v>
      </c>
    </row>
    <row r="227" spans="1:10" x14ac:dyDescent="0.25">
      <c r="A227" s="9">
        <v>88</v>
      </c>
      <c r="B227" s="16">
        <v>42736</v>
      </c>
      <c r="C227" s="11">
        <v>5</v>
      </c>
      <c r="D227" s="11" t="s">
        <v>106</v>
      </c>
      <c r="E227" s="11" t="s">
        <v>107</v>
      </c>
      <c r="F227" s="11" t="s">
        <v>20</v>
      </c>
      <c r="G227" s="17">
        <v>490</v>
      </c>
      <c r="H227" s="17">
        <v>2450</v>
      </c>
      <c r="I227" s="17">
        <v>5880</v>
      </c>
      <c r="J227" s="18">
        <v>0.41666666666666669</v>
      </c>
    </row>
    <row r="228" spans="1:10" x14ac:dyDescent="0.25">
      <c r="A228" s="8">
        <v>88</v>
      </c>
      <c r="B228" s="13">
        <v>43101</v>
      </c>
      <c r="C228" s="10">
        <v>7</v>
      </c>
      <c r="D228" s="10" t="s">
        <v>106</v>
      </c>
      <c r="E228" s="10" t="s">
        <v>107</v>
      </c>
      <c r="F228" s="10" t="s">
        <v>20</v>
      </c>
      <c r="G228" s="14">
        <v>490</v>
      </c>
      <c r="H228" s="14">
        <v>3430</v>
      </c>
      <c r="I228" s="14">
        <v>5880</v>
      </c>
      <c r="J228" s="15">
        <v>0.58333333333333337</v>
      </c>
    </row>
    <row r="229" spans="1:10" x14ac:dyDescent="0.25">
      <c r="A229" s="9">
        <v>88</v>
      </c>
      <c r="B229" s="16">
        <v>43466</v>
      </c>
      <c r="C229" s="11">
        <v>7</v>
      </c>
      <c r="D229" s="11" t="s">
        <v>106</v>
      </c>
      <c r="E229" s="11" t="s">
        <v>107</v>
      </c>
      <c r="F229" s="11" t="s">
        <v>20</v>
      </c>
      <c r="G229" s="17">
        <v>490</v>
      </c>
      <c r="H229" s="17">
        <v>3430</v>
      </c>
      <c r="I229" s="17">
        <v>5880</v>
      </c>
      <c r="J229" s="18">
        <v>0.58333333333333337</v>
      </c>
    </row>
    <row r="230" spans="1:10" x14ac:dyDescent="0.25">
      <c r="A230" s="8">
        <v>89</v>
      </c>
      <c r="B230" s="13">
        <v>36892</v>
      </c>
      <c r="C230" s="10">
        <v>7</v>
      </c>
      <c r="D230" s="10" t="s">
        <v>106</v>
      </c>
      <c r="E230" s="10" t="s">
        <v>107</v>
      </c>
      <c r="F230" s="10" t="s">
        <v>20</v>
      </c>
      <c r="G230" s="14">
        <v>1260</v>
      </c>
      <c r="H230" s="14">
        <v>8820</v>
      </c>
      <c r="I230" s="14">
        <v>15120</v>
      </c>
      <c r="J230" s="15">
        <v>0.58333333333333337</v>
      </c>
    </row>
    <row r="231" spans="1:10" x14ac:dyDescent="0.25">
      <c r="A231" s="9">
        <v>89</v>
      </c>
      <c r="B231" s="16">
        <v>37257</v>
      </c>
      <c r="C231" s="11">
        <v>9</v>
      </c>
      <c r="D231" s="11" t="s">
        <v>106</v>
      </c>
      <c r="E231" s="11" t="s">
        <v>107</v>
      </c>
      <c r="F231" s="11" t="s">
        <v>20</v>
      </c>
      <c r="G231" s="17">
        <v>1260</v>
      </c>
      <c r="H231" s="17">
        <v>11340</v>
      </c>
      <c r="I231" s="17">
        <v>15120</v>
      </c>
      <c r="J231" s="18">
        <v>0.75</v>
      </c>
    </row>
    <row r="232" spans="1:10" x14ac:dyDescent="0.25">
      <c r="A232" s="8">
        <v>89</v>
      </c>
      <c r="B232" s="13">
        <v>37622</v>
      </c>
      <c r="C232" s="10">
        <v>6</v>
      </c>
      <c r="D232" s="10" t="s">
        <v>106</v>
      </c>
      <c r="E232" s="10" t="s">
        <v>107</v>
      </c>
      <c r="F232" s="10" t="s">
        <v>20</v>
      </c>
      <c r="G232" s="14">
        <v>1260</v>
      </c>
      <c r="H232" s="14">
        <v>7560</v>
      </c>
      <c r="I232" s="14">
        <v>15120</v>
      </c>
      <c r="J232" s="15">
        <v>0.5</v>
      </c>
    </row>
    <row r="233" spans="1:10" x14ac:dyDescent="0.25">
      <c r="A233" s="9">
        <v>89</v>
      </c>
      <c r="B233" s="16">
        <v>37987</v>
      </c>
      <c r="C233" s="11">
        <v>6</v>
      </c>
      <c r="D233" s="11" t="s">
        <v>106</v>
      </c>
      <c r="E233" s="11" t="s">
        <v>107</v>
      </c>
      <c r="F233" s="11" t="s">
        <v>20</v>
      </c>
      <c r="G233" s="17">
        <v>1260</v>
      </c>
      <c r="H233" s="17">
        <v>7560</v>
      </c>
      <c r="I233" s="17">
        <v>15120</v>
      </c>
      <c r="J233" s="18">
        <v>0.5</v>
      </c>
    </row>
    <row r="234" spans="1:10" x14ac:dyDescent="0.25">
      <c r="A234" s="8">
        <v>89</v>
      </c>
      <c r="B234" s="13">
        <v>38353</v>
      </c>
      <c r="C234" s="10">
        <v>5</v>
      </c>
      <c r="D234" s="10" t="s">
        <v>106</v>
      </c>
      <c r="E234" s="10" t="s">
        <v>107</v>
      </c>
      <c r="F234" s="10" t="s">
        <v>20</v>
      </c>
      <c r="G234" s="14">
        <v>1260</v>
      </c>
      <c r="H234" s="14">
        <v>6300</v>
      </c>
      <c r="I234" s="14">
        <v>15120</v>
      </c>
      <c r="J234" s="15">
        <v>0.41666666666666669</v>
      </c>
    </row>
    <row r="235" spans="1:10" x14ac:dyDescent="0.25">
      <c r="A235" s="9">
        <v>89</v>
      </c>
      <c r="B235" s="16">
        <v>38718</v>
      </c>
      <c r="C235" s="11">
        <v>8</v>
      </c>
      <c r="D235" s="11" t="s">
        <v>106</v>
      </c>
      <c r="E235" s="11" t="s">
        <v>107</v>
      </c>
      <c r="F235" s="11" t="s">
        <v>20</v>
      </c>
      <c r="G235" s="17">
        <v>1260</v>
      </c>
      <c r="H235" s="17">
        <v>10080</v>
      </c>
      <c r="I235" s="17">
        <v>15120</v>
      </c>
      <c r="J235" s="18">
        <v>0.66666666666666663</v>
      </c>
    </row>
    <row r="236" spans="1:10" x14ac:dyDescent="0.25">
      <c r="A236" s="8">
        <v>89</v>
      </c>
      <c r="B236" s="13">
        <v>39083</v>
      </c>
      <c r="C236" s="10">
        <v>5</v>
      </c>
      <c r="D236" s="10" t="s">
        <v>106</v>
      </c>
      <c r="E236" s="10" t="s">
        <v>107</v>
      </c>
      <c r="F236" s="10" t="s">
        <v>20</v>
      </c>
      <c r="G236" s="14">
        <v>1260</v>
      </c>
      <c r="H236" s="14">
        <v>6300</v>
      </c>
      <c r="I236" s="14">
        <v>15120</v>
      </c>
      <c r="J236" s="15">
        <v>0.41666666666666669</v>
      </c>
    </row>
    <row r="237" spans="1:10" x14ac:dyDescent="0.25">
      <c r="A237" s="9">
        <v>89</v>
      </c>
      <c r="B237" s="16">
        <v>39448</v>
      </c>
      <c r="C237" s="11">
        <v>8</v>
      </c>
      <c r="D237" s="11" t="s">
        <v>106</v>
      </c>
      <c r="E237" s="11" t="s">
        <v>107</v>
      </c>
      <c r="F237" s="11" t="s">
        <v>20</v>
      </c>
      <c r="G237" s="17">
        <v>1260</v>
      </c>
      <c r="H237" s="17">
        <v>10080</v>
      </c>
      <c r="I237" s="17">
        <v>15120</v>
      </c>
      <c r="J237" s="18">
        <v>0.66666666666666663</v>
      </c>
    </row>
    <row r="238" spans="1:10" x14ac:dyDescent="0.25">
      <c r="A238" s="8">
        <v>89</v>
      </c>
      <c r="B238" s="13">
        <v>39814</v>
      </c>
      <c r="C238" s="10">
        <v>6</v>
      </c>
      <c r="D238" s="10" t="s">
        <v>106</v>
      </c>
      <c r="E238" s="10" t="s">
        <v>107</v>
      </c>
      <c r="F238" s="10" t="s">
        <v>20</v>
      </c>
      <c r="G238" s="14">
        <v>1260</v>
      </c>
      <c r="H238" s="14">
        <v>7560</v>
      </c>
      <c r="I238" s="14">
        <v>15120</v>
      </c>
      <c r="J238" s="15">
        <v>0.5</v>
      </c>
    </row>
    <row r="239" spans="1:10" x14ac:dyDescent="0.25">
      <c r="A239" s="9">
        <v>89</v>
      </c>
      <c r="B239" s="16">
        <v>40179</v>
      </c>
      <c r="C239" s="11">
        <v>6</v>
      </c>
      <c r="D239" s="11" t="s">
        <v>106</v>
      </c>
      <c r="E239" s="11" t="s">
        <v>107</v>
      </c>
      <c r="F239" s="11" t="s">
        <v>20</v>
      </c>
      <c r="G239" s="17">
        <v>1260</v>
      </c>
      <c r="H239" s="17">
        <v>7560</v>
      </c>
      <c r="I239" s="17">
        <v>15120</v>
      </c>
      <c r="J239" s="18">
        <v>0.5</v>
      </c>
    </row>
    <row r="240" spans="1:10" x14ac:dyDescent="0.25">
      <c r="A240" s="8">
        <v>89</v>
      </c>
      <c r="B240" s="13">
        <v>40544</v>
      </c>
      <c r="C240" s="10">
        <v>7</v>
      </c>
      <c r="D240" s="10" t="s">
        <v>106</v>
      </c>
      <c r="E240" s="10" t="s">
        <v>107</v>
      </c>
      <c r="F240" s="10" t="s">
        <v>20</v>
      </c>
      <c r="G240" s="14">
        <v>1260</v>
      </c>
      <c r="H240" s="14">
        <v>8820</v>
      </c>
      <c r="I240" s="14">
        <v>15120</v>
      </c>
      <c r="J240" s="15">
        <v>0.58333333333333337</v>
      </c>
    </row>
    <row r="241" spans="1:10" x14ac:dyDescent="0.25">
      <c r="A241" s="9">
        <v>89</v>
      </c>
      <c r="B241" s="16">
        <v>40909</v>
      </c>
      <c r="C241" s="11">
        <v>8</v>
      </c>
      <c r="D241" s="11" t="s">
        <v>106</v>
      </c>
      <c r="E241" s="11" t="s">
        <v>107</v>
      </c>
      <c r="F241" s="11" t="s">
        <v>20</v>
      </c>
      <c r="G241" s="17">
        <v>1260</v>
      </c>
      <c r="H241" s="17">
        <v>10080</v>
      </c>
      <c r="I241" s="17">
        <v>15120</v>
      </c>
      <c r="J241" s="18">
        <v>0.66666666666666663</v>
      </c>
    </row>
    <row r="242" spans="1:10" x14ac:dyDescent="0.25">
      <c r="A242" s="8">
        <v>89</v>
      </c>
      <c r="B242" s="13">
        <v>41275</v>
      </c>
      <c r="C242" s="10">
        <v>8</v>
      </c>
      <c r="D242" s="10" t="s">
        <v>106</v>
      </c>
      <c r="E242" s="10" t="s">
        <v>107</v>
      </c>
      <c r="F242" s="10" t="s">
        <v>20</v>
      </c>
      <c r="G242" s="14">
        <v>1260</v>
      </c>
      <c r="H242" s="14">
        <v>10080</v>
      </c>
      <c r="I242" s="14">
        <v>15120</v>
      </c>
      <c r="J242" s="15">
        <v>0.66666666666666663</v>
      </c>
    </row>
    <row r="243" spans="1:10" x14ac:dyDescent="0.25">
      <c r="A243" s="9">
        <v>89</v>
      </c>
      <c r="B243" s="16">
        <v>41640</v>
      </c>
      <c r="C243" s="11">
        <v>5</v>
      </c>
      <c r="D243" s="11" t="s">
        <v>106</v>
      </c>
      <c r="E243" s="11" t="s">
        <v>107</v>
      </c>
      <c r="F243" s="11" t="s">
        <v>20</v>
      </c>
      <c r="G243" s="17">
        <v>1260</v>
      </c>
      <c r="H243" s="17">
        <v>6300</v>
      </c>
      <c r="I243" s="17">
        <v>15120</v>
      </c>
      <c r="J243" s="18">
        <v>0.41666666666666669</v>
      </c>
    </row>
    <row r="244" spans="1:10" x14ac:dyDescent="0.25">
      <c r="A244" s="8">
        <v>89</v>
      </c>
      <c r="B244" s="13">
        <v>42005</v>
      </c>
      <c r="C244" s="10">
        <v>7</v>
      </c>
      <c r="D244" s="10" t="s">
        <v>106</v>
      </c>
      <c r="E244" s="10" t="s">
        <v>107</v>
      </c>
      <c r="F244" s="10" t="s">
        <v>20</v>
      </c>
      <c r="G244" s="14">
        <v>1260</v>
      </c>
      <c r="H244" s="14">
        <v>8820</v>
      </c>
      <c r="I244" s="14">
        <v>15120</v>
      </c>
      <c r="J244" s="15">
        <v>0.58333333333333337</v>
      </c>
    </row>
    <row r="245" spans="1:10" x14ac:dyDescent="0.25">
      <c r="A245" s="9">
        <v>89</v>
      </c>
      <c r="B245" s="16">
        <v>42370</v>
      </c>
      <c r="C245" s="11">
        <v>9</v>
      </c>
      <c r="D245" s="11" t="s">
        <v>106</v>
      </c>
      <c r="E245" s="11" t="s">
        <v>107</v>
      </c>
      <c r="F245" s="11" t="s">
        <v>20</v>
      </c>
      <c r="G245" s="17">
        <v>1260</v>
      </c>
      <c r="H245" s="17">
        <v>11340</v>
      </c>
      <c r="I245" s="17">
        <v>15120</v>
      </c>
      <c r="J245" s="18">
        <v>0.75</v>
      </c>
    </row>
    <row r="246" spans="1:10" x14ac:dyDescent="0.25">
      <c r="A246" s="8">
        <v>89</v>
      </c>
      <c r="B246" s="13">
        <v>42736</v>
      </c>
      <c r="C246" s="10">
        <v>9</v>
      </c>
      <c r="D246" s="10" t="s">
        <v>106</v>
      </c>
      <c r="E246" s="10" t="s">
        <v>107</v>
      </c>
      <c r="F246" s="10" t="s">
        <v>20</v>
      </c>
      <c r="G246" s="14">
        <v>1260</v>
      </c>
      <c r="H246" s="14">
        <v>11340</v>
      </c>
      <c r="I246" s="14">
        <v>15120</v>
      </c>
      <c r="J246" s="15">
        <v>0.75</v>
      </c>
    </row>
    <row r="247" spans="1:10" x14ac:dyDescent="0.25">
      <c r="A247" s="9">
        <v>89</v>
      </c>
      <c r="B247" s="16">
        <v>43101</v>
      </c>
      <c r="C247" s="11">
        <v>11</v>
      </c>
      <c r="D247" s="11" t="s">
        <v>106</v>
      </c>
      <c r="E247" s="11" t="s">
        <v>107</v>
      </c>
      <c r="F247" s="11" t="s">
        <v>20</v>
      </c>
      <c r="G247" s="17">
        <v>1260</v>
      </c>
      <c r="H247" s="17">
        <v>13860</v>
      </c>
      <c r="I247" s="17">
        <v>15120</v>
      </c>
      <c r="J247" s="18">
        <v>0.91666666666666663</v>
      </c>
    </row>
    <row r="248" spans="1:10" x14ac:dyDescent="0.25">
      <c r="A248" s="8">
        <v>89</v>
      </c>
      <c r="B248" s="13">
        <v>43466</v>
      </c>
      <c r="C248" s="10">
        <v>7</v>
      </c>
      <c r="D248" s="10" t="s">
        <v>106</v>
      </c>
      <c r="E248" s="10" t="s">
        <v>107</v>
      </c>
      <c r="F248" s="10" t="s">
        <v>20</v>
      </c>
      <c r="G248" s="14">
        <v>1260</v>
      </c>
      <c r="H248" s="14">
        <v>8820</v>
      </c>
      <c r="I248" s="14">
        <v>15120</v>
      </c>
      <c r="J248" s="15">
        <v>0.58333333333333337</v>
      </c>
    </row>
    <row r="249" spans="1:10" x14ac:dyDescent="0.25">
      <c r="A249" s="9">
        <v>90</v>
      </c>
      <c r="B249" s="16">
        <v>36892</v>
      </c>
      <c r="C249" s="11">
        <v>8</v>
      </c>
      <c r="D249" s="11" t="s">
        <v>106</v>
      </c>
      <c r="E249" s="11" t="s">
        <v>107</v>
      </c>
      <c r="F249" s="11" t="s">
        <v>30</v>
      </c>
      <c r="G249" s="17">
        <v>350</v>
      </c>
      <c r="H249" s="17">
        <v>2800</v>
      </c>
      <c r="I249" s="17">
        <v>4200</v>
      </c>
      <c r="J249" s="18">
        <v>0.66666666666666663</v>
      </c>
    </row>
    <row r="250" spans="1:10" x14ac:dyDescent="0.25">
      <c r="A250" s="8">
        <v>90</v>
      </c>
      <c r="B250" s="13">
        <v>37257</v>
      </c>
      <c r="C250" s="10">
        <v>9</v>
      </c>
      <c r="D250" s="10" t="s">
        <v>106</v>
      </c>
      <c r="E250" s="10" t="s">
        <v>107</v>
      </c>
      <c r="F250" s="10" t="s">
        <v>30</v>
      </c>
      <c r="G250" s="14">
        <v>350</v>
      </c>
      <c r="H250" s="14">
        <v>3150</v>
      </c>
      <c r="I250" s="14">
        <v>4200</v>
      </c>
      <c r="J250" s="15">
        <v>0.75</v>
      </c>
    </row>
    <row r="251" spans="1:10" x14ac:dyDescent="0.25">
      <c r="A251" s="9">
        <v>90</v>
      </c>
      <c r="B251" s="16">
        <v>37622</v>
      </c>
      <c r="C251" s="11">
        <v>7</v>
      </c>
      <c r="D251" s="11" t="s">
        <v>106</v>
      </c>
      <c r="E251" s="11" t="s">
        <v>107</v>
      </c>
      <c r="F251" s="11" t="s">
        <v>30</v>
      </c>
      <c r="G251" s="17">
        <v>350</v>
      </c>
      <c r="H251" s="17">
        <v>2450</v>
      </c>
      <c r="I251" s="17">
        <v>4200</v>
      </c>
      <c r="J251" s="18">
        <v>0.58333333333333337</v>
      </c>
    </row>
    <row r="252" spans="1:10" x14ac:dyDescent="0.25">
      <c r="A252" s="8">
        <v>90</v>
      </c>
      <c r="B252" s="13">
        <v>37987</v>
      </c>
      <c r="C252" s="10">
        <v>6</v>
      </c>
      <c r="D252" s="10" t="s">
        <v>106</v>
      </c>
      <c r="E252" s="10" t="s">
        <v>107</v>
      </c>
      <c r="F252" s="10" t="s">
        <v>30</v>
      </c>
      <c r="G252" s="14">
        <v>350</v>
      </c>
      <c r="H252" s="14">
        <v>2100</v>
      </c>
      <c r="I252" s="14">
        <v>4200</v>
      </c>
      <c r="J252" s="15">
        <v>0.5</v>
      </c>
    </row>
    <row r="253" spans="1:10" x14ac:dyDescent="0.25">
      <c r="A253" s="9">
        <v>90</v>
      </c>
      <c r="B253" s="16">
        <v>38353</v>
      </c>
      <c r="C253" s="11">
        <v>8</v>
      </c>
      <c r="D253" s="11" t="s">
        <v>106</v>
      </c>
      <c r="E253" s="11" t="s">
        <v>107</v>
      </c>
      <c r="F253" s="11" t="s">
        <v>30</v>
      </c>
      <c r="G253" s="17">
        <v>350</v>
      </c>
      <c r="H253" s="17">
        <v>2800</v>
      </c>
      <c r="I253" s="17">
        <v>4200</v>
      </c>
      <c r="J253" s="18">
        <v>0.66666666666666663</v>
      </c>
    </row>
    <row r="254" spans="1:10" x14ac:dyDescent="0.25">
      <c r="A254" s="8">
        <v>90</v>
      </c>
      <c r="B254" s="13">
        <v>38718</v>
      </c>
      <c r="C254" s="10">
        <v>6</v>
      </c>
      <c r="D254" s="10" t="s">
        <v>106</v>
      </c>
      <c r="E254" s="10" t="s">
        <v>107</v>
      </c>
      <c r="F254" s="10" t="s">
        <v>30</v>
      </c>
      <c r="G254" s="14">
        <v>350</v>
      </c>
      <c r="H254" s="14">
        <v>2100</v>
      </c>
      <c r="I254" s="14">
        <v>4200</v>
      </c>
      <c r="J254" s="15">
        <v>0.5</v>
      </c>
    </row>
    <row r="255" spans="1:10" x14ac:dyDescent="0.25">
      <c r="A255" s="9">
        <v>90</v>
      </c>
      <c r="B255" s="16">
        <v>39083</v>
      </c>
      <c r="C255" s="11">
        <v>7</v>
      </c>
      <c r="D255" s="11" t="s">
        <v>106</v>
      </c>
      <c r="E255" s="11" t="s">
        <v>107</v>
      </c>
      <c r="F255" s="11" t="s">
        <v>30</v>
      </c>
      <c r="G255" s="17">
        <v>350</v>
      </c>
      <c r="H255" s="17">
        <v>2450</v>
      </c>
      <c r="I255" s="17">
        <v>4200</v>
      </c>
      <c r="J255" s="18">
        <v>0.58333333333333337</v>
      </c>
    </row>
    <row r="256" spans="1:10" x14ac:dyDescent="0.25">
      <c r="A256" s="8">
        <v>90</v>
      </c>
      <c r="B256" s="13">
        <v>39448</v>
      </c>
      <c r="C256" s="10">
        <v>8</v>
      </c>
      <c r="D256" s="10" t="s">
        <v>106</v>
      </c>
      <c r="E256" s="10" t="s">
        <v>107</v>
      </c>
      <c r="F256" s="10" t="s">
        <v>30</v>
      </c>
      <c r="G256" s="14">
        <v>350</v>
      </c>
      <c r="H256" s="14">
        <v>2800</v>
      </c>
      <c r="I256" s="14">
        <v>4200</v>
      </c>
      <c r="J256" s="15">
        <v>0.66666666666666663</v>
      </c>
    </row>
    <row r="257" spans="1:10" x14ac:dyDescent="0.25">
      <c r="A257" s="9">
        <v>90</v>
      </c>
      <c r="B257" s="16">
        <v>39814</v>
      </c>
      <c r="C257" s="11">
        <v>6</v>
      </c>
      <c r="D257" s="11" t="s">
        <v>106</v>
      </c>
      <c r="E257" s="11" t="s">
        <v>107</v>
      </c>
      <c r="F257" s="11" t="s">
        <v>30</v>
      </c>
      <c r="G257" s="17">
        <v>350</v>
      </c>
      <c r="H257" s="17">
        <v>2100</v>
      </c>
      <c r="I257" s="17">
        <v>4200</v>
      </c>
      <c r="J257" s="18">
        <v>0.5</v>
      </c>
    </row>
    <row r="258" spans="1:10" x14ac:dyDescent="0.25">
      <c r="A258" s="8">
        <v>90</v>
      </c>
      <c r="B258" s="13">
        <v>40179</v>
      </c>
      <c r="C258" s="10">
        <v>9</v>
      </c>
      <c r="D258" s="10" t="s">
        <v>106</v>
      </c>
      <c r="E258" s="10" t="s">
        <v>107</v>
      </c>
      <c r="F258" s="10" t="s">
        <v>30</v>
      </c>
      <c r="G258" s="14">
        <v>350</v>
      </c>
      <c r="H258" s="14">
        <v>3150</v>
      </c>
      <c r="I258" s="14">
        <v>4200</v>
      </c>
      <c r="J258" s="15">
        <v>0.75</v>
      </c>
    </row>
    <row r="259" spans="1:10" x14ac:dyDescent="0.25">
      <c r="A259" s="9">
        <v>90</v>
      </c>
      <c r="B259" s="16">
        <v>40544</v>
      </c>
      <c r="C259" s="11">
        <v>9</v>
      </c>
      <c r="D259" s="11" t="s">
        <v>106</v>
      </c>
      <c r="E259" s="11" t="s">
        <v>107</v>
      </c>
      <c r="F259" s="11" t="s">
        <v>30</v>
      </c>
      <c r="G259" s="17">
        <v>350</v>
      </c>
      <c r="H259" s="17">
        <v>3150</v>
      </c>
      <c r="I259" s="17">
        <v>4200</v>
      </c>
      <c r="J259" s="18">
        <v>0.75</v>
      </c>
    </row>
    <row r="260" spans="1:10" x14ac:dyDescent="0.25">
      <c r="A260" s="8">
        <v>90</v>
      </c>
      <c r="B260" s="13">
        <v>40909</v>
      </c>
      <c r="C260" s="10">
        <v>5</v>
      </c>
      <c r="D260" s="10" t="s">
        <v>106</v>
      </c>
      <c r="E260" s="10" t="s">
        <v>107</v>
      </c>
      <c r="F260" s="10" t="s">
        <v>30</v>
      </c>
      <c r="G260" s="14">
        <v>350</v>
      </c>
      <c r="H260" s="14">
        <v>1750</v>
      </c>
      <c r="I260" s="14">
        <v>4200</v>
      </c>
      <c r="J260" s="15">
        <v>0.41666666666666669</v>
      </c>
    </row>
    <row r="261" spans="1:10" x14ac:dyDescent="0.25">
      <c r="A261" s="9">
        <v>90</v>
      </c>
      <c r="B261" s="16">
        <v>41275</v>
      </c>
      <c r="C261" s="11">
        <v>8</v>
      </c>
      <c r="D261" s="11" t="s">
        <v>106</v>
      </c>
      <c r="E261" s="11" t="s">
        <v>107</v>
      </c>
      <c r="F261" s="11" t="s">
        <v>30</v>
      </c>
      <c r="G261" s="17">
        <v>350</v>
      </c>
      <c r="H261" s="17">
        <v>2800</v>
      </c>
      <c r="I261" s="17">
        <v>4200</v>
      </c>
      <c r="J261" s="18">
        <v>0.66666666666666663</v>
      </c>
    </row>
    <row r="262" spans="1:10" x14ac:dyDescent="0.25">
      <c r="A262" s="8">
        <v>90</v>
      </c>
      <c r="B262" s="13">
        <v>41640</v>
      </c>
      <c r="C262" s="10">
        <v>5</v>
      </c>
      <c r="D262" s="10" t="s">
        <v>106</v>
      </c>
      <c r="E262" s="10" t="s">
        <v>107</v>
      </c>
      <c r="F262" s="10" t="s">
        <v>30</v>
      </c>
      <c r="G262" s="14">
        <v>350</v>
      </c>
      <c r="H262" s="14">
        <v>1750</v>
      </c>
      <c r="I262" s="14">
        <v>4200</v>
      </c>
      <c r="J262" s="15">
        <v>0.41666666666666669</v>
      </c>
    </row>
    <row r="263" spans="1:10" x14ac:dyDescent="0.25">
      <c r="A263" s="9">
        <v>90</v>
      </c>
      <c r="B263" s="16">
        <v>42005</v>
      </c>
      <c r="C263" s="11">
        <v>8</v>
      </c>
      <c r="D263" s="11" t="s">
        <v>106</v>
      </c>
      <c r="E263" s="11" t="s">
        <v>107</v>
      </c>
      <c r="F263" s="11" t="s">
        <v>30</v>
      </c>
      <c r="G263" s="17">
        <v>350</v>
      </c>
      <c r="H263" s="17">
        <v>2800</v>
      </c>
      <c r="I263" s="17">
        <v>4200</v>
      </c>
      <c r="J263" s="18">
        <v>0.66666666666666663</v>
      </c>
    </row>
    <row r="264" spans="1:10" x14ac:dyDescent="0.25">
      <c r="A264" s="8">
        <v>90</v>
      </c>
      <c r="B264" s="13">
        <v>42370</v>
      </c>
      <c r="C264" s="10">
        <v>7</v>
      </c>
      <c r="D264" s="10" t="s">
        <v>106</v>
      </c>
      <c r="E264" s="10" t="s">
        <v>107</v>
      </c>
      <c r="F264" s="10" t="s">
        <v>30</v>
      </c>
      <c r="G264" s="14">
        <v>350</v>
      </c>
      <c r="H264" s="14">
        <v>2450</v>
      </c>
      <c r="I264" s="14">
        <v>4200</v>
      </c>
      <c r="J264" s="15">
        <v>0.58333333333333337</v>
      </c>
    </row>
    <row r="265" spans="1:10" x14ac:dyDescent="0.25">
      <c r="A265" s="9">
        <v>90</v>
      </c>
      <c r="B265" s="16">
        <v>42736</v>
      </c>
      <c r="C265" s="11">
        <v>7</v>
      </c>
      <c r="D265" s="11" t="s">
        <v>106</v>
      </c>
      <c r="E265" s="11" t="s">
        <v>107</v>
      </c>
      <c r="F265" s="11" t="s">
        <v>30</v>
      </c>
      <c r="G265" s="17">
        <v>350</v>
      </c>
      <c r="H265" s="17">
        <v>2450</v>
      </c>
      <c r="I265" s="17">
        <v>4200</v>
      </c>
      <c r="J265" s="18">
        <v>0.58333333333333337</v>
      </c>
    </row>
    <row r="266" spans="1:10" x14ac:dyDescent="0.25">
      <c r="A266" s="8">
        <v>90</v>
      </c>
      <c r="B266" s="13">
        <v>43101</v>
      </c>
      <c r="C266" s="10">
        <v>7</v>
      </c>
      <c r="D266" s="10" t="s">
        <v>106</v>
      </c>
      <c r="E266" s="10" t="s">
        <v>107</v>
      </c>
      <c r="F266" s="10" t="s">
        <v>30</v>
      </c>
      <c r="G266" s="14">
        <v>350</v>
      </c>
      <c r="H266" s="14">
        <v>2450</v>
      </c>
      <c r="I266" s="14">
        <v>4200</v>
      </c>
      <c r="J266" s="15">
        <v>0.58333333333333337</v>
      </c>
    </row>
    <row r="267" spans="1:10" x14ac:dyDescent="0.25">
      <c r="A267" s="9">
        <v>90</v>
      </c>
      <c r="B267" s="16">
        <v>43466</v>
      </c>
      <c r="C267" s="11">
        <v>8</v>
      </c>
      <c r="D267" s="11" t="s">
        <v>106</v>
      </c>
      <c r="E267" s="11" t="s">
        <v>107</v>
      </c>
      <c r="F267" s="11" t="s">
        <v>30</v>
      </c>
      <c r="G267" s="17">
        <v>350</v>
      </c>
      <c r="H267" s="17">
        <v>2800</v>
      </c>
      <c r="I267" s="17">
        <v>4200</v>
      </c>
      <c r="J267" s="18">
        <v>0.66666666666666663</v>
      </c>
    </row>
    <row r="268" spans="1:10" x14ac:dyDescent="0.25">
      <c r="A268" s="8">
        <v>91</v>
      </c>
      <c r="B268" s="13">
        <v>36892</v>
      </c>
      <c r="C268" s="10">
        <v>9</v>
      </c>
      <c r="D268" s="10" t="s">
        <v>106</v>
      </c>
      <c r="E268" s="10" t="s">
        <v>107</v>
      </c>
      <c r="F268" s="10" t="s">
        <v>20</v>
      </c>
      <c r="G268" s="14">
        <v>420</v>
      </c>
      <c r="H268" s="14">
        <v>3780</v>
      </c>
      <c r="I268" s="14">
        <v>5040</v>
      </c>
      <c r="J268" s="15">
        <v>0.75</v>
      </c>
    </row>
    <row r="269" spans="1:10" x14ac:dyDescent="0.25">
      <c r="A269" s="9">
        <v>91</v>
      </c>
      <c r="B269" s="16">
        <v>37257</v>
      </c>
      <c r="C269" s="11">
        <v>8</v>
      </c>
      <c r="D269" s="11" t="s">
        <v>106</v>
      </c>
      <c r="E269" s="11" t="s">
        <v>107</v>
      </c>
      <c r="F269" s="11" t="s">
        <v>20</v>
      </c>
      <c r="G269" s="17">
        <v>420</v>
      </c>
      <c r="H269" s="17">
        <v>3360</v>
      </c>
      <c r="I269" s="17">
        <v>5040</v>
      </c>
      <c r="J269" s="18">
        <v>0.66666666666666663</v>
      </c>
    </row>
    <row r="270" spans="1:10" x14ac:dyDescent="0.25">
      <c r="A270" s="8">
        <v>91</v>
      </c>
      <c r="B270" s="13">
        <v>37622</v>
      </c>
      <c r="C270" s="10">
        <v>5</v>
      </c>
      <c r="D270" s="10" t="s">
        <v>106</v>
      </c>
      <c r="E270" s="10" t="s">
        <v>107</v>
      </c>
      <c r="F270" s="10" t="s">
        <v>20</v>
      </c>
      <c r="G270" s="14">
        <v>420</v>
      </c>
      <c r="H270" s="14">
        <v>2100</v>
      </c>
      <c r="I270" s="14">
        <v>5040</v>
      </c>
      <c r="J270" s="15">
        <v>0.41666666666666669</v>
      </c>
    </row>
    <row r="271" spans="1:10" x14ac:dyDescent="0.25">
      <c r="A271" s="9">
        <v>91</v>
      </c>
      <c r="B271" s="16">
        <v>37987</v>
      </c>
      <c r="C271" s="11">
        <v>7</v>
      </c>
      <c r="D271" s="11" t="s">
        <v>106</v>
      </c>
      <c r="E271" s="11" t="s">
        <v>107</v>
      </c>
      <c r="F271" s="11" t="s">
        <v>20</v>
      </c>
      <c r="G271" s="17">
        <v>420</v>
      </c>
      <c r="H271" s="17">
        <v>2940</v>
      </c>
      <c r="I271" s="17">
        <v>5040</v>
      </c>
      <c r="J271" s="18">
        <v>0.58333333333333337</v>
      </c>
    </row>
    <row r="272" spans="1:10" x14ac:dyDescent="0.25">
      <c r="A272" s="8">
        <v>91</v>
      </c>
      <c r="B272" s="13">
        <v>38353</v>
      </c>
      <c r="C272" s="10">
        <v>6</v>
      </c>
      <c r="D272" s="10" t="s">
        <v>106</v>
      </c>
      <c r="E272" s="10" t="s">
        <v>107</v>
      </c>
      <c r="F272" s="10" t="s">
        <v>20</v>
      </c>
      <c r="G272" s="14">
        <v>420</v>
      </c>
      <c r="H272" s="14">
        <v>2520</v>
      </c>
      <c r="I272" s="14">
        <v>5040</v>
      </c>
      <c r="J272" s="15">
        <v>0.5</v>
      </c>
    </row>
    <row r="273" spans="1:10" x14ac:dyDescent="0.25">
      <c r="A273" s="9">
        <v>91</v>
      </c>
      <c r="B273" s="16">
        <v>38718</v>
      </c>
      <c r="C273" s="11">
        <v>6</v>
      </c>
      <c r="D273" s="11" t="s">
        <v>106</v>
      </c>
      <c r="E273" s="11" t="s">
        <v>107</v>
      </c>
      <c r="F273" s="11" t="s">
        <v>20</v>
      </c>
      <c r="G273" s="17">
        <v>420</v>
      </c>
      <c r="H273" s="17">
        <v>2520</v>
      </c>
      <c r="I273" s="17">
        <v>5040</v>
      </c>
      <c r="J273" s="18">
        <v>0.5</v>
      </c>
    </row>
    <row r="274" spans="1:10" x14ac:dyDescent="0.25">
      <c r="A274" s="8">
        <v>91</v>
      </c>
      <c r="B274" s="13">
        <v>39083</v>
      </c>
      <c r="C274" s="10">
        <v>7</v>
      </c>
      <c r="D274" s="10" t="s">
        <v>106</v>
      </c>
      <c r="E274" s="10" t="s">
        <v>107</v>
      </c>
      <c r="F274" s="10" t="s">
        <v>20</v>
      </c>
      <c r="G274" s="14">
        <v>420</v>
      </c>
      <c r="H274" s="14">
        <v>2940</v>
      </c>
      <c r="I274" s="14">
        <v>5040</v>
      </c>
      <c r="J274" s="15">
        <v>0.58333333333333337</v>
      </c>
    </row>
    <row r="275" spans="1:10" x14ac:dyDescent="0.25">
      <c r="A275" s="9">
        <v>91</v>
      </c>
      <c r="B275" s="16">
        <v>39448</v>
      </c>
      <c r="C275" s="11">
        <v>5</v>
      </c>
      <c r="D275" s="11" t="s">
        <v>106</v>
      </c>
      <c r="E275" s="11" t="s">
        <v>107</v>
      </c>
      <c r="F275" s="11" t="s">
        <v>20</v>
      </c>
      <c r="G275" s="17">
        <v>420</v>
      </c>
      <c r="H275" s="17">
        <v>2100</v>
      </c>
      <c r="I275" s="17">
        <v>5040</v>
      </c>
      <c r="J275" s="18">
        <v>0.41666666666666669</v>
      </c>
    </row>
    <row r="276" spans="1:10" x14ac:dyDescent="0.25">
      <c r="A276" s="8">
        <v>91</v>
      </c>
      <c r="B276" s="13">
        <v>39814</v>
      </c>
      <c r="C276" s="10">
        <v>5</v>
      </c>
      <c r="D276" s="10" t="s">
        <v>106</v>
      </c>
      <c r="E276" s="10" t="s">
        <v>107</v>
      </c>
      <c r="F276" s="10" t="s">
        <v>20</v>
      </c>
      <c r="G276" s="14">
        <v>420</v>
      </c>
      <c r="H276" s="14">
        <v>2100</v>
      </c>
      <c r="I276" s="14">
        <v>5040</v>
      </c>
      <c r="J276" s="15">
        <v>0.41666666666666669</v>
      </c>
    </row>
    <row r="277" spans="1:10" x14ac:dyDescent="0.25">
      <c r="A277" s="9">
        <v>91</v>
      </c>
      <c r="B277" s="16">
        <v>40179</v>
      </c>
      <c r="C277" s="11">
        <v>7</v>
      </c>
      <c r="D277" s="11" t="s">
        <v>106</v>
      </c>
      <c r="E277" s="11" t="s">
        <v>107</v>
      </c>
      <c r="F277" s="11" t="s">
        <v>20</v>
      </c>
      <c r="G277" s="17">
        <v>420</v>
      </c>
      <c r="H277" s="17">
        <v>2940</v>
      </c>
      <c r="I277" s="17">
        <v>5040</v>
      </c>
      <c r="J277" s="18">
        <v>0.58333333333333337</v>
      </c>
    </row>
    <row r="278" spans="1:10" x14ac:dyDescent="0.25">
      <c r="A278" s="8">
        <v>91</v>
      </c>
      <c r="B278" s="13">
        <v>40544</v>
      </c>
      <c r="C278" s="10">
        <v>9</v>
      </c>
      <c r="D278" s="10" t="s">
        <v>106</v>
      </c>
      <c r="E278" s="10" t="s">
        <v>107</v>
      </c>
      <c r="F278" s="10" t="s">
        <v>20</v>
      </c>
      <c r="G278" s="14">
        <v>420</v>
      </c>
      <c r="H278" s="14">
        <v>3780</v>
      </c>
      <c r="I278" s="14">
        <v>5040</v>
      </c>
      <c r="J278" s="15">
        <v>0.75</v>
      </c>
    </row>
    <row r="279" spans="1:10" x14ac:dyDescent="0.25">
      <c r="A279" s="9">
        <v>91</v>
      </c>
      <c r="B279" s="16">
        <v>40909</v>
      </c>
      <c r="C279" s="11">
        <v>5</v>
      </c>
      <c r="D279" s="11" t="s">
        <v>106</v>
      </c>
      <c r="E279" s="11" t="s">
        <v>107</v>
      </c>
      <c r="F279" s="11" t="s">
        <v>20</v>
      </c>
      <c r="G279" s="17">
        <v>420</v>
      </c>
      <c r="H279" s="17">
        <v>2100</v>
      </c>
      <c r="I279" s="17">
        <v>5040</v>
      </c>
      <c r="J279" s="18">
        <v>0.41666666666666669</v>
      </c>
    </row>
    <row r="280" spans="1:10" x14ac:dyDescent="0.25">
      <c r="A280" s="8">
        <v>91</v>
      </c>
      <c r="B280" s="13">
        <v>41275</v>
      </c>
      <c r="C280" s="10">
        <v>8</v>
      </c>
      <c r="D280" s="10" t="s">
        <v>106</v>
      </c>
      <c r="E280" s="10" t="s">
        <v>107</v>
      </c>
      <c r="F280" s="10" t="s">
        <v>20</v>
      </c>
      <c r="G280" s="14">
        <v>420</v>
      </c>
      <c r="H280" s="14">
        <v>3360</v>
      </c>
      <c r="I280" s="14">
        <v>5040</v>
      </c>
      <c r="J280" s="15">
        <v>0.66666666666666663</v>
      </c>
    </row>
    <row r="281" spans="1:10" x14ac:dyDescent="0.25">
      <c r="A281" s="9">
        <v>91</v>
      </c>
      <c r="B281" s="16">
        <v>41640</v>
      </c>
      <c r="C281" s="11">
        <v>8</v>
      </c>
      <c r="D281" s="11" t="s">
        <v>106</v>
      </c>
      <c r="E281" s="11" t="s">
        <v>107</v>
      </c>
      <c r="F281" s="11" t="s">
        <v>20</v>
      </c>
      <c r="G281" s="17">
        <v>420</v>
      </c>
      <c r="H281" s="17">
        <v>3360</v>
      </c>
      <c r="I281" s="17">
        <v>5040</v>
      </c>
      <c r="J281" s="18">
        <v>0.66666666666666663</v>
      </c>
    </row>
    <row r="282" spans="1:10" x14ac:dyDescent="0.25">
      <c r="A282" s="8">
        <v>91</v>
      </c>
      <c r="B282" s="13">
        <v>42005</v>
      </c>
      <c r="C282" s="10">
        <v>9</v>
      </c>
      <c r="D282" s="10" t="s">
        <v>106</v>
      </c>
      <c r="E282" s="10" t="s">
        <v>107</v>
      </c>
      <c r="F282" s="10" t="s">
        <v>20</v>
      </c>
      <c r="G282" s="14">
        <v>420</v>
      </c>
      <c r="H282" s="14">
        <v>3780</v>
      </c>
      <c r="I282" s="14">
        <v>5040</v>
      </c>
      <c r="J282" s="15">
        <v>0.75</v>
      </c>
    </row>
    <row r="283" spans="1:10" x14ac:dyDescent="0.25">
      <c r="A283" s="9">
        <v>91</v>
      </c>
      <c r="B283" s="16">
        <v>42370</v>
      </c>
      <c r="C283" s="11">
        <v>9</v>
      </c>
      <c r="D283" s="11" t="s">
        <v>106</v>
      </c>
      <c r="E283" s="11" t="s">
        <v>107</v>
      </c>
      <c r="F283" s="11" t="s">
        <v>20</v>
      </c>
      <c r="G283" s="17">
        <v>420</v>
      </c>
      <c r="H283" s="17">
        <v>3780</v>
      </c>
      <c r="I283" s="17">
        <v>5040</v>
      </c>
      <c r="J283" s="18">
        <v>0.75</v>
      </c>
    </row>
    <row r="284" spans="1:10" x14ac:dyDescent="0.25">
      <c r="A284" s="8">
        <v>91</v>
      </c>
      <c r="B284" s="13">
        <v>42736</v>
      </c>
      <c r="C284" s="10">
        <v>9</v>
      </c>
      <c r="D284" s="10" t="s">
        <v>106</v>
      </c>
      <c r="E284" s="10" t="s">
        <v>107</v>
      </c>
      <c r="F284" s="10" t="s">
        <v>20</v>
      </c>
      <c r="G284" s="14">
        <v>420</v>
      </c>
      <c r="H284" s="14">
        <v>3780</v>
      </c>
      <c r="I284" s="14">
        <v>5040</v>
      </c>
      <c r="J284" s="15">
        <v>0.75</v>
      </c>
    </row>
    <row r="285" spans="1:10" x14ac:dyDescent="0.25">
      <c r="A285" s="9">
        <v>91</v>
      </c>
      <c r="B285" s="16">
        <v>43101</v>
      </c>
      <c r="C285" s="11">
        <v>9</v>
      </c>
      <c r="D285" s="11" t="s">
        <v>106</v>
      </c>
      <c r="E285" s="11" t="s">
        <v>107</v>
      </c>
      <c r="F285" s="11" t="s">
        <v>20</v>
      </c>
      <c r="G285" s="17">
        <v>420</v>
      </c>
      <c r="H285" s="17">
        <v>3780</v>
      </c>
      <c r="I285" s="17">
        <v>5040</v>
      </c>
      <c r="J285" s="18">
        <v>0.75</v>
      </c>
    </row>
    <row r="286" spans="1:10" x14ac:dyDescent="0.25">
      <c r="A286" s="8">
        <v>91</v>
      </c>
      <c r="B286" s="13">
        <v>43466</v>
      </c>
      <c r="C286" s="10">
        <v>7</v>
      </c>
      <c r="D286" s="10" t="s">
        <v>106</v>
      </c>
      <c r="E286" s="10" t="s">
        <v>107</v>
      </c>
      <c r="F286" s="10" t="s">
        <v>20</v>
      </c>
      <c r="G286" s="14">
        <v>420</v>
      </c>
      <c r="H286" s="14">
        <v>2940</v>
      </c>
      <c r="I286" s="14">
        <v>5040</v>
      </c>
      <c r="J286" s="15">
        <v>0.58333333333333337</v>
      </c>
    </row>
    <row r="287" spans="1:10" x14ac:dyDescent="0.25">
      <c r="A287" s="9">
        <v>92</v>
      </c>
      <c r="B287" s="16">
        <v>36892</v>
      </c>
      <c r="C287" s="11">
        <v>9</v>
      </c>
      <c r="D287" s="11" t="s">
        <v>106</v>
      </c>
      <c r="E287" s="11" t="s">
        <v>107</v>
      </c>
      <c r="F287" s="11" t="s">
        <v>24</v>
      </c>
      <c r="G287" s="17">
        <v>700</v>
      </c>
      <c r="H287" s="17">
        <v>6300</v>
      </c>
      <c r="I287" s="17">
        <v>8400</v>
      </c>
      <c r="J287" s="18">
        <v>0.75</v>
      </c>
    </row>
    <row r="288" spans="1:10" x14ac:dyDescent="0.25">
      <c r="A288" s="8">
        <v>92</v>
      </c>
      <c r="B288" s="13">
        <v>37257</v>
      </c>
      <c r="C288" s="10">
        <v>5</v>
      </c>
      <c r="D288" s="10" t="s">
        <v>106</v>
      </c>
      <c r="E288" s="10" t="s">
        <v>107</v>
      </c>
      <c r="F288" s="10" t="s">
        <v>24</v>
      </c>
      <c r="G288" s="14">
        <v>700</v>
      </c>
      <c r="H288" s="14">
        <v>3500</v>
      </c>
      <c r="I288" s="14">
        <v>8400</v>
      </c>
      <c r="J288" s="15">
        <v>0.41666666666666669</v>
      </c>
    </row>
    <row r="289" spans="1:10" x14ac:dyDescent="0.25">
      <c r="A289" s="9">
        <v>92</v>
      </c>
      <c r="B289" s="16">
        <v>37622</v>
      </c>
      <c r="C289" s="11">
        <v>5</v>
      </c>
      <c r="D289" s="11" t="s">
        <v>106</v>
      </c>
      <c r="E289" s="11" t="s">
        <v>107</v>
      </c>
      <c r="F289" s="11" t="s">
        <v>24</v>
      </c>
      <c r="G289" s="17">
        <v>700</v>
      </c>
      <c r="H289" s="17">
        <v>3500</v>
      </c>
      <c r="I289" s="17">
        <v>8400</v>
      </c>
      <c r="J289" s="18">
        <v>0.41666666666666669</v>
      </c>
    </row>
    <row r="290" spans="1:10" x14ac:dyDescent="0.25">
      <c r="A290" s="8">
        <v>92</v>
      </c>
      <c r="B290" s="13">
        <v>37987</v>
      </c>
      <c r="C290" s="10">
        <v>5</v>
      </c>
      <c r="D290" s="10" t="s">
        <v>106</v>
      </c>
      <c r="E290" s="10" t="s">
        <v>107</v>
      </c>
      <c r="F290" s="10" t="s">
        <v>24</v>
      </c>
      <c r="G290" s="14">
        <v>700</v>
      </c>
      <c r="H290" s="14">
        <v>3500</v>
      </c>
      <c r="I290" s="14">
        <v>8400</v>
      </c>
      <c r="J290" s="15">
        <v>0.41666666666666669</v>
      </c>
    </row>
    <row r="291" spans="1:10" x14ac:dyDescent="0.25">
      <c r="A291" s="9">
        <v>92</v>
      </c>
      <c r="B291" s="16">
        <v>38353</v>
      </c>
      <c r="C291" s="11">
        <v>7</v>
      </c>
      <c r="D291" s="11" t="s">
        <v>106</v>
      </c>
      <c r="E291" s="11" t="s">
        <v>107</v>
      </c>
      <c r="F291" s="11" t="s">
        <v>24</v>
      </c>
      <c r="G291" s="17">
        <v>700</v>
      </c>
      <c r="H291" s="17">
        <v>4900</v>
      </c>
      <c r="I291" s="17">
        <v>8400</v>
      </c>
      <c r="J291" s="18">
        <v>0.58333333333333337</v>
      </c>
    </row>
    <row r="292" spans="1:10" x14ac:dyDescent="0.25">
      <c r="A292" s="8">
        <v>92</v>
      </c>
      <c r="B292" s="13">
        <v>38718</v>
      </c>
      <c r="C292" s="10">
        <v>8</v>
      </c>
      <c r="D292" s="10" t="s">
        <v>106</v>
      </c>
      <c r="E292" s="10" t="s">
        <v>107</v>
      </c>
      <c r="F292" s="10" t="s">
        <v>24</v>
      </c>
      <c r="G292" s="14">
        <v>700</v>
      </c>
      <c r="H292" s="14">
        <v>5600</v>
      </c>
      <c r="I292" s="14">
        <v>8400</v>
      </c>
      <c r="J292" s="15">
        <v>0.66666666666666663</v>
      </c>
    </row>
    <row r="293" spans="1:10" x14ac:dyDescent="0.25">
      <c r="A293" s="9">
        <v>92</v>
      </c>
      <c r="B293" s="16">
        <v>39083</v>
      </c>
      <c r="C293" s="11">
        <v>6</v>
      </c>
      <c r="D293" s="11" t="s">
        <v>106</v>
      </c>
      <c r="E293" s="11" t="s">
        <v>107</v>
      </c>
      <c r="F293" s="11" t="s">
        <v>24</v>
      </c>
      <c r="G293" s="17">
        <v>700</v>
      </c>
      <c r="H293" s="17">
        <v>4200</v>
      </c>
      <c r="I293" s="17">
        <v>8400</v>
      </c>
      <c r="J293" s="18">
        <v>0.5</v>
      </c>
    </row>
    <row r="294" spans="1:10" x14ac:dyDescent="0.25">
      <c r="A294" s="8">
        <v>92</v>
      </c>
      <c r="B294" s="13">
        <v>39448</v>
      </c>
      <c r="C294" s="10">
        <v>6</v>
      </c>
      <c r="D294" s="10" t="s">
        <v>106</v>
      </c>
      <c r="E294" s="10" t="s">
        <v>107</v>
      </c>
      <c r="F294" s="10" t="s">
        <v>24</v>
      </c>
      <c r="G294" s="14">
        <v>700</v>
      </c>
      <c r="H294" s="14">
        <v>4200</v>
      </c>
      <c r="I294" s="14">
        <v>8400</v>
      </c>
      <c r="J294" s="15">
        <v>0.5</v>
      </c>
    </row>
    <row r="295" spans="1:10" x14ac:dyDescent="0.25">
      <c r="A295" s="9">
        <v>92</v>
      </c>
      <c r="B295" s="16">
        <v>39814</v>
      </c>
      <c r="C295" s="11">
        <v>7</v>
      </c>
      <c r="D295" s="11" t="s">
        <v>106</v>
      </c>
      <c r="E295" s="11" t="s">
        <v>107</v>
      </c>
      <c r="F295" s="11" t="s">
        <v>24</v>
      </c>
      <c r="G295" s="17">
        <v>700</v>
      </c>
      <c r="H295" s="17">
        <v>4900</v>
      </c>
      <c r="I295" s="17">
        <v>8400</v>
      </c>
      <c r="J295" s="18">
        <v>0.58333333333333337</v>
      </c>
    </row>
    <row r="296" spans="1:10" x14ac:dyDescent="0.25">
      <c r="A296" s="8">
        <v>92</v>
      </c>
      <c r="B296" s="13">
        <v>40179</v>
      </c>
      <c r="C296" s="10">
        <v>8</v>
      </c>
      <c r="D296" s="10" t="s">
        <v>106</v>
      </c>
      <c r="E296" s="10" t="s">
        <v>107</v>
      </c>
      <c r="F296" s="10" t="s">
        <v>24</v>
      </c>
      <c r="G296" s="14">
        <v>700</v>
      </c>
      <c r="H296" s="14">
        <v>5600</v>
      </c>
      <c r="I296" s="14">
        <v>8400</v>
      </c>
      <c r="J296" s="15">
        <v>0.66666666666666663</v>
      </c>
    </row>
    <row r="297" spans="1:10" x14ac:dyDescent="0.25">
      <c r="A297" s="9">
        <v>92</v>
      </c>
      <c r="B297" s="16">
        <v>40544</v>
      </c>
      <c r="C297" s="11">
        <v>8</v>
      </c>
      <c r="D297" s="11" t="s">
        <v>106</v>
      </c>
      <c r="E297" s="11" t="s">
        <v>107</v>
      </c>
      <c r="F297" s="11" t="s">
        <v>24</v>
      </c>
      <c r="G297" s="17">
        <v>700</v>
      </c>
      <c r="H297" s="17">
        <v>5600</v>
      </c>
      <c r="I297" s="17">
        <v>8400</v>
      </c>
      <c r="J297" s="18">
        <v>0.66666666666666663</v>
      </c>
    </row>
    <row r="298" spans="1:10" x14ac:dyDescent="0.25">
      <c r="A298" s="8">
        <v>92</v>
      </c>
      <c r="B298" s="13">
        <v>40909</v>
      </c>
      <c r="C298" s="10">
        <v>9</v>
      </c>
      <c r="D298" s="10" t="s">
        <v>106</v>
      </c>
      <c r="E298" s="10" t="s">
        <v>107</v>
      </c>
      <c r="F298" s="10" t="s">
        <v>24</v>
      </c>
      <c r="G298" s="14">
        <v>700</v>
      </c>
      <c r="H298" s="14">
        <v>6300</v>
      </c>
      <c r="I298" s="14">
        <v>8400</v>
      </c>
      <c r="J298" s="15">
        <v>0.75</v>
      </c>
    </row>
    <row r="299" spans="1:10" x14ac:dyDescent="0.25">
      <c r="A299" s="9">
        <v>92</v>
      </c>
      <c r="B299" s="16">
        <v>41275</v>
      </c>
      <c r="C299" s="11">
        <v>5</v>
      </c>
      <c r="D299" s="11" t="s">
        <v>106</v>
      </c>
      <c r="E299" s="11" t="s">
        <v>107</v>
      </c>
      <c r="F299" s="11" t="s">
        <v>24</v>
      </c>
      <c r="G299" s="17">
        <v>700</v>
      </c>
      <c r="H299" s="17">
        <v>3500</v>
      </c>
      <c r="I299" s="17">
        <v>8400</v>
      </c>
      <c r="J299" s="18">
        <v>0.41666666666666669</v>
      </c>
    </row>
    <row r="300" spans="1:10" x14ac:dyDescent="0.25">
      <c r="A300" s="8">
        <v>92</v>
      </c>
      <c r="B300" s="13">
        <v>41640</v>
      </c>
      <c r="C300" s="10">
        <v>8</v>
      </c>
      <c r="D300" s="10" t="s">
        <v>106</v>
      </c>
      <c r="E300" s="10" t="s">
        <v>107</v>
      </c>
      <c r="F300" s="10" t="s">
        <v>24</v>
      </c>
      <c r="G300" s="14">
        <v>700</v>
      </c>
      <c r="H300" s="14">
        <v>5600</v>
      </c>
      <c r="I300" s="14">
        <v>8400</v>
      </c>
      <c r="J300" s="15">
        <v>0.66666666666666663</v>
      </c>
    </row>
    <row r="301" spans="1:10" x14ac:dyDescent="0.25">
      <c r="A301" s="9">
        <v>92</v>
      </c>
      <c r="B301" s="16">
        <v>42005</v>
      </c>
      <c r="C301" s="11">
        <v>8</v>
      </c>
      <c r="D301" s="11" t="s">
        <v>106</v>
      </c>
      <c r="E301" s="11" t="s">
        <v>107</v>
      </c>
      <c r="F301" s="11" t="s">
        <v>24</v>
      </c>
      <c r="G301" s="17">
        <v>700</v>
      </c>
      <c r="H301" s="17">
        <v>5600</v>
      </c>
      <c r="I301" s="17">
        <v>8400</v>
      </c>
      <c r="J301" s="18">
        <v>0.66666666666666663</v>
      </c>
    </row>
    <row r="302" spans="1:10" x14ac:dyDescent="0.25">
      <c r="A302" s="8">
        <v>92</v>
      </c>
      <c r="B302" s="13">
        <v>42370</v>
      </c>
      <c r="C302" s="10">
        <v>6</v>
      </c>
      <c r="D302" s="10" t="s">
        <v>106</v>
      </c>
      <c r="E302" s="10" t="s">
        <v>107</v>
      </c>
      <c r="F302" s="10" t="s">
        <v>24</v>
      </c>
      <c r="G302" s="14">
        <v>700</v>
      </c>
      <c r="H302" s="14">
        <v>4200</v>
      </c>
      <c r="I302" s="14">
        <v>8400</v>
      </c>
      <c r="J302" s="15">
        <v>0.5</v>
      </c>
    </row>
    <row r="303" spans="1:10" x14ac:dyDescent="0.25">
      <c r="A303" s="9">
        <v>92</v>
      </c>
      <c r="B303" s="16">
        <v>42736</v>
      </c>
      <c r="C303" s="11">
        <v>6</v>
      </c>
      <c r="D303" s="11" t="s">
        <v>106</v>
      </c>
      <c r="E303" s="11" t="s">
        <v>107</v>
      </c>
      <c r="F303" s="11" t="s">
        <v>24</v>
      </c>
      <c r="G303" s="17">
        <v>700</v>
      </c>
      <c r="H303" s="17">
        <v>4200</v>
      </c>
      <c r="I303" s="17">
        <v>8400</v>
      </c>
      <c r="J303" s="18">
        <v>0.5</v>
      </c>
    </row>
    <row r="304" spans="1:10" x14ac:dyDescent="0.25">
      <c r="A304" s="8">
        <v>92</v>
      </c>
      <c r="B304" s="13">
        <v>43101</v>
      </c>
      <c r="C304" s="10">
        <v>11</v>
      </c>
      <c r="D304" s="10" t="s">
        <v>106</v>
      </c>
      <c r="E304" s="10" t="s">
        <v>107</v>
      </c>
      <c r="F304" s="10" t="s">
        <v>24</v>
      </c>
      <c r="G304" s="14">
        <v>700</v>
      </c>
      <c r="H304" s="14">
        <v>7700</v>
      </c>
      <c r="I304" s="14">
        <v>8400</v>
      </c>
      <c r="J304" s="15">
        <v>0.91666666666666663</v>
      </c>
    </row>
    <row r="305" spans="1:10" x14ac:dyDescent="0.25">
      <c r="A305" s="9">
        <v>92</v>
      </c>
      <c r="B305" s="16">
        <v>43466</v>
      </c>
      <c r="C305" s="11">
        <v>5</v>
      </c>
      <c r="D305" s="11" t="s">
        <v>106</v>
      </c>
      <c r="E305" s="11" t="s">
        <v>107</v>
      </c>
      <c r="F305" s="11" t="s">
        <v>24</v>
      </c>
      <c r="G305" s="17">
        <v>700</v>
      </c>
      <c r="H305" s="17">
        <v>3500</v>
      </c>
      <c r="I305" s="17">
        <v>8400</v>
      </c>
      <c r="J305" s="18">
        <v>0.41666666666666669</v>
      </c>
    </row>
    <row r="306" spans="1:10" x14ac:dyDescent="0.25">
      <c r="A306" s="8">
        <v>93</v>
      </c>
      <c r="B306" s="13">
        <v>36892</v>
      </c>
      <c r="C306" s="10">
        <v>6</v>
      </c>
      <c r="D306" s="10" t="s">
        <v>106</v>
      </c>
      <c r="E306" s="10" t="s">
        <v>107</v>
      </c>
      <c r="F306" s="10" t="s">
        <v>26</v>
      </c>
      <c r="G306" s="14">
        <v>630</v>
      </c>
      <c r="H306" s="14">
        <v>3780</v>
      </c>
      <c r="I306" s="14">
        <v>7560</v>
      </c>
      <c r="J306" s="15">
        <v>0.5</v>
      </c>
    </row>
    <row r="307" spans="1:10" x14ac:dyDescent="0.25">
      <c r="A307" s="9">
        <v>93</v>
      </c>
      <c r="B307" s="16">
        <v>37257</v>
      </c>
      <c r="C307" s="11">
        <v>7</v>
      </c>
      <c r="D307" s="11" t="s">
        <v>106</v>
      </c>
      <c r="E307" s="11" t="s">
        <v>107</v>
      </c>
      <c r="F307" s="11" t="s">
        <v>26</v>
      </c>
      <c r="G307" s="17">
        <v>630</v>
      </c>
      <c r="H307" s="17">
        <v>4410</v>
      </c>
      <c r="I307" s="17">
        <v>7560</v>
      </c>
      <c r="J307" s="18">
        <v>0.58333333333333337</v>
      </c>
    </row>
    <row r="308" spans="1:10" x14ac:dyDescent="0.25">
      <c r="A308" s="8">
        <v>93</v>
      </c>
      <c r="B308" s="13">
        <v>37622</v>
      </c>
      <c r="C308" s="10">
        <v>9</v>
      </c>
      <c r="D308" s="10" t="s">
        <v>106</v>
      </c>
      <c r="E308" s="10" t="s">
        <v>107</v>
      </c>
      <c r="F308" s="10" t="s">
        <v>26</v>
      </c>
      <c r="G308" s="14">
        <v>630</v>
      </c>
      <c r="H308" s="14">
        <v>5670</v>
      </c>
      <c r="I308" s="14">
        <v>7560</v>
      </c>
      <c r="J308" s="15">
        <v>0.75</v>
      </c>
    </row>
    <row r="309" spans="1:10" x14ac:dyDescent="0.25">
      <c r="A309" s="9">
        <v>93</v>
      </c>
      <c r="B309" s="16">
        <v>37987</v>
      </c>
      <c r="C309" s="11">
        <v>9</v>
      </c>
      <c r="D309" s="11" t="s">
        <v>106</v>
      </c>
      <c r="E309" s="11" t="s">
        <v>107</v>
      </c>
      <c r="F309" s="11" t="s">
        <v>26</v>
      </c>
      <c r="G309" s="17">
        <v>630</v>
      </c>
      <c r="H309" s="17">
        <v>5670</v>
      </c>
      <c r="I309" s="17">
        <v>7560</v>
      </c>
      <c r="J309" s="18">
        <v>0.75</v>
      </c>
    </row>
    <row r="310" spans="1:10" x14ac:dyDescent="0.25">
      <c r="A310" s="8">
        <v>93</v>
      </c>
      <c r="B310" s="13">
        <v>38353</v>
      </c>
      <c r="C310" s="10">
        <v>6</v>
      </c>
      <c r="D310" s="10" t="s">
        <v>106</v>
      </c>
      <c r="E310" s="10" t="s">
        <v>107</v>
      </c>
      <c r="F310" s="10" t="s">
        <v>26</v>
      </c>
      <c r="G310" s="14">
        <v>630</v>
      </c>
      <c r="H310" s="14">
        <v>3780</v>
      </c>
      <c r="I310" s="14">
        <v>7560</v>
      </c>
      <c r="J310" s="15">
        <v>0.5</v>
      </c>
    </row>
    <row r="311" spans="1:10" x14ac:dyDescent="0.25">
      <c r="A311" s="9">
        <v>93</v>
      </c>
      <c r="B311" s="16">
        <v>38718</v>
      </c>
      <c r="C311" s="11">
        <v>5</v>
      </c>
      <c r="D311" s="11" t="s">
        <v>106</v>
      </c>
      <c r="E311" s="11" t="s">
        <v>107</v>
      </c>
      <c r="F311" s="11" t="s">
        <v>26</v>
      </c>
      <c r="G311" s="17">
        <v>630</v>
      </c>
      <c r="H311" s="17">
        <v>3150</v>
      </c>
      <c r="I311" s="17">
        <v>7560</v>
      </c>
      <c r="J311" s="18">
        <v>0.41666666666666669</v>
      </c>
    </row>
    <row r="312" spans="1:10" x14ac:dyDescent="0.25">
      <c r="A312" s="8">
        <v>93</v>
      </c>
      <c r="B312" s="13">
        <v>39083</v>
      </c>
      <c r="C312" s="10">
        <v>8</v>
      </c>
      <c r="D312" s="10" t="s">
        <v>106</v>
      </c>
      <c r="E312" s="10" t="s">
        <v>107</v>
      </c>
      <c r="F312" s="10" t="s">
        <v>26</v>
      </c>
      <c r="G312" s="14">
        <v>630</v>
      </c>
      <c r="H312" s="14">
        <v>5040</v>
      </c>
      <c r="I312" s="14">
        <v>7560</v>
      </c>
      <c r="J312" s="15">
        <v>0.66666666666666663</v>
      </c>
    </row>
    <row r="313" spans="1:10" x14ac:dyDescent="0.25">
      <c r="A313" s="9">
        <v>93</v>
      </c>
      <c r="B313" s="16">
        <v>39448</v>
      </c>
      <c r="C313" s="11">
        <v>7</v>
      </c>
      <c r="D313" s="11" t="s">
        <v>106</v>
      </c>
      <c r="E313" s="11" t="s">
        <v>107</v>
      </c>
      <c r="F313" s="11" t="s">
        <v>26</v>
      </c>
      <c r="G313" s="17">
        <v>630</v>
      </c>
      <c r="H313" s="17">
        <v>4410</v>
      </c>
      <c r="I313" s="17">
        <v>7560</v>
      </c>
      <c r="J313" s="18">
        <v>0.58333333333333337</v>
      </c>
    </row>
    <row r="314" spans="1:10" x14ac:dyDescent="0.25">
      <c r="A314" s="8">
        <v>93</v>
      </c>
      <c r="B314" s="13">
        <v>39814</v>
      </c>
      <c r="C314" s="10">
        <v>8</v>
      </c>
      <c r="D314" s="10" t="s">
        <v>106</v>
      </c>
      <c r="E314" s="10" t="s">
        <v>107</v>
      </c>
      <c r="F314" s="10" t="s">
        <v>26</v>
      </c>
      <c r="G314" s="14">
        <v>630</v>
      </c>
      <c r="H314" s="14">
        <v>5040</v>
      </c>
      <c r="I314" s="14">
        <v>7560</v>
      </c>
      <c r="J314" s="15">
        <v>0.66666666666666663</v>
      </c>
    </row>
    <row r="315" spans="1:10" x14ac:dyDescent="0.25">
      <c r="A315" s="9">
        <v>93</v>
      </c>
      <c r="B315" s="16">
        <v>40179</v>
      </c>
      <c r="C315" s="11">
        <v>9</v>
      </c>
      <c r="D315" s="11" t="s">
        <v>106</v>
      </c>
      <c r="E315" s="11" t="s">
        <v>107</v>
      </c>
      <c r="F315" s="11" t="s">
        <v>26</v>
      </c>
      <c r="G315" s="17">
        <v>630</v>
      </c>
      <c r="H315" s="17">
        <v>5670</v>
      </c>
      <c r="I315" s="17">
        <v>7560</v>
      </c>
      <c r="J315" s="18">
        <v>0.75</v>
      </c>
    </row>
    <row r="316" spans="1:10" x14ac:dyDescent="0.25">
      <c r="A316" s="8">
        <v>93</v>
      </c>
      <c r="B316" s="13">
        <v>40544</v>
      </c>
      <c r="C316" s="10">
        <v>5</v>
      </c>
      <c r="D316" s="10" t="s">
        <v>106</v>
      </c>
      <c r="E316" s="10" t="s">
        <v>107</v>
      </c>
      <c r="F316" s="10" t="s">
        <v>26</v>
      </c>
      <c r="G316" s="14">
        <v>630</v>
      </c>
      <c r="H316" s="14">
        <v>3150</v>
      </c>
      <c r="I316" s="14">
        <v>7560</v>
      </c>
      <c r="J316" s="15">
        <v>0.41666666666666669</v>
      </c>
    </row>
    <row r="317" spans="1:10" x14ac:dyDescent="0.25">
      <c r="A317" s="9">
        <v>93</v>
      </c>
      <c r="B317" s="16">
        <v>40909</v>
      </c>
      <c r="C317" s="11">
        <v>6</v>
      </c>
      <c r="D317" s="11" t="s">
        <v>106</v>
      </c>
      <c r="E317" s="11" t="s">
        <v>107</v>
      </c>
      <c r="F317" s="11" t="s">
        <v>26</v>
      </c>
      <c r="G317" s="17">
        <v>630</v>
      </c>
      <c r="H317" s="17">
        <v>3780</v>
      </c>
      <c r="I317" s="17">
        <v>7560</v>
      </c>
      <c r="J317" s="18">
        <v>0.5</v>
      </c>
    </row>
    <row r="318" spans="1:10" x14ac:dyDescent="0.25">
      <c r="A318" s="8">
        <v>93</v>
      </c>
      <c r="B318" s="13">
        <v>41275</v>
      </c>
      <c r="C318" s="10">
        <v>9</v>
      </c>
      <c r="D318" s="10" t="s">
        <v>106</v>
      </c>
      <c r="E318" s="10" t="s">
        <v>107</v>
      </c>
      <c r="F318" s="10" t="s">
        <v>26</v>
      </c>
      <c r="G318" s="14">
        <v>630</v>
      </c>
      <c r="H318" s="14">
        <v>5670</v>
      </c>
      <c r="I318" s="14">
        <v>7560</v>
      </c>
      <c r="J318" s="15">
        <v>0.75</v>
      </c>
    </row>
    <row r="319" spans="1:10" x14ac:dyDescent="0.25">
      <c r="A319" s="9">
        <v>93</v>
      </c>
      <c r="B319" s="16">
        <v>41640</v>
      </c>
      <c r="C319" s="11">
        <v>8</v>
      </c>
      <c r="D319" s="11" t="s">
        <v>106</v>
      </c>
      <c r="E319" s="11" t="s">
        <v>107</v>
      </c>
      <c r="F319" s="11" t="s">
        <v>26</v>
      </c>
      <c r="G319" s="17">
        <v>630</v>
      </c>
      <c r="H319" s="17">
        <v>5040</v>
      </c>
      <c r="I319" s="17">
        <v>7560</v>
      </c>
      <c r="J319" s="18">
        <v>0.66666666666666663</v>
      </c>
    </row>
    <row r="320" spans="1:10" x14ac:dyDescent="0.25">
      <c r="A320" s="8">
        <v>93</v>
      </c>
      <c r="B320" s="13">
        <v>42005</v>
      </c>
      <c r="C320" s="10">
        <v>5</v>
      </c>
      <c r="D320" s="10" t="s">
        <v>106</v>
      </c>
      <c r="E320" s="10" t="s">
        <v>107</v>
      </c>
      <c r="F320" s="10" t="s">
        <v>26</v>
      </c>
      <c r="G320" s="14">
        <v>630</v>
      </c>
      <c r="H320" s="14">
        <v>3150</v>
      </c>
      <c r="I320" s="14">
        <v>7560</v>
      </c>
      <c r="J320" s="15">
        <v>0.41666666666666669</v>
      </c>
    </row>
    <row r="321" spans="1:10" x14ac:dyDescent="0.25">
      <c r="A321" s="9">
        <v>93</v>
      </c>
      <c r="B321" s="16">
        <v>42370</v>
      </c>
      <c r="C321" s="11">
        <v>7</v>
      </c>
      <c r="D321" s="11" t="s">
        <v>106</v>
      </c>
      <c r="E321" s="11" t="s">
        <v>107</v>
      </c>
      <c r="F321" s="11" t="s">
        <v>26</v>
      </c>
      <c r="G321" s="17">
        <v>630</v>
      </c>
      <c r="H321" s="17">
        <v>4410</v>
      </c>
      <c r="I321" s="17">
        <v>7560</v>
      </c>
      <c r="J321" s="18">
        <v>0.58333333333333337</v>
      </c>
    </row>
    <row r="322" spans="1:10" x14ac:dyDescent="0.25">
      <c r="A322" s="8">
        <v>93</v>
      </c>
      <c r="B322" s="13">
        <v>42736</v>
      </c>
      <c r="C322" s="10">
        <v>7</v>
      </c>
      <c r="D322" s="10" t="s">
        <v>106</v>
      </c>
      <c r="E322" s="10" t="s">
        <v>107</v>
      </c>
      <c r="F322" s="10" t="s">
        <v>26</v>
      </c>
      <c r="G322" s="14">
        <v>630</v>
      </c>
      <c r="H322" s="14">
        <v>4410</v>
      </c>
      <c r="I322" s="14">
        <v>7560</v>
      </c>
      <c r="J322" s="15">
        <v>0.58333333333333337</v>
      </c>
    </row>
    <row r="323" spans="1:10" x14ac:dyDescent="0.25">
      <c r="A323" s="9">
        <v>93</v>
      </c>
      <c r="B323" s="16">
        <v>43101</v>
      </c>
      <c r="C323" s="11">
        <v>11</v>
      </c>
      <c r="D323" s="11" t="s">
        <v>106</v>
      </c>
      <c r="E323" s="11" t="s">
        <v>107</v>
      </c>
      <c r="F323" s="11" t="s">
        <v>26</v>
      </c>
      <c r="G323" s="17">
        <v>630</v>
      </c>
      <c r="H323" s="17">
        <v>6930</v>
      </c>
      <c r="I323" s="17">
        <v>7560</v>
      </c>
      <c r="J323" s="18">
        <v>0.91666666666666663</v>
      </c>
    </row>
    <row r="324" spans="1:10" x14ac:dyDescent="0.25">
      <c r="A324" s="8">
        <v>93</v>
      </c>
      <c r="B324" s="13">
        <v>43466</v>
      </c>
      <c r="C324" s="10">
        <v>5</v>
      </c>
      <c r="D324" s="10" t="s">
        <v>106</v>
      </c>
      <c r="E324" s="10" t="s">
        <v>107</v>
      </c>
      <c r="F324" s="10" t="s">
        <v>26</v>
      </c>
      <c r="G324" s="14">
        <v>630</v>
      </c>
      <c r="H324" s="14">
        <v>3150</v>
      </c>
      <c r="I324" s="14">
        <v>7560</v>
      </c>
      <c r="J324" s="15">
        <v>0.41666666666666669</v>
      </c>
    </row>
    <row r="325" spans="1:10" x14ac:dyDescent="0.25">
      <c r="A325" s="9">
        <v>94</v>
      </c>
      <c r="B325" s="16">
        <v>36892</v>
      </c>
      <c r="C325" s="11">
        <v>5</v>
      </c>
      <c r="D325" s="11" t="s">
        <v>106</v>
      </c>
      <c r="E325" s="11" t="s">
        <v>107</v>
      </c>
      <c r="F325" s="11" t="s">
        <v>24</v>
      </c>
      <c r="G325" s="17">
        <v>840</v>
      </c>
      <c r="H325" s="17">
        <v>4200</v>
      </c>
      <c r="I325" s="17">
        <v>10080</v>
      </c>
      <c r="J325" s="18">
        <v>0.41666666666666669</v>
      </c>
    </row>
    <row r="326" spans="1:10" x14ac:dyDescent="0.25">
      <c r="A326" s="8">
        <v>94</v>
      </c>
      <c r="B326" s="13">
        <v>37257</v>
      </c>
      <c r="C326" s="10">
        <v>8</v>
      </c>
      <c r="D326" s="10" t="s">
        <v>106</v>
      </c>
      <c r="E326" s="10" t="s">
        <v>107</v>
      </c>
      <c r="F326" s="10" t="s">
        <v>24</v>
      </c>
      <c r="G326" s="14">
        <v>840</v>
      </c>
      <c r="H326" s="14">
        <v>6720</v>
      </c>
      <c r="I326" s="14">
        <v>10080</v>
      </c>
      <c r="J326" s="15">
        <v>0.66666666666666663</v>
      </c>
    </row>
    <row r="327" spans="1:10" x14ac:dyDescent="0.25">
      <c r="A327" s="9">
        <v>94</v>
      </c>
      <c r="B327" s="16">
        <v>37622</v>
      </c>
      <c r="C327" s="11">
        <v>5</v>
      </c>
      <c r="D327" s="11" t="s">
        <v>106</v>
      </c>
      <c r="E327" s="11" t="s">
        <v>107</v>
      </c>
      <c r="F327" s="11" t="s">
        <v>24</v>
      </c>
      <c r="G327" s="17">
        <v>840</v>
      </c>
      <c r="H327" s="17">
        <v>4200</v>
      </c>
      <c r="I327" s="17">
        <v>10080</v>
      </c>
      <c r="J327" s="18">
        <v>0.41666666666666669</v>
      </c>
    </row>
    <row r="328" spans="1:10" x14ac:dyDescent="0.25">
      <c r="A328" s="8">
        <v>94</v>
      </c>
      <c r="B328" s="13">
        <v>37987</v>
      </c>
      <c r="C328" s="10">
        <v>9</v>
      </c>
      <c r="D328" s="10" t="s">
        <v>106</v>
      </c>
      <c r="E328" s="10" t="s">
        <v>107</v>
      </c>
      <c r="F328" s="10" t="s">
        <v>24</v>
      </c>
      <c r="G328" s="14">
        <v>840</v>
      </c>
      <c r="H328" s="14">
        <v>7560</v>
      </c>
      <c r="I328" s="14">
        <v>10080</v>
      </c>
      <c r="J328" s="15">
        <v>0.75</v>
      </c>
    </row>
    <row r="329" spans="1:10" x14ac:dyDescent="0.25">
      <c r="A329" s="9">
        <v>94</v>
      </c>
      <c r="B329" s="16">
        <v>38353</v>
      </c>
      <c r="C329" s="11">
        <v>8</v>
      </c>
      <c r="D329" s="11" t="s">
        <v>106</v>
      </c>
      <c r="E329" s="11" t="s">
        <v>107</v>
      </c>
      <c r="F329" s="11" t="s">
        <v>24</v>
      </c>
      <c r="G329" s="17">
        <v>840</v>
      </c>
      <c r="H329" s="17">
        <v>6720</v>
      </c>
      <c r="I329" s="17">
        <v>10080</v>
      </c>
      <c r="J329" s="18">
        <v>0.66666666666666663</v>
      </c>
    </row>
    <row r="330" spans="1:10" x14ac:dyDescent="0.25">
      <c r="A330" s="8">
        <v>94</v>
      </c>
      <c r="B330" s="13">
        <v>38718</v>
      </c>
      <c r="C330" s="10">
        <v>7</v>
      </c>
      <c r="D330" s="10" t="s">
        <v>106</v>
      </c>
      <c r="E330" s="10" t="s">
        <v>107</v>
      </c>
      <c r="F330" s="10" t="s">
        <v>24</v>
      </c>
      <c r="G330" s="14">
        <v>840</v>
      </c>
      <c r="H330" s="14">
        <v>5880</v>
      </c>
      <c r="I330" s="14">
        <v>10080</v>
      </c>
      <c r="J330" s="15">
        <v>0.58333333333333337</v>
      </c>
    </row>
    <row r="331" spans="1:10" x14ac:dyDescent="0.25">
      <c r="A331" s="9">
        <v>94</v>
      </c>
      <c r="B331" s="16">
        <v>39083</v>
      </c>
      <c r="C331" s="11">
        <v>8</v>
      </c>
      <c r="D331" s="11" t="s">
        <v>106</v>
      </c>
      <c r="E331" s="11" t="s">
        <v>107</v>
      </c>
      <c r="F331" s="11" t="s">
        <v>24</v>
      </c>
      <c r="G331" s="17">
        <v>840</v>
      </c>
      <c r="H331" s="17">
        <v>6720</v>
      </c>
      <c r="I331" s="17">
        <v>10080</v>
      </c>
      <c r="J331" s="18">
        <v>0.66666666666666663</v>
      </c>
    </row>
    <row r="332" spans="1:10" x14ac:dyDescent="0.25">
      <c r="A332" s="8">
        <v>94</v>
      </c>
      <c r="B332" s="13">
        <v>39448</v>
      </c>
      <c r="C332" s="10">
        <v>9</v>
      </c>
      <c r="D332" s="10" t="s">
        <v>106</v>
      </c>
      <c r="E332" s="10" t="s">
        <v>107</v>
      </c>
      <c r="F332" s="10" t="s">
        <v>24</v>
      </c>
      <c r="G332" s="14">
        <v>840</v>
      </c>
      <c r="H332" s="14">
        <v>7560</v>
      </c>
      <c r="I332" s="14">
        <v>10080</v>
      </c>
      <c r="J332" s="15">
        <v>0.75</v>
      </c>
    </row>
    <row r="333" spans="1:10" x14ac:dyDescent="0.25">
      <c r="A333" s="9">
        <v>94</v>
      </c>
      <c r="B333" s="16">
        <v>39814</v>
      </c>
      <c r="C333" s="11">
        <v>5</v>
      </c>
      <c r="D333" s="11" t="s">
        <v>106</v>
      </c>
      <c r="E333" s="11" t="s">
        <v>107</v>
      </c>
      <c r="F333" s="11" t="s">
        <v>24</v>
      </c>
      <c r="G333" s="17">
        <v>840</v>
      </c>
      <c r="H333" s="17">
        <v>4200</v>
      </c>
      <c r="I333" s="17">
        <v>10080</v>
      </c>
      <c r="J333" s="18">
        <v>0.41666666666666669</v>
      </c>
    </row>
    <row r="334" spans="1:10" x14ac:dyDescent="0.25">
      <c r="A334" s="8">
        <v>94</v>
      </c>
      <c r="B334" s="13">
        <v>40179</v>
      </c>
      <c r="C334" s="10">
        <v>9</v>
      </c>
      <c r="D334" s="10" t="s">
        <v>106</v>
      </c>
      <c r="E334" s="10" t="s">
        <v>107</v>
      </c>
      <c r="F334" s="10" t="s">
        <v>24</v>
      </c>
      <c r="G334" s="14">
        <v>840</v>
      </c>
      <c r="H334" s="14">
        <v>7560</v>
      </c>
      <c r="I334" s="14">
        <v>10080</v>
      </c>
      <c r="J334" s="15">
        <v>0.75</v>
      </c>
    </row>
    <row r="335" spans="1:10" x14ac:dyDescent="0.25">
      <c r="A335" s="9">
        <v>94</v>
      </c>
      <c r="B335" s="16">
        <v>40544</v>
      </c>
      <c r="C335" s="11">
        <v>7</v>
      </c>
      <c r="D335" s="11" t="s">
        <v>106</v>
      </c>
      <c r="E335" s="11" t="s">
        <v>107</v>
      </c>
      <c r="F335" s="11" t="s">
        <v>24</v>
      </c>
      <c r="G335" s="17">
        <v>840</v>
      </c>
      <c r="H335" s="17">
        <v>5880</v>
      </c>
      <c r="I335" s="17">
        <v>10080</v>
      </c>
      <c r="J335" s="18">
        <v>0.58333333333333337</v>
      </c>
    </row>
    <row r="336" spans="1:10" x14ac:dyDescent="0.25">
      <c r="A336" s="8">
        <v>94</v>
      </c>
      <c r="B336" s="13">
        <v>40909</v>
      </c>
      <c r="C336" s="10">
        <v>5</v>
      </c>
      <c r="D336" s="10" t="s">
        <v>106</v>
      </c>
      <c r="E336" s="10" t="s">
        <v>107</v>
      </c>
      <c r="F336" s="10" t="s">
        <v>24</v>
      </c>
      <c r="G336" s="14">
        <v>840</v>
      </c>
      <c r="H336" s="14">
        <v>4200</v>
      </c>
      <c r="I336" s="14">
        <v>10080</v>
      </c>
      <c r="J336" s="15">
        <v>0.41666666666666669</v>
      </c>
    </row>
    <row r="337" spans="1:10" x14ac:dyDescent="0.25">
      <c r="A337" s="9">
        <v>94</v>
      </c>
      <c r="B337" s="16">
        <v>41275</v>
      </c>
      <c r="C337" s="11">
        <v>6</v>
      </c>
      <c r="D337" s="11" t="s">
        <v>106</v>
      </c>
      <c r="E337" s="11" t="s">
        <v>107</v>
      </c>
      <c r="F337" s="11" t="s">
        <v>24</v>
      </c>
      <c r="G337" s="17">
        <v>840</v>
      </c>
      <c r="H337" s="17">
        <v>5040</v>
      </c>
      <c r="I337" s="17">
        <v>10080</v>
      </c>
      <c r="J337" s="18">
        <v>0.5</v>
      </c>
    </row>
    <row r="338" spans="1:10" x14ac:dyDescent="0.25">
      <c r="A338" s="8">
        <v>94</v>
      </c>
      <c r="B338" s="13">
        <v>41640</v>
      </c>
      <c r="C338" s="10">
        <v>6</v>
      </c>
      <c r="D338" s="10" t="s">
        <v>106</v>
      </c>
      <c r="E338" s="10" t="s">
        <v>107</v>
      </c>
      <c r="F338" s="10" t="s">
        <v>24</v>
      </c>
      <c r="G338" s="14">
        <v>840</v>
      </c>
      <c r="H338" s="14">
        <v>5040</v>
      </c>
      <c r="I338" s="14">
        <v>10080</v>
      </c>
      <c r="J338" s="15">
        <v>0.5</v>
      </c>
    </row>
    <row r="339" spans="1:10" x14ac:dyDescent="0.25">
      <c r="A339" s="9">
        <v>94</v>
      </c>
      <c r="B339" s="16">
        <v>42005</v>
      </c>
      <c r="C339" s="11">
        <v>5</v>
      </c>
      <c r="D339" s="11" t="s">
        <v>106</v>
      </c>
      <c r="E339" s="11" t="s">
        <v>107</v>
      </c>
      <c r="F339" s="11" t="s">
        <v>24</v>
      </c>
      <c r="G339" s="17">
        <v>840</v>
      </c>
      <c r="H339" s="17">
        <v>4200</v>
      </c>
      <c r="I339" s="17">
        <v>10080</v>
      </c>
      <c r="J339" s="18">
        <v>0.41666666666666669</v>
      </c>
    </row>
    <row r="340" spans="1:10" x14ac:dyDescent="0.25">
      <c r="A340" s="8">
        <v>94</v>
      </c>
      <c r="B340" s="13">
        <v>42370</v>
      </c>
      <c r="C340" s="10">
        <v>8</v>
      </c>
      <c r="D340" s="10" t="s">
        <v>106</v>
      </c>
      <c r="E340" s="10" t="s">
        <v>107</v>
      </c>
      <c r="F340" s="10" t="s">
        <v>24</v>
      </c>
      <c r="G340" s="14">
        <v>840</v>
      </c>
      <c r="H340" s="14">
        <v>6720</v>
      </c>
      <c r="I340" s="14">
        <v>10080</v>
      </c>
      <c r="J340" s="15">
        <v>0.66666666666666663</v>
      </c>
    </row>
    <row r="341" spans="1:10" x14ac:dyDescent="0.25">
      <c r="A341" s="9">
        <v>94</v>
      </c>
      <c r="B341" s="16">
        <v>42736</v>
      </c>
      <c r="C341" s="11">
        <v>8</v>
      </c>
      <c r="D341" s="11" t="s">
        <v>106</v>
      </c>
      <c r="E341" s="11" t="s">
        <v>107</v>
      </c>
      <c r="F341" s="11" t="s">
        <v>24</v>
      </c>
      <c r="G341" s="17">
        <v>840</v>
      </c>
      <c r="H341" s="17">
        <v>6720</v>
      </c>
      <c r="I341" s="17">
        <v>10080</v>
      </c>
      <c r="J341" s="18">
        <v>0.66666666666666663</v>
      </c>
    </row>
    <row r="342" spans="1:10" x14ac:dyDescent="0.25">
      <c r="A342" s="8">
        <v>94</v>
      </c>
      <c r="B342" s="13">
        <v>43101</v>
      </c>
      <c r="C342" s="10">
        <v>9</v>
      </c>
      <c r="D342" s="10" t="s">
        <v>106</v>
      </c>
      <c r="E342" s="10" t="s">
        <v>107</v>
      </c>
      <c r="F342" s="10" t="s">
        <v>24</v>
      </c>
      <c r="G342" s="14">
        <v>840</v>
      </c>
      <c r="H342" s="14">
        <v>7560</v>
      </c>
      <c r="I342" s="14">
        <v>10080</v>
      </c>
      <c r="J342" s="15">
        <v>0.75</v>
      </c>
    </row>
    <row r="343" spans="1:10" x14ac:dyDescent="0.25">
      <c r="A343" s="9">
        <v>94</v>
      </c>
      <c r="B343" s="16">
        <v>43466</v>
      </c>
      <c r="C343" s="11">
        <v>5</v>
      </c>
      <c r="D343" s="11" t="s">
        <v>106</v>
      </c>
      <c r="E343" s="11" t="s">
        <v>107</v>
      </c>
      <c r="F343" s="11" t="s">
        <v>24</v>
      </c>
      <c r="G343" s="17">
        <v>840</v>
      </c>
      <c r="H343" s="17">
        <v>4200</v>
      </c>
      <c r="I343" s="17">
        <v>10080</v>
      </c>
      <c r="J343" s="18">
        <v>0.41666666666666669</v>
      </c>
    </row>
    <row r="344" spans="1:10" x14ac:dyDescent="0.25">
      <c r="A344" s="8">
        <v>95</v>
      </c>
      <c r="B344" s="13">
        <v>36892</v>
      </c>
      <c r="C344" s="10">
        <v>6</v>
      </c>
      <c r="D344" s="10" t="s">
        <v>106</v>
      </c>
      <c r="E344" s="10" t="s">
        <v>107</v>
      </c>
      <c r="F344" s="10" t="s">
        <v>24</v>
      </c>
      <c r="G344" s="14">
        <v>980</v>
      </c>
      <c r="H344" s="14">
        <v>5880</v>
      </c>
      <c r="I344" s="14">
        <v>11760</v>
      </c>
      <c r="J344" s="15">
        <v>0.5</v>
      </c>
    </row>
    <row r="345" spans="1:10" x14ac:dyDescent="0.25">
      <c r="A345" s="9">
        <v>95</v>
      </c>
      <c r="B345" s="16">
        <v>37257</v>
      </c>
      <c r="C345" s="11">
        <v>8</v>
      </c>
      <c r="D345" s="11" t="s">
        <v>106</v>
      </c>
      <c r="E345" s="11" t="s">
        <v>107</v>
      </c>
      <c r="F345" s="11" t="s">
        <v>24</v>
      </c>
      <c r="G345" s="17">
        <v>980</v>
      </c>
      <c r="H345" s="17">
        <v>7840</v>
      </c>
      <c r="I345" s="17">
        <v>11760</v>
      </c>
      <c r="J345" s="18">
        <v>0.66666666666666663</v>
      </c>
    </row>
    <row r="346" spans="1:10" x14ac:dyDescent="0.25">
      <c r="A346" s="8">
        <v>95</v>
      </c>
      <c r="B346" s="13">
        <v>37622</v>
      </c>
      <c r="C346" s="10">
        <v>5</v>
      </c>
      <c r="D346" s="10" t="s">
        <v>106</v>
      </c>
      <c r="E346" s="10" t="s">
        <v>107</v>
      </c>
      <c r="F346" s="10" t="s">
        <v>24</v>
      </c>
      <c r="G346" s="14">
        <v>980</v>
      </c>
      <c r="H346" s="14">
        <v>4900</v>
      </c>
      <c r="I346" s="14">
        <v>11760</v>
      </c>
      <c r="J346" s="15">
        <v>0.41666666666666669</v>
      </c>
    </row>
    <row r="347" spans="1:10" x14ac:dyDescent="0.25">
      <c r="A347" s="9">
        <v>95</v>
      </c>
      <c r="B347" s="16">
        <v>37987</v>
      </c>
      <c r="C347" s="11">
        <v>5</v>
      </c>
      <c r="D347" s="11" t="s">
        <v>106</v>
      </c>
      <c r="E347" s="11" t="s">
        <v>107</v>
      </c>
      <c r="F347" s="11" t="s">
        <v>24</v>
      </c>
      <c r="G347" s="17">
        <v>980</v>
      </c>
      <c r="H347" s="17">
        <v>4900</v>
      </c>
      <c r="I347" s="17">
        <v>11760</v>
      </c>
      <c r="J347" s="18">
        <v>0.41666666666666669</v>
      </c>
    </row>
    <row r="348" spans="1:10" x14ac:dyDescent="0.25">
      <c r="A348" s="8">
        <v>95</v>
      </c>
      <c r="B348" s="13">
        <v>38353</v>
      </c>
      <c r="C348" s="10">
        <v>7</v>
      </c>
      <c r="D348" s="10" t="s">
        <v>106</v>
      </c>
      <c r="E348" s="10" t="s">
        <v>107</v>
      </c>
      <c r="F348" s="10" t="s">
        <v>24</v>
      </c>
      <c r="G348" s="14">
        <v>980</v>
      </c>
      <c r="H348" s="14">
        <v>6860</v>
      </c>
      <c r="I348" s="14">
        <v>11760</v>
      </c>
      <c r="J348" s="15">
        <v>0.58333333333333337</v>
      </c>
    </row>
    <row r="349" spans="1:10" x14ac:dyDescent="0.25">
      <c r="A349" s="9">
        <v>95</v>
      </c>
      <c r="B349" s="16">
        <v>38718</v>
      </c>
      <c r="C349" s="11">
        <v>5</v>
      </c>
      <c r="D349" s="11" t="s">
        <v>106</v>
      </c>
      <c r="E349" s="11" t="s">
        <v>107</v>
      </c>
      <c r="F349" s="11" t="s">
        <v>24</v>
      </c>
      <c r="G349" s="17">
        <v>980</v>
      </c>
      <c r="H349" s="17">
        <v>4900</v>
      </c>
      <c r="I349" s="17">
        <v>11760</v>
      </c>
      <c r="J349" s="18">
        <v>0.41666666666666669</v>
      </c>
    </row>
    <row r="350" spans="1:10" x14ac:dyDescent="0.25">
      <c r="A350" s="8">
        <v>95</v>
      </c>
      <c r="B350" s="13">
        <v>39083</v>
      </c>
      <c r="C350" s="10">
        <v>9</v>
      </c>
      <c r="D350" s="10" t="s">
        <v>106</v>
      </c>
      <c r="E350" s="10" t="s">
        <v>107</v>
      </c>
      <c r="F350" s="10" t="s">
        <v>24</v>
      </c>
      <c r="G350" s="14">
        <v>980</v>
      </c>
      <c r="H350" s="14">
        <v>8820</v>
      </c>
      <c r="I350" s="14">
        <v>11760</v>
      </c>
      <c r="J350" s="15">
        <v>0.75</v>
      </c>
    </row>
    <row r="351" spans="1:10" x14ac:dyDescent="0.25">
      <c r="A351" s="9">
        <v>95</v>
      </c>
      <c r="B351" s="16">
        <v>39448</v>
      </c>
      <c r="C351" s="11">
        <v>8</v>
      </c>
      <c r="D351" s="11" t="s">
        <v>106</v>
      </c>
      <c r="E351" s="11" t="s">
        <v>107</v>
      </c>
      <c r="F351" s="11" t="s">
        <v>24</v>
      </c>
      <c r="G351" s="17">
        <v>980</v>
      </c>
      <c r="H351" s="17">
        <v>7840</v>
      </c>
      <c r="I351" s="17">
        <v>11760</v>
      </c>
      <c r="J351" s="18">
        <v>0.66666666666666663</v>
      </c>
    </row>
    <row r="352" spans="1:10" x14ac:dyDescent="0.25">
      <c r="A352" s="8">
        <v>95</v>
      </c>
      <c r="B352" s="13">
        <v>39814</v>
      </c>
      <c r="C352" s="10">
        <v>9</v>
      </c>
      <c r="D352" s="10" t="s">
        <v>106</v>
      </c>
      <c r="E352" s="10" t="s">
        <v>107</v>
      </c>
      <c r="F352" s="10" t="s">
        <v>24</v>
      </c>
      <c r="G352" s="14">
        <v>980</v>
      </c>
      <c r="H352" s="14">
        <v>8820</v>
      </c>
      <c r="I352" s="14">
        <v>11760</v>
      </c>
      <c r="J352" s="15">
        <v>0.75</v>
      </c>
    </row>
    <row r="353" spans="1:10" x14ac:dyDescent="0.25">
      <c r="A353" s="9">
        <v>95</v>
      </c>
      <c r="B353" s="16">
        <v>40179</v>
      </c>
      <c r="C353" s="11">
        <v>5</v>
      </c>
      <c r="D353" s="11" t="s">
        <v>106</v>
      </c>
      <c r="E353" s="11" t="s">
        <v>107</v>
      </c>
      <c r="F353" s="11" t="s">
        <v>24</v>
      </c>
      <c r="G353" s="17">
        <v>980</v>
      </c>
      <c r="H353" s="17">
        <v>4900</v>
      </c>
      <c r="I353" s="17">
        <v>11760</v>
      </c>
      <c r="J353" s="18">
        <v>0.41666666666666669</v>
      </c>
    </row>
    <row r="354" spans="1:10" x14ac:dyDescent="0.25">
      <c r="A354" s="8">
        <v>95</v>
      </c>
      <c r="B354" s="13">
        <v>40544</v>
      </c>
      <c r="C354" s="10">
        <v>5</v>
      </c>
      <c r="D354" s="10" t="s">
        <v>106</v>
      </c>
      <c r="E354" s="10" t="s">
        <v>107</v>
      </c>
      <c r="F354" s="10" t="s">
        <v>24</v>
      </c>
      <c r="G354" s="14">
        <v>980</v>
      </c>
      <c r="H354" s="14">
        <v>4900</v>
      </c>
      <c r="I354" s="14">
        <v>11760</v>
      </c>
      <c r="J354" s="15">
        <v>0.41666666666666669</v>
      </c>
    </row>
    <row r="355" spans="1:10" x14ac:dyDescent="0.25">
      <c r="A355" s="9">
        <v>95</v>
      </c>
      <c r="B355" s="16">
        <v>40909</v>
      </c>
      <c r="C355" s="11">
        <v>5</v>
      </c>
      <c r="D355" s="11" t="s">
        <v>106</v>
      </c>
      <c r="E355" s="11" t="s">
        <v>107</v>
      </c>
      <c r="F355" s="11" t="s">
        <v>24</v>
      </c>
      <c r="G355" s="17">
        <v>980</v>
      </c>
      <c r="H355" s="17">
        <v>4900</v>
      </c>
      <c r="I355" s="17">
        <v>11760</v>
      </c>
      <c r="J355" s="18">
        <v>0.41666666666666669</v>
      </c>
    </row>
    <row r="356" spans="1:10" x14ac:dyDescent="0.25">
      <c r="A356" s="8">
        <v>95</v>
      </c>
      <c r="B356" s="13">
        <v>41275</v>
      </c>
      <c r="C356" s="10">
        <v>6</v>
      </c>
      <c r="D356" s="10" t="s">
        <v>106</v>
      </c>
      <c r="E356" s="10" t="s">
        <v>107</v>
      </c>
      <c r="F356" s="10" t="s">
        <v>24</v>
      </c>
      <c r="G356" s="14">
        <v>980</v>
      </c>
      <c r="H356" s="14">
        <v>5880</v>
      </c>
      <c r="I356" s="14">
        <v>11760</v>
      </c>
      <c r="J356" s="15">
        <v>0.5</v>
      </c>
    </row>
    <row r="357" spans="1:10" x14ac:dyDescent="0.25">
      <c r="A357" s="9">
        <v>95</v>
      </c>
      <c r="B357" s="16">
        <v>41640</v>
      </c>
      <c r="C357" s="11">
        <v>7</v>
      </c>
      <c r="D357" s="11" t="s">
        <v>106</v>
      </c>
      <c r="E357" s="11" t="s">
        <v>107</v>
      </c>
      <c r="F357" s="11" t="s">
        <v>24</v>
      </c>
      <c r="G357" s="17">
        <v>980</v>
      </c>
      <c r="H357" s="17">
        <v>6860</v>
      </c>
      <c r="I357" s="17">
        <v>11760</v>
      </c>
      <c r="J357" s="18">
        <v>0.58333333333333337</v>
      </c>
    </row>
    <row r="358" spans="1:10" x14ac:dyDescent="0.25">
      <c r="A358" s="8">
        <v>95</v>
      </c>
      <c r="B358" s="13">
        <v>42005</v>
      </c>
      <c r="C358" s="10">
        <v>5</v>
      </c>
      <c r="D358" s="10" t="s">
        <v>106</v>
      </c>
      <c r="E358" s="10" t="s">
        <v>107</v>
      </c>
      <c r="F358" s="10" t="s">
        <v>24</v>
      </c>
      <c r="G358" s="14">
        <v>980</v>
      </c>
      <c r="H358" s="14">
        <v>4900</v>
      </c>
      <c r="I358" s="14">
        <v>11760</v>
      </c>
      <c r="J358" s="15">
        <v>0.41666666666666669</v>
      </c>
    </row>
    <row r="359" spans="1:10" x14ac:dyDescent="0.25">
      <c r="A359" s="9">
        <v>95</v>
      </c>
      <c r="B359" s="16">
        <v>42370</v>
      </c>
      <c r="C359" s="11">
        <v>9</v>
      </c>
      <c r="D359" s="11" t="s">
        <v>106</v>
      </c>
      <c r="E359" s="11" t="s">
        <v>107</v>
      </c>
      <c r="F359" s="11" t="s">
        <v>24</v>
      </c>
      <c r="G359" s="17">
        <v>980</v>
      </c>
      <c r="H359" s="17">
        <v>8820</v>
      </c>
      <c r="I359" s="17">
        <v>11760</v>
      </c>
      <c r="J359" s="18">
        <v>0.75</v>
      </c>
    </row>
    <row r="360" spans="1:10" x14ac:dyDescent="0.25">
      <c r="A360" s="8">
        <v>95</v>
      </c>
      <c r="B360" s="13">
        <v>42736</v>
      </c>
      <c r="C360" s="10">
        <v>9</v>
      </c>
      <c r="D360" s="10" t="s">
        <v>106</v>
      </c>
      <c r="E360" s="10" t="s">
        <v>107</v>
      </c>
      <c r="F360" s="10" t="s">
        <v>24</v>
      </c>
      <c r="G360" s="14">
        <v>980</v>
      </c>
      <c r="H360" s="14">
        <v>8820</v>
      </c>
      <c r="I360" s="14">
        <v>11760</v>
      </c>
      <c r="J360" s="15">
        <v>0.75</v>
      </c>
    </row>
    <row r="361" spans="1:10" x14ac:dyDescent="0.25">
      <c r="A361" s="9">
        <v>95</v>
      </c>
      <c r="B361" s="16">
        <v>43101</v>
      </c>
      <c r="C361" s="11">
        <v>10</v>
      </c>
      <c r="D361" s="11" t="s">
        <v>106</v>
      </c>
      <c r="E361" s="11" t="s">
        <v>107</v>
      </c>
      <c r="F361" s="11" t="s">
        <v>24</v>
      </c>
      <c r="G361" s="17">
        <v>980</v>
      </c>
      <c r="H361" s="17">
        <v>9800</v>
      </c>
      <c r="I361" s="17">
        <v>11760</v>
      </c>
      <c r="J361" s="18">
        <v>0.83333333333333337</v>
      </c>
    </row>
    <row r="362" spans="1:10" x14ac:dyDescent="0.25">
      <c r="A362" s="8">
        <v>95</v>
      </c>
      <c r="B362" s="13">
        <v>43466</v>
      </c>
      <c r="C362" s="10">
        <v>5</v>
      </c>
      <c r="D362" s="10" t="s">
        <v>106</v>
      </c>
      <c r="E362" s="10" t="s">
        <v>107</v>
      </c>
      <c r="F362" s="10" t="s">
        <v>24</v>
      </c>
      <c r="G362" s="14">
        <v>980</v>
      </c>
      <c r="H362" s="14">
        <v>4900</v>
      </c>
      <c r="I362" s="14">
        <v>11760</v>
      </c>
      <c r="J362" s="15">
        <v>0.41666666666666669</v>
      </c>
    </row>
    <row r="363" spans="1:10" x14ac:dyDescent="0.25">
      <c r="A363" s="9">
        <v>96</v>
      </c>
      <c r="B363" s="16">
        <v>36892</v>
      </c>
      <c r="C363" s="11">
        <v>8</v>
      </c>
      <c r="D363" s="11" t="s">
        <v>106</v>
      </c>
      <c r="E363" s="11" t="s">
        <v>107</v>
      </c>
      <c r="F363" s="11" t="s">
        <v>24</v>
      </c>
      <c r="G363" s="17">
        <v>700</v>
      </c>
      <c r="H363" s="17">
        <v>5600</v>
      </c>
      <c r="I363" s="17">
        <v>8400</v>
      </c>
      <c r="J363" s="18">
        <v>0.66666666666666663</v>
      </c>
    </row>
    <row r="364" spans="1:10" x14ac:dyDescent="0.25">
      <c r="A364" s="8">
        <v>96</v>
      </c>
      <c r="B364" s="13">
        <v>37257</v>
      </c>
      <c r="C364" s="10">
        <v>5</v>
      </c>
      <c r="D364" s="10" t="s">
        <v>106</v>
      </c>
      <c r="E364" s="10" t="s">
        <v>107</v>
      </c>
      <c r="F364" s="10" t="s">
        <v>24</v>
      </c>
      <c r="G364" s="14">
        <v>700</v>
      </c>
      <c r="H364" s="14">
        <v>3500</v>
      </c>
      <c r="I364" s="14">
        <v>8400</v>
      </c>
      <c r="J364" s="15">
        <v>0.41666666666666669</v>
      </c>
    </row>
    <row r="365" spans="1:10" x14ac:dyDescent="0.25">
      <c r="A365" s="9">
        <v>96</v>
      </c>
      <c r="B365" s="16">
        <v>37622</v>
      </c>
      <c r="C365" s="11">
        <v>5</v>
      </c>
      <c r="D365" s="11" t="s">
        <v>106</v>
      </c>
      <c r="E365" s="11" t="s">
        <v>107</v>
      </c>
      <c r="F365" s="11" t="s">
        <v>24</v>
      </c>
      <c r="G365" s="17">
        <v>700</v>
      </c>
      <c r="H365" s="17">
        <v>3500</v>
      </c>
      <c r="I365" s="17">
        <v>8400</v>
      </c>
      <c r="J365" s="18">
        <v>0.41666666666666669</v>
      </c>
    </row>
    <row r="366" spans="1:10" x14ac:dyDescent="0.25">
      <c r="A366" s="8">
        <v>96</v>
      </c>
      <c r="B366" s="13">
        <v>37987</v>
      </c>
      <c r="C366" s="10">
        <v>5</v>
      </c>
      <c r="D366" s="10" t="s">
        <v>106</v>
      </c>
      <c r="E366" s="10" t="s">
        <v>107</v>
      </c>
      <c r="F366" s="10" t="s">
        <v>24</v>
      </c>
      <c r="G366" s="14">
        <v>700</v>
      </c>
      <c r="H366" s="14">
        <v>3500</v>
      </c>
      <c r="I366" s="14">
        <v>8400</v>
      </c>
      <c r="J366" s="15">
        <v>0.41666666666666669</v>
      </c>
    </row>
    <row r="367" spans="1:10" x14ac:dyDescent="0.25">
      <c r="A367" s="9">
        <v>96</v>
      </c>
      <c r="B367" s="16">
        <v>38353</v>
      </c>
      <c r="C367" s="11">
        <v>7</v>
      </c>
      <c r="D367" s="11" t="s">
        <v>106</v>
      </c>
      <c r="E367" s="11" t="s">
        <v>107</v>
      </c>
      <c r="F367" s="11" t="s">
        <v>24</v>
      </c>
      <c r="G367" s="17">
        <v>700</v>
      </c>
      <c r="H367" s="17">
        <v>4900</v>
      </c>
      <c r="I367" s="17">
        <v>8400</v>
      </c>
      <c r="J367" s="18">
        <v>0.58333333333333337</v>
      </c>
    </row>
    <row r="368" spans="1:10" x14ac:dyDescent="0.25">
      <c r="A368" s="8">
        <v>96</v>
      </c>
      <c r="B368" s="13">
        <v>38718</v>
      </c>
      <c r="C368" s="10">
        <v>6</v>
      </c>
      <c r="D368" s="10" t="s">
        <v>106</v>
      </c>
      <c r="E368" s="10" t="s">
        <v>107</v>
      </c>
      <c r="F368" s="10" t="s">
        <v>24</v>
      </c>
      <c r="G368" s="14">
        <v>700</v>
      </c>
      <c r="H368" s="14">
        <v>4200</v>
      </c>
      <c r="I368" s="14">
        <v>8400</v>
      </c>
      <c r="J368" s="15">
        <v>0.5</v>
      </c>
    </row>
    <row r="369" spans="1:10" x14ac:dyDescent="0.25">
      <c r="A369" s="9">
        <v>96</v>
      </c>
      <c r="B369" s="16">
        <v>39083</v>
      </c>
      <c r="C369" s="11">
        <v>7</v>
      </c>
      <c r="D369" s="11" t="s">
        <v>106</v>
      </c>
      <c r="E369" s="11" t="s">
        <v>107</v>
      </c>
      <c r="F369" s="11" t="s">
        <v>24</v>
      </c>
      <c r="G369" s="17">
        <v>700</v>
      </c>
      <c r="H369" s="17">
        <v>4900</v>
      </c>
      <c r="I369" s="17">
        <v>8400</v>
      </c>
      <c r="J369" s="18">
        <v>0.58333333333333337</v>
      </c>
    </row>
    <row r="370" spans="1:10" x14ac:dyDescent="0.25">
      <c r="A370" s="8">
        <v>96</v>
      </c>
      <c r="B370" s="13">
        <v>39448</v>
      </c>
      <c r="C370" s="10">
        <v>9</v>
      </c>
      <c r="D370" s="10" t="s">
        <v>106</v>
      </c>
      <c r="E370" s="10" t="s">
        <v>107</v>
      </c>
      <c r="F370" s="10" t="s">
        <v>24</v>
      </c>
      <c r="G370" s="14">
        <v>700</v>
      </c>
      <c r="H370" s="14">
        <v>6300</v>
      </c>
      <c r="I370" s="14">
        <v>8400</v>
      </c>
      <c r="J370" s="15">
        <v>0.75</v>
      </c>
    </row>
    <row r="371" spans="1:10" x14ac:dyDescent="0.25">
      <c r="A371" s="9">
        <v>96</v>
      </c>
      <c r="B371" s="16">
        <v>39814</v>
      </c>
      <c r="C371" s="11">
        <v>5</v>
      </c>
      <c r="D371" s="11" t="s">
        <v>106</v>
      </c>
      <c r="E371" s="11" t="s">
        <v>107</v>
      </c>
      <c r="F371" s="11" t="s">
        <v>24</v>
      </c>
      <c r="G371" s="17">
        <v>700</v>
      </c>
      <c r="H371" s="17">
        <v>3500</v>
      </c>
      <c r="I371" s="17">
        <v>8400</v>
      </c>
      <c r="J371" s="18">
        <v>0.41666666666666669</v>
      </c>
    </row>
    <row r="372" spans="1:10" x14ac:dyDescent="0.25">
      <c r="A372" s="8">
        <v>96</v>
      </c>
      <c r="B372" s="13">
        <v>40179</v>
      </c>
      <c r="C372" s="10">
        <v>6</v>
      </c>
      <c r="D372" s="10" t="s">
        <v>106</v>
      </c>
      <c r="E372" s="10" t="s">
        <v>107</v>
      </c>
      <c r="F372" s="10" t="s">
        <v>24</v>
      </c>
      <c r="G372" s="14">
        <v>700</v>
      </c>
      <c r="H372" s="14">
        <v>4200</v>
      </c>
      <c r="I372" s="14">
        <v>8400</v>
      </c>
      <c r="J372" s="15">
        <v>0.5</v>
      </c>
    </row>
    <row r="373" spans="1:10" x14ac:dyDescent="0.25">
      <c r="A373" s="9">
        <v>96</v>
      </c>
      <c r="B373" s="16">
        <v>40544</v>
      </c>
      <c r="C373" s="11">
        <v>8</v>
      </c>
      <c r="D373" s="11" t="s">
        <v>106</v>
      </c>
      <c r="E373" s="11" t="s">
        <v>107</v>
      </c>
      <c r="F373" s="11" t="s">
        <v>24</v>
      </c>
      <c r="G373" s="17">
        <v>700</v>
      </c>
      <c r="H373" s="17">
        <v>5600</v>
      </c>
      <c r="I373" s="17">
        <v>8400</v>
      </c>
      <c r="J373" s="18">
        <v>0.66666666666666663</v>
      </c>
    </row>
    <row r="374" spans="1:10" x14ac:dyDescent="0.25">
      <c r="A374" s="8">
        <v>96</v>
      </c>
      <c r="B374" s="13">
        <v>40909</v>
      </c>
      <c r="C374" s="10">
        <v>5</v>
      </c>
      <c r="D374" s="10" t="s">
        <v>106</v>
      </c>
      <c r="E374" s="10" t="s">
        <v>107</v>
      </c>
      <c r="F374" s="10" t="s">
        <v>24</v>
      </c>
      <c r="G374" s="14">
        <v>700</v>
      </c>
      <c r="H374" s="14">
        <v>3500</v>
      </c>
      <c r="I374" s="14">
        <v>8400</v>
      </c>
      <c r="J374" s="15">
        <v>0.41666666666666669</v>
      </c>
    </row>
    <row r="375" spans="1:10" x14ac:dyDescent="0.25">
      <c r="A375" s="9">
        <v>96</v>
      </c>
      <c r="B375" s="16">
        <v>41275</v>
      </c>
      <c r="C375" s="11">
        <v>5</v>
      </c>
      <c r="D375" s="11" t="s">
        <v>106</v>
      </c>
      <c r="E375" s="11" t="s">
        <v>107</v>
      </c>
      <c r="F375" s="11" t="s">
        <v>24</v>
      </c>
      <c r="G375" s="17">
        <v>700</v>
      </c>
      <c r="H375" s="17">
        <v>3500</v>
      </c>
      <c r="I375" s="17">
        <v>8400</v>
      </c>
      <c r="J375" s="18">
        <v>0.41666666666666669</v>
      </c>
    </row>
    <row r="376" spans="1:10" x14ac:dyDescent="0.25">
      <c r="A376" s="8">
        <v>96</v>
      </c>
      <c r="B376" s="13">
        <v>41640</v>
      </c>
      <c r="C376" s="10">
        <v>9</v>
      </c>
      <c r="D376" s="10" t="s">
        <v>106</v>
      </c>
      <c r="E376" s="10" t="s">
        <v>107</v>
      </c>
      <c r="F376" s="10" t="s">
        <v>24</v>
      </c>
      <c r="G376" s="14">
        <v>700</v>
      </c>
      <c r="H376" s="14">
        <v>6300</v>
      </c>
      <c r="I376" s="14">
        <v>8400</v>
      </c>
      <c r="J376" s="15">
        <v>0.75</v>
      </c>
    </row>
    <row r="377" spans="1:10" x14ac:dyDescent="0.25">
      <c r="A377" s="9">
        <v>96</v>
      </c>
      <c r="B377" s="16">
        <v>42005</v>
      </c>
      <c r="C377" s="11">
        <v>6</v>
      </c>
      <c r="D377" s="11" t="s">
        <v>106</v>
      </c>
      <c r="E377" s="11" t="s">
        <v>107</v>
      </c>
      <c r="F377" s="11" t="s">
        <v>24</v>
      </c>
      <c r="G377" s="17">
        <v>700</v>
      </c>
      <c r="H377" s="17">
        <v>4200</v>
      </c>
      <c r="I377" s="17">
        <v>8400</v>
      </c>
      <c r="J377" s="18">
        <v>0.5</v>
      </c>
    </row>
    <row r="378" spans="1:10" x14ac:dyDescent="0.25">
      <c r="A378" s="8">
        <v>96</v>
      </c>
      <c r="B378" s="13">
        <v>42370</v>
      </c>
      <c r="C378" s="10">
        <v>6</v>
      </c>
      <c r="D378" s="10" t="s">
        <v>106</v>
      </c>
      <c r="E378" s="10" t="s">
        <v>107</v>
      </c>
      <c r="F378" s="10" t="s">
        <v>24</v>
      </c>
      <c r="G378" s="14">
        <v>700</v>
      </c>
      <c r="H378" s="14">
        <v>4200</v>
      </c>
      <c r="I378" s="14">
        <v>8400</v>
      </c>
      <c r="J378" s="15">
        <v>0.5</v>
      </c>
    </row>
    <row r="379" spans="1:10" x14ac:dyDescent="0.25">
      <c r="A379" s="9">
        <v>96</v>
      </c>
      <c r="B379" s="16">
        <v>42736</v>
      </c>
      <c r="C379" s="11">
        <v>6</v>
      </c>
      <c r="D379" s="11" t="s">
        <v>106</v>
      </c>
      <c r="E379" s="11" t="s">
        <v>107</v>
      </c>
      <c r="F379" s="11" t="s">
        <v>24</v>
      </c>
      <c r="G379" s="17">
        <v>700</v>
      </c>
      <c r="H379" s="17">
        <v>4200</v>
      </c>
      <c r="I379" s="17">
        <v>8400</v>
      </c>
      <c r="J379" s="18">
        <v>0.5</v>
      </c>
    </row>
    <row r="380" spans="1:10" x14ac:dyDescent="0.25">
      <c r="A380" s="8">
        <v>96</v>
      </c>
      <c r="B380" s="13">
        <v>43101</v>
      </c>
      <c r="C380" s="10">
        <v>9</v>
      </c>
      <c r="D380" s="10" t="s">
        <v>106</v>
      </c>
      <c r="E380" s="10" t="s">
        <v>107</v>
      </c>
      <c r="F380" s="10" t="s">
        <v>24</v>
      </c>
      <c r="G380" s="14">
        <v>700</v>
      </c>
      <c r="H380" s="14">
        <v>6300</v>
      </c>
      <c r="I380" s="14">
        <v>8400</v>
      </c>
      <c r="J380" s="15">
        <v>0.75</v>
      </c>
    </row>
    <row r="381" spans="1:10" x14ac:dyDescent="0.25">
      <c r="A381" s="9">
        <v>96</v>
      </c>
      <c r="B381" s="16">
        <v>43466</v>
      </c>
      <c r="C381" s="11">
        <v>7</v>
      </c>
      <c r="D381" s="11" t="s">
        <v>106</v>
      </c>
      <c r="E381" s="11" t="s">
        <v>107</v>
      </c>
      <c r="F381" s="11" t="s">
        <v>24</v>
      </c>
      <c r="G381" s="17">
        <v>700</v>
      </c>
      <c r="H381" s="17">
        <v>4900</v>
      </c>
      <c r="I381" s="17">
        <v>8400</v>
      </c>
      <c r="J381" s="18">
        <v>0.58333333333333337</v>
      </c>
    </row>
    <row r="382" spans="1:10" x14ac:dyDescent="0.25">
      <c r="A382" s="8">
        <v>97</v>
      </c>
      <c r="B382" s="13">
        <v>36892</v>
      </c>
      <c r="C382" s="10">
        <v>7</v>
      </c>
      <c r="D382" s="10" t="s">
        <v>106</v>
      </c>
      <c r="E382" s="10" t="s">
        <v>107</v>
      </c>
      <c r="F382" s="10" t="s">
        <v>20</v>
      </c>
      <c r="G382" s="14">
        <v>420</v>
      </c>
      <c r="H382" s="14">
        <v>2940</v>
      </c>
      <c r="I382" s="14">
        <v>5040</v>
      </c>
      <c r="J382" s="15">
        <v>0.58333333333333337</v>
      </c>
    </row>
    <row r="383" spans="1:10" x14ac:dyDescent="0.25">
      <c r="A383" s="9">
        <v>97</v>
      </c>
      <c r="B383" s="16">
        <v>37257</v>
      </c>
      <c r="C383" s="11">
        <v>8</v>
      </c>
      <c r="D383" s="11" t="s">
        <v>106</v>
      </c>
      <c r="E383" s="11" t="s">
        <v>107</v>
      </c>
      <c r="F383" s="11" t="s">
        <v>20</v>
      </c>
      <c r="G383" s="17">
        <v>420</v>
      </c>
      <c r="H383" s="17">
        <v>3360</v>
      </c>
      <c r="I383" s="17">
        <v>5040</v>
      </c>
      <c r="J383" s="18">
        <v>0.66666666666666663</v>
      </c>
    </row>
    <row r="384" spans="1:10" x14ac:dyDescent="0.25">
      <c r="A384" s="8">
        <v>97</v>
      </c>
      <c r="B384" s="13">
        <v>37622</v>
      </c>
      <c r="C384" s="10">
        <v>8</v>
      </c>
      <c r="D384" s="10" t="s">
        <v>106</v>
      </c>
      <c r="E384" s="10" t="s">
        <v>107</v>
      </c>
      <c r="F384" s="10" t="s">
        <v>20</v>
      </c>
      <c r="G384" s="14">
        <v>420</v>
      </c>
      <c r="H384" s="14">
        <v>3360</v>
      </c>
      <c r="I384" s="14">
        <v>5040</v>
      </c>
      <c r="J384" s="15">
        <v>0.66666666666666663</v>
      </c>
    </row>
    <row r="385" spans="1:10" x14ac:dyDescent="0.25">
      <c r="A385" s="9">
        <v>97</v>
      </c>
      <c r="B385" s="16">
        <v>37987</v>
      </c>
      <c r="C385" s="11">
        <v>5</v>
      </c>
      <c r="D385" s="11" t="s">
        <v>106</v>
      </c>
      <c r="E385" s="11" t="s">
        <v>107</v>
      </c>
      <c r="F385" s="11" t="s">
        <v>20</v>
      </c>
      <c r="G385" s="17">
        <v>420</v>
      </c>
      <c r="H385" s="17">
        <v>2100</v>
      </c>
      <c r="I385" s="17">
        <v>5040</v>
      </c>
      <c r="J385" s="18">
        <v>0.41666666666666669</v>
      </c>
    </row>
    <row r="386" spans="1:10" x14ac:dyDescent="0.25">
      <c r="A386" s="8">
        <v>97</v>
      </c>
      <c r="B386" s="13">
        <v>38353</v>
      </c>
      <c r="C386" s="10">
        <v>6</v>
      </c>
      <c r="D386" s="10" t="s">
        <v>106</v>
      </c>
      <c r="E386" s="10" t="s">
        <v>107</v>
      </c>
      <c r="F386" s="10" t="s">
        <v>20</v>
      </c>
      <c r="G386" s="14">
        <v>420</v>
      </c>
      <c r="H386" s="14">
        <v>2520</v>
      </c>
      <c r="I386" s="14">
        <v>5040</v>
      </c>
      <c r="J386" s="15">
        <v>0.5</v>
      </c>
    </row>
    <row r="387" spans="1:10" x14ac:dyDescent="0.25">
      <c r="A387" s="9">
        <v>97</v>
      </c>
      <c r="B387" s="16">
        <v>38718</v>
      </c>
      <c r="C387" s="11">
        <v>6</v>
      </c>
      <c r="D387" s="11" t="s">
        <v>106</v>
      </c>
      <c r="E387" s="11" t="s">
        <v>107</v>
      </c>
      <c r="F387" s="11" t="s">
        <v>20</v>
      </c>
      <c r="G387" s="17">
        <v>420</v>
      </c>
      <c r="H387" s="17">
        <v>2520</v>
      </c>
      <c r="I387" s="17">
        <v>5040</v>
      </c>
      <c r="J387" s="18">
        <v>0.5</v>
      </c>
    </row>
    <row r="388" spans="1:10" x14ac:dyDescent="0.25">
      <c r="A388" s="8">
        <v>97</v>
      </c>
      <c r="B388" s="13">
        <v>39083</v>
      </c>
      <c r="C388" s="10">
        <v>8</v>
      </c>
      <c r="D388" s="10" t="s">
        <v>106</v>
      </c>
      <c r="E388" s="10" t="s">
        <v>107</v>
      </c>
      <c r="F388" s="10" t="s">
        <v>20</v>
      </c>
      <c r="G388" s="14">
        <v>420</v>
      </c>
      <c r="H388" s="14">
        <v>3360</v>
      </c>
      <c r="I388" s="14">
        <v>5040</v>
      </c>
      <c r="J388" s="15">
        <v>0.66666666666666663</v>
      </c>
    </row>
    <row r="389" spans="1:10" x14ac:dyDescent="0.25">
      <c r="A389" s="9">
        <v>97</v>
      </c>
      <c r="B389" s="16">
        <v>39448</v>
      </c>
      <c r="C389" s="11">
        <v>5</v>
      </c>
      <c r="D389" s="11" t="s">
        <v>106</v>
      </c>
      <c r="E389" s="11" t="s">
        <v>107</v>
      </c>
      <c r="F389" s="11" t="s">
        <v>20</v>
      </c>
      <c r="G389" s="17">
        <v>420</v>
      </c>
      <c r="H389" s="17">
        <v>2100</v>
      </c>
      <c r="I389" s="17">
        <v>5040</v>
      </c>
      <c r="J389" s="18">
        <v>0.41666666666666669</v>
      </c>
    </row>
    <row r="390" spans="1:10" x14ac:dyDescent="0.25">
      <c r="A390" s="8">
        <v>97</v>
      </c>
      <c r="B390" s="13">
        <v>39814</v>
      </c>
      <c r="C390" s="10">
        <v>6</v>
      </c>
      <c r="D390" s="10" t="s">
        <v>106</v>
      </c>
      <c r="E390" s="10" t="s">
        <v>107</v>
      </c>
      <c r="F390" s="10" t="s">
        <v>20</v>
      </c>
      <c r="G390" s="14">
        <v>420</v>
      </c>
      <c r="H390" s="14">
        <v>2520</v>
      </c>
      <c r="I390" s="14">
        <v>5040</v>
      </c>
      <c r="J390" s="15">
        <v>0.5</v>
      </c>
    </row>
    <row r="391" spans="1:10" x14ac:dyDescent="0.25">
      <c r="A391" s="9">
        <v>97</v>
      </c>
      <c r="B391" s="16">
        <v>40179</v>
      </c>
      <c r="C391" s="11">
        <v>9</v>
      </c>
      <c r="D391" s="11" t="s">
        <v>106</v>
      </c>
      <c r="E391" s="11" t="s">
        <v>107</v>
      </c>
      <c r="F391" s="11" t="s">
        <v>20</v>
      </c>
      <c r="G391" s="17">
        <v>420</v>
      </c>
      <c r="H391" s="17">
        <v>3780</v>
      </c>
      <c r="I391" s="17">
        <v>5040</v>
      </c>
      <c r="J391" s="18">
        <v>0.75</v>
      </c>
    </row>
    <row r="392" spans="1:10" x14ac:dyDescent="0.25">
      <c r="A392" s="8">
        <v>97</v>
      </c>
      <c r="B392" s="13">
        <v>40544</v>
      </c>
      <c r="C392" s="10">
        <v>7</v>
      </c>
      <c r="D392" s="10" t="s">
        <v>106</v>
      </c>
      <c r="E392" s="10" t="s">
        <v>107</v>
      </c>
      <c r="F392" s="10" t="s">
        <v>20</v>
      </c>
      <c r="G392" s="14">
        <v>420</v>
      </c>
      <c r="H392" s="14">
        <v>2940</v>
      </c>
      <c r="I392" s="14">
        <v>5040</v>
      </c>
      <c r="J392" s="15">
        <v>0.58333333333333337</v>
      </c>
    </row>
    <row r="393" spans="1:10" x14ac:dyDescent="0.25">
      <c r="A393" s="9">
        <v>97</v>
      </c>
      <c r="B393" s="16">
        <v>40909</v>
      </c>
      <c r="C393" s="11">
        <v>7</v>
      </c>
      <c r="D393" s="11" t="s">
        <v>106</v>
      </c>
      <c r="E393" s="11" t="s">
        <v>107</v>
      </c>
      <c r="F393" s="11" t="s">
        <v>20</v>
      </c>
      <c r="G393" s="17">
        <v>420</v>
      </c>
      <c r="H393" s="17">
        <v>2940</v>
      </c>
      <c r="I393" s="17">
        <v>5040</v>
      </c>
      <c r="J393" s="18">
        <v>0.58333333333333337</v>
      </c>
    </row>
    <row r="394" spans="1:10" x14ac:dyDescent="0.25">
      <c r="A394" s="8">
        <v>97</v>
      </c>
      <c r="B394" s="13">
        <v>41275</v>
      </c>
      <c r="C394" s="10">
        <v>9</v>
      </c>
      <c r="D394" s="10" t="s">
        <v>106</v>
      </c>
      <c r="E394" s="10" t="s">
        <v>107</v>
      </c>
      <c r="F394" s="10" t="s">
        <v>20</v>
      </c>
      <c r="G394" s="14">
        <v>420</v>
      </c>
      <c r="H394" s="14">
        <v>3780</v>
      </c>
      <c r="I394" s="14">
        <v>5040</v>
      </c>
      <c r="J394" s="15">
        <v>0.75</v>
      </c>
    </row>
    <row r="395" spans="1:10" x14ac:dyDescent="0.25">
      <c r="A395" s="9">
        <v>97</v>
      </c>
      <c r="B395" s="16">
        <v>41640</v>
      </c>
      <c r="C395" s="11">
        <v>7</v>
      </c>
      <c r="D395" s="11" t="s">
        <v>106</v>
      </c>
      <c r="E395" s="11" t="s">
        <v>107</v>
      </c>
      <c r="F395" s="11" t="s">
        <v>20</v>
      </c>
      <c r="G395" s="17">
        <v>420</v>
      </c>
      <c r="H395" s="17">
        <v>2940</v>
      </c>
      <c r="I395" s="17">
        <v>5040</v>
      </c>
      <c r="J395" s="18">
        <v>0.58333333333333337</v>
      </c>
    </row>
    <row r="396" spans="1:10" x14ac:dyDescent="0.25">
      <c r="A396" s="8">
        <v>97</v>
      </c>
      <c r="B396" s="13">
        <v>42005</v>
      </c>
      <c r="C396" s="10">
        <v>8</v>
      </c>
      <c r="D396" s="10" t="s">
        <v>106</v>
      </c>
      <c r="E396" s="10" t="s">
        <v>107</v>
      </c>
      <c r="F396" s="10" t="s">
        <v>20</v>
      </c>
      <c r="G396" s="14">
        <v>420</v>
      </c>
      <c r="H396" s="14">
        <v>3360</v>
      </c>
      <c r="I396" s="14">
        <v>5040</v>
      </c>
      <c r="J396" s="15">
        <v>0.66666666666666663</v>
      </c>
    </row>
    <row r="397" spans="1:10" x14ac:dyDescent="0.25">
      <c r="A397" s="9">
        <v>97</v>
      </c>
      <c r="B397" s="16">
        <v>42370</v>
      </c>
      <c r="C397" s="11">
        <v>9</v>
      </c>
      <c r="D397" s="11" t="s">
        <v>106</v>
      </c>
      <c r="E397" s="11" t="s">
        <v>107</v>
      </c>
      <c r="F397" s="11" t="s">
        <v>20</v>
      </c>
      <c r="G397" s="17">
        <v>420</v>
      </c>
      <c r="H397" s="17">
        <v>3780</v>
      </c>
      <c r="I397" s="17">
        <v>5040</v>
      </c>
      <c r="J397" s="18">
        <v>0.75</v>
      </c>
    </row>
    <row r="398" spans="1:10" x14ac:dyDescent="0.25">
      <c r="A398" s="8">
        <v>97</v>
      </c>
      <c r="B398" s="13">
        <v>42736</v>
      </c>
      <c r="C398" s="10">
        <v>9</v>
      </c>
      <c r="D398" s="10" t="s">
        <v>106</v>
      </c>
      <c r="E398" s="10" t="s">
        <v>107</v>
      </c>
      <c r="F398" s="10" t="s">
        <v>20</v>
      </c>
      <c r="G398" s="14">
        <v>420</v>
      </c>
      <c r="H398" s="14">
        <v>3780</v>
      </c>
      <c r="I398" s="14">
        <v>5040</v>
      </c>
      <c r="J398" s="15">
        <v>0.75</v>
      </c>
    </row>
    <row r="399" spans="1:10" x14ac:dyDescent="0.25">
      <c r="A399" s="9">
        <v>97</v>
      </c>
      <c r="B399" s="16">
        <v>43101</v>
      </c>
      <c r="C399" s="11">
        <v>11</v>
      </c>
      <c r="D399" s="11" t="s">
        <v>106</v>
      </c>
      <c r="E399" s="11" t="s">
        <v>107</v>
      </c>
      <c r="F399" s="11" t="s">
        <v>20</v>
      </c>
      <c r="G399" s="17">
        <v>420</v>
      </c>
      <c r="H399" s="17">
        <v>4620</v>
      </c>
      <c r="I399" s="17">
        <v>5040</v>
      </c>
      <c r="J399" s="18">
        <v>0.91666666666666663</v>
      </c>
    </row>
    <row r="400" spans="1:10" x14ac:dyDescent="0.25">
      <c r="A400" s="8">
        <v>97</v>
      </c>
      <c r="B400" s="13">
        <v>43466</v>
      </c>
      <c r="C400" s="10">
        <v>7</v>
      </c>
      <c r="D400" s="10" t="s">
        <v>106</v>
      </c>
      <c r="E400" s="10" t="s">
        <v>107</v>
      </c>
      <c r="F400" s="10" t="s">
        <v>20</v>
      </c>
      <c r="G400" s="14">
        <v>420</v>
      </c>
      <c r="H400" s="14">
        <v>2940</v>
      </c>
      <c r="I400" s="14">
        <v>5040</v>
      </c>
      <c r="J400" s="15">
        <v>0.58333333333333337</v>
      </c>
    </row>
    <row r="401" spans="1:10" x14ac:dyDescent="0.25">
      <c r="A401" s="9">
        <v>98</v>
      </c>
      <c r="B401" s="16">
        <v>36892</v>
      </c>
      <c r="C401" s="11">
        <v>8</v>
      </c>
      <c r="D401" s="11" t="s">
        <v>106</v>
      </c>
      <c r="E401" s="11" t="s">
        <v>107</v>
      </c>
      <c r="F401" s="11" t="s">
        <v>24</v>
      </c>
      <c r="G401" s="17">
        <v>700</v>
      </c>
      <c r="H401" s="17">
        <v>5600</v>
      </c>
      <c r="I401" s="17">
        <v>8400</v>
      </c>
      <c r="J401" s="18">
        <v>0.66666666666666663</v>
      </c>
    </row>
    <row r="402" spans="1:10" x14ac:dyDescent="0.25">
      <c r="A402" s="8">
        <v>98</v>
      </c>
      <c r="B402" s="13">
        <v>37257</v>
      </c>
      <c r="C402" s="10">
        <v>5</v>
      </c>
      <c r="D402" s="10" t="s">
        <v>106</v>
      </c>
      <c r="E402" s="10" t="s">
        <v>107</v>
      </c>
      <c r="F402" s="10" t="s">
        <v>24</v>
      </c>
      <c r="G402" s="14">
        <v>700</v>
      </c>
      <c r="H402" s="14">
        <v>3500</v>
      </c>
      <c r="I402" s="14">
        <v>8400</v>
      </c>
      <c r="J402" s="15">
        <v>0.41666666666666669</v>
      </c>
    </row>
    <row r="403" spans="1:10" x14ac:dyDescent="0.25">
      <c r="A403" s="9">
        <v>98</v>
      </c>
      <c r="B403" s="16">
        <v>37622</v>
      </c>
      <c r="C403" s="11">
        <v>9</v>
      </c>
      <c r="D403" s="11" t="s">
        <v>106</v>
      </c>
      <c r="E403" s="11" t="s">
        <v>107</v>
      </c>
      <c r="F403" s="11" t="s">
        <v>24</v>
      </c>
      <c r="G403" s="17">
        <v>700</v>
      </c>
      <c r="H403" s="17">
        <v>6300</v>
      </c>
      <c r="I403" s="17">
        <v>8400</v>
      </c>
      <c r="J403" s="18">
        <v>0.75</v>
      </c>
    </row>
    <row r="404" spans="1:10" x14ac:dyDescent="0.25">
      <c r="A404" s="8">
        <v>98</v>
      </c>
      <c r="B404" s="13">
        <v>37987</v>
      </c>
      <c r="C404" s="10">
        <v>6</v>
      </c>
      <c r="D404" s="10" t="s">
        <v>106</v>
      </c>
      <c r="E404" s="10" t="s">
        <v>107</v>
      </c>
      <c r="F404" s="10" t="s">
        <v>24</v>
      </c>
      <c r="G404" s="14">
        <v>700</v>
      </c>
      <c r="H404" s="14">
        <v>4200</v>
      </c>
      <c r="I404" s="14">
        <v>8400</v>
      </c>
      <c r="J404" s="15">
        <v>0.5</v>
      </c>
    </row>
    <row r="405" spans="1:10" x14ac:dyDescent="0.25">
      <c r="A405" s="9">
        <v>98</v>
      </c>
      <c r="B405" s="16">
        <v>38353</v>
      </c>
      <c r="C405" s="11">
        <v>9</v>
      </c>
      <c r="D405" s="11" t="s">
        <v>106</v>
      </c>
      <c r="E405" s="11" t="s">
        <v>107</v>
      </c>
      <c r="F405" s="11" t="s">
        <v>24</v>
      </c>
      <c r="G405" s="17">
        <v>700</v>
      </c>
      <c r="H405" s="17">
        <v>6300</v>
      </c>
      <c r="I405" s="17">
        <v>8400</v>
      </c>
      <c r="J405" s="18">
        <v>0.75</v>
      </c>
    </row>
    <row r="406" spans="1:10" x14ac:dyDescent="0.25">
      <c r="A406" s="8">
        <v>98</v>
      </c>
      <c r="B406" s="13">
        <v>38718</v>
      </c>
      <c r="C406" s="10">
        <v>6</v>
      </c>
      <c r="D406" s="10" t="s">
        <v>106</v>
      </c>
      <c r="E406" s="10" t="s">
        <v>107</v>
      </c>
      <c r="F406" s="10" t="s">
        <v>24</v>
      </c>
      <c r="G406" s="14">
        <v>700</v>
      </c>
      <c r="H406" s="14">
        <v>4200</v>
      </c>
      <c r="I406" s="14">
        <v>8400</v>
      </c>
      <c r="J406" s="15">
        <v>0.5</v>
      </c>
    </row>
    <row r="407" spans="1:10" x14ac:dyDescent="0.25">
      <c r="A407" s="9">
        <v>98</v>
      </c>
      <c r="B407" s="16">
        <v>39083</v>
      </c>
      <c r="C407" s="11">
        <v>9</v>
      </c>
      <c r="D407" s="11" t="s">
        <v>106</v>
      </c>
      <c r="E407" s="11" t="s">
        <v>107</v>
      </c>
      <c r="F407" s="11" t="s">
        <v>24</v>
      </c>
      <c r="G407" s="17">
        <v>700</v>
      </c>
      <c r="H407" s="17">
        <v>6300</v>
      </c>
      <c r="I407" s="17">
        <v>8400</v>
      </c>
      <c r="J407" s="18">
        <v>0.75</v>
      </c>
    </row>
    <row r="408" spans="1:10" x14ac:dyDescent="0.25">
      <c r="A408" s="8">
        <v>98</v>
      </c>
      <c r="B408" s="13">
        <v>39448</v>
      </c>
      <c r="C408" s="10">
        <v>5</v>
      </c>
      <c r="D408" s="10" t="s">
        <v>106</v>
      </c>
      <c r="E408" s="10" t="s">
        <v>107</v>
      </c>
      <c r="F408" s="10" t="s">
        <v>24</v>
      </c>
      <c r="G408" s="14">
        <v>700</v>
      </c>
      <c r="H408" s="14">
        <v>3500</v>
      </c>
      <c r="I408" s="14">
        <v>8400</v>
      </c>
      <c r="J408" s="15">
        <v>0.41666666666666669</v>
      </c>
    </row>
    <row r="409" spans="1:10" x14ac:dyDescent="0.25">
      <c r="A409" s="9">
        <v>98</v>
      </c>
      <c r="B409" s="16">
        <v>39814</v>
      </c>
      <c r="C409" s="11">
        <v>7</v>
      </c>
      <c r="D409" s="11" t="s">
        <v>106</v>
      </c>
      <c r="E409" s="11" t="s">
        <v>107</v>
      </c>
      <c r="F409" s="11" t="s">
        <v>24</v>
      </c>
      <c r="G409" s="17">
        <v>700</v>
      </c>
      <c r="H409" s="17">
        <v>4900</v>
      </c>
      <c r="I409" s="17">
        <v>8400</v>
      </c>
      <c r="J409" s="18">
        <v>0.58333333333333337</v>
      </c>
    </row>
    <row r="410" spans="1:10" x14ac:dyDescent="0.25">
      <c r="A410" s="8">
        <v>98</v>
      </c>
      <c r="B410" s="13">
        <v>40179</v>
      </c>
      <c r="C410" s="10">
        <v>6</v>
      </c>
      <c r="D410" s="10" t="s">
        <v>106</v>
      </c>
      <c r="E410" s="10" t="s">
        <v>107</v>
      </c>
      <c r="F410" s="10" t="s">
        <v>24</v>
      </c>
      <c r="G410" s="14">
        <v>700</v>
      </c>
      <c r="H410" s="14">
        <v>4200</v>
      </c>
      <c r="I410" s="14">
        <v>8400</v>
      </c>
      <c r="J410" s="15">
        <v>0.5</v>
      </c>
    </row>
    <row r="411" spans="1:10" x14ac:dyDescent="0.25">
      <c r="A411" s="9">
        <v>98</v>
      </c>
      <c r="B411" s="16">
        <v>40544</v>
      </c>
      <c r="C411" s="11">
        <v>7</v>
      </c>
      <c r="D411" s="11" t="s">
        <v>106</v>
      </c>
      <c r="E411" s="11" t="s">
        <v>107</v>
      </c>
      <c r="F411" s="11" t="s">
        <v>24</v>
      </c>
      <c r="G411" s="17">
        <v>700</v>
      </c>
      <c r="H411" s="17">
        <v>4900</v>
      </c>
      <c r="I411" s="17">
        <v>8400</v>
      </c>
      <c r="J411" s="18">
        <v>0.58333333333333337</v>
      </c>
    </row>
    <row r="412" spans="1:10" x14ac:dyDescent="0.25">
      <c r="A412" s="8">
        <v>98</v>
      </c>
      <c r="B412" s="13">
        <v>40909</v>
      </c>
      <c r="C412" s="10">
        <v>7</v>
      </c>
      <c r="D412" s="10" t="s">
        <v>106</v>
      </c>
      <c r="E412" s="10" t="s">
        <v>107</v>
      </c>
      <c r="F412" s="10" t="s">
        <v>24</v>
      </c>
      <c r="G412" s="14">
        <v>700</v>
      </c>
      <c r="H412" s="14">
        <v>4900</v>
      </c>
      <c r="I412" s="14">
        <v>8400</v>
      </c>
      <c r="J412" s="15">
        <v>0.58333333333333337</v>
      </c>
    </row>
    <row r="413" spans="1:10" x14ac:dyDescent="0.25">
      <c r="A413" s="9">
        <v>98</v>
      </c>
      <c r="B413" s="16">
        <v>41275</v>
      </c>
      <c r="C413" s="11">
        <v>8</v>
      </c>
      <c r="D413" s="11" t="s">
        <v>106</v>
      </c>
      <c r="E413" s="11" t="s">
        <v>107</v>
      </c>
      <c r="F413" s="11" t="s">
        <v>24</v>
      </c>
      <c r="G413" s="17">
        <v>700</v>
      </c>
      <c r="H413" s="17">
        <v>5600</v>
      </c>
      <c r="I413" s="17">
        <v>8400</v>
      </c>
      <c r="J413" s="18">
        <v>0.66666666666666663</v>
      </c>
    </row>
    <row r="414" spans="1:10" x14ac:dyDescent="0.25">
      <c r="A414" s="8">
        <v>98</v>
      </c>
      <c r="B414" s="13">
        <v>41640</v>
      </c>
      <c r="C414" s="10">
        <v>9</v>
      </c>
      <c r="D414" s="10" t="s">
        <v>106</v>
      </c>
      <c r="E414" s="10" t="s">
        <v>107</v>
      </c>
      <c r="F414" s="10" t="s">
        <v>24</v>
      </c>
      <c r="G414" s="14">
        <v>700</v>
      </c>
      <c r="H414" s="14">
        <v>6300</v>
      </c>
      <c r="I414" s="14">
        <v>8400</v>
      </c>
      <c r="J414" s="15">
        <v>0.75</v>
      </c>
    </row>
    <row r="415" spans="1:10" x14ac:dyDescent="0.25">
      <c r="A415" s="9">
        <v>98</v>
      </c>
      <c r="B415" s="16">
        <v>42005</v>
      </c>
      <c r="C415" s="11">
        <v>8</v>
      </c>
      <c r="D415" s="11" t="s">
        <v>106</v>
      </c>
      <c r="E415" s="11" t="s">
        <v>107</v>
      </c>
      <c r="F415" s="11" t="s">
        <v>24</v>
      </c>
      <c r="G415" s="17">
        <v>700</v>
      </c>
      <c r="H415" s="17">
        <v>5600</v>
      </c>
      <c r="I415" s="17">
        <v>8400</v>
      </c>
      <c r="J415" s="18">
        <v>0.66666666666666663</v>
      </c>
    </row>
    <row r="416" spans="1:10" x14ac:dyDescent="0.25">
      <c r="A416" s="8">
        <v>98</v>
      </c>
      <c r="B416" s="13">
        <v>42370</v>
      </c>
      <c r="C416" s="10">
        <v>5</v>
      </c>
      <c r="D416" s="10" t="s">
        <v>106</v>
      </c>
      <c r="E416" s="10" t="s">
        <v>107</v>
      </c>
      <c r="F416" s="10" t="s">
        <v>24</v>
      </c>
      <c r="G416" s="14">
        <v>700</v>
      </c>
      <c r="H416" s="14">
        <v>3500</v>
      </c>
      <c r="I416" s="14">
        <v>8400</v>
      </c>
      <c r="J416" s="15">
        <v>0.41666666666666669</v>
      </c>
    </row>
    <row r="417" spans="1:10" x14ac:dyDescent="0.25">
      <c r="A417" s="9">
        <v>98</v>
      </c>
      <c r="B417" s="16">
        <v>42736</v>
      </c>
      <c r="C417" s="11">
        <v>5</v>
      </c>
      <c r="D417" s="11" t="s">
        <v>106</v>
      </c>
      <c r="E417" s="11" t="s">
        <v>107</v>
      </c>
      <c r="F417" s="11" t="s">
        <v>24</v>
      </c>
      <c r="G417" s="17">
        <v>700</v>
      </c>
      <c r="H417" s="17">
        <v>3500</v>
      </c>
      <c r="I417" s="17">
        <v>8400</v>
      </c>
      <c r="J417" s="18">
        <v>0.41666666666666669</v>
      </c>
    </row>
    <row r="418" spans="1:10" x14ac:dyDescent="0.25">
      <c r="A418" s="8">
        <v>98</v>
      </c>
      <c r="B418" s="13">
        <v>43101</v>
      </c>
      <c r="C418" s="10">
        <v>9</v>
      </c>
      <c r="D418" s="10" t="s">
        <v>106</v>
      </c>
      <c r="E418" s="10" t="s">
        <v>107</v>
      </c>
      <c r="F418" s="10" t="s">
        <v>24</v>
      </c>
      <c r="G418" s="14">
        <v>700</v>
      </c>
      <c r="H418" s="14">
        <v>6300</v>
      </c>
      <c r="I418" s="14">
        <v>8400</v>
      </c>
      <c r="J418" s="15">
        <v>0.75</v>
      </c>
    </row>
    <row r="419" spans="1:10" x14ac:dyDescent="0.25">
      <c r="A419" s="9">
        <v>98</v>
      </c>
      <c r="B419" s="16">
        <v>43466</v>
      </c>
      <c r="C419" s="11">
        <v>7</v>
      </c>
      <c r="D419" s="11" t="s">
        <v>106</v>
      </c>
      <c r="E419" s="11" t="s">
        <v>107</v>
      </c>
      <c r="F419" s="11" t="s">
        <v>24</v>
      </c>
      <c r="G419" s="17">
        <v>700</v>
      </c>
      <c r="H419" s="17">
        <v>4900</v>
      </c>
      <c r="I419" s="17">
        <v>8400</v>
      </c>
      <c r="J419" s="18">
        <v>0.58333333333333337</v>
      </c>
    </row>
    <row r="420" spans="1:10" x14ac:dyDescent="0.25">
      <c r="A420" s="8">
        <v>99</v>
      </c>
      <c r="B420" s="13">
        <v>36892</v>
      </c>
      <c r="C420" s="10">
        <v>5</v>
      </c>
      <c r="D420" s="10" t="s">
        <v>106</v>
      </c>
      <c r="E420" s="10" t="s">
        <v>107</v>
      </c>
      <c r="F420" s="10" t="s">
        <v>26</v>
      </c>
      <c r="G420" s="14">
        <v>630</v>
      </c>
      <c r="H420" s="14">
        <v>3150</v>
      </c>
      <c r="I420" s="14">
        <v>7560</v>
      </c>
      <c r="J420" s="15">
        <v>0.41666666666666669</v>
      </c>
    </row>
    <row r="421" spans="1:10" x14ac:dyDescent="0.25">
      <c r="A421" s="9">
        <v>99</v>
      </c>
      <c r="B421" s="16">
        <v>37257</v>
      </c>
      <c r="C421" s="11">
        <v>8</v>
      </c>
      <c r="D421" s="11" t="s">
        <v>106</v>
      </c>
      <c r="E421" s="11" t="s">
        <v>107</v>
      </c>
      <c r="F421" s="11" t="s">
        <v>26</v>
      </c>
      <c r="G421" s="17">
        <v>630</v>
      </c>
      <c r="H421" s="17">
        <v>5040</v>
      </c>
      <c r="I421" s="17">
        <v>7560</v>
      </c>
      <c r="J421" s="18">
        <v>0.66666666666666663</v>
      </c>
    </row>
    <row r="422" spans="1:10" x14ac:dyDescent="0.25">
      <c r="A422" s="8">
        <v>99</v>
      </c>
      <c r="B422" s="13">
        <v>37622</v>
      </c>
      <c r="C422" s="10">
        <v>6</v>
      </c>
      <c r="D422" s="10" t="s">
        <v>106</v>
      </c>
      <c r="E422" s="10" t="s">
        <v>107</v>
      </c>
      <c r="F422" s="10" t="s">
        <v>26</v>
      </c>
      <c r="G422" s="14">
        <v>630</v>
      </c>
      <c r="H422" s="14">
        <v>3780</v>
      </c>
      <c r="I422" s="14">
        <v>7560</v>
      </c>
      <c r="J422" s="15">
        <v>0.5</v>
      </c>
    </row>
    <row r="423" spans="1:10" x14ac:dyDescent="0.25">
      <c r="A423" s="9">
        <v>99</v>
      </c>
      <c r="B423" s="16">
        <v>37987</v>
      </c>
      <c r="C423" s="11">
        <v>7</v>
      </c>
      <c r="D423" s="11" t="s">
        <v>106</v>
      </c>
      <c r="E423" s="11" t="s">
        <v>107</v>
      </c>
      <c r="F423" s="11" t="s">
        <v>26</v>
      </c>
      <c r="G423" s="17">
        <v>630</v>
      </c>
      <c r="H423" s="17">
        <v>4410</v>
      </c>
      <c r="I423" s="17">
        <v>7560</v>
      </c>
      <c r="J423" s="18">
        <v>0.58333333333333337</v>
      </c>
    </row>
    <row r="424" spans="1:10" x14ac:dyDescent="0.25">
      <c r="A424" s="8">
        <v>99</v>
      </c>
      <c r="B424" s="13">
        <v>38353</v>
      </c>
      <c r="C424" s="10">
        <v>8</v>
      </c>
      <c r="D424" s="10" t="s">
        <v>106</v>
      </c>
      <c r="E424" s="10" t="s">
        <v>107</v>
      </c>
      <c r="F424" s="10" t="s">
        <v>26</v>
      </c>
      <c r="G424" s="14">
        <v>630</v>
      </c>
      <c r="H424" s="14">
        <v>5040</v>
      </c>
      <c r="I424" s="14">
        <v>7560</v>
      </c>
      <c r="J424" s="15">
        <v>0.66666666666666663</v>
      </c>
    </row>
    <row r="425" spans="1:10" x14ac:dyDescent="0.25">
      <c r="A425" s="9">
        <v>99</v>
      </c>
      <c r="B425" s="16">
        <v>38718</v>
      </c>
      <c r="C425" s="11">
        <v>6</v>
      </c>
      <c r="D425" s="11" t="s">
        <v>106</v>
      </c>
      <c r="E425" s="11" t="s">
        <v>107</v>
      </c>
      <c r="F425" s="11" t="s">
        <v>26</v>
      </c>
      <c r="G425" s="17">
        <v>630</v>
      </c>
      <c r="H425" s="17">
        <v>3780</v>
      </c>
      <c r="I425" s="17">
        <v>7560</v>
      </c>
      <c r="J425" s="18">
        <v>0.5</v>
      </c>
    </row>
    <row r="426" spans="1:10" x14ac:dyDescent="0.25">
      <c r="A426" s="8">
        <v>99</v>
      </c>
      <c r="B426" s="13">
        <v>39083</v>
      </c>
      <c r="C426" s="10">
        <v>5</v>
      </c>
      <c r="D426" s="10" t="s">
        <v>106</v>
      </c>
      <c r="E426" s="10" t="s">
        <v>107</v>
      </c>
      <c r="F426" s="10" t="s">
        <v>26</v>
      </c>
      <c r="G426" s="14">
        <v>630</v>
      </c>
      <c r="H426" s="14">
        <v>3150</v>
      </c>
      <c r="I426" s="14">
        <v>7560</v>
      </c>
      <c r="J426" s="15">
        <v>0.41666666666666669</v>
      </c>
    </row>
    <row r="427" spans="1:10" x14ac:dyDescent="0.25">
      <c r="A427" s="9">
        <v>99</v>
      </c>
      <c r="B427" s="16">
        <v>39448</v>
      </c>
      <c r="C427" s="11">
        <v>9</v>
      </c>
      <c r="D427" s="11" t="s">
        <v>106</v>
      </c>
      <c r="E427" s="11" t="s">
        <v>107</v>
      </c>
      <c r="F427" s="11" t="s">
        <v>26</v>
      </c>
      <c r="G427" s="17">
        <v>630</v>
      </c>
      <c r="H427" s="17">
        <v>5670</v>
      </c>
      <c r="I427" s="17">
        <v>7560</v>
      </c>
      <c r="J427" s="18">
        <v>0.75</v>
      </c>
    </row>
    <row r="428" spans="1:10" x14ac:dyDescent="0.25">
      <c r="A428" s="8">
        <v>99</v>
      </c>
      <c r="B428" s="13">
        <v>39814</v>
      </c>
      <c r="C428" s="10">
        <v>7</v>
      </c>
      <c r="D428" s="10" t="s">
        <v>106</v>
      </c>
      <c r="E428" s="10" t="s">
        <v>107</v>
      </c>
      <c r="F428" s="10" t="s">
        <v>26</v>
      </c>
      <c r="G428" s="14">
        <v>630</v>
      </c>
      <c r="H428" s="14">
        <v>4410</v>
      </c>
      <c r="I428" s="14">
        <v>7560</v>
      </c>
      <c r="J428" s="15">
        <v>0.58333333333333337</v>
      </c>
    </row>
    <row r="429" spans="1:10" x14ac:dyDescent="0.25">
      <c r="A429" s="9">
        <v>99</v>
      </c>
      <c r="B429" s="16">
        <v>40179</v>
      </c>
      <c r="C429" s="11">
        <v>8</v>
      </c>
      <c r="D429" s="11" t="s">
        <v>106</v>
      </c>
      <c r="E429" s="11" t="s">
        <v>107</v>
      </c>
      <c r="F429" s="11" t="s">
        <v>26</v>
      </c>
      <c r="G429" s="17">
        <v>630</v>
      </c>
      <c r="H429" s="17">
        <v>5040</v>
      </c>
      <c r="I429" s="17">
        <v>7560</v>
      </c>
      <c r="J429" s="18">
        <v>0.66666666666666663</v>
      </c>
    </row>
    <row r="430" spans="1:10" x14ac:dyDescent="0.25">
      <c r="A430" s="8">
        <v>99</v>
      </c>
      <c r="B430" s="13">
        <v>40544</v>
      </c>
      <c r="C430" s="10">
        <v>6</v>
      </c>
      <c r="D430" s="10" t="s">
        <v>106</v>
      </c>
      <c r="E430" s="10" t="s">
        <v>107</v>
      </c>
      <c r="F430" s="10" t="s">
        <v>26</v>
      </c>
      <c r="G430" s="14">
        <v>630</v>
      </c>
      <c r="H430" s="14">
        <v>3780</v>
      </c>
      <c r="I430" s="14">
        <v>7560</v>
      </c>
      <c r="J430" s="15">
        <v>0.5</v>
      </c>
    </row>
    <row r="431" spans="1:10" x14ac:dyDescent="0.25">
      <c r="A431" s="9">
        <v>99</v>
      </c>
      <c r="B431" s="16">
        <v>40909</v>
      </c>
      <c r="C431" s="11">
        <v>7</v>
      </c>
      <c r="D431" s="11" t="s">
        <v>106</v>
      </c>
      <c r="E431" s="11" t="s">
        <v>107</v>
      </c>
      <c r="F431" s="11" t="s">
        <v>26</v>
      </c>
      <c r="G431" s="17">
        <v>630</v>
      </c>
      <c r="H431" s="17">
        <v>4410</v>
      </c>
      <c r="I431" s="17">
        <v>7560</v>
      </c>
      <c r="J431" s="18">
        <v>0.58333333333333337</v>
      </c>
    </row>
    <row r="432" spans="1:10" x14ac:dyDescent="0.25">
      <c r="A432" s="8">
        <v>99</v>
      </c>
      <c r="B432" s="13">
        <v>41275</v>
      </c>
      <c r="C432" s="10">
        <v>9</v>
      </c>
      <c r="D432" s="10" t="s">
        <v>106</v>
      </c>
      <c r="E432" s="10" t="s">
        <v>107</v>
      </c>
      <c r="F432" s="10" t="s">
        <v>26</v>
      </c>
      <c r="G432" s="14">
        <v>630</v>
      </c>
      <c r="H432" s="14">
        <v>5670</v>
      </c>
      <c r="I432" s="14">
        <v>7560</v>
      </c>
      <c r="J432" s="15">
        <v>0.75</v>
      </c>
    </row>
    <row r="433" spans="1:10" x14ac:dyDescent="0.25">
      <c r="A433" s="9">
        <v>99</v>
      </c>
      <c r="B433" s="16">
        <v>41640</v>
      </c>
      <c r="C433" s="11">
        <v>9</v>
      </c>
      <c r="D433" s="11" t="s">
        <v>106</v>
      </c>
      <c r="E433" s="11" t="s">
        <v>107</v>
      </c>
      <c r="F433" s="11" t="s">
        <v>26</v>
      </c>
      <c r="G433" s="17">
        <v>630</v>
      </c>
      <c r="H433" s="17">
        <v>5670</v>
      </c>
      <c r="I433" s="17">
        <v>7560</v>
      </c>
      <c r="J433" s="18">
        <v>0.75</v>
      </c>
    </row>
    <row r="434" spans="1:10" x14ac:dyDescent="0.25">
      <c r="A434" s="8">
        <v>99</v>
      </c>
      <c r="B434" s="13">
        <v>42005</v>
      </c>
      <c r="C434" s="10">
        <v>7</v>
      </c>
      <c r="D434" s="10" t="s">
        <v>106</v>
      </c>
      <c r="E434" s="10" t="s">
        <v>107</v>
      </c>
      <c r="F434" s="10" t="s">
        <v>26</v>
      </c>
      <c r="G434" s="14">
        <v>630</v>
      </c>
      <c r="H434" s="14">
        <v>4410</v>
      </c>
      <c r="I434" s="14">
        <v>7560</v>
      </c>
      <c r="J434" s="15">
        <v>0.58333333333333337</v>
      </c>
    </row>
    <row r="435" spans="1:10" x14ac:dyDescent="0.25">
      <c r="A435" s="9">
        <v>99</v>
      </c>
      <c r="B435" s="16">
        <v>42370</v>
      </c>
      <c r="C435" s="11">
        <v>8</v>
      </c>
      <c r="D435" s="11" t="s">
        <v>106</v>
      </c>
      <c r="E435" s="11" t="s">
        <v>107</v>
      </c>
      <c r="F435" s="11" t="s">
        <v>26</v>
      </c>
      <c r="G435" s="17">
        <v>630</v>
      </c>
      <c r="H435" s="17">
        <v>5040</v>
      </c>
      <c r="I435" s="17">
        <v>7560</v>
      </c>
      <c r="J435" s="18">
        <v>0.66666666666666663</v>
      </c>
    </row>
    <row r="436" spans="1:10" x14ac:dyDescent="0.25">
      <c r="A436" s="8">
        <v>99</v>
      </c>
      <c r="B436" s="13">
        <v>42736</v>
      </c>
      <c r="C436" s="10">
        <v>8</v>
      </c>
      <c r="D436" s="10" t="s">
        <v>106</v>
      </c>
      <c r="E436" s="10" t="s">
        <v>107</v>
      </c>
      <c r="F436" s="10" t="s">
        <v>26</v>
      </c>
      <c r="G436" s="14">
        <v>630</v>
      </c>
      <c r="H436" s="14">
        <v>5040</v>
      </c>
      <c r="I436" s="14">
        <v>7560</v>
      </c>
      <c r="J436" s="15">
        <v>0.66666666666666663</v>
      </c>
    </row>
    <row r="437" spans="1:10" x14ac:dyDescent="0.25">
      <c r="A437" s="9">
        <v>99</v>
      </c>
      <c r="B437" s="16">
        <v>43101</v>
      </c>
      <c r="C437" s="11">
        <v>11</v>
      </c>
      <c r="D437" s="11" t="s">
        <v>106</v>
      </c>
      <c r="E437" s="11" t="s">
        <v>107</v>
      </c>
      <c r="F437" s="11" t="s">
        <v>26</v>
      </c>
      <c r="G437" s="17">
        <v>630</v>
      </c>
      <c r="H437" s="17">
        <v>6930</v>
      </c>
      <c r="I437" s="17">
        <v>7560</v>
      </c>
      <c r="J437" s="18">
        <v>0.91666666666666663</v>
      </c>
    </row>
    <row r="438" spans="1:10" x14ac:dyDescent="0.25">
      <c r="A438" s="8">
        <v>99</v>
      </c>
      <c r="B438" s="13">
        <v>43466</v>
      </c>
      <c r="C438" s="10">
        <v>8</v>
      </c>
      <c r="D438" s="10" t="s">
        <v>106</v>
      </c>
      <c r="E438" s="10" t="s">
        <v>107</v>
      </c>
      <c r="F438" s="10" t="s">
        <v>26</v>
      </c>
      <c r="G438" s="14">
        <v>630</v>
      </c>
      <c r="H438" s="14">
        <v>5040</v>
      </c>
      <c r="I438" s="14">
        <v>7560</v>
      </c>
      <c r="J438" s="15">
        <v>0.66666666666666663</v>
      </c>
    </row>
    <row r="439" spans="1:10" x14ac:dyDescent="0.25">
      <c r="A439" s="9">
        <v>100</v>
      </c>
      <c r="B439" s="16">
        <v>36892</v>
      </c>
      <c r="C439" s="11">
        <v>8</v>
      </c>
      <c r="D439" s="11" t="s">
        <v>106</v>
      </c>
      <c r="E439" s="11" t="s">
        <v>107</v>
      </c>
      <c r="F439" s="11" t="s">
        <v>20</v>
      </c>
      <c r="G439" s="17">
        <v>490</v>
      </c>
      <c r="H439" s="17">
        <v>3920</v>
      </c>
      <c r="I439" s="17">
        <v>5880</v>
      </c>
      <c r="J439" s="18">
        <v>0.66666666666666663</v>
      </c>
    </row>
    <row r="440" spans="1:10" x14ac:dyDescent="0.25">
      <c r="A440" s="8">
        <v>100</v>
      </c>
      <c r="B440" s="13">
        <v>37257</v>
      </c>
      <c r="C440" s="10">
        <v>7</v>
      </c>
      <c r="D440" s="10" t="s">
        <v>106</v>
      </c>
      <c r="E440" s="10" t="s">
        <v>107</v>
      </c>
      <c r="F440" s="10" t="s">
        <v>20</v>
      </c>
      <c r="G440" s="14">
        <v>490</v>
      </c>
      <c r="H440" s="14">
        <v>3430</v>
      </c>
      <c r="I440" s="14">
        <v>5880</v>
      </c>
      <c r="J440" s="15">
        <v>0.58333333333333337</v>
      </c>
    </row>
    <row r="441" spans="1:10" x14ac:dyDescent="0.25">
      <c r="A441" s="9">
        <v>100</v>
      </c>
      <c r="B441" s="16">
        <v>37622</v>
      </c>
      <c r="C441" s="11">
        <v>8</v>
      </c>
      <c r="D441" s="11" t="s">
        <v>106</v>
      </c>
      <c r="E441" s="11" t="s">
        <v>107</v>
      </c>
      <c r="F441" s="11" t="s">
        <v>20</v>
      </c>
      <c r="G441" s="17">
        <v>490</v>
      </c>
      <c r="H441" s="17">
        <v>3920</v>
      </c>
      <c r="I441" s="17">
        <v>5880</v>
      </c>
      <c r="J441" s="18">
        <v>0.66666666666666663</v>
      </c>
    </row>
    <row r="442" spans="1:10" x14ac:dyDescent="0.25">
      <c r="A442" s="8">
        <v>100</v>
      </c>
      <c r="B442" s="13">
        <v>37987</v>
      </c>
      <c r="C442" s="10">
        <v>6</v>
      </c>
      <c r="D442" s="10" t="s">
        <v>106</v>
      </c>
      <c r="E442" s="10" t="s">
        <v>107</v>
      </c>
      <c r="F442" s="10" t="s">
        <v>20</v>
      </c>
      <c r="G442" s="14">
        <v>490</v>
      </c>
      <c r="H442" s="14">
        <v>2940</v>
      </c>
      <c r="I442" s="14">
        <v>5880</v>
      </c>
      <c r="J442" s="15">
        <v>0.5</v>
      </c>
    </row>
    <row r="443" spans="1:10" x14ac:dyDescent="0.25">
      <c r="A443" s="9">
        <v>100</v>
      </c>
      <c r="B443" s="16">
        <v>38353</v>
      </c>
      <c r="C443" s="11">
        <v>5</v>
      </c>
      <c r="D443" s="11" t="s">
        <v>106</v>
      </c>
      <c r="E443" s="11" t="s">
        <v>107</v>
      </c>
      <c r="F443" s="11" t="s">
        <v>20</v>
      </c>
      <c r="G443" s="17">
        <v>490</v>
      </c>
      <c r="H443" s="17">
        <v>2450</v>
      </c>
      <c r="I443" s="17">
        <v>5880</v>
      </c>
      <c r="J443" s="18">
        <v>0.41666666666666669</v>
      </c>
    </row>
    <row r="444" spans="1:10" x14ac:dyDescent="0.25">
      <c r="A444" s="8">
        <v>100</v>
      </c>
      <c r="B444" s="13">
        <v>38718</v>
      </c>
      <c r="C444" s="10">
        <v>5</v>
      </c>
      <c r="D444" s="10" t="s">
        <v>106</v>
      </c>
      <c r="E444" s="10" t="s">
        <v>107</v>
      </c>
      <c r="F444" s="10" t="s">
        <v>20</v>
      </c>
      <c r="G444" s="14">
        <v>490</v>
      </c>
      <c r="H444" s="14">
        <v>2450</v>
      </c>
      <c r="I444" s="14">
        <v>5880</v>
      </c>
      <c r="J444" s="15">
        <v>0.41666666666666669</v>
      </c>
    </row>
    <row r="445" spans="1:10" x14ac:dyDescent="0.25">
      <c r="A445" s="9">
        <v>100</v>
      </c>
      <c r="B445" s="16">
        <v>39083</v>
      </c>
      <c r="C445" s="11">
        <v>8</v>
      </c>
      <c r="D445" s="11" t="s">
        <v>106</v>
      </c>
      <c r="E445" s="11" t="s">
        <v>107</v>
      </c>
      <c r="F445" s="11" t="s">
        <v>20</v>
      </c>
      <c r="G445" s="17">
        <v>490</v>
      </c>
      <c r="H445" s="17">
        <v>3920</v>
      </c>
      <c r="I445" s="17">
        <v>5880</v>
      </c>
      <c r="J445" s="18">
        <v>0.66666666666666663</v>
      </c>
    </row>
    <row r="446" spans="1:10" x14ac:dyDescent="0.25">
      <c r="A446" s="8">
        <v>100</v>
      </c>
      <c r="B446" s="13">
        <v>39448</v>
      </c>
      <c r="C446" s="10">
        <v>8</v>
      </c>
      <c r="D446" s="10" t="s">
        <v>106</v>
      </c>
      <c r="E446" s="10" t="s">
        <v>107</v>
      </c>
      <c r="F446" s="10" t="s">
        <v>20</v>
      </c>
      <c r="G446" s="14">
        <v>490</v>
      </c>
      <c r="H446" s="14">
        <v>3920</v>
      </c>
      <c r="I446" s="14">
        <v>5880</v>
      </c>
      <c r="J446" s="15">
        <v>0.66666666666666663</v>
      </c>
    </row>
    <row r="447" spans="1:10" x14ac:dyDescent="0.25">
      <c r="A447" s="9">
        <v>100</v>
      </c>
      <c r="B447" s="16">
        <v>39814</v>
      </c>
      <c r="C447" s="11">
        <v>9</v>
      </c>
      <c r="D447" s="11" t="s">
        <v>106</v>
      </c>
      <c r="E447" s="11" t="s">
        <v>107</v>
      </c>
      <c r="F447" s="11" t="s">
        <v>20</v>
      </c>
      <c r="G447" s="17">
        <v>490</v>
      </c>
      <c r="H447" s="17">
        <v>4410</v>
      </c>
      <c r="I447" s="17">
        <v>5880</v>
      </c>
      <c r="J447" s="18">
        <v>0.75</v>
      </c>
    </row>
    <row r="448" spans="1:10" x14ac:dyDescent="0.25">
      <c r="A448" s="8">
        <v>100</v>
      </c>
      <c r="B448" s="13">
        <v>40179</v>
      </c>
      <c r="C448" s="10">
        <v>9</v>
      </c>
      <c r="D448" s="10" t="s">
        <v>106</v>
      </c>
      <c r="E448" s="10" t="s">
        <v>107</v>
      </c>
      <c r="F448" s="10" t="s">
        <v>20</v>
      </c>
      <c r="G448" s="14">
        <v>490</v>
      </c>
      <c r="H448" s="14">
        <v>4410</v>
      </c>
      <c r="I448" s="14">
        <v>5880</v>
      </c>
      <c r="J448" s="15">
        <v>0.75</v>
      </c>
    </row>
    <row r="449" spans="1:10" x14ac:dyDescent="0.25">
      <c r="A449" s="9">
        <v>100</v>
      </c>
      <c r="B449" s="16">
        <v>40544</v>
      </c>
      <c r="C449" s="11">
        <v>7</v>
      </c>
      <c r="D449" s="11" t="s">
        <v>106</v>
      </c>
      <c r="E449" s="11" t="s">
        <v>107</v>
      </c>
      <c r="F449" s="11" t="s">
        <v>20</v>
      </c>
      <c r="G449" s="17">
        <v>490</v>
      </c>
      <c r="H449" s="17">
        <v>3430</v>
      </c>
      <c r="I449" s="17">
        <v>5880</v>
      </c>
      <c r="J449" s="18">
        <v>0.58333333333333337</v>
      </c>
    </row>
    <row r="450" spans="1:10" x14ac:dyDescent="0.25">
      <c r="A450" s="8">
        <v>100</v>
      </c>
      <c r="B450" s="13">
        <v>40909</v>
      </c>
      <c r="C450" s="10">
        <v>5</v>
      </c>
      <c r="D450" s="10" t="s">
        <v>106</v>
      </c>
      <c r="E450" s="10" t="s">
        <v>107</v>
      </c>
      <c r="F450" s="10" t="s">
        <v>20</v>
      </c>
      <c r="G450" s="14">
        <v>490</v>
      </c>
      <c r="H450" s="14">
        <v>2450</v>
      </c>
      <c r="I450" s="14">
        <v>5880</v>
      </c>
      <c r="J450" s="15">
        <v>0.41666666666666669</v>
      </c>
    </row>
    <row r="451" spans="1:10" x14ac:dyDescent="0.25">
      <c r="A451" s="9">
        <v>100</v>
      </c>
      <c r="B451" s="16">
        <v>41275</v>
      </c>
      <c r="C451" s="11">
        <v>6</v>
      </c>
      <c r="D451" s="11" t="s">
        <v>106</v>
      </c>
      <c r="E451" s="11" t="s">
        <v>107</v>
      </c>
      <c r="F451" s="11" t="s">
        <v>20</v>
      </c>
      <c r="G451" s="17">
        <v>490</v>
      </c>
      <c r="H451" s="17">
        <v>2940</v>
      </c>
      <c r="I451" s="17">
        <v>5880</v>
      </c>
      <c r="J451" s="18">
        <v>0.5</v>
      </c>
    </row>
    <row r="452" spans="1:10" x14ac:dyDescent="0.25">
      <c r="A452" s="8">
        <v>100</v>
      </c>
      <c r="B452" s="13">
        <v>41640</v>
      </c>
      <c r="C452" s="10">
        <v>6</v>
      </c>
      <c r="D452" s="10" t="s">
        <v>106</v>
      </c>
      <c r="E452" s="10" t="s">
        <v>107</v>
      </c>
      <c r="F452" s="10" t="s">
        <v>20</v>
      </c>
      <c r="G452" s="14">
        <v>490</v>
      </c>
      <c r="H452" s="14">
        <v>2940</v>
      </c>
      <c r="I452" s="14">
        <v>5880</v>
      </c>
      <c r="J452" s="15">
        <v>0.5</v>
      </c>
    </row>
    <row r="453" spans="1:10" x14ac:dyDescent="0.25">
      <c r="A453" s="9">
        <v>100</v>
      </c>
      <c r="B453" s="16">
        <v>42005</v>
      </c>
      <c r="C453" s="11">
        <v>9</v>
      </c>
      <c r="D453" s="11" t="s">
        <v>106</v>
      </c>
      <c r="E453" s="11" t="s">
        <v>107</v>
      </c>
      <c r="F453" s="11" t="s">
        <v>20</v>
      </c>
      <c r="G453" s="17">
        <v>490</v>
      </c>
      <c r="H453" s="17">
        <v>4410</v>
      </c>
      <c r="I453" s="17">
        <v>5880</v>
      </c>
      <c r="J453" s="18">
        <v>0.75</v>
      </c>
    </row>
    <row r="454" spans="1:10" x14ac:dyDescent="0.25">
      <c r="A454" s="8">
        <v>100</v>
      </c>
      <c r="B454" s="13">
        <v>42370</v>
      </c>
      <c r="C454" s="10">
        <v>6</v>
      </c>
      <c r="D454" s="10" t="s">
        <v>106</v>
      </c>
      <c r="E454" s="10" t="s">
        <v>107</v>
      </c>
      <c r="F454" s="10" t="s">
        <v>20</v>
      </c>
      <c r="G454" s="14">
        <v>490</v>
      </c>
      <c r="H454" s="14">
        <v>2940</v>
      </c>
      <c r="I454" s="14">
        <v>5880</v>
      </c>
      <c r="J454" s="15">
        <v>0.5</v>
      </c>
    </row>
    <row r="455" spans="1:10" x14ac:dyDescent="0.25">
      <c r="A455" s="9">
        <v>100</v>
      </c>
      <c r="B455" s="16">
        <v>42736</v>
      </c>
      <c r="C455" s="11">
        <v>6</v>
      </c>
      <c r="D455" s="11" t="s">
        <v>106</v>
      </c>
      <c r="E455" s="11" t="s">
        <v>107</v>
      </c>
      <c r="F455" s="11" t="s">
        <v>20</v>
      </c>
      <c r="G455" s="17">
        <v>490</v>
      </c>
      <c r="H455" s="17">
        <v>2940</v>
      </c>
      <c r="I455" s="17">
        <v>5880</v>
      </c>
      <c r="J455" s="18">
        <v>0.5</v>
      </c>
    </row>
    <row r="456" spans="1:10" x14ac:dyDescent="0.25">
      <c r="A456" s="8">
        <v>100</v>
      </c>
      <c r="B456" s="13">
        <v>43101</v>
      </c>
      <c r="C456" s="10">
        <v>9</v>
      </c>
      <c r="D456" s="10" t="s">
        <v>106</v>
      </c>
      <c r="E456" s="10" t="s">
        <v>107</v>
      </c>
      <c r="F456" s="10" t="s">
        <v>20</v>
      </c>
      <c r="G456" s="14">
        <v>490</v>
      </c>
      <c r="H456" s="14">
        <v>4410</v>
      </c>
      <c r="I456" s="14">
        <v>5880</v>
      </c>
      <c r="J456" s="15">
        <v>0.75</v>
      </c>
    </row>
    <row r="457" spans="1:10" x14ac:dyDescent="0.25">
      <c r="A457" s="9">
        <v>100</v>
      </c>
      <c r="B457" s="16">
        <v>43466</v>
      </c>
      <c r="C457" s="11">
        <v>9</v>
      </c>
      <c r="D457" s="11" t="s">
        <v>106</v>
      </c>
      <c r="E457" s="11" t="s">
        <v>107</v>
      </c>
      <c r="F457" s="11" t="s">
        <v>20</v>
      </c>
      <c r="G457" s="17">
        <v>490</v>
      </c>
      <c r="H457" s="17">
        <v>4410</v>
      </c>
      <c r="I457" s="17">
        <v>5880</v>
      </c>
      <c r="J457" s="18">
        <v>0.75</v>
      </c>
    </row>
    <row r="458" spans="1:10" x14ac:dyDescent="0.25">
      <c r="A458" s="8">
        <v>101</v>
      </c>
      <c r="B458" s="13">
        <v>36892</v>
      </c>
      <c r="C458" s="10">
        <v>8</v>
      </c>
      <c r="D458" s="10" t="s">
        <v>106</v>
      </c>
      <c r="E458" s="10" t="s">
        <v>107</v>
      </c>
      <c r="F458" s="10" t="s">
        <v>26</v>
      </c>
      <c r="G458" s="14">
        <v>690</v>
      </c>
      <c r="H458" s="14">
        <v>5520</v>
      </c>
      <c r="I458" s="14">
        <v>8280</v>
      </c>
      <c r="J458" s="15">
        <v>0.66666666666666663</v>
      </c>
    </row>
    <row r="459" spans="1:10" x14ac:dyDescent="0.25">
      <c r="A459" s="9">
        <v>101</v>
      </c>
      <c r="B459" s="16">
        <v>37257</v>
      </c>
      <c r="C459" s="11">
        <v>7</v>
      </c>
      <c r="D459" s="11" t="s">
        <v>106</v>
      </c>
      <c r="E459" s="11" t="s">
        <v>107</v>
      </c>
      <c r="F459" s="11" t="s">
        <v>26</v>
      </c>
      <c r="G459" s="17">
        <v>690</v>
      </c>
      <c r="H459" s="17">
        <v>4830</v>
      </c>
      <c r="I459" s="17">
        <v>8280</v>
      </c>
      <c r="J459" s="18">
        <v>0.58333333333333337</v>
      </c>
    </row>
    <row r="460" spans="1:10" x14ac:dyDescent="0.25">
      <c r="A460" s="8">
        <v>101</v>
      </c>
      <c r="B460" s="13">
        <v>37622</v>
      </c>
      <c r="C460" s="10">
        <v>8</v>
      </c>
      <c r="D460" s="10" t="s">
        <v>106</v>
      </c>
      <c r="E460" s="10" t="s">
        <v>107</v>
      </c>
      <c r="F460" s="10" t="s">
        <v>26</v>
      </c>
      <c r="G460" s="14">
        <v>690</v>
      </c>
      <c r="H460" s="14">
        <v>5520</v>
      </c>
      <c r="I460" s="14">
        <v>8280</v>
      </c>
      <c r="J460" s="15">
        <v>0.66666666666666663</v>
      </c>
    </row>
    <row r="461" spans="1:10" x14ac:dyDescent="0.25">
      <c r="A461" s="9">
        <v>101</v>
      </c>
      <c r="B461" s="16">
        <v>37987</v>
      </c>
      <c r="C461" s="11">
        <v>5</v>
      </c>
      <c r="D461" s="11" t="s">
        <v>106</v>
      </c>
      <c r="E461" s="11" t="s">
        <v>107</v>
      </c>
      <c r="F461" s="11" t="s">
        <v>26</v>
      </c>
      <c r="G461" s="17">
        <v>690</v>
      </c>
      <c r="H461" s="17">
        <v>3450</v>
      </c>
      <c r="I461" s="17">
        <v>8280</v>
      </c>
      <c r="J461" s="18">
        <v>0.41666666666666669</v>
      </c>
    </row>
    <row r="462" spans="1:10" x14ac:dyDescent="0.25">
      <c r="A462" s="8">
        <v>101</v>
      </c>
      <c r="B462" s="13">
        <v>38353</v>
      </c>
      <c r="C462" s="10">
        <v>6</v>
      </c>
      <c r="D462" s="10" t="s">
        <v>106</v>
      </c>
      <c r="E462" s="10" t="s">
        <v>107</v>
      </c>
      <c r="F462" s="10" t="s">
        <v>26</v>
      </c>
      <c r="G462" s="14">
        <v>690</v>
      </c>
      <c r="H462" s="14">
        <v>4140</v>
      </c>
      <c r="I462" s="14">
        <v>8280</v>
      </c>
      <c r="J462" s="15">
        <v>0.5</v>
      </c>
    </row>
    <row r="463" spans="1:10" x14ac:dyDescent="0.25">
      <c r="A463" s="9">
        <v>101</v>
      </c>
      <c r="B463" s="16">
        <v>38718</v>
      </c>
      <c r="C463" s="11">
        <v>6</v>
      </c>
      <c r="D463" s="11" t="s">
        <v>106</v>
      </c>
      <c r="E463" s="11" t="s">
        <v>107</v>
      </c>
      <c r="F463" s="11" t="s">
        <v>26</v>
      </c>
      <c r="G463" s="17">
        <v>690</v>
      </c>
      <c r="H463" s="17">
        <v>4140</v>
      </c>
      <c r="I463" s="17">
        <v>8280</v>
      </c>
      <c r="J463" s="18">
        <v>0.5</v>
      </c>
    </row>
    <row r="464" spans="1:10" x14ac:dyDescent="0.25">
      <c r="A464" s="8">
        <v>101</v>
      </c>
      <c r="B464" s="13">
        <v>39083</v>
      </c>
      <c r="C464" s="10">
        <v>5</v>
      </c>
      <c r="D464" s="10" t="s">
        <v>106</v>
      </c>
      <c r="E464" s="10" t="s">
        <v>107</v>
      </c>
      <c r="F464" s="10" t="s">
        <v>26</v>
      </c>
      <c r="G464" s="14">
        <v>690</v>
      </c>
      <c r="H464" s="14">
        <v>3450</v>
      </c>
      <c r="I464" s="14">
        <v>8280</v>
      </c>
      <c r="J464" s="15">
        <v>0.41666666666666669</v>
      </c>
    </row>
    <row r="465" spans="1:10" x14ac:dyDescent="0.25">
      <c r="A465" s="9">
        <v>101</v>
      </c>
      <c r="B465" s="16">
        <v>39448</v>
      </c>
      <c r="C465" s="11">
        <v>6</v>
      </c>
      <c r="D465" s="11" t="s">
        <v>106</v>
      </c>
      <c r="E465" s="11" t="s">
        <v>107</v>
      </c>
      <c r="F465" s="11" t="s">
        <v>26</v>
      </c>
      <c r="G465" s="17">
        <v>690</v>
      </c>
      <c r="H465" s="17">
        <v>4140</v>
      </c>
      <c r="I465" s="17">
        <v>8280</v>
      </c>
      <c r="J465" s="18">
        <v>0.5</v>
      </c>
    </row>
    <row r="466" spans="1:10" x14ac:dyDescent="0.25">
      <c r="A466" s="8">
        <v>101</v>
      </c>
      <c r="B466" s="13">
        <v>39814</v>
      </c>
      <c r="C466" s="10">
        <v>7</v>
      </c>
      <c r="D466" s="10" t="s">
        <v>106</v>
      </c>
      <c r="E466" s="10" t="s">
        <v>107</v>
      </c>
      <c r="F466" s="10" t="s">
        <v>26</v>
      </c>
      <c r="G466" s="14">
        <v>690</v>
      </c>
      <c r="H466" s="14">
        <v>4830</v>
      </c>
      <c r="I466" s="14">
        <v>8280</v>
      </c>
      <c r="J466" s="15">
        <v>0.58333333333333337</v>
      </c>
    </row>
    <row r="467" spans="1:10" x14ac:dyDescent="0.25">
      <c r="A467" s="9">
        <v>101</v>
      </c>
      <c r="B467" s="16">
        <v>40179</v>
      </c>
      <c r="C467" s="11">
        <v>5</v>
      </c>
      <c r="D467" s="11" t="s">
        <v>106</v>
      </c>
      <c r="E467" s="11" t="s">
        <v>107</v>
      </c>
      <c r="F467" s="11" t="s">
        <v>26</v>
      </c>
      <c r="G467" s="17">
        <v>690</v>
      </c>
      <c r="H467" s="17">
        <v>3450</v>
      </c>
      <c r="I467" s="17">
        <v>8280</v>
      </c>
      <c r="J467" s="18">
        <v>0.41666666666666669</v>
      </c>
    </row>
    <row r="468" spans="1:10" x14ac:dyDescent="0.25">
      <c r="A468" s="8">
        <v>101</v>
      </c>
      <c r="B468" s="13">
        <v>40544</v>
      </c>
      <c r="C468" s="10">
        <v>7</v>
      </c>
      <c r="D468" s="10" t="s">
        <v>106</v>
      </c>
      <c r="E468" s="10" t="s">
        <v>107</v>
      </c>
      <c r="F468" s="10" t="s">
        <v>26</v>
      </c>
      <c r="G468" s="14">
        <v>690</v>
      </c>
      <c r="H468" s="14">
        <v>4830</v>
      </c>
      <c r="I468" s="14">
        <v>8280</v>
      </c>
      <c r="J468" s="15">
        <v>0.58333333333333337</v>
      </c>
    </row>
    <row r="469" spans="1:10" x14ac:dyDescent="0.25">
      <c r="A469" s="9">
        <v>101</v>
      </c>
      <c r="B469" s="16">
        <v>40909</v>
      </c>
      <c r="C469" s="11">
        <v>5</v>
      </c>
      <c r="D469" s="11" t="s">
        <v>106</v>
      </c>
      <c r="E469" s="11" t="s">
        <v>107</v>
      </c>
      <c r="F469" s="11" t="s">
        <v>26</v>
      </c>
      <c r="G469" s="17">
        <v>690</v>
      </c>
      <c r="H469" s="17">
        <v>3450</v>
      </c>
      <c r="I469" s="17">
        <v>8280</v>
      </c>
      <c r="J469" s="18">
        <v>0.41666666666666669</v>
      </c>
    </row>
    <row r="470" spans="1:10" x14ac:dyDescent="0.25">
      <c r="A470" s="8">
        <v>101</v>
      </c>
      <c r="B470" s="13">
        <v>41275</v>
      </c>
      <c r="C470" s="10">
        <v>9</v>
      </c>
      <c r="D470" s="10" t="s">
        <v>106</v>
      </c>
      <c r="E470" s="10" t="s">
        <v>107</v>
      </c>
      <c r="F470" s="10" t="s">
        <v>26</v>
      </c>
      <c r="G470" s="14">
        <v>690</v>
      </c>
      <c r="H470" s="14">
        <v>6210</v>
      </c>
      <c r="I470" s="14">
        <v>8280</v>
      </c>
      <c r="J470" s="15">
        <v>0.75</v>
      </c>
    </row>
    <row r="471" spans="1:10" x14ac:dyDescent="0.25">
      <c r="A471" s="9">
        <v>101</v>
      </c>
      <c r="B471" s="16">
        <v>41640</v>
      </c>
      <c r="C471" s="11">
        <v>9</v>
      </c>
      <c r="D471" s="11" t="s">
        <v>106</v>
      </c>
      <c r="E471" s="11" t="s">
        <v>107</v>
      </c>
      <c r="F471" s="11" t="s">
        <v>26</v>
      </c>
      <c r="G471" s="17">
        <v>690</v>
      </c>
      <c r="H471" s="17">
        <v>6210</v>
      </c>
      <c r="I471" s="17">
        <v>8280</v>
      </c>
      <c r="J471" s="18">
        <v>0.75</v>
      </c>
    </row>
    <row r="472" spans="1:10" x14ac:dyDescent="0.25">
      <c r="A472" s="8">
        <v>101</v>
      </c>
      <c r="B472" s="13">
        <v>42005</v>
      </c>
      <c r="C472" s="10">
        <v>6</v>
      </c>
      <c r="D472" s="10" t="s">
        <v>106</v>
      </c>
      <c r="E472" s="10" t="s">
        <v>107</v>
      </c>
      <c r="F472" s="10" t="s">
        <v>26</v>
      </c>
      <c r="G472" s="14">
        <v>690</v>
      </c>
      <c r="H472" s="14">
        <v>4140</v>
      </c>
      <c r="I472" s="14">
        <v>8280</v>
      </c>
      <c r="J472" s="15">
        <v>0.5</v>
      </c>
    </row>
    <row r="473" spans="1:10" x14ac:dyDescent="0.25">
      <c r="A473" s="9">
        <v>101</v>
      </c>
      <c r="B473" s="16">
        <v>42370</v>
      </c>
      <c r="C473" s="11">
        <v>9</v>
      </c>
      <c r="D473" s="11" t="s">
        <v>106</v>
      </c>
      <c r="E473" s="11" t="s">
        <v>107</v>
      </c>
      <c r="F473" s="11" t="s">
        <v>26</v>
      </c>
      <c r="G473" s="17">
        <v>690</v>
      </c>
      <c r="H473" s="17">
        <v>6210</v>
      </c>
      <c r="I473" s="17">
        <v>8280</v>
      </c>
      <c r="J473" s="18">
        <v>0.75</v>
      </c>
    </row>
    <row r="474" spans="1:10" x14ac:dyDescent="0.25">
      <c r="A474" s="8">
        <v>101</v>
      </c>
      <c r="B474" s="13">
        <v>42736</v>
      </c>
      <c r="C474" s="10">
        <v>9</v>
      </c>
      <c r="D474" s="10" t="s">
        <v>106</v>
      </c>
      <c r="E474" s="10" t="s">
        <v>107</v>
      </c>
      <c r="F474" s="10" t="s">
        <v>26</v>
      </c>
      <c r="G474" s="14">
        <v>690</v>
      </c>
      <c r="H474" s="14">
        <v>6210</v>
      </c>
      <c r="I474" s="14">
        <v>8280</v>
      </c>
      <c r="J474" s="15">
        <v>0.75</v>
      </c>
    </row>
    <row r="475" spans="1:10" x14ac:dyDescent="0.25">
      <c r="A475" s="9">
        <v>101</v>
      </c>
      <c r="B475" s="16">
        <v>43101</v>
      </c>
      <c r="C475" s="11">
        <v>10</v>
      </c>
      <c r="D475" s="11" t="s">
        <v>106</v>
      </c>
      <c r="E475" s="11" t="s">
        <v>107</v>
      </c>
      <c r="F475" s="11" t="s">
        <v>26</v>
      </c>
      <c r="G475" s="17">
        <v>690</v>
      </c>
      <c r="H475" s="17">
        <v>6900</v>
      </c>
      <c r="I475" s="17">
        <v>8280</v>
      </c>
      <c r="J475" s="18">
        <v>0.83333333333333337</v>
      </c>
    </row>
    <row r="476" spans="1:10" x14ac:dyDescent="0.25">
      <c r="A476" s="8">
        <v>101</v>
      </c>
      <c r="B476" s="13">
        <v>43466</v>
      </c>
      <c r="C476" s="10">
        <v>6</v>
      </c>
      <c r="D476" s="10" t="s">
        <v>106</v>
      </c>
      <c r="E476" s="10" t="s">
        <v>107</v>
      </c>
      <c r="F476" s="10" t="s">
        <v>26</v>
      </c>
      <c r="G476" s="14">
        <v>690</v>
      </c>
      <c r="H476" s="14">
        <v>4140</v>
      </c>
      <c r="I476" s="14">
        <v>8280</v>
      </c>
      <c r="J476" s="15">
        <v>0.5</v>
      </c>
    </row>
    <row r="477" spans="1:10" x14ac:dyDescent="0.25">
      <c r="A477" s="9">
        <v>102</v>
      </c>
      <c r="B477" s="16">
        <v>36892</v>
      </c>
      <c r="C477" s="11">
        <v>8</v>
      </c>
      <c r="D477" s="11" t="s">
        <v>106</v>
      </c>
      <c r="E477" s="11" t="s">
        <v>133</v>
      </c>
      <c r="F477" s="11" t="s">
        <v>26</v>
      </c>
      <c r="G477" s="17">
        <v>275</v>
      </c>
      <c r="H477" s="17">
        <v>2200</v>
      </c>
      <c r="I477" s="17">
        <v>3300</v>
      </c>
      <c r="J477" s="18">
        <v>0.66666666666666663</v>
      </c>
    </row>
    <row r="478" spans="1:10" x14ac:dyDescent="0.25">
      <c r="A478" s="8">
        <v>102</v>
      </c>
      <c r="B478" s="13">
        <v>37257</v>
      </c>
      <c r="C478" s="10">
        <v>7</v>
      </c>
      <c r="D478" s="10" t="s">
        <v>106</v>
      </c>
      <c r="E478" s="10" t="s">
        <v>133</v>
      </c>
      <c r="F478" s="10" t="s">
        <v>26</v>
      </c>
      <c r="G478" s="14">
        <v>275</v>
      </c>
      <c r="H478" s="14">
        <v>1925</v>
      </c>
      <c r="I478" s="14">
        <v>3300</v>
      </c>
      <c r="J478" s="15">
        <v>0.58333333333333337</v>
      </c>
    </row>
    <row r="479" spans="1:10" x14ac:dyDescent="0.25">
      <c r="A479" s="9">
        <v>102</v>
      </c>
      <c r="B479" s="16">
        <v>37622</v>
      </c>
      <c r="C479" s="11">
        <v>10</v>
      </c>
      <c r="D479" s="11" t="s">
        <v>106</v>
      </c>
      <c r="E479" s="11" t="s">
        <v>133</v>
      </c>
      <c r="F479" s="11" t="s">
        <v>26</v>
      </c>
      <c r="G479" s="17">
        <v>275</v>
      </c>
      <c r="H479" s="17">
        <v>2750</v>
      </c>
      <c r="I479" s="17">
        <v>3300</v>
      </c>
      <c r="J479" s="18">
        <v>0.83333333333333337</v>
      </c>
    </row>
    <row r="480" spans="1:10" x14ac:dyDescent="0.25">
      <c r="A480" s="8">
        <v>102</v>
      </c>
      <c r="B480" s="13">
        <v>37987</v>
      </c>
      <c r="C480" s="10">
        <v>9</v>
      </c>
      <c r="D480" s="10" t="s">
        <v>106</v>
      </c>
      <c r="E480" s="10" t="s">
        <v>133</v>
      </c>
      <c r="F480" s="10" t="s">
        <v>26</v>
      </c>
      <c r="G480" s="14">
        <v>275</v>
      </c>
      <c r="H480" s="14">
        <v>2475</v>
      </c>
      <c r="I480" s="14">
        <v>3300</v>
      </c>
      <c r="J480" s="15">
        <v>0.75</v>
      </c>
    </row>
    <row r="481" spans="1:10" x14ac:dyDescent="0.25">
      <c r="A481" s="9">
        <v>102</v>
      </c>
      <c r="B481" s="16">
        <v>38353</v>
      </c>
      <c r="C481" s="11">
        <v>8</v>
      </c>
      <c r="D481" s="11" t="s">
        <v>106</v>
      </c>
      <c r="E481" s="11" t="s">
        <v>133</v>
      </c>
      <c r="F481" s="11" t="s">
        <v>26</v>
      </c>
      <c r="G481" s="17">
        <v>275</v>
      </c>
      <c r="H481" s="17">
        <v>2200</v>
      </c>
      <c r="I481" s="17">
        <v>3300</v>
      </c>
      <c r="J481" s="18">
        <v>0.66666666666666663</v>
      </c>
    </row>
    <row r="482" spans="1:10" x14ac:dyDescent="0.25">
      <c r="A482" s="8">
        <v>102</v>
      </c>
      <c r="B482" s="13">
        <v>38718</v>
      </c>
      <c r="C482" s="10">
        <v>9</v>
      </c>
      <c r="D482" s="10" t="s">
        <v>106</v>
      </c>
      <c r="E482" s="10" t="s">
        <v>133</v>
      </c>
      <c r="F482" s="10" t="s">
        <v>26</v>
      </c>
      <c r="G482" s="14">
        <v>275</v>
      </c>
      <c r="H482" s="14">
        <v>2475</v>
      </c>
      <c r="I482" s="14">
        <v>3300</v>
      </c>
      <c r="J482" s="15">
        <v>0.75</v>
      </c>
    </row>
    <row r="483" spans="1:10" x14ac:dyDescent="0.25">
      <c r="A483" s="9">
        <v>102</v>
      </c>
      <c r="B483" s="16">
        <v>39083</v>
      </c>
      <c r="C483" s="11">
        <v>7</v>
      </c>
      <c r="D483" s="11" t="s">
        <v>106</v>
      </c>
      <c r="E483" s="11" t="s">
        <v>133</v>
      </c>
      <c r="F483" s="11" t="s">
        <v>26</v>
      </c>
      <c r="G483" s="17">
        <v>275</v>
      </c>
      <c r="H483" s="17">
        <v>1925</v>
      </c>
      <c r="I483" s="17">
        <v>3300</v>
      </c>
      <c r="J483" s="18">
        <v>0.58333333333333337</v>
      </c>
    </row>
    <row r="484" spans="1:10" x14ac:dyDescent="0.25">
      <c r="A484" s="8">
        <v>102</v>
      </c>
      <c r="B484" s="13">
        <v>39448</v>
      </c>
      <c r="C484" s="10">
        <v>6</v>
      </c>
      <c r="D484" s="10" t="s">
        <v>106</v>
      </c>
      <c r="E484" s="10" t="s">
        <v>133</v>
      </c>
      <c r="F484" s="10" t="s">
        <v>26</v>
      </c>
      <c r="G484" s="14">
        <v>275</v>
      </c>
      <c r="H484" s="14">
        <v>1650</v>
      </c>
      <c r="I484" s="14">
        <v>3300</v>
      </c>
      <c r="J484" s="15">
        <v>0.5</v>
      </c>
    </row>
    <row r="485" spans="1:10" x14ac:dyDescent="0.25">
      <c r="A485" s="9">
        <v>102</v>
      </c>
      <c r="B485" s="16">
        <v>39814</v>
      </c>
      <c r="C485" s="11">
        <v>7</v>
      </c>
      <c r="D485" s="11" t="s">
        <v>106</v>
      </c>
      <c r="E485" s="11" t="s">
        <v>133</v>
      </c>
      <c r="F485" s="11" t="s">
        <v>26</v>
      </c>
      <c r="G485" s="17">
        <v>275</v>
      </c>
      <c r="H485" s="17">
        <v>1925</v>
      </c>
      <c r="I485" s="17">
        <v>3300</v>
      </c>
      <c r="J485" s="18">
        <v>0.58333333333333337</v>
      </c>
    </row>
    <row r="486" spans="1:10" x14ac:dyDescent="0.25">
      <c r="A486" s="8">
        <v>102</v>
      </c>
      <c r="B486" s="13">
        <v>40179</v>
      </c>
      <c r="C486" s="10">
        <v>7</v>
      </c>
      <c r="D486" s="10" t="s">
        <v>106</v>
      </c>
      <c r="E486" s="10" t="s">
        <v>133</v>
      </c>
      <c r="F486" s="10" t="s">
        <v>26</v>
      </c>
      <c r="G486" s="14">
        <v>275</v>
      </c>
      <c r="H486" s="14">
        <v>1925</v>
      </c>
      <c r="I486" s="14">
        <v>3300</v>
      </c>
      <c r="J486" s="15">
        <v>0.58333333333333337</v>
      </c>
    </row>
    <row r="487" spans="1:10" x14ac:dyDescent="0.25">
      <c r="A487" s="9">
        <v>102</v>
      </c>
      <c r="B487" s="16">
        <v>40544</v>
      </c>
      <c r="C487" s="11">
        <v>9</v>
      </c>
      <c r="D487" s="11" t="s">
        <v>106</v>
      </c>
      <c r="E487" s="11" t="s">
        <v>133</v>
      </c>
      <c r="F487" s="11" t="s">
        <v>26</v>
      </c>
      <c r="G487" s="17">
        <v>275</v>
      </c>
      <c r="H487" s="17">
        <v>2475</v>
      </c>
      <c r="I487" s="17">
        <v>3300</v>
      </c>
      <c r="J487" s="18">
        <v>0.75</v>
      </c>
    </row>
    <row r="488" spans="1:10" x14ac:dyDescent="0.25">
      <c r="A488" s="8">
        <v>102</v>
      </c>
      <c r="B488" s="13">
        <v>40909</v>
      </c>
      <c r="C488" s="10">
        <v>9</v>
      </c>
      <c r="D488" s="10" t="s">
        <v>106</v>
      </c>
      <c r="E488" s="10" t="s">
        <v>133</v>
      </c>
      <c r="F488" s="10" t="s">
        <v>26</v>
      </c>
      <c r="G488" s="14">
        <v>275</v>
      </c>
      <c r="H488" s="14">
        <v>2475</v>
      </c>
      <c r="I488" s="14">
        <v>3300</v>
      </c>
      <c r="J488" s="15">
        <v>0.75</v>
      </c>
    </row>
    <row r="489" spans="1:10" x14ac:dyDescent="0.25">
      <c r="A489" s="9">
        <v>102</v>
      </c>
      <c r="B489" s="16">
        <v>41275</v>
      </c>
      <c r="C489" s="11">
        <v>6</v>
      </c>
      <c r="D489" s="11" t="s">
        <v>106</v>
      </c>
      <c r="E489" s="11" t="s">
        <v>133</v>
      </c>
      <c r="F489" s="11" t="s">
        <v>26</v>
      </c>
      <c r="G489" s="17">
        <v>275</v>
      </c>
      <c r="H489" s="17">
        <v>1650</v>
      </c>
      <c r="I489" s="17">
        <v>3300</v>
      </c>
      <c r="J489" s="18">
        <v>0.5</v>
      </c>
    </row>
    <row r="490" spans="1:10" x14ac:dyDescent="0.25">
      <c r="A490" s="8">
        <v>102</v>
      </c>
      <c r="B490" s="13">
        <v>41640</v>
      </c>
      <c r="C490" s="10">
        <v>7</v>
      </c>
      <c r="D490" s="10" t="s">
        <v>106</v>
      </c>
      <c r="E490" s="10" t="s">
        <v>133</v>
      </c>
      <c r="F490" s="10" t="s">
        <v>26</v>
      </c>
      <c r="G490" s="14">
        <v>275</v>
      </c>
      <c r="H490" s="14">
        <v>1925</v>
      </c>
      <c r="I490" s="14">
        <v>3300</v>
      </c>
      <c r="J490" s="15">
        <v>0.58333333333333337</v>
      </c>
    </row>
    <row r="491" spans="1:10" x14ac:dyDescent="0.25">
      <c r="A491" s="9">
        <v>102</v>
      </c>
      <c r="B491" s="16">
        <v>42005</v>
      </c>
      <c r="C491" s="11">
        <v>9</v>
      </c>
      <c r="D491" s="11" t="s">
        <v>106</v>
      </c>
      <c r="E491" s="11" t="s">
        <v>133</v>
      </c>
      <c r="F491" s="11" t="s">
        <v>26</v>
      </c>
      <c r="G491" s="17">
        <v>275</v>
      </c>
      <c r="H491" s="17">
        <v>2475</v>
      </c>
      <c r="I491" s="17">
        <v>3300</v>
      </c>
      <c r="J491" s="18">
        <v>0.75</v>
      </c>
    </row>
    <row r="492" spans="1:10" x14ac:dyDescent="0.25">
      <c r="A492" s="8">
        <v>102</v>
      </c>
      <c r="B492" s="13">
        <v>42370</v>
      </c>
      <c r="C492" s="10">
        <v>9</v>
      </c>
      <c r="D492" s="10" t="s">
        <v>106</v>
      </c>
      <c r="E492" s="10" t="s">
        <v>133</v>
      </c>
      <c r="F492" s="10" t="s">
        <v>26</v>
      </c>
      <c r="G492" s="14">
        <v>275</v>
      </c>
      <c r="H492" s="14">
        <v>2475</v>
      </c>
      <c r="I492" s="14">
        <v>3300</v>
      </c>
      <c r="J492" s="15">
        <v>0.75</v>
      </c>
    </row>
    <row r="493" spans="1:10" x14ac:dyDescent="0.25">
      <c r="A493" s="9">
        <v>102</v>
      </c>
      <c r="B493" s="16">
        <v>42736</v>
      </c>
      <c r="C493" s="11">
        <v>9</v>
      </c>
      <c r="D493" s="11" t="s">
        <v>106</v>
      </c>
      <c r="E493" s="11" t="s">
        <v>133</v>
      </c>
      <c r="F493" s="11" t="s">
        <v>26</v>
      </c>
      <c r="G493" s="17">
        <v>275</v>
      </c>
      <c r="H493" s="17">
        <v>2475</v>
      </c>
      <c r="I493" s="17">
        <v>3300</v>
      </c>
      <c r="J493" s="18">
        <v>0.75</v>
      </c>
    </row>
    <row r="494" spans="1:10" x14ac:dyDescent="0.25">
      <c r="A494" s="8">
        <v>102</v>
      </c>
      <c r="B494" s="13">
        <v>43101</v>
      </c>
      <c r="C494" s="10">
        <v>9</v>
      </c>
      <c r="D494" s="10" t="s">
        <v>106</v>
      </c>
      <c r="E494" s="10" t="s">
        <v>133</v>
      </c>
      <c r="F494" s="10" t="s">
        <v>26</v>
      </c>
      <c r="G494" s="14">
        <v>275</v>
      </c>
      <c r="H494" s="14">
        <v>2475</v>
      </c>
      <c r="I494" s="14">
        <v>3300</v>
      </c>
      <c r="J494" s="15">
        <v>0.75</v>
      </c>
    </row>
    <row r="495" spans="1:10" x14ac:dyDescent="0.25">
      <c r="A495" s="9">
        <v>102</v>
      </c>
      <c r="B495" s="16">
        <v>43466</v>
      </c>
      <c r="C495" s="11">
        <v>7</v>
      </c>
      <c r="D495" s="11" t="s">
        <v>106</v>
      </c>
      <c r="E495" s="11" t="s">
        <v>133</v>
      </c>
      <c r="F495" s="11" t="s">
        <v>26</v>
      </c>
      <c r="G495" s="17">
        <v>275</v>
      </c>
      <c r="H495" s="17">
        <v>1925</v>
      </c>
      <c r="I495" s="17">
        <v>3300</v>
      </c>
      <c r="J495" s="18">
        <v>0.58333333333333337</v>
      </c>
    </row>
    <row r="496" spans="1:10" x14ac:dyDescent="0.25">
      <c r="A496" s="8">
        <v>103</v>
      </c>
      <c r="B496" s="13">
        <v>36892</v>
      </c>
      <c r="C496" s="10">
        <v>7</v>
      </c>
      <c r="D496" s="10" t="s">
        <v>106</v>
      </c>
      <c r="E496" s="10" t="s">
        <v>133</v>
      </c>
      <c r="F496" s="10" t="s">
        <v>20</v>
      </c>
      <c r="G496" s="14">
        <v>330</v>
      </c>
      <c r="H496" s="14">
        <v>2310</v>
      </c>
      <c r="I496" s="14">
        <v>3960</v>
      </c>
      <c r="J496" s="15">
        <v>0.58333333333333337</v>
      </c>
    </row>
    <row r="497" spans="1:10" x14ac:dyDescent="0.25">
      <c r="A497" s="9">
        <v>103</v>
      </c>
      <c r="B497" s="16">
        <v>37257</v>
      </c>
      <c r="C497" s="11">
        <v>6</v>
      </c>
      <c r="D497" s="11" t="s">
        <v>106</v>
      </c>
      <c r="E497" s="11" t="s">
        <v>133</v>
      </c>
      <c r="F497" s="11" t="s">
        <v>20</v>
      </c>
      <c r="G497" s="17">
        <v>330</v>
      </c>
      <c r="H497" s="17">
        <v>1980</v>
      </c>
      <c r="I497" s="17">
        <v>3960</v>
      </c>
      <c r="J497" s="18">
        <v>0.5</v>
      </c>
    </row>
    <row r="498" spans="1:10" x14ac:dyDescent="0.25">
      <c r="A498" s="8">
        <v>103</v>
      </c>
      <c r="B498" s="13">
        <v>37622</v>
      </c>
      <c r="C498" s="10">
        <v>9</v>
      </c>
      <c r="D498" s="10" t="s">
        <v>106</v>
      </c>
      <c r="E498" s="10" t="s">
        <v>133</v>
      </c>
      <c r="F498" s="10" t="s">
        <v>20</v>
      </c>
      <c r="G498" s="14">
        <v>330</v>
      </c>
      <c r="H498" s="14">
        <v>2970</v>
      </c>
      <c r="I498" s="14">
        <v>3960</v>
      </c>
      <c r="J498" s="15">
        <v>0.75</v>
      </c>
    </row>
    <row r="499" spans="1:10" x14ac:dyDescent="0.25">
      <c r="A499" s="9">
        <v>103</v>
      </c>
      <c r="B499" s="16">
        <v>37987</v>
      </c>
      <c r="C499" s="11">
        <v>8</v>
      </c>
      <c r="D499" s="11" t="s">
        <v>106</v>
      </c>
      <c r="E499" s="11" t="s">
        <v>133</v>
      </c>
      <c r="F499" s="11" t="s">
        <v>20</v>
      </c>
      <c r="G499" s="17">
        <v>330</v>
      </c>
      <c r="H499" s="17">
        <v>2640</v>
      </c>
      <c r="I499" s="17">
        <v>3960</v>
      </c>
      <c r="J499" s="18">
        <v>0.66666666666666663</v>
      </c>
    </row>
    <row r="500" spans="1:10" x14ac:dyDescent="0.25">
      <c r="A500" s="8">
        <v>103</v>
      </c>
      <c r="B500" s="13">
        <v>38353</v>
      </c>
      <c r="C500" s="10">
        <v>7</v>
      </c>
      <c r="D500" s="10" t="s">
        <v>106</v>
      </c>
      <c r="E500" s="10" t="s">
        <v>133</v>
      </c>
      <c r="F500" s="10" t="s">
        <v>20</v>
      </c>
      <c r="G500" s="14">
        <v>330</v>
      </c>
      <c r="H500" s="14">
        <v>2310</v>
      </c>
      <c r="I500" s="14">
        <v>3960</v>
      </c>
      <c r="J500" s="15">
        <v>0.58333333333333337</v>
      </c>
    </row>
    <row r="501" spans="1:10" x14ac:dyDescent="0.25">
      <c r="A501" s="9">
        <v>103</v>
      </c>
      <c r="B501" s="16">
        <v>38718</v>
      </c>
      <c r="C501" s="11">
        <v>8</v>
      </c>
      <c r="D501" s="11" t="s">
        <v>106</v>
      </c>
      <c r="E501" s="11" t="s">
        <v>133</v>
      </c>
      <c r="F501" s="11" t="s">
        <v>20</v>
      </c>
      <c r="G501" s="17">
        <v>330</v>
      </c>
      <c r="H501" s="17">
        <v>2640</v>
      </c>
      <c r="I501" s="17">
        <v>3960</v>
      </c>
      <c r="J501" s="18">
        <v>0.66666666666666663</v>
      </c>
    </row>
    <row r="502" spans="1:10" x14ac:dyDescent="0.25">
      <c r="A502" s="8">
        <v>103</v>
      </c>
      <c r="B502" s="13">
        <v>39083</v>
      </c>
      <c r="C502" s="10">
        <v>8</v>
      </c>
      <c r="D502" s="10" t="s">
        <v>106</v>
      </c>
      <c r="E502" s="10" t="s">
        <v>133</v>
      </c>
      <c r="F502" s="10" t="s">
        <v>20</v>
      </c>
      <c r="G502" s="14">
        <v>330</v>
      </c>
      <c r="H502" s="14">
        <v>2640</v>
      </c>
      <c r="I502" s="14">
        <v>3960</v>
      </c>
      <c r="J502" s="15">
        <v>0.66666666666666663</v>
      </c>
    </row>
    <row r="503" spans="1:10" x14ac:dyDescent="0.25">
      <c r="A503" s="9">
        <v>103</v>
      </c>
      <c r="B503" s="16">
        <v>39448</v>
      </c>
      <c r="C503" s="11">
        <v>9</v>
      </c>
      <c r="D503" s="11" t="s">
        <v>106</v>
      </c>
      <c r="E503" s="11" t="s">
        <v>133</v>
      </c>
      <c r="F503" s="11" t="s">
        <v>20</v>
      </c>
      <c r="G503" s="17">
        <v>330</v>
      </c>
      <c r="H503" s="17">
        <v>2970</v>
      </c>
      <c r="I503" s="17">
        <v>3960</v>
      </c>
      <c r="J503" s="18">
        <v>0.75</v>
      </c>
    </row>
    <row r="504" spans="1:10" x14ac:dyDescent="0.25">
      <c r="A504" s="8">
        <v>103</v>
      </c>
      <c r="B504" s="13">
        <v>39814</v>
      </c>
      <c r="C504" s="10">
        <v>6</v>
      </c>
      <c r="D504" s="10" t="s">
        <v>106</v>
      </c>
      <c r="E504" s="10" t="s">
        <v>133</v>
      </c>
      <c r="F504" s="10" t="s">
        <v>20</v>
      </c>
      <c r="G504" s="14">
        <v>330</v>
      </c>
      <c r="H504" s="14">
        <v>1980</v>
      </c>
      <c r="I504" s="14">
        <v>3960</v>
      </c>
      <c r="J504" s="15">
        <v>0.5</v>
      </c>
    </row>
    <row r="505" spans="1:10" x14ac:dyDescent="0.25">
      <c r="A505" s="9">
        <v>103</v>
      </c>
      <c r="B505" s="16">
        <v>40179</v>
      </c>
      <c r="C505" s="11">
        <v>9</v>
      </c>
      <c r="D505" s="11" t="s">
        <v>106</v>
      </c>
      <c r="E505" s="11" t="s">
        <v>133</v>
      </c>
      <c r="F505" s="11" t="s">
        <v>20</v>
      </c>
      <c r="G505" s="17">
        <v>330</v>
      </c>
      <c r="H505" s="17">
        <v>2970</v>
      </c>
      <c r="I505" s="17">
        <v>3960</v>
      </c>
      <c r="J505" s="18">
        <v>0.75</v>
      </c>
    </row>
    <row r="506" spans="1:10" x14ac:dyDescent="0.25">
      <c r="A506" s="8">
        <v>103</v>
      </c>
      <c r="B506" s="13">
        <v>40544</v>
      </c>
      <c r="C506" s="10">
        <v>6</v>
      </c>
      <c r="D506" s="10" t="s">
        <v>106</v>
      </c>
      <c r="E506" s="10" t="s">
        <v>133</v>
      </c>
      <c r="F506" s="10" t="s">
        <v>20</v>
      </c>
      <c r="G506" s="14">
        <v>330</v>
      </c>
      <c r="H506" s="14">
        <v>1980</v>
      </c>
      <c r="I506" s="14">
        <v>3960</v>
      </c>
      <c r="J506" s="15">
        <v>0.5</v>
      </c>
    </row>
    <row r="507" spans="1:10" x14ac:dyDescent="0.25">
      <c r="A507" s="9">
        <v>103</v>
      </c>
      <c r="B507" s="16">
        <v>40909</v>
      </c>
      <c r="C507" s="11">
        <v>6</v>
      </c>
      <c r="D507" s="11" t="s">
        <v>106</v>
      </c>
      <c r="E507" s="11" t="s">
        <v>133</v>
      </c>
      <c r="F507" s="11" t="s">
        <v>20</v>
      </c>
      <c r="G507" s="17">
        <v>330</v>
      </c>
      <c r="H507" s="17">
        <v>1980</v>
      </c>
      <c r="I507" s="17">
        <v>3960</v>
      </c>
      <c r="J507" s="18">
        <v>0.5</v>
      </c>
    </row>
    <row r="508" spans="1:10" x14ac:dyDescent="0.25">
      <c r="A508" s="8">
        <v>103</v>
      </c>
      <c r="B508" s="13">
        <v>41275</v>
      </c>
      <c r="C508" s="10">
        <v>10</v>
      </c>
      <c r="D508" s="10" t="s">
        <v>106</v>
      </c>
      <c r="E508" s="10" t="s">
        <v>133</v>
      </c>
      <c r="F508" s="10" t="s">
        <v>20</v>
      </c>
      <c r="G508" s="14">
        <v>330</v>
      </c>
      <c r="H508" s="14">
        <v>3300</v>
      </c>
      <c r="I508" s="14">
        <v>3960</v>
      </c>
      <c r="J508" s="15">
        <v>0.83333333333333337</v>
      </c>
    </row>
    <row r="509" spans="1:10" x14ac:dyDescent="0.25">
      <c r="A509" s="9">
        <v>103</v>
      </c>
      <c r="B509" s="16">
        <v>41640</v>
      </c>
      <c r="C509" s="11">
        <v>8</v>
      </c>
      <c r="D509" s="11" t="s">
        <v>106</v>
      </c>
      <c r="E509" s="11" t="s">
        <v>133</v>
      </c>
      <c r="F509" s="11" t="s">
        <v>20</v>
      </c>
      <c r="G509" s="17">
        <v>330</v>
      </c>
      <c r="H509" s="17">
        <v>2640</v>
      </c>
      <c r="I509" s="17">
        <v>3960</v>
      </c>
      <c r="J509" s="18">
        <v>0.66666666666666663</v>
      </c>
    </row>
    <row r="510" spans="1:10" x14ac:dyDescent="0.25">
      <c r="A510" s="8">
        <v>103</v>
      </c>
      <c r="B510" s="13">
        <v>42005</v>
      </c>
      <c r="C510" s="10">
        <v>8</v>
      </c>
      <c r="D510" s="10" t="s">
        <v>106</v>
      </c>
      <c r="E510" s="10" t="s">
        <v>133</v>
      </c>
      <c r="F510" s="10" t="s">
        <v>20</v>
      </c>
      <c r="G510" s="14">
        <v>330</v>
      </c>
      <c r="H510" s="14">
        <v>2640</v>
      </c>
      <c r="I510" s="14">
        <v>3960</v>
      </c>
      <c r="J510" s="15">
        <v>0.66666666666666663</v>
      </c>
    </row>
    <row r="511" spans="1:10" x14ac:dyDescent="0.25">
      <c r="A511" s="9">
        <v>103</v>
      </c>
      <c r="B511" s="16">
        <v>42370</v>
      </c>
      <c r="C511" s="11">
        <v>6</v>
      </c>
      <c r="D511" s="11" t="s">
        <v>106</v>
      </c>
      <c r="E511" s="11" t="s">
        <v>133</v>
      </c>
      <c r="F511" s="11" t="s">
        <v>20</v>
      </c>
      <c r="G511" s="17">
        <v>330</v>
      </c>
      <c r="H511" s="17">
        <v>1980</v>
      </c>
      <c r="I511" s="17">
        <v>3960</v>
      </c>
      <c r="J511" s="18">
        <v>0.5</v>
      </c>
    </row>
    <row r="512" spans="1:10" x14ac:dyDescent="0.25">
      <c r="A512" s="8">
        <v>103</v>
      </c>
      <c r="B512" s="13">
        <v>42736</v>
      </c>
      <c r="C512" s="10">
        <v>6</v>
      </c>
      <c r="D512" s="10" t="s">
        <v>106</v>
      </c>
      <c r="E512" s="10" t="s">
        <v>133</v>
      </c>
      <c r="F512" s="10" t="s">
        <v>20</v>
      </c>
      <c r="G512" s="14">
        <v>330</v>
      </c>
      <c r="H512" s="14">
        <v>1980</v>
      </c>
      <c r="I512" s="14">
        <v>3960</v>
      </c>
      <c r="J512" s="15">
        <v>0.5</v>
      </c>
    </row>
    <row r="513" spans="1:10" x14ac:dyDescent="0.25">
      <c r="A513" s="9">
        <v>103</v>
      </c>
      <c r="B513" s="16">
        <v>43101</v>
      </c>
      <c r="C513" s="11">
        <v>11</v>
      </c>
      <c r="D513" s="11" t="s">
        <v>106</v>
      </c>
      <c r="E513" s="11" t="s">
        <v>133</v>
      </c>
      <c r="F513" s="11" t="s">
        <v>20</v>
      </c>
      <c r="G513" s="17">
        <v>330</v>
      </c>
      <c r="H513" s="17">
        <v>3630</v>
      </c>
      <c r="I513" s="17">
        <v>3960</v>
      </c>
      <c r="J513" s="18">
        <v>0.91666666666666663</v>
      </c>
    </row>
    <row r="514" spans="1:10" x14ac:dyDescent="0.25">
      <c r="A514" s="8">
        <v>103</v>
      </c>
      <c r="B514" s="13">
        <v>43466</v>
      </c>
      <c r="C514" s="10">
        <v>6</v>
      </c>
      <c r="D514" s="10" t="s">
        <v>106</v>
      </c>
      <c r="E514" s="10" t="s">
        <v>133</v>
      </c>
      <c r="F514" s="10" t="s">
        <v>20</v>
      </c>
      <c r="G514" s="14">
        <v>330</v>
      </c>
      <c r="H514" s="14">
        <v>1980</v>
      </c>
      <c r="I514" s="14">
        <v>3960</v>
      </c>
      <c r="J514" s="15">
        <v>0.5</v>
      </c>
    </row>
    <row r="515" spans="1:10" x14ac:dyDescent="0.25">
      <c r="A515" s="9">
        <v>104</v>
      </c>
      <c r="B515" s="16">
        <v>36892</v>
      </c>
      <c r="C515" s="11">
        <v>10</v>
      </c>
      <c r="D515" s="11" t="s">
        <v>106</v>
      </c>
      <c r="E515" s="11" t="s">
        <v>133</v>
      </c>
      <c r="F515" s="11" t="s">
        <v>24</v>
      </c>
      <c r="G515" s="17">
        <v>550</v>
      </c>
      <c r="H515" s="17">
        <v>5500</v>
      </c>
      <c r="I515" s="17">
        <v>6600</v>
      </c>
      <c r="J515" s="18">
        <v>0.83333333333333337</v>
      </c>
    </row>
    <row r="516" spans="1:10" x14ac:dyDescent="0.25">
      <c r="A516" s="8">
        <v>104</v>
      </c>
      <c r="B516" s="13">
        <v>37257</v>
      </c>
      <c r="C516" s="10">
        <v>10</v>
      </c>
      <c r="D516" s="10" t="s">
        <v>106</v>
      </c>
      <c r="E516" s="10" t="s">
        <v>133</v>
      </c>
      <c r="F516" s="10" t="s">
        <v>24</v>
      </c>
      <c r="G516" s="14">
        <v>550</v>
      </c>
      <c r="H516" s="14">
        <v>5500</v>
      </c>
      <c r="I516" s="14">
        <v>6600</v>
      </c>
      <c r="J516" s="15">
        <v>0.83333333333333337</v>
      </c>
    </row>
    <row r="517" spans="1:10" x14ac:dyDescent="0.25">
      <c r="A517" s="9">
        <v>104</v>
      </c>
      <c r="B517" s="16">
        <v>37622</v>
      </c>
      <c r="C517" s="11">
        <v>9</v>
      </c>
      <c r="D517" s="11" t="s">
        <v>106</v>
      </c>
      <c r="E517" s="11" t="s">
        <v>133</v>
      </c>
      <c r="F517" s="11" t="s">
        <v>24</v>
      </c>
      <c r="G517" s="17">
        <v>550</v>
      </c>
      <c r="H517" s="17">
        <v>4950</v>
      </c>
      <c r="I517" s="17">
        <v>6600</v>
      </c>
      <c r="J517" s="18">
        <v>0.75</v>
      </c>
    </row>
    <row r="518" spans="1:10" x14ac:dyDescent="0.25">
      <c r="A518" s="8">
        <v>104</v>
      </c>
      <c r="B518" s="13">
        <v>37987</v>
      </c>
      <c r="C518" s="10">
        <v>6</v>
      </c>
      <c r="D518" s="10" t="s">
        <v>106</v>
      </c>
      <c r="E518" s="10" t="s">
        <v>133</v>
      </c>
      <c r="F518" s="10" t="s">
        <v>24</v>
      </c>
      <c r="G518" s="14">
        <v>550</v>
      </c>
      <c r="H518" s="14">
        <v>3300</v>
      </c>
      <c r="I518" s="14">
        <v>6600</v>
      </c>
      <c r="J518" s="15">
        <v>0.5</v>
      </c>
    </row>
    <row r="519" spans="1:10" x14ac:dyDescent="0.25">
      <c r="A519" s="9">
        <v>104</v>
      </c>
      <c r="B519" s="16">
        <v>38353</v>
      </c>
      <c r="C519" s="11">
        <v>10</v>
      </c>
      <c r="D519" s="11" t="s">
        <v>106</v>
      </c>
      <c r="E519" s="11" t="s">
        <v>133</v>
      </c>
      <c r="F519" s="11" t="s">
        <v>24</v>
      </c>
      <c r="G519" s="17">
        <v>550</v>
      </c>
      <c r="H519" s="17">
        <v>5500</v>
      </c>
      <c r="I519" s="17">
        <v>6600</v>
      </c>
      <c r="J519" s="18">
        <v>0.83333333333333337</v>
      </c>
    </row>
    <row r="520" spans="1:10" x14ac:dyDescent="0.25">
      <c r="A520" s="8">
        <v>104</v>
      </c>
      <c r="B520" s="13">
        <v>38718</v>
      </c>
      <c r="C520" s="10">
        <v>7</v>
      </c>
      <c r="D520" s="10" t="s">
        <v>106</v>
      </c>
      <c r="E520" s="10" t="s">
        <v>133</v>
      </c>
      <c r="F520" s="10" t="s">
        <v>24</v>
      </c>
      <c r="G520" s="14">
        <v>550</v>
      </c>
      <c r="H520" s="14">
        <v>3850</v>
      </c>
      <c r="I520" s="14">
        <v>6600</v>
      </c>
      <c r="J520" s="15">
        <v>0.58333333333333337</v>
      </c>
    </row>
    <row r="521" spans="1:10" x14ac:dyDescent="0.25">
      <c r="A521" s="9">
        <v>104</v>
      </c>
      <c r="B521" s="16">
        <v>39083</v>
      </c>
      <c r="C521" s="11">
        <v>6</v>
      </c>
      <c r="D521" s="11" t="s">
        <v>106</v>
      </c>
      <c r="E521" s="11" t="s">
        <v>133</v>
      </c>
      <c r="F521" s="11" t="s">
        <v>24</v>
      </c>
      <c r="G521" s="17">
        <v>550</v>
      </c>
      <c r="H521" s="17">
        <v>3300</v>
      </c>
      <c r="I521" s="17">
        <v>6600</v>
      </c>
      <c r="J521" s="18">
        <v>0.5</v>
      </c>
    </row>
    <row r="522" spans="1:10" x14ac:dyDescent="0.25">
      <c r="A522" s="8">
        <v>104</v>
      </c>
      <c r="B522" s="13">
        <v>39448</v>
      </c>
      <c r="C522" s="10">
        <v>6</v>
      </c>
      <c r="D522" s="10" t="s">
        <v>106</v>
      </c>
      <c r="E522" s="10" t="s">
        <v>133</v>
      </c>
      <c r="F522" s="10" t="s">
        <v>24</v>
      </c>
      <c r="G522" s="14">
        <v>550</v>
      </c>
      <c r="H522" s="14">
        <v>3300</v>
      </c>
      <c r="I522" s="14">
        <v>6600</v>
      </c>
      <c r="J522" s="15">
        <v>0.5</v>
      </c>
    </row>
    <row r="523" spans="1:10" x14ac:dyDescent="0.25">
      <c r="A523" s="9">
        <v>104</v>
      </c>
      <c r="B523" s="16">
        <v>39814</v>
      </c>
      <c r="C523" s="11">
        <v>9</v>
      </c>
      <c r="D523" s="11" t="s">
        <v>106</v>
      </c>
      <c r="E523" s="11" t="s">
        <v>133</v>
      </c>
      <c r="F523" s="11" t="s">
        <v>24</v>
      </c>
      <c r="G523" s="17">
        <v>550</v>
      </c>
      <c r="H523" s="17">
        <v>4950</v>
      </c>
      <c r="I523" s="17">
        <v>6600</v>
      </c>
      <c r="J523" s="18">
        <v>0.75</v>
      </c>
    </row>
    <row r="524" spans="1:10" x14ac:dyDescent="0.25">
      <c r="A524" s="8">
        <v>104</v>
      </c>
      <c r="B524" s="13">
        <v>40179</v>
      </c>
      <c r="C524" s="10">
        <v>10</v>
      </c>
      <c r="D524" s="10" t="s">
        <v>106</v>
      </c>
      <c r="E524" s="10" t="s">
        <v>133</v>
      </c>
      <c r="F524" s="10" t="s">
        <v>24</v>
      </c>
      <c r="G524" s="14">
        <v>550</v>
      </c>
      <c r="H524" s="14">
        <v>5500</v>
      </c>
      <c r="I524" s="14">
        <v>6600</v>
      </c>
      <c r="J524" s="15">
        <v>0.83333333333333337</v>
      </c>
    </row>
    <row r="525" spans="1:10" x14ac:dyDescent="0.25">
      <c r="A525" s="9">
        <v>104</v>
      </c>
      <c r="B525" s="16">
        <v>40544</v>
      </c>
      <c r="C525" s="11">
        <v>7</v>
      </c>
      <c r="D525" s="11" t="s">
        <v>106</v>
      </c>
      <c r="E525" s="11" t="s">
        <v>133</v>
      </c>
      <c r="F525" s="11" t="s">
        <v>24</v>
      </c>
      <c r="G525" s="17">
        <v>550</v>
      </c>
      <c r="H525" s="17">
        <v>3850</v>
      </c>
      <c r="I525" s="17">
        <v>6600</v>
      </c>
      <c r="J525" s="18">
        <v>0.58333333333333337</v>
      </c>
    </row>
    <row r="526" spans="1:10" x14ac:dyDescent="0.25">
      <c r="A526" s="8">
        <v>104</v>
      </c>
      <c r="B526" s="13">
        <v>40909</v>
      </c>
      <c r="C526" s="10">
        <v>6</v>
      </c>
      <c r="D526" s="10" t="s">
        <v>106</v>
      </c>
      <c r="E526" s="10" t="s">
        <v>133</v>
      </c>
      <c r="F526" s="10" t="s">
        <v>24</v>
      </c>
      <c r="G526" s="14">
        <v>550</v>
      </c>
      <c r="H526" s="14">
        <v>3300</v>
      </c>
      <c r="I526" s="14">
        <v>6600</v>
      </c>
      <c r="J526" s="15">
        <v>0.5</v>
      </c>
    </row>
    <row r="527" spans="1:10" x14ac:dyDescent="0.25">
      <c r="A527" s="9">
        <v>104</v>
      </c>
      <c r="B527" s="16">
        <v>41275</v>
      </c>
      <c r="C527" s="11">
        <v>8</v>
      </c>
      <c r="D527" s="11" t="s">
        <v>106</v>
      </c>
      <c r="E527" s="11" t="s">
        <v>133</v>
      </c>
      <c r="F527" s="11" t="s">
        <v>24</v>
      </c>
      <c r="G527" s="17">
        <v>550</v>
      </c>
      <c r="H527" s="17">
        <v>4400</v>
      </c>
      <c r="I527" s="17">
        <v>6600</v>
      </c>
      <c r="J527" s="18">
        <v>0.66666666666666663</v>
      </c>
    </row>
    <row r="528" spans="1:10" x14ac:dyDescent="0.25">
      <c r="A528" s="8">
        <v>104</v>
      </c>
      <c r="B528" s="13">
        <v>41640</v>
      </c>
      <c r="C528" s="10">
        <v>10</v>
      </c>
      <c r="D528" s="10" t="s">
        <v>106</v>
      </c>
      <c r="E528" s="10" t="s">
        <v>133</v>
      </c>
      <c r="F528" s="10" t="s">
        <v>24</v>
      </c>
      <c r="G528" s="14">
        <v>550</v>
      </c>
      <c r="H528" s="14">
        <v>5500</v>
      </c>
      <c r="I528" s="14">
        <v>6600</v>
      </c>
      <c r="J528" s="15">
        <v>0.83333333333333337</v>
      </c>
    </row>
    <row r="529" spans="1:10" x14ac:dyDescent="0.25">
      <c r="A529" s="9">
        <v>104</v>
      </c>
      <c r="B529" s="16">
        <v>42005</v>
      </c>
      <c r="C529" s="11">
        <v>10</v>
      </c>
      <c r="D529" s="11" t="s">
        <v>106</v>
      </c>
      <c r="E529" s="11" t="s">
        <v>133</v>
      </c>
      <c r="F529" s="11" t="s">
        <v>24</v>
      </c>
      <c r="G529" s="17">
        <v>550</v>
      </c>
      <c r="H529" s="17">
        <v>5500</v>
      </c>
      <c r="I529" s="17">
        <v>6600</v>
      </c>
      <c r="J529" s="18">
        <v>0.83333333333333337</v>
      </c>
    </row>
    <row r="530" spans="1:10" x14ac:dyDescent="0.25">
      <c r="A530" s="8">
        <v>104</v>
      </c>
      <c r="B530" s="13">
        <v>42370</v>
      </c>
      <c r="C530" s="10">
        <v>7</v>
      </c>
      <c r="D530" s="10" t="s">
        <v>106</v>
      </c>
      <c r="E530" s="10" t="s">
        <v>133</v>
      </c>
      <c r="F530" s="10" t="s">
        <v>24</v>
      </c>
      <c r="G530" s="14">
        <v>550</v>
      </c>
      <c r="H530" s="14">
        <v>3850</v>
      </c>
      <c r="I530" s="14">
        <v>6600</v>
      </c>
      <c r="J530" s="15">
        <v>0.58333333333333337</v>
      </c>
    </row>
    <row r="531" spans="1:10" x14ac:dyDescent="0.25">
      <c r="A531" s="9">
        <v>104</v>
      </c>
      <c r="B531" s="16">
        <v>42736</v>
      </c>
      <c r="C531" s="11">
        <v>7</v>
      </c>
      <c r="D531" s="11" t="s">
        <v>106</v>
      </c>
      <c r="E531" s="11" t="s">
        <v>133</v>
      </c>
      <c r="F531" s="11" t="s">
        <v>24</v>
      </c>
      <c r="G531" s="17">
        <v>550</v>
      </c>
      <c r="H531" s="17">
        <v>3850</v>
      </c>
      <c r="I531" s="17">
        <v>6600</v>
      </c>
      <c r="J531" s="18">
        <v>0.58333333333333337</v>
      </c>
    </row>
    <row r="532" spans="1:10" x14ac:dyDescent="0.25">
      <c r="A532" s="8">
        <v>104</v>
      </c>
      <c r="B532" s="13">
        <v>43101</v>
      </c>
      <c r="C532" s="10">
        <v>10</v>
      </c>
      <c r="D532" s="10" t="s">
        <v>106</v>
      </c>
      <c r="E532" s="10" t="s">
        <v>133</v>
      </c>
      <c r="F532" s="10" t="s">
        <v>24</v>
      </c>
      <c r="G532" s="14">
        <v>550</v>
      </c>
      <c r="H532" s="14">
        <v>5500</v>
      </c>
      <c r="I532" s="14">
        <v>6600</v>
      </c>
      <c r="J532" s="15">
        <v>0.83333333333333337</v>
      </c>
    </row>
    <row r="533" spans="1:10" x14ac:dyDescent="0.25">
      <c r="A533" s="9">
        <v>104</v>
      </c>
      <c r="B533" s="16">
        <v>43466</v>
      </c>
      <c r="C533" s="11">
        <v>8</v>
      </c>
      <c r="D533" s="11" t="s">
        <v>106</v>
      </c>
      <c r="E533" s="11" t="s">
        <v>133</v>
      </c>
      <c r="F533" s="11" t="s">
        <v>24</v>
      </c>
      <c r="G533" s="17">
        <v>550</v>
      </c>
      <c r="H533" s="17">
        <v>4400</v>
      </c>
      <c r="I533" s="17">
        <v>6600</v>
      </c>
      <c r="J533" s="18">
        <v>0.66666666666666663</v>
      </c>
    </row>
    <row r="534" spans="1:10" x14ac:dyDescent="0.25">
      <c r="A534" s="8">
        <v>105</v>
      </c>
      <c r="B534" s="13">
        <v>36892</v>
      </c>
      <c r="C534" s="10">
        <v>8</v>
      </c>
      <c r="D534" s="10" t="s">
        <v>106</v>
      </c>
      <c r="E534" s="10" t="s">
        <v>133</v>
      </c>
      <c r="F534" s="10" t="s">
        <v>26</v>
      </c>
      <c r="G534" s="14">
        <v>495</v>
      </c>
      <c r="H534" s="14">
        <v>3960</v>
      </c>
      <c r="I534" s="14">
        <v>5940</v>
      </c>
      <c r="J534" s="15">
        <v>0.66666666666666663</v>
      </c>
    </row>
    <row r="535" spans="1:10" x14ac:dyDescent="0.25">
      <c r="A535" s="9">
        <v>105</v>
      </c>
      <c r="B535" s="16">
        <v>37257</v>
      </c>
      <c r="C535" s="11">
        <v>8</v>
      </c>
      <c r="D535" s="11" t="s">
        <v>106</v>
      </c>
      <c r="E535" s="11" t="s">
        <v>133</v>
      </c>
      <c r="F535" s="11" t="s">
        <v>26</v>
      </c>
      <c r="G535" s="17">
        <v>495</v>
      </c>
      <c r="H535" s="17">
        <v>3960</v>
      </c>
      <c r="I535" s="17">
        <v>5940</v>
      </c>
      <c r="J535" s="18">
        <v>0.66666666666666663</v>
      </c>
    </row>
    <row r="536" spans="1:10" x14ac:dyDescent="0.25">
      <c r="A536" s="8">
        <v>105</v>
      </c>
      <c r="B536" s="13">
        <v>37622</v>
      </c>
      <c r="C536" s="10">
        <v>6</v>
      </c>
      <c r="D536" s="10" t="s">
        <v>106</v>
      </c>
      <c r="E536" s="10" t="s">
        <v>133</v>
      </c>
      <c r="F536" s="10" t="s">
        <v>26</v>
      </c>
      <c r="G536" s="14">
        <v>495</v>
      </c>
      <c r="H536" s="14">
        <v>2970</v>
      </c>
      <c r="I536" s="14">
        <v>5940</v>
      </c>
      <c r="J536" s="15">
        <v>0.5</v>
      </c>
    </row>
    <row r="537" spans="1:10" x14ac:dyDescent="0.25">
      <c r="A537" s="9">
        <v>105</v>
      </c>
      <c r="B537" s="16">
        <v>37987</v>
      </c>
      <c r="C537" s="11">
        <v>7</v>
      </c>
      <c r="D537" s="11" t="s">
        <v>106</v>
      </c>
      <c r="E537" s="11" t="s">
        <v>133</v>
      </c>
      <c r="F537" s="11" t="s">
        <v>26</v>
      </c>
      <c r="G537" s="17">
        <v>495</v>
      </c>
      <c r="H537" s="17">
        <v>3465</v>
      </c>
      <c r="I537" s="17">
        <v>5940</v>
      </c>
      <c r="J537" s="18">
        <v>0.58333333333333337</v>
      </c>
    </row>
    <row r="538" spans="1:10" x14ac:dyDescent="0.25">
      <c r="A538" s="8">
        <v>105</v>
      </c>
      <c r="B538" s="13">
        <v>38353</v>
      </c>
      <c r="C538" s="10">
        <v>8</v>
      </c>
      <c r="D538" s="10" t="s">
        <v>106</v>
      </c>
      <c r="E538" s="10" t="s">
        <v>133</v>
      </c>
      <c r="F538" s="10" t="s">
        <v>26</v>
      </c>
      <c r="G538" s="14">
        <v>495</v>
      </c>
      <c r="H538" s="14">
        <v>3960</v>
      </c>
      <c r="I538" s="14">
        <v>5940</v>
      </c>
      <c r="J538" s="15">
        <v>0.66666666666666663</v>
      </c>
    </row>
    <row r="539" spans="1:10" x14ac:dyDescent="0.25">
      <c r="A539" s="9">
        <v>105</v>
      </c>
      <c r="B539" s="16">
        <v>38718</v>
      </c>
      <c r="C539" s="11">
        <v>8</v>
      </c>
      <c r="D539" s="11" t="s">
        <v>106</v>
      </c>
      <c r="E539" s="11" t="s">
        <v>133</v>
      </c>
      <c r="F539" s="11" t="s">
        <v>26</v>
      </c>
      <c r="G539" s="17">
        <v>495</v>
      </c>
      <c r="H539" s="17">
        <v>3960</v>
      </c>
      <c r="I539" s="17">
        <v>5940</v>
      </c>
      <c r="J539" s="18">
        <v>0.66666666666666663</v>
      </c>
    </row>
    <row r="540" spans="1:10" x14ac:dyDescent="0.25">
      <c r="A540" s="8">
        <v>105</v>
      </c>
      <c r="B540" s="13">
        <v>39083</v>
      </c>
      <c r="C540" s="10">
        <v>7</v>
      </c>
      <c r="D540" s="10" t="s">
        <v>106</v>
      </c>
      <c r="E540" s="10" t="s">
        <v>133</v>
      </c>
      <c r="F540" s="10" t="s">
        <v>26</v>
      </c>
      <c r="G540" s="14">
        <v>495</v>
      </c>
      <c r="H540" s="14">
        <v>3465</v>
      </c>
      <c r="I540" s="14">
        <v>5940</v>
      </c>
      <c r="J540" s="15">
        <v>0.58333333333333337</v>
      </c>
    </row>
    <row r="541" spans="1:10" x14ac:dyDescent="0.25">
      <c r="A541" s="9">
        <v>105</v>
      </c>
      <c r="B541" s="16">
        <v>39448</v>
      </c>
      <c r="C541" s="11">
        <v>8</v>
      </c>
      <c r="D541" s="11" t="s">
        <v>106</v>
      </c>
      <c r="E541" s="11" t="s">
        <v>133</v>
      </c>
      <c r="F541" s="11" t="s">
        <v>26</v>
      </c>
      <c r="G541" s="17">
        <v>495</v>
      </c>
      <c r="H541" s="17">
        <v>3960</v>
      </c>
      <c r="I541" s="17">
        <v>5940</v>
      </c>
      <c r="J541" s="18">
        <v>0.66666666666666663</v>
      </c>
    </row>
    <row r="542" spans="1:10" x14ac:dyDescent="0.25">
      <c r="A542" s="8">
        <v>105</v>
      </c>
      <c r="B542" s="13">
        <v>39814</v>
      </c>
      <c r="C542" s="10">
        <v>9</v>
      </c>
      <c r="D542" s="10" t="s">
        <v>106</v>
      </c>
      <c r="E542" s="10" t="s">
        <v>133</v>
      </c>
      <c r="F542" s="10" t="s">
        <v>26</v>
      </c>
      <c r="G542" s="14">
        <v>495</v>
      </c>
      <c r="H542" s="14">
        <v>4455</v>
      </c>
      <c r="I542" s="14">
        <v>5940</v>
      </c>
      <c r="J542" s="15">
        <v>0.75</v>
      </c>
    </row>
    <row r="543" spans="1:10" x14ac:dyDescent="0.25">
      <c r="A543" s="9">
        <v>105</v>
      </c>
      <c r="B543" s="16">
        <v>40179</v>
      </c>
      <c r="C543" s="11">
        <v>8</v>
      </c>
      <c r="D543" s="11" t="s">
        <v>106</v>
      </c>
      <c r="E543" s="11" t="s">
        <v>133</v>
      </c>
      <c r="F543" s="11" t="s">
        <v>26</v>
      </c>
      <c r="G543" s="17">
        <v>495</v>
      </c>
      <c r="H543" s="17">
        <v>3960</v>
      </c>
      <c r="I543" s="17">
        <v>5940</v>
      </c>
      <c r="J543" s="18">
        <v>0.66666666666666663</v>
      </c>
    </row>
    <row r="544" spans="1:10" x14ac:dyDescent="0.25">
      <c r="A544" s="8">
        <v>105</v>
      </c>
      <c r="B544" s="13">
        <v>40544</v>
      </c>
      <c r="C544" s="10">
        <v>6</v>
      </c>
      <c r="D544" s="10" t="s">
        <v>106</v>
      </c>
      <c r="E544" s="10" t="s">
        <v>133</v>
      </c>
      <c r="F544" s="10" t="s">
        <v>26</v>
      </c>
      <c r="G544" s="14">
        <v>495</v>
      </c>
      <c r="H544" s="14">
        <v>2970</v>
      </c>
      <c r="I544" s="14">
        <v>5940</v>
      </c>
      <c r="J544" s="15">
        <v>0.5</v>
      </c>
    </row>
    <row r="545" spans="1:10" x14ac:dyDescent="0.25">
      <c r="A545" s="9">
        <v>105</v>
      </c>
      <c r="B545" s="16">
        <v>40909</v>
      </c>
      <c r="C545" s="11">
        <v>9</v>
      </c>
      <c r="D545" s="11" t="s">
        <v>106</v>
      </c>
      <c r="E545" s="11" t="s">
        <v>133</v>
      </c>
      <c r="F545" s="11" t="s">
        <v>26</v>
      </c>
      <c r="G545" s="17">
        <v>495</v>
      </c>
      <c r="H545" s="17">
        <v>4455</v>
      </c>
      <c r="I545" s="17">
        <v>5940</v>
      </c>
      <c r="J545" s="18">
        <v>0.75</v>
      </c>
    </row>
    <row r="546" spans="1:10" x14ac:dyDescent="0.25">
      <c r="A546" s="8">
        <v>105</v>
      </c>
      <c r="B546" s="13">
        <v>41275</v>
      </c>
      <c r="C546" s="10">
        <v>7</v>
      </c>
      <c r="D546" s="10" t="s">
        <v>106</v>
      </c>
      <c r="E546" s="10" t="s">
        <v>133</v>
      </c>
      <c r="F546" s="10" t="s">
        <v>26</v>
      </c>
      <c r="G546" s="14">
        <v>495</v>
      </c>
      <c r="H546" s="14">
        <v>3465</v>
      </c>
      <c r="I546" s="14">
        <v>5940</v>
      </c>
      <c r="J546" s="15">
        <v>0.58333333333333337</v>
      </c>
    </row>
    <row r="547" spans="1:10" x14ac:dyDescent="0.25">
      <c r="A547" s="9">
        <v>105</v>
      </c>
      <c r="B547" s="16">
        <v>41640</v>
      </c>
      <c r="C547" s="11">
        <v>8</v>
      </c>
      <c r="D547" s="11" t="s">
        <v>106</v>
      </c>
      <c r="E547" s="11" t="s">
        <v>133</v>
      </c>
      <c r="F547" s="11" t="s">
        <v>26</v>
      </c>
      <c r="G547" s="17">
        <v>495</v>
      </c>
      <c r="H547" s="17">
        <v>3960</v>
      </c>
      <c r="I547" s="17">
        <v>5940</v>
      </c>
      <c r="J547" s="18">
        <v>0.66666666666666663</v>
      </c>
    </row>
    <row r="548" spans="1:10" x14ac:dyDescent="0.25">
      <c r="A548" s="8">
        <v>105</v>
      </c>
      <c r="B548" s="13">
        <v>42005</v>
      </c>
      <c r="C548" s="10">
        <v>8</v>
      </c>
      <c r="D548" s="10" t="s">
        <v>106</v>
      </c>
      <c r="E548" s="10" t="s">
        <v>133</v>
      </c>
      <c r="F548" s="10" t="s">
        <v>26</v>
      </c>
      <c r="G548" s="14">
        <v>495</v>
      </c>
      <c r="H548" s="14">
        <v>3960</v>
      </c>
      <c r="I548" s="14">
        <v>5940</v>
      </c>
      <c r="J548" s="15">
        <v>0.66666666666666663</v>
      </c>
    </row>
    <row r="549" spans="1:10" x14ac:dyDescent="0.25">
      <c r="A549" s="9">
        <v>105</v>
      </c>
      <c r="B549" s="16">
        <v>42370</v>
      </c>
      <c r="C549" s="11">
        <v>8</v>
      </c>
      <c r="D549" s="11" t="s">
        <v>106</v>
      </c>
      <c r="E549" s="11" t="s">
        <v>133</v>
      </c>
      <c r="F549" s="11" t="s">
        <v>26</v>
      </c>
      <c r="G549" s="17">
        <v>495</v>
      </c>
      <c r="H549" s="17">
        <v>3960</v>
      </c>
      <c r="I549" s="17">
        <v>5940</v>
      </c>
      <c r="J549" s="18">
        <v>0.66666666666666663</v>
      </c>
    </row>
    <row r="550" spans="1:10" x14ac:dyDescent="0.25">
      <c r="A550" s="8">
        <v>105</v>
      </c>
      <c r="B550" s="13">
        <v>42736</v>
      </c>
      <c r="C550" s="10">
        <v>8</v>
      </c>
      <c r="D550" s="10" t="s">
        <v>106</v>
      </c>
      <c r="E550" s="10" t="s">
        <v>133</v>
      </c>
      <c r="F550" s="10" t="s">
        <v>26</v>
      </c>
      <c r="G550" s="14">
        <v>495</v>
      </c>
      <c r="H550" s="14">
        <v>3960</v>
      </c>
      <c r="I550" s="14">
        <v>5940</v>
      </c>
      <c r="J550" s="15">
        <v>0.66666666666666663</v>
      </c>
    </row>
    <row r="551" spans="1:10" x14ac:dyDescent="0.25">
      <c r="A551" s="9">
        <v>105</v>
      </c>
      <c r="B551" s="16">
        <v>43101</v>
      </c>
      <c r="C551" s="11">
        <v>10</v>
      </c>
      <c r="D551" s="11" t="s">
        <v>106</v>
      </c>
      <c r="E551" s="11" t="s">
        <v>133</v>
      </c>
      <c r="F551" s="11" t="s">
        <v>26</v>
      </c>
      <c r="G551" s="17">
        <v>495</v>
      </c>
      <c r="H551" s="17">
        <v>4950</v>
      </c>
      <c r="I551" s="17">
        <v>5940</v>
      </c>
      <c r="J551" s="18">
        <v>0.83333333333333337</v>
      </c>
    </row>
    <row r="552" spans="1:10" x14ac:dyDescent="0.25">
      <c r="A552" s="8">
        <v>105</v>
      </c>
      <c r="B552" s="13">
        <v>43466</v>
      </c>
      <c r="C552" s="10">
        <v>6</v>
      </c>
      <c r="D552" s="10" t="s">
        <v>106</v>
      </c>
      <c r="E552" s="10" t="s">
        <v>133</v>
      </c>
      <c r="F552" s="10" t="s">
        <v>26</v>
      </c>
      <c r="G552" s="14">
        <v>495</v>
      </c>
      <c r="H552" s="14">
        <v>2970</v>
      </c>
      <c r="I552" s="14">
        <v>5940</v>
      </c>
      <c r="J552" s="15">
        <v>0.5</v>
      </c>
    </row>
    <row r="553" spans="1:10" x14ac:dyDescent="0.25">
      <c r="A553" s="9">
        <v>106</v>
      </c>
      <c r="B553" s="16">
        <v>36892</v>
      </c>
      <c r="C553" s="11">
        <v>7</v>
      </c>
      <c r="D553" s="11" t="s">
        <v>106</v>
      </c>
      <c r="E553" s="11" t="s">
        <v>133</v>
      </c>
      <c r="F553" s="11" t="s">
        <v>20</v>
      </c>
      <c r="G553" s="17">
        <v>385</v>
      </c>
      <c r="H553" s="17">
        <v>2695</v>
      </c>
      <c r="I553" s="17">
        <v>4620</v>
      </c>
      <c r="J553" s="18">
        <v>0.58333333333333337</v>
      </c>
    </row>
    <row r="554" spans="1:10" x14ac:dyDescent="0.25">
      <c r="A554" s="8">
        <v>106</v>
      </c>
      <c r="B554" s="13">
        <v>37257</v>
      </c>
      <c r="C554" s="10">
        <v>10</v>
      </c>
      <c r="D554" s="10" t="s">
        <v>106</v>
      </c>
      <c r="E554" s="10" t="s">
        <v>133</v>
      </c>
      <c r="F554" s="10" t="s">
        <v>20</v>
      </c>
      <c r="G554" s="14">
        <v>385</v>
      </c>
      <c r="H554" s="14">
        <v>3850</v>
      </c>
      <c r="I554" s="14">
        <v>4620</v>
      </c>
      <c r="J554" s="15">
        <v>0.83333333333333337</v>
      </c>
    </row>
    <row r="555" spans="1:10" x14ac:dyDescent="0.25">
      <c r="A555" s="9">
        <v>106</v>
      </c>
      <c r="B555" s="16">
        <v>37622</v>
      </c>
      <c r="C555" s="11">
        <v>10</v>
      </c>
      <c r="D555" s="11" t="s">
        <v>106</v>
      </c>
      <c r="E555" s="11" t="s">
        <v>133</v>
      </c>
      <c r="F555" s="11" t="s">
        <v>20</v>
      </c>
      <c r="G555" s="17">
        <v>385</v>
      </c>
      <c r="H555" s="17">
        <v>3850</v>
      </c>
      <c r="I555" s="17">
        <v>4620</v>
      </c>
      <c r="J555" s="18">
        <v>0.83333333333333337</v>
      </c>
    </row>
    <row r="556" spans="1:10" x14ac:dyDescent="0.25">
      <c r="A556" s="8">
        <v>106</v>
      </c>
      <c r="B556" s="13">
        <v>37987</v>
      </c>
      <c r="C556" s="10">
        <v>10</v>
      </c>
      <c r="D556" s="10" t="s">
        <v>106</v>
      </c>
      <c r="E556" s="10" t="s">
        <v>133</v>
      </c>
      <c r="F556" s="10" t="s">
        <v>20</v>
      </c>
      <c r="G556" s="14">
        <v>385</v>
      </c>
      <c r="H556" s="14">
        <v>3850</v>
      </c>
      <c r="I556" s="14">
        <v>4620</v>
      </c>
      <c r="J556" s="15">
        <v>0.83333333333333337</v>
      </c>
    </row>
    <row r="557" spans="1:10" x14ac:dyDescent="0.25">
      <c r="A557" s="9">
        <v>106</v>
      </c>
      <c r="B557" s="16">
        <v>38353</v>
      </c>
      <c r="C557" s="11">
        <v>6</v>
      </c>
      <c r="D557" s="11" t="s">
        <v>106</v>
      </c>
      <c r="E557" s="11" t="s">
        <v>133</v>
      </c>
      <c r="F557" s="11" t="s">
        <v>20</v>
      </c>
      <c r="G557" s="17">
        <v>385</v>
      </c>
      <c r="H557" s="17">
        <v>2310</v>
      </c>
      <c r="I557" s="17">
        <v>4620</v>
      </c>
      <c r="J557" s="18">
        <v>0.5</v>
      </c>
    </row>
    <row r="558" spans="1:10" x14ac:dyDescent="0.25">
      <c r="A558" s="8">
        <v>106</v>
      </c>
      <c r="B558" s="13">
        <v>38718</v>
      </c>
      <c r="C558" s="10">
        <v>9</v>
      </c>
      <c r="D558" s="10" t="s">
        <v>106</v>
      </c>
      <c r="E558" s="10" t="s">
        <v>133</v>
      </c>
      <c r="F558" s="10" t="s">
        <v>20</v>
      </c>
      <c r="G558" s="14">
        <v>385</v>
      </c>
      <c r="H558" s="14">
        <v>3465</v>
      </c>
      <c r="I558" s="14">
        <v>4620</v>
      </c>
      <c r="J558" s="15">
        <v>0.75</v>
      </c>
    </row>
    <row r="559" spans="1:10" x14ac:dyDescent="0.25">
      <c r="A559" s="9">
        <v>106</v>
      </c>
      <c r="B559" s="16">
        <v>39083</v>
      </c>
      <c r="C559" s="11">
        <v>10</v>
      </c>
      <c r="D559" s="11" t="s">
        <v>106</v>
      </c>
      <c r="E559" s="11" t="s">
        <v>133</v>
      </c>
      <c r="F559" s="11" t="s">
        <v>20</v>
      </c>
      <c r="G559" s="17">
        <v>385</v>
      </c>
      <c r="H559" s="17">
        <v>3850</v>
      </c>
      <c r="I559" s="17">
        <v>4620</v>
      </c>
      <c r="J559" s="18">
        <v>0.83333333333333337</v>
      </c>
    </row>
    <row r="560" spans="1:10" x14ac:dyDescent="0.25">
      <c r="A560" s="8">
        <v>106</v>
      </c>
      <c r="B560" s="13">
        <v>39448</v>
      </c>
      <c r="C560" s="10">
        <v>6</v>
      </c>
      <c r="D560" s="10" t="s">
        <v>106</v>
      </c>
      <c r="E560" s="10" t="s">
        <v>133</v>
      </c>
      <c r="F560" s="10" t="s">
        <v>20</v>
      </c>
      <c r="G560" s="14">
        <v>385</v>
      </c>
      <c r="H560" s="14">
        <v>2310</v>
      </c>
      <c r="I560" s="14">
        <v>4620</v>
      </c>
      <c r="J560" s="15">
        <v>0.5</v>
      </c>
    </row>
    <row r="561" spans="1:10" x14ac:dyDescent="0.25">
      <c r="A561" s="9">
        <v>106</v>
      </c>
      <c r="B561" s="16">
        <v>39814</v>
      </c>
      <c r="C561" s="11">
        <v>10</v>
      </c>
      <c r="D561" s="11" t="s">
        <v>106</v>
      </c>
      <c r="E561" s="11" t="s">
        <v>133</v>
      </c>
      <c r="F561" s="11" t="s">
        <v>20</v>
      </c>
      <c r="G561" s="17">
        <v>385</v>
      </c>
      <c r="H561" s="17">
        <v>3850</v>
      </c>
      <c r="I561" s="17">
        <v>4620</v>
      </c>
      <c r="J561" s="18">
        <v>0.83333333333333337</v>
      </c>
    </row>
    <row r="562" spans="1:10" x14ac:dyDescent="0.25">
      <c r="A562" s="8">
        <v>106</v>
      </c>
      <c r="B562" s="13">
        <v>40179</v>
      </c>
      <c r="C562" s="10">
        <v>10</v>
      </c>
      <c r="D562" s="10" t="s">
        <v>106</v>
      </c>
      <c r="E562" s="10" t="s">
        <v>133</v>
      </c>
      <c r="F562" s="10" t="s">
        <v>20</v>
      </c>
      <c r="G562" s="14">
        <v>385</v>
      </c>
      <c r="H562" s="14">
        <v>3850</v>
      </c>
      <c r="I562" s="14">
        <v>4620</v>
      </c>
      <c r="J562" s="15">
        <v>0.83333333333333337</v>
      </c>
    </row>
    <row r="563" spans="1:10" x14ac:dyDescent="0.25">
      <c r="A563" s="9">
        <v>106</v>
      </c>
      <c r="B563" s="16">
        <v>40544</v>
      </c>
      <c r="C563" s="11">
        <v>9</v>
      </c>
      <c r="D563" s="11" t="s">
        <v>106</v>
      </c>
      <c r="E563" s="11" t="s">
        <v>133</v>
      </c>
      <c r="F563" s="11" t="s">
        <v>20</v>
      </c>
      <c r="G563" s="17">
        <v>385</v>
      </c>
      <c r="H563" s="17">
        <v>3465</v>
      </c>
      <c r="I563" s="17">
        <v>4620</v>
      </c>
      <c r="J563" s="18">
        <v>0.75</v>
      </c>
    </row>
    <row r="564" spans="1:10" x14ac:dyDescent="0.25">
      <c r="A564" s="8">
        <v>106</v>
      </c>
      <c r="B564" s="13">
        <v>40909</v>
      </c>
      <c r="C564" s="10">
        <v>7</v>
      </c>
      <c r="D564" s="10" t="s">
        <v>106</v>
      </c>
      <c r="E564" s="10" t="s">
        <v>133</v>
      </c>
      <c r="F564" s="10" t="s">
        <v>20</v>
      </c>
      <c r="G564" s="14">
        <v>385</v>
      </c>
      <c r="H564" s="14">
        <v>2695</v>
      </c>
      <c r="I564" s="14">
        <v>4620</v>
      </c>
      <c r="J564" s="15">
        <v>0.58333333333333337</v>
      </c>
    </row>
    <row r="565" spans="1:10" x14ac:dyDescent="0.25">
      <c r="A565" s="9">
        <v>106</v>
      </c>
      <c r="B565" s="16">
        <v>41275</v>
      </c>
      <c r="C565" s="11">
        <v>6</v>
      </c>
      <c r="D565" s="11" t="s">
        <v>106</v>
      </c>
      <c r="E565" s="11" t="s">
        <v>133</v>
      </c>
      <c r="F565" s="11" t="s">
        <v>20</v>
      </c>
      <c r="G565" s="17">
        <v>385</v>
      </c>
      <c r="H565" s="17">
        <v>2310</v>
      </c>
      <c r="I565" s="17">
        <v>4620</v>
      </c>
      <c r="J565" s="18">
        <v>0.5</v>
      </c>
    </row>
    <row r="566" spans="1:10" x14ac:dyDescent="0.25">
      <c r="A566" s="8">
        <v>106</v>
      </c>
      <c r="B566" s="13">
        <v>41640</v>
      </c>
      <c r="C566" s="10">
        <v>10</v>
      </c>
      <c r="D566" s="10" t="s">
        <v>106</v>
      </c>
      <c r="E566" s="10" t="s">
        <v>133</v>
      </c>
      <c r="F566" s="10" t="s">
        <v>20</v>
      </c>
      <c r="G566" s="14">
        <v>385</v>
      </c>
      <c r="H566" s="14">
        <v>3850</v>
      </c>
      <c r="I566" s="14">
        <v>4620</v>
      </c>
      <c r="J566" s="15">
        <v>0.83333333333333337</v>
      </c>
    </row>
    <row r="567" spans="1:10" x14ac:dyDescent="0.25">
      <c r="A567" s="9">
        <v>106</v>
      </c>
      <c r="B567" s="16">
        <v>42005</v>
      </c>
      <c r="C567" s="11">
        <v>7</v>
      </c>
      <c r="D567" s="11" t="s">
        <v>106</v>
      </c>
      <c r="E567" s="11" t="s">
        <v>133</v>
      </c>
      <c r="F567" s="11" t="s">
        <v>20</v>
      </c>
      <c r="G567" s="17">
        <v>385</v>
      </c>
      <c r="H567" s="17">
        <v>2695</v>
      </c>
      <c r="I567" s="17">
        <v>4620</v>
      </c>
      <c r="J567" s="18">
        <v>0.58333333333333337</v>
      </c>
    </row>
    <row r="568" spans="1:10" x14ac:dyDescent="0.25">
      <c r="A568" s="8">
        <v>106</v>
      </c>
      <c r="B568" s="13">
        <v>42370</v>
      </c>
      <c r="C568" s="10">
        <v>9</v>
      </c>
      <c r="D568" s="10" t="s">
        <v>106</v>
      </c>
      <c r="E568" s="10" t="s">
        <v>133</v>
      </c>
      <c r="F568" s="10" t="s">
        <v>20</v>
      </c>
      <c r="G568" s="14">
        <v>385</v>
      </c>
      <c r="H568" s="14">
        <v>3465</v>
      </c>
      <c r="I568" s="14">
        <v>4620</v>
      </c>
      <c r="J568" s="15">
        <v>0.75</v>
      </c>
    </row>
    <row r="569" spans="1:10" x14ac:dyDescent="0.25">
      <c r="A569" s="9">
        <v>106</v>
      </c>
      <c r="B569" s="16">
        <v>42736</v>
      </c>
      <c r="C569" s="11">
        <v>9</v>
      </c>
      <c r="D569" s="11" t="s">
        <v>106</v>
      </c>
      <c r="E569" s="11" t="s">
        <v>133</v>
      </c>
      <c r="F569" s="11" t="s">
        <v>20</v>
      </c>
      <c r="G569" s="17">
        <v>385</v>
      </c>
      <c r="H569" s="17">
        <v>3465</v>
      </c>
      <c r="I569" s="17">
        <v>4620</v>
      </c>
      <c r="J569" s="18">
        <v>0.75</v>
      </c>
    </row>
    <row r="570" spans="1:10" x14ac:dyDescent="0.25">
      <c r="A570" s="8">
        <v>106</v>
      </c>
      <c r="B570" s="13">
        <v>43101</v>
      </c>
      <c r="C570" s="10">
        <v>11</v>
      </c>
      <c r="D570" s="10" t="s">
        <v>106</v>
      </c>
      <c r="E570" s="10" t="s">
        <v>133</v>
      </c>
      <c r="F570" s="10" t="s">
        <v>20</v>
      </c>
      <c r="G570" s="14">
        <v>385</v>
      </c>
      <c r="H570" s="14">
        <v>4235</v>
      </c>
      <c r="I570" s="14">
        <v>4620</v>
      </c>
      <c r="J570" s="15">
        <v>0.91666666666666663</v>
      </c>
    </row>
    <row r="571" spans="1:10" x14ac:dyDescent="0.25">
      <c r="A571" s="9">
        <v>106</v>
      </c>
      <c r="B571" s="16">
        <v>43466</v>
      </c>
      <c r="C571" s="11">
        <v>10</v>
      </c>
      <c r="D571" s="11" t="s">
        <v>106</v>
      </c>
      <c r="E571" s="11" t="s">
        <v>133</v>
      </c>
      <c r="F571" s="11" t="s">
        <v>20</v>
      </c>
      <c r="G571" s="17">
        <v>385</v>
      </c>
      <c r="H571" s="17">
        <v>3850</v>
      </c>
      <c r="I571" s="17">
        <v>4620</v>
      </c>
      <c r="J571" s="18">
        <v>0.83333333333333337</v>
      </c>
    </row>
    <row r="572" spans="1:10" x14ac:dyDescent="0.25">
      <c r="A572" s="8">
        <v>107</v>
      </c>
      <c r="B572" s="13">
        <v>36892</v>
      </c>
      <c r="C572" s="10">
        <v>7</v>
      </c>
      <c r="D572" s="10" t="s">
        <v>106</v>
      </c>
      <c r="E572" s="10" t="s">
        <v>133</v>
      </c>
      <c r="F572" s="10" t="s">
        <v>24</v>
      </c>
      <c r="G572" s="14">
        <v>990</v>
      </c>
      <c r="H572" s="14">
        <v>6930</v>
      </c>
      <c r="I572" s="14">
        <v>11880</v>
      </c>
      <c r="J572" s="15">
        <v>0.58333333333333337</v>
      </c>
    </row>
    <row r="573" spans="1:10" x14ac:dyDescent="0.25">
      <c r="A573" s="9">
        <v>107</v>
      </c>
      <c r="B573" s="16">
        <v>37257</v>
      </c>
      <c r="C573" s="11">
        <v>7</v>
      </c>
      <c r="D573" s="11" t="s">
        <v>106</v>
      </c>
      <c r="E573" s="11" t="s">
        <v>133</v>
      </c>
      <c r="F573" s="11" t="s">
        <v>24</v>
      </c>
      <c r="G573" s="17">
        <v>990</v>
      </c>
      <c r="H573" s="17">
        <v>6930</v>
      </c>
      <c r="I573" s="17">
        <v>11880</v>
      </c>
      <c r="J573" s="18">
        <v>0.58333333333333337</v>
      </c>
    </row>
    <row r="574" spans="1:10" x14ac:dyDescent="0.25">
      <c r="A574" s="8">
        <v>107</v>
      </c>
      <c r="B574" s="13">
        <v>37622</v>
      </c>
      <c r="C574" s="10">
        <v>10</v>
      </c>
      <c r="D574" s="10" t="s">
        <v>106</v>
      </c>
      <c r="E574" s="10" t="s">
        <v>133</v>
      </c>
      <c r="F574" s="10" t="s">
        <v>24</v>
      </c>
      <c r="G574" s="14">
        <v>990</v>
      </c>
      <c r="H574" s="14">
        <v>9900</v>
      </c>
      <c r="I574" s="14">
        <v>11880</v>
      </c>
      <c r="J574" s="15">
        <v>0.83333333333333337</v>
      </c>
    </row>
    <row r="575" spans="1:10" x14ac:dyDescent="0.25">
      <c r="A575" s="9">
        <v>107</v>
      </c>
      <c r="B575" s="16">
        <v>37987</v>
      </c>
      <c r="C575" s="11">
        <v>8</v>
      </c>
      <c r="D575" s="11" t="s">
        <v>106</v>
      </c>
      <c r="E575" s="11" t="s">
        <v>133</v>
      </c>
      <c r="F575" s="11" t="s">
        <v>24</v>
      </c>
      <c r="G575" s="17">
        <v>990</v>
      </c>
      <c r="H575" s="17">
        <v>7920</v>
      </c>
      <c r="I575" s="17">
        <v>11880</v>
      </c>
      <c r="J575" s="18">
        <v>0.66666666666666663</v>
      </c>
    </row>
    <row r="576" spans="1:10" x14ac:dyDescent="0.25">
      <c r="A576" s="8">
        <v>107</v>
      </c>
      <c r="B576" s="13">
        <v>38353</v>
      </c>
      <c r="C576" s="10">
        <v>9</v>
      </c>
      <c r="D576" s="10" t="s">
        <v>106</v>
      </c>
      <c r="E576" s="10" t="s">
        <v>133</v>
      </c>
      <c r="F576" s="10" t="s">
        <v>24</v>
      </c>
      <c r="G576" s="14">
        <v>990</v>
      </c>
      <c r="H576" s="14">
        <v>8910</v>
      </c>
      <c r="I576" s="14">
        <v>11880</v>
      </c>
      <c r="J576" s="15">
        <v>0.75</v>
      </c>
    </row>
    <row r="577" spans="1:10" x14ac:dyDescent="0.25">
      <c r="A577" s="9">
        <v>107</v>
      </c>
      <c r="B577" s="16">
        <v>38718</v>
      </c>
      <c r="C577" s="11">
        <v>7</v>
      </c>
      <c r="D577" s="11" t="s">
        <v>106</v>
      </c>
      <c r="E577" s="11" t="s">
        <v>133</v>
      </c>
      <c r="F577" s="11" t="s">
        <v>24</v>
      </c>
      <c r="G577" s="17">
        <v>990</v>
      </c>
      <c r="H577" s="17">
        <v>6930</v>
      </c>
      <c r="I577" s="17">
        <v>11880</v>
      </c>
      <c r="J577" s="18">
        <v>0.58333333333333337</v>
      </c>
    </row>
    <row r="578" spans="1:10" x14ac:dyDescent="0.25">
      <c r="A578" s="8">
        <v>107</v>
      </c>
      <c r="B578" s="13">
        <v>39083</v>
      </c>
      <c r="C578" s="10">
        <v>6</v>
      </c>
      <c r="D578" s="10" t="s">
        <v>106</v>
      </c>
      <c r="E578" s="10" t="s">
        <v>133</v>
      </c>
      <c r="F578" s="10" t="s">
        <v>24</v>
      </c>
      <c r="G578" s="14">
        <v>990</v>
      </c>
      <c r="H578" s="14">
        <v>5940</v>
      </c>
      <c r="I578" s="14">
        <v>11880</v>
      </c>
      <c r="J578" s="15">
        <v>0.5</v>
      </c>
    </row>
    <row r="579" spans="1:10" x14ac:dyDescent="0.25">
      <c r="A579" s="9">
        <v>107</v>
      </c>
      <c r="B579" s="16">
        <v>39448</v>
      </c>
      <c r="C579" s="11">
        <v>10</v>
      </c>
      <c r="D579" s="11" t="s">
        <v>106</v>
      </c>
      <c r="E579" s="11" t="s">
        <v>133</v>
      </c>
      <c r="F579" s="11" t="s">
        <v>24</v>
      </c>
      <c r="G579" s="17">
        <v>990</v>
      </c>
      <c r="H579" s="17">
        <v>9900</v>
      </c>
      <c r="I579" s="17">
        <v>11880</v>
      </c>
      <c r="J579" s="18">
        <v>0.83333333333333337</v>
      </c>
    </row>
    <row r="580" spans="1:10" x14ac:dyDescent="0.25">
      <c r="A580" s="8">
        <v>107</v>
      </c>
      <c r="B580" s="13">
        <v>39814</v>
      </c>
      <c r="C580" s="10">
        <v>6</v>
      </c>
      <c r="D580" s="10" t="s">
        <v>106</v>
      </c>
      <c r="E580" s="10" t="s">
        <v>133</v>
      </c>
      <c r="F580" s="10" t="s">
        <v>24</v>
      </c>
      <c r="G580" s="14">
        <v>990</v>
      </c>
      <c r="H580" s="14">
        <v>5940</v>
      </c>
      <c r="I580" s="14">
        <v>11880</v>
      </c>
      <c r="J580" s="15">
        <v>0.5</v>
      </c>
    </row>
    <row r="581" spans="1:10" x14ac:dyDescent="0.25">
      <c r="A581" s="9">
        <v>107</v>
      </c>
      <c r="B581" s="16">
        <v>40179</v>
      </c>
      <c r="C581" s="11">
        <v>8</v>
      </c>
      <c r="D581" s="11" t="s">
        <v>106</v>
      </c>
      <c r="E581" s="11" t="s">
        <v>133</v>
      </c>
      <c r="F581" s="11" t="s">
        <v>24</v>
      </c>
      <c r="G581" s="17">
        <v>990</v>
      </c>
      <c r="H581" s="17">
        <v>7920</v>
      </c>
      <c r="I581" s="17">
        <v>11880</v>
      </c>
      <c r="J581" s="18">
        <v>0.66666666666666663</v>
      </c>
    </row>
    <row r="582" spans="1:10" x14ac:dyDescent="0.25">
      <c r="A582" s="8">
        <v>107</v>
      </c>
      <c r="B582" s="13">
        <v>40544</v>
      </c>
      <c r="C582" s="10">
        <v>6</v>
      </c>
      <c r="D582" s="10" t="s">
        <v>106</v>
      </c>
      <c r="E582" s="10" t="s">
        <v>133</v>
      </c>
      <c r="F582" s="10" t="s">
        <v>24</v>
      </c>
      <c r="G582" s="14">
        <v>990</v>
      </c>
      <c r="H582" s="14">
        <v>5940</v>
      </c>
      <c r="I582" s="14">
        <v>11880</v>
      </c>
      <c r="J582" s="15">
        <v>0.5</v>
      </c>
    </row>
    <row r="583" spans="1:10" x14ac:dyDescent="0.25">
      <c r="A583" s="9">
        <v>107</v>
      </c>
      <c r="B583" s="16">
        <v>40909</v>
      </c>
      <c r="C583" s="11">
        <v>7</v>
      </c>
      <c r="D583" s="11" t="s">
        <v>106</v>
      </c>
      <c r="E583" s="11" t="s">
        <v>133</v>
      </c>
      <c r="F583" s="11" t="s">
        <v>24</v>
      </c>
      <c r="G583" s="17">
        <v>990</v>
      </c>
      <c r="H583" s="17">
        <v>6930</v>
      </c>
      <c r="I583" s="17">
        <v>11880</v>
      </c>
      <c r="J583" s="18">
        <v>0.58333333333333337</v>
      </c>
    </row>
    <row r="584" spans="1:10" x14ac:dyDescent="0.25">
      <c r="A584" s="8">
        <v>107</v>
      </c>
      <c r="B584" s="13">
        <v>41275</v>
      </c>
      <c r="C584" s="10">
        <v>10</v>
      </c>
      <c r="D584" s="10" t="s">
        <v>106</v>
      </c>
      <c r="E584" s="10" t="s">
        <v>133</v>
      </c>
      <c r="F584" s="10" t="s">
        <v>24</v>
      </c>
      <c r="G584" s="14">
        <v>990</v>
      </c>
      <c r="H584" s="14">
        <v>9900</v>
      </c>
      <c r="I584" s="14">
        <v>11880</v>
      </c>
      <c r="J584" s="15">
        <v>0.83333333333333337</v>
      </c>
    </row>
    <row r="585" spans="1:10" x14ac:dyDescent="0.25">
      <c r="A585" s="9">
        <v>107</v>
      </c>
      <c r="B585" s="16">
        <v>41640</v>
      </c>
      <c r="C585" s="11">
        <v>8</v>
      </c>
      <c r="D585" s="11" t="s">
        <v>106</v>
      </c>
      <c r="E585" s="11" t="s">
        <v>133</v>
      </c>
      <c r="F585" s="11" t="s">
        <v>24</v>
      </c>
      <c r="G585" s="17">
        <v>990</v>
      </c>
      <c r="H585" s="17">
        <v>7920</v>
      </c>
      <c r="I585" s="17">
        <v>11880</v>
      </c>
      <c r="J585" s="18">
        <v>0.66666666666666663</v>
      </c>
    </row>
    <row r="586" spans="1:10" x14ac:dyDescent="0.25">
      <c r="A586" s="8">
        <v>107</v>
      </c>
      <c r="B586" s="13">
        <v>42005</v>
      </c>
      <c r="C586" s="10">
        <v>7</v>
      </c>
      <c r="D586" s="10" t="s">
        <v>106</v>
      </c>
      <c r="E586" s="10" t="s">
        <v>133</v>
      </c>
      <c r="F586" s="10" t="s">
        <v>24</v>
      </c>
      <c r="G586" s="14">
        <v>990</v>
      </c>
      <c r="H586" s="14">
        <v>6930</v>
      </c>
      <c r="I586" s="14">
        <v>11880</v>
      </c>
      <c r="J586" s="15">
        <v>0.58333333333333337</v>
      </c>
    </row>
    <row r="587" spans="1:10" x14ac:dyDescent="0.25">
      <c r="A587" s="9">
        <v>107</v>
      </c>
      <c r="B587" s="16">
        <v>42370</v>
      </c>
      <c r="C587" s="11">
        <v>7</v>
      </c>
      <c r="D587" s="11" t="s">
        <v>106</v>
      </c>
      <c r="E587" s="11" t="s">
        <v>133</v>
      </c>
      <c r="F587" s="11" t="s">
        <v>24</v>
      </c>
      <c r="G587" s="17">
        <v>990</v>
      </c>
      <c r="H587" s="17">
        <v>6930</v>
      </c>
      <c r="I587" s="17">
        <v>11880</v>
      </c>
      <c r="J587" s="18">
        <v>0.58333333333333337</v>
      </c>
    </row>
    <row r="588" spans="1:10" x14ac:dyDescent="0.25">
      <c r="A588" s="8">
        <v>107</v>
      </c>
      <c r="B588" s="13">
        <v>42736</v>
      </c>
      <c r="C588" s="10">
        <v>7</v>
      </c>
      <c r="D588" s="10" t="s">
        <v>106</v>
      </c>
      <c r="E588" s="10" t="s">
        <v>133</v>
      </c>
      <c r="F588" s="10" t="s">
        <v>24</v>
      </c>
      <c r="G588" s="14">
        <v>990</v>
      </c>
      <c r="H588" s="14">
        <v>6930</v>
      </c>
      <c r="I588" s="14">
        <v>11880</v>
      </c>
      <c r="J588" s="15">
        <v>0.58333333333333337</v>
      </c>
    </row>
    <row r="589" spans="1:10" x14ac:dyDescent="0.25">
      <c r="A589" s="9">
        <v>107</v>
      </c>
      <c r="B589" s="16">
        <v>43101</v>
      </c>
      <c r="C589" s="11">
        <v>7</v>
      </c>
      <c r="D589" s="11" t="s">
        <v>106</v>
      </c>
      <c r="E589" s="11" t="s">
        <v>133</v>
      </c>
      <c r="F589" s="11" t="s">
        <v>24</v>
      </c>
      <c r="G589" s="17">
        <v>990</v>
      </c>
      <c r="H589" s="17">
        <v>6930</v>
      </c>
      <c r="I589" s="17">
        <v>11880</v>
      </c>
      <c r="J589" s="18">
        <v>0.58333333333333337</v>
      </c>
    </row>
    <row r="590" spans="1:10" x14ac:dyDescent="0.25">
      <c r="A590" s="8">
        <v>107</v>
      </c>
      <c r="B590" s="13">
        <v>43466</v>
      </c>
      <c r="C590" s="10">
        <v>9</v>
      </c>
      <c r="D590" s="10" t="s">
        <v>106</v>
      </c>
      <c r="E590" s="10" t="s">
        <v>133</v>
      </c>
      <c r="F590" s="10" t="s">
        <v>24</v>
      </c>
      <c r="G590" s="14">
        <v>990</v>
      </c>
      <c r="H590" s="14">
        <v>8910</v>
      </c>
      <c r="I590" s="14">
        <v>11880</v>
      </c>
      <c r="J590" s="15">
        <v>0.75</v>
      </c>
    </row>
    <row r="591" spans="1:10" x14ac:dyDescent="0.25">
      <c r="A591" s="9">
        <v>108</v>
      </c>
      <c r="B591" s="16">
        <v>36892</v>
      </c>
      <c r="C591" s="11">
        <v>7</v>
      </c>
      <c r="D591" s="11" t="s">
        <v>106</v>
      </c>
      <c r="E591" s="11" t="s">
        <v>133</v>
      </c>
      <c r="F591" s="11" t="s">
        <v>20</v>
      </c>
      <c r="G591" s="17">
        <v>275</v>
      </c>
      <c r="H591" s="17">
        <v>1925</v>
      </c>
      <c r="I591" s="17">
        <v>3300</v>
      </c>
      <c r="J591" s="18">
        <v>0.58333333333333337</v>
      </c>
    </row>
    <row r="592" spans="1:10" x14ac:dyDescent="0.25">
      <c r="A592" s="8">
        <v>108</v>
      </c>
      <c r="B592" s="13">
        <v>37257</v>
      </c>
      <c r="C592" s="10">
        <v>8</v>
      </c>
      <c r="D592" s="10" t="s">
        <v>106</v>
      </c>
      <c r="E592" s="10" t="s">
        <v>133</v>
      </c>
      <c r="F592" s="10" t="s">
        <v>20</v>
      </c>
      <c r="G592" s="14">
        <v>275</v>
      </c>
      <c r="H592" s="14">
        <v>2200</v>
      </c>
      <c r="I592" s="14">
        <v>3300</v>
      </c>
      <c r="J592" s="15">
        <v>0.66666666666666663</v>
      </c>
    </row>
    <row r="593" spans="1:10" x14ac:dyDescent="0.25">
      <c r="A593" s="9">
        <v>108</v>
      </c>
      <c r="B593" s="16">
        <v>37622</v>
      </c>
      <c r="C593" s="11">
        <v>8</v>
      </c>
      <c r="D593" s="11" t="s">
        <v>106</v>
      </c>
      <c r="E593" s="11" t="s">
        <v>133</v>
      </c>
      <c r="F593" s="11" t="s">
        <v>20</v>
      </c>
      <c r="G593" s="17">
        <v>275</v>
      </c>
      <c r="H593" s="17">
        <v>2200</v>
      </c>
      <c r="I593" s="17">
        <v>3300</v>
      </c>
      <c r="J593" s="18">
        <v>0.66666666666666663</v>
      </c>
    </row>
    <row r="594" spans="1:10" x14ac:dyDescent="0.25">
      <c r="A594" s="8">
        <v>108</v>
      </c>
      <c r="B594" s="13">
        <v>37987</v>
      </c>
      <c r="C594" s="10">
        <v>7</v>
      </c>
      <c r="D594" s="10" t="s">
        <v>106</v>
      </c>
      <c r="E594" s="10" t="s">
        <v>133</v>
      </c>
      <c r="F594" s="10" t="s">
        <v>20</v>
      </c>
      <c r="G594" s="14">
        <v>275</v>
      </c>
      <c r="H594" s="14">
        <v>1925</v>
      </c>
      <c r="I594" s="14">
        <v>3300</v>
      </c>
      <c r="J594" s="15">
        <v>0.58333333333333337</v>
      </c>
    </row>
    <row r="595" spans="1:10" x14ac:dyDescent="0.25">
      <c r="A595" s="9">
        <v>108</v>
      </c>
      <c r="B595" s="16">
        <v>38353</v>
      </c>
      <c r="C595" s="11">
        <v>9</v>
      </c>
      <c r="D595" s="11" t="s">
        <v>106</v>
      </c>
      <c r="E595" s="11" t="s">
        <v>133</v>
      </c>
      <c r="F595" s="11" t="s">
        <v>20</v>
      </c>
      <c r="G595" s="17">
        <v>275</v>
      </c>
      <c r="H595" s="17">
        <v>2475</v>
      </c>
      <c r="I595" s="17">
        <v>3300</v>
      </c>
      <c r="J595" s="18">
        <v>0.75</v>
      </c>
    </row>
    <row r="596" spans="1:10" x14ac:dyDescent="0.25">
      <c r="A596" s="8">
        <v>108</v>
      </c>
      <c r="B596" s="13">
        <v>38718</v>
      </c>
      <c r="C596" s="10">
        <v>7</v>
      </c>
      <c r="D596" s="10" t="s">
        <v>106</v>
      </c>
      <c r="E596" s="10" t="s">
        <v>133</v>
      </c>
      <c r="F596" s="10" t="s">
        <v>20</v>
      </c>
      <c r="G596" s="14">
        <v>275</v>
      </c>
      <c r="H596" s="14">
        <v>1925</v>
      </c>
      <c r="I596" s="14">
        <v>3300</v>
      </c>
      <c r="J596" s="15">
        <v>0.58333333333333337</v>
      </c>
    </row>
    <row r="597" spans="1:10" x14ac:dyDescent="0.25">
      <c r="A597" s="9">
        <v>108</v>
      </c>
      <c r="B597" s="16">
        <v>39083</v>
      </c>
      <c r="C597" s="11">
        <v>6</v>
      </c>
      <c r="D597" s="11" t="s">
        <v>106</v>
      </c>
      <c r="E597" s="11" t="s">
        <v>133</v>
      </c>
      <c r="F597" s="11" t="s">
        <v>20</v>
      </c>
      <c r="G597" s="17">
        <v>275</v>
      </c>
      <c r="H597" s="17">
        <v>1650</v>
      </c>
      <c r="I597" s="17">
        <v>3300</v>
      </c>
      <c r="J597" s="18">
        <v>0.5</v>
      </c>
    </row>
    <row r="598" spans="1:10" x14ac:dyDescent="0.25">
      <c r="A598" s="8">
        <v>108</v>
      </c>
      <c r="B598" s="13">
        <v>39448</v>
      </c>
      <c r="C598" s="10">
        <v>8</v>
      </c>
      <c r="D598" s="10" t="s">
        <v>106</v>
      </c>
      <c r="E598" s="10" t="s">
        <v>133</v>
      </c>
      <c r="F598" s="10" t="s">
        <v>20</v>
      </c>
      <c r="G598" s="14">
        <v>275</v>
      </c>
      <c r="H598" s="14">
        <v>2200</v>
      </c>
      <c r="I598" s="14">
        <v>3300</v>
      </c>
      <c r="J598" s="15">
        <v>0.66666666666666663</v>
      </c>
    </row>
    <row r="599" spans="1:10" x14ac:dyDescent="0.25">
      <c r="A599" s="9">
        <v>108</v>
      </c>
      <c r="B599" s="16">
        <v>39814</v>
      </c>
      <c r="C599" s="11">
        <v>9</v>
      </c>
      <c r="D599" s="11" t="s">
        <v>106</v>
      </c>
      <c r="E599" s="11" t="s">
        <v>133</v>
      </c>
      <c r="F599" s="11" t="s">
        <v>20</v>
      </c>
      <c r="G599" s="17">
        <v>275</v>
      </c>
      <c r="H599" s="17">
        <v>2475</v>
      </c>
      <c r="I599" s="17">
        <v>3300</v>
      </c>
      <c r="J599" s="18">
        <v>0.75</v>
      </c>
    </row>
    <row r="600" spans="1:10" x14ac:dyDescent="0.25">
      <c r="A600" s="8">
        <v>108</v>
      </c>
      <c r="B600" s="13">
        <v>40179</v>
      </c>
      <c r="C600" s="10">
        <v>10</v>
      </c>
      <c r="D600" s="10" t="s">
        <v>106</v>
      </c>
      <c r="E600" s="10" t="s">
        <v>133</v>
      </c>
      <c r="F600" s="10" t="s">
        <v>20</v>
      </c>
      <c r="G600" s="14">
        <v>275</v>
      </c>
      <c r="H600" s="14">
        <v>2750</v>
      </c>
      <c r="I600" s="14">
        <v>3300</v>
      </c>
      <c r="J600" s="15">
        <v>0.83333333333333337</v>
      </c>
    </row>
    <row r="601" spans="1:10" x14ac:dyDescent="0.25">
      <c r="A601" s="9">
        <v>108</v>
      </c>
      <c r="B601" s="16">
        <v>40544</v>
      </c>
      <c r="C601" s="11">
        <v>10</v>
      </c>
      <c r="D601" s="11" t="s">
        <v>106</v>
      </c>
      <c r="E601" s="11" t="s">
        <v>133</v>
      </c>
      <c r="F601" s="11" t="s">
        <v>20</v>
      </c>
      <c r="G601" s="17">
        <v>275</v>
      </c>
      <c r="H601" s="17">
        <v>2750</v>
      </c>
      <c r="I601" s="17">
        <v>3300</v>
      </c>
      <c r="J601" s="18">
        <v>0.83333333333333337</v>
      </c>
    </row>
    <row r="602" spans="1:10" x14ac:dyDescent="0.25">
      <c r="A602" s="8">
        <v>108</v>
      </c>
      <c r="B602" s="13">
        <v>40909</v>
      </c>
      <c r="C602" s="10">
        <v>6</v>
      </c>
      <c r="D602" s="10" t="s">
        <v>106</v>
      </c>
      <c r="E602" s="10" t="s">
        <v>133</v>
      </c>
      <c r="F602" s="10" t="s">
        <v>20</v>
      </c>
      <c r="G602" s="14">
        <v>275</v>
      </c>
      <c r="H602" s="14">
        <v>1650</v>
      </c>
      <c r="I602" s="14">
        <v>3300</v>
      </c>
      <c r="J602" s="15">
        <v>0.5</v>
      </c>
    </row>
    <row r="603" spans="1:10" x14ac:dyDescent="0.25">
      <c r="A603" s="9">
        <v>108</v>
      </c>
      <c r="B603" s="16">
        <v>41275</v>
      </c>
      <c r="C603" s="11">
        <v>6</v>
      </c>
      <c r="D603" s="11" t="s">
        <v>106</v>
      </c>
      <c r="E603" s="11" t="s">
        <v>133</v>
      </c>
      <c r="F603" s="11" t="s">
        <v>20</v>
      </c>
      <c r="G603" s="17">
        <v>275</v>
      </c>
      <c r="H603" s="17">
        <v>1650</v>
      </c>
      <c r="I603" s="17">
        <v>3300</v>
      </c>
      <c r="J603" s="18">
        <v>0.5</v>
      </c>
    </row>
    <row r="604" spans="1:10" x14ac:dyDescent="0.25">
      <c r="A604" s="8">
        <v>108</v>
      </c>
      <c r="B604" s="13">
        <v>41640</v>
      </c>
      <c r="C604" s="10">
        <v>6</v>
      </c>
      <c r="D604" s="10" t="s">
        <v>106</v>
      </c>
      <c r="E604" s="10" t="s">
        <v>133</v>
      </c>
      <c r="F604" s="10" t="s">
        <v>20</v>
      </c>
      <c r="G604" s="14">
        <v>275</v>
      </c>
      <c r="H604" s="14">
        <v>1650</v>
      </c>
      <c r="I604" s="14">
        <v>3300</v>
      </c>
      <c r="J604" s="15">
        <v>0.5</v>
      </c>
    </row>
    <row r="605" spans="1:10" x14ac:dyDescent="0.25">
      <c r="A605" s="9">
        <v>108</v>
      </c>
      <c r="B605" s="16">
        <v>42005</v>
      </c>
      <c r="C605" s="11">
        <v>8</v>
      </c>
      <c r="D605" s="11" t="s">
        <v>106</v>
      </c>
      <c r="E605" s="11" t="s">
        <v>133</v>
      </c>
      <c r="F605" s="11" t="s">
        <v>20</v>
      </c>
      <c r="G605" s="17">
        <v>275</v>
      </c>
      <c r="H605" s="17">
        <v>2200</v>
      </c>
      <c r="I605" s="17">
        <v>3300</v>
      </c>
      <c r="J605" s="18">
        <v>0.66666666666666663</v>
      </c>
    </row>
    <row r="606" spans="1:10" x14ac:dyDescent="0.25">
      <c r="A606" s="8">
        <v>108</v>
      </c>
      <c r="B606" s="13">
        <v>42370</v>
      </c>
      <c r="C606" s="10">
        <v>9</v>
      </c>
      <c r="D606" s="10" t="s">
        <v>106</v>
      </c>
      <c r="E606" s="10" t="s">
        <v>133</v>
      </c>
      <c r="F606" s="10" t="s">
        <v>20</v>
      </c>
      <c r="G606" s="14">
        <v>275</v>
      </c>
      <c r="H606" s="14">
        <v>2475</v>
      </c>
      <c r="I606" s="14">
        <v>3300</v>
      </c>
      <c r="J606" s="15">
        <v>0.75</v>
      </c>
    </row>
    <row r="607" spans="1:10" x14ac:dyDescent="0.25">
      <c r="A607" s="9">
        <v>108</v>
      </c>
      <c r="B607" s="16">
        <v>42736</v>
      </c>
      <c r="C607" s="11">
        <v>9</v>
      </c>
      <c r="D607" s="11" t="s">
        <v>106</v>
      </c>
      <c r="E607" s="11" t="s">
        <v>133</v>
      </c>
      <c r="F607" s="11" t="s">
        <v>20</v>
      </c>
      <c r="G607" s="17">
        <v>275</v>
      </c>
      <c r="H607" s="17">
        <v>2475</v>
      </c>
      <c r="I607" s="17">
        <v>3300</v>
      </c>
      <c r="J607" s="18">
        <v>0.75</v>
      </c>
    </row>
    <row r="608" spans="1:10" x14ac:dyDescent="0.25">
      <c r="A608" s="8">
        <v>108</v>
      </c>
      <c r="B608" s="13">
        <v>43101</v>
      </c>
      <c r="C608" s="10">
        <v>11</v>
      </c>
      <c r="D608" s="10" t="s">
        <v>106</v>
      </c>
      <c r="E608" s="10" t="s">
        <v>133</v>
      </c>
      <c r="F608" s="10" t="s">
        <v>20</v>
      </c>
      <c r="G608" s="14">
        <v>275</v>
      </c>
      <c r="H608" s="14">
        <v>3025</v>
      </c>
      <c r="I608" s="14">
        <v>3300</v>
      </c>
      <c r="J608" s="15">
        <v>0.91666666666666663</v>
      </c>
    </row>
    <row r="609" spans="1:10" x14ac:dyDescent="0.25">
      <c r="A609" s="9">
        <v>108</v>
      </c>
      <c r="B609" s="16">
        <v>43466</v>
      </c>
      <c r="C609" s="11">
        <v>10</v>
      </c>
      <c r="D609" s="11" t="s">
        <v>106</v>
      </c>
      <c r="E609" s="11" t="s">
        <v>133</v>
      </c>
      <c r="F609" s="11" t="s">
        <v>20</v>
      </c>
      <c r="G609" s="17">
        <v>275</v>
      </c>
      <c r="H609" s="17">
        <v>2750</v>
      </c>
      <c r="I609" s="17">
        <v>3300</v>
      </c>
      <c r="J609" s="18">
        <v>0.83333333333333337</v>
      </c>
    </row>
    <row r="610" spans="1:10" x14ac:dyDescent="0.25">
      <c r="A610" s="8">
        <v>109</v>
      </c>
      <c r="B610" s="13">
        <v>36892</v>
      </c>
      <c r="C610" s="10">
        <v>9</v>
      </c>
      <c r="D610" s="10" t="s">
        <v>106</v>
      </c>
      <c r="E610" s="10" t="s">
        <v>133</v>
      </c>
      <c r="F610" s="10" t="s">
        <v>20</v>
      </c>
      <c r="G610" s="14">
        <v>330</v>
      </c>
      <c r="H610" s="14">
        <v>2970</v>
      </c>
      <c r="I610" s="14">
        <v>3960</v>
      </c>
      <c r="J610" s="15">
        <v>0.75</v>
      </c>
    </row>
    <row r="611" spans="1:10" x14ac:dyDescent="0.25">
      <c r="A611" s="9">
        <v>109</v>
      </c>
      <c r="B611" s="16">
        <v>37257</v>
      </c>
      <c r="C611" s="11">
        <v>10</v>
      </c>
      <c r="D611" s="11" t="s">
        <v>106</v>
      </c>
      <c r="E611" s="11" t="s">
        <v>133</v>
      </c>
      <c r="F611" s="11" t="s">
        <v>20</v>
      </c>
      <c r="G611" s="17">
        <v>330</v>
      </c>
      <c r="H611" s="17">
        <v>3300</v>
      </c>
      <c r="I611" s="17">
        <v>3960</v>
      </c>
      <c r="J611" s="18">
        <v>0.83333333333333337</v>
      </c>
    </row>
    <row r="612" spans="1:10" x14ac:dyDescent="0.25">
      <c r="A612" s="8">
        <v>109</v>
      </c>
      <c r="B612" s="13">
        <v>37622</v>
      </c>
      <c r="C612" s="10">
        <v>6</v>
      </c>
      <c r="D612" s="10" t="s">
        <v>106</v>
      </c>
      <c r="E612" s="10" t="s">
        <v>133</v>
      </c>
      <c r="F612" s="10" t="s">
        <v>20</v>
      </c>
      <c r="G612" s="14">
        <v>330</v>
      </c>
      <c r="H612" s="14">
        <v>1980</v>
      </c>
      <c r="I612" s="14">
        <v>3960</v>
      </c>
      <c r="J612" s="15">
        <v>0.5</v>
      </c>
    </row>
    <row r="613" spans="1:10" x14ac:dyDescent="0.25">
      <c r="A613" s="9">
        <v>109</v>
      </c>
      <c r="B613" s="16">
        <v>37987</v>
      </c>
      <c r="C613" s="11">
        <v>6</v>
      </c>
      <c r="D613" s="11" t="s">
        <v>106</v>
      </c>
      <c r="E613" s="11" t="s">
        <v>133</v>
      </c>
      <c r="F613" s="11" t="s">
        <v>20</v>
      </c>
      <c r="G613" s="17">
        <v>330</v>
      </c>
      <c r="H613" s="17">
        <v>1980</v>
      </c>
      <c r="I613" s="17">
        <v>3960</v>
      </c>
      <c r="J613" s="18">
        <v>0.5</v>
      </c>
    </row>
    <row r="614" spans="1:10" x14ac:dyDescent="0.25">
      <c r="A614" s="8">
        <v>109</v>
      </c>
      <c r="B614" s="13">
        <v>38353</v>
      </c>
      <c r="C614" s="10">
        <v>9</v>
      </c>
      <c r="D614" s="10" t="s">
        <v>106</v>
      </c>
      <c r="E614" s="10" t="s">
        <v>133</v>
      </c>
      <c r="F614" s="10" t="s">
        <v>20</v>
      </c>
      <c r="G614" s="14">
        <v>330</v>
      </c>
      <c r="H614" s="14">
        <v>2970</v>
      </c>
      <c r="I614" s="14">
        <v>3960</v>
      </c>
      <c r="J614" s="15">
        <v>0.75</v>
      </c>
    </row>
    <row r="615" spans="1:10" x14ac:dyDescent="0.25">
      <c r="A615" s="9">
        <v>109</v>
      </c>
      <c r="B615" s="16">
        <v>38718</v>
      </c>
      <c r="C615" s="11">
        <v>9</v>
      </c>
      <c r="D615" s="11" t="s">
        <v>106</v>
      </c>
      <c r="E615" s="11" t="s">
        <v>133</v>
      </c>
      <c r="F615" s="11" t="s">
        <v>20</v>
      </c>
      <c r="G615" s="17">
        <v>330</v>
      </c>
      <c r="H615" s="17">
        <v>2970</v>
      </c>
      <c r="I615" s="17">
        <v>3960</v>
      </c>
      <c r="J615" s="18">
        <v>0.75</v>
      </c>
    </row>
    <row r="616" spans="1:10" x14ac:dyDescent="0.25">
      <c r="A616" s="8">
        <v>109</v>
      </c>
      <c r="B616" s="13">
        <v>39083</v>
      </c>
      <c r="C616" s="10">
        <v>10</v>
      </c>
      <c r="D616" s="10" t="s">
        <v>106</v>
      </c>
      <c r="E616" s="10" t="s">
        <v>133</v>
      </c>
      <c r="F616" s="10" t="s">
        <v>20</v>
      </c>
      <c r="G616" s="14">
        <v>330</v>
      </c>
      <c r="H616" s="14">
        <v>3300</v>
      </c>
      <c r="I616" s="14">
        <v>3960</v>
      </c>
      <c r="J616" s="15">
        <v>0.83333333333333337</v>
      </c>
    </row>
    <row r="617" spans="1:10" x14ac:dyDescent="0.25">
      <c r="A617" s="9">
        <v>109</v>
      </c>
      <c r="B617" s="16">
        <v>39448</v>
      </c>
      <c r="C617" s="11">
        <v>7</v>
      </c>
      <c r="D617" s="11" t="s">
        <v>106</v>
      </c>
      <c r="E617" s="11" t="s">
        <v>133</v>
      </c>
      <c r="F617" s="11" t="s">
        <v>20</v>
      </c>
      <c r="G617" s="17">
        <v>330</v>
      </c>
      <c r="H617" s="17">
        <v>2310</v>
      </c>
      <c r="I617" s="17">
        <v>3960</v>
      </c>
      <c r="J617" s="18">
        <v>0.58333333333333337</v>
      </c>
    </row>
    <row r="618" spans="1:10" x14ac:dyDescent="0.25">
      <c r="A618" s="8">
        <v>109</v>
      </c>
      <c r="B618" s="13">
        <v>39814</v>
      </c>
      <c r="C618" s="10">
        <v>7</v>
      </c>
      <c r="D618" s="10" t="s">
        <v>106</v>
      </c>
      <c r="E618" s="10" t="s">
        <v>133</v>
      </c>
      <c r="F618" s="10" t="s">
        <v>20</v>
      </c>
      <c r="G618" s="14">
        <v>330</v>
      </c>
      <c r="H618" s="14">
        <v>2310</v>
      </c>
      <c r="I618" s="14">
        <v>3960</v>
      </c>
      <c r="J618" s="15">
        <v>0.58333333333333337</v>
      </c>
    </row>
    <row r="619" spans="1:10" x14ac:dyDescent="0.25">
      <c r="A619" s="9">
        <v>109</v>
      </c>
      <c r="B619" s="16">
        <v>40179</v>
      </c>
      <c r="C619" s="11">
        <v>8</v>
      </c>
      <c r="D619" s="11" t="s">
        <v>106</v>
      </c>
      <c r="E619" s="11" t="s">
        <v>133</v>
      </c>
      <c r="F619" s="11" t="s">
        <v>20</v>
      </c>
      <c r="G619" s="17">
        <v>330</v>
      </c>
      <c r="H619" s="17">
        <v>2640</v>
      </c>
      <c r="I619" s="17">
        <v>3960</v>
      </c>
      <c r="J619" s="18">
        <v>0.66666666666666663</v>
      </c>
    </row>
    <row r="620" spans="1:10" x14ac:dyDescent="0.25">
      <c r="A620" s="8">
        <v>109</v>
      </c>
      <c r="B620" s="13">
        <v>40544</v>
      </c>
      <c r="C620" s="10">
        <v>7</v>
      </c>
      <c r="D620" s="10" t="s">
        <v>106</v>
      </c>
      <c r="E620" s="10" t="s">
        <v>133</v>
      </c>
      <c r="F620" s="10" t="s">
        <v>20</v>
      </c>
      <c r="G620" s="14">
        <v>330</v>
      </c>
      <c r="H620" s="14">
        <v>2310</v>
      </c>
      <c r="I620" s="14">
        <v>3960</v>
      </c>
      <c r="J620" s="15">
        <v>0.58333333333333337</v>
      </c>
    </row>
    <row r="621" spans="1:10" x14ac:dyDescent="0.25">
      <c r="A621" s="9">
        <v>109</v>
      </c>
      <c r="B621" s="16">
        <v>40909</v>
      </c>
      <c r="C621" s="11">
        <v>9</v>
      </c>
      <c r="D621" s="11" t="s">
        <v>106</v>
      </c>
      <c r="E621" s="11" t="s">
        <v>133</v>
      </c>
      <c r="F621" s="11" t="s">
        <v>20</v>
      </c>
      <c r="G621" s="17">
        <v>330</v>
      </c>
      <c r="H621" s="17">
        <v>2970</v>
      </c>
      <c r="I621" s="17">
        <v>3960</v>
      </c>
      <c r="J621" s="18">
        <v>0.75</v>
      </c>
    </row>
    <row r="622" spans="1:10" x14ac:dyDescent="0.25">
      <c r="A622" s="8">
        <v>109</v>
      </c>
      <c r="B622" s="13">
        <v>41275</v>
      </c>
      <c r="C622" s="10">
        <v>8</v>
      </c>
      <c r="D622" s="10" t="s">
        <v>106</v>
      </c>
      <c r="E622" s="10" t="s">
        <v>133</v>
      </c>
      <c r="F622" s="10" t="s">
        <v>20</v>
      </c>
      <c r="G622" s="14">
        <v>330</v>
      </c>
      <c r="H622" s="14">
        <v>2640</v>
      </c>
      <c r="I622" s="14">
        <v>3960</v>
      </c>
      <c r="J622" s="15">
        <v>0.66666666666666663</v>
      </c>
    </row>
    <row r="623" spans="1:10" x14ac:dyDescent="0.25">
      <c r="A623" s="9">
        <v>109</v>
      </c>
      <c r="B623" s="16">
        <v>41640</v>
      </c>
      <c r="C623" s="11">
        <v>10</v>
      </c>
      <c r="D623" s="11" t="s">
        <v>106</v>
      </c>
      <c r="E623" s="11" t="s">
        <v>133</v>
      </c>
      <c r="F623" s="11" t="s">
        <v>20</v>
      </c>
      <c r="G623" s="17">
        <v>330</v>
      </c>
      <c r="H623" s="17">
        <v>3300</v>
      </c>
      <c r="I623" s="17">
        <v>3960</v>
      </c>
      <c r="J623" s="18">
        <v>0.83333333333333337</v>
      </c>
    </row>
    <row r="624" spans="1:10" x14ac:dyDescent="0.25">
      <c r="A624" s="8">
        <v>109</v>
      </c>
      <c r="B624" s="13">
        <v>42005</v>
      </c>
      <c r="C624" s="10">
        <v>6</v>
      </c>
      <c r="D624" s="10" t="s">
        <v>106</v>
      </c>
      <c r="E624" s="10" t="s">
        <v>133</v>
      </c>
      <c r="F624" s="10" t="s">
        <v>20</v>
      </c>
      <c r="G624" s="14">
        <v>330</v>
      </c>
      <c r="H624" s="14">
        <v>1980</v>
      </c>
      <c r="I624" s="14">
        <v>3960</v>
      </c>
      <c r="J624" s="15">
        <v>0.5</v>
      </c>
    </row>
    <row r="625" spans="1:10" x14ac:dyDescent="0.25">
      <c r="A625" s="9">
        <v>109</v>
      </c>
      <c r="B625" s="16">
        <v>42370</v>
      </c>
      <c r="C625" s="11">
        <v>6</v>
      </c>
      <c r="D625" s="11" t="s">
        <v>106</v>
      </c>
      <c r="E625" s="11" t="s">
        <v>133</v>
      </c>
      <c r="F625" s="11" t="s">
        <v>20</v>
      </c>
      <c r="G625" s="17">
        <v>330</v>
      </c>
      <c r="H625" s="17">
        <v>1980</v>
      </c>
      <c r="I625" s="17">
        <v>3960</v>
      </c>
      <c r="J625" s="18">
        <v>0.5</v>
      </c>
    </row>
    <row r="626" spans="1:10" x14ac:dyDescent="0.25">
      <c r="A626" s="8">
        <v>109</v>
      </c>
      <c r="B626" s="13">
        <v>42736</v>
      </c>
      <c r="C626" s="10">
        <v>6</v>
      </c>
      <c r="D626" s="10" t="s">
        <v>106</v>
      </c>
      <c r="E626" s="10" t="s">
        <v>133</v>
      </c>
      <c r="F626" s="10" t="s">
        <v>20</v>
      </c>
      <c r="G626" s="14">
        <v>330</v>
      </c>
      <c r="H626" s="14">
        <v>1980</v>
      </c>
      <c r="I626" s="14">
        <v>3960</v>
      </c>
      <c r="J626" s="15">
        <v>0.5</v>
      </c>
    </row>
    <row r="627" spans="1:10" x14ac:dyDescent="0.25">
      <c r="A627" s="9">
        <v>109</v>
      </c>
      <c r="B627" s="16">
        <v>43101</v>
      </c>
      <c r="C627" s="11">
        <v>11</v>
      </c>
      <c r="D627" s="11" t="s">
        <v>106</v>
      </c>
      <c r="E627" s="11" t="s">
        <v>133</v>
      </c>
      <c r="F627" s="11" t="s">
        <v>20</v>
      </c>
      <c r="G627" s="17">
        <v>330</v>
      </c>
      <c r="H627" s="17">
        <v>3630</v>
      </c>
      <c r="I627" s="17">
        <v>3960</v>
      </c>
      <c r="J627" s="18">
        <v>0.91666666666666663</v>
      </c>
    </row>
    <row r="628" spans="1:10" x14ac:dyDescent="0.25">
      <c r="A628" s="8">
        <v>109</v>
      </c>
      <c r="B628" s="13">
        <v>43466</v>
      </c>
      <c r="C628" s="10">
        <v>10</v>
      </c>
      <c r="D628" s="10" t="s">
        <v>106</v>
      </c>
      <c r="E628" s="10" t="s">
        <v>133</v>
      </c>
      <c r="F628" s="10" t="s">
        <v>20</v>
      </c>
      <c r="G628" s="14">
        <v>330</v>
      </c>
      <c r="H628" s="14">
        <v>3300</v>
      </c>
      <c r="I628" s="14">
        <v>3960</v>
      </c>
      <c r="J628" s="15">
        <v>0.83333333333333337</v>
      </c>
    </row>
    <row r="629" spans="1:10" x14ac:dyDescent="0.25">
      <c r="A629" s="9">
        <v>110</v>
      </c>
      <c r="B629" s="16">
        <v>36892</v>
      </c>
      <c r="C629" s="11">
        <v>8</v>
      </c>
      <c r="D629" s="11" t="s">
        <v>106</v>
      </c>
      <c r="E629" s="11" t="s">
        <v>133</v>
      </c>
      <c r="F629" s="11" t="s">
        <v>24</v>
      </c>
      <c r="G629" s="17">
        <v>550</v>
      </c>
      <c r="H629" s="17">
        <v>4400</v>
      </c>
      <c r="I629" s="17">
        <v>6600</v>
      </c>
      <c r="J629" s="18">
        <v>0.66666666666666663</v>
      </c>
    </row>
    <row r="630" spans="1:10" x14ac:dyDescent="0.25">
      <c r="A630" s="8">
        <v>110</v>
      </c>
      <c r="B630" s="13">
        <v>37257</v>
      </c>
      <c r="C630" s="10">
        <v>10</v>
      </c>
      <c r="D630" s="10" t="s">
        <v>106</v>
      </c>
      <c r="E630" s="10" t="s">
        <v>133</v>
      </c>
      <c r="F630" s="10" t="s">
        <v>24</v>
      </c>
      <c r="G630" s="14">
        <v>550</v>
      </c>
      <c r="H630" s="14">
        <v>5500</v>
      </c>
      <c r="I630" s="14">
        <v>6600</v>
      </c>
      <c r="J630" s="15">
        <v>0.83333333333333337</v>
      </c>
    </row>
    <row r="631" spans="1:10" x14ac:dyDescent="0.25">
      <c r="A631" s="9">
        <v>110</v>
      </c>
      <c r="B631" s="16">
        <v>37622</v>
      </c>
      <c r="C631" s="11">
        <v>10</v>
      </c>
      <c r="D631" s="11" t="s">
        <v>106</v>
      </c>
      <c r="E631" s="11" t="s">
        <v>133</v>
      </c>
      <c r="F631" s="11" t="s">
        <v>24</v>
      </c>
      <c r="G631" s="17">
        <v>550</v>
      </c>
      <c r="H631" s="17">
        <v>5500</v>
      </c>
      <c r="I631" s="17">
        <v>6600</v>
      </c>
      <c r="J631" s="18">
        <v>0.83333333333333337</v>
      </c>
    </row>
    <row r="632" spans="1:10" x14ac:dyDescent="0.25">
      <c r="A632" s="8">
        <v>110</v>
      </c>
      <c r="B632" s="13">
        <v>37987</v>
      </c>
      <c r="C632" s="10">
        <v>6</v>
      </c>
      <c r="D632" s="10" t="s">
        <v>106</v>
      </c>
      <c r="E632" s="10" t="s">
        <v>133</v>
      </c>
      <c r="F632" s="10" t="s">
        <v>24</v>
      </c>
      <c r="G632" s="14">
        <v>550</v>
      </c>
      <c r="H632" s="14">
        <v>3300</v>
      </c>
      <c r="I632" s="14">
        <v>6600</v>
      </c>
      <c r="J632" s="15">
        <v>0.5</v>
      </c>
    </row>
    <row r="633" spans="1:10" x14ac:dyDescent="0.25">
      <c r="A633" s="9">
        <v>110</v>
      </c>
      <c r="B633" s="16">
        <v>38353</v>
      </c>
      <c r="C633" s="11">
        <v>6</v>
      </c>
      <c r="D633" s="11" t="s">
        <v>106</v>
      </c>
      <c r="E633" s="11" t="s">
        <v>133</v>
      </c>
      <c r="F633" s="11" t="s">
        <v>24</v>
      </c>
      <c r="G633" s="17">
        <v>550</v>
      </c>
      <c r="H633" s="17">
        <v>3300</v>
      </c>
      <c r="I633" s="17">
        <v>6600</v>
      </c>
      <c r="J633" s="18">
        <v>0.5</v>
      </c>
    </row>
    <row r="634" spans="1:10" x14ac:dyDescent="0.25">
      <c r="A634" s="8">
        <v>110</v>
      </c>
      <c r="B634" s="13">
        <v>38718</v>
      </c>
      <c r="C634" s="10">
        <v>8</v>
      </c>
      <c r="D634" s="10" t="s">
        <v>106</v>
      </c>
      <c r="E634" s="10" t="s">
        <v>133</v>
      </c>
      <c r="F634" s="10" t="s">
        <v>24</v>
      </c>
      <c r="G634" s="14">
        <v>550</v>
      </c>
      <c r="H634" s="14">
        <v>4400</v>
      </c>
      <c r="I634" s="14">
        <v>6600</v>
      </c>
      <c r="J634" s="15">
        <v>0.66666666666666663</v>
      </c>
    </row>
    <row r="635" spans="1:10" x14ac:dyDescent="0.25">
      <c r="A635" s="9">
        <v>110</v>
      </c>
      <c r="B635" s="16">
        <v>39083</v>
      </c>
      <c r="C635" s="11">
        <v>8</v>
      </c>
      <c r="D635" s="11" t="s">
        <v>106</v>
      </c>
      <c r="E635" s="11" t="s">
        <v>133</v>
      </c>
      <c r="F635" s="11" t="s">
        <v>24</v>
      </c>
      <c r="G635" s="17">
        <v>550</v>
      </c>
      <c r="H635" s="17">
        <v>4400</v>
      </c>
      <c r="I635" s="17">
        <v>6600</v>
      </c>
      <c r="J635" s="18">
        <v>0.66666666666666663</v>
      </c>
    </row>
    <row r="636" spans="1:10" x14ac:dyDescent="0.25">
      <c r="A636" s="8">
        <v>110</v>
      </c>
      <c r="B636" s="13">
        <v>39448</v>
      </c>
      <c r="C636" s="10">
        <v>10</v>
      </c>
      <c r="D636" s="10" t="s">
        <v>106</v>
      </c>
      <c r="E636" s="10" t="s">
        <v>133</v>
      </c>
      <c r="F636" s="10" t="s">
        <v>24</v>
      </c>
      <c r="G636" s="14">
        <v>550</v>
      </c>
      <c r="H636" s="14">
        <v>5500</v>
      </c>
      <c r="I636" s="14">
        <v>6600</v>
      </c>
      <c r="J636" s="15">
        <v>0.83333333333333337</v>
      </c>
    </row>
    <row r="637" spans="1:10" x14ac:dyDescent="0.25">
      <c r="A637" s="9">
        <v>110</v>
      </c>
      <c r="B637" s="16">
        <v>39814</v>
      </c>
      <c r="C637" s="11">
        <v>9</v>
      </c>
      <c r="D637" s="11" t="s">
        <v>106</v>
      </c>
      <c r="E637" s="11" t="s">
        <v>133</v>
      </c>
      <c r="F637" s="11" t="s">
        <v>24</v>
      </c>
      <c r="G637" s="17">
        <v>550</v>
      </c>
      <c r="H637" s="17">
        <v>4950</v>
      </c>
      <c r="I637" s="17">
        <v>6600</v>
      </c>
      <c r="J637" s="18">
        <v>0.75</v>
      </c>
    </row>
    <row r="638" spans="1:10" x14ac:dyDescent="0.25">
      <c r="A638" s="8">
        <v>110</v>
      </c>
      <c r="B638" s="13">
        <v>40179</v>
      </c>
      <c r="C638" s="10">
        <v>9</v>
      </c>
      <c r="D638" s="10" t="s">
        <v>106</v>
      </c>
      <c r="E638" s="10" t="s">
        <v>133</v>
      </c>
      <c r="F638" s="10" t="s">
        <v>24</v>
      </c>
      <c r="G638" s="14">
        <v>550</v>
      </c>
      <c r="H638" s="14">
        <v>4950</v>
      </c>
      <c r="I638" s="14">
        <v>6600</v>
      </c>
      <c r="J638" s="15">
        <v>0.75</v>
      </c>
    </row>
    <row r="639" spans="1:10" x14ac:dyDescent="0.25">
      <c r="A639" s="9">
        <v>110</v>
      </c>
      <c r="B639" s="16">
        <v>40544</v>
      </c>
      <c r="C639" s="11">
        <v>6</v>
      </c>
      <c r="D639" s="11" t="s">
        <v>106</v>
      </c>
      <c r="E639" s="11" t="s">
        <v>133</v>
      </c>
      <c r="F639" s="11" t="s">
        <v>24</v>
      </c>
      <c r="G639" s="17">
        <v>550</v>
      </c>
      <c r="H639" s="17">
        <v>3300</v>
      </c>
      <c r="I639" s="17">
        <v>6600</v>
      </c>
      <c r="J639" s="18">
        <v>0.5</v>
      </c>
    </row>
    <row r="640" spans="1:10" x14ac:dyDescent="0.25">
      <c r="A640" s="8">
        <v>110</v>
      </c>
      <c r="B640" s="13">
        <v>40909</v>
      </c>
      <c r="C640" s="10">
        <v>9</v>
      </c>
      <c r="D640" s="10" t="s">
        <v>106</v>
      </c>
      <c r="E640" s="10" t="s">
        <v>133</v>
      </c>
      <c r="F640" s="10" t="s">
        <v>24</v>
      </c>
      <c r="G640" s="14">
        <v>550</v>
      </c>
      <c r="H640" s="14">
        <v>4950</v>
      </c>
      <c r="I640" s="14">
        <v>6600</v>
      </c>
      <c r="J640" s="15">
        <v>0.75</v>
      </c>
    </row>
    <row r="641" spans="1:10" x14ac:dyDescent="0.25">
      <c r="A641" s="9">
        <v>110</v>
      </c>
      <c r="B641" s="16">
        <v>41275</v>
      </c>
      <c r="C641" s="11">
        <v>8</v>
      </c>
      <c r="D641" s="11" t="s">
        <v>106</v>
      </c>
      <c r="E641" s="11" t="s">
        <v>133</v>
      </c>
      <c r="F641" s="11" t="s">
        <v>24</v>
      </c>
      <c r="G641" s="17">
        <v>550</v>
      </c>
      <c r="H641" s="17">
        <v>4400</v>
      </c>
      <c r="I641" s="17">
        <v>6600</v>
      </c>
      <c r="J641" s="18">
        <v>0.66666666666666663</v>
      </c>
    </row>
    <row r="642" spans="1:10" x14ac:dyDescent="0.25">
      <c r="A642" s="8">
        <v>110</v>
      </c>
      <c r="B642" s="13">
        <v>41640</v>
      </c>
      <c r="C642" s="10">
        <v>8</v>
      </c>
      <c r="D642" s="10" t="s">
        <v>106</v>
      </c>
      <c r="E642" s="10" t="s">
        <v>133</v>
      </c>
      <c r="F642" s="10" t="s">
        <v>24</v>
      </c>
      <c r="G642" s="14">
        <v>550</v>
      </c>
      <c r="H642" s="14">
        <v>4400</v>
      </c>
      <c r="I642" s="14">
        <v>6600</v>
      </c>
      <c r="J642" s="15">
        <v>0.66666666666666663</v>
      </c>
    </row>
    <row r="643" spans="1:10" x14ac:dyDescent="0.25">
      <c r="A643" s="9">
        <v>110</v>
      </c>
      <c r="B643" s="16">
        <v>42005</v>
      </c>
      <c r="C643" s="11">
        <v>9</v>
      </c>
      <c r="D643" s="11" t="s">
        <v>106</v>
      </c>
      <c r="E643" s="11" t="s">
        <v>133</v>
      </c>
      <c r="F643" s="11" t="s">
        <v>24</v>
      </c>
      <c r="G643" s="17">
        <v>550</v>
      </c>
      <c r="H643" s="17">
        <v>4950</v>
      </c>
      <c r="I643" s="17">
        <v>6600</v>
      </c>
      <c r="J643" s="18">
        <v>0.75</v>
      </c>
    </row>
    <row r="644" spans="1:10" x14ac:dyDescent="0.25">
      <c r="A644" s="8">
        <v>110</v>
      </c>
      <c r="B644" s="13">
        <v>42370</v>
      </c>
      <c r="C644" s="10">
        <v>8</v>
      </c>
      <c r="D644" s="10" t="s">
        <v>106</v>
      </c>
      <c r="E644" s="10" t="s">
        <v>133</v>
      </c>
      <c r="F644" s="10" t="s">
        <v>24</v>
      </c>
      <c r="G644" s="14">
        <v>550</v>
      </c>
      <c r="H644" s="14">
        <v>4400</v>
      </c>
      <c r="I644" s="14">
        <v>6600</v>
      </c>
      <c r="J644" s="15">
        <v>0.66666666666666663</v>
      </c>
    </row>
    <row r="645" spans="1:10" x14ac:dyDescent="0.25">
      <c r="A645" s="9">
        <v>110</v>
      </c>
      <c r="B645" s="16">
        <v>42736</v>
      </c>
      <c r="C645" s="11">
        <v>8</v>
      </c>
      <c r="D645" s="11" t="s">
        <v>106</v>
      </c>
      <c r="E645" s="11" t="s">
        <v>133</v>
      </c>
      <c r="F645" s="11" t="s">
        <v>24</v>
      </c>
      <c r="G645" s="17">
        <v>550</v>
      </c>
      <c r="H645" s="17">
        <v>4400</v>
      </c>
      <c r="I645" s="17">
        <v>6600</v>
      </c>
      <c r="J645" s="18">
        <v>0.66666666666666663</v>
      </c>
    </row>
    <row r="646" spans="1:10" x14ac:dyDescent="0.25">
      <c r="A646" s="8">
        <v>110</v>
      </c>
      <c r="B646" s="13">
        <v>43101</v>
      </c>
      <c r="C646" s="10">
        <v>11</v>
      </c>
      <c r="D646" s="10" t="s">
        <v>106</v>
      </c>
      <c r="E646" s="10" t="s">
        <v>133</v>
      </c>
      <c r="F646" s="10" t="s">
        <v>24</v>
      </c>
      <c r="G646" s="14">
        <v>550</v>
      </c>
      <c r="H646" s="14">
        <v>6050</v>
      </c>
      <c r="I646" s="14">
        <v>6600</v>
      </c>
      <c r="J646" s="15">
        <v>0.91666666666666663</v>
      </c>
    </row>
    <row r="647" spans="1:10" x14ac:dyDescent="0.25">
      <c r="A647" s="9">
        <v>110</v>
      </c>
      <c r="B647" s="16">
        <v>43466</v>
      </c>
      <c r="C647" s="11">
        <v>7</v>
      </c>
      <c r="D647" s="11" t="s">
        <v>106</v>
      </c>
      <c r="E647" s="11" t="s">
        <v>133</v>
      </c>
      <c r="F647" s="11" t="s">
        <v>24</v>
      </c>
      <c r="G647" s="17">
        <v>550</v>
      </c>
      <c r="H647" s="17">
        <v>3850</v>
      </c>
      <c r="I647" s="17">
        <v>6600</v>
      </c>
      <c r="J647" s="18">
        <v>0.58333333333333337</v>
      </c>
    </row>
    <row r="648" spans="1:10" x14ac:dyDescent="0.25">
      <c r="A648" s="8">
        <v>111</v>
      </c>
      <c r="B648" s="13">
        <v>36892</v>
      </c>
      <c r="C648" s="10">
        <v>6</v>
      </c>
      <c r="D648" s="10" t="s">
        <v>106</v>
      </c>
      <c r="E648" s="10" t="s">
        <v>133</v>
      </c>
      <c r="F648" s="10" t="s">
        <v>26</v>
      </c>
      <c r="G648" s="14">
        <v>495</v>
      </c>
      <c r="H648" s="14">
        <v>2970</v>
      </c>
      <c r="I648" s="14">
        <v>5940</v>
      </c>
      <c r="J648" s="15">
        <v>0.5</v>
      </c>
    </row>
    <row r="649" spans="1:10" x14ac:dyDescent="0.25">
      <c r="A649" s="9">
        <v>111</v>
      </c>
      <c r="B649" s="16">
        <v>37257</v>
      </c>
      <c r="C649" s="11">
        <v>7</v>
      </c>
      <c r="D649" s="11" t="s">
        <v>106</v>
      </c>
      <c r="E649" s="11" t="s">
        <v>133</v>
      </c>
      <c r="F649" s="11" t="s">
        <v>26</v>
      </c>
      <c r="G649" s="17">
        <v>495</v>
      </c>
      <c r="H649" s="17">
        <v>3465</v>
      </c>
      <c r="I649" s="17">
        <v>5940</v>
      </c>
      <c r="J649" s="18">
        <v>0.58333333333333337</v>
      </c>
    </row>
    <row r="650" spans="1:10" x14ac:dyDescent="0.25">
      <c r="A650" s="8">
        <v>111</v>
      </c>
      <c r="B650" s="13">
        <v>37622</v>
      </c>
      <c r="C650" s="10">
        <v>10</v>
      </c>
      <c r="D650" s="10" t="s">
        <v>106</v>
      </c>
      <c r="E650" s="10" t="s">
        <v>133</v>
      </c>
      <c r="F650" s="10" t="s">
        <v>26</v>
      </c>
      <c r="G650" s="14">
        <v>495</v>
      </c>
      <c r="H650" s="14">
        <v>4950</v>
      </c>
      <c r="I650" s="14">
        <v>5940</v>
      </c>
      <c r="J650" s="15">
        <v>0.83333333333333337</v>
      </c>
    </row>
    <row r="651" spans="1:10" x14ac:dyDescent="0.25">
      <c r="A651" s="9">
        <v>111</v>
      </c>
      <c r="B651" s="16">
        <v>37987</v>
      </c>
      <c r="C651" s="11">
        <v>8</v>
      </c>
      <c r="D651" s="11" t="s">
        <v>106</v>
      </c>
      <c r="E651" s="11" t="s">
        <v>133</v>
      </c>
      <c r="F651" s="11" t="s">
        <v>26</v>
      </c>
      <c r="G651" s="17">
        <v>495</v>
      </c>
      <c r="H651" s="17">
        <v>3960</v>
      </c>
      <c r="I651" s="17">
        <v>5940</v>
      </c>
      <c r="J651" s="18">
        <v>0.66666666666666663</v>
      </c>
    </row>
    <row r="652" spans="1:10" x14ac:dyDescent="0.25">
      <c r="A652" s="8">
        <v>111</v>
      </c>
      <c r="B652" s="13">
        <v>38353</v>
      </c>
      <c r="C652" s="10">
        <v>6</v>
      </c>
      <c r="D652" s="10" t="s">
        <v>106</v>
      </c>
      <c r="E652" s="10" t="s">
        <v>133</v>
      </c>
      <c r="F652" s="10" t="s">
        <v>26</v>
      </c>
      <c r="G652" s="14">
        <v>495</v>
      </c>
      <c r="H652" s="14">
        <v>2970</v>
      </c>
      <c r="I652" s="14">
        <v>5940</v>
      </c>
      <c r="J652" s="15">
        <v>0.5</v>
      </c>
    </row>
    <row r="653" spans="1:10" x14ac:dyDescent="0.25">
      <c r="A653" s="9">
        <v>111</v>
      </c>
      <c r="B653" s="16">
        <v>38718</v>
      </c>
      <c r="C653" s="11">
        <v>6</v>
      </c>
      <c r="D653" s="11" t="s">
        <v>106</v>
      </c>
      <c r="E653" s="11" t="s">
        <v>133</v>
      </c>
      <c r="F653" s="11" t="s">
        <v>26</v>
      </c>
      <c r="G653" s="17">
        <v>495</v>
      </c>
      <c r="H653" s="17">
        <v>2970</v>
      </c>
      <c r="I653" s="17">
        <v>5940</v>
      </c>
      <c r="J653" s="18">
        <v>0.5</v>
      </c>
    </row>
    <row r="654" spans="1:10" x14ac:dyDescent="0.25">
      <c r="A654" s="8">
        <v>111</v>
      </c>
      <c r="B654" s="13">
        <v>39083</v>
      </c>
      <c r="C654" s="10">
        <v>10</v>
      </c>
      <c r="D654" s="10" t="s">
        <v>106</v>
      </c>
      <c r="E654" s="10" t="s">
        <v>133</v>
      </c>
      <c r="F654" s="10" t="s">
        <v>26</v>
      </c>
      <c r="G654" s="14">
        <v>495</v>
      </c>
      <c r="H654" s="14">
        <v>4950</v>
      </c>
      <c r="I654" s="14">
        <v>5940</v>
      </c>
      <c r="J654" s="15">
        <v>0.83333333333333337</v>
      </c>
    </row>
    <row r="655" spans="1:10" x14ac:dyDescent="0.25">
      <c r="A655" s="9">
        <v>111</v>
      </c>
      <c r="B655" s="16">
        <v>39448</v>
      </c>
      <c r="C655" s="11">
        <v>7</v>
      </c>
      <c r="D655" s="11" t="s">
        <v>106</v>
      </c>
      <c r="E655" s="11" t="s">
        <v>133</v>
      </c>
      <c r="F655" s="11" t="s">
        <v>26</v>
      </c>
      <c r="G655" s="17">
        <v>495</v>
      </c>
      <c r="H655" s="17">
        <v>3465</v>
      </c>
      <c r="I655" s="17">
        <v>5940</v>
      </c>
      <c r="J655" s="18">
        <v>0.58333333333333337</v>
      </c>
    </row>
    <row r="656" spans="1:10" x14ac:dyDescent="0.25">
      <c r="A656" s="8">
        <v>111</v>
      </c>
      <c r="B656" s="13">
        <v>39814</v>
      </c>
      <c r="C656" s="10">
        <v>10</v>
      </c>
      <c r="D656" s="10" t="s">
        <v>106</v>
      </c>
      <c r="E656" s="10" t="s">
        <v>133</v>
      </c>
      <c r="F656" s="10" t="s">
        <v>26</v>
      </c>
      <c r="G656" s="14">
        <v>495</v>
      </c>
      <c r="H656" s="14">
        <v>4950</v>
      </c>
      <c r="I656" s="14">
        <v>5940</v>
      </c>
      <c r="J656" s="15">
        <v>0.83333333333333337</v>
      </c>
    </row>
    <row r="657" spans="1:10" x14ac:dyDescent="0.25">
      <c r="A657" s="9">
        <v>111</v>
      </c>
      <c r="B657" s="16">
        <v>40179</v>
      </c>
      <c r="C657" s="11">
        <v>10</v>
      </c>
      <c r="D657" s="11" t="s">
        <v>106</v>
      </c>
      <c r="E657" s="11" t="s">
        <v>133</v>
      </c>
      <c r="F657" s="11" t="s">
        <v>26</v>
      </c>
      <c r="G657" s="17">
        <v>495</v>
      </c>
      <c r="H657" s="17">
        <v>4950</v>
      </c>
      <c r="I657" s="17">
        <v>5940</v>
      </c>
      <c r="J657" s="18">
        <v>0.83333333333333337</v>
      </c>
    </row>
    <row r="658" spans="1:10" x14ac:dyDescent="0.25">
      <c r="A658" s="8">
        <v>111</v>
      </c>
      <c r="B658" s="13">
        <v>40544</v>
      </c>
      <c r="C658" s="10">
        <v>8</v>
      </c>
      <c r="D658" s="10" t="s">
        <v>106</v>
      </c>
      <c r="E658" s="10" t="s">
        <v>133</v>
      </c>
      <c r="F658" s="10" t="s">
        <v>26</v>
      </c>
      <c r="G658" s="14">
        <v>495</v>
      </c>
      <c r="H658" s="14">
        <v>3960</v>
      </c>
      <c r="I658" s="14">
        <v>5940</v>
      </c>
      <c r="J658" s="15">
        <v>0.66666666666666663</v>
      </c>
    </row>
    <row r="659" spans="1:10" x14ac:dyDescent="0.25">
      <c r="A659" s="9">
        <v>111</v>
      </c>
      <c r="B659" s="16">
        <v>40909</v>
      </c>
      <c r="C659" s="11">
        <v>8</v>
      </c>
      <c r="D659" s="11" t="s">
        <v>106</v>
      </c>
      <c r="E659" s="11" t="s">
        <v>133</v>
      </c>
      <c r="F659" s="11" t="s">
        <v>26</v>
      </c>
      <c r="G659" s="17">
        <v>495</v>
      </c>
      <c r="H659" s="17">
        <v>3960</v>
      </c>
      <c r="I659" s="17">
        <v>5940</v>
      </c>
      <c r="J659" s="18">
        <v>0.66666666666666663</v>
      </c>
    </row>
    <row r="660" spans="1:10" x14ac:dyDescent="0.25">
      <c r="A660" s="8">
        <v>111</v>
      </c>
      <c r="B660" s="13">
        <v>41275</v>
      </c>
      <c r="C660" s="10">
        <v>7</v>
      </c>
      <c r="D660" s="10" t="s">
        <v>106</v>
      </c>
      <c r="E660" s="10" t="s">
        <v>133</v>
      </c>
      <c r="F660" s="10" t="s">
        <v>26</v>
      </c>
      <c r="G660" s="14">
        <v>495</v>
      </c>
      <c r="H660" s="14">
        <v>3465</v>
      </c>
      <c r="I660" s="14">
        <v>5940</v>
      </c>
      <c r="J660" s="15">
        <v>0.58333333333333337</v>
      </c>
    </row>
    <row r="661" spans="1:10" x14ac:dyDescent="0.25">
      <c r="A661" s="9">
        <v>111</v>
      </c>
      <c r="B661" s="16">
        <v>41640</v>
      </c>
      <c r="C661" s="11">
        <v>9</v>
      </c>
      <c r="D661" s="11" t="s">
        <v>106</v>
      </c>
      <c r="E661" s="11" t="s">
        <v>133</v>
      </c>
      <c r="F661" s="11" t="s">
        <v>26</v>
      </c>
      <c r="G661" s="17">
        <v>495</v>
      </c>
      <c r="H661" s="17">
        <v>4455</v>
      </c>
      <c r="I661" s="17">
        <v>5940</v>
      </c>
      <c r="J661" s="18">
        <v>0.75</v>
      </c>
    </row>
    <row r="662" spans="1:10" x14ac:dyDescent="0.25">
      <c r="A662" s="8">
        <v>111</v>
      </c>
      <c r="B662" s="13">
        <v>42005</v>
      </c>
      <c r="C662" s="10">
        <v>6</v>
      </c>
      <c r="D662" s="10" t="s">
        <v>106</v>
      </c>
      <c r="E662" s="10" t="s">
        <v>133</v>
      </c>
      <c r="F662" s="10" t="s">
        <v>26</v>
      </c>
      <c r="G662" s="14">
        <v>495</v>
      </c>
      <c r="H662" s="14">
        <v>2970</v>
      </c>
      <c r="I662" s="14">
        <v>5940</v>
      </c>
      <c r="J662" s="15">
        <v>0.5</v>
      </c>
    </row>
    <row r="663" spans="1:10" x14ac:dyDescent="0.25">
      <c r="A663" s="9">
        <v>111</v>
      </c>
      <c r="B663" s="16">
        <v>42370</v>
      </c>
      <c r="C663" s="11">
        <v>6</v>
      </c>
      <c r="D663" s="11" t="s">
        <v>106</v>
      </c>
      <c r="E663" s="11" t="s">
        <v>133</v>
      </c>
      <c r="F663" s="11" t="s">
        <v>26</v>
      </c>
      <c r="G663" s="17">
        <v>495</v>
      </c>
      <c r="H663" s="17">
        <v>2970</v>
      </c>
      <c r="I663" s="17">
        <v>5940</v>
      </c>
      <c r="J663" s="18">
        <v>0.5</v>
      </c>
    </row>
    <row r="664" spans="1:10" x14ac:dyDescent="0.25">
      <c r="A664" s="8">
        <v>111</v>
      </c>
      <c r="B664" s="13">
        <v>42736</v>
      </c>
      <c r="C664" s="10">
        <v>6</v>
      </c>
      <c r="D664" s="10" t="s">
        <v>106</v>
      </c>
      <c r="E664" s="10" t="s">
        <v>133</v>
      </c>
      <c r="F664" s="10" t="s">
        <v>26</v>
      </c>
      <c r="G664" s="14">
        <v>495</v>
      </c>
      <c r="H664" s="14">
        <v>2970</v>
      </c>
      <c r="I664" s="14">
        <v>5940</v>
      </c>
      <c r="J664" s="15">
        <v>0.5</v>
      </c>
    </row>
    <row r="665" spans="1:10" x14ac:dyDescent="0.25">
      <c r="A665" s="9">
        <v>111</v>
      </c>
      <c r="B665" s="16">
        <v>43101</v>
      </c>
      <c r="C665" s="11">
        <v>9</v>
      </c>
      <c r="D665" s="11" t="s">
        <v>106</v>
      </c>
      <c r="E665" s="11" t="s">
        <v>133</v>
      </c>
      <c r="F665" s="11" t="s">
        <v>26</v>
      </c>
      <c r="G665" s="17">
        <v>495</v>
      </c>
      <c r="H665" s="17">
        <v>4455</v>
      </c>
      <c r="I665" s="17">
        <v>5940</v>
      </c>
      <c r="J665" s="18">
        <v>0.75</v>
      </c>
    </row>
    <row r="666" spans="1:10" x14ac:dyDescent="0.25">
      <c r="A666" s="8">
        <v>111</v>
      </c>
      <c r="B666" s="13">
        <v>43466</v>
      </c>
      <c r="C666" s="10">
        <v>6</v>
      </c>
      <c r="D666" s="10" t="s">
        <v>106</v>
      </c>
      <c r="E666" s="10" t="s">
        <v>133</v>
      </c>
      <c r="F666" s="10" t="s">
        <v>26</v>
      </c>
      <c r="G666" s="14">
        <v>495</v>
      </c>
      <c r="H666" s="14">
        <v>2970</v>
      </c>
      <c r="I666" s="14">
        <v>5940</v>
      </c>
      <c r="J666" s="15">
        <v>0.5</v>
      </c>
    </row>
    <row r="667" spans="1:10" x14ac:dyDescent="0.25">
      <c r="A667" s="9">
        <v>112</v>
      </c>
      <c r="B667" s="16">
        <v>36892</v>
      </c>
      <c r="C667" s="11">
        <v>6</v>
      </c>
      <c r="D667" s="11" t="s">
        <v>106</v>
      </c>
      <c r="E667" s="11" t="s">
        <v>133</v>
      </c>
      <c r="F667" s="11" t="s">
        <v>20</v>
      </c>
      <c r="G667" s="17">
        <v>385</v>
      </c>
      <c r="H667" s="17">
        <v>2310</v>
      </c>
      <c r="I667" s="17">
        <v>4620</v>
      </c>
      <c r="J667" s="18">
        <v>0.5</v>
      </c>
    </row>
    <row r="668" spans="1:10" x14ac:dyDescent="0.25">
      <c r="A668" s="8">
        <v>112</v>
      </c>
      <c r="B668" s="13">
        <v>37257</v>
      </c>
      <c r="C668" s="10">
        <v>6</v>
      </c>
      <c r="D668" s="10" t="s">
        <v>106</v>
      </c>
      <c r="E668" s="10" t="s">
        <v>133</v>
      </c>
      <c r="F668" s="10" t="s">
        <v>20</v>
      </c>
      <c r="G668" s="14">
        <v>385</v>
      </c>
      <c r="H668" s="14">
        <v>2310</v>
      </c>
      <c r="I668" s="14">
        <v>4620</v>
      </c>
      <c r="J668" s="15">
        <v>0.5</v>
      </c>
    </row>
    <row r="669" spans="1:10" x14ac:dyDescent="0.25">
      <c r="A669" s="9">
        <v>112</v>
      </c>
      <c r="B669" s="16">
        <v>37622</v>
      </c>
      <c r="C669" s="11">
        <v>8</v>
      </c>
      <c r="D669" s="11" t="s">
        <v>106</v>
      </c>
      <c r="E669" s="11" t="s">
        <v>133</v>
      </c>
      <c r="F669" s="11" t="s">
        <v>20</v>
      </c>
      <c r="G669" s="17">
        <v>385</v>
      </c>
      <c r="H669" s="17">
        <v>3080</v>
      </c>
      <c r="I669" s="17">
        <v>4620</v>
      </c>
      <c r="J669" s="18">
        <v>0.66666666666666663</v>
      </c>
    </row>
    <row r="670" spans="1:10" x14ac:dyDescent="0.25">
      <c r="A670" s="8">
        <v>112</v>
      </c>
      <c r="B670" s="13">
        <v>37987</v>
      </c>
      <c r="C670" s="10">
        <v>6</v>
      </c>
      <c r="D670" s="10" t="s">
        <v>106</v>
      </c>
      <c r="E670" s="10" t="s">
        <v>133</v>
      </c>
      <c r="F670" s="10" t="s">
        <v>20</v>
      </c>
      <c r="G670" s="14">
        <v>385</v>
      </c>
      <c r="H670" s="14">
        <v>2310</v>
      </c>
      <c r="I670" s="14">
        <v>4620</v>
      </c>
      <c r="J670" s="15">
        <v>0.5</v>
      </c>
    </row>
    <row r="671" spans="1:10" x14ac:dyDescent="0.25">
      <c r="A671" s="9">
        <v>112</v>
      </c>
      <c r="B671" s="16">
        <v>38353</v>
      </c>
      <c r="C671" s="11">
        <v>8</v>
      </c>
      <c r="D671" s="11" t="s">
        <v>106</v>
      </c>
      <c r="E671" s="11" t="s">
        <v>133</v>
      </c>
      <c r="F671" s="11" t="s">
        <v>20</v>
      </c>
      <c r="G671" s="17">
        <v>385</v>
      </c>
      <c r="H671" s="17">
        <v>3080</v>
      </c>
      <c r="I671" s="17">
        <v>4620</v>
      </c>
      <c r="J671" s="18">
        <v>0.66666666666666663</v>
      </c>
    </row>
    <row r="672" spans="1:10" x14ac:dyDescent="0.25">
      <c r="A672" s="8">
        <v>112</v>
      </c>
      <c r="B672" s="13">
        <v>38718</v>
      </c>
      <c r="C672" s="10">
        <v>7</v>
      </c>
      <c r="D672" s="10" t="s">
        <v>106</v>
      </c>
      <c r="E672" s="10" t="s">
        <v>133</v>
      </c>
      <c r="F672" s="10" t="s">
        <v>20</v>
      </c>
      <c r="G672" s="14">
        <v>385</v>
      </c>
      <c r="H672" s="14">
        <v>2695</v>
      </c>
      <c r="I672" s="14">
        <v>4620</v>
      </c>
      <c r="J672" s="15">
        <v>0.58333333333333337</v>
      </c>
    </row>
    <row r="673" spans="1:10" x14ac:dyDescent="0.25">
      <c r="A673" s="9">
        <v>112</v>
      </c>
      <c r="B673" s="16">
        <v>39083</v>
      </c>
      <c r="C673" s="11">
        <v>10</v>
      </c>
      <c r="D673" s="11" t="s">
        <v>106</v>
      </c>
      <c r="E673" s="11" t="s">
        <v>133</v>
      </c>
      <c r="F673" s="11" t="s">
        <v>20</v>
      </c>
      <c r="G673" s="17">
        <v>385</v>
      </c>
      <c r="H673" s="17">
        <v>3850</v>
      </c>
      <c r="I673" s="17">
        <v>4620</v>
      </c>
      <c r="J673" s="18">
        <v>0.83333333333333337</v>
      </c>
    </row>
    <row r="674" spans="1:10" x14ac:dyDescent="0.25">
      <c r="A674" s="8">
        <v>112</v>
      </c>
      <c r="B674" s="13">
        <v>39448</v>
      </c>
      <c r="C674" s="10">
        <v>9</v>
      </c>
      <c r="D674" s="10" t="s">
        <v>106</v>
      </c>
      <c r="E674" s="10" t="s">
        <v>133</v>
      </c>
      <c r="F674" s="10" t="s">
        <v>20</v>
      </c>
      <c r="G674" s="14">
        <v>385</v>
      </c>
      <c r="H674" s="14">
        <v>3465</v>
      </c>
      <c r="I674" s="14">
        <v>4620</v>
      </c>
      <c r="J674" s="15">
        <v>0.75</v>
      </c>
    </row>
    <row r="675" spans="1:10" x14ac:dyDescent="0.25">
      <c r="A675" s="9">
        <v>112</v>
      </c>
      <c r="B675" s="16">
        <v>39814</v>
      </c>
      <c r="C675" s="11">
        <v>7</v>
      </c>
      <c r="D675" s="11" t="s">
        <v>106</v>
      </c>
      <c r="E675" s="11" t="s">
        <v>133</v>
      </c>
      <c r="F675" s="11" t="s">
        <v>20</v>
      </c>
      <c r="G675" s="17">
        <v>385</v>
      </c>
      <c r="H675" s="17">
        <v>2695</v>
      </c>
      <c r="I675" s="17">
        <v>4620</v>
      </c>
      <c r="J675" s="18">
        <v>0.58333333333333337</v>
      </c>
    </row>
    <row r="676" spans="1:10" x14ac:dyDescent="0.25">
      <c r="A676" s="8">
        <v>112</v>
      </c>
      <c r="B676" s="13">
        <v>40179</v>
      </c>
      <c r="C676" s="10">
        <v>7</v>
      </c>
      <c r="D676" s="10" t="s">
        <v>106</v>
      </c>
      <c r="E676" s="10" t="s">
        <v>133</v>
      </c>
      <c r="F676" s="10" t="s">
        <v>20</v>
      </c>
      <c r="G676" s="14">
        <v>385</v>
      </c>
      <c r="H676" s="14">
        <v>2695</v>
      </c>
      <c r="I676" s="14">
        <v>4620</v>
      </c>
      <c r="J676" s="15">
        <v>0.58333333333333337</v>
      </c>
    </row>
    <row r="677" spans="1:10" x14ac:dyDescent="0.25">
      <c r="A677" s="9">
        <v>112</v>
      </c>
      <c r="B677" s="16">
        <v>40544</v>
      </c>
      <c r="C677" s="11">
        <v>7</v>
      </c>
      <c r="D677" s="11" t="s">
        <v>106</v>
      </c>
      <c r="E677" s="11" t="s">
        <v>133</v>
      </c>
      <c r="F677" s="11" t="s">
        <v>20</v>
      </c>
      <c r="G677" s="17">
        <v>385</v>
      </c>
      <c r="H677" s="17">
        <v>2695</v>
      </c>
      <c r="I677" s="17">
        <v>4620</v>
      </c>
      <c r="J677" s="18">
        <v>0.58333333333333337</v>
      </c>
    </row>
    <row r="678" spans="1:10" x14ac:dyDescent="0.25">
      <c r="A678" s="8">
        <v>112</v>
      </c>
      <c r="B678" s="13">
        <v>40909</v>
      </c>
      <c r="C678" s="10">
        <v>6</v>
      </c>
      <c r="D678" s="10" t="s">
        <v>106</v>
      </c>
      <c r="E678" s="10" t="s">
        <v>133</v>
      </c>
      <c r="F678" s="10" t="s">
        <v>20</v>
      </c>
      <c r="G678" s="14">
        <v>385</v>
      </c>
      <c r="H678" s="14">
        <v>2310</v>
      </c>
      <c r="I678" s="14">
        <v>4620</v>
      </c>
      <c r="J678" s="15">
        <v>0.5</v>
      </c>
    </row>
    <row r="679" spans="1:10" x14ac:dyDescent="0.25">
      <c r="A679" s="9">
        <v>112</v>
      </c>
      <c r="B679" s="16">
        <v>41275</v>
      </c>
      <c r="C679" s="11">
        <v>6</v>
      </c>
      <c r="D679" s="11" t="s">
        <v>106</v>
      </c>
      <c r="E679" s="11" t="s">
        <v>133</v>
      </c>
      <c r="F679" s="11" t="s">
        <v>20</v>
      </c>
      <c r="G679" s="17">
        <v>385</v>
      </c>
      <c r="H679" s="17">
        <v>2310</v>
      </c>
      <c r="I679" s="17">
        <v>4620</v>
      </c>
      <c r="J679" s="18">
        <v>0.5</v>
      </c>
    </row>
    <row r="680" spans="1:10" x14ac:dyDescent="0.25">
      <c r="A680" s="8">
        <v>112</v>
      </c>
      <c r="B680" s="13">
        <v>41640</v>
      </c>
      <c r="C680" s="10">
        <v>8</v>
      </c>
      <c r="D680" s="10" t="s">
        <v>106</v>
      </c>
      <c r="E680" s="10" t="s">
        <v>133</v>
      </c>
      <c r="F680" s="10" t="s">
        <v>20</v>
      </c>
      <c r="G680" s="14">
        <v>385</v>
      </c>
      <c r="H680" s="14">
        <v>3080</v>
      </c>
      <c r="I680" s="14">
        <v>4620</v>
      </c>
      <c r="J680" s="15">
        <v>0.66666666666666663</v>
      </c>
    </row>
    <row r="681" spans="1:10" x14ac:dyDescent="0.25">
      <c r="A681" s="9">
        <v>112</v>
      </c>
      <c r="B681" s="16">
        <v>42005</v>
      </c>
      <c r="C681" s="11">
        <v>7</v>
      </c>
      <c r="D681" s="11" t="s">
        <v>106</v>
      </c>
      <c r="E681" s="11" t="s">
        <v>133</v>
      </c>
      <c r="F681" s="11" t="s">
        <v>20</v>
      </c>
      <c r="G681" s="17">
        <v>385</v>
      </c>
      <c r="H681" s="17">
        <v>2695</v>
      </c>
      <c r="I681" s="17">
        <v>4620</v>
      </c>
      <c r="J681" s="18">
        <v>0.58333333333333337</v>
      </c>
    </row>
    <row r="682" spans="1:10" x14ac:dyDescent="0.25">
      <c r="A682" s="8">
        <v>112</v>
      </c>
      <c r="B682" s="13">
        <v>42370</v>
      </c>
      <c r="C682" s="10">
        <v>9</v>
      </c>
      <c r="D682" s="10" t="s">
        <v>106</v>
      </c>
      <c r="E682" s="10" t="s">
        <v>133</v>
      </c>
      <c r="F682" s="10" t="s">
        <v>20</v>
      </c>
      <c r="G682" s="14">
        <v>385</v>
      </c>
      <c r="H682" s="14">
        <v>3465</v>
      </c>
      <c r="I682" s="14">
        <v>4620</v>
      </c>
      <c r="J682" s="15">
        <v>0.75</v>
      </c>
    </row>
    <row r="683" spans="1:10" x14ac:dyDescent="0.25">
      <c r="A683" s="9">
        <v>112</v>
      </c>
      <c r="B683" s="16">
        <v>42736</v>
      </c>
      <c r="C683" s="11">
        <v>9</v>
      </c>
      <c r="D683" s="11" t="s">
        <v>106</v>
      </c>
      <c r="E683" s="11" t="s">
        <v>133</v>
      </c>
      <c r="F683" s="11" t="s">
        <v>20</v>
      </c>
      <c r="G683" s="17">
        <v>385</v>
      </c>
      <c r="H683" s="17">
        <v>3465</v>
      </c>
      <c r="I683" s="17">
        <v>4620</v>
      </c>
      <c r="J683" s="18">
        <v>0.75</v>
      </c>
    </row>
    <row r="684" spans="1:10" x14ac:dyDescent="0.25">
      <c r="A684" s="8">
        <v>112</v>
      </c>
      <c r="B684" s="13">
        <v>43101</v>
      </c>
      <c r="C684" s="10">
        <v>10</v>
      </c>
      <c r="D684" s="10" t="s">
        <v>106</v>
      </c>
      <c r="E684" s="10" t="s">
        <v>133</v>
      </c>
      <c r="F684" s="10" t="s">
        <v>20</v>
      </c>
      <c r="G684" s="14">
        <v>385</v>
      </c>
      <c r="H684" s="14">
        <v>3850</v>
      </c>
      <c r="I684" s="14">
        <v>4620</v>
      </c>
      <c r="J684" s="15">
        <v>0.83333333333333337</v>
      </c>
    </row>
    <row r="685" spans="1:10" x14ac:dyDescent="0.25">
      <c r="A685" s="9">
        <v>112</v>
      </c>
      <c r="B685" s="16">
        <v>43466</v>
      </c>
      <c r="C685" s="11">
        <v>8</v>
      </c>
      <c r="D685" s="11" t="s">
        <v>106</v>
      </c>
      <c r="E685" s="11" t="s">
        <v>133</v>
      </c>
      <c r="F685" s="11" t="s">
        <v>20</v>
      </c>
      <c r="G685" s="17">
        <v>385</v>
      </c>
      <c r="H685" s="17">
        <v>3080</v>
      </c>
      <c r="I685" s="17">
        <v>4620</v>
      </c>
      <c r="J685" s="18">
        <v>0.66666666666666663</v>
      </c>
    </row>
    <row r="686" spans="1:10" x14ac:dyDescent="0.25">
      <c r="A686" s="8">
        <v>113</v>
      </c>
      <c r="B686" s="13">
        <v>36892</v>
      </c>
      <c r="C686" s="10">
        <v>9</v>
      </c>
      <c r="D686" s="10" t="s">
        <v>106</v>
      </c>
      <c r="E686" s="10" t="s">
        <v>133</v>
      </c>
      <c r="F686" s="10" t="s">
        <v>26</v>
      </c>
      <c r="G686" s="14">
        <v>990</v>
      </c>
      <c r="H686" s="14">
        <v>8910</v>
      </c>
      <c r="I686" s="14">
        <v>11880</v>
      </c>
      <c r="J686" s="15">
        <v>0.75</v>
      </c>
    </row>
    <row r="687" spans="1:10" x14ac:dyDescent="0.25">
      <c r="A687" s="9">
        <v>113</v>
      </c>
      <c r="B687" s="16">
        <v>37257</v>
      </c>
      <c r="C687" s="11">
        <v>6</v>
      </c>
      <c r="D687" s="11" t="s">
        <v>106</v>
      </c>
      <c r="E687" s="11" t="s">
        <v>133</v>
      </c>
      <c r="F687" s="11" t="s">
        <v>26</v>
      </c>
      <c r="G687" s="17">
        <v>990</v>
      </c>
      <c r="H687" s="17">
        <v>5940</v>
      </c>
      <c r="I687" s="17">
        <v>11880</v>
      </c>
      <c r="J687" s="18">
        <v>0.5</v>
      </c>
    </row>
    <row r="688" spans="1:10" x14ac:dyDescent="0.25">
      <c r="A688" s="8">
        <v>113</v>
      </c>
      <c r="B688" s="13">
        <v>37622</v>
      </c>
      <c r="C688" s="10">
        <v>9</v>
      </c>
      <c r="D688" s="10" t="s">
        <v>106</v>
      </c>
      <c r="E688" s="10" t="s">
        <v>133</v>
      </c>
      <c r="F688" s="10" t="s">
        <v>26</v>
      </c>
      <c r="G688" s="14">
        <v>990</v>
      </c>
      <c r="H688" s="14">
        <v>8910</v>
      </c>
      <c r="I688" s="14">
        <v>11880</v>
      </c>
      <c r="J688" s="15">
        <v>0.75</v>
      </c>
    </row>
    <row r="689" spans="1:10" x14ac:dyDescent="0.25">
      <c r="A689" s="9">
        <v>113</v>
      </c>
      <c r="B689" s="16">
        <v>37987</v>
      </c>
      <c r="C689" s="11">
        <v>6</v>
      </c>
      <c r="D689" s="11" t="s">
        <v>106</v>
      </c>
      <c r="E689" s="11" t="s">
        <v>133</v>
      </c>
      <c r="F689" s="11" t="s">
        <v>26</v>
      </c>
      <c r="G689" s="17">
        <v>990</v>
      </c>
      <c r="H689" s="17">
        <v>5940</v>
      </c>
      <c r="I689" s="17">
        <v>11880</v>
      </c>
      <c r="J689" s="18">
        <v>0.5</v>
      </c>
    </row>
    <row r="690" spans="1:10" x14ac:dyDescent="0.25">
      <c r="A690" s="8">
        <v>113</v>
      </c>
      <c r="B690" s="13">
        <v>38353</v>
      </c>
      <c r="C690" s="10">
        <v>9</v>
      </c>
      <c r="D690" s="10" t="s">
        <v>106</v>
      </c>
      <c r="E690" s="10" t="s">
        <v>133</v>
      </c>
      <c r="F690" s="10" t="s">
        <v>26</v>
      </c>
      <c r="G690" s="14">
        <v>990</v>
      </c>
      <c r="H690" s="14">
        <v>8910</v>
      </c>
      <c r="I690" s="14">
        <v>11880</v>
      </c>
      <c r="J690" s="15">
        <v>0.75</v>
      </c>
    </row>
    <row r="691" spans="1:10" x14ac:dyDescent="0.25">
      <c r="A691" s="9">
        <v>113</v>
      </c>
      <c r="B691" s="16">
        <v>38718</v>
      </c>
      <c r="C691" s="11">
        <v>7</v>
      </c>
      <c r="D691" s="11" t="s">
        <v>106</v>
      </c>
      <c r="E691" s="11" t="s">
        <v>133</v>
      </c>
      <c r="F691" s="11" t="s">
        <v>26</v>
      </c>
      <c r="G691" s="17">
        <v>990</v>
      </c>
      <c r="H691" s="17">
        <v>6930</v>
      </c>
      <c r="I691" s="17">
        <v>11880</v>
      </c>
      <c r="J691" s="18">
        <v>0.58333333333333337</v>
      </c>
    </row>
    <row r="692" spans="1:10" x14ac:dyDescent="0.25">
      <c r="A692" s="8">
        <v>113</v>
      </c>
      <c r="B692" s="13">
        <v>39083</v>
      </c>
      <c r="C692" s="10">
        <v>6</v>
      </c>
      <c r="D692" s="10" t="s">
        <v>106</v>
      </c>
      <c r="E692" s="10" t="s">
        <v>133</v>
      </c>
      <c r="F692" s="10" t="s">
        <v>26</v>
      </c>
      <c r="G692" s="14">
        <v>990</v>
      </c>
      <c r="H692" s="14">
        <v>5940</v>
      </c>
      <c r="I692" s="14">
        <v>11880</v>
      </c>
      <c r="J692" s="15">
        <v>0.5</v>
      </c>
    </row>
    <row r="693" spans="1:10" x14ac:dyDescent="0.25">
      <c r="A693" s="9">
        <v>113</v>
      </c>
      <c r="B693" s="16">
        <v>39448</v>
      </c>
      <c r="C693" s="11">
        <v>7</v>
      </c>
      <c r="D693" s="11" t="s">
        <v>106</v>
      </c>
      <c r="E693" s="11" t="s">
        <v>133</v>
      </c>
      <c r="F693" s="11" t="s">
        <v>26</v>
      </c>
      <c r="G693" s="17">
        <v>990</v>
      </c>
      <c r="H693" s="17">
        <v>6930</v>
      </c>
      <c r="I693" s="17">
        <v>11880</v>
      </c>
      <c r="J693" s="18">
        <v>0.58333333333333337</v>
      </c>
    </row>
    <row r="694" spans="1:10" x14ac:dyDescent="0.25">
      <c r="A694" s="8">
        <v>113</v>
      </c>
      <c r="B694" s="13">
        <v>39814</v>
      </c>
      <c r="C694" s="10">
        <v>9</v>
      </c>
      <c r="D694" s="10" t="s">
        <v>106</v>
      </c>
      <c r="E694" s="10" t="s">
        <v>133</v>
      </c>
      <c r="F694" s="10" t="s">
        <v>26</v>
      </c>
      <c r="G694" s="14">
        <v>990</v>
      </c>
      <c r="H694" s="14">
        <v>8910</v>
      </c>
      <c r="I694" s="14">
        <v>11880</v>
      </c>
      <c r="J694" s="15">
        <v>0.75</v>
      </c>
    </row>
    <row r="695" spans="1:10" x14ac:dyDescent="0.25">
      <c r="A695" s="9">
        <v>113</v>
      </c>
      <c r="B695" s="16">
        <v>40179</v>
      </c>
      <c r="C695" s="11">
        <v>8</v>
      </c>
      <c r="D695" s="11" t="s">
        <v>106</v>
      </c>
      <c r="E695" s="11" t="s">
        <v>133</v>
      </c>
      <c r="F695" s="11" t="s">
        <v>26</v>
      </c>
      <c r="G695" s="17">
        <v>990</v>
      </c>
      <c r="H695" s="17">
        <v>7920</v>
      </c>
      <c r="I695" s="17">
        <v>11880</v>
      </c>
      <c r="J695" s="18">
        <v>0.66666666666666663</v>
      </c>
    </row>
    <row r="696" spans="1:10" x14ac:dyDescent="0.25">
      <c r="A696" s="8">
        <v>113</v>
      </c>
      <c r="B696" s="13">
        <v>40544</v>
      </c>
      <c r="C696" s="10">
        <v>9</v>
      </c>
      <c r="D696" s="10" t="s">
        <v>106</v>
      </c>
      <c r="E696" s="10" t="s">
        <v>133</v>
      </c>
      <c r="F696" s="10" t="s">
        <v>26</v>
      </c>
      <c r="G696" s="14">
        <v>990</v>
      </c>
      <c r="H696" s="14">
        <v>8910</v>
      </c>
      <c r="I696" s="14">
        <v>11880</v>
      </c>
      <c r="J696" s="15">
        <v>0.75</v>
      </c>
    </row>
    <row r="697" spans="1:10" x14ac:dyDescent="0.25">
      <c r="A697" s="9">
        <v>113</v>
      </c>
      <c r="B697" s="16">
        <v>40909</v>
      </c>
      <c r="C697" s="11">
        <v>6</v>
      </c>
      <c r="D697" s="11" t="s">
        <v>106</v>
      </c>
      <c r="E697" s="11" t="s">
        <v>133</v>
      </c>
      <c r="F697" s="11" t="s">
        <v>26</v>
      </c>
      <c r="G697" s="17">
        <v>990</v>
      </c>
      <c r="H697" s="17">
        <v>5940</v>
      </c>
      <c r="I697" s="17">
        <v>11880</v>
      </c>
      <c r="J697" s="18">
        <v>0.5</v>
      </c>
    </row>
    <row r="698" spans="1:10" x14ac:dyDescent="0.25">
      <c r="A698" s="8">
        <v>113</v>
      </c>
      <c r="B698" s="13">
        <v>41275</v>
      </c>
      <c r="C698" s="10">
        <v>9</v>
      </c>
      <c r="D698" s="10" t="s">
        <v>106</v>
      </c>
      <c r="E698" s="10" t="s">
        <v>133</v>
      </c>
      <c r="F698" s="10" t="s">
        <v>26</v>
      </c>
      <c r="G698" s="14">
        <v>990</v>
      </c>
      <c r="H698" s="14">
        <v>8910</v>
      </c>
      <c r="I698" s="14">
        <v>11880</v>
      </c>
      <c r="J698" s="15">
        <v>0.75</v>
      </c>
    </row>
    <row r="699" spans="1:10" x14ac:dyDescent="0.25">
      <c r="A699" s="9">
        <v>113</v>
      </c>
      <c r="B699" s="16">
        <v>41640</v>
      </c>
      <c r="C699" s="11">
        <v>6</v>
      </c>
      <c r="D699" s="11" t="s">
        <v>106</v>
      </c>
      <c r="E699" s="11" t="s">
        <v>133</v>
      </c>
      <c r="F699" s="11" t="s">
        <v>26</v>
      </c>
      <c r="G699" s="17">
        <v>990</v>
      </c>
      <c r="H699" s="17">
        <v>5940</v>
      </c>
      <c r="I699" s="17">
        <v>11880</v>
      </c>
      <c r="J699" s="18">
        <v>0.5</v>
      </c>
    </row>
    <row r="700" spans="1:10" x14ac:dyDescent="0.25">
      <c r="A700" s="8">
        <v>113</v>
      </c>
      <c r="B700" s="13">
        <v>42005</v>
      </c>
      <c r="C700" s="10">
        <v>7</v>
      </c>
      <c r="D700" s="10" t="s">
        <v>106</v>
      </c>
      <c r="E700" s="10" t="s">
        <v>133</v>
      </c>
      <c r="F700" s="10" t="s">
        <v>26</v>
      </c>
      <c r="G700" s="14">
        <v>990</v>
      </c>
      <c r="H700" s="14">
        <v>6930</v>
      </c>
      <c r="I700" s="14">
        <v>11880</v>
      </c>
      <c r="J700" s="15">
        <v>0.58333333333333337</v>
      </c>
    </row>
    <row r="701" spans="1:10" x14ac:dyDescent="0.25">
      <c r="A701" s="9">
        <v>113</v>
      </c>
      <c r="B701" s="16">
        <v>42370</v>
      </c>
      <c r="C701" s="11">
        <v>7</v>
      </c>
      <c r="D701" s="11" t="s">
        <v>106</v>
      </c>
      <c r="E701" s="11" t="s">
        <v>133</v>
      </c>
      <c r="F701" s="11" t="s">
        <v>26</v>
      </c>
      <c r="G701" s="17">
        <v>990</v>
      </c>
      <c r="H701" s="17">
        <v>6930</v>
      </c>
      <c r="I701" s="17">
        <v>11880</v>
      </c>
      <c r="J701" s="18">
        <v>0.58333333333333337</v>
      </c>
    </row>
    <row r="702" spans="1:10" x14ac:dyDescent="0.25">
      <c r="A702" s="8">
        <v>113</v>
      </c>
      <c r="B702" s="13">
        <v>42736</v>
      </c>
      <c r="C702" s="10">
        <v>10</v>
      </c>
      <c r="D702" s="10" t="s">
        <v>106</v>
      </c>
      <c r="E702" s="10" t="s">
        <v>133</v>
      </c>
      <c r="F702" s="10" t="s">
        <v>26</v>
      </c>
      <c r="G702" s="14">
        <v>990</v>
      </c>
      <c r="H702" s="14">
        <v>9900</v>
      </c>
      <c r="I702" s="14">
        <v>11880</v>
      </c>
      <c r="J702" s="15">
        <v>0.83333333333333337</v>
      </c>
    </row>
    <row r="703" spans="1:10" x14ac:dyDescent="0.25">
      <c r="A703" s="9">
        <v>113</v>
      </c>
      <c r="B703" s="16">
        <v>43101</v>
      </c>
      <c r="C703" s="11">
        <v>10</v>
      </c>
      <c r="D703" s="11" t="s">
        <v>106</v>
      </c>
      <c r="E703" s="11" t="s">
        <v>133</v>
      </c>
      <c r="F703" s="11" t="s">
        <v>26</v>
      </c>
      <c r="G703" s="17">
        <v>990</v>
      </c>
      <c r="H703" s="17">
        <v>9900</v>
      </c>
      <c r="I703" s="17">
        <v>11880</v>
      </c>
      <c r="J703" s="18">
        <v>0.83333333333333337</v>
      </c>
    </row>
    <row r="704" spans="1:10" x14ac:dyDescent="0.25">
      <c r="A704" s="8">
        <v>113</v>
      </c>
      <c r="B704" s="13">
        <v>43466</v>
      </c>
      <c r="C704" s="10">
        <v>6</v>
      </c>
      <c r="D704" s="10" t="s">
        <v>106</v>
      </c>
      <c r="E704" s="10" t="s">
        <v>133</v>
      </c>
      <c r="F704" s="10" t="s">
        <v>26</v>
      </c>
      <c r="G704" s="14">
        <v>990</v>
      </c>
      <c r="H704" s="14">
        <v>5940</v>
      </c>
      <c r="I704" s="14">
        <v>11880</v>
      </c>
      <c r="J704" s="15">
        <v>0.5</v>
      </c>
    </row>
    <row r="705" spans="1:10" x14ac:dyDescent="0.25">
      <c r="A705" s="9">
        <v>114</v>
      </c>
      <c r="B705" s="16">
        <v>36892</v>
      </c>
      <c r="C705" s="11">
        <v>7</v>
      </c>
      <c r="D705" s="11" t="s">
        <v>106</v>
      </c>
      <c r="E705" s="11" t="s">
        <v>133</v>
      </c>
      <c r="F705" s="11" t="s">
        <v>20</v>
      </c>
      <c r="G705" s="17">
        <v>275</v>
      </c>
      <c r="H705" s="17">
        <v>1925</v>
      </c>
      <c r="I705" s="17">
        <v>3300</v>
      </c>
      <c r="J705" s="18">
        <v>0.58333333333333337</v>
      </c>
    </row>
    <row r="706" spans="1:10" x14ac:dyDescent="0.25">
      <c r="A706" s="8">
        <v>114</v>
      </c>
      <c r="B706" s="13">
        <v>37257</v>
      </c>
      <c r="C706" s="10">
        <v>9</v>
      </c>
      <c r="D706" s="10" t="s">
        <v>106</v>
      </c>
      <c r="E706" s="10" t="s">
        <v>133</v>
      </c>
      <c r="F706" s="10" t="s">
        <v>20</v>
      </c>
      <c r="G706" s="14">
        <v>275</v>
      </c>
      <c r="H706" s="14">
        <v>2475</v>
      </c>
      <c r="I706" s="14">
        <v>3300</v>
      </c>
      <c r="J706" s="15">
        <v>0.75</v>
      </c>
    </row>
    <row r="707" spans="1:10" x14ac:dyDescent="0.25">
      <c r="A707" s="9">
        <v>114</v>
      </c>
      <c r="B707" s="16">
        <v>37622</v>
      </c>
      <c r="C707" s="11">
        <v>10</v>
      </c>
      <c r="D707" s="11" t="s">
        <v>106</v>
      </c>
      <c r="E707" s="11" t="s">
        <v>133</v>
      </c>
      <c r="F707" s="11" t="s">
        <v>20</v>
      </c>
      <c r="G707" s="17">
        <v>275</v>
      </c>
      <c r="H707" s="17">
        <v>2750</v>
      </c>
      <c r="I707" s="17">
        <v>3300</v>
      </c>
      <c r="J707" s="18">
        <v>0.83333333333333337</v>
      </c>
    </row>
    <row r="708" spans="1:10" x14ac:dyDescent="0.25">
      <c r="A708" s="8">
        <v>114</v>
      </c>
      <c r="B708" s="13">
        <v>37987</v>
      </c>
      <c r="C708" s="10">
        <v>10</v>
      </c>
      <c r="D708" s="10" t="s">
        <v>106</v>
      </c>
      <c r="E708" s="10" t="s">
        <v>133</v>
      </c>
      <c r="F708" s="10" t="s">
        <v>20</v>
      </c>
      <c r="G708" s="14">
        <v>275</v>
      </c>
      <c r="H708" s="14">
        <v>2750</v>
      </c>
      <c r="I708" s="14">
        <v>3300</v>
      </c>
      <c r="J708" s="15">
        <v>0.83333333333333337</v>
      </c>
    </row>
    <row r="709" spans="1:10" x14ac:dyDescent="0.25">
      <c r="A709" s="9">
        <v>114</v>
      </c>
      <c r="B709" s="16">
        <v>38353</v>
      </c>
      <c r="C709" s="11">
        <v>9</v>
      </c>
      <c r="D709" s="11" t="s">
        <v>106</v>
      </c>
      <c r="E709" s="11" t="s">
        <v>133</v>
      </c>
      <c r="F709" s="11" t="s">
        <v>20</v>
      </c>
      <c r="G709" s="17">
        <v>275</v>
      </c>
      <c r="H709" s="17">
        <v>2475</v>
      </c>
      <c r="I709" s="17">
        <v>3300</v>
      </c>
      <c r="J709" s="18">
        <v>0.75</v>
      </c>
    </row>
    <row r="710" spans="1:10" x14ac:dyDescent="0.25">
      <c r="A710" s="8">
        <v>114</v>
      </c>
      <c r="B710" s="13">
        <v>38718</v>
      </c>
      <c r="C710" s="10">
        <v>7</v>
      </c>
      <c r="D710" s="10" t="s">
        <v>106</v>
      </c>
      <c r="E710" s="10" t="s">
        <v>133</v>
      </c>
      <c r="F710" s="10" t="s">
        <v>20</v>
      </c>
      <c r="G710" s="14">
        <v>275</v>
      </c>
      <c r="H710" s="14">
        <v>1925</v>
      </c>
      <c r="I710" s="14">
        <v>3300</v>
      </c>
      <c r="J710" s="15">
        <v>0.58333333333333337</v>
      </c>
    </row>
    <row r="711" spans="1:10" x14ac:dyDescent="0.25">
      <c r="A711" s="9">
        <v>114</v>
      </c>
      <c r="B711" s="16">
        <v>39083</v>
      </c>
      <c r="C711" s="11">
        <v>6</v>
      </c>
      <c r="D711" s="11" t="s">
        <v>106</v>
      </c>
      <c r="E711" s="11" t="s">
        <v>133</v>
      </c>
      <c r="F711" s="11" t="s">
        <v>20</v>
      </c>
      <c r="G711" s="17">
        <v>275</v>
      </c>
      <c r="H711" s="17">
        <v>1650</v>
      </c>
      <c r="I711" s="17">
        <v>3300</v>
      </c>
      <c r="J711" s="18">
        <v>0.5</v>
      </c>
    </row>
    <row r="712" spans="1:10" x14ac:dyDescent="0.25">
      <c r="A712" s="8">
        <v>114</v>
      </c>
      <c r="B712" s="13">
        <v>39448</v>
      </c>
      <c r="C712" s="10">
        <v>7</v>
      </c>
      <c r="D712" s="10" t="s">
        <v>106</v>
      </c>
      <c r="E712" s="10" t="s">
        <v>133</v>
      </c>
      <c r="F712" s="10" t="s">
        <v>20</v>
      </c>
      <c r="G712" s="14">
        <v>275</v>
      </c>
      <c r="H712" s="14">
        <v>1925</v>
      </c>
      <c r="I712" s="14">
        <v>3300</v>
      </c>
      <c r="J712" s="15">
        <v>0.58333333333333337</v>
      </c>
    </row>
    <row r="713" spans="1:10" x14ac:dyDescent="0.25">
      <c r="A713" s="9">
        <v>114</v>
      </c>
      <c r="B713" s="16">
        <v>39814</v>
      </c>
      <c r="C713" s="11">
        <v>10</v>
      </c>
      <c r="D713" s="11" t="s">
        <v>106</v>
      </c>
      <c r="E713" s="11" t="s">
        <v>133</v>
      </c>
      <c r="F713" s="11" t="s">
        <v>20</v>
      </c>
      <c r="G713" s="17">
        <v>275</v>
      </c>
      <c r="H713" s="17">
        <v>2750</v>
      </c>
      <c r="I713" s="17">
        <v>3300</v>
      </c>
      <c r="J713" s="18">
        <v>0.83333333333333337</v>
      </c>
    </row>
    <row r="714" spans="1:10" x14ac:dyDescent="0.25">
      <c r="A714" s="8">
        <v>114</v>
      </c>
      <c r="B714" s="13">
        <v>40179</v>
      </c>
      <c r="C714" s="10">
        <v>8</v>
      </c>
      <c r="D714" s="10" t="s">
        <v>106</v>
      </c>
      <c r="E714" s="10" t="s">
        <v>133</v>
      </c>
      <c r="F714" s="10" t="s">
        <v>20</v>
      </c>
      <c r="G714" s="14">
        <v>275</v>
      </c>
      <c r="H714" s="14">
        <v>2200</v>
      </c>
      <c r="I714" s="14">
        <v>3300</v>
      </c>
      <c r="J714" s="15">
        <v>0.66666666666666663</v>
      </c>
    </row>
    <row r="715" spans="1:10" x14ac:dyDescent="0.25">
      <c r="A715" s="9">
        <v>114</v>
      </c>
      <c r="B715" s="16">
        <v>40544</v>
      </c>
      <c r="C715" s="11">
        <v>6</v>
      </c>
      <c r="D715" s="11" t="s">
        <v>106</v>
      </c>
      <c r="E715" s="11" t="s">
        <v>133</v>
      </c>
      <c r="F715" s="11" t="s">
        <v>20</v>
      </c>
      <c r="G715" s="17">
        <v>275</v>
      </c>
      <c r="H715" s="17">
        <v>1650</v>
      </c>
      <c r="I715" s="17">
        <v>3300</v>
      </c>
      <c r="J715" s="18">
        <v>0.5</v>
      </c>
    </row>
    <row r="716" spans="1:10" x14ac:dyDescent="0.25">
      <c r="A716" s="8">
        <v>114</v>
      </c>
      <c r="B716" s="13">
        <v>40909</v>
      </c>
      <c r="C716" s="10">
        <v>10</v>
      </c>
      <c r="D716" s="10" t="s">
        <v>106</v>
      </c>
      <c r="E716" s="10" t="s">
        <v>133</v>
      </c>
      <c r="F716" s="10" t="s">
        <v>20</v>
      </c>
      <c r="G716" s="14">
        <v>275</v>
      </c>
      <c r="H716" s="14">
        <v>2750</v>
      </c>
      <c r="I716" s="14">
        <v>3300</v>
      </c>
      <c r="J716" s="15">
        <v>0.83333333333333337</v>
      </c>
    </row>
    <row r="717" spans="1:10" x14ac:dyDescent="0.25">
      <c r="A717" s="9">
        <v>114</v>
      </c>
      <c r="B717" s="16">
        <v>41275</v>
      </c>
      <c r="C717" s="11">
        <v>10</v>
      </c>
      <c r="D717" s="11" t="s">
        <v>106</v>
      </c>
      <c r="E717" s="11" t="s">
        <v>133</v>
      </c>
      <c r="F717" s="11" t="s">
        <v>20</v>
      </c>
      <c r="G717" s="17">
        <v>275</v>
      </c>
      <c r="H717" s="17">
        <v>2750</v>
      </c>
      <c r="I717" s="17">
        <v>3300</v>
      </c>
      <c r="J717" s="18">
        <v>0.83333333333333337</v>
      </c>
    </row>
    <row r="718" spans="1:10" x14ac:dyDescent="0.25">
      <c r="A718" s="8">
        <v>114</v>
      </c>
      <c r="B718" s="13">
        <v>41640</v>
      </c>
      <c r="C718" s="10">
        <v>9</v>
      </c>
      <c r="D718" s="10" t="s">
        <v>106</v>
      </c>
      <c r="E718" s="10" t="s">
        <v>133</v>
      </c>
      <c r="F718" s="10" t="s">
        <v>20</v>
      </c>
      <c r="G718" s="14">
        <v>275</v>
      </c>
      <c r="H718" s="14">
        <v>2475</v>
      </c>
      <c r="I718" s="14">
        <v>3300</v>
      </c>
      <c r="J718" s="15">
        <v>0.75</v>
      </c>
    </row>
    <row r="719" spans="1:10" x14ac:dyDescent="0.25">
      <c r="A719" s="9">
        <v>114</v>
      </c>
      <c r="B719" s="16">
        <v>42005</v>
      </c>
      <c r="C719" s="11">
        <v>6</v>
      </c>
      <c r="D719" s="11" t="s">
        <v>106</v>
      </c>
      <c r="E719" s="11" t="s">
        <v>133</v>
      </c>
      <c r="F719" s="11" t="s">
        <v>20</v>
      </c>
      <c r="G719" s="17">
        <v>275</v>
      </c>
      <c r="H719" s="17">
        <v>1650</v>
      </c>
      <c r="I719" s="17">
        <v>3300</v>
      </c>
      <c r="J719" s="18">
        <v>0.5</v>
      </c>
    </row>
    <row r="720" spans="1:10" x14ac:dyDescent="0.25">
      <c r="A720" s="8">
        <v>114</v>
      </c>
      <c r="B720" s="13">
        <v>42370</v>
      </c>
      <c r="C720" s="10">
        <v>9</v>
      </c>
      <c r="D720" s="10" t="s">
        <v>106</v>
      </c>
      <c r="E720" s="10" t="s">
        <v>133</v>
      </c>
      <c r="F720" s="10" t="s">
        <v>20</v>
      </c>
      <c r="G720" s="14">
        <v>275</v>
      </c>
      <c r="H720" s="14">
        <v>2475</v>
      </c>
      <c r="I720" s="14">
        <v>3300</v>
      </c>
      <c r="J720" s="15">
        <v>0.75</v>
      </c>
    </row>
    <row r="721" spans="1:10" x14ac:dyDescent="0.25">
      <c r="A721" s="9">
        <v>114</v>
      </c>
      <c r="B721" s="16">
        <v>42736</v>
      </c>
      <c r="C721" s="11">
        <v>9</v>
      </c>
      <c r="D721" s="11" t="s">
        <v>106</v>
      </c>
      <c r="E721" s="11" t="s">
        <v>133</v>
      </c>
      <c r="F721" s="11" t="s">
        <v>20</v>
      </c>
      <c r="G721" s="17">
        <v>275</v>
      </c>
      <c r="H721" s="17">
        <v>2475</v>
      </c>
      <c r="I721" s="17">
        <v>3300</v>
      </c>
      <c r="J721" s="18">
        <v>0.75</v>
      </c>
    </row>
    <row r="722" spans="1:10" x14ac:dyDescent="0.25">
      <c r="A722" s="8">
        <v>114</v>
      </c>
      <c r="B722" s="13">
        <v>43101</v>
      </c>
      <c r="C722" s="10">
        <v>12</v>
      </c>
      <c r="D722" s="10" t="s">
        <v>106</v>
      </c>
      <c r="E722" s="10" t="s">
        <v>133</v>
      </c>
      <c r="F722" s="10" t="s">
        <v>20</v>
      </c>
      <c r="G722" s="14">
        <v>275</v>
      </c>
      <c r="H722" s="14">
        <v>3300</v>
      </c>
      <c r="I722" s="14">
        <v>3300</v>
      </c>
      <c r="J722" s="15">
        <v>1</v>
      </c>
    </row>
    <row r="723" spans="1:10" x14ac:dyDescent="0.25">
      <c r="A723" s="9">
        <v>114</v>
      </c>
      <c r="B723" s="16">
        <v>43466</v>
      </c>
      <c r="C723" s="11">
        <v>6</v>
      </c>
      <c r="D723" s="11" t="s">
        <v>106</v>
      </c>
      <c r="E723" s="11" t="s">
        <v>133</v>
      </c>
      <c r="F723" s="11" t="s">
        <v>20</v>
      </c>
      <c r="G723" s="17">
        <v>275</v>
      </c>
      <c r="H723" s="17">
        <v>1650</v>
      </c>
      <c r="I723" s="17">
        <v>3300</v>
      </c>
      <c r="J723" s="18">
        <v>0.5</v>
      </c>
    </row>
    <row r="724" spans="1:10" x14ac:dyDescent="0.25">
      <c r="A724" s="8">
        <v>115</v>
      </c>
      <c r="B724" s="13">
        <v>36892</v>
      </c>
      <c r="C724" s="10">
        <v>8</v>
      </c>
      <c r="D724" s="10" t="s">
        <v>106</v>
      </c>
      <c r="E724" s="10" t="s">
        <v>133</v>
      </c>
      <c r="F724" s="10" t="s">
        <v>20</v>
      </c>
      <c r="G724" s="14">
        <v>330</v>
      </c>
      <c r="H724" s="14">
        <v>2640</v>
      </c>
      <c r="I724" s="14">
        <v>3960</v>
      </c>
      <c r="J724" s="15">
        <v>0.66666666666666663</v>
      </c>
    </row>
    <row r="725" spans="1:10" x14ac:dyDescent="0.25">
      <c r="A725" s="9">
        <v>115</v>
      </c>
      <c r="B725" s="16">
        <v>37257</v>
      </c>
      <c r="C725" s="11">
        <v>9</v>
      </c>
      <c r="D725" s="11" t="s">
        <v>106</v>
      </c>
      <c r="E725" s="11" t="s">
        <v>133</v>
      </c>
      <c r="F725" s="11" t="s">
        <v>20</v>
      </c>
      <c r="G725" s="17">
        <v>330</v>
      </c>
      <c r="H725" s="17">
        <v>2970</v>
      </c>
      <c r="I725" s="17">
        <v>3960</v>
      </c>
      <c r="J725" s="18">
        <v>0.75</v>
      </c>
    </row>
    <row r="726" spans="1:10" x14ac:dyDescent="0.25">
      <c r="A726" s="8">
        <v>115</v>
      </c>
      <c r="B726" s="13">
        <v>37622</v>
      </c>
      <c r="C726" s="10">
        <v>8</v>
      </c>
      <c r="D726" s="10" t="s">
        <v>106</v>
      </c>
      <c r="E726" s="10" t="s">
        <v>133</v>
      </c>
      <c r="F726" s="10" t="s">
        <v>20</v>
      </c>
      <c r="G726" s="14">
        <v>330</v>
      </c>
      <c r="H726" s="14">
        <v>2640</v>
      </c>
      <c r="I726" s="14">
        <v>3960</v>
      </c>
      <c r="J726" s="15">
        <v>0.66666666666666663</v>
      </c>
    </row>
    <row r="727" spans="1:10" x14ac:dyDescent="0.25">
      <c r="A727" s="9">
        <v>115</v>
      </c>
      <c r="B727" s="16">
        <v>37987</v>
      </c>
      <c r="C727" s="11">
        <v>6</v>
      </c>
      <c r="D727" s="11" t="s">
        <v>106</v>
      </c>
      <c r="E727" s="11" t="s">
        <v>133</v>
      </c>
      <c r="F727" s="11" t="s">
        <v>20</v>
      </c>
      <c r="G727" s="17">
        <v>330</v>
      </c>
      <c r="H727" s="17">
        <v>1980</v>
      </c>
      <c r="I727" s="17">
        <v>3960</v>
      </c>
      <c r="J727" s="18">
        <v>0.5</v>
      </c>
    </row>
    <row r="728" spans="1:10" x14ac:dyDescent="0.25">
      <c r="A728" s="8">
        <v>115</v>
      </c>
      <c r="B728" s="13">
        <v>38353</v>
      </c>
      <c r="C728" s="10">
        <v>8</v>
      </c>
      <c r="D728" s="10" t="s">
        <v>106</v>
      </c>
      <c r="E728" s="10" t="s">
        <v>133</v>
      </c>
      <c r="F728" s="10" t="s">
        <v>20</v>
      </c>
      <c r="G728" s="14">
        <v>330</v>
      </c>
      <c r="H728" s="14">
        <v>2640</v>
      </c>
      <c r="I728" s="14">
        <v>3960</v>
      </c>
      <c r="J728" s="15">
        <v>0.66666666666666663</v>
      </c>
    </row>
    <row r="729" spans="1:10" x14ac:dyDescent="0.25">
      <c r="A729" s="9">
        <v>115</v>
      </c>
      <c r="B729" s="16">
        <v>38718</v>
      </c>
      <c r="C729" s="11">
        <v>9</v>
      </c>
      <c r="D729" s="11" t="s">
        <v>106</v>
      </c>
      <c r="E729" s="11" t="s">
        <v>133</v>
      </c>
      <c r="F729" s="11" t="s">
        <v>20</v>
      </c>
      <c r="G729" s="17">
        <v>330</v>
      </c>
      <c r="H729" s="17">
        <v>2970</v>
      </c>
      <c r="I729" s="17">
        <v>3960</v>
      </c>
      <c r="J729" s="18">
        <v>0.75</v>
      </c>
    </row>
    <row r="730" spans="1:10" x14ac:dyDescent="0.25">
      <c r="A730" s="8">
        <v>115</v>
      </c>
      <c r="B730" s="13">
        <v>39083</v>
      </c>
      <c r="C730" s="10">
        <v>9</v>
      </c>
      <c r="D730" s="10" t="s">
        <v>106</v>
      </c>
      <c r="E730" s="10" t="s">
        <v>133</v>
      </c>
      <c r="F730" s="10" t="s">
        <v>20</v>
      </c>
      <c r="G730" s="14">
        <v>330</v>
      </c>
      <c r="H730" s="14">
        <v>2970</v>
      </c>
      <c r="I730" s="14">
        <v>3960</v>
      </c>
      <c r="J730" s="15">
        <v>0.75</v>
      </c>
    </row>
    <row r="731" spans="1:10" x14ac:dyDescent="0.25">
      <c r="A731" s="9">
        <v>115</v>
      </c>
      <c r="B731" s="16">
        <v>39448</v>
      </c>
      <c r="C731" s="11">
        <v>8</v>
      </c>
      <c r="D731" s="11" t="s">
        <v>106</v>
      </c>
      <c r="E731" s="11" t="s">
        <v>133</v>
      </c>
      <c r="F731" s="11" t="s">
        <v>20</v>
      </c>
      <c r="G731" s="17">
        <v>330</v>
      </c>
      <c r="H731" s="17">
        <v>2640</v>
      </c>
      <c r="I731" s="17">
        <v>3960</v>
      </c>
      <c r="J731" s="18">
        <v>0.66666666666666663</v>
      </c>
    </row>
    <row r="732" spans="1:10" x14ac:dyDescent="0.25">
      <c r="A732" s="8">
        <v>115</v>
      </c>
      <c r="B732" s="13">
        <v>39814</v>
      </c>
      <c r="C732" s="10">
        <v>7</v>
      </c>
      <c r="D732" s="10" t="s">
        <v>106</v>
      </c>
      <c r="E732" s="10" t="s">
        <v>133</v>
      </c>
      <c r="F732" s="10" t="s">
        <v>20</v>
      </c>
      <c r="G732" s="14">
        <v>330</v>
      </c>
      <c r="H732" s="14">
        <v>2310</v>
      </c>
      <c r="I732" s="14">
        <v>3960</v>
      </c>
      <c r="J732" s="15">
        <v>0.58333333333333337</v>
      </c>
    </row>
    <row r="733" spans="1:10" x14ac:dyDescent="0.25">
      <c r="A733" s="9">
        <v>115</v>
      </c>
      <c r="B733" s="16">
        <v>40179</v>
      </c>
      <c r="C733" s="11">
        <v>10</v>
      </c>
      <c r="D733" s="11" t="s">
        <v>106</v>
      </c>
      <c r="E733" s="11" t="s">
        <v>133</v>
      </c>
      <c r="F733" s="11" t="s">
        <v>20</v>
      </c>
      <c r="G733" s="17">
        <v>330</v>
      </c>
      <c r="H733" s="17">
        <v>3300</v>
      </c>
      <c r="I733" s="17">
        <v>3960</v>
      </c>
      <c r="J733" s="18">
        <v>0.83333333333333337</v>
      </c>
    </row>
    <row r="734" spans="1:10" x14ac:dyDescent="0.25">
      <c r="A734" s="8">
        <v>115</v>
      </c>
      <c r="B734" s="13">
        <v>40544</v>
      </c>
      <c r="C734" s="10">
        <v>10</v>
      </c>
      <c r="D734" s="10" t="s">
        <v>106</v>
      </c>
      <c r="E734" s="10" t="s">
        <v>133</v>
      </c>
      <c r="F734" s="10" t="s">
        <v>20</v>
      </c>
      <c r="G734" s="14">
        <v>330</v>
      </c>
      <c r="H734" s="14">
        <v>3300</v>
      </c>
      <c r="I734" s="14">
        <v>3960</v>
      </c>
      <c r="J734" s="15">
        <v>0.83333333333333337</v>
      </c>
    </row>
    <row r="735" spans="1:10" x14ac:dyDescent="0.25">
      <c r="A735" s="9">
        <v>115</v>
      </c>
      <c r="B735" s="16">
        <v>40909</v>
      </c>
      <c r="C735" s="11">
        <v>7</v>
      </c>
      <c r="D735" s="11" t="s">
        <v>106</v>
      </c>
      <c r="E735" s="11" t="s">
        <v>133</v>
      </c>
      <c r="F735" s="11" t="s">
        <v>20</v>
      </c>
      <c r="G735" s="17">
        <v>330</v>
      </c>
      <c r="H735" s="17">
        <v>2310</v>
      </c>
      <c r="I735" s="17">
        <v>3960</v>
      </c>
      <c r="J735" s="18">
        <v>0.58333333333333337</v>
      </c>
    </row>
    <row r="736" spans="1:10" x14ac:dyDescent="0.25">
      <c r="A736" s="8">
        <v>115</v>
      </c>
      <c r="B736" s="13">
        <v>41275</v>
      </c>
      <c r="C736" s="10">
        <v>7</v>
      </c>
      <c r="D736" s="10" t="s">
        <v>106</v>
      </c>
      <c r="E736" s="10" t="s">
        <v>133</v>
      </c>
      <c r="F736" s="10" t="s">
        <v>20</v>
      </c>
      <c r="G736" s="14">
        <v>330</v>
      </c>
      <c r="H736" s="14">
        <v>2310</v>
      </c>
      <c r="I736" s="14">
        <v>3960</v>
      </c>
      <c r="J736" s="15">
        <v>0.58333333333333337</v>
      </c>
    </row>
    <row r="737" spans="1:10" x14ac:dyDescent="0.25">
      <c r="A737" s="9">
        <v>115</v>
      </c>
      <c r="B737" s="16">
        <v>41640</v>
      </c>
      <c r="C737" s="11">
        <v>9</v>
      </c>
      <c r="D737" s="11" t="s">
        <v>106</v>
      </c>
      <c r="E737" s="11" t="s">
        <v>133</v>
      </c>
      <c r="F737" s="11" t="s">
        <v>20</v>
      </c>
      <c r="G737" s="17">
        <v>330</v>
      </c>
      <c r="H737" s="17">
        <v>2970</v>
      </c>
      <c r="I737" s="17">
        <v>3960</v>
      </c>
      <c r="J737" s="18">
        <v>0.75</v>
      </c>
    </row>
    <row r="738" spans="1:10" x14ac:dyDescent="0.25">
      <c r="A738" s="8">
        <v>115</v>
      </c>
      <c r="B738" s="13">
        <v>42005</v>
      </c>
      <c r="C738" s="10">
        <v>7</v>
      </c>
      <c r="D738" s="10" t="s">
        <v>106</v>
      </c>
      <c r="E738" s="10" t="s">
        <v>133</v>
      </c>
      <c r="F738" s="10" t="s">
        <v>20</v>
      </c>
      <c r="G738" s="14">
        <v>330</v>
      </c>
      <c r="H738" s="14">
        <v>2310</v>
      </c>
      <c r="I738" s="14">
        <v>3960</v>
      </c>
      <c r="J738" s="15">
        <v>0.58333333333333337</v>
      </c>
    </row>
    <row r="739" spans="1:10" x14ac:dyDescent="0.25">
      <c r="A739" s="9">
        <v>115</v>
      </c>
      <c r="B739" s="16">
        <v>42370</v>
      </c>
      <c r="C739" s="11">
        <v>8</v>
      </c>
      <c r="D739" s="11" t="s">
        <v>106</v>
      </c>
      <c r="E739" s="11" t="s">
        <v>133</v>
      </c>
      <c r="F739" s="11" t="s">
        <v>20</v>
      </c>
      <c r="G739" s="17">
        <v>330</v>
      </c>
      <c r="H739" s="17">
        <v>2640</v>
      </c>
      <c r="I739" s="17">
        <v>3960</v>
      </c>
      <c r="J739" s="18">
        <v>0.66666666666666663</v>
      </c>
    </row>
    <row r="740" spans="1:10" x14ac:dyDescent="0.25">
      <c r="A740" s="8">
        <v>115</v>
      </c>
      <c r="B740" s="13">
        <v>42736</v>
      </c>
      <c r="C740" s="10">
        <v>8</v>
      </c>
      <c r="D740" s="10" t="s">
        <v>106</v>
      </c>
      <c r="E740" s="10" t="s">
        <v>133</v>
      </c>
      <c r="F740" s="10" t="s">
        <v>20</v>
      </c>
      <c r="G740" s="14">
        <v>330</v>
      </c>
      <c r="H740" s="14">
        <v>2640</v>
      </c>
      <c r="I740" s="14">
        <v>3960</v>
      </c>
      <c r="J740" s="15">
        <v>0.66666666666666663</v>
      </c>
    </row>
    <row r="741" spans="1:10" x14ac:dyDescent="0.25">
      <c r="A741" s="9">
        <v>115</v>
      </c>
      <c r="B741" s="16">
        <v>43101</v>
      </c>
      <c r="C741" s="11">
        <v>9</v>
      </c>
      <c r="D741" s="11" t="s">
        <v>106</v>
      </c>
      <c r="E741" s="11" t="s">
        <v>133</v>
      </c>
      <c r="F741" s="11" t="s">
        <v>20</v>
      </c>
      <c r="G741" s="17">
        <v>330</v>
      </c>
      <c r="H741" s="17">
        <v>2970</v>
      </c>
      <c r="I741" s="17">
        <v>3960</v>
      </c>
      <c r="J741" s="18">
        <v>0.75</v>
      </c>
    </row>
    <row r="742" spans="1:10" x14ac:dyDescent="0.25">
      <c r="A742" s="8">
        <v>115</v>
      </c>
      <c r="B742" s="13">
        <v>43466</v>
      </c>
      <c r="C742" s="10">
        <v>8</v>
      </c>
      <c r="D742" s="10" t="s">
        <v>106</v>
      </c>
      <c r="E742" s="10" t="s">
        <v>133</v>
      </c>
      <c r="F742" s="10" t="s">
        <v>20</v>
      </c>
      <c r="G742" s="14">
        <v>330</v>
      </c>
      <c r="H742" s="14">
        <v>2640</v>
      </c>
      <c r="I742" s="14">
        <v>3960</v>
      </c>
      <c r="J742" s="15">
        <v>0.66666666666666663</v>
      </c>
    </row>
    <row r="743" spans="1:10" x14ac:dyDescent="0.25">
      <c r="A743" s="9">
        <v>116</v>
      </c>
      <c r="B743" s="16">
        <v>36892</v>
      </c>
      <c r="C743" s="11">
        <v>9</v>
      </c>
      <c r="D743" s="11" t="s">
        <v>106</v>
      </c>
      <c r="E743" s="11" t="s">
        <v>133</v>
      </c>
      <c r="F743" s="11" t="s">
        <v>24</v>
      </c>
      <c r="G743" s="17">
        <v>550</v>
      </c>
      <c r="H743" s="17">
        <v>4950</v>
      </c>
      <c r="I743" s="17">
        <v>6600</v>
      </c>
      <c r="J743" s="18">
        <v>0.75</v>
      </c>
    </row>
    <row r="744" spans="1:10" x14ac:dyDescent="0.25">
      <c r="A744" s="8">
        <v>116</v>
      </c>
      <c r="B744" s="13">
        <v>37257</v>
      </c>
      <c r="C744" s="10">
        <v>10</v>
      </c>
      <c r="D744" s="10" t="s">
        <v>106</v>
      </c>
      <c r="E744" s="10" t="s">
        <v>133</v>
      </c>
      <c r="F744" s="10" t="s">
        <v>24</v>
      </c>
      <c r="G744" s="14">
        <v>550</v>
      </c>
      <c r="H744" s="14">
        <v>5500</v>
      </c>
      <c r="I744" s="14">
        <v>6600</v>
      </c>
      <c r="J744" s="15">
        <v>0.83333333333333337</v>
      </c>
    </row>
    <row r="745" spans="1:10" x14ac:dyDescent="0.25">
      <c r="A745" s="9">
        <v>116</v>
      </c>
      <c r="B745" s="16">
        <v>37622</v>
      </c>
      <c r="C745" s="11">
        <v>9</v>
      </c>
      <c r="D745" s="11" t="s">
        <v>106</v>
      </c>
      <c r="E745" s="11" t="s">
        <v>133</v>
      </c>
      <c r="F745" s="11" t="s">
        <v>24</v>
      </c>
      <c r="G745" s="17">
        <v>550</v>
      </c>
      <c r="H745" s="17">
        <v>4950</v>
      </c>
      <c r="I745" s="17">
        <v>6600</v>
      </c>
      <c r="J745" s="18">
        <v>0.75</v>
      </c>
    </row>
    <row r="746" spans="1:10" x14ac:dyDescent="0.25">
      <c r="A746" s="8">
        <v>116</v>
      </c>
      <c r="B746" s="13">
        <v>37987</v>
      </c>
      <c r="C746" s="10">
        <v>10</v>
      </c>
      <c r="D746" s="10" t="s">
        <v>106</v>
      </c>
      <c r="E746" s="10" t="s">
        <v>133</v>
      </c>
      <c r="F746" s="10" t="s">
        <v>24</v>
      </c>
      <c r="G746" s="14">
        <v>550</v>
      </c>
      <c r="H746" s="14">
        <v>5500</v>
      </c>
      <c r="I746" s="14">
        <v>6600</v>
      </c>
      <c r="J746" s="15">
        <v>0.83333333333333337</v>
      </c>
    </row>
    <row r="747" spans="1:10" x14ac:dyDescent="0.25">
      <c r="A747" s="9">
        <v>116</v>
      </c>
      <c r="B747" s="16">
        <v>38353</v>
      </c>
      <c r="C747" s="11">
        <v>8</v>
      </c>
      <c r="D747" s="11" t="s">
        <v>106</v>
      </c>
      <c r="E747" s="11" t="s">
        <v>133</v>
      </c>
      <c r="F747" s="11" t="s">
        <v>24</v>
      </c>
      <c r="G747" s="17">
        <v>550</v>
      </c>
      <c r="H747" s="17">
        <v>4400</v>
      </c>
      <c r="I747" s="17">
        <v>6600</v>
      </c>
      <c r="J747" s="18">
        <v>0.66666666666666663</v>
      </c>
    </row>
    <row r="748" spans="1:10" x14ac:dyDescent="0.25">
      <c r="A748" s="8">
        <v>116</v>
      </c>
      <c r="B748" s="13">
        <v>38718</v>
      </c>
      <c r="C748" s="10">
        <v>10</v>
      </c>
      <c r="D748" s="10" t="s">
        <v>106</v>
      </c>
      <c r="E748" s="10" t="s">
        <v>133</v>
      </c>
      <c r="F748" s="10" t="s">
        <v>24</v>
      </c>
      <c r="G748" s="14">
        <v>550</v>
      </c>
      <c r="H748" s="14">
        <v>5500</v>
      </c>
      <c r="I748" s="14">
        <v>6600</v>
      </c>
      <c r="J748" s="15">
        <v>0.83333333333333337</v>
      </c>
    </row>
    <row r="749" spans="1:10" x14ac:dyDescent="0.25">
      <c r="A749" s="9">
        <v>116</v>
      </c>
      <c r="B749" s="16">
        <v>39083</v>
      </c>
      <c r="C749" s="11">
        <v>8</v>
      </c>
      <c r="D749" s="11" t="s">
        <v>106</v>
      </c>
      <c r="E749" s="11" t="s">
        <v>133</v>
      </c>
      <c r="F749" s="11" t="s">
        <v>24</v>
      </c>
      <c r="G749" s="17">
        <v>550</v>
      </c>
      <c r="H749" s="17">
        <v>4400</v>
      </c>
      <c r="I749" s="17">
        <v>6600</v>
      </c>
      <c r="J749" s="18">
        <v>0.66666666666666663</v>
      </c>
    </row>
    <row r="750" spans="1:10" x14ac:dyDescent="0.25">
      <c r="A750" s="8">
        <v>116</v>
      </c>
      <c r="B750" s="13">
        <v>39448</v>
      </c>
      <c r="C750" s="10">
        <v>10</v>
      </c>
      <c r="D750" s="10" t="s">
        <v>106</v>
      </c>
      <c r="E750" s="10" t="s">
        <v>133</v>
      </c>
      <c r="F750" s="10" t="s">
        <v>24</v>
      </c>
      <c r="G750" s="14">
        <v>550</v>
      </c>
      <c r="H750" s="14">
        <v>5500</v>
      </c>
      <c r="I750" s="14">
        <v>6600</v>
      </c>
      <c r="J750" s="15">
        <v>0.83333333333333337</v>
      </c>
    </row>
    <row r="751" spans="1:10" x14ac:dyDescent="0.25">
      <c r="A751" s="9">
        <v>116</v>
      </c>
      <c r="B751" s="16">
        <v>39814</v>
      </c>
      <c r="C751" s="11">
        <v>6</v>
      </c>
      <c r="D751" s="11" t="s">
        <v>106</v>
      </c>
      <c r="E751" s="11" t="s">
        <v>133</v>
      </c>
      <c r="F751" s="11" t="s">
        <v>24</v>
      </c>
      <c r="G751" s="17">
        <v>550</v>
      </c>
      <c r="H751" s="17">
        <v>3300</v>
      </c>
      <c r="I751" s="17">
        <v>6600</v>
      </c>
      <c r="J751" s="18">
        <v>0.5</v>
      </c>
    </row>
    <row r="752" spans="1:10" x14ac:dyDescent="0.25">
      <c r="A752" s="8">
        <v>116</v>
      </c>
      <c r="B752" s="13">
        <v>40179</v>
      </c>
      <c r="C752" s="10">
        <v>9</v>
      </c>
      <c r="D752" s="10" t="s">
        <v>106</v>
      </c>
      <c r="E752" s="10" t="s">
        <v>133</v>
      </c>
      <c r="F752" s="10" t="s">
        <v>24</v>
      </c>
      <c r="G752" s="14">
        <v>550</v>
      </c>
      <c r="H752" s="14">
        <v>4950</v>
      </c>
      <c r="I752" s="14">
        <v>6600</v>
      </c>
      <c r="J752" s="15">
        <v>0.75</v>
      </c>
    </row>
    <row r="753" spans="1:10" x14ac:dyDescent="0.25">
      <c r="A753" s="9">
        <v>116</v>
      </c>
      <c r="B753" s="16">
        <v>40544</v>
      </c>
      <c r="C753" s="11">
        <v>7</v>
      </c>
      <c r="D753" s="11" t="s">
        <v>106</v>
      </c>
      <c r="E753" s="11" t="s">
        <v>133</v>
      </c>
      <c r="F753" s="11" t="s">
        <v>24</v>
      </c>
      <c r="G753" s="17">
        <v>550</v>
      </c>
      <c r="H753" s="17">
        <v>3850</v>
      </c>
      <c r="I753" s="17">
        <v>6600</v>
      </c>
      <c r="J753" s="18">
        <v>0.58333333333333337</v>
      </c>
    </row>
    <row r="754" spans="1:10" x14ac:dyDescent="0.25">
      <c r="A754" s="8">
        <v>116</v>
      </c>
      <c r="B754" s="13">
        <v>40909</v>
      </c>
      <c r="C754" s="10">
        <v>9</v>
      </c>
      <c r="D754" s="10" t="s">
        <v>106</v>
      </c>
      <c r="E754" s="10" t="s">
        <v>133</v>
      </c>
      <c r="F754" s="10" t="s">
        <v>24</v>
      </c>
      <c r="G754" s="14">
        <v>550</v>
      </c>
      <c r="H754" s="14">
        <v>4950</v>
      </c>
      <c r="I754" s="14">
        <v>6600</v>
      </c>
      <c r="J754" s="15">
        <v>0.75</v>
      </c>
    </row>
    <row r="755" spans="1:10" x14ac:dyDescent="0.25">
      <c r="A755" s="9">
        <v>116</v>
      </c>
      <c r="B755" s="16">
        <v>41275</v>
      </c>
      <c r="C755" s="11">
        <v>8</v>
      </c>
      <c r="D755" s="11" t="s">
        <v>106</v>
      </c>
      <c r="E755" s="11" t="s">
        <v>133</v>
      </c>
      <c r="F755" s="11" t="s">
        <v>24</v>
      </c>
      <c r="G755" s="17">
        <v>550</v>
      </c>
      <c r="H755" s="17">
        <v>4400</v>
      </c>
      <c r="I755" s="17">
        <v>6600</v>
      </c>
      <c r="J755" s="18">
        <v>0.66666666666666663</v>
      </c>
    </row>
    <row r="756" spans="1:10" x14ac:dyDescent="0.25">
      <c r="A756" s="8">
        <v>116</v>
      </c>
      <c r="B756" s="13">
        <v>41640</v>
      </c>
      <c r="C756" s="10">
        <v>9</v>
      </c>
      <c r="D756" s="10" t="s">
        <v>106</v>
      </c>
      <c r="E756" s="10" t="s">
        <v>133</v>
      </c>
      <c r="F756" s="10" t="s">
        <v>24</v>
      </c>
      <c r="G756" s="14">
        <v>550</v>
      </c>
      <c r="H756" s="14">
        <v>4950</v>
      </c>
      <c r="I756" s="14">
        <v>6600</v>
      </c>
      <c r="J756" s="15">
        <v>0.75</v>
      </c>
    </row>
    <row r="757" spans="1:10" x14ac:dyDescent="0.25">
      <c r="A757" s="9">
        <v>116</v>
      </c>
      <c r="B757" s="16">
        <v>42005</v>
      </c>
      <c r="C757" s="11">
        <v>6</v>
      </c>
      <c r="D757" s="11" t="s">
        <v>106</v>
      </c>
      <c r="E757" s="11" t="s">
        <v>133</v>
      </c>
      <c r="F757" s="11" t="s">
        <v>24</v>
      </c>
      <c r="G757" s="17">
        <v>550</v>
      </c>
      <c r="H757" s="17">
        <v>3300</v>
      </c>
      <c r="I757" s="17">
        <v>6600</v>
      </c>
      <c r="J757" s="18">
        <v>0.5</v>
      </c>
    </row>
    <row r="758" spans="1:10" x14ac:dyDescent="0.25">
      <c r="A758" s="8">
        <v>116</v>
      </c>
      <c r="B758" s="13">
        <v>42370</v>
      </c>
      <c r="C758" s="10">
        <v>8</v>
      </c>
      <c r="D758" s="10" t="s">
        <v>106</v>
      </c>
      <c r="E758" s="10" t="s">
        <v>133</v>
      </c>
      <c r="F758" s="10" t="s">
        <v>24</v>
      </c>
      <c r="G758" s="14">
        <v>550</v>
      </c>
      <c r="H758" s="14">
        <v>4400</v>
      </c>
      <c r="I758" s="14">
        <v>6600</v>
      </c>
      <c r="J758" s="15">
        <v>0.66666666666666663</v>
      </c>
    </row>
    <row r="759" spans="1:10" x14ac:dyDescent="0.25">
      <c r="A759" s="9">
        <v>116</v>
      </c>
      <c r="B759" s="16">
        <v>42736</v>
      </c>
      <c r="C759" s="11">
        <v>8</v>
      </c>
      <c r="D759" s="11" t="s">
        <v>106</v>
      </c>
      <c r="E759" s="11" t="s">
        <v>133</v>
      </c>
      <c r="F759" s="11" t="s">
        <v>24</v>
      </c>
      <c r="G759" s="17">
        <v>550</v>
      </c>
      <c r="H759" s="17">
        <v>4400</v>
      </c>
      <c r="I759" s="17">
        <v>6600</v>
      </c>
      <c r="J759" s="18">
        <v>0.66666666666666663</v>
      </c>
    </row>
    <row r="760" spans="1:10" x14ac:dyDescent="0.25">
      <c r="A760" s="8">
        <v>116</v>
      </c>
      <c r="B760" s="13">
        <v>43101</v>
      </c>
      <c r="C760" s="10">
        <v>9</v>
      </c>
      <c r="D760" s="10" t="s">
        <v>106</v>
      </c>
      <c r="E760" s="10" t="s">
        <v>133</v>
      </c>
      <c r="F760" s="10" t="s">
        <v>24</v>
      </c>
      <c r="G760" s="14">
        <v>550</v>
      </c>
      <c r="H760" s="14">
        <v>4950</v>
      </c>
      <c r="I760" s="14">
        <v>6600</v>
      </c>
      <c r="J760" s="15">
        <v>0.75</v>
      </c>
    </row>
    <row r="761" spans="1:10" x14ac:dyDescent="0.25">
      <c r="A761" s="9">
        <v>116</v>
      </c>
      <c r="B761" s="16">
        <v>43466</v>
      </c>
      <c r="C761" s="11">
        <v>8</v>
      </c>
      <c r="D761" s="11" t="s">
        <v>106</v>
      </c>
      <c r="E761" s="11" t="s">
        <v>133</v>
      </c>
      <c r="F761" s="11" t="s">
        <v>24</v>
      </c>
      <c r="G761" s="17">
        <v>550</v>
      </c>
      <c r="H761" s="17">
        <v>4400</v>
      </c>
      <c r="I761" s="17">
        <v>6600</v>
      </c>
      <c r="J761" s="18">
        <v>0.66666666666666663</v>
      </c>
    </row>
    <row r="762" spans="1:10" x14ac:dyDescent="0.25">
      <c r="A762" s="8">
        <v>117</v>
      </c>
      <c r="B762" s="13">
        <v>36892</v>
      </c>
      <c r="C762" s="10">
        <v>6</v>
      </c>
      <c r="D762" s="10" t="s">
        <v>106</v>
      </c>
      <c r="E762" s="10" t="s">
        <v>133</v>
      </c>
      <c r="F762" s="10" t="s">
        <v>26</v>
      </c>
      <c r="G762" s="14">
        <v>495</v>
      </c>
      <c r="H762" s="14">
        <v>2970</v>
      </c>
      <c r="I762" s="14">
        <v>5940</v>
      </c>
      <c r="J762" s="15">
        <v>0.5</v>
      </c>
    </row>
    <row r="763" spans="1:10" x14ac:dyDescent="0.25">
      <c r="A763" s="9">
        <v>117</v>
      </c>
      <c r="B763" s="16">
        <v>37257</v>
      </c>
      <c r="C763" s="11">
        <v>7</v>
      </c>
      <c r="D763" s="11" t="s">
        <v>106</v>
      </c>
      <c r="E763" s="11" t="s">
        <v>133</v>
      </c>
      <c r="F763" s="11" t="s">
        <v>26</v>
      </c>
      <c r="G763" s="17">
        <v>495</v>
      </c>
      <c r="H763" s="17">
        <v>3465</v>
      </c>
      <c r="I763" s="17">
        <v>5940</v>
      </c>
      <c r="J763" s="18">
        <v>0.58333333333333337</v>
      </c>
    </row>
    <row r="764" spans="1:10" x14ac:dyDescent="0.25">
      <c r="A764" s="8">
        <v>117</v>
      </c>
      <c r="B764" s="13">
        <v>37622</v>
      </c>
      <c r="C764" s="10">
        <v>10</v>
      </c>
      <c r="D764" s="10" t="s">
        <v>106</v>
      </c>
      <c r="E764" s="10" t="s">
        <v>133</v>
      </c>
      <c r="F764" s="10" t="s">
        <v>26</v>
      </c>
      <c r="G764" s="14">
        <v>495</v>
      </c>
      <c r="H764" s="14">
        <v>4950</v>
      </c>
      <c r="I764" s="14">
        <v>5940</v>
      </c>
      <c r="J764" s="15">
        <v>0.83333333333333337</v>
      </c>
    </row>
    <row r="765" spans="1:10" x14ac:dyDescent="0.25">
      <c r="A765" s="9">
        <v>117</v>
      </c>
      <c r="B765" s="16">
        <v>37987</v>
      </c>
      <c r="C765" s="11">
        <v>10</v>
      </c>
      <c r="D765" s="11" t="s">
        <v>106</v>
      </c>
      <c r="E765" s="11" t="s">
        <v>133</v>
      </c>
      <c r="F765" s="11" t="s">
        <v>26</v>
      </c>
      <c r="G765" s="17">
        <v>495</v>
      </c>
      <c r="H765" s="17">
        <v>4950</v>
      </c>
      <c r="I765" s="17">
        <v>5940</v>
      </c>
      <c r="J765" s="18">
        <v>0.83333333333333337</v>
      </c>
    </row>
    <row r="766" spans="1:10" x14ac:dyDescent="0.25">
      <c r="A766" s="8">
        <v>117</v>
      </c>
      <c r="B766" s="13">
        <v>38353</v>
      </c>
      <c r="C766" s="10">
        <v>9</v>
      </c>
      <c r="D766" s="10" t="s">
        <v>106</v>
      </c>
      <c r="E766" s="10" t="s">
        <v>133</v>
      </c>
      <c r="F766" s="10" t="s">
        <v>26</v>
      </c>
      <c r="G766" s="14">
        <v>495</v>
      </c>
      <c r="H766" s="14">
        <v>4455</v>
      </c>
      <c r="I766" s="14">
        <v>5940</v>
      </c>
      <c r="J766" s="15">
        <v>0.75</v>
      </c>
    </row>
    <row r="767" spans="1:10" x14ac:dyDescent="0.25">
      <c r="A767" s="9">
        <v>117</v>
      </c>
      <c r="B767" s="16">
        <v>38718</v>
      </c>
      <c r="C767" s="11">
        <v>9</v>
      </c>
      <c r="D767" s="11" t="s">
        <v>106</v>
      </c>
      <c r="E767" s="11" t="s">
        <v>133</v>
      </c>
      <c r="F767" s="11" t="s">
        <v>26</v>
      </c>
      <c r="G767" s="17">
        <v>495</v>
      </c>
      <c r="H767" s="17">
        <v>4455</v>
      </c>
      <c r="I767" s="17">
        <v>5940</v>
      </c>
      <c r="J767" s="18">
        <v>0.75</v>
      </c>
    </row>
    <row r="768" spans="1:10" x14ac:dyDescent="0.25">
      <c r="A768" s="8">
        <v>117</v>
      </c>
      <c r="B768" s="13">
        <v>39083</v>
      </c>
      <c r="C768" s="10">
        <v>7</v>
      </c>
      <c r="D768" s="10" t="s">
        <v>106</v>
      </c>
      <c r="E768" s="10" t="s">
        <v>133</v>
      </c>
      <c r="F768" s="10" t="s">
        <v>26</v>
      </c>
      <c r="G768" s="14">
        <v>495</v>
      </c>
      <c r="H768" s="14">
        <v>3465</v>
      </c>
      <c r="I768" s="14">
        <v>5940</v>
      </c>
      <c r="J768" s="15">
        <v>0.58333333333333337</v>
      </c>
    </row>
    <row r="769" spans="1:10" x14ac:dyDescent="0.25">
      <c r="A769" s="9">
        <v>117</v>
      </c>
      <c r="B769" s="16">
        <v>39448</v>
      </c>
      <c r="C769" s="11">
        <v>10</v>
      </c>
      <c r="D769" s="11" t="s">
        <v>106</v>
      </c>
      <c r="E769" s="11" t="s">
        <v>133</v>
      </c>
      <c r="F769" s="11" t="s">
        <v>26</v>
      </c>
      <c r="G769" s="17">
        <v>495</v>
      </c>
      <c r="H769" s="17">
        <v>4950</v>
      </c>
      <c r="I769" s="17">
        <v>5940</v>
      </c>
      <c r="J769" s="18">
        <v>0.83333333333333337</v>
      </c>
    </row>
    <row r="770" spans="1:10" x14ac:dyDescent="0.25">
      <c r="A770" s="8">
        <v>117</v>
      </c>
      <c r="B770" s="13">
        <v>39814</v>
      </c>
      <c r="C770" s="10">
        <v>6</v>
      </c>
      <c r="D770" s="10" t="s">
        <v>106</v>
      </c>
      <c r="E770" s="10" t="s">
        <v>133</v>
      </c>
      <c r="F770" s="10" t="s">
        <v>26</v>
      </c>
      <c r="G770" s="14">
        <v>495</v>
      </c>
      <c r="H770" s="14">
        <v>2970</v>
      </c>
      <c r="I770" s="14">
        <v>5940</v>
      </c>
      <c r="J770" s="15">
        <v>0.5</v>
      </c>
    </row>
    <row r="771" spans="1:10" x14ac:dyDescent="0.25">
      <c r="A771" s="9">
        <v>117</v>
      </c>
      <c r="B771" s="16">
        <v>40179</v>
      </c>
      <c r="C771" s="11">
        <v>8</v>
      </c>
      <c r="D771" s="11" t="s">
        <v>106</v>
      </c>
      <c r="E771" s="11" t="s">
        <v>133</v>
      </c>
      <c r="F771" s="11" t="s">
        <v>26</v>
      </c>
      <c r="G771" s="17">
        <v>495</v>
      </c>
      <c r="H771" s="17">
        <v>3960</v>
      </c>
      <c r="I771" s="17">
        <v>5940</v>
      </c>
      <c r="J771" s="18">
        <v>0.66666666666666663</v>
      </c>
    </row>
    <row r="772" spans="1:10" x14ac:dyDescent="0.25">
      <c r="A772" s="8">
        <v>117</v>
      </c>
      <c r="B772" s="13">
        <v>40544</v>
      </c>
      <c r="C772" s="10">
        <v>6</v>
      </c>
      <c r="D772" s="10" t="s">
        <v>106</v>
      </c>
      <c r="E772" s="10" t="s">
        <v>133</v>
      </c>
      <c r="F772" s="10" t="s">
        <v>26</v>
      </c>
      <c r="G772" s="14">
        <v>495</v>
      </c>
      <c r="H772" s="14">
        <v>2970</v>
      </c>
      <c r="I772" s="14">
        <v>5940</v>
      </c>
      <c r="J772" s="15">
        <v>0.5</v>
      </c>
    </row>
    <row r="773" spans="1:10" x14ac:dyDescent="0.25">
      <c r="A773" s="9">
        <v>117</v>
      </c>
      <c r="B773" s="16">
        <v>40909</v>
      </c>
      <c r="C773" s="11">
        <v>8</v>
      </c>
      <c r="D773" s="11" t="s">
        <v>106</v>
      </c>
      <c r="E773" s="11" t="s">
        <v>133</v>
      </c>
      <c r="F773" s="11" t="s">
        <v>26</v>
      </c>
      <c r="G773" s="17">
        <v>495</v>
      </c>
      <c r="H773" s="17">
        <v>3960</v>
      </c>
      <c r="I773" s="17">
        <v>5940</v>
      </c>
      <c r="J773" s="18">
        <v>0.66666666666666663</v>
      </c>
    </row>
    <row r="774" spans="1:10" x14ac:dyDescent="0.25">
      <c r="A774" s="8">
        <v>117</v>
      </c>
      <c r="B774" s="13">
        <v>41275</v>
      </c>
      <c r="C774" s="10">
        <v>9</v>
      </c>
      <c r="D774" s="10" t="s">
        <v>106</v>
      </c>
      <c r="E774" s="10" t="s">
        <v>133</v>
      </c>
      <c r="F774" s="10" t="s">
        <v>26</v>
      </c>
      <c r="G774" s="14">
        <v>495</v>
      </c>
      <c r="H774" s="14">
        <v>4455</v>
      </c>
      <c r="I774" s="14">
        <v>5940</v>
      </c>
      <c r="J774" s="15">
        <v>0.75</v>
      </c>
    </row>
    <row r="775" spans="1:10" x14ac:dyDescent="0.25">
      <c r="A775" s="9">
        <v>117</v>
      </c>
      <c r="B775" s="16">
        <v>41640</v>
      </c>
      <c r="C775" s="11">
        <v>7</v>
      </c>
      <c r="D775" s="11" t="s">
        <v>106</v>
      </c>
      <c r="E775" s="11" t="s">
        <v>133</v>
      </c>
      <c r="F775" s="11" t="s">
        <v>26</v>
      </c>
      <c r="G775" s="17">
        <v>495</v>
      </c>
      <c r="H775" s="17">
        <v>3465</v>
      </c>
      <c r="I775" s="17">
        <v>5940</v>
      </c>
      <c r="J775" s="18">
        <v>0.58333333333333337</v>
      </c>
    </row>
    <row r="776" spans="1:10" x14ac:dyDescent="0.25">
      <c r="A776" s="8">
        <v>117</v>
      </c>
      <c r="B776" s="13">
        <v>42005</v>
      </c>
      <c r="C776" s="10">
        <v>8</v>
      </c>
      <c r="D776" s="10" t="s">
        <v>106</v>
      </c>
      <c r="E776" s="10" t="s">
        <v>133</v>
      </c>
      <c r="F776" s="10" t="s">
        <v>26</v>
      </c>
      <c r="G776" s="14">
        <v>495</v>
      </c>
      <c r="H776" s="14">
        <v>3960</v>
      </c>
      <c r="I776" s="14">
        <v>5940</v>
      </c>
      <c r="J776" s="15">
        <v>0.66666666666666663</v>
      </c>
    </row>
    <row r="777" spans="1:10" x14ac:dyDescent="0.25">
      <c r="A777" s="9">
        <v>117</v>
      </c>
      <c r="B777" s="16">
        <v>42370</v>
      </c>
      <c r="C777" s="11">
        <v>10</v>
      </c>
      <c r="D777" s="11" t="s">
        <v>106</v>
      </c>
      <c r="E777" s="11" t="s">
        <v>133</v>
      </c>
      <c r="F777" s="11" t="s">
        <v>26</v>
      </c>
      <c r="G777" s="17">
        <v>495</v>
      </c>
      <c r="H777" s="17">
        <v>4950</v>
      </c>
      <c r="I777" s="17">
        <v>5940</v>
      </c>
      <c r="J777" s="18">
        <v>0.83333333333333337</v>
      </c>
    </row>
    <row r="778" spans="1:10" x14ac:dyDescent="0.25">
      <c r="A778" s="8">
        <v>117</v>
      </c>
      <c r="B778" s="13">
        <v>42736</v>
      </c>
      <c r="C778" s="10">
        <v>10</v>
      </c>
      <c r="D778" s="10" t="s">
        <v>106</v>
      </c>
      <c r="E778" s="10" t="s">
        <v>133</v>
      </c>
      <c r="F778" s="10" t="s">
        <v>26</v>
      </c>
      <c r="G778" s="14">
        <v>495</v>
      </c>
      <c r="H778" s="14">
        <v>4950</v>
      </c>
      <c r="I778" s="14">
        <v>5940</v>
      </c>
      <c r="J778" s="15">
        <v>0.83333333333333337</v>
      </c>
    </row>
    <row r="779" spans="1:10" x14ac:dyDescent="0.25">
      <c r="A779" s="9">
        <v>117</v>
      </c>
      <c r="B779" s="16">
        <v>43101</v>
      </c>
      <c r="C779" s="11">
        <v>10</v>
      </c>
      <c r="D779" s="11" t="s">
        <v>106</v>
      </c>
      <c r="E779" s="11" t="s">
        <v>133</v>
      </c>
      <c r="F779" s="11" t="s">
        <v>26</v>
      </c>
      <c r="G779" s="17">
        <v>495</v>
      </c>
      <c r="H779" s="17">
        <v>4950</v>
      </c>
      <c r="I779" s="17">
        <v>5940</v>
      </c>
      <c r="J779" s="18">
        <v>0.83333333333333337</v>
      </c>
    </row>
    <row r="780" spans="1:10" x14ac:dyDescent="0.25">
      <c r="A780" s="8">
        <v>117</v>
      </c>
      <c r="B780" s="13">
        <v>43466</v>
      </c>
      <c r="C780" s="10">
        <v>8</v>
      </c>
      <c r="D780" s="10" t="s">
        <v>106</v>
      </c>
      <c r="E780" s="10" t="s">
        <v>133</v>
      </c>
      <c r="F780" s="10" t="s">
        <v>26</v>
      </c>
      <c r="G780" s="14">
        <v>495</v>
      </c>
      <c r="H780" s="14">
        <v>3960</v>
      </c>
      <c r="I780" s="14">
        <v>5940</v>
      </c>
      <c r="J780" s="15">
        <v>0.66666666666666663</v>
      </c>
    </row>
    <row r="781" spans="1:10" x14ac:dyDescent="0.25">
      <c r="A781" s="9">
        <v>118</v>
      </c>
      <c r="B781" s="16">
        <v>36892</v>
      </c>
      <c r="C781" s="11">
        <v>8</v>
      </c>
      <c r="D781" s="11" t="s">
        <v>106</v>
      </c>
      <c r="E781" s="11" t="s">
        <v>133</v>
      </c>
      <c r="F781" s="11" t="s">
        <v>20</v>
      </c>
      <c r="G781" s="17">
        <v>385</v>
      </c>
      <c r="H781" s="17">
        <v>3080</v>
      </c>
      <c r="I781" s="17">
        <v>4620</v>
      </c>
      <c r="J781" s="18">
        <v>0.66666666666666663</v>
      </c>
    </row>
    <row r="782" spans="1:10" x14ac:dyDescent="0.25">
      <c r="A782" s="8">
        <v>118</v>
      </c>
      <c r="B782" s="13">
        <v>37257</v>
      </c>
      <c r="C782" s="10">
        <v>9</v>
      </c>
      <c r="D782" s="10" t="s">
        <v>106</v>
      </c>
      <c r="E782" s="10" t="s">
        <v>133</v>
      </c>
      <c r="F782" s="10" t="s">
        <v>20</v>
      </c>
      <c r="G782" s="14">
        <v>385</v>
      </c>
      <c r="H782" s="14">
        <v>3465</v>
      </c>
      <c r="I782" s="14">
        <v>4620</v>
      </c>
      <c r="J782" s="15">
        <v>0.75</v>
      </c>
    </row>
    <row r="783" spans="1:10" x14ac:dyDescent="0.25">
      <c r="A783" s="9">
        <v>118</v>
      </c>
      <c r="B783" s="16">
        <v>37622</v>
      </c>
      <c r="C783" s="11">
        <v>10</v>
      </c>
      <c r="D783" s="11" t="s">
        <v>106</v>
      </c>
      <c r="E783" s="11" t="s">
        <v>133</v>
      </c>
      <c r="F783" s="11" t="s">
        <v>20</v>
      </c>
      <c r="G783" s="17">
        <v>385</v>
      </c>
      <c r="H783" s="17">
        <v>3850</v>
      </c>
      <c r="I783" s="17">
        <v>4620</v>
      </c>
      <c r="J783" s="18">
        <v>0.83333333333333337</v>
      </c>
    </row>
    <row r="784" spans="1:10" x14ac:dyDescent="0.25">
      <c r="A784" s="8">
        <v>118</v>
      </c>
      <c r="B784" s="13">
        <v>37987</v>
      </c>
      <c r="C784" s="10">
        <v>7</v>
      </c>
      <c r="D784" s="10" t="s">
        <v>106</v>
      </c>
      <c r="E784" s="10" t="s">
        <v>133</v>
      </c>
      <c r="F784" s="10" t="s">
        <v>20</v>
      </c>
      <c r="G784" s="14">
        <v>385</v>
      </c>
      <c r="H784" s="14">
        <v>2695</v>
      </c>
      <c r="I784" s="14">
        <v>4620</v>
      </c>
      <c r="J784" s="15">
        <v>0.58333333333333337</v>
      </c>
    </row>
    <row r="785" spans="1:10" x14ac:dyDescent="0.25">
      <c r="A785" s="9">
        <v>118</v>
      </c>
      <c r="B785" s="16">
        <v>38353</v>
      </c>
      <c r="C785" s="11">
        <v>6</v>
      </c>
      <c r="D785" s="11" t="s">
        <v>106</v>
      </c>
      <c r="E785" s="11" t="s">
        <v>133</v>
      </c>
      <c r="F785" s="11" t="s">
        <v>20</v>
      </c>
      <c r="G785" s="17">
        <v>385</v>
      </c>
      <c r="H785" s="17">
        <v>2310</v>
      </c>
      <c r="I785" s="17">
        <v>4620</v>
      </c>
      <c r="J785" s="18">
        <v>0.5</v>
      </c>
    </row>
    <row r="786" spans="1:10" x14ac:dyDescent="0.25">
      <c r="A786" s="8">
        <v>118</v>
      </c>
      <c r="B786" s="13">
        <v>38718</v>
      </c>
      <c r="C786" s="10">
        <v>9</v>
      </c>
      <c r="D786" s="10" t="s">
        <v>106</v>
      </c>
      <c r="E786" s="10" t="s">
        <v>133</v>
      </c>
      <c r="F786" s="10" t="s">
        <v>20</v>
      </c>
      <c r="G786" s="14">
        <v>385</v>
      </c>
      <c r="H786" s="14">
        <v>3465</v>
      </c>
      <c r="I786" s="14">
        <v>4620</v>
      </c>
      <c r="J786" s="15">
        <v>0.75</v>
      </c>
    </row>
    <row r="787" spans="1:10" x14ac:dyDescent="0.25">
      <c r="A787" s="9">
        <v>118</v>
      </c>
      <c r="B787" s="16">
        <v>39083</v>
      </c>
      <c r="C787" s="11">
        <v>6</v>
      </c>
      <c r="D787" s="11" t="s">
        <v>106</v>
      </c>
      <c r="E787" s="11" t="s">
        <v>133</v>
      </c>
      <c r="F787" s="11" t="s">
        <v>20</v>
      </c>
      <c r="G787" s="17">
        <v>385</v>
      </c>
      <c r="H787" s="17">
        <v>2310</v>
      </c>
      <c r="I787" s="17">
        <v>4620</v>
      </c>
      <c r="J787" s="18">
        <v>0.5</v>
      </c>
    </row>
    <row r="788" spans="1:10" x14ac:dyDescent="0.25">
      <c r="A788" s="8">
        <v>118</v>
      </c>
      <c r="B788" s="13">
        <v>39448</v>
      </c>
      <c r="C788" s="10">
        <v>6</v>
      </c>
      <c r="D788" s="10" t="s">
        <v>106</v>
      </c>
      <c r="E788" s="10" t="s">
        <v>133</v>
      </c>
      <c r="F788" s="10" t="s">
        <v>20</v>
      </c>
      <c r="G788" s="14">
        <v>385</v>
      </c>
      <c r="H788" s="14">
        <v>2310</v>
      </c>
      <c r="I788" s="14">
        <v>4620</v>
      </c>
      <c r="J788" s="15">
        <v>0.5</v>
      </c>
    </row>
    <row r="789" spans="1:10" x14ac:dyDescent="0.25">
      <c r="A789" s="9">
        <v>118</v>
      </c>
      <c r="B789" s="16">
        <v>39814</v>
      </c>
      <c r="C789" s="11">
        <v>9</v>
      </c>
      <c r="D789" s="11" t="s">
        <v>106</v>
      </c>
      <c r="E789" s="11" t="s">
        <v>133</v>
      </c>
      <c r="F789" s="11" t="s">
        <v>20</v>
      </c>
      <c r="G789" s="17">
        <v>385</v>
      </c>
      <c r="H789" s="17">
        <v>3465</v>
      </c>
      <c r="I789" s="17">
        <v>4620</v>
      </c>
      <c r="J789" s="18">
        <v>0.75</v>
      </c>
    </row>
    <row r="790" spans="1:10" x14ac:dyDescent="0.25">
      <c r="A790" s="8">
        <v>118</v>
      </c>
      <c r="B790" s="13">
        <v>40179</v>
      </c>
      <c r="C790" s="10">
        <v>9</v>
      </c>
      <c r="D790" s="10" t="s">
        <v>106</v>
      </c>
      <c r="E790" s="10" t="s">
        <v>133</v>
      </c>
      <c r="F790" s="10" t="s">
        <v>20</v>
      </c>
      <c r="G790" s="14">
        <v>385</v>
      </c>
      <c r="H790" s="14">
        <v>3465</v>
      </c>
      <c r="I790" s="14">
        <v>4620</v>
      </c>
      <c r="J790" s="15">
        <v>0.75</v>
      </c>
    </row>
    <row r="791" spans="1:10" x14ac:dyDescent="0.25">
      <c r="A791" s="9">
        <v>118</v>
      </c>
      <c r="B791" s="16">
        <v>40544</v>
      </c>
      <c r="C791" s="11">
        <v>7</v>
      </c>
      <c r="D791" s="11" t="s">
        <v>106</v>
      </c>
      <c r="E791" s="11" t="s">
        <v>133</v>
      </c>
      <c r="F791" s="11" t="s">
        <v>20</v>
      </c>
      <c r="G791" s="17">
        <v>385</v>
      </c>
      <c r="H791" s="17">
        <v>2695</v>
      </c>
      <c r="I791" s="17">
        <v>4620</v>
      </c>
      <c r="J791" s="18">
        <v>0.58333333333333337</v>
      </c>
    </row>
    <row r="792" spans="1:10" x14ac:dyDescent="0.25">
      <c r="A792" s="8">
        <v>118</v>
      </c>
      <c r="B792" s="13">
        <v>40909</v>
      </c>
      <c r="C792" s="10">
        <v>8</v>
      </c>
      <c r="D792" s="10" t="s">
        <v>106</v>
      </c>
      <c r="E792" s="10" t="s">
        <v>133</v>
      </c>
      <c r="F792" s="10" t="s">
        <v>20</v>
      </c>
      <c r="G792" s="14">
        <v>385</v>
      </c>
      <c r="H792" s="14">
        <v>3080</v>
      </c>
      <c r="I792" s="14">
        <v>4620</v>
      </c>
      <c r="J792" s="15">
        <v>0.66666666666666663</v>
      </c>
    </row>
    <row r="793" spans="1:10" x14ac:dyDescent="0.25">
      <c r="A793" s="9">
        <v>118</v>
      </c>
      <c r="B793" s="16">
        <v>41275</v>
      </c>
      <c r="C793" s="11">
        <v>6</v>
      </c>
      <c r="D793" s="11" t="s">
        <v>106</v>
      </c>
      <c r="E793" s="11" t="s">
        <v>133</v>
      </c>
      <c r="F793" s="11" t="s">
        <v>20</v>
      </c>
      <c r="G793" s="17">
        <v>385</v>
      </c>
      <c r="H793" s="17">
        <v>2310</v>
      </c>
      <c r="I793" s="17">
        <v>4620</v>
      </c>
      <c r="J793" s="18">
        <v>0.5</v>
      </c>
    </row>
    <row r="794" spans="1:10" x14ac:dyDescent="0.25">
      <c r="A794" s="8">
        <v>118</v>
      </c>
      <c r="B794" s="13">
        <v>41640</v>
      </c>
      <c r="C794" s="10">
        <v>6</v>
      </c>
      <c r="D794" s="10" t="s">
        <v>106</v>
      </c>
      <c r="E794" s="10" t="s">
        <v>133</v>
      </c>
      <c r="F794" s="10" t="s">
        <v>20</v>
      </c>
      <c r="G794" s="14">
        <v>385</v>
      </c>
      <c r="H794" s="14">
        <v>2310</v>
      </c>
      <c r="I794" s="14">
        <v>4620</v>
      </c>
      <c r="J794" s="15">
        <v>0.5</v>
      </c>
    </row>
    <row r="795" spans="1:10" x14ac:dyDescent="0.25">
      <c r="A795" s="9">
        <v>118</v>
      </c>
      <c r="B795" s="16">
        <v>42005</v>
      </c>
      <c r="C795" s="11">
        <v>6</v>
      </c>
      <c r="D795" s="11" t="s">
        <v>106</v>
      </c>
      <c r="E795" s="11" t="s">
        <v>133</v>
      </c>
      <c r="F795" s="11" t="s">
        <v>20</v>
      </c>
      <c r="G795" s="17">
        <v>385</v>
      </c>
      <c r="H795" s="17">
        <v>2310</v>
      </c>
      <c r="I795" s="17">
        <v>4620</v>
      </c>
      <c r="J795" s="18">
        <v>0.5</v>
      </c>
    </row>
    <row r="796" spans="1:10" x14ac:dyDescent="0.25">
      <c r="A796" s="8">
        <v>118</v>
      </c>
      <c r="B796" s="13">
        <v>42370</v>
      </c>
      <c r="C796" s="10">
        <v>6</v>
      </c>
      <c r="D796" s="10" t="s">
        <v>106</v>
      </c>
      <c r="E796" s="10" t="s">
        <v>133</v>
      </c>
      <c r="F796" s="10" t="s">
        <v>20</v>
      </c>
      <c r="G796" s="14">
        <v>385</v>
      </c>
      <c r="H796" s="14">
        <v>2310</v>
      </c>
      <c r="I796" s="14">
        <v>4620</v>
      </c>
      <c r="J796" s="15">
        <v>0.5</v>
      </c>
    </row>
    <row r="797" spans="1:10" x14ac:dyDescent="0.25">
      <c r="A797" s="9">
        <v>118</v>
      </c>
      <c r="B797" s="16">
        <v>42736</v>
      </c>
      <c r="C797" s="11">
        <v>6</v>
      </c>
      <c r="D797" s="11" t="s">
        <v>106</v>
      </c>
      <c r="E797" s="11" t="s">
        <v>133</v>
      </c>
      <c r="F797" s="11" t="s">
        <v>20</v>
      </c>
      <c r="G797" s="17">
        <v>385</v>
      </c>
      <c r="H797" s="17">
        <v>2310</v>
      </c>
      <c r="I797" s="17">
        <v>4620</v>
      </c>
      <c r="J797" s="18">
        <v>0.5</v>
      </c>
    </row>
    <row r="798" spans="1:10" x14ac:dyDescent="0.25">
      <c r="A798" s="8">
        <v>118</v>
      </c>
      <c r="B798" s="13">
        <v>43101</v>
      </c>
      <c r="C798" s="10">
        <v>9</v>
      </c>
      <c r="D798" s="10" t="s">
        <v>106</v>
      </c>
      <c r="E798" s="10" t="s">
        <v>133</v>
      </c>
      <c r="F798" s="10" t="s">
        <v>20</v>
      </c>
      <c r="G798" s="14">
        <v>385</v>
      </c>
      <c r="H798" s="14">
        <v>3465</v>
      </c>
      <c r="I798" s="14">
        <v>4620</v>
      </c>
      <c r="J798" s="15">
        <v>0.75</v>
      </c>
    </row>
    <row r="799" spans="1:10" x14ac:dyDescent="0.25">
      <c r="A799" s="9">
        <v>118</v>
      </c>
      <c r="B799" s="16">
        <v>43466</v>
      </c>
      <c r="C799" s="11">
        <v>6</v>
      </c>
      <c r="D799" s="11" t="s">
        <v>106</v>
      </c>
      <c r="E799" s="11" t="s">
        <v>133</v>
      </c>
      <c r="F799" s="11" t="s">
        <v>20</v>
      </c>
      <c r="G799" s="17">
        <v>385</v>
      </c>
      <c r="H799" s="17">
        <v>2310</v>
      </c>
      <c r="I799" s="17">
        <v>4620</v>
      </c>
      <c r="J799" s="18">
        <v>0.5</v>
      </c>
    </row>
    <row r="800" spans="1:10" x14ac:dyDescent="0.25">
      <c r="A800" s="8">
        <v>119</v>
      </c>
      <c r="B800" s="13">
        <v>36892</v>
      </c>
      <c r="C800" s="10">
        <v>7</v>
      </c>
      <c r="D800" s="10" t="s">
        <v>106</v>
      </c>
      <c r="E800" s="10" t="s">
        <v>133</v>
      </c>
      <c r="F800" s="10" t="s">
        <v>24</v>
      </c>
      <c r="G800" s="14">
        <v>990</v>
      </c>
      <c r="H800" s="14">
        <v>6930</v>
      </c>
      <c r="I800" s="14">
        <v>11880</v>
      </c>
      <c r="J800" s="15">
        <v>0.58333333333333337</v>
      </c>
    </row>
    <row r="801" spans="1:10" x14ac:dyDescent="0.25">
      <c r="A801" s="9">
        <v>119</v>
      </c>
      <c r="B801" s="16">
        <v>37257</v>
      </c>
      <c r="C801" s="11">
        <v>9</v>
      </c>
      <c r="D801" s="11" t="s">
        <v>106</v>
      </c>
      <c r="E801" s="11" t="s">
        <v>133</v>
      </c>
      <c r="F801" s="11" t="s">
        <v>24</v>
      </c>
      <c r="G801" s="17">
        <v>990</v>
      </c>
      <c r="H801" s="17">
        <v>8910</v>
      </c>
      <c r="I801" s="17">
        <v>11880</v>
      </c>
      <c r="J801" s="18">
        <v>0.75</v>
      </c>
    </row>
    <row r="802" spans="1:10" x14ac:dyDescent="0.25">
      <c r="A802" s="8">
        <v>119</v>
      </c>
      <c r="B802" s="13">
        <v>37622</v>
      </c>
      <c r="C802" s="10">
        <v>10</v>
      </c>
      <c r="D802" s="10" t="s">
        <v>106</v>
      </c>
      <c r="E802" s="10" t="s">
        <v>133</v>
      </c>
      <c r="F802" s="10" t="s">
        <v>24</v>
      </c>
      <c r="G802" s="14">
        <v>990</v>
      </c>
      <c r="H802" s="14">
        <v>9900</v>
      </c>
      <c r="I802" s="14">
        <v>11880</v>
      </c>
      <c r="J802" s="15">
        <v>0.83333333333333337</v>
      </c>
    </row>
    <row r="803" spans="1:10" x14ac:dyDescent="0.25">
      <c r="A803" s="9">
        <v>119</v>
      </c>
      <c r="B803" s="16">
        <v>37987</v>
      </c>
      <c r="C803" s="11">
        <v>10</v>
      </c>
      <c r="D803" s="11" t="s">
        <v>106</v>
      </c>
      <c r="E803" s="11" t="s">
        <v>133</v>
      </c>
      <c r="F803" s="11" t="s">
        <v>24</v>
      </c>
      <c r="G803" s="17">
        <v>990</v>
      </c>
      <c r="H803" s="17">
        <v>9900</v>
      </c>
      <c r="I803" s="17">
        <v>11880</v>
      </c>
      <c r="J803" s="18">
        <v>0.83333333333333337</v>
      </c>
    </row>
    <row r="804" spans="1:10" x14ac:dyDescent="0.25">
      <c r="A804" s="8">
        <v>119</v>
      </c>
      <c r="B804" s="13">
        <v>38353</v>
      </c>
      <c r="C804" s="10">
        <v>6</v>
      </c>
      <c r="D804" s="10" t="s">
        <v>106</v>
      </c>
      <c r="E804" s="10" t="s">
        <v>133</v>
      </c>
      <c r="F804" s="10" t="s">
        <v>24</v>
      </c>
      <c r="G804" s="14">
        <v>990</v>
      </c>
      <c r="H804" s="14">
        <v>5940</v>
      </c>
      <c r="I804" s="14">
        <v>11880</v>
      </c>
      <c r="J804" s="15">
        <v>0.5</v>
      </c>
    </row>
    <row r="805" spans="1:10" x14ac:dyDescent="0.25">
      <c r="A805" s="9">
        <v>119</v>
      </c>
      <c r="B805" s="16">
        <v>38718</v>
      </c>
      <c r="C805" s="11">
        <v>7</v>
      </c>
      <c r="D805" s="11" t="s">
        <v>106</v>
      </c>
      <c r="E805" s="11" t="s">
        <v>133</v>
      </c>
      <c r="F805" s="11" t="s">
        <v>24</v>
      </c>
      <c r="G805" s="17">
        <v>990</v>
      </c>
      <c r="H805" s="17">
        <v>6930</v>
      </c>
      <c r="I805" s="17">
        <v>11880</v>
      </c>
      <c r="J805" s="18">
        <v>0.58333333333333337</v>
      </c>
    </row>
    <row r="806" spans="1:10" x14ac:dyDescent="0.25">
      <c r="A806" s="8">
        <v>119</v>
      </c>
      <c r="B806" s="13">
        <v>39083</v>
      </c>
      <c r="C806" s="10">
        <v>7</v>
      </c>
      <c r="D806" s="10" t="s">
        <v>106</v>
      </c>
      <c r="E806" s="10" t="s">
        <v>133</v>
      </c>
      <c r="F806" s="10" t="s">
        <v>24</v>
      </c>
      <c r="G806" s="14">
        <v>990</v>
      </c>
      <c r="H806" s="14">
        <v>6930</v>
      </c>
      <c r="I806" s="14">
        <v>11880</v>
      </c>
      <c r="J806" s="15">
        <v>0.58333333333333337</v>
      </c>
    </row>
    <row r="807" spans="1:10" x14ac:dyDescent="0.25">
      <c r="A807" s="9">
        <v>119</v>
      </c>
      <c r="B807" s="16">
        <v>39448</v>
      </c>
      <c r="C807" s="11">
        <v>9</v>
      </c>
      <c r="D807" s="11" t="s">
        <v>106</v>
      </c>
      <c r="E807" s="11" t="s">
        <v>133</v>
      </c>
      <c r="F807" s="11" t="s">
        <v>24</v>
      </c>
      <c r="G807" s="17">
        <v>990</v>
      </c>
      <c r="H807" s="17">
        <v>8910</v>
      </c>
      <c r="I807" s="17">
        <v>11880</v>
      </c>
      <c r="J807" s="18">
        <v>0.75</v>
      </c>
    </row>
    <row r="808" spans="1:10" x14ac:dyDescent="0.25">
      <c r="A808" s="8">
        <v>119</v>
      </c>
      <c r="B808" s="13">
        <v>39814</v>
      </c>
      <c r="C808" s="10">
        <v>7</v>
      </c>
      <c r="D808" s="10" t="s">
        <v>106</v>
      </c>
      <c r="E808" s="10" t="s">
        <v>133</v>
      </c>
      <c r="F808" s="10" t="s">
        <v>24</v>
      </c>
      <c r="G808" s="14">
        <v>990</v>
      </c>
      <c r="H808" s="14">
        <v>6930</v>
      </c>
      <c r="I808" s="14">
        <v>11880</v>
      </c>
      <c r="J808" s="15">
        <v>0.58333333333333337</v>
      </c>
    </row>
    <row r="809" spans="1:10" x14ac:dyDescent="0.25">
      <c r="A809" s="9">
        <v>119</v>
      </c>
      <c r="B809" s="16">
        <v>40179</v>
      </c>
      <c r="C809" s="11">
        <v>7</v>
      </c>
      <c r="D809" s="11" t="s">
        <v>106</v>
      </c>
      <c r="E809" s="11" t="s">
        <v>133</v>
      </c>
      <c r="F809" s="11" t="s">
        <v>24</v>
      </c>
      <c r="G809" s="17">
        <v>990</v>
      </c>
      <c r="H809" s="17">
        <v>6930</v>
      </c>
      <c r="I809" s="17">
        <v>11880</v>
      </c>
      <c r="J809" s="18">
        <v>0.58333333333333337</v>
      </c>
    </row>
    <row r="810" spans="1:10" x14ac:dyDescent="0.25">
      <c r="A810" s="8">
        <v>119</v>
      </c>
      <c r="B810" s="13">
        <v>40544</v>
      </c>
      <c r="C810" s="10">
        <v>10</v>
      </c>
      <c r="D810" s="10" t="s">
        <v>106</v>
      </c>
      <c r="E810" s="10" t="s">
        <v>133</v>
      </c>
      <c r="F810" s="10" t="s">
        <v>24</v>
      </c>
      <c r="G810" s="14">
        <v>990</v>
      </c>
      <c r="H810" s="14">
        <v>9900</v>
      </c>
      <c r="I810" s="14">
        <v>11880</v>
      </c>
      <c r="J810" s="15">
        <v>0.83333333333333337</v>
      </c>
    </row>
    <row r="811" spans="1:10" x14ac:dyDescent="0.25">
      <c r="A811" s="9">
        <v>119</v>
      </c>
      <c r="B811" s="16">
        <v>40909</v>
      </c>
      <c r="C811" s="11">
        <v>9</v>
      </c>
      <c r="D811" s="11" t="s">
        <v>106</v>
      </c>
      <c r="E811" s="11" t="s">
        <v>133</v>
      </c>
      <c r="F811" s="11" t="s">
        <v>24</v>
      </c>
      <c r="G811" s="17">
        <v>990</v>
      </c>
      <c r="H811" s="17">
        <v>8910</v>
      </c>
      <c r="I811" s="17">
        <v>11880</v>
      </c>
      <c r="J811" s="18">
        <v>0.75</v>
      </c>
    </row>
    <row r="812" spans="1:10" x14ac:dyDescent="0.25">
      <c r="A812" s="8">
        <v>119</v>
      </c>
      <c r="B812" s="13">
        <v>41275</v>
      </c>
      <c r="C812" s="10">
        <v>6</v>
      </c>
      <c r="D812" s="10" t="s">
        <v>106</v>
      </c>
      <c r="E812" s="10" t="s">
        <v>133</v>
      </c>
      <c r="F812" s="10" t="s">
        <v>24</v>
      </c>
      <c r="G812" s="14">
        <v>990</v>
      </c>
      <c r="H812" s="14">
        <v>5940</v>
      </c>
      <c r="I812" s="14">
        <v>11880</v>
      </c>
      <c r="J812" s="15">
        <v>0.5</v>
      </c>
    </row>
    <row r="813" spans="1:10" x14ac:dyDescent="0.25">
      <c r="A813" s="9">
        <v>119</v>
      </c>
      <c r="B813" s="16">
        <v>41640</v>
      </c>
      <c r="C813" s="11">
        <v>6</v>
      </c>
      <c r="D813" s="11" t="s">
        <v>106</v>
      </c>
      <c r="E813" s="11" t="s">
        <v>133</v>
      </c>
      <c r="F813" s="11" t="s">
        <v>24</v>
      </c>
      <c r="G813" s="17">
        <v>990</v>
      </c>
      <c r="H813" s="17">
        <v>5940</v>
      </c>
      <c r="I813" s="17">
        <v>11880</v>
      </c>
      <c r="J813" s="18">
        <v>0.5</v>
      </c>
    </row>
    <row r="814" spans="1:10" x14ac:dyDescent="0.25">
      <c r="A814" s="8">
        <v>119</v>
      </c>
      <c r="B814" s="13">
        <v>42005</v>
      </c>
      <c r="C814" s="10">
        <v>8</v>
      </c>
      <c r="D814" s="10" t="s">
        <v>106</v>
      </c>
      <c r="E814" s="10" t="s">
        <v>133</v>
      </c>
      <c r="F814" s="10" t="s">
        <v>24</v>
      </c>
      <c r="G814" s="14">
        <v>990</v>
      </c>
      <c r="H814" s="14">
        <v>7920</v>
      </c>
      <c r="I814" s="14">
        <v>11880</v>
      </c>
      <c r="J814" s="15">
        <v>0.66666666666666663</v>
      </c>
    </row>
    <row r="815" spans="1:10" x14ac:dyDescent="0.25">
      <c r="A815" s="9">
        <v>119</v>
      </c>
      <c r="B815" s="16">
        <v>42370</v>
      </c>
      <c r="C815" s="11">
        <v>10</v>
      </c>
      <c r="D815" s="11" t="s">
        <v>106</v>
      </c>
      <c r="E815" s="11" t="s">
        <v>133</v>
      </c>
      <c r="F815" s="11" t="s">
        <v>24</v>
      </c>
      <c r="G815" s="17">
        <v>990</v>
      </c>
      <c r="H815" s="17">
        <v>9900</v>
      </c>
      <c r="I815" s="17">
        <v>11880</v>
      </c>
      <c r="J815" s="18">
        <v>0.83333333333333337</v>
      </c>
    </row>
    <row r="816" spans="1:10" x14ac:dyDescent="0.25">
      <c r="A816" s="8">
        <v>119</v>
      </c>
      <c r="B816" s="13">
        <v>42736</v>
      </c>
      <c r="C816" s="10">
        <v>10</v>
      </c>
      <c r="D816" s="10" t="s">
        <v>106</v>
      </c>
      <c r="E816" s="10" t="s">
        <v>133</v>
      </c>
      <c r="F816" s="10" t="s">
        <v>24</v>
      </c>
      <c r="G816" s="14">
        <v>990</v>
      </c>
      <c r="H816" s="14">
        <v>9900</v>
      </c>
      <c r="I816" s="14">
        <v>11880</v>
      </c>
      <c r="J816" s="15">
        <v>0.83333333333333337</v>
      </c>
    </row>
    <row r="817" spans="1:10" x14ac:dyDescent="0.25">
      <c r="A817" s="9">
        <v>119</v>
      </c>
      <c r="B817" s="16">
        <v>43101</v>
      </c>
      <c r="C817" s="11">
        <v>10</v>
      </c>
      <c r="D817" s="11" t="s">
        <v>106</v>
      </c>
      <c r="E817" s="11" t="s">
        <v>133</v>
      </c>
      <c r="F817" s="11" t="s">
        <v>24</v>
      </c>
      <c r="G817" s="17">
        <v>990</v>
      </c>
      <c r="H817" s="17">
        <v>9900</v>
      </c>
      <c r="I817" s="17">
        <v>11880</v>
      </c>
      <c r="J817" s="18">
        <v>0.83333333333333337</v>
      </c>
    </row>
    <row r="818" spans="1:10" x14ac:dyDescent="0.25">
      <c r="A818" s="8">
        <v>119</v>
      </c>
      <c r="B818" s="13">
        <v>43466</v>
      </c>
      <c r="C818" s="10">
        <v>9</v>
      </c>
      <c r="D818" s="10" t="s">
        <v>106</v>
      </c>
      <c r="E818" s="10" t="s">
        <v>133</v>
      </c>
      <c r="F818" s="10" t="s">
        <v>24</v>
      </c>
      <c r="G818" s="14">
        <v>990</v>
      </c>
      <c r="H818" s="14">
        <v>8910</v>
      </c>
      <c r="I818" s="14">
        <v>11880</v>
      </c>
      <c r="J818" s="15">
        <v>0.75</v>
      </c>
    </row>
    <row r="819" spans="1:10" x14ac:dyDescent="0.25">
      <c r="A819" s="9">
        <v>120</v>
      </c>
      <c r="B819" s="16">
        <v>36892</v>
      </c>
      <c r="C819" s="11">
        <v>10</v>
      </c>
      <c r="D819" s="11" t="s">
        <v>106</v>
      </c>
      <c r="E819" s="11" t="s">
        <v>133</v>
      </c>
      <c r="F819" s="11" t="s">
        <v>20</v>
      </c>
      <c r="G819" s="17">
        <v>275</v>
      </c>
      <c r="H819" s="17">
        <v>2750</v>
      </c>
      <c r="I819" s="17">
        <v>3300</v>
      </c>
      <c r="J819" s="18">
        <v>0.83333333333333337</v>
      </c>
    </row>
    <row r="820" spans="1:10" x14ac:dyDescent="0.25">
      <c r="A820" s="8">
        <v>120</v>
      </c>
      <c r="B820" s="13">
        <v>37257</v>
      </c>
      <c r="C820" s="10">
        <v>9</v>
      </c>
      <c r="D820" s="10" t="s">
        <v>106</v>
      </c>
      <c r="E820" s="10" t="s">
        <v>133</v>
      </c>
      <c r="F820" s="10" t="s">
        <v>20</v>
      </c>
      <c r="G820" s="14">
        <v>275</v>
      </c>
      <c r="H820" s="14">
        <v>2475</v>
      </c>
      <c r="I820" s="14">
        <v>3300</v>
      </c>
      <c r="J820" s="15">
        <v>0.75</v>
      </c>
    </row>
    <row r="821" spans="1:10" x14ac:dyDescent="0.25">
      <c r="A821" s="9">
        <v>120</v>
      </c>
      <c r="B821" s="16">
        <v>37622</v>
      </c>
      <c r="C821" s="11">
        <v>10</v>
      </c>
      <c r="D821" s="11" t="s">
        <v>106</v>
      </c>
      <c r="E821" s="11" t="s">
        <v>133</v>
      </c>
      <c r="F821" s="11" t="s">
        <v>20</v>
      </c>
      <c r="G821" s="17">
        <v>275</v>
      </c>
      <c r="H821" s="17">
        <v>2750</v>
      </c>
      <c r="I821" s="17">
        <v>3300</v>
      </c>
      <c r="J821" s="18">
        <v>0.83333333333333337</v>
      </c>
    </row>
    <row r="822" spans="1:10" x14ac:dyDescent="0.25">
      <c r="A822" s="8">
        <v>120</v>
      </c>
      <c r="B822" s="13">
        <v>37987</v>
      </c>
      <c r="C822" s="10">
        <v>8</v>
      </c>
      <c r="D822" s="10" t="s">
        <v>106</v>
      </c>
      <c r="E822" s="10" t="s">
        <v>133</v>
      </c>
      <c r="F822" s="10" t="s">
        <v>20</v>
      </c>
      <c r="G822" s="14">
        <v>275</v>
      </c>
      <c r="H822" s="14">
        <v>2200</v>
      </c>
      <c r="I822" s="14">
        <v>3300</v>
      </c>
      <c r="J822" s="15">
        <v>0.66666666666666663</v>
      </c>
    </row>
    <row r="823" spans="1:10" x14ac:dyDescent="0.25">
      <c r="A823" s="9">
        <v>120</v>
      </c>
      <c r="B823" s="16">
        <v>38353</v>
      </c>
      <c r="C823" s="11">
        <v>7</v>
      </c>
      <c r="D823" s="11" t="s">
        <v>106</v>
      </c>
      <c r="E823" s="11" t="s">
        <v>133</v>
      </c>
      <c r="F823" s="11" t="s">
        <v>20</v>
      </c>
      <c r="G823" s="17">
        <v>275</v>
      </c>
      <c r="H823" s="17">
        <v>1925</v>
      </c>
      <c r="I823" s="17">
        <v>3300</v>
      </c>
      <c r="J823" s="18">
        <v>0.58333333333333337</v>
      </c>
    </row>
    <row r="824" spans="1:10" x14ac:dyDescent="0.25">
      <c r="A824" s="8">
        <v>120</v>
      </c>
      <c r="B824" s="13">
        <v>38718</v>
      </c>
      <c r="C824" s="10">
        <v>8</v>
      </c>
      <c r="D824" s="10" t="s">
        <v>106</v>
      </c>
      <c r="E824" s="10" t="s">
        <v>133</v>
      </c>
      <c r="F824" s="10" t="s">
        <v>20</v>
      </c>
      <c r="G824" s="14">
        <v>275</v>
      </c>
      <c r="H824" s="14">
        <v>2200</v>
      </c>
      <c r="I824" s="14">
        <v>3300</v>
      </c>
      <c r="J824" s="15">
        <v>0.66666666666666663</v>
      </c>
    </row>
    <row r="825" spans="1:10" x14ac:dyDescent="0.25">
      <c r="A825" s="9">
        <v>120</v>
      </c>
      <c r="B825" s="16">
        <v>39083</v>
      </c>
      <c r="C825" s="11">
        <v>7</v>
      </c>
      <c r="D825" s="11" t="s">
        <v>106</v>
      </c>
      <c r="E825" s="11" t="s">
        <v>133</v>
      </c>
      <c r="F825" s="11" t="s">
        <v>20</v>
      </c>
      <c r="G825" s="17">
        <v>275</v>
      </c>
      <c r="H825" s="17">
        <v>1925</v>
      </c>
      <c r="I825" s="17">
        <v>3300</v>
      </c>
      <c r="J825" s="18">
        <v>0.58333333333333337</v>
      </c>
    </row>
    <row r="826" spans="1:10" x14ac:dyDescent="0.25">
      <c r="A826" s="8">
        <v>120</v>
      </c>
      <c r="B826" s="13">
        <v>39448</v>
      </c>
      <c r="C826" s="10">
        <v>9</v>
      </c>
      <c r="D826" s="10" t="s">
        <v>106</v>
      </c>
      <c r="E826" s="10" t="s">
        <v>133</v>
      </c>
      <c r="F826" s="10" t="s">
        <v>20</v>
      </c>
      <c r="G826" s="14">
        <v>275</v>
      </c>
      <c r="H826" s="14">
        <v>2475</v>
      </c>
      <c r="I826" s="14">
        <v>3300</v>
      </c>
      <c r="J826" s="15">
        <v>0.75</v>
      </c>
    </row>
    <row r="827" spans="1:10" x14ac:dyDescent="0.25">
      <c r="A827" s="9">
        <v>120</v>
      </c>
      <c r="B827" s="16">
        <v>39814</v>
      </c>
      <c r="C827" s="11">
        <v>8</v>
      </c>
      <c r="D827" s="11" t="s">
        <v>106</v>
      </c>
      <c r="E827" s="11" t="s">
        <v>133</v>
      </c>
      <c r="F827" s="11" t="s">
        <v>20</v>
      </c>
      <c r="G827" s="17">
        <v>275</v>
      </c>
      <c r="H827" s="17">
        <v>2200</v>
      </c>
      <c r="I827" s="17">
        <v>3300</v>
      </c>
      <c r="J827" s="18">
        <v>0.66666666666666663</v>
      </c>
    </row>
    <row r="828" spans="1:10" x14ac:dyDescent="0.25">
      <c r="A828" s="8">
        <v>120</v>
      </c>
      <c r="B828" s="13">
        <v>40179</v>
      </c>
      <c r="C828" s="10">
        <v>9</v>
      </c>
      <c r="D828" s="10" t="s">
        <v>106</v>
      </c>
      <c r="E828" s="10" t="s">
        <v>133</v>
      </c>
      <c r="F828" s="10" t="s">
        <v>20</v>
      </c>
      <c r="G828" s="14">
        <v>275</v>
      </c>
      <c r="H828" s="14">
        <v>2475</v>
      </c>
      <c r="I828" s="14">
        <v>3300</v>
      </c>
      <c r="J828" s="15">
        <v>0.75</v>
      </c>
    </row>
    <row r="829" spans="1:10" x14ac:dyDescent="0.25">
      <c r="A829" s="9">
        <v>120</v>
      </c>
      <c r="B829" s="16">
        <v>40544</v>
      </c>
      <c r="C829" s="11">
        <v>7</v>
      </c>
      <c r="D829" s="11" t="s">
        <v>106</v>
      </c>
      <c r="E829" s="11" t="s">
        <v>133</v>
      </c>
      <c r="F829" s="11" t="s">
        <v>20</v>
      </c>
      <c r="G829" s="17">
        <v>275</v>
      </c>
      <c r="H829" s="17">
        <v>1925</v>
      </c>
      <c r="I829" s="17">
        <v>3300</v>
      </c>
      <c r="J829" s="18">
        <v>0.58333333333333337</v>
      </c>
    </row>
    <row r="830" spans="1:10" x14ac:dyDescent="0.25">
      <c r="A830" s="8">
        <v>120</v>
      </c>
      <c r="B830" s="13">
        <v>40909</v>
      </c>
      <c r="C830" s="10">
        <v>8</v>
      </c>
      <c r="D830" s="10" t="s">
        <v>106</v>
      </c>
      <c r="E830" s="10" t="s">
        <v>133</v>
      </c>
      <c r="F830" s="10" t="s">
        <v>20</v>
      </c>
      <c r="G830" s="14">
        <v>275</v>
      </c>
      <c r="H830" s="14">
        <v>2200</v>
      </c>
      <c r="I830" s="14">
        <v>3300</v>
      </c>
      <c r="J830" s="15">
        <v>0.66666666666666663</v>
      </c>
    </row>
    <row r="831" spans="1:10" x14ac:dyDescent="0.25">
      <c r="A831" s="9">
        <v>120</v>
      </c>
      <c r="B831" s="16">
        <v>41275</v>
      </c>
      <c r="C831" s="11">
        <v>8</v>
      </c>
      <c r="D831" s="11" t="s">
        <v>106</v>
      </c>
      <c r="E831" s="11" t="s">
        <v>133</v>
      </c>
      <c r="F831" s="11" t="s">
        <v>20</v>
      </c>
      <c r="G831" s="17">
        <v>275</v>
      </c>
      <c r="H831" s="17">
        <v>2200</v>
      </c>
      <c r="I831" s="17">
        <v>3300</v>
      </c>
      <c r="J831" s="18">
        <v>0.66666666666666663</v>
      </c>
    </row>
    <row r="832" spans="1:10" x14ac:dyDescent="0.25">
      <c r="A832" s="8">
        <v>120</v>
      </c>
      <c r="B832" s="13">
        <v>41640</v>
      </c>
      <c r="C832" s="10">
        <v>10</v>
      </c>
      <c r="D832" s="10" t="s">
        <v>106</v>
      </c>
      <c r="E832" s="10" t="s">
        <v>133</v>
      </c>
      <c r="F832" s="10" t="s">
        <v>20</v>
      </c>
      <c r="G832" s="14">
        <v>275</v>
      </c>
      <c r="H832" s="14">
        <v>2750</v>
      </c>
      <c r="I832" s="14">
        <v>3300</v>
      </c>
      <c r="J832" s="15">
        <v>0.83333333333333337</v>
      </c>
    </row>
    <row r="833" spans="1:10" x14ac:dyDescent="0.25">
      <c r="A833" s="9">
        <v>120</v>
      </c>
      <c r="B833" s="16">
        <v>42005</v>
      </c>
      <c r="C833" s="11">
        <v>8</v>
      </c>
      <c r="D833" s="11" t="s">
        <v>106</v>
      </c>
      <c r="E833" s="11" t="s">
        <v>133</v>
      </c>
      <c r="F833" s="11" t="s">
        <v>20</v>
      </c>
      <c r="G833" s="17">
        <v>275</v>
      </c>
      <c r="H833" s="17">
        <v>2200</v>
      </c>
      <c r="I833" s="17">
        <v>3300</v>
      </c>
      <c r="J833" s="18">
        <v>0.66666666666666663</v>
      </c>
    </row>
    <row r="834" spans="1:10" x14ac:dyDescent="0.25">
      <c r="A834" s="8">
        <v>120</v>
      </c>
      <c r="B834" s="13">
        <v>42370</v>
      </c>
      <c r="C834" s="10">
        <v>7</v>
      </c>
      <c r="D834" s="10" t="s">
        <v>106</v>
      </c>
      <c r="E834" s="10" t="s">
        <v>133</v>
      </c>
      <c r="F834" s="10" t="s">
        <v>20</v>
      </c>
      <c r="G834" s="14">
        <v>275</v>
      </c>
      <c r="H834" s="14">
        <v>1925</v>
      </c>
      <c r="I834" s="14">
        <v>3300</v>
      </c>
      <c r="J834" s="15">
        <v>0.58333333333333337</v>
      </c>
    </row>
    <row r="835" spans="1:10" x14ac:dyDescent="0.25">
      <c r="A835" s="9">
        <v>120</v>
      </c>
      <c r="B835" s="16">
        <v>42736</v>
      </c>
      <c r="C835" s="11">
        <v>7</v>
      </c>
      <c r="D835" s="11" t="s">
        <v>106</v>
      </c>
      <c r="E835" s="11" t="s">
        <v>133</v>
      </c>
      <c r="F835" s="11" t="s">
        <v>20</v>
      </c>
      <c r="G835" s="17">
        <v>275</v>
      </c>
      <c r="H835" s="17">
        <v>1925</v>
      </c>
      <c r="I835" s="17">
        <v>3300</v>
      </c>
      <c r="J835" s="18">
        <v>0.58333333333333337</v>
      </c>
    </row>
    <row r="836" spans="1:10" x14ac:dyDescent="0.25">
      <c r="A836" s="8">
        <v>120</v>
      </c>
      <c r="B836" s="13">
        <v>43101</v>
      </c>
      <c r="C836" s="10">
        <v>7</v>
      </c>
      <c r="D836" s="10" t="s">
        <v>106</v>
      </c>
      <c r="E836" s="10" t="s">
        <v>133</v>
      </c>
      <c r="F836" s="10" t="s">
        <v>20</v>
      </c>
      <c r="G836" s="14">
        <v>275</v>
      </c>
      <c r="H836" s="14">
        <v>1925</v>
      </c>
      <c r="I836" s="14">
        <v>3300</v>
      </c>
      <c r="J836" s="15">
        <v>0.58333333333333337</v>
      </c>
    </row>
    <row r="837" spans="1:10" x14ac:dyDescent="0.25">
      <c r="A837" s="9">
        <v>120</v>
      </c>
      <c r="B837" s="16">
        <v>43466</v>
      </c>
      <c r="C837" s="11">
        <v>8</v>
      </c>
      <c r="D837" s="11" t="s">
        <v>106</v>
      </c>
      <c r="E837" s="11" t="s">
        <v>133</v>
      </c>
      <c r="F837" s="11" t="s">
        <v>20</v>
      </c>
      <c r="G837" s="17">
        <v>275</v>
      </c>
      <c r="H837" s="17">
        <v>2200</v>
      </c>
      <c r="I837" s="17">
        <v>3300</v>
      </c>
      <c r="J837" s="18">
        <v>0.66666666666666663</v>
      </c>
    </row>
    <row r="838" spans="1:10" x14ac:dyDescent="0.25">
      <c r="A838" s="8">
        <v>121</v>
      </c>
      <c r="B838" s="13">
        <v>36892</v>
      </c>
      <c r="C838" s="10">
        <v>10</v>
      </c>
      <c r="D838" s="10" t="s">
        <v>106</v>
      </c>
      <c r="E838" s="10" t="s">
        <v>133</v>
      </c>
      <c r="F838" s="10" t="s">
        <v>20</v>
      </c>
      <c r="G838" s="14">
        <v>330</v>
      </c>
      <c r="H838" s="14">
        <v>3300</v>
      </c>
      <c r="I838" s="14">
        <v>3960</v>
      </c>
      <c r="J838" s="15">
        <v>0.83333333333333337</v>
      </c>
    </row>
    <row r="839" spans="1:10" x14ac:dyDescent="0.25">
      <c r="A839" s="9">
        <v>121</v>
      </c>
      <c r="B839" s="16">
        <v>37257</v>
      </c>
      <c r="C839" s="11">
        <v>8</v>
      </c>
      <c r="D839" s="11" t="s">
        <v>106</v>
      </c>
      <c r="E839" s="11" t="s">
        <v>133</v>
      </c>
      <c r="F839" s="11" t="s">
        <v>20</v>
      </c>
      <c r="G839" s="17">
        <v>330</v>
      </c>
      <c r="H839" s="17">
        <v>2640</v>
      </c>
      <c r="I839" s="17">
        <v>3960</v>
      </c>
      <c r="J839" s="18">
        <v>0.66666666666666663</v>
      </c>
    </row>
    <row r="840" spans="1:10" x14ac:dyDescent="0.25">
      <c r="A840" s="8">
        <v>121</v>
      </c>
      <c r="B840" s="13">
        <v>37622</v>
      </c>
      <c r="C840" s="10">
        <v>8</v>
      </c>
      <c r="D840" s="10" t="s">
        <v>106</v>
      </c>
      <c r="E840" s="10" t="s">
        <v>133</v>
      </c>
      <c r="F840" s="10" t="s">
        <v>20</v>
      </c>
      <c r="G840" s="14">
        <v>330</v>
      </c>
      <c r="H840" s="14">
        <v>2640</v>
      </c>
      <c r="I840" s="14">
        <v>3960</v>
      </c>
      <c r="J840" s="15">
        <v>0.66666666666666663</v>
      </c>
    </row>
    <row r="841" spans="1:10" x14ac:dyDescent="0.25">
      <c r="A841" s="9">
        <v>121</v>
      </c>
      <c r="B841" s="16">
        <v>37987</v>
      </c>
      <c r="C841" s="11">
        <v>10</v>
      </c>
      <c r="D841" s="11" t="s">
        <v>106</v>
      </c>
      <c r="E841" s="11" t="s">
        <v>133</v>
      </c>
      <c r="F841" s="11" t="s">
        <v>20</v>
      </c>
      <c r="G841" s="17">
        <v>330</v>
      </c>
      <c r="H841" s="17">
        <v>3300</v>
      </c>
      <c r="I841" s="17">
        <v>3960</v>
      </c>
      <c r="J841" s="18">
        <v>0.83333333333333337</v>
      </c>
    </row>
    <row r="842" spans="1:10" x14ac:dyDescent="0.25">
      <c r="A842" s="8">
        <v>121</v>
      </c>
      <c r="B842" s="13">
        <v>38353</v>
      </c>
      <c r="C842" s="10">
        <v>7</v>
      </c>
      <c r="D842" s="10" t="s">
        <v>106</v>
      </c>
      <c r="E842" s="10" t="s">
        <v>133</v>
      </c>
      <c r="F842" s="10" t="s">
        <v>20</v>
      </c>
      <c r="G842" s="14">
        <v>330</v>
      </c>
      <c r="H842" s="14">
        <v>2310</v>
      </c>
      <c r="I842" s="14">
        <v>3960</v>
      </c>
      <c r="J842" s="15">
        <v>0.58333333333333337</v>
      </c>
    </row>
    <row r="843" spans="1:10" x14ac:dyDescent="0.25">
      <c r="A843" s="9">
        <v>121</v>
      </c>
      <c r="B843" s="16">
        <v>38718</v>
      </c>
      <c r="C843" s="11">
        <v>7</v>
      </c>
      <c r="D843" s="11" t="s">
        <v>106</v>
      </c>
      <c r="E843" s="11" t="s">
        <v>133</v>
      </c>
      <c r="F843" s="11" t="s">
        <v>20</v>
      </c>
      <c r="G843" s="17">
        <v>330</v>
      </c>
      <c r="H843" s="17">
        <v>2310</v>
      </c>
      <c r="I843" s="17">
        <v>3960</v>
      </c>
      <c r="J843" s="18">
        <v>0.58333333333333337</v>
      </c>
    </row>
    <row r="844" spans="1:10" x14ac:dyDescent="0.25">
      <c r="A844" s="8">
        <v>121</v>
      </c>
      <c r="B844" s="13">
        <v>39083</v>
      </c>
      <c r="C844" s="10">
        <v>8</v>
      </c>
      <c r="D844" s="10" t="s">
        <v>106</v>
      </c>
      <c r="E844" s="10" t="s">
        <v>133</v>
      </c>
      <c r="F844" s="10" t="s">
        <v>20</v>
      </c>
      <c r="G844" s="14">
        <v>330</v>
      </c>
      <c r="H844" s="14">
        <v>2640</v>
      </c>
      <c r="I844" s="14">
        <v>3960</v>
      </c>
      <c r="J844" s="15">
        <v>0.66666666666666663</v>
      </c>
    </row>
    <row r="845" spans="1:10" x14ac:dyDescent="0.25">
      <c r="A845" s="9">
        <v>121</v>
      </c>
      <c r="B845" s="16">
        <v>39448</v>
      </c>
      <c r="C845" s="11">
        <v>9</v>
      </c>
      <c r="D845" s="11" t="s">
        <v>106</v>
      </c>
      <c r="E845" s="11" t="s">
        <v>133</v>
      </c>
      <c r="F845" s="11" t="s">
        <v>20</v>
      </c>
      <c r="G845" s="17">
        <v>330</v>
      </c>
      <c r="H845" s="17">
        <v>2970</v>
      </c>
      <c r="I845" s="17">
        <v>3960</v>
      </c>
      <c r="J845" s="18">
        <v>0.75</v>
      </c>
    </row>
    <row r="846" spans="1:10" x14ac:dyDescent="0.25">
      <c r="A846" s="8">
        <v>121</v>
      </c>
      <c r="B846" s="13">
        <v>39814</v>
      </c>
      <c r="C846" s="10">
        <v>6</v>
      </c>
      <c r="D846" s="10" t="s">
        <v>106</v>
      </c>
      <c r="E846" s="10" t="s">
        <v>133</v>
      </c>
      <c r="F846" s="10" t="s">
        <v>20</v>
      </c>
      <c r="G846" s="14">
        <v>330</v>
      </c>
      <c r="H846" s="14">
        <v>1980</v>
      </c>
      <c r="I846" s="14">
        <v>3960</v>
      </c>
      <c r="J846" s="15">
        <v>0.5</v>
      </c>
    </row>
    <row r="847" spans="1:10" x14ac:dyDescent="0.25">
      <c r="A847" s="9">
        <v>121</v>
      </c>
      <c r="B847" s="16">
        <v>40179</v>
      </c>
      <c r="C847" s="11">
        <v>10</v>
      </c>
      <c r="D847" s="11" t="s">
        <v>106</v>
      </c>
      <c r="E847" s="11" t="s">
        <v>133</v>
      </c>
      <c r="F847" s="11" t="s">
        <v>20</v>
      </c>
      <c r="G847" s="17">
        <v>330</v>
      </c>
      <c r="H847" s="17">
        <v>3300</v>
      </c>
      <c r="I847" s="17">
        <v>3960</v>
      </c>
      <c r="J847" s="18">
        <v>0.83333333333333337</v>
      </c>
    </row>
    <row r="848" spans="1:10" x14ac:dyDescent="0.25">
      <c r="A848" s="8">
        <v>121</v>
      </c>
      <c r="B848" s="13">
        <v>40544</v>
      </c>
      <c r="C848" s="10">
        <v>6</v>
      </c>
      <c r="D848" s="10" t="s">
        <v>106</v>
      </c>
      <c r="E848" s="10" t="s">
        <v>133</v>
      </c>
      <c r="F848" s="10" t="s">
        <v>20</v>
      </c>
      <c r="G848" s="14">
        <v>330</v>
      </c>
      <c r="H848" s="14">
        <v>1980</v>
      </c>
      <c r="I848" s="14">
        <v>3960</v>
      </c>
      <c r="J848" s="15">
        <v>0.5</v>
      </c>
    </row>
    <row r="849" spans="1:10" x14ac:dyDescent="0.25">
      <c r="A849" s="9">
        <v>121</v>
      </c>
      <c r="B849" s="16">
        <v>40909</v>
      </c>
      <c r="C849" s="11">
        <v>6</v>
      </c>
      <c r="D849" s="11" t="s">
        <v>106</v>
      </c>
      <c r="E849" s="11" t="s">
        <v>133</v>
      </c>
      <c r="F849" s="11" t="s">
        <v>20</v>
      </c>
      <c r="G849" s="17">
        <v>330</v>
      </c>
      <c r="H849" s="17">
        <v>1980</v>
      </c>
      <c r="I849" s="17">
        <v>3960</v>
      </c>
      <c r="J849" s="18">
        <v>0.5</v>
      </c>
    </row>
    <row r="850" spans="1:10" x14ac:dyDescent="0.25">
      <c r="A850" s="8">
        <v>121</v>
      </c>
      <c r="B850" s="13">
        <v>41275</v>
      </c>
      <c r="C850" s="10">
        <v>7</v>
      </c>
      <c r="D850" s="10" t="s">
        <v>106</v>
      </c>
      <c r="E850" s="10" t="s">
        <v>133</v>
      </c>
      <c r="F850" s="10" t="s">
        <v>20</v>
      </c>
      <c r="G850" s="14">
        <v>330</v>
      </c>
      <c r="H850" s="14">
        <v>2310</v>
      </c>
      <c r="I850" s="14">
        <v>3960</v>
      </c>
      <c r="J850" s="15">
        <v>0.58333333333333337</v>
      </c>
    </row>
    <row r="851" spans="1:10" x14ac:dyDescent="0.25">
      <c r="A851" s="9">
        <v>121</v>
      </c>
      <c r="B851" s="16">
        <v>41640</v>
      </c>
      <c r="C851" s="11">
        <v>8</v>
      </c>
      <c r="D851" s="11" t="s">
        <v>106</v>
      </c>
      <c r="E851" s="11" t="s">
        <v>133</v>
      </c>
      <c r="F851" s="11" t="s">
        <v>20</v>
      </c>
      <c r="G851" s="17">
        <v>330</v>
      </c>
      <c r="H851" s="17">
        <v>2640</v>
      </c>
      <c r="I851" s="17">
        <v>3960</v>
      </c>
      <c r="J851" s="18">
        <v>0.66666666666666663</v>
      </c>
    </row>
    <row r="852" spans="1:10" x14ac:dyDescent="0.25">
      <c r="A852" s="8">
        <v>121</v>
      </c>
      <c r="B852" s="13">
        <v>42005</v>
      </c>
      <c r="C852" s="10">
        <v>10</v>
      </c>
      <c r="D852" s="10" t="s">
        <v>106</v>
      </c>
      <c r="E852" s="10" t="s">
        <v>133</v>
      </c>
      <c r="F852" s="10" t="s">
        <v>20</v>
      </c>
      <c r="G852" s="14">
        <v>330</v>
      </c>
      <c r="H852" s="14">
        <v>3300</v>
      </c>
      <c r="I852" s="14">
        <v>3960</v>
      </c>
      <c r="J852" s="15">
        <v>0.83333333333333337</v>
      </c>
    </row>
    <row r="853" spans="1:10" x14ac:dyDescent="0.25">
      <c r="A853" s="9">
        <v>121</v>
      </c>
      <c r="B853" s="16">
        <v>42370</v>
      </c>
      <c r="C853" s="11">
        <v>8</v>
      </c>
      <c r="D853" s="11" t="s">
        <v>106</v>
      </c>
      <c r="E853" s="11" t="s">
        <v>133</v>
      </c>
      <c r="F853" s="11" t="s">
        <v>20</v>
      </c>
      <c r="G853" s="17">
        <v>330</v>
      </c>
      <c r="H853" s="17">
        <v>2640</v>
      </c>
      <c r="I853" s="17">
        <v>3960</v>
      </c>
      <c r="J853" s="18">
        <v>0.66666666666666663</v>
      </c>
    </row>
    <row r="854" spans="1:10" x14ac:dyDescent="0.25">
      <c r="A854" s="8">
        <v>121</v>
      </c>
      <c r="B854" s="13">
        <v>42736</v>
      </c>
      <c r="C854" s="10">
        <v>8</v>
      </c>
      <c r="D854" s="10" t="s">
        <v>106</v>
      </c>
      <c r="E854" s="10" t="s">
        <v>133</v>
      </c>
      <c r="F854" s="10" t="s">
        <v>20</v>
      </c>
      <c r="G854" s="14">
        <v>330</v>
      </c>
      <c r="H854" s="14">
        <v>2640</v>
      </c>
      <c r="I854" s="14">
        <v>3960</v>
      </c>
      <c r="J854" s="15">
        <v>0.66666666666666663</v>
      </c>
    </row>
    <row r="855" spans="1:10" x14ac:dyDescent="0.25">
      <c r="A855" s="9">
        <v>121</v>
      </c>
      <c r="B855" s="16">
        <v>43101</v>
      </c>
      <c r="C855" s="11">
        <v>11</v>
      </c>
      <c r="D855" s="11" t="s">
        <v>106</v>
      </c>
      <c r="E855" s="11" t="s">
        <v>133</v>
      </c>
      <c r="F855" s="11" t="s">
        <v>20</v>
      </c>
      <c r="G855" s="17">
        <v>330</v>
      </c>
      <c r="H855" s="17">
        <v>3630</v>
      </c>
      <c r="I855" s="17">
        <v>3960</v>
      </c>
      <c r="J855" s="18">
        <v>0.91666666666666663</v>
      </c>
    </row>
    <row r="856" spans="1:10" x14ac:dyDescent="0.25">
      <c r="A856" s="8">
        <v>121</v>
      </c>
      <c r="B856" s="13">
        <v>43466</v>
      </c>
      <c r="C856" s="10">
        <v>8</v>
      </c>
      <c r="D856" s="10" t="s">
        <v>106</v>
      </c>
      <c r="E856" s="10" t="s">
        <v>133</v>
      </c>
      <c r="F856" s="10" t="s">
        <v>20</v>
      </c>
      <c r="G856" s="14">
        <v>330</v>
      </c>
      <c r="H856" s="14">
        <v>2640</v>
      </c>
      <c r="I856" s="14">
        <v>3960</v>
      </c>
      <c r="J856" s="15">
        <v>0.66666666666666663</v>
      </c>
    </row>
    <row r="857" spans="1:10" x14ac:dyDescent="0.25">
      <c r="A857" s="9">
        <v>122</v>
      </c>
      <c r="B857" s="16">
        <v>36892</v>
      </c>
      <c r="C857" s="11">
        <v>8</v>
      </c>
      <c r="D857" s="11" t="s">
        <v>106</v>
      </c>
      <c r="E857" s="11" t="s">
        <v>133</v>
      </c>
      <c r="F857" s="11" t="s">
        <v>24</v>
      </c>
      <c r="G857" s="17">
        <v>550</v>
      </c>
      <c r="H857" s="17">
        <v>4400</v>
      </c>
      <c r="I857" s="17">
        <v>6600</v>
      </c>
      <c r="J857" s="18">
        <v>0.66666666666666663</v>
      </c>
    </row>
    <row r="858" spans="1:10" x14ac:dyDescent="0.25">
      <c r="A858" s="8">
        <v>122</v>
      </c>
      <c r="B858" s="13">
        <v>37257</v>
      </c>
      <c r="C858" s="10">
        <v>9</v>
      </c>
      <c r="D858" s="10" t="s">
        <v>106</v>
      </c>
      <c r="E858" s="10" t="s">
        <v>133</v>
      </c>
      <c r="F858" s="10" t="s">
        <v>24</v>
      </c>
      <c r="G858" s="14">
        <v>550</v>
      </c>
      <c r="H858" s="14">
        <v>4950</v>
      </c>
      <c r="I858" s="14">
        <v>6600</v>
      </c>
      <c r="J858" s="15">
        <v>0.75</v>
      </c>
    </row>
    <row r="859" spans="1:10" x14ac:dyDescent="0.25">
      <c r="A859" s="9">
        <v>122</v>
      </c>
      <c r="B859" s="16">
        <v>37622</v>
      </c>
      <c r="C859" s="11">
        <v>10</v>
      </c>
      <c r="D859" s="11" t="s">
        <v>106</v>
      </c>
      <c r="E859" s="11" t="s">
        <v>133</v>
      </c>
      <c r="F859" s="11" t="s">
        <v>24</v>
      </c>
      <c r="G859" s="17">
        <v>550</v>
      </c>
      <c r="H859" s="17">
        <v>5500</v>
      </c>
      <c r="I859" s="17">
        <v>6600</v>
      </c>
      <c r="J859" s="18">
        <v>0.83333333333333337</v>
      </c>
    </row>
    <row r="860" spans="1:10" x14ac:dyDescent="0.25">
      <c r="A860" s="8">
        <v>122</v>
      </c>
      <c r="B860" s="13">
        <v>37987</v>
      </c>
      <c r="C860" s="10">
        <v>6</v>
      </c>
      <c r="D860" s="10" t="s">
        <v>106</v>
      </c>
      <c r="E860" s="10" t="s">
        <v>133</v>
      </c>
      <c r="F860" s="10" t="s">
        <v>24</v>
      </c>
      <c r="G860" s="14">
        <v>550</v>
      </c>
      <c r="H860" s="14">
        <v>3300</v>
      </c>
      <c r="I860" s="14">
        <v>6600</v>
      </c>
      <c r="J860" s="15">
        <v>0.5</v>
      </c>
    </row>
    <row r="861" spans="1:10" x14ac:dyDescent="0.25">
      <c r="A861" s="9">
        <v>122</v>
      </c>
      <c r="B861" s="16">
        <v>38353</v>
      </c>
      <c r="C861" s="11">
        <v>9</v>
      </c>
      <c r="D861" s="11" t="s">
        <v>106</v>
      </c>
      <c r="E861" s="11" t="s">
        <v>133</v>
      </c>
      <c r="F861" s="11" t="s">
        <v>24</v>
      </c>
      <c r="G861" s="17">
        <v>550</v>
      </c>
      <c r="H861" s="17">
        <v>4950</v>
      </c>
      <c r="I861" s="17">
        <v>6600</v>
      </c>
      <c r="J861" s="18">
        <v>0.75</v>
      </c>
    </row>
    <row r="862" spans="1:10" x14ac:dyDescent="0.25">
      <c r="A862" s="8">
        <v>122</v>
      </c>
      <c r="B862" s="13">
        <v>38718</v>
      </c>
      <c r="C862" s="10">
        <v>10</v>
      </c>
      <c r="D862" s="10" t="s">
        <v>106</v>
      </c>
      <c r="E862" s="10" t="s">
        <v>133</v>
      </c>
      <c r="F862" s="10" t="s">
        <v>24</v>
      </c>
      <c r="G862" s="14">
        <v>550</v>
      </c>
      <c r="H862" s="14">
        <v>5500</v>
      </c>
      <c r="I862" s="14">
        <v>6600</v>
      </c>
      <c r="J862" s="15">
        <v>0.83333333333333337</v>
      </c>
    </row>
    <row r="863" spans="1:10" x14ac:dyDescent="0.25">
      <c r="A863" s="9">
        <v>122</v>
      </c>
      <c r="B863" s="16">
        <v>39083</v>
      </c>
      <c r="C863" s="11">
        <v>6</v>
      </c>
      <c r="D863" s="11" t="s">
        <v>106</v>
      </c>
      <c r="E863" s="11" t="s">
        <v>133</v>
      </c>
      <c r="F863" s="11" t="s">
        <v>24</v>
      </c>
      <c r="G863" s="17">
        <v>550</v>
      </c>
      <c r="H863" s="17">
        <v>3300</v>
      </c>
      <c r="I863" s="17">
        <v>6600</v>
      </c>
      <c r="J863" s="18">
        <v>0.5</v>
      </c>
    </row>
    <row r="864" spans="1:10" x14ac:dyDescent="0.25">
      <c r="A864" s="8">
        <v>122</v>
      </c>
      <c r="B864" s="13">
        <v>39448</v>
      </c>
      <c r="C864" s="10">
        <v>10</v>
      </c>
      <c r="D864" s="10" t="s">
        <v>106</v>
      </c>
      <c r="E864" s="10" t="s">
        <v>133</v>
      </c>
      <c r="F864" s="10" t="s">
        <v>24</v>
      </c>
      <c r="G864" s="14">
        <v>550</v>
      </c>
      <c r="H864" s="14">
        <v>5500</v>
      </c>
      <c r="I864" s="14">
        <v>6600</v>
      </c>
      <c r="J864" s="15">
        <v>0.83333333333333337</v>
      </c>
    </row>
    <row r="865" spans="1:10" x14ac:dyDescent="0.25">
      <c r="A865" s="9">
        <v>122</v>
      </c>
      <c r="B865" s="16">
        <v>39814</v>
      </c>
      <c r="C865" s="11">
        <v>9</v>
      </c>
      <c r="D865" s="11" t="s">
        <v>106</v>
      </c>
      <c r="E865" s="11" t="s">
        <v>133</v>
      </c>
      <c r="F865" s="11" t="s">
        <v>24</v>
      </c>
      <c r="G865" s="17">
        <v>550</v>
      </c>
      <c r="H865" s="17">
        <v>4950</v>
      </c>
      <c r="I865" s="17">
        <v>6600</v>
      </c>
      <c r="J865" s="18">
        <v>0.75</v>
      </c>
    </row>
    <row r="866" spans="1:10" x14ac:dyDescent="0.25">
      <c r="A866" s="8">
        <v>122</v>
      </c>
      <c r="B866" s="13">
        <v>40179</v>
      </c>
      <c r="C866" s="10">
        <v>8</v>
      </c>
      <c r="D866" s="10" t="s">
        <v>106</v>
      </c>
      <c r="E866" s="10" t="s">
        <v>133</v>
      </c>
      <c r="F866" s="10" t="s">
        <v>24</v>
      </c>
      <c r="G866" s="14">
        <v>550</v>
      </c>
      <c r="H866" s="14">
        <v>4400</v>
      </c>
      <c r="I866" s="14">
        <v>6600</v>
      </c>
      <c r="J866" s="15">
        <v>0.66666666666666663</v>
      </c>
    </row>
    <row r="867" spans="1:10" x14ac:dyDescent="0.25">
      <c r="A867" s="9">
        <v>122</v>
      </c>
      <c r="B867" s="16">
        <v>40544</v>
      </c>
      <c r="C867" s="11">
        <v>8</v>
      </c>
      <c r="D867" s="11" t="s">
        <v>106</v>
      </c>
      <c r="E867" s="11" t="s">
        <v>133</v>
      </c>
      <c r="F867" s="11" t="s">
        <v>24</v>
      </c>
      <c r="G867" s="17">
        <v>550</v>
      </c>
      <c r="H867" s="17">
        <v>4400</v>
      </c>
      <c r="I867" s="17">
        <v>6600</v>
      </c>
      <c r="J867" s="18">
        <v>0.66666666666666663</v>
      </c>
    </row>
    <row r="868" spans="1:10" x14ac:dyDescent="0.25">
      <c r="A868" s="8">
        <v>122</v>
      </c>
      <c r="B868" s="13">
        <v>40909</v>
      </c>
      <c r="C868" s="10">
        <v>8</v>
      </c>
      <c r="D868" s="10" t="s">
        <v>106</v>
      </c>
      <c r="E868" s="10" t="s">
        <v>133</v>
      </c>
      <c r="F868" s="10" t="s">
        <v>24</v>
      </c>
      <c r="G868" s="14">
        <v>550</v>
      </c>
      <c r="H868" s="14">
        <v>4400</v>
      </c>
      <c r="I868" s="14">
        <v>6600</v>
      </c>
      <c r="J868" s="15">
        <v>0.66666666666666663</v>
      </c>
    </row>
    <row r="869" spans="1:10" x14ac:dyDescent="0.25">
      <c r="A869" s="9">
        <v>122</v>
      </c>
      <c r="B869" s="16">
        <v>41275</v>
      </c>
      <c r="C869" s="11">
        <v>10</v>
      </c>
      <c r="D869" s="11" t="s">
        <v>106</v>
      </c>
      <c r="E869" s="11" t="s">
        <v>133</v>
      </c>
      <c r="F869" s="11" t="s">
        <v>24</v>
      </c>
      <c r="G869" s="17">
        <v>550</v>
      </c>
      <c r="H869" s="17">
        <v>5500</v>
      </c>
      <c r="I869" s="17">
        <v>6600</v>
      </c>
      <c r="J869" s="18">
        <v>0.83333333333333337</v>
      </c>
    </row>
    <row r="870" spans="1:10" x14ac:dyDescent="0.25">
      <c r="A870" s="8">
        <v>122</v>
      </c>
      <c r="B870" s="13">
        <v>41640</v>
      </c>
      <c r="C870" s="10">
        <v>8</v>
      </c>
      <c r="D870" s="10" t="s">
        <v>106</v>
      </c>
      <c r="E870" s="10" t="s">
        <v>133</v>
      </c>
      <c r="F870" s="10" t="s">
        <v>24</v>
      </c>
      <c r="G870" s="14">
        <v>550</v>
      </c>
      <c r="H870" s="14">
        <v>4400</v>
      </c>
      <c r="I870" s="14">
        <v>6600</v>
      </c>
      <c r="J870" s="15">
        <v>0.66666666666666663</v>
      </c>
    </row>
    <row r="871" spans="1:10" x14ac:dyDescent="0.25">
      <c r="A871" s="9">
        <v>122</v>
      </c>
      <c r="B871" s="16">
        <v>42005</v>
      </c>
      <c r="C871" s="11">
        <v>7</v>
      </c>
      <c r="D871" s="11" t="s">
        <v>106</v>
      </c>
      <c r="E871" s="11" t="s">
        <v>133</v>
      </c>
      <c r="F871" s="11" t="s">
        <v>24</v>
      </c>
      <c r="G871" s="17">
        <v>550</v>
      </c>
      <c r="H871" s="17">
        <v>3850</v>
      </c>
      <c r="I871" s="17">
        <v>6600</v>
      </c>
      <c r="J871" s="18">
        <v>0.58333333333333337</v>
      </c>
    </row>
    <row r="872" spans="1:10" x14ac:dyDescent="0.25">
      <c r="A872" s="8">
        <v>122</v>
      </c>
      <c r="B872" s="13">
        <v>42370</v>
      </c>
      <c r="C872" s="10">
        <v>6</v>
      </c>
      <c r="D872" s="10" t="s">
        <v>106</v>
      </c>
      <c r="E872" s="10" t="s">
        <v>133</v>
      </c>
      <c r="F872" s="10" t="s">
        <v>24</v>
      </c>
      <c r="G872" s="14">
        <v>550</v>
      </c>
      <c r="H872" s="14">
        <v>3300</v>
      </c>
      <c r="I872" s="14">
        <v>6600</v>
      </c>
      <c r="J872" s="15">
        <v>0.5</v>
      </c>
    </row>
    <row r="873" spans="1:10" x14ac:dyDescent="0.25">
      <c r="A873" s="9">
        <v>122</v>
      </c>
      <c r="B873" s="16">
        <v>42736</v>
      </c>
      <c r="C873" s="11">
        <v>6</v>
      </c>
      <c r="D873" s="11" t="s">
        <v>106</v>
      </c>
      <c r="E873" s="11" t="s">
        <v>133</v>
      </c>
      <c r="F873" s="11" t="s">
        <v>24</v>
      </c>
      <c r="G873" s="17">
        <v>550</v>
      </c>
      <c r="H873" s="17">
        <v>3300</v>
      </c>
      <c r="I873" s="17">
        <v>6600</v>
      </c>
      <c r="J873" s="18">
        <v>0.5</v>
      </c>
    </row>
    <row r="874" spans="1:10" x14ac:dyDescent="0.25">
      <c r="A874" s="8">
        <v>122</v>
      </c>
      <c r="B874" s="13">
        <v>43101</v>
      </c>
      <c r="C874" s="10">
        <v>11</v>
      </c>
      <c r="D874" s="10" t="s">
        <v>106</v>
      </c>
      <c r="E874" s="10" t="s">
        <v>133</v>
      </c>
      <c r="F874" s="10" t="s">
        <v>24</v>
      </c>
      <c r="G874" s="14">
        <v>550</v>
      </c>
      <c r="H874" s="14">
        <v>6050</v>
      </c>
      <c r="I874" s="14">
        <v>6600</v>
      </c>
      <c r="J874" s="15">
        <v>0.91666666666666663</v>
      </c>
    </row>
    <row r="875" spans="1:10" x14ac:dyDescent="0.25">
      <c r="A875" s="9">
        <v>122</v>
      </c>
      <c r="B875" s="16">
        <v>43466</v>
      </c>
      <c r="C875" s="11">
        <v>10</v>
      </c>
      <c r="D875" s="11" t="s">
        <v>106</v>
      </c>
      <c r="E875" s="11" t="s">
        <v>133</v>
      </c>
      <c r="F875" s="11" t="s">
        <v>24</v>
      </c>
      <c r="G875" s="17">
        <v>550</v>
      </c>
      <c r="H875" s="17">
        <v>5500</v>
      </c>
      <c r="I875" s="17">
        <v>6600</v>
      </c>
      <c r="J875" s="18">
        <v>0.83333333333333337</v>
      </c>
    </row>
    <row r="876" spans="1:10" x14ac:dyDescent="0.25">
      <c r="A876" s="8">
        <v>123</v>
      </c>
      <c r="B876" s="13">
        <v>36892</v>
      </c>
      <c r="C876" s="10">
        <v>6</v>
      </c>
      <c r="D876" s="10" t="s">
        <v>106</v>
      </c>
      <c r="E876" s="10" t="s">
        <v>133</v>
      </c>
      <c r="F876" s="10" t="s">
        <v>26</v>
      </c>
      <c r="G876" s="14">
        <v>495</v>
      </c>
      <c r="H876" s="14">
        <v>2970</v>
      </c>
      <c r="I876" s="14">
        <v>5940</v>
      </c>
      <c r="J876" s="15">
        <v>0.5</v>
      </c>
    </row>
    <row r="877" spans="1:10" x14ac:dyDescent="0.25">
      <c r="A877" s="9">
        <v>123</v>
      </c>
      <c r="B877" s="16">
        <v>37257</v>
      </c>
      <c r="C877" s="11">
        <v>9</v>
      </c>
      <c r="D877" s="11" t="s">
        <v>106</v>
      </c>
      <c r="E877" s="11" t="s">
        <v>133</v>
      </c>
      <c r="F877" s="11" t="s">
        <v>26</v>
      </c>
      <c r="G877" s="17">
        <v>495</v>
      </c>
      <c r="H877" s="17">
        <v>4455</v>
      </c>
      <c r="I877" s="17">
        <v>5940</v>
      </c>
      <c r="J877" s="18">
        <v>0.75</v>
      </c>
    </row>
    <row r="878" spans="1:10" x14ac:dyDescent="0.25">
      <c r="A878" s="8">
        <v>123</v>
      </c>
      <c r="B878" s="13">
        <v>37622</v>
      </c>
      <c r="C878" s="10">
        <v>7</v>
      </c>
      <c r="D878" s="10" t="s">
        <v>106</v>
      </c>
      <c r="E878" s="10" t="s">
        <v>133</v>
      </c>
      <c r="F878" s="10" t="s">
        <v>26</v>
      </c>
      <c r="G878" s="14">
        <v>495</v>
      </c>
      <c r="H878" s="14">
        <v>3465</v>
      </c>
      <c r="I878" s="14">
        <v>5940</v>
      </c>
      <c r="J878" s="15">
        <v>0.58333333333333337</v>
      </c>
    </row>
    <row r="879" spans="1:10" x14ac:dyDescent="0.25">
      <c r="A879" s="9">
        <v>123</v>
      </c>
      <c r="B879" s="16">
        <v>37987</v>
      </c>
      <c r="C879" s="11">
        <v>9</v>
      </c>
      <c r="D879" s="11" t="s">
        <v>106</v>
      </c>
      <c r="E879" s="11" t="s">
        <v>133</v>
      </c>
      <c r="F879" s="11" t="s">
        <v>26</v>
      </c>
      <c r="G879" s="17">
        <v>495</v>
      </c>
      <c r="H879" s="17">
        <v>4455</v>
      </c>
      <c r="I879" s="17">
        <v>5940</v>
      </c>
      <c r="J879" s="18">
        <v>0.75</v>
      </c>
    </row>
    <row r="880" spans="1:10" x14ac:dyDescent="0.25">
      <c r="A880" s="8">
        <v>123</v>
      </c>
      <c r="B880" s="13">
        <v>38353</v>
      </c>
      <c r="C880" s="10">
        <v>7</v>
      </c>
      <c r="D880" s="10" t="s">
        <v>106</v>
      </c>
      <c r="E880" s="10" t="s">
        <v>133</v>
      </c>
      <c r="F880" s="10" t="s">
        <v>26</v>
      </c>
      <c r="G880" s="14">
        <v>495</v>
      </c>
      <c r="H880" s="14">
        <v>3465</v>
      </c>
      <c r="I880" s="14">
        <v>5940</v>
      </c>
      <c r="J880" s="15">
        <v>0.58333333333333337</v>
      </c>
    </row>
    <row r="881" spans="1:10" x14ac:dyDescent="0.25">
      <c r="A881" s="9">
        <v>123</v>
      </c>
      <c r="B881" s="16">
        <v>38718</v>
      </c>
      <c r="C881" s="11">
        <v>8</v>
      </c>
      <c r="D881" s="11" t="s">
        <v>106</v>
      </c>
      <c r="E881" s="11" t="s">
        <v>133</v>
      </c>
      <c r="F881" s="11" t="s">
        <v>26</v>
      </c>
      <c r="G881" s="17">
        <v>495</v>
      </c>
      <c r="H881" s="17">
        <v>3960</v>
      </c>
      <c r="I881" s="17">
        <v>5940</v>
      </c>
      <c r="J881" s="18">
        <v>0.66666666666666663</v>
      </c>
    </row>
    <row r="882" spans="1:10" x14ac:dyDescent="0.25">
      <c r="A882" s="8">
        <v>123</v>
      </c>
      <c r="B882" s="13">
        <v>39083</v>
      </c>
      <c r="C882" s="10">
        <v>9</v>
      </c>
      <c r="D882" s="10" t="s">
        <v>106</v>
      </c>
      <c r="E882" s="10" t="s">
        <v>133</v>
      </c>
      <c r="F882" s="10" t="s">
        <v>26</v>
      </c>
      <c r="G882" s="14">
        <v>495</v>
      </c>
      <c r="H882" s="14">
        <v>4455</v>
      </c>
      <c r="I882" s="14">
        <v>5940</v>
      </c>
      <c r="J882" s="15">
        <v>0.75</v>
      </c>
    </row>
    <row r="883" spans="1:10" x14ac:dyDescent="0.25">
      <c r="A883" s="9">
        <v>123</v>
      </c>
      <c r="B883" s="16">
        <v>39448</v>
      </c>
      <c r="C883" s="11">
        <v>10</v>
      </c>
      <c r="D883" s="11" t="s">
        <v>106</v>
      </c>
      <c r="E883" s="11" t="s">
        <v>133</v>
      </c>
      <c r="F883" s="11" t="s">
        <v>26</v>
      </c>
      <c r="G883" s="17">
        <v>495</v>
      </c>
      <c r="H883" s="17">
        <v>4950</v>
      </c>
      <c r="I883" s="17">
        <v>5940</v>
      </c>
      <c r="J883" s="18">
        <v>0.83333333333333337</v>
      </c>
    </row>
    <row r="884" spans="1:10" x14ac:dyDescent="0.25">
      <c r="A884" s="8">
        <v>123</v>
      </c>
      <c r="B884" s="13">
        <v>39814</v>
      </c>
      <c r="C884" s="10">
        <v>7</v>
      </c>
      <c r="D884" s="10" t="s">
        <v>106</v>
      </c>
      <c r="E884" s="10" t="s">
        <v>133</v>
      </c>
      <c r="F884" s="10" t="s">
        <v>26</v>
      </c>
      <c r="G884" s="14">
        <v>495</v>
      </c>
      <c r="H884" s="14">
        <v>3465</v>
      </c>
      <c r="I884" s="14">
        <v>5940</v>
      </c>
      <c r="J884" s="15">
        <v>0.58333333333333337</v>
      </c>
    </row>
    <row r="885" spans="1:10" x14ac:dyDescent="0.25">
      <c r="A885" s="9">
        <v>123</v>
      </c>
      <c r="B885" s="16">
        <v>40179</v>
      </c>
      <c r="C885" s="11">
        <v>9</v>
      </c>
      <c r="D885" s="11" t="s">
        <v>106</v>
      </c>
      <c r="E885" s="11" t="s">
        <v>133</v>
      </c>
      <c r="F885" s="11" t="s">
        <v>26</v>
      </c>
      <c r="G885" s="17">
        <v>495</v>
      </c>
      <c r="H885" s="17">
        <v>4455</v>
      </c>
      <c r="I885" s="17">
        <v>5940</v>
      </c>
      <c r="J885" s="18">
        <v>0.75</v>
      </c>
    </row>
    <row r="886" spans="1:10" x14ac:dyDescent="0.25">
      <c r="A886" s="8">
        <v>123</v>
      </c>
      <c r="B886" s="13">
        <v>40544</v>
      </c>
      <c r="C886" s="10">
        <v>9</v>
      </c>
      <c r="D886" s="10" t="s">
        <v>106</v>
      </c>
      <c r="E886" s="10" t="s">
        <v>133</v>
      </c>
      <c r="F886" s="10" t="s">
        <v>26</v>
      </c>
      <c r="G886" s="14">
        <v>495</v>
      </c>
      <c r="H886" s="14">
        <v>4455</v>
      </c>
      <c r="I886" s="14">
        <v>5940</v>
      </c>
      <c r="J886" s="15">
        <v>0.75</v>
      </c>
    </row>
    <row r="887" spans="1:10" x14ac:dyDescent="0.25">
      <c r="A887" s="9">
        <v>123</v>
      </c>
      <c r="B887" s="16">
        <v>40909</v>
      </c>
      <c r="C887" s="11">
        <v>8</v>
      </c>
      <c r="D887" s="11" t="s">
        <v>106</v>
      </c>
      <c r="E887" s="11" t="s">
        <v>133</v>
      </c>
      <c r="F887" s="11" t="s">
        <v>26</v>
      </c>
      <c r="G887" s="17">
        <v>495</v>
      </c>
      <c r="H887" s="17">
        <v>3960</v>
      </c>
      <c r="I887" s="17">
        <v>5940</v>
      </c>
      <c r="J887" s="18">
        <v>0.66666666666666663</v>
      </c>
    </row>
    <row r="888" spans="1:10" x14ac:dyDescent="0.25">
      <c r="A888" s="8">
        <v>123</v>
      </c>
      <c r="B888" s="13">
        <v>41275</v>
      </c>
      <c r="C888" s="10">
        <v>8</v>
      </c>
      <c r="D888" s="10" t="s">
        <v>106</v>
      </c>
      <c r="E888" s="10" t="s">
        <v>133</v>
      </c>
      <c r="F888" s="10" t="s">
        <v>26</v>
      </c>
      <c r="G888" s="14">
        <v>495</v>
      </c>
      <c r="H888" s="14">
        <v>3960</v>
      </c>
      <c r="I888" s="14">
        <v>5940</v>
      </c>
      <c r="J888" s="15">
        <v>0.66666666666666663</v>
      </c>
    </row>
    <row r="889" spans="1:10" x14ac:dyDescent="0.25">
      <c r="A889" s="9">
        <v>123</v>
      </c>
      <c r="B889" s="16">
        <v>41640</v>
      </c>
      <c r="C889" s="11">
        <v>9</v>
      </c>
      <c r="D889" s="11" t="s">
        <v>106</v>
      </c>
      <c r="E889" s="11" t="s">
        <v>133</v>
      </c>
      <c r="F889" s="11" t="s">
        <v>26</v>
      </c>
      <c r="G889" s="17">
        <v>495</v>
      </c>
      <c r="H889" s="17">
        <v>4455</v>
      </c>
      <c r="I889" s="17">
        <v>5940</v>
      </c>
      <c r="J889" s="18">
        <v>0.75</v>
      </c>
    </row>
    <row r="890" spans="1:10" x14ac:dyDescent="0.25">
      <c r="A890" s="8">
        <v>123</v>
      </c>
      <c r="B890" s="13">
        <v>42005</v>
      </c>
      <c r="C890" s="10">
        <v>6</v>
      </c>
      <c r="D890" s="10" t="s">
        <v>106</v>
      </c>
      <c r="E890" s="10" t="s">
        <v>133</v>
      </c>
      <c r="F890" s="10" t="s">
        <v>26</v>
      </c>
      <c r="G890" s="14">
        <v>495</v>
      </c>
      <c r="H890" s="14">
        <v>2970</v>
      </c>
      <c r="I890" s="14">
        <v>5940</v>
      </c>
      <c r="J890" s="15">
        <v>0.5</v>
      </c>
    </row>
    <row r="891" spans="1:10" x14ac:dyDescent="0.25">
      <c r="A891" s="9">
        <v>123</v>
      </c>
      <c r="B891" s="16">
        <v>42370</v>
      </c>
      <c r="C891" s="11">
        <v>7</v>
      </c>
      <c r="D891" s="11" t="s">
        <v>106</v>
      </c>
      <c r="E891" s="11" t="s">
        <v>133</v>
      </c>
      <c r="F891" s="11" t="s">
        <v>26</v>
      </c>
      <c r="G891" s="17">
        <v>495</v>
      </c>
      <c r="H891" s="17">
        <v>3465</v>
      </c>
      <c r="I891" s="17">
        <v>5940</v>
      </c>
      <c r="J891" s="18">
        <v>0.58333333333333337</v>
      </c>
    </row>
    <row r="892" spans="1:10" x14ac:dyDescent="0.25">
      <c r="A892" s="8">
        <v>123</v>
      </c>
      <c r="B892" s="13">
        <v>42736</v>
      </c>
      <c r="C892" s="10">
        <v>7</v>
      </c>
      <c r="D892" s="10" t="s">
        <v>106</v>
      </c>
      <c r="E892" s="10" t="s">
        <v>133</v>
      </c>
      <c r="F892" s="10" t="s">
        <v>26</v>
      </c>
      <c r="G892" s="14">
        <v>495</v>
      </c>
      <c r="H892" s="14">
        <v>3465</v>
      </c>
      <c r="I892" s="14">
        <v>5940</v>
      </c>
      <c r="J892" s="15">
        <v>0.58333333333333337</v>
      </c>
    </row>
    <row r="893" spans="1:10" x14ac:dyDescent="0.25">
      <c r="A893" s="9">
        <v>123</v>
      </c>
      <c r="B893" s="16">
        <v>43101</v>
      </c>
      <c r="C893" s="11">
        <v>9</v>
      </c>
      <c r="D893" s="11" t="s">
        <v>106</v>
      </c>
      <c r="E893" s="11" t="s">
        <v>133</v>
      </c>
      <c r="F893" s="11" t="s">
        <v>26</v>
      </c>
      <c r="G893" s="17">
        <v>495</v>
      </c>
      <c r="H893" s="17">
        <v>4455</v>
      </c>
      <c r="I893" s="17">
        <v>5940</v>
      </c>
      <c r="J893" s="18">
        <v>0.75</v>
      </c>
    </row>
    <row r="894" spans="1:10" x14ac:dyDescent="0.25">
      <c r="A894" s="8">
        <v>123</v>
      </c>
      <c r="B894" s="13">
        <v>43466</v>
      </c>
      <c r="C894" s="10">
        <v>10</v>
      </c>
      <c r="D894" s="10" t="s">
        <v>106</v>
      </c>
      <c r="E894" s="10" t="s">
        <v>133</v>
      </c>
      <c r="F894" s="10" t="s">
        <v>26</v>
      </c>
      <c r="G894" s="14">
        <v>495</v>
      </c>
      <c r="H894" s="14">
        <v>4950</v>
      </c>
      <c r="I894" s="14">
        <v>5940</v>
      </c>
      <c r="J894" s="15">
        <v>0.83333333333333337</v>
      </c>
    </row>
    <row r="895" spans="1:10" x14ac:dyDescent="0.25">
      <c r="A895" s="9">
        <v>124</v>
      </c>
      <c r="B895" s="16">
        <v>36892</v>
      </c>
      <c r="C895" s="11">
        <v>6</v>
      </c>
      <c r="D895" s="11" t="s">
        <v>106</v>
      </c>
      <c r="E895" s="11" t="s">
        <v>133</v>
      </c>
      <c r="F895" s="11" t="s">
        <v>20</v>
      </c>
      <c r="G895" s="17">
        <v>385</v>
      </c>
      <c r="H895" s="17">
        <v>2310</v>
      </c>
      <c r="I895" s="17">
        <v>4620</v>
      </c>
      <c r="J895" s="18">
        <v>0.5</v>
      </c>
    </row>
    <row r="896" spans="1:10" x14ac:dyDescent="0.25">
      <c r="A896" s="8">
        <v>124</v>
      </c>
      <c r="B896" s="13">
        <v>37257</v>
      </c>
      <c r="C896" s="10">
        <v>8</v>
      </c>
      <c r="D896" s="10" t="s">
        <v>106</v>
      </c>
      <c r="E896" s="10" t="s">
        <v>133</v>
      </c>
      <c r="F896" s="10" t="s">
        <v>20</v>
      </c>
      <c r="G896" s="14">
        <v>385</v>
      </c>
      <c r="H896" s="14">
        <v>3080</v>
      </c>
      <c r="I896" s="14">
        <v>4620</v>
      </c>
      <c r="J896" s="15">
        <v>0.66666666666666663</v>
      </c>
    </row>
    <row r="897" spans="1:10" x14ac:dyDescent="0.25">
      <c r="A897" s="9">
        <v>124</v>
      </c>
      <c r="B897" s="16">
        <v>37622</v>
      </c>
      <c r="C897" s="11">
        <v>9</v>
      </c>
      <c r="D897" s="11" t="s">
        <v>106</v>
      </c>
      <c r="E897" s="11" t="s">
        <v>133</v>
      </c>
      <c r="F897" s="11" t="s">
        <v>20</v>
      </c>
      <c r="G897" s="17">
        <v>385</v>
      </c>
      <c r="H897" s="17">
        <v>3465</v>
      </c>
      <c r="I897" s="17">
        <v>4620</v>
      </c>
      <c r="J897" s="18">
        <v>0.75</v>
      </c>
    </row>
    <row r="898" spans="1:10" x14ac:dyDescent="0.25">
      <c r="A898" s="8">
        <v>124</v>
      </c>
      <c r="B898" s="13">
        <v>37987</v>
      </c>
      <c r="C898" s="10">
        <v>8</v>
      </c>
      <c r="D898" s="10" t="s">
        <v>106</v>
      </c>
      <c r="E898" s="10" t="s">
        <v>133</v>
      </c>
      <c r="F898" s="10" t="s">
        <v>20</v>
      </c>
      <c r="G898" s="14">
        <v>385</v>
      </c>
      <c r="H898" s="14">
        <v>3080</v>
      </c>
      <c r="I898" s="14">
        <v>4620</v>
      </c>
      <c r="J898" s="15">
        <v>0.66666666666666663</v>
      </c>
    </row>
    <row r="899" spans="1:10" x14ac:dyDescent="0.25">
      <c r="A899" s="9">
        <v>124</v>
      </c>
      <c r="B899" s="16">
        <v>38353</v>
      </c>
      <c r="C899" s="11">
        <v>9</v>
      </c>
      <c r="D899" s="11" t="s">
        <v>106</v>
      </c>
      <c r="E899" s="11" t="s">
        <v>133</v>
      </c>
      <c r="F899" s="11" t="s">
        <v>20</v>
      </c>
      <c r="G899" s="17">
        <v>385</v>
      </c>
      <c r="H899" s="17">
        <v>3465</v>
      </c>
      <c r="I899" s="17">
        <v>4620</v>
      </c>
      <c r="J899" s="18">
        <v>0.75</v>
      </c>
    </row>
    <row r="900" spans="1:10" x14ac:dyDescent="0.25">
      <c r="A900" s="8">
        <v>124</v>
      </c>
      <c r="B900" s="13">
        <v>38718</v>
      </c>
      <c r="C900" s="10">
        <v>6</v>
      </c>
      <c r="D900" s="10" t="s">
        <v>106</v>
      </c>
      <c r="E900" s="10" t="s">
        <v>133</v>
      </c>
      <c r="F900" s="10" t="s">
        <v>20</v>
      </c>
      <c r="G900" s="14">
        <v>385</v>
      </c>
      <c r="H900" s="14">
        <v>2310</v>
      </c>
      <c r="I900" s="14">
        <v>4620</v>
      </c>
      <c r="J900" s="15">
        <v>0.5</v>
      </c>
    </row>
    <row r="901" spans="1:10" x14ac:dyDescent="0.25">
      <c r="A901" s="9">
        <v>124</v>
      </c>
      <c r="B901" s="16">
        <v>39083</v>
      </c>
      <c r="C901" s="11">
        <v>7</v>
      </c>
      <c r="D901" s="11" t="s">
        <v>106</v>
      </c>
      <c r="E901" s="11" t="s">
        <v>133</v>
      </c>
      <c r="F901" s="11" t="s">
        <v>20</v>
      </c>
      <c r="G901" s="17">
        <v>385</v>
      </c>
      <c r="H901" s="17">
        <v>2695</v>
      </c>
      <c r="I901" s="17">
        <v>4620</v>
      </c>
      <c r="J901" s="18">
        <v>0.58333333333333337</v>
      </c>
    </row>
    <row r="902" spans="1:10" x14ac:dyDescent="0.25">
      <c r="A902" s="8">
        <v>124</v>
      </c>
      <c r="B902" s="13">
        <v>39448</v>
      </c>
      <c r="C902" s="10">
        <v>6</v>
      </c>
      <c r="D902" s="10" t="s">
        <v>106</v>
      </c>
      <c r="E902" s="10" t="s">
        <v>133</v>
      </c>
      <c r="F902" s="10" t="s">
        <v>20</v>
      </c>
      <c r="G902" s="14">
        <v>385</v>
      </c>
      <c r="H902" s="14">
        <v>2310</v>
      </c>
      <c r="I902" s="14">
        <v>4620</v>
      </c>
      <c r="J902" s="15">
        <v>0.5</v>
      </c>
    </row>
    <row r="903" spans="1:10" x14ac:dyDescent="0.25">
      <c r="A903" s="9">
        <v>124</v>
      </c>
      <c r="B903" s="16">
        <v>39814</v>
      </c>
      <c r="C903" s="11">
        <v>10</v>
      </c>
      <c r="D903" s="11" t="s">
        <v>106</v>
      </c>
      <c r="E903" s="11" t="s">
        <v>133</v>
      </c>
      <c r="F903" s="11" t="s">
        <v>20</v>
      </c>
      <c r="G903" s="17">
        <v>385</v>
      </c>
      <c r="H903" s="17">
        <v>3850</v>
      </c>
      <c r="I903" s="17">
        <v>4620</v>
      </c>
      <c r="J903" s="18">
        <v>0.83333333333333337</v>
      </c>
    </row>
    <row r="904" spans="1:10" x14ac:dyDescent="0.25">
      <c r="A904" s="8">
        <v>124</v>
      </c>
      <c r="B904" s="13">
        <v>40179</v>
      </c>
      <c r="C904" s="10">
        <v>6</v>
      </c>
      <c r="D904" s="10" t="s">
        <v>106</v>
      </c>
      <c r="E904" s="10" t="s">
        <v>133</v>
      </c>
      <c r="F904" s="10" t="s">
        <v>20</v>
      </c>
      <c r="G904" s="14">
        <v>385</v>
      </c>
      <c r="H904" s="14">
        <v>2310</v>
      </c>
      <c r="I904" s="14">
        <v>4620</v>
      </c>
      <c r="J904" s="15">
        <v>0.5</v>
      </c>
    </row>
    <row r="905" spans="1:10" x14ac:dyDescent="0.25">
      <c r="A905" s="9">
        <v>124</v>
      </c>
      <c r="B905" s="16">
        <v>40544</v>
      </c>
      <c r="C905" s="11">
        <v>7</v>
      </c>
      <c r="D905" s="11" t="s">
        <v>106</v>
      </c>
      <c r="E905" s="11" t="s">
        <v>133</v>
      </c>
      <c r="F905" s="11" t="s">
        <v>20</v>
      </c>
      <c r="G905" s="17">
        <v>385</v>
      </c>
      <c r="H905" s="17">
        <v>2695</v>
      </c>
      <c r="I905" s="17">
        <v>4620</v>
      </c>
      <c r="J905" s="18">
        <v>0.58333333333333337</v>
      </c>
    </row>
    <row r="906" spans="1:10" x14ac:dyDescent="0.25">
      <c r="A906" s="8">
        <v>124</v>
      </c>
      <c r="B906" s="13">
        <v>40909</v>
      </c>
      <c r="C906" s="10">
        <v>10</v>
      </c>
      <c r="D906" s="10" t="s">
        <v>106</v>
      </c>
      <c r="E906" s="10" t="s">
        <v>133</v>
      </c>
      <c r="F906" s="10" t="s">
        <v>20</v>
      </c>
      <c r="G906" s="14">
        <v>385</v>
      </c>
      <c r="H906" s="14">
        <v>3850</v>
      </c>
      <c r="I906" s="14">
        <v>4620</v>
      </c>
      <c r="J906" s="15">
        <v>0.83333333333333337</v>
      </c>
    </row>
    <row r="907" spans="1:10" x14ac:dyDescent="0.25">
      <c r="A907" s="9">
        <v>124</v>
      </c>
      <c r="B907" s="16">
        <v>41275</v>
      </c>
      <c r="C907" s="11">
        <v>10</v>
      </c>
      <c r="D907" s="11" t="s">
        <v>106</v>
      </c>
      <c r="E907" s="11" t="s">
        <v>133</v>
      </c>
      <c r="F907" s="11" t="s">
        <v>20</v>
      </c>
      <c r="G907" s="17">
        <v>385</v>
      </c>
      <c r="H907" s="17">
        <v>3850</v>
      </c>
      <c r="I907" s="17">
        <v>4620</v>
      </c>
      <c r="J907" s="18">
        <v>0.83333333333333337</v>
      </c>
    </row>
    <row r="908" spans="1:10" x14ac:dyDescent="0.25">
      <c r="A908" s="8">
        <v>124</v>
      </c>
      <c r="B908" s="13">
        <v>41640</v>
      </c>
      <c r="C908" s="10">
        <v>8</v>
      </c>
      <c r="D908" s="10" t="s">
        <v>106</v>
      </c>
      <c r="E908" s="10" t="s">
        <v>133</v>
      </c>
      <c r="F908" s="10" t="s">
        <v>20</v>
      </c>
      <c r="G908" s="14">
        <v>385</v>
      </c>
      <c r="H908" s="14">
        <v>3080</v>
      </c>
      <c r="I908" s="14">
        <v>4620</v>
      </c>
      <c r="J908" s="15">
        <v>0.66666666666666663</v>
      </c>
    </row>
    <row r="909" spans="1:10" x14ac:dyDescent="0.25">
      <c r="A909" s="9">
        <v>124</v>
      </c>
      <c r="B909" s="16">
        <v>42005</v>
      </c>
      <c r="C909" s="11">
        <v>6</v>
      </c>
      <c r="D909" s="11" t="s">
        <v>106</v>
      </c>
      <c r="E909" s="11" t="s">
        <v>133</v>
      </c>
      <c r="F909" s="11" t="s">
        <v>20</v>
      </c>
      <c r="G909" s="17">
        <v>385</v>
      </c>
      <c r="H909" s="17">
        <v>2310</v>
      </c>
      <c r="I909" s="17">
        <v>4620</v>
      </c>
      <c r="J909" s="18">
        <v>0.5</v>
      </c>
    </row>
    <row r="910" spans="1:10" x14ac:dyDescent="0.25">
      <c r="A910" s="8">
        <v>124</v>
      </c>
      <c r="B910" s="13">
        <v>42370</v>
      </c>
      <c r="C910" s="10">
        <v>10</v>
      </c>
      <c r="D910" s="10" t="s">
        <v>106</v>
      </c>
      <c r="E910" s="10" t="s">
        <v>133</v>
      </c>
      <c r="F910" s="10" t="s">
        <v>20</v>
      </c>
      <c r="G910" s="14">
        <v>385</v>
      </c>
      <c r="H910" s="14">
        <v>3850</v>
      </c>
      <c r="I910" s="14">
        <v>4620</v>
      </c>
      <c r="J910" s="15">
        <v>0.83333333333333337</v>
      </c>
    </row>
    <row r="911" spans="1:10" x14ac:dyDescent="0.25">
      <c r="A911" s="9">
        <v>124</v>
      </c>
      <c r="B911" s="16">
        <v>42736</v>
      </c>
      <c r="C911" s="11">
        <v>10</v>
      </c>
      <c r="D911" s="11" t="s">
        <v>106</v>
      </c>
      <c r="E911" s="11" t="s">
        <v>133</v>
      </c>
      <c r="F911" s="11" t="s">
        <v>20</v>
      </c>
      <c r="G911" s="17">
        <v>385</v>
      </c>
      <c r="H911" s="17">
        <v>3850</v>
      </c>
      <c r="I911" s="17">
        <v>4620</v>
      </c>
      <c r="J911" s="18">
        <v>0.83333333333333337</v>
      </c>
    </row>
    <row r="912" spans="1:10" x14ac:dyDescent="0.25">
      <c r="A912" s="8">
        <v>124</v>
      </c>
      <c r="B912" s="13">
        <v>43101</v>
      </c>
      <c r="C912" s="10">
        <v>11</v>
      </c>
      <c r="D912" s="10" t="s">
        <v>106</v>
      </c>
      <c r="E912" s="10" t="s">
        <v>133</v>
      </c>
      <c r="F912" s="10" t="s">
        <v>20</v>
      </c>
      <c r="G912" s="14">
        <v>385</v>
      </c>
      <c r="H912" s="14">
        <v>4235</v>
      </c>
      <c r="I912" s="14">
        <v>4620</v>
      </c>
      <c r="J912" s="15">
        <v>0.91666666666666663</v>
      </c>
    </row>
    <row r="913" spans="1:10" x14ac:dyDescent="0.25">
      <c r="A913" s="9">
        <v>124</v>
      </c>
      <c r="B913" s="16">
        <v>43466</v>
      </c>
      <c r="C913" s="11">
        <v>12</v>
      </c>
      <c r="D913" s="11" t="s">
        <v>106</v>
      </c>
      <c r="E913" s="11" t="s">
        <v>133</v>
      </c>
      <c r="F913" s="11" t="s">
        <v>20</v>
      </c>
      <c r="G913" s="17">
        <v>385</v>
      </c>
      <c r="H913" s="17">
        <v>4620</v>
      </c>
      <c r="I913" s="17">
        <v>4620</v>
      </c>
      <c r="J913" s="18">
        <v>1</v>
      </c>
    </row>
    <row r="914" spans="1:10" x14ac:dyDescent="0.25">
      <c r="A914" s="8">
        <v>125</v>
      </c>
      <c r="B914" s="13">
        <v>36892</v>
      </c>
      <c r="C914" s="10">
        <v>9</v>
      </c>
      <c r="D914" s="10" t="s">
        <v>106</v>
      </c>
      <c r="E914" s="10" t="s">
        <v>133</v>
      </c>
      <c r="F914" s="10" t="s">
        <v>28</v>
      </c>
      <c r="G914" s="14">
        <v>990</v>
      </c>
      <c r="H914" s="14">
        <v>8910</v>
      </c>
      <c r="I914" s="14">
        <v>11880</v>
      </c>
      <c r="J914" s="15">
        <v>0.75</v>
      </c>
    </row>
    <row r="915" spans="1:10" x14ac:dyDescent="0.25">
      <c r="A915" s="9">
        <v>125</v>
      </c>
      <c r="B915" s="16">
        <v>37257</v>
      </c>
      <c r="C915" s="11">
        <v>7</v>
      </c>
      <c r="D915" s="11" t="s">
        <v>106</v>
      </c>
      <c r="E915" s="11" t="s">
        <v>133</v>
      </c>
      <c r="F915" s="11" t="s">
        <v>28</v>
      </c>
      <c r="G915" s="17">
        <v>990</v>
      </c>
      <c r="H915" s="17">
        <v>6930</v>
      </c>
      <c r="I915" s="17">
        <v>11880</v>
      </c>
      <c r="J915" s="18">
        <v>0.58333333333333337</v>
      </c>
    </row>
    <row r="916" spans="1:10" x14ac:dyDescent="0.25">
      <c r="A916" s="8">
        <v>125</v>
      </c>
      <c r="B916" s="13">
        <v>37622</v>
      </c>
      <c r="C916" s="10">
        <v>7</v>
      </c>
      <c r="D916" s="10" t="s">
        <v>106</v>
      </c>
      <c r="E916" s="10" t="s">
        <v>133</v>
      </c>
      <c r="F916" s="10" t="s">
        <v>28</v>
      </c>
      <c r="G916" s="14">
        <v>990</v>
      </c>
      <c r="H916" s="14">
        <v>6930</v>
      </c>
      <c r="I916" s="14">
        <v>11880</v>
      </c>
      <c r="J916" s="15">
        <v>0.58333333333333337</v>
      </c>
    </row>
    <row r="917" spans="1:10" x14ac:dyDescent="0.25">
      <c r="A917" s="9">
        <v>125</v>
      </c>
      <c r="B917" s="16">
        <v>37987</v>
      </c>
      <c r="C917" s="11">
        <v>8</v>
      </c>
      <c r="D917" s="11" t="s">
        <v>106</v>
      </c>
      <c r="E917" s="11" t="s">
        <v>133</v>
      </c>
      <c r="F917" s="11" t="s">
        <v>28</v>
      </c>
      <c r="G917" s="17">
        <v>990</v>
      </c>
      <c r="H917" s="17">
        <v>7920</v>
      </c>
      <c r="I917" s="17">
        <v>11880</v>
      </c>
      <c r="J917" s="18">
        <v>0.66666666666666663</v>
      </c>
    </row>
    <row r="918" spans="1:10" x14ac:dyDescent="0.25">
      <c r="A918" s="8">
        <v>125</v>
      </c>
      <c r="B918" s="13">
        <v>38353</v>
      </c>
      <c r="C918" s="10">
        <v>9</v>
      </c>
      <c r="D918" s="10" t="s">
        <v>106</v>
      </c>
      <c r="E918" s="10" t="s">
        <v>133</v>
      </c>
      <c r="F918" s="10" t="s">
        <v>28</v>
      </c>
      <c r="G918" s="14">
        <v>990</v>
      </c>
      <c r="H918" s="14">
        <v>8910</v>
      </c>
      <c r="I918" s="14">
        <v>11880</v>
      </c>
      <c r="J918" s="15">
        <v>0.75</v>
      </c>
    </row>
    <row r="919" spans="1:10" x14ac:dyDescent="0.25">
      <c r="A919" s="9">
        <v>125</v>
      </c>
      <c r="B919" s="16">
        <v>38718</v>
      </c>
      <c r="C919" s="11">
        <v>6</v>
      </c>
      <c r="D919" s="11" t="s">
        <v>106</v>
      </c>
      <c r="E919" s="11" t="s">
        <v>133</v>
      </c>
      <c r="F919" s="11" t="s">
        <v>28</v>
      </c>
      <c r="G919" s="17">
        <v>990</v>
      </c>
      <c r="H919" s="17">
        <v>5940</v>
      </c>
      <c r="I919" s="17">
        <v>11880</v>
      </c>
      <c r="J919" s="18">
        <v>0.5</v>
      </c>
    </row>
    <row r="920" spans="1:10" x14ac:dyDescent="0.25">
      <c r="A920" s="8">
        <v>125</v>
      </c>
      <c r="B920" s="13">
        <v>39083</v>
      </c>
      <c r="C920" s="10">
        <v>10</v>
      </c>
      <c r="D920" s="10" t="s">
        <v>106</v>
      </c>
      <c r="E920" s="10" t="s">
        <v>133</v>
      </c>
      <c r="F920" s="10" t="s">
        <v>28</v>
      </c>
      <c r="G920" s="14">
        <v>990</v>
      </c>
      <c r="H920" s="14">
        <v>9900</v>
      </c>
      <c r="I920" s="14">
        <v>11880</v>
      </c>
      <c r="J920" s="15">
        <v>0.83333333333333337</v>
      </c>
    </row>
    <row r="921" spans="1:10" x14ac:dyDescent="0.25">
      <c r="A921" s="9">
        <v>125</v>
      </c>
      <c r="B921" s="16">
        <v>39448</v>
      </c>
      <c r="C921" s="11">
        <v>9</v>
      </c>
      <c r="D921" s="11" t="s">
        <v>106</v>
      </c>
      <c r="E921" s="11" t="s">
        <v>133</v>
      </c>
      <c r="F921" s="11" t="s">
        <v>28</v>
      </c>
      <c r="G921" s="17">
        <v>990</v>
      </c>
      <c r="H921" s="17">
        <v>8910</v>
      </c>
      <c r="I921" s="17">
        <v>11880</v>
      </c>
      <c r="J921" s="18">
        <v>0.75</v>
      </c>
    </row>
    <row r="922" spans="1:10" x14ac:dyDescent="0.25">
      <c r="A922" s="8">
        <v>125</v>
      </c>
      <c r="B922" s="13">
        <v>39814</v>
      </c>
      <c r="C922" s="10">
        <v>8</v>
      </c>
      <c r="D922" s="10" t="s">
        <v>106</v>
      </c>
      <c r="E922" s="10" t="s">
        <v>133</v>
      </c>
      <c r="F922" s="10" t="s">
        <v>28</v>
      </c>
      <c r="G922" s="14">
        <v>990</v>
      </c>
      <c r="H922" s="14">
        <v>7920</v>
      </c>
      <c r="I922" s="14">
        <v>11880</v>
      </c>
      <c r="J922" s="15">
        <v>0.66666666666666663</v>
      </c>
    </row>
    <row r="923" spans="1:10" x14ac:dyDescent="0.25">
      <c r="A923" s="9">
        <v>125</v>
      </c>
      <c r="B923" s="16">
        <v>40179</v>
      </c>
      <c r="C923" s="11">
        <v>6</v>
      </c>
      <c r="D923" s="11" t="s">
        <v>106</v>
      </c>
      <c r="E923" s="11" t="s">
        <v>133</v>
      </c>
      <c r="F923" s="11" t="s">
        <v>28</v>
      </c>
      <c r="G923" s="17">
        <v>990</v>
      </c>
      <c r="H923" s="17">
        <v>5940</v>
      </c>
      <c r="I923" s="17">
        <v>11880</v>
      </c>
      <c r="J923" s="18">
        <v>0.5</v>
      </c>
    </row>
    <row r="924" spans="1:10" x14ac:dyDescent="0.25">
      <c r="A924" s="8">
        <v>125</v>
      </c>
      <c r="B924" s="13">
        <v>40544</v>
      </c>
      <c r="C924" s="10">
        <v>10</v>
      </c>
      <c r="D924" s="10" t="s">
        <v>106</v>
      </c>
      <c r="E924" s="10" t="s">
        <v>133</v>
      </c>
      <c r="F924" s="10" t="s">
        <v>28</v>
      </c>
      <c r="G924" s="14">
        <v>990</v>
      </c>
      <c r="H924" s="14">
        <v>9900</v>
      </c>
      <c r="I924" s="14">
        <v>11880</v>
      </c>
      <c r="J924" s="15">
        <v>0.83333333333333337</v>
      </c>
    </row>
    <row r="925" spans="1:10" x14ac:dyDescent="0.25">
      <c r="A925" s="9">
        <v>125</v>
      </c>
      <c r="B925" s="16">
        <v>40909</v>
      </c>
      <c r="C925" s="11">
        <v>6</v>
      </c>
      <c r="D925" s="11" t="s">
        <v>106</v>
      </c>
      <c r="E925" s="11" t="s">
        <v>133</v>
      </c>
      <c r="F925" s="11" t="s">
        <v>28</v>
      </c>
      <c r="G925" s="17">
        <v>990</v>
      </c>
      <c r="H925" s="17">
        <v>5940</v>
      </c>
      <c r="I925" s="17">
        <v>11880</v>
      </c>
      <c r="J925" s="18">
        <v>0.5</v>
      </c>
    </row>
    <row r="926" spans="1:10" x14ac:dyDescent="0.25">
      <c r="A926" s="8">
        <v>125</v>
      </c>
      <c r="B926" s="13">
        <v>41275</v>
      </c>
      <c r="C926" s="10">
        <v>8</v>
      </c>
      <c r="D926" s="10" t="s">
        <v>106</v>
      </c>
      <c r="E926" s="10" t="s">
        <v>133</v>
      </c>
      <c r="F926" s="10" t="s">
        <v>28</v>
      </c>
      <c r="G926" s="14">
        <v>990</v>
      </c>
      <c r="H926" s="14">
        <v>7920</v>
      </c>
      <c r="I926" s="14">
        <v>11880</v>
      </c>
      <c r="J926" s="15">
        <v>0.66666666666666663</v>
      </c>
    </row>
    <row r="927" spans="1:10" x14ac:dyDescent="0.25">
      <c r="A927" s="9">
        <v>125</v>
      </c>
      <c r="B927" s="16">
        <v>41640</v>
      </c>
      <c r="C927" s="11">
        <v>8</v>
      </c>
      <c r="D927" s="11" t="s">
        <v>106</v>
      </c>
      <c r="E927" s="11" t="s">
        <v>133</v>
      </c>
      <c r="F927" s="11" t="s">
        <v>28</v>
      </c>
      <c r="G927" s="17">
        <v>990</v>
      </c>
      <c r="H927" s="17">
        <v>7920</v>
      </c>
      <c r="I927" s="17">
        <v>11880</v>
      </c>
      <c r="J927" s="18">
        <v>0.66666666666666663</v>
      </c>
    </row>
    <row r="928" spans="1:10" x14ac:dyDescent="0.25">
      <c r="A928" s="8">
        <v>125</v>
      </c>
      <c r="B928" s="13">
        <v>42005</v>
      </c>
      <c r="C928" s="10">
        <v>10</v>
      </c>
      <c r="D928" s="10" t="s">
        <v>106</v>
      </c>
      <c r="E928" s="10" t="s">
        <v>133</v>
      </c>
      <c r="F928" s="10" t="s">
        <v>28</v>
      </c>
      <c r="G928" s="14">
        <v>990</v>
      </c>
      <c r="H928" s="14">
        <v>9900</v>
      </c>
      <c r="I928" s="14">
        <v>11880</v>
      </c>
      <c r="J928" s="15">
        <v>0.83333333333333337</v>
      </c>
    </row>
    <row r="929" spans="1:10" x14ac:dyDescent="0.25">
      <c r="A929" s="9">
        <v>125</v>
      </c>
      <c r="B929" s="16">
        <v>42370</v>
      </c>
      <c r="C929" s="11">
        <v>9</v>
      </c>
      <c r="D929" s="11" t="s">
        <v>106</v>
      </c>
      <c r="E929" s="11" t="s">
        <v>133</v>
      </c>
      <c r="F929" s="11" t="s">
        <v>28</v>
      </c>
      <c r="G929" s="17">
        <v>990</v>
      </c>
      <c r="H929" s="17">
        <v>8910</v>
      </c>
      <c r="I929" s="17">
        <v>11880</v>
      </c>
      <c r="J929" s="18">
        <v>0.75</v>
      </c>
    </row>
    <row r="930" spans="1:10" x14ac:dyDescent="0.25">
      <c r="A930" s="8">
        <v>125</v>
      </c>
      <c r="B930" s="13">
        <v>42736</v>
      </c>
      <c r="C930" s="10">
        <v>9</v>
      </c>
      <c r="D930" s="10" t="s">
        <v>106</v>
      </c>
      <c r="E930" s="10" t="s">
        <v>133</v>
      </c>
      <c r="F930" s="10" t="s">
        <v>28</v>
      </c>
      <c r="G930" s="14">
        <v>990</v>
      </c>
      <c r="H930" s="14">
        <v>8910</v>
      </c>
      <c r="I930" s="14">
        <v>11880</v>
      </c>
      <c r="J930" s="15">
        <v>0.75</v>
      </c>
    </row>
    <row r="931" spans="1:10" x14ac:dyDescent="0.25">
      <c r="A931" s="9">
        <v>125</v>
      </c>
      <c r="B931" s="16">
        <v>43101</v>
      </c>
      <c r="C931" s="11">
        <v>11</v>
      </c>
      <c r="D931" s="11" t="s">
        <v>106</v>
      </c>
      <c r="E931" s="11" t="s">
        <v>133</v>
      </c>
      <c r="F931" s="11" t="s">
        <v>28</v>
      </c>
      <c r="G931" s="17">
        <v>990</v>
      </c>
      <c r="H931" s="17">
        <v>10890</v>
      </c>
      <c r="I931" s="17">
        <v>11880</v>
      </c>
      <c r="J931" s="18">
        <v>0.91666666666666663</v>
      </c>
    </row>
    <row r="932" spans="1:10" x14ac:dyDescent="0.25">
      <c r="A932" s="8">
        <v>125</v>
      </c>
      <c r="B932" s="13">
        <v>43466</v>
      </c>
      <c r="C932" s="10">
        <v>7</v>
      </c>
      <c r="D932" s="10" t="s">
        <v>106</v>
      </c>
      <c r="E932" s="10" t="s">
        <v>133</v>
      </c>
      <c r="F932" s="10" t="s">
        <v>28</v>
      </c>
      <c r="G932" s="14">
        <v>990</v>
      </c>
      <c r="H932" s="14">
        <v>6930</v>
      </c>
      <c r="I932" s="14">
        <v>11880</v>
      </c>
      <c r="J932" s="15">
        <v>0.58333333333333337</v>
      </c>
    </row>
    <row r="933" spans="1:10" x14ac:dyDescent="0.25">
      <c r="A933" s="9">
        <v>126</v>
      </c>
      <c r="B933" s="16">
        <v>36892</v>
      </c>
      <c r="C933" s="11">
        <v>10</v>
      </c>
      <c r="D933" s="11" t="s">
        <v>106</v>
      </c>
      <c r="E933" s="11" t="s">
        <v>158</v>
      </c>
      <c r="F933" s="11" t="s">
        <v>30</v>
      </c>
      <c r="G933" s="17">
        <v>300</v>
      </c>
      <c r="H933" s="17">
        <v>3000</v>
      </c>
      <c r="I933" s="17">
        <v>3600</v>
      </c>
      <c r="J933" s="18">
        <v>0.83333333333333337</v>
      </c>
    </row>
    <row r="934" spans="1:10" x14ac:dyDescent="0.25">
      <c r="A934" s="8">
        <v>126</v>
      </c>
      <c r="B934" s="13">
        <v>37257</v>
      </c>
      <c r="C934" s="10">
        <v>10</v>
      </c>
      <c r="D934" s="10" t="s">
        <v>106</v>
      </c>
      <c r="E934" s="10" t="s">
        <v>158</v>
      </c>
      <c r="F934" s="10" t="s">
        <v>30</v>
      </c>
      <c r="G934" s="14">
        <v>300</v>
      </c>
      <c r="H934" s="14">
        <v>3000</v>
      </c>
      <c r="I934" s="14">
        <v>3600</v>
      </c>
      <c r="J934" s="15">
        <v>0.83333333333333337</v>
      </c>
    </row>
    <row r="935" spans="1:10" x14ac:dyDescent="0.25">
      <c r="A935" s="9">
        <v>126</v>
      </c>
      <c r="B935" s="16">
        <v>37622</v>
      </c>
      <c r="C935" s="11">
        <v>8</v>
      </c>
      <c r="D935" s="11" t="s">
        <v>106</v>
      </c>
      <c r="E935" s="11" t="s">
        <v>158</v>
      </c>
      <c r="F935" s="11" t="s">
        <v>30</v>
      </c>
      <c r="G935" s="17">
        <v>300</v>
      </c>
      <c r="H935" s="17">
        <v>2400</v>
      </c>
      <c r="I935" s="17">
        <v>3600</v>
      </c>
      <c r="J935" s="18">
        <v>0.66666666666666663</v>
      </c>
    </row>
    <row r="936" spans="1:10" x14ac:dyDescent="0.25">
      <c r="A936" s="8">
        <v>126</v>
      </c>
      <c r="B936" s="13">
        <v>37987</v>
      </c>
      <c r="C936" s="10">
        <v>9</v>
      </c>
      <c r="D936" s="10" t="s">
        <v>106</v>
      </c>
      <c r="E936" s="10" t="s">
        <v>158</v>
      </c>
      <c r="F936" s="10" t="s">
        <v>30</v>
      </c>
      <c r="G936" s="14">
        <v>300</v>
      </c>
      <c r="H936" s="14">
        <v>2700</v>
      </c>
      <c r="I936" s="14">
        <v>3600</v>
      </c>
      <c r="J936" s="15">
        <v>0.75</v>
      </c>
    </row>
    <row r="937" spans="1:10" x14ac:dyDescent="0.25">
      <c r="A937" s="9">
        <v>126</v>
      </c>
      <c r="B937" s="16">
        <v>38353</v>
      </c>
      <c r="C937" s="11">
        <v>11</v>
      </c>
      <c r="D937" s="11" t="s">
        <v>106</v>
      </c>
      <c r="E937" s="11" t="s">
        <v>158</v>
      </c>
      <c r="F937" s="11" t="s">
        <v>30</v>
      </c>
      <c r="G937" s="17">
        <v>300</v>
      </c>
      <c r="H937" s="17">
        <v>3300</v>
      </c>
      <c r="I937" s="17">
        <v>3600</v>
      </c>
      <c r="J937" s="18">
        <v>0.91666666666666663</v>
      </c>
    </row>
    <row r="938" spans="1:10" x14ac:dyDescent="0.25">
      <c r="A938" s="8">
        <v>126</v>
      </c>
      <c r="B938" s="13">
        <v>38718</v>
      </c>
      <c r="C938" s="10">
        <v>11</v>
      </c>
      <c r="D938" s="10" t="s">
        <v>106</v>
      </c>
      <c r="E938" s="10" t="s">
        <v>158</v>
      </c>
      <c r="F938" s="10" t="s">
        <v>30</v>
      </c>
      <c r="G938" s="14">
        <v>300</v>
      </c>
      <c r="H938" s="14">
        <v>3300</v>
      </c>
      <c r="I938" s="14">
        <v>3600</v>
      </c>
      <c r="J938" s="15">
        <v>0.91666666666666663</v>
      </c>
    </row>
    <row r="939" spans="1:10" x14ac:dyDescent="0.25">
      <c r="A939" s="9">
        <v>126</v>
      </c>
      <c r="B939" s="16">
        <v>39083</v>
      </c>
      <c r="C939" s="11">
        <v>9</v>
      </c>
      <c r="D939" s="11" t="s">
        <v>106</v>
      </c>
      <c r="E939" s="11" t="s">
        <v>158</v>
      </c>
      <c r="F939" s="11" t="s">
        <v>30</v>
      </c>
      <c r="G939" s="17">
        <v>300</v>
      </c>
      <c r="H939" s="17">
        <v>2700</v>
      </c>
      <c r="I939" s="17">
        <v>3600</v>
      </c>
      <c r="J939" s="18">
        <v>0.75</v>
      </c>
    </row>
    <row r="940" spans="1:10" x14ac:dyDescent="0.25">
      <c r="A940" s="8">
        <v>126</v>
      </c>
      <c r="B940" s="13">
        <v>39448</v>
      </c>
      <c r="C940" s="10">
        <v>10</v>
      </c>
      <c r="D940" s="10" t="s">
        <v>106</v>
      </c>
      <c r="E940" s="10" t="s">
        <v>158</v>
      </c>
      <c r="F940" s="10" t="s">
        <v>30</v>
      </c>
      <c r="G940" s="14">
        <v>300</v>
      </c>
      <c r="H940" s="14">
        <v>3000</v>
      </c>
      <c r="I940" s="14">
        <v>3600</v>
      </c>
      <c r="J940" s="15">
        <v>0.83333333333333337</v>
      </c>
    </row>
    <row r="941" spans="1:10" x14ac:dyDescent="0.25">
      <c r="A941" s="9">
        <v>126</v>
      </c>
      <c r="B941" s="16">
        <v>39814</v>
      </c>
      <c r="C941" s="11">
        <v>9</v>
      </c>
      <c r="D941" s="11" t="s">
        <v>106</v>
      </c>
      <c r="E941" s="11" t="s">
        <v>158</v>
      </c>
      <c r="F941" s="11" t="s">
        <v>30</v>
      </c>
      <c r="G941" s="17">
        <v>300</v>
      </c>
      <c r="H941" s="17">
        <v>2700</v>
      </c>
      <c r="I941" s="17">
        <v>3600</v>
      </c>
      <c r="J941" s="18">
        <v>0.75</v>
      </c>
    </row>
    <row r="942" spans="1:10" x14ac:dyDescent="0.25">
      <c r="A942" s="8">
        <v>126</v>
      </c>
      <c r="B942" s="13">
        <v>40179</v>
      </c>
      <c r="C942" s="10">
        <v>10</v>
      </c>
      <c r="D942" s="10" t="s">
        <v>106</v>
      </c>
      <c r="E942" s="10" t="s">
        <v>158</v>
      </c>
      <c r="F942" s="10" t="s">
        <v>30</v>
      </c>
      <c r="G942" s="14">
        <v>300</v>
      </c>
      <c r="H942" s="14">
        <v>3000</v>
      </c>
      <c r="I942" s="14">
        <v>3600</v>
      </c>
      <c r="J942" s="15">
        <v>0.83333333333333337</v>
      </c>
    </row>
    <row r="943" spans="1:10" x14ac:dyDescent="0.25">
      <c r="A943" s="9">
        <v>126</v>
      </c>
      <c r="B943" s="16">
        <v>40544</v>
      </c>
      <c r="C943" s="11">
        <v>11</v>
      </c>
      <c r="D943" s="11" t="s">
        <v>106</v>
      </c>
      <c r="E943" s="11" t="s">
        <v>158</v>
      </c>
      <c r="F943" s="11" t="s">
        <v>30</v>
      </c>
      <c r="G943" s="17">
        <v>300</v>
      </c>
      <c r="H943" s="17">
        <v>3300</v>
      </c>
      <c r="I943" s="17">
        <v>3600</v>
      </c>
      <c r="J943" s="18">
        <v>0.91666666666666663</v>
      </c>
    </row>
    <row r="944" spans="1:10" x14ac:dyDescent="0.25">
      <c r="A944" s="8">
        <v>126</v>
      </c>
      <c r="B944" s="13">
        <v>40909</v>
      </c>
      <c r="C944" s="10">
        <v>8</v>
      </c>
      <c r="D944" s="10" t="s">
        <v>106</v>
      </c>
      <c r="E944" s="10" t="s">
        <v>158</v>
      </c>
      <c r="F944" s="10" t="s">
        <v>30</v>
      </c>
      <c r="G944" s="14">
        <v>300</v>
      </c>
      <c r="H944" s="14">
        <v>2400</v>
      </c>
      <c r="I944" s="14">
        <v>3600</v>
      </c>
      <c r="J944" s="15">
        <v>0.66666666666666663</v>
      </c>
    </row>
    <row r="945" spans="1:10" x14ac:dyDescent="0.25">
      <c r="A945" s="9">
        <v>126</v>
      </c>
      <c r="B945" s="16">
        <v>41275</v>
      </c>
      <c r="C945" s="11">
        <v>8</v>
      </c>
      <c r="D945" s="11" t="s">
        <v>106</v>
      </c>
      <c r="E945" s="11" t="s">
        <v>158</v>
      </c>
      <c r="F945" s="11" t="s">
        <v>30</v>
      </c>
      <c r="G945" s="17">
        <v>300</v>
      </c>
      <c r="H945" s="17">
        <v>2400</v>
      </c>
      <c r="I945" s="17">
        <v>3600</v>
      </c>
      <c r="J945" s="18">
        <v>0.66666666666666663</v>
      </c>
    </row>
    <row r="946" spans="1:10" x14ac:dyDescent="0.25">
      <c r="A946" s="8">
        <v>126</v>
      </c>
      <c r="B946" s="13">
        <v>41640</v>
      </c>
      <c r="C946" s="10">
        <v>9</v>
      </c>
      <c r="D946" s="10" t="s">
        <v>106</v>
      </c>
      <c r="E946" s="10" t="s">
        <v>158</v>
      </c>
      <c r="F946" s="10" t="s">
        <v>30</v>
      </c>
      <c r="G946" s="14">
        <v>300</v>
      </c>
      <c r="H946" s="14">
        <v>2700</v>
      </c>
      <c r="I946" s="14">
        <v>3600</v>
      </c>
      <c r="J946" s="15">
        <v>0.75</v>
      </c>
    </row>
    <row r="947" spans="1:10" x14ac:dyDescent="0.25">
      <c r="A947" s="9">
        <v>126</v>
      </c>
      <c r="B947" s="16">
        <v>42005</v>
      </c>
      <c r="C947" s="11">
        <v>10</v>
      </c>
      <c r="D947" s="11" t="s">
        <v>106</v>
      </c>
      <c r="E947" s="11" t="s">
        <v>158</v>
      </c>
      <c r="F947" s="11" t="s">
        <v>30</v>
      </c>
      <c r="G947" s="17">
        <v>300</v>
      </c>
      <c r="H947" s="17">
        <v>3000</v>
      </c>
      <c r="I947" s="17">
        <v>3600</v>
      </c>
      <c r="J947" s="18">
        <v>0.83333333333333337</v>
      </c>
    </row>
    <row r="948" spans="1:10" x14ac:dyDescent="0.25">
      <c r="A948" s="8">
        <v>126</v>
      </c>
      <c r="B948" s="13">
        <v>42370</v>
      </c>
      <c r="C948" s="10">
        <v>10</v>
      </c>
      <c r="D948" s="10" t="s">
        <v>106</v>
      </c>
      <c r="E948" s="10" t="s">
        <v>158</v>
      </c>
      <c r="F948" s="10" t="s">
        <v>30</v>
      </c>
      <c r="G948" s="14">
        <v>300</v>
      </c>
      <c r="H948" s="14">
        <v>3000</v>
      </c>
      <c r="I948" s="14">
        <v>3600</v>
      </c>
      <c r="J948" s="15">
        <v>0.83333333333333337</v>
      </c>
    </row>
    <row r="949" spans="1:10" x14ac:dyDescent="0.25">
      <c r="A949" s="9">
        <v>126</v>
      </c>
      <c r="B949" s="16">
        <v>42736</v>
      </c>
      <c r="C949" s="11">
        <v>10</v>
      </c>
      <c r="D949" s="11" t="s">
        <v>106</v>
      </c>
      <c r="E949" s="11" t="s">
        <v>158</v>
      </c>
      <c r="F949" s="11" t="s">
        <v>30</v>
      </c>
      <c r="G949" s="17">
        <v>300</v>
      </c>
      <c r="H949" s="17">
        <v>3000</v>
      </c>
      <c r="I949" s="17">
        <v>3600</v>
      </c>
      <c r="J949" s="18">
        <v>0.83333333333333337</v>
      </c>
    </row>
    <row r="950" spans="1:10" x14ac:dyDescent="0.25">
      <c r="A950" s="8">
        <v>126</v>
      </c>
      <c r="B950" s="13">
        <v>43101</v>
      </c>
      <c r="C950" s="10">
        <v>11</v>
      </c>
      <c r="D950" s="10" t="s">
        <v>106</v>
      </c>
      <c r="E950" s="10" t="s">
        <v>158</v>
      </c>
      <c r="F950" s="10" t="s">
        <v>30</v>
      </c>
      <c r="G950" s="14">
        <v>300</v>
      </c>
      <c r="H950" s="14">
        <v>3300</v>
      </c>
      <c r="I950" s="14">
        <v>3600</v>
      </c>
      <c r="J950" s="15">
        <v>0.91666666666666663</v>
      </c>
    </row>
    <row r="951" spans="1:10" x14ac:dyDescent="0.25">
      <c r="A951" s="9">
        <v>126</v>
      </c>
      <c r="B951" s="16">
        <v>43466</v>
      </c>
      <c r="C951" s="11">
        <v>12</v>
      </c>
      <c r="D951" s="11" t="s">
        <v>106</v>
      </c>
      <c r="E951" s="11" t="s">
        <v>158</v>
      </c>
      <c r="F951" s="11" t="s">
        <v>30</v>
      </c>
      <c r="G951" s="17">
        <v>300</v>
      </c>
      <c r="H951" s="17">
        <v>3600</v>
      </c>
      <c r="I951" s="17">
        <v>3600</v>
      </c>
      <c r="J951" s="18">
        <v>1</v>
      </c>
    </row>
    <row r="952" spans="1:10" x14ac:dyDescent="0.25">
      <c r="A952" s="8">
        <v>127</v>
      </c>
      <c r="B952" s="13">
        <v>36892</v>
      </c>
      <c r="C952" s="10">
        <v>8</v>
      </c>
      <c r="D952" s="10" t="s">
        <v>106</v>
      </c>
      <c r="E952" s="10" t="s">
        <v>158</v>
      </c>
      <c r="F952" s="10" t="s">
        <v>20</v>
      </c>
      <c r="G952" s="14">
        <v>360</v>
      </c>
      <c r="H952" s="14">
        <v>2880</v>
      </c>
      <c r="I952" s="14">
        <v>4320</v>
      </c>
      <c r="J952" s="15">
        <v>0.66666666666666663</v>
      </c>
    </row>
    <row r="953" spans="1:10" x14ac:dyDescent="0.25">
      <c r="A953" s="9">
        <v>127</v>
      </c>
      <c r="B953" s="16">
        <v>37257</v>
      </c>
      <c r="C953" s="11">
        <v>7</v>
      </c>
      <c r="D953" s="11" t="s">
        <v>106</v>
      </c>
      <c r="E953" s="11" t="s">
        <v>158</v>
      </c>
      <c r="F953" s="11" t="s">
        <v>20</v>
      </c>
      <c r="G953" s="17">
        <v>360</v>
      </c>
      <c r="H953" s="17">
        <v>2520</v>
      </c>
      <c r="I953" s="17">
        <v>4320</v>
      </c>
      <c r="J953" s="18">
        <v>0.58333333333333337</v>
      </c>
    </row>
    <row r="954" spans="1:10" x14ac:dyDescent="0.25">
      <c r="A954" s="8">
        <v>127</v>
      </c>
      <c r="B954" s="13">
        <v>37622</v>
      </c>
      <c r="C954" s="10">
        <v>11</v>
      </c>
      <c r="D954" s="10" t="s">
        <v>106</v>
      </c>
      <c r="E954" s="10" t="s">
        <v>158</v>
      </c>
      <c r="F954" s="10" t="s">
        <v>20</v>
      </c>
      <c r="G954" s="14">
        <v>360</v>
      </c>
      <c r="H954" s="14">
        <v>3960</v>
      </c>
      <c r="I954" s="14">
        <v>4320</v>
      </c>
      <c r="J954" s="15">
        <v>0.91666666666666663</v>
      </c>
    </row>
    <row r="955" spans="1:10" x14ac:dyDescent="0.25">
      <c r="A955" s="9">
        <v>127</v>
      </c>
      <c r="B955" s="16">
        <v>37987</v>
      </c>
      <c r="C955" s="11">
        <v>10</v>
      </c>
      <c r="D955" s="11" t="s">
        <v>106</v>
      </c>
      <c r="E955" s="11" t="s">
        <v>158</v>
      </c>
      <c r="F955" s="11" t="s">
        <v>20</v>
      </c>
      <c r="G955" s="17">
        <v>360</v>
      </c>
      <c r="H955" s="17">
        <v>3600</v>
      </c>
      <c r="I955" s="17">
        <v>4320</v>
      </c>
      <c r="J955" s="18">
        <v>0.83333333333333337</v>
      </c>
    </row>
    <row r="956" spans="1:10" x14ac:dyDescent="0.25">
      <c r="A956" s="8">
        <v>127</v>
      </c>
      <c r="B956" s="13">
        <v>38353</v>
      </c>
      <c r="C956" s="10">
        <v>8</v>
      </c>
      <c r="D956" s="10" t="s">
        <v>106</v>
      </c>
      <c r="E956" s="10" t="s">
        <v>158</v>
      </c>
      <c r="F956" s="10" t="s">
        <v>20</v>
      </c>
      <c r="G956" s="14">
        <v>360</v>
      </c>
      <c r="H956" s="14">
        <v>2880</v>
      </c>
      <c r="I956" s="14">
        <v>4320</v>
      </c>
      <c r="J956" s="15">
        <v>0.66666666666666663</v>
      </c>
    </row>
    <row r="957" spans="1:10" x14ac:dyDescent="0.25">
      <c r="A957" s="9">
        <v>127</v>
      </c>
      <c r="B957" s="16">
        <v>38718</v>
      </c>
      <c r="C957" s="11">
        <v>10</v>
      </c>
      <c r="D957" s="11" t="s">
        <v>106</v>
      </c>
      <c r="E957" s="11" t="s">
        <v>158</v>
      </c>
      <c r="F957" s="11" t="s">
        <v>20</v>
      </c>
      <c r="G957" s="17">
        <v>360</v>
      </c>
      <c r="H957" s="17">
        <v>3600</v>
      </c>
      <c r="I957" s="17">
        <v>4320</v>
      </c>
      <c r="J957" s="18">
        <v>0.83333333333333337</v>
      </c>
    </row>
    <row r="958" spans="1:10" x14ac:dyDescent="0.25">
      <c r="A958" s="8">
        <v>127</v>
      </c>
      <c r="B958" s="13">
        <v>39083</v>
      </c>
      <c r="C958" s="10">
        <v>8</v>
      </c>
      <c r="D958" s="10" t="s">
        <v>106</v>
      </c>
      <c r="E958" s="10" t="s">
        <v>158</v>
      </c>
      <c r="F958" s="10" t="s">
        <v>20</v>
      </c>
      <c r="G958" s="14">
        <v>360</v>
      </c>
      <c r="H958" s="14">
        <v>2880</v>
      </c>
      <c r="I958" s="14">
        <v>4320</v>
      </c>
      <c r="J958" s="15">
        <v>0.66666666666666663</v>
      </c>
    </row>
    <row r="959" spans="1:10" x14ac:dyDescent="0.25">
      <c r="A959" s="9">
        <v>127</v>
      </c>
      <c r="B959" s="16">
        <v>39448</v>
      </c>
      <c r="C959" s="11">
        <v>10</v>
      </c>
      <c r="D959" s="11" t="s">
        <v>106</v>
      </c>
      <c r="E959" s="11" t="s">
        <v>158</v>
      </c>
      <c r="F959" s="11" t="s">
        <v>20</v>
      </c>
      <c r="G959" s="17">
        <v>360</v>
      </c>
      <c r="H959" s="17">
        <v>3600</v>
      </c>
      <c r="I959" s="17">
        <v>4320</v>
      </c>
      <c r="J959" s="18">
        <v>0.83333333333333337</v>
      </c>
    </row>
    <row r="960" spans="1:10" x14ac:dyDescent="0.25">
      <c r="A960" s="8">
        <v>127</v>
      </c>
      <c r="B960" s="13">
        <v>39814</v>
      </c>
      <c r="C960" s="10">
        <v>8</v>
      </c>
      <c r="D960" s="10" t="s">
        <v>106</v>
      </c>
      <c r="E960" s="10" t="s">
        <v>158</v>
      </c>
      <c r="F960" s="10" t="s">
        <v>20</v>
      </c>
      <c r="G960" s="14">
        <v>360</v>
      </c>
      <c r="H960" s="14">
        <v>2880</v>
      </c>
      <c r="I960" s="14">
        <v>4320</v>
      </c>
      <c r="J960" s="15">
        <v>0.66666666666666663</v>
      </c>
    </row>
    <row r="961" spans="1:10" x14ac:dyDescent="0.25">
      <c r="A961" s="9">
        <v>127</v>
      </c>
      <c r="B961" s="16">
        <v>40179</v>
      </c>
      <c r="C961" s="11">
        <v>7</v>
      </c>
      <c r="D961" s="11" t="s">
        <v>106</v>
      </c>
      <c r="E961" s="11" t="s">
        <v>158</v>
      </c>
      <c r="F961" s="11" t="s">
        <v>20</v>
      </c>
      <c r="G961" s="17">
        <v>360</v>
      </c>
      <c r="H961" s="17">
        <v>2520</v>
      </c>
      <c r="I961" s="17">
        <v>4320</v>
      </c>
      <c r="J961" s="18">
        <v>0.58333333333333337</v>
      </c>
    </row>
    <row r="962" spans="1:10" x14ac:dyDescent="0.25">
      <c r="A962" s="8">
        <v>127</v>
      </c>
      <c r="B962" s="13">
        <v>40544</v>
      </c>
      <c r="C962" s="10">
        <v>11</v>
      </c>
      <c r="D962" s="10" t="s">
        <v>106</v>
      </c>
      <c r="E962" s="10" t="s">
        <v>158</v>
      </c>
      <c r="F962" s="10" t="s">
        <v>20</v>
      </c>
      <c r="G962" s="14">
        <v>360</v>
      </c>
      <c r="H962" s="14">
        <v>3960</v>
      </c>
      <c r="I962" s="14">
        <v>4320</v>
      </c>
      <c r="J962" s="15">
        <v>0.91666666666666663</v>
      </c>
    </row>
    <row r="963" spans="1:10" x14ac:dyDescent="0.25">
      <c r="A963" s="9">
        <v>127</v>
      </c>
      <c r="B963" s="16">
        <v>40909</v>
      </c>
      <c r="C963" s="11">
        <v>8</v>
      </c>
      <c r="D963" s="11" t="s">
        <v>106</v>
      </c>
      <c r="E963" s="11" t="s">
        <v>158</v>
      </c>
      <c r="F963" s="11" t="s">
        <v>20</v>
      </c>
      <c r="G963" s="17">
        <v>360</v>
      </c>
      <c r="H963" s="17">
        <v>2880</v>
      </c>
      <c r="I963" s="17">
        <v>4320</v>
      </c>
      <c r="J963" s="18">
        <v>0.66666666666666663</v>
      </c>
    </row>
    <row r="964" spans="1:10" x14ac:dyDescent="0.25">
      <c r="A964" s="8">
        <v>127</v>
      </c>
      <c r="B964" s="13">
        <v>41275</v>
      </c>
      <c r="C964" s="10">
        <v>11</v>
      </c>
      <c r="D964" s="10" t="s">
        <v>106</v>
      </c>
      <c r="E964" s="10" t="s">
        <v>158</v>
      </c>
      <c r="F964" s="10" t="s">
        <v>20</v>
      </c>
      <c r="G964" s="14">
        <v>360</v>
      </c>
      <c r="H964" s="14">
        <v>3960</v>
      </c>
      <c r="I964" s="14">
        <v>4320</v>
      </c>
      <c r="J964" s="15">
        <v>0.91666666666666663</v>
      </c>
    </row>
    <row r="965" spans="1:10" x14ac:dyDescent="0.25">
      <c r="A965" s="9">
        <v>127</v>
      </c>
      <c r="B965" s="16">
        <v>41640</v>
      </c>
      <c r="C965" s="11">
        <v>9</v>
      </c>
      <c r="D965" s="11" t="s">
        <v>106</v>
      </c>
      <c r="E965" s="11" t="s">
        <v>158</v>
      </c>
      <c r="F965" s="11" t="s">
        <v>20</v>
      </c>
      <c r="G965" s="17">
        <v>360</v>
      </c>
      <c r="H965" s="17">
        <v>3240</v>
      </c>
      <c r="I965" s="17">
        <v>4320</v>
      </c>
      <c r="J965" s="18">
        <v>0.75</v>
      </c>
    </row>
    <row r="966" spans="1:10" x14ac:dyDescent="0.25">
      <c r="A966" s="8">
        <v>127</v>
      </c>
      <c r="B966" s="13">
        <v>42005</v>
      </c>
      <c r="C966" s="10">
        <v>10</v>
      </c>
      <c r="D966" s="10" t="s">
        <v>106</v>
      </c>
      <c r="E966" s="10" t="s">
        <v>158</v>
      </c>
      <c r="F966" s="10" t="s">
        <v>20</v>
      </c>
      <c r="G966" s="14">
        <v>360</v>
      </c>
      <c r="H966" s="14">
        <v>3600</v>
      </c>
      <c r="I966" s="14">
        <v>4320</v>
      </c>
      <c r="J966" s="15">
        <v>0.83333333333333337</v>
      </c>
    </row>
    <row r="967" spans="1:10" x14ac:dyDescent="0.25">
      <c r="A967" s="9">
        <v>127</v>
      </c>
      <c r="B967" s="16">
        <v>42370</v>
      </c>
      <c r="C967" s="11">
        <v>7</v>
      </c>
      <c r="D967" s="11" t="s">
        <v>106</v>
      </c>
      <c r="E967" s="11" t="s">
        <v>158</v>
      </c>
      <c r="F967" s="11" t="s">
        <v>20</v>
      </c>
      <c r="G967" s="17">
        <v>360</v>
      </c>
      <c r="H967" s="17">
        <v>2520</v>
      </c>
      <c r="I967" s="17">
        <v>4320</v>
      </c>
      <c r="J967" s="18">
        <v>0.58333333333333337</v>
      </c>
    </row>
    <row r="968" spans="1:10" x14ac:dyDescent="0.25">
      <c r="A968" s="8">
        <v>127</v>
      </c>
      <c r="B968" s="13">
        <v>42736</v>
      </c>
      <c r="C968" s="10">
        <v>7</v>
      </c>
      <c r="D968" s="10" t="s">
        <v>106</v>
      </c>
      <c r="E968" s="10" t="s">
        <v>158</v>
      </c>
      <c r="F968" s="10" t="s">
        <v>20</v>
      </c>
      <c r="G968" s="14">
        <v>360</v>
      </c>
      <c r="H968" s="14">
        <v>2520</v>
      </c>
      <c r="I968" s="14">
        <v>4320</v>
      </c>
      <c r="J968" s="15">
        <v>0.58333333333333337</v>
      </c>
    </row>
    <row r="969" spans="1:10" x14ac:dyDescent="0.25">
      <c r="A969" s="9">
        <v>127</v>
      </c>
      <c r="B969" s="16">
        <v>43101</v>
      </c>
      <c r="C969" s="11">
        <v>9</v>
      </c>
      <c r="D969" s="11" t="s">
        <v>106</v>
      </c>
      <c r="E969" s="11" t="s">
        <v>158</v>
      </c>
      <c r="F969" s="11" t="s">
        <v>20</v>
      </c>
      <c r="G969" s="17">
        <v>360</v>
      </c>
      <c r="H969" s="17">
        <v>3240</v>
      </c>
      <c r="I969" s="17">
        <v>4320</v>
      </c>
      <c r="J969" s="18">
        <v>0.75</v>
      </c>
    </row>
    <row r="970" spans="1:10" x14ac:dyDescent="0.25">
      <c r="A970" s="8">
        <v>127</v>
      </c>
      <c r="B970" s="13">
        <v>43466</v>
      </c>
      <c r="C970" s="10">
        <v>8</v>
      </c>
      <c r="D970" s="10" t="s">
        <v>106</v>
      </c>
      <c r="E970" s="10" t="s">
        <v>158</v>
      </c>
      <c r="F970" s="10" t="s">
        <v>20</v>
      </c>
      <c r="G970" s="14">
        <v>360</v>
      </c>
      <c r="H970" s="14">
        <v>2880</v>
      </c>
      <c r="I970" s="14">
        <v>4320</v>
      </c>
      <c r="J970" s="15">
        <v>0.66666666666666663</v>
      </c>
    </row>
    <row r="971" spans="1:10" x14ac:dyDescent="0.25">
      <c r="A971" s="9">
        <v>128</v>
      </c>
      <c r="B971" s="16">
        <v>36892</v>
      </c>
      <c r="C971" s="11">
        <v>10</v>
      </c>
      <c r="D971" s="11" t="s">
        <v>106</v>
      </c>
      <c r="E971" s="11" t="s">
        <v>158</v>
      </c>
      <c r="F971" s="11" t="s">
        <v>24</v>
      </c>
      <c r="G971" s="17">
        <v>600</v>
      </c>
      <c r="H971" s="17">
        <v>6000</v>
      </c>
      <c r="I971" s="17">
        <v>7200</v>
      </c>
      <c r="J971" s="18">
        <v>0.83333333333333337</v>
      </c>
    </row>
    <row r="972" spans="1:10" x14ac:dyDescent="0.25">
      <c r="A972" s="8">
        <v>128</v>
      </c>
      <c r="B972" s="13">
        <v>37257</v>
      </c>
      <c r="C972" s="10">
        <v>8</v>
      </c>
      <c r="D972" s="10" t="s">
        <v>106</v>
      </c>
      <c r="E972" s="10" t="s">
        <v>158</v>
      </c>
      <c r="F972" s="10" t="s">
        <v>24</v>
      </c>
      <c r="G972" s="14">
        <v>600</v>
      </c>
      <c r="H972" s="14">
        <v>4800</v>
      </c>
      <c r="I972" s="14">
        <v>7200</v>
      </c>
      <c r="J972" s="15">
        <v>0.66666666666666663</v>
      </c>
    </row>
    <row r="973" spans="1:10" x14ac:dyDescent="0.25">
      <c r="A973" s="9">
        <v>128</v>
      </c>
      <c r="B973" s="16">
        <v>37622</v>
      </c>
      <c r="C973" s="11">
        <v>10</v>
      </c>
      <c r="D973" s="11" t="s">
        <v>106</v>
      </c>
      <c r="E973" s="11" t="s">
        <v>158</v>
      </c>
      <c r="F973" s="11" t="s">
        <v>24</v>
      </c>
      <c r="G973" s="17">
        <v>600</v>
      </c>
      <c r="H973" s="17">
        <v>6000</v>
      </c>
      <c r="I973" s="17">
        <v>7200</v>
      </c>
      <c r="J973" s="18">
        <v>0.83333333333333337</v>
      </c>
    </row>
    <row r="974" spans="1:10" x14ac:dyDescent="0.25">
      <c r="A974" s="8">
        <v>128</v>
      </c>
      <c r="B974" s="13">
        <v>37987</v>
      </c>
      <c r="C974" s="10">
        <v>10</v>
      </c>
      <c r="D974" s="10" t="s">
        <v>106</v>
      </c>
      <c r="E974" s="10" t="s">
        <v>158</v>
      </c>
      <c r="F974" s="10" t="s">
        <v>24</v>
      </c>
      <c r="G974" s="14">
        <v>600</v>
      </c>
      <c r="H974" s="14">
        <v>6000</v>
      </c>
      <c r="I974" s="14">
        <v>7200</v>
      </c>
      <c r="J974" s="15">
        <v>0.83333333333333337</v>
      </c>
    </row>
    <row r="975" spans="1:10" x14ac:dyDescent="0.25">
      <c r="A975" s="9">
        <v>128</v>
      </c>
      <c r="B975" s="16">
        <v>38353</v>
      </c>
      <c r="C975" s="11">
        <v>11</v>
      </c>
      <c r="D975" s="11" t="s">
        <v>106</v>
      </c>
      <c r="E975" s="11" t="s">
        <v>158</v>
      </c>
      <c r="F975" s="11" t="s">
        <v>24</v>
      </c>
      <c r="G975" s="17">
        <v>600</v>
      </c>
      <c r="H975" s="17">
        <v>6600</v>
      </c>
      <c r="I975" s="17">
        <v>7200</v>
      </c>
      <c r="J975" s="18">
        <v>0.91666666666666663</v>
      </c>
    </row>
    <row r="976" spans="1:10" x14ac:dyDescent="0.25">
      <c r="A976" s="8">
        <v>128</v>
      </c>
      <c r="B976" s="13">
        <v>38718</v>
      </c>
      <c r="C976" s="10">
        <v>10</v>
      </c>
      <c r="D976" s="10" t="s">
        <v>106</v>
      </c>
      <c r="E976" s="10" t="s">
        <v>158</v>
      </c>
      <c r="F976" s="10" t="s">
        <v>24</v>
      </c>
      <c r="G976" s="14">
        <v>600</v>
      </c>
      <c r="H976" s="14">
        <v>6000</v>
      </c>
      <c r="I976" s="14">
        <v>7200</v>
      </c>
      <c r="J976" s="15">
        <v>0.83333333333333337</v>
      </c>
    </row>
    <row r="977" spans="1:10" x14ac:dyDescent="0.25">
      <c r="A977" s="9">
        <v>128</v>
      </c>
      <c r="B977" s="16">
        <v>39083</v>
      </c>
      <c r="C977" s="11">
        <v>11</v>
      </c>
      <c r="D977" s="11" t="s">
        <v>106</v>
      </c>
      <c r="E977" s="11" t="s">
        <v>158</v>
      </c>
      <c r="F977" s="11" t="s">
        <v>24</v>
      </c>
      <c r="G977" s="17">
        <v>600</v>
      </c>
      <c r="H977" s="17">
        <v>6600</v>
      </c>
      <c r="I977" s="17">
        <v>7200</v>
      </c>
      <c r="J977" s="18">
        <v>0.91666666666666663</v>
      </c>
    </row>
    <row r="978" spans="1:10" x14ac:dyDescent="0.25">
      <c r="A978" s="8">
        <v>128</v>
      </c>
      <c r="B978" s="13">
        <v>39448</v>
      </c>
      <c r="C978" s="10">
        <v>11</v>
      </c>
      <c r="D978" s="10" t="s">
        <v>106</v>
      </c>
      <c r="E978" s="10" t="s">
        <v>158</v>
      </c>
      <c r="F978" s="10" t="s">
        <v>24</v>
      </c>
      <c r="G978" s="14">
        <v>600</v>
      </c>
      <c r="H978" s="14">
        <v>6600</v>
      </c>
      <c r="I978" s="14">
        <v>7200</v>
      </c>
      <c r="J978" s="15">
        <v>0.91666666666666663</v>
      </c>
    </row>
    <row r="979" spans="1:10" x14ac:dyDescent="0.25">
      <c r="A979" s="9">
        <v>128</v>
      </c>
      <c r="B979" s="16">
        <v>39814</v>
      </c>
      <c r="C979" s="11">
        <v>9</v>
      </c>
      <c r="D979" s="11" t="s">
        <v>106</v>
      </c>
      <c r="E979" s="11" t="s">
        <v>158</v>
      </c>
      <c r="F979" s="11" t="s">
        <v>24</v>
      </c>
      <c r="G979" s="17">
        <v>600</v>
      </c>
      <c r="H979" s="17">
        <v>5400</v>
      </c>
      <c r="I979" s="17">
        <v>7200</v>
      </c>
      <c r="J979" s="18">
        <v>0.75</v>
      </c>
    </row>
    <row r="980" spans="1:10" x14ac:dyDescent="0.25">
      <c r="A980" s="8">
        <v>128</v>
      </c>
      <c r="B980" s="13">
        <v>40179</v>
      </c>
      <c r="C980" s="10">
        <v>8</v>
      </c>
      <c r="D980" s="10" t="s">
        <v>106</v>
      </c>
      <c r="E980" s="10" t="s">
        <v>158</v>
      </c>
      <c r="F980" s="10" t="s">
        <v>24</v>
      </c>
      <c r="G980" s="14">
        <v>600</v>
      </c>
      <c r="H980" s="14">
        <v>4800</v>
      </c>
      <c r="I980" s="14">
        <v>7200</v>
      </c>
      <c r="J980" s="15">
        <v>0.66666666666666663</v>
      </c>
    </row>
    <row r="981" spans="1:10" x14ac:dyDescent="0.25">
      <c r="A981" s="9">
        <v>128</v>
      </c>
      <c r="B981" s="16">
        <v>40544</v>
      </c>
      <c r="C981" s="11">
        <v>10</v>
      </c>
      <c r="D981" s="11" t="s">
        <v>106</v>
      </c>
      <c r="E981" s="11" t="s">
        <v>158</v>
      </c>
      <c r="F981" s="11" t="s">
        <v>24</v>
      </c>
      <c r="G981" s="17">
        <v>600</v>
      </c>
      <c r="H981" s="17">
        <v>6000</v>
      </c>
      <c r="I981" s="17">
        <v>7200</v>
      </c>
      <c r="J981" s="18">
        <v>0.83333333333333337</v>
      </c>
    </row>
    <row r="982" spans="1:10" x14ac:dyDescent="0.25">
      <c r="A982" s="8">
        <v>128</v>
      </c>
      <c r="B982" s="13">
        <v>40909</v>
      </c>
      <c r="C982" s="10">
        <v>7</v>
      </c>
      <c r="D982" s="10" t="s">
        <v>106</v>
      </c>
      <c r="E982" s="10" t="s">
        <v>158</v>
      </c>
      <c r="F982" s="10" t="s">
        <v>24</v>
      </c>
      <c r="G982" s="14">
        <v>600</v>
      </c>
      <c r="H982" s="14">
        <v>4200</v>
      </c>
      <c r="I982" s="14">
        <v>7200</v>
      </c>
      <c r="J982" s="15">
        <v>0.58333333333333337</v>
      </c>
    </row>
    <row r="983" spans="1:10" x14ac:dyDescent="0.25">
      <c r="A983" s="9">
        <v>128</v>
      </c>
      <c r="B983" s="16">
        <v>41275</v>
      </c>
      <c r="C983" s="11">
        <v>8</v>
      </c>
      <c r="D983" s="11" t="s">
        <v>106</v>
      </c>
      <c r="E983" s="11" t="s">
        <v>158</v>
      </c>
      <c r="F983" s="11" t="s">
        <v>24</v>
      </c>
      <c r="G983" s="17">
        <v>600</v>
      </c>
      <c r="H983" s="17">
        <v>4800</v>
      </c>
      <c r="I983" s="17">
        <v>7200</v>
      </c>
      <c r="J983" s="18">
        <v>0.66666666666666663</v>
      </c>
    </row>
    <row r="984" spans="1:10" x14ac:dyDescent="0.25">
      <c r="A984" s="8">
        <v>128</v>
      </c>
      <c r="B984" s="13">
        <v>41640</v>
      </c>
      <c r="C984" s="10">
        <v>11</v>
      </c>
      <c r="D984" s="10" t="s">
        <v>106</v>
      </c>
      <c r="E984" s="10" t="s">
        <v>158</v>
      </c>
      <c r="F984" s="10" t="s">
        <v>24</v>
      </c>
      <c r="G984" s="14">
        <v>600</v>
      </c>
      <c r="H984" s="14">
        <v>6600</v>
      </c>
      <c r="I984" s="14">
        <v>7200</v>
      </c>
      <c r="J984" s="15">
        <v>0.91666666666666663</v>
      </c>
    </row>
    <row r="985" spans="1:10" x14ac:dyDescent="0.25">
      <c r="A985" s="9">
        <v>128</v>
      </c>
      <c r="B985" s="16">
        <v>42005</v>
      </c>
      <c r="C985" s="11">
        <v>9</v>
      </c>
      <c r="D985" s="11" t="s">
        <v>106</v>
      </c>
      <c r="E985" s="11" t="s">
        <v>158</v>
      </c>
      <c r="F985" s="11" t="s">
        <v>24</v>
      </c>
      <c r="G985" s="17">
        <v>600</v>
      </c>
      <c r="H985" s="17">
        <v>5400</v>
      </c>
      <c r="I985" s="17">
        <v>7200</v>
      </c>
      <c r="J985" s="18">
        <v>0.75</v>
      </c>
    </row>
    <row r="986" spans="1:10" x14ac:dyDescent="0.25">
      <c r="A986" s="8">
        <v>128</v>
      </c>
      <c r="B986" s="13">
        <v>42370</v>
      </c>
      <c r="C986" s="10">
        <v>9</v>
      </c>
      <c r="D986" s="10" t="s">
        <v>106</v>
      </c>
      <c r="E986" s="10" t="s">
        <v>158</v>
      </c>
      <c r="F986" s="10" t="s">
        <v>24</v>
      </c>
      <c r="G986" s="14">
        <v>600</v>
      </c>
      <c r="H986" s="14">
        <v>5400</v>
      </c>
      <c r="I986" s="14">
        <v>7200</v>
      </c>
      <c r="J986" s="15">
        <v>0.75</v>
      </c>
    </row>
    <row r="987" spans="1:10" x14ac:dyDescent="0.25">
      <c r="A987" s="9">
        <v>128</v>
      </c>
      <c r="B987" s="16">
        <v>42736</v>
      </c>
      <c r="C987" s="11">
        <v>12</v>
      </c>
      <c r="D987" s="11" t="s">
        <v>106</v>
      </c>
      <c r="E987" s="11" t="s">
        <v>158</v>
      </c>
      <c r="F987" s="11" t="s">
        <v>24</v>
      </c>
      <c r="G987" s="17">
        <v>600</v>
      </c>
      <c r="H987" s="17">
        <v>7200</v>
      </c>
      <c r="I987" s="17">
        <v>7200</v>
      </c>
      <c r="J987" s="18">
        <v>1</v>
      </c>
    </row>
    <row r="988" spans="1:10" x14ac:dyDescent="0.25">
      <c r="A988" s="8">
        <v>128</v>
      </c>
      <c r="B988" s="13">
        <v>43101</v>
      </c>
      <c r="C988" s="10">
        <v>12</v>
      </c>
      <c r="D988" s="10" t="s">
        <v>106</v>
      </c>
      <c r="E988" s="10" t="s">
        <v>158</v>
      </c>
      <c r="F988" s="10" t="s">
        <v>24</v>
      </c>
      <c r="G988" s="14">
        <v>600</v>
      </c>
      <c r="H988" s="14">
        <v>7200</v>
      </c>
      <c r="I988" s="14">
        <v>7200</v>
      </c>
      <c r="J988" s="15">
        <v>1</v>
      </c>
    </row>
    <row r="989" spans="1:10" x14ac:dyDescent="0.25">
      <c r="A989" s="9">
        <v>128</v>
      </c>
      <c r="B989" s="16">
        <v>43466</v>
      </c>
      <c r="C989" s="11">
        <v>11</v>
      </c>
      <c r="D989" s="11" t="s">
        <v>106</v>
      </c>
      <c r="E989" s="11" t="s">
        <v>158</v>
      </c>
      <c r="F989" s="11" t="s">
        <v>24</v>
      </c>
      <c r="G989" s="17">
        <v>600</v>
      </c>
      <c r="H989" s="17">
        <v>6600</v>
      </c>
      <c r="I989" s="17">
        <v>7200</v>
      </c>
      <c r="J989" s="18">
        <v>0.91666666666666663</v>
      </c>
    </row>
    <row r="990" spans="1:10" x14ac:dyDescent="0.25">
      <c r="A990" s="8">
        <v>129</v>
      </c>
      <c r="B990" s="13">
        <v>36892</v>
      </c>
      <c r="C990" s="10">
        <v>7</v>
      </c>
      <c r="D990" s="10" t="s">
        <v>106</v>
      </c>
      <c r="E990" s="10" t="s">
        <v>158</v>
      </c>
      <c r="F990" s="10" t="s">
        <v>26</v>
      </c>
      <c r="G990" s="14">
        <v>540</v>
      </c>
      <c r="H990" s="14">
        <v>3780</v>
      </c>
      <c r="I990" s="14">
        <v>6480</v>
      </c>
      <c r="J990" s="15">
        <v>0.58333333333333337</v>
      </c>
    </row>
    <row r="991" spans="1:10" x14ac:dyDescent="0.25">
      <c r="A991" s="9">
        <v>129</v>
      </c>
      <c r="B991" s="16">
        <v>37257</v>
      </c>
      <c r="C991" s="11">
        <v>7</v>
      </c>
      <c r="D991" s="11" t="s">
        <v>106</v>
      </c>
      <c r="E991" s="11" t="s">
        <v>158</v>
      </c>
      <c r="F991" s="11" t="s">
        <v>26</v>
      </c>
      <c r="G991" s="17">
        <v>540</v>
      </c>
      <c r="H991" s="17">
        <v>3780</v>
      </c>
      <c r="I991" s="17">
        <v>6480</v>
      </c>
      <c r="J991" s="18">
        <v>0.58333333333333337</v>
      </c>
    </row>
    <row r="992" spans="1:10" x14ac:dyDescent="0.25">
      <c r="A992" s="8">
        <v>129</v>
      </c>
      <c r="B992" s="13">
        <v>37622</v>
      </c>
      <c r="C992" s="10">
        <v>11</v>
      </c>
      <c r="D992" s="10" t="s">
        <v>106</v>
      </c>
      <c r="E992" s="10" t="s">
        <v>158</v>
      </c>
      <c r="F992" s="10" t="s">
        <v>26</v>
      </c>
      <c r="G992" s="14">
        <v>540</v>
      </c>
      <c r="H992" s="14">
        <v>5940</v>
      </c>
      <c r="I992" s="14">
        <v>6480</v>
      </c>
      <c r="J992" s="15">
        <v>0.91666666666666663</v>
      </c>
    </row>
    <row r="993" spans="1:10" x14ac:dyDescent="0.25">
      <c r="A993" s="9">
        <v>129</v>
      </c>
      <c r="B993" s="16">
        <v>37987</v>
      </c>
      <c r="C993" s="11">
        <v>7</v>
      </c>
      <c r="D993" s="11" t="s">
        <v>106</v>
      </c>
      <c r="E993" s="11" t="s">
        <v>158</v>
      </c>
      <c r="F993" s="11" t="s">
        <v>26</v>
      </c>
      <c r="G993" s="17">
        <v>540</v>
      </c>
      <c r="H993" s="17">
        <v>3780</v>
      </c>
      <c r="I993" s="17">
        <v>6480</v>
      </c>
      <c r="J993" s="18">
        <v>0.58333333333333337</v>
      </c>
    </row>
    <row r="994" spans="1:10" x14ac:dyDescent="0.25">
      <c r="A994" s="8">
        <v>129</v>
      </c>
      <c r="B994" s="13">
        <v>38353</v>
      </c>
      <c r="C994" s="10">
        <v>7</v>
      </c>
      <c r="D994" s="10" t="s">
        <v>106</v>
      </c>
      <c r="E994" s="10" t="s">
        <v>158</v>
      </c>
      <c r="F994" s="10" t="s">
        <v>26</v>
      </c>
      <c r="G994" s="14">
        <v>540</v>
      </c>
      <c r="H994" s="14">
        <v>3780</v>
      </c>
      <c r="I994" s="14">
        <v>6480</v>
      </c>
      <c r="J994" s="15">
        <v>0.58333333333333337</v>
      </c>
    </row>
    <row r="995" spans="1:10" x14ac:dyDescent="0.25">
      <c r="A995" s="9">
        <v>129</v>
      </c>
      <c r="B995" s="16">
        <v>38718</v>
      </c>
      <c r="C995" s="11">
        <v>7</v>
      </c>
      <c r="D995" s="11" t="s">
        <v>106</v>
      </c>
      <c r="E995" s="11" t="s">
        <v>158</v>
      </c>
      <c r="F995" s="11" t="s">
        <v>26</v>
      </c>
      <c r="G995" s="17">
        <v>540</v>
      </c>
      <c r="H995" s="17">
        <v>3780</v>
      </c>
      <c r="I995" s="17">
        <v>6480</v>
      </c>
      <c r="J995" s="18">
        <v>0.58333333333333337</v>
      </c>
    </row>
    <row r="996" spans="1:10" x14ac:dyDescent="0.25">
      <c r="A996" s="8">
        <v>129</v>
      </c>
      <c r="B996" s="13">
        <v>39083</v>
      </c>
      <c r="C996" s="10">
        <v>11</v>
      </c>
      <c r="D996" s="10" t="s">
        <v>106</v>
      </c>
      <c r="E996" s="10" t="s">
        <v>158</v>
      </c>
      <c r="F996" s="10" t="s">
        <v>26</v>
      </c>
      <c r="G996" s="14">
        <v>540</v>
      </c>
      <c r="H996" s="14">
        <v>5940</v>
      </c>
      <c r="I996" s="14">
        <v>6480</v>
      </c>
      <c r="J996" s="15">
        <v>0.91666666666666663</v>
      </c>
    </row>
    <row r="997" spans="1:10" x14ac:dyDescent="0.25">
      <c r="A997" s="9">
        <v>129</v>
      </c>
      <c r="B997" s="16">
        <v>39448</v>
      </c>
      <c r="C997" s="11">
        <v>11</v>
      </c>
      <c r="D997" s="11" t="s">
        <v>106</v>
      </c>
      <c r="E997" s="11" t="s">
        <v>158</v>
      </c>
      <c r="F997" s="11" t="s">
        <v>26</v>
      </c>
      <c r="G997" s="17">
        <v>540</v>
      </c>
      <c r="H997" s="17">
        <v>5940</v>
      </c>
      <c r="I997" s="17">
        <v>6480</v>
      </c>
      <c r="J997" s="18">
        <v>0.91666666666666663</v>
      </c>
    </row>
    <row r="998" spans="1:10" x14ac:dyDescent="0.25">
      <c r="A998" s="8">
        <v>129</v>
      </c>
      <c r="B998" s="13">
        <v>39814</v>
      </c>
      <c r="C998" s="10">
        <v>10</v>
      </c>
      <c r="D998" s="10" t="s">
        <v>106</v>
      </c>
      <c r="E998" s="10" t="s">
        <v>158</v>
      </c>
      <c r="F998" s="10" t="s">
        <v>26</v>
      </c>
      <c r="G998" s="14">
        <v>540</v>
      </c>
      <c r="H998" s="14">
        <v>5400</v>
      </c>
      <c r="I998" s="14">
        <v>6480</v>
      </c>
      <c r="J998" s="15">
        <v>0.83333333333333337</v>
      </c>
    </row>
    <row r="999" spans="1:10" x14ac:dyDescent="0.25">
      <c r="A999" s="9">
        <v>129</v>
      </c>
      <c r="B999" s="16">
        <v>40179</v>
      </c>
      <c r="C999" s="11">
        <v>8</v>
      </c>
      <c r="D999" s="11" t="s">
        <v>106</v>
      </c>
      <c r="E999" s="11" t="s">
        <v>158</v>
      </c>
      <c r="F999" s="11" t="s">
        <v>26</v>
      </c>
      <c r="G999" s="17">
        <v>540</v>
      </c>
      <c r="H999" s="17">
        <v>4320</v>
      </c>
      <c r="I999" s="17">
        <v>6480</v>
      </c>
      <c r="J999" s="18">
        <v>0.66666666666666663</v>
      </c>
    </row>
    <row r="1000" spans="1:10" x14ac:dyDescent="0.25">
      <c r="A1000" s="8">
        <v>129</v>
      </c>
      <c r="B1000" s="13">
        <v>40544</v>
      </c>
      <c r="C1000" s="10">
        <v>9</v>
      </c>
      <c r="D1000" s="10" t="s">
        <v>106</v>
      </c>
      <c r="E1000" s="10" t="s">
        <v>158</v>
      </c>
      <c r="F1000" s="10" t="s">
        <v>26</v>
      </c>
      <c r="G1000" s="14">
        <v>540</v>
      </c>
      <c r="H1000" s="14">
        <v>4860</v>
      </c>
      <c r="I1000" s="14">
        <v>6480</v>
      </c>
      <c r="J1000" s="15">
        <v>0.75</v>
      </c>
    </row>
    <row r="1001" spans="1:10" x14ac:dyDescent="0.25">
      <c r="A1001" s="9">
        <v>129</v>
      </c>
      <c r="B1001" s="16">
        <v>40909</v>
      </c>
      <c r="C1001" s="11">
        <v>7</v>
      </c>
      <c r="D1001" s="11" t="s">
        <v>106</v>
      </c>
      <c r="E1001" s="11" t="s">
        <v>158</v>
      </c>
      <c r="F1001" s="11" t="s">
        <v>26</v>
      </c>
      <c r="G1001" s="17">
        <v>540</v>
      </c>
      <c r="H1001" s="17">
        <v>3780</v>
      </c>
      <c r="I1001" s="17">
        <v>6480</v>
      </c>
      <c r="J1001" s="18">
        <v>0.58333333333333337</v>
      </c>
    </row>
    <row r="1002" spans="1:10" x14ac:dyDescent="0.25">
      <c r="A1002" s="8">
        <v>129</v>
      </c>
      <c r="B1002" s="13">
        <v>41275</v>
      </c>
      <c r="C1002" s="10">
        <v>7</v>
      </c>
      <c r="D1002" s="10" t="s">
        <v>106</v>
      </c>
      <c r="E1002" s="10" t="s">
        <v>158</v>
      </c>
      <c r="F1002" s="10" t="s">
        <v>26</v>
      </c>
      <c r="G1002" s="14">
        <v>540</v>
      </c>
      <c r="H1002" s="14">
        <v>3780</v>
      </c>
      <c r="I1002" s="14">
        <v>6480</v>
      </c>
      <c r="J1002" s="15">
        <v>0.58333333333333337</v>
      </c>
    </row>
    <row r="1003" spans="1:10" x14ac:dyDescent="0.25">
      <c r="A1003" s="9">
        <v>129</v>
      </c>
      <c r="B1003" s="16">
        <v>41640</v>
      </c>
      <c r="C1003" s="11">
        <v>11</v>
      </c>
      <c r="D1003" s="11" t="s">
        <v>106</v>
      </c>
      <c r="E1003" s="11" t="s">
        <v>158</v>
      </c>
      <c r="F1003" s="11" t="s">
        <v>26</v>
      </c>
      <c r="G1003" s="17">
        <v>540</v>
      </c>
      <c r="H1003" s="17">
        <v>5940</v>
      </c>
      <c r="I1003" s="17">
        <v>6480</v>
      </c>
      <c r="J1003" s="18">
        <v>0.91666666666666663</v>
      </c>
    </row>
    <row r="1004" spans="1:10" x14ac:dyDescent="0.25">
      <c r="A1004" s="8">
        <v>129</v>
      </c>
      <c r="B1004" s="13">
        <v>42005</v>
      </c>
      <c r="C1004" s="10">
        <v>10</v>
      </c>
      <c r="D1004" s="10" t="s">
        <v>106</v>
      </c>
      <c r="E1004" s="10" t="s">
        <v>158</v>
      </c>
      <c r="F1004" s="10" t="s">
        <v>26</v>
      </c>
      <c r="G1004" s="14">
        <v>540</v>
      </c>
      <c r="H1004" s="14">
        <v>5400</v>
      </c>
      <c r="I1004" s="14">
        <v>6480</v>
      </c>
      <c r="J1004" s="15">
        <v>0.83333333333333337</v>
      </c>
    </row>
    <row r="1005" spans="1:10" x14ac:dyDescent="0.25">
      <c r="A1005" s="9">
        <v>129</v>
      </c>
      <c r="B1005" s="16">
        <v>42370</v>
      </c>
      <c r="C1005" s="11">
        <v>7</v>
      </c>
      <c r="D1005" s="11" t="s">
        <v>106</v>
      </c>
      <c r="E1005" s="11" t="s">
        <v>158</v>
      </c>
      <c r="F1005" s="11" t="s">
        <v>26</v>
      </c>
      <c r="G1005" s="17">
        <v>540</v>
      </c>
      <c r="H1005" s="17">
        <v>3780</v>
      </c>
      <c r="I1005" s="17">
        <v>6480</v>
      </c>
      <c r="J1005" s="18">
        <v>0.58333333333333337</v>
      </c>
    </row>
    <row r="1006" spans="1:10" x14ac:dyDescent="0.25">
      <c r="A1006" s="8">
        <v>129</v>
      </c>
      <c r="B1006" s="13">
        <v>42736</v>
      </c>
      <c r="C1006" s="10">
        <v>12</v>
      </c>
      <c r="D1006" s="10" t="s">
        <v>106</v>
      </c>
      <c r="E1006" s="10" t="s">
        <v>158</v>
      </c>
      <c r="F1006" s="10" t="s">
        <v>26</v>
      </c>
      <c r="G1006" s="14">
        <v>540</v>
      </c>
      <c r="H1006" s="14">
        <v>6480</v>
      </c>
      <c r="I1006" s="14">
        <v>6480</v>
      </c>
      <c r="J1006" s="15">
        <v>1</v>
      </c>
    </row>
    <row r="1007" spans="1:10" x14ac:dyDescent="0.25">
      <c r="A1007" s="9">
        <v>129</v>
      </c>
      <c r="B1007" s="16">
        <v>43101</v>
      </c>
      <c r="C1007" s="11">
        <v>12</v>
      </c>
      <c r="D1007" s="11" t="s">
        <v>106</v>
      </c>
      <c r="E1007" s="11" t="s">
        <v>158</v>
      </c>
      <c r="F1007" s="11" t="s">
        <v>26</v>
      </c>
      <c r="G1007" s="17">
        <v>540</v>
      </c>
      <c r="H1007" s="17">
        <v>6480</v>
      </c>
      <c r="I1007" s="17">
        <v>6480</v>
      </c>
      <c r="J1007" s="18">
        <v>1</v>
      </c>
    </row>
    <row r="1008" spans="1:10" x14ac:dyDescent="0.25">
      <c r="A1008" s="8">
        <v>129</v>
      </c>
      <c r="B1008" s="13">
        <v>43466</v>
      </c>
      <c r="C1008" s="10">
        <v>10</v>
      </c>
      <c r="D1008" s="10" t="s">
        <v>106</v>
      </c>
      <c r="E1008" s="10" t="s">
        <v>158</v>
      </c>
      <c r="F1008" s="10" t="s">
        <v>26</v>
      </c>
      <c r="G1008" s="14">
        <v>540</v>
      </c>
      <c r="H1008" s="14">
        <v>5400</v>
      </c>
      <c r="I1008" s="14">
        <v>6480</v>
      </c>
      <c r="J1008" s="15">
        <v>0.83333333333333337</v>
      </c>
    </row>
    <row r="1009" spans="1:10" x14ac:dyDescent="0.25">
      <c r="A1009" s="9">
        <v>130</v>
      </c>
      <c r="B1009" s="16">
        <v>36892</v>
      </c>
      <c r="C1009" s="11">
        <v>10</v>
      </c>
      <c r="D1009" s="11" t="s">
        <v>106</v>
      </c>
      <c r="E1009" s="11" t="s">
        <v>158</v>
      </c>
      <c r="F1009" s="11" t="s">
        <v>20</v>
      </c>
      <c r="G1009" s="17">
        <v>420</v>
      </c>
      <c r="H1009" s="17">
        <v>4200</v>
      </c>
      <c r="I1009" s="17">
        <v>5040</v>
      </c>
      <c r="J1009" s="18">
        <v>0.83333333333333337</v>
      </c>
    </row>
    <row r="1010" spans="1:10" x14ac:dyDescent="0.25">
      <c r="A1010" s="8">
        <v>130</v>
      </c>
      <c r="B1010" s="13">
        <v>37257</v>
      </c>
      <c r="C1010" s="10">
        <v>10</v>
      </c>
      <c r="D1010" s="10" t="s">
        <v>106</v>
      </c>
      <c r="E1010" s="10" t="s">
        <v>158</v>
      </c>
      <c r="F1010" s="10" t="s">
        <v>20</v>
      </c>
      <c r="G1010" s="14">
        <v>420</v>
      </c>
      <c r="H1010" s="14">
        <v>4200</v>
      </c>
      <c r="I1010" s="14">
        <v>5040</v>
      </c>
      <c r="J1010" s="15">
        <v>0.83333333333333337</v>
      </c>
    </row>
    <row r="1011" spans="1:10" x14ac:dyDescent="0.25">
      <c r="A1011" s="9">
        <v>130</v>
      </c>
      <c r="B1011" s="16">
        <v>37622</v>
      </c>
      <c r="C1011" s="11">
        <v>7</v>
      </c>
      <c r="D1011" s="11" t="s">
        <v>106</v>
      </c>
      <c r="E1011" s="11" t="s">
        <v>158</v>
      </c>
      <c r="F1011" s="11" t="s">
        <v>20</v>
      </c>
      <c r="G1011" s="17">
        <v>420</v>
      </c>
      <c r="H1011" s="17">
        <v>2940</v>
      </c>
      <c r="I1011" s="17">
        <v>5040</v>
      </c>
      <c r="J1011" s="18">
        <v>0.58333333333333337</v>
      </c>
    </row>
    <row r="1012" spans="1:10" x14ac:dyDescent="0.25">
      <c r="A1012" s="8">
        <v>130</v>
      </c>
      <c r="B1012" s="13">
        <v>37987</v>
      </c>
      <c r="C1012" s="10">
        <v>7</v>
      </c>
      <c r="D1012" s="10" t="s">
        <v>106</v>
      </c>
      <c r="E1012" s="10" t="s">
        <v>158</v>
      </c>
      <c r="F1012" s="10" t="s">
        <v>20</v>
      </c>
      <c r="G1012" s="14">
        <v>420</v>
      </c>
      <c r="H1012" s="14">
        <v>2940</v>
      </c>
      <c r="I1012" s="14">
        <v>5040</v>
      </c>
      <c r="J1012" s="15">
        <v>0.58333333333333337</v>
      </c>
    </row>
    <row r="1013" spans="1:10" x14ac:dyDescent="0.25">
      <c r="A1013" s="9">
        <v>130</v>
      </c>
      <c r="B1013" s="16">
        <v>38353</v>
      </c>
      <c r="C1013" s="11">
        <v>9</v>
      </c>
      <c r="D1013" s="11" t="s">
        <v>106</v>
      </c>
      <c r="E1013" s="11" t="s">
        <v>158</v>
      </c>
      <c r="F1013" s="11" t="s">
        <v>20</v>
      </c>
      <c r="G1013" s="17">
        <v>420</v>
      </c>
      <c r="H1013" s="17">
        <v>3780</v>
      </c>
      <c r="I1013" s="17">
        <v>5040</v>
      </c>
      <c r="J1013" s="18">
        <v>0.75</v>
      </c>
    </row>
    <row r="1014" spans="1:10" x14ac:dyDescent="0.25">
      <c r="A1014" s="8">
        <v>130</v>
      </c>
      <c r="B1014" s="13">
        <v>38718</v>
      </c>
      <c r="C1014" s="10">
        <v>10</v>
      </c>
      <c r="D1014" s="10" t="s">
        <v>106</v>
      </c>
      <c r="E1014" s="10" t="s">
        <v>158</v>
      </c>
      <c r="F1014" s="10" t="s">
        <v>20</v>
      </c>
      <c r="G1014" s="14">
        <v>420</v>
      </c>
      <c r="H1014" s="14">
        <v>4200</v>
      </c>
      <c r="I1014" s="14">
        <v>5040</v>
      </c>
      <c r="J1014" s="15">
        <v>0.83333333333333337</v>
      </c>
    </row>
    <row r="1015" spans="1:10" x14ac:dyDescent="0.25">
      <c r="A1015" s="9">
        <v>130</v>
      </c>
      <c r="B1015" s="16">
        <v>39083</v>
      </c>
      <c r="C1015" s="11">
        <v>9</v>
      </c>
      <c r="D1015" s="11" t="s">
        <v>106</v>
      </c>
      <c r="E1015" s="11" t="s">
        <v>158</v>
      </c>
      <c r="F1015" s="11" t="s">
        <v>20</v>
      </c>
      <c r="G1015" s="17">
        <v>420</v>
      </c>
      <c r="H1015" s="17">
        <v>3780</v>
      </c>
      <c r="I1015" s="17">
        <v>5040</v>
      </c>
      <c r="J1015" s="18">
        <v>0.75</v>
      </c>
    </row>
    <row r="1016" spans="1:10" x14ac:dyDescent="0.25">
      <c r="A1016" s="8">
        <v>130</v>
      </c>
      <c r="B1016" s="13">
        <v>39448</v>
      </c>
      <c r="C1016" s="10">
        <v>10</v>
      </c>
      <c r="D1016" s="10" t="s">
        <v>106</v>
      </c>
      <c r="E1016" s="10" t="s">
        <v>158</v>
      </c>
      <c r="F1016" s="10" t="s">
        <v>20</v>
      </c>
      <c r="G1016" s="14">
        <v>420</v>
      </c>
      <c r="H1016" s="14">
        <v>4200</v>
      </c>
      <c r="I1016" s="14">
        <v>5040</v>
      </c>
      <c r="J1016" s="15">
        <v>0.83333333333333337</v>
      </c>
    </row>
    <row r="1017" spans="1:10" x14ac:dyDescent="0.25">
      <c r="A1017" s="9">
        <v>130</v>
      </c>
      <c r="B1017" s="16">
        <v>39814</v>
      </c>
      <c r="C1017" s="11">
        <v>10</v>
      </c>
      <c r="D1017" s="11" t="s">
        <v>106</v>
      </c>
      <c r="E1017" s="11" t="s">
        <v>158</v>
      </c>
      <c r="F1017" s="11" t="s">
        <v>20</v>
      </c>
      <c r="G1017" s="17">
        <v>420</v>
      </c>
      <c r="H1017" s="17">
        <v>4200</v>
      </c>
      <c r="I1017" s="17">
        <v>5040</v>
      </c>
      <c r="J1017" s="18">
        <v>0.83333333333333337</v>
      </c>
    </row>
    <row r="1018" spans="1:10" x14ac:dyDescent="0.25">
      <c r="A1018" s="8">
        <v>130</v>
      </c>
      <c r="B1018" s="13">
        <v>40179</v>
      </c>
      <c r="C1018" s="10">
        <v>9</v>
      </c>
      <c r="D1018" s="10" t="s">
        <v>106</v>
      </c>
      <c r="E1018" s="10" t="s">
        <v>158</v>
      </c>
      <c r="F1018" s="10" t="s">
        <v>20</v>
      </c>
      <c r="G1018" s="14">
        <v>420</v>
      </c>
      <c r="H1018" s="14">
        <v>3780</v>
      </c>
      <c r="I1018" s="14">
        <v>5040</v>
      </c>
      <c r="J1018" s="15">
        <v>0.75</v>
      </c>
    </row>
    <row r="1019" spans="1:10" x14ac:dyDescent="0.25">
      <c r="A1019" s="9">
        <v>130</v>
      </c>
      <c r="B1019" s="16">
        <v>40544</v>
      </c>
      <c r="C1019" s="11">
        <v>9</v>
      </c>
      <c r="D1019" s="11" t="s">
        <v>106</v>
      </c>
      <c r="E1019" s="11" t="s">
        <v>158</v>
      </c>
      <c r="F1019" s="11" t="s">
        <v>20</v>
      </c>
      <c r="G1019" s="17">
        <v>420</v>
      </c>
      <c r="H1019" s="17">
        <v>3780</v>
      </c>
      <c r="I1019" s="17">
        <v>5040</v>
      </c>
      <c r="J1019" s="18">
        <v>0.75</v>
      </c>
    </row>
    <row r="1020" spans="1:10" x14ac:dyDescent="0.25">
      <c r="A1020" s="8">
        <v>130</v>
      </c>
      <c r="B1020" s="13">
        <v>40909</v>
      </c>
      <c r="C1020" s="10">
        <v>7</v>
      </c>
      <c r="D1020" s="10" t="s">
        <v>106</v>
      </c>
      <c r="E1020" s="10" t="s">
        <v>158</v>
      </c>
      <c r="F1020" s="10" t="s">
        <v>20</v>
      </c>
      <c r="G1020" s="14">
        <v>420</v>
      </c>
      <c r="H1020" s="14">
        <v>2940</v>
      </c>
      <c r="I1020" s="14">
        <v>5040</v>
      </c>
      <c r="J1020" s="15">
        <v>0.58333333333333337</v>
      </c>
    </row>
    <row r="1021" spans="1:10" x14ac:dyDescent="0.25">
      <c r="A1021" s="9">
        <v>130</v>
      </c>
      <c r="B1021" s="16">
        <v>41275</v>
      </c>
      <c r="C1021" s="11">
        <v>9</v>
      </c>
      <c r="D1021" s="11" t="s">
        <v>106</v>
      </c>
      <c r="E1021" s="11" t="s">
        <v>158</v>
      </c>
      <c r="F1021" s="11" t="s">
        <v>20</v>
      </c>
      <c r="G1021" s="17">
        <v>420</v>
      </c>
      <c r="H1021" s="17">
        <v>3780</v>
      </c>
      <c r="I1021" s="17">
        <v>5040</v>
      </c>
      <c r="J1021" s="18">
        <v>0.75</v>
      </c>
    </row>
    <row r="1022" spans="1:10" x14ac:dyDescent="0.25">
      <c r="A1022" s="8">
        <v>130</v>
      </c>
      <c r="B1022" s="13">
        <v>41640</v>
      </c>
      <c r="C1022" s="10">
        <v>8</v>
      </c>
      <c r="D1022" s="10" t="s">
        <v>106</v>
      </c>
      <c r="E1022" s="10" t="s">
        <v>158</v>
      </c>
      <c r="F1022" s="10" t="s">
        <v>20</v>
      </c>
      <c r="G1022" s="14">
        <v>420</v>
      </c>
      <c r="H1022" s="14">
        <v>3360</v>
      </c>
      <c r="I1022" s="14">
        <v>5040</v>
      </c>
      <c r="J1022" s="15">
        <v>0.66666666666666663</v>
      </c>
    </row>
    <row r="1023" spans="1:10" x14ac:dyDescent="0.25">
      <c r="A1023" s="9">
        <v>130</v>
      </c>
      <c r="B1023" s="16">
        <v>42005</v>
      </c>
      <c r="C1023" s="11">
        <v>9</v>
      </c>
      <c r="D1023" s="11" t="s">
        <v>106</v>
      </c>
      <c r="E1023" s="11" t="s">
        <v>158</v>
      </c>
      <c r="F1023" s="11" t="s">
        <v>20</v>
      </c>
      <c r="G1023" s="17">
        <v>420</v>
      </c>
      <c r="H1023" s="17">
        <v>3780</v>
      </c>
      <c r="I1023" s="17">
        <v>5040</v>
      </c>
      <c r="J1023" s="18">
        <v>0.75</v>
      </c>
    </row>
    <row r="1024" spans="1:10" x14ac:dyDescent="0.25">
      <c r="A1024" s="8">
        <v>130</v>
      </c>
      <c r="B1024" s="13">
        <v>42370</v>
      </c>
      <c r="C1024" s="10">
        <v>7</v>
      </c>
      <c r="D1024" s="10" t="s">
        <v>106</v>
      </c>
      <c r="E1024" s="10" t="s">
        <v>158</v>
      </c>
      <c r="F1024" s="10" t="s">
        <v>20</v>
      </c>
      <c r="G1024" s="14">
        <v>420</v>
      </c>
      <c r="H1024" s="14">
        <v>2940</v>
      </c>
      <c r="I1024" s="14">
        <v>5040</v>
      </c>
      <c r="J1024" s="15">
        <v>0.58333333333333337</v>
      </c>
    </row>
    <row r="1025" spans="1:10" x14ac:dyDescent="0.25">
      <c r="A1025" s="9">
        <v>130</v>
      </c>
      <c r="B1025" s="16">
        <v>42736</v>
      </c>
      <c r="C1025" s="11">
        <v>7</v>
      </c>
      <c r="D1025" s="11" t="s">
        <v>106</v>
      </c>
      <c r="E1025" s="11" t="s">
        <v>158</v>
      </c>
      <c r="F1025" s="11" t="s">
        <v>20</v>
      </c>
      <c r="G1025" s="17">
        <v>420</v>
      </c>
      <c r="H1025" s="17">
        <v>2940</v>
      </c>
      <c r="I1025" s="17">
        <v>5040</v>
      </c>
      <c r="J1025" s="18">
        <v>0.58333333333333337</v>
      </c>
    </row>
    <row r="1026" spans="1:10" x14ac:dyDescent="0.25">
      <c r="A1026" s="8">
        <v>130</v>
      </c>
      <c r="B1026" s="13">
        <v>43101</v>
      </c>
      <c r="C1026" s="10">
        <v>11</v>
      </c>
      <c r="D1026" s="10" t="s">
        <v>106</v>
      </c>
      <c r="E1026" s="10" t="s">
        <v>158</v>
      </c>
      <c r="F1026" s="10" t="s">
        <v>20</v>
      </c>
      <c r="G1026" s="14">
        <v>420</v>
      </c>
      <c r="H1026" s="14">
        <v>4620</v>
      </c>
      <c r="I1026" s="14">
        <v>5040</v>
      </c>
      <c r="J1026" s="15">
        <v>0.91666666666666663</v>
      </c>
    </row>
    <row r="1027" spans="1:10" x14ac:dyDescent="0.25">
      <c r="A1027" s="9">
        <v>130</v>
      </c>
      <c r="B1027" s="16">
        <v>43466</v>
      </c>
      <c r="C1027" s="11">
        <v>10</v>
      </c>
      <c r="D1027" s="11" t="s">
        <v>106</v>
      </c>
      <c r="E1027" s="11" t="s">
        <v>158</v>
      </c>
      <c r="F1027" s="11" t="s">
        <v>20</v>
      </c>
      <c r="G1027" s="17">
        <v>420</v>
      </c>
      <c r="H1027" s="17">
        <v>4200</v>
      </c>
      <c r="I1027" s="17">
        <v>5040</v>
      </c>
      <c r="J1027" s="18">
        <v>0.83333333333333337</v>
      </c>
    </row>
    <row r="1028" spans="1:10" x14ac:dyDescent="0.25">
      <c r="A1028" s="8">
        <v>131</v>
      </c>
      <c r="B1028" s="13">
        <v>36892</v>
      </c>
      <c r="C1028" s="10">
        <v>8</v>
      </c>
      <c r="D1028" s="10" t="s">
        <v>106</v>
      </c>
      <c r="E1028" s="10" t="s">
        <v>158</v>
      </c>
      <c r="F1028" s="10" t="s">
        <v>28</v>
      </c>
      <c r="G1028" s="14">
        <v>1080</v>
      </c>
      <c r="H1028" s="14">
        <v>8640</v>
      </c>
      <c r="I1028" s="14">
        <v>12960</v>
      </c>
      <c r="J1028" s="15">
        <v>0.66666666666666663</v>
      </c>
    </row>
    <row r="1029" spans="1:10" x14ac:dyDescent="0.25">
      <c r="A1029" s="9">
        <v>131</v>
      </c>
      <c r="B1029" s="16">
        <v>37257</v>
      </c>
      <c r="C1029" s="11">
        <v>11</v>
      </c>
      <c r="D1029" s="11" t="s">
        <v>106</v>
      </c>
      <c r="E1029" s="11" t="s">
        <v>158</v>
      </c>
      <c r="F1029" s="11" t="s">
        <v>28</v>
      </c>
      <c r="G1029" s="17">
        <v>1080</v>
      </c>
      <c r="H1029" s="17">
        <v>11880</v>
      </c>
      <c r="I1029" s="17">
        <v>12960</v>
      </c>
      <c r="J1029" s="18">
        <v>0.91666666666666663</v>
      </c>
    </row>
    <row r="1030" spans="1:10" x14ac:dyDescent="0.25">
      <c r="A1030" s="8">
        <v>131</v>
      </c>
      <c r="B1030" s="13">
        <v>37622</v>
      </c>
      <c r="C1030" s="10">
        <v>11</v>
      </c>
      <c r="D1030" s="10" t="s">
        <v>106</v>
      </c>
      <c r="E1030" s="10" t="s">
        <v>158</v>
      </c>
      <c r="F1030" s="10" t="s">
        <v>28</v>
      </c>
      <c r="G1030" s="14">
        <v>1080</v>
      </c>
      <c r="H1030" s="14">
        <v>11880</v>
      </c>
      <c r="I1030" s="14">
        <v>12960</v>
      </c>
      <c r="J1030" s="15">
        <v>0.91666666666666663</v>
      </c>
    </row>
    <row r="1031" spans="1:10" x14ac:dyDescent="0.25">
      <c r="A1031" s="9">
        <v>131</v>
      </c>
      <c r="B1031" s="16">
        <v>37987</v>
      </c>
      <c r="C1031" s="11">
        <v>11</v>
      </c>
      <c r="D1031" s="11" t="s">
        <v>106</v>
      </c>
      <c r="E1031" s="11" t="s">
        <v>158</v>
      </c>
      <c r="F1031" s="11" t="s">
        <v>28</v>
      </c>
      <c r="G1031" s="17">
        <v>1080</v>
      </c>
      <c r="H1031" s="17">
        <v>11880</v>
      </c>
      <c r="I1031" s="17">
        <v>12960</v>
      </c>
      <c r="J1031" s="18">
        <v>0.91666666666666663</v>
      </c>
    </row>
    <row r="1032" spans="1:10" x14ac:dyDescent="0.25">
      <c r="A1032" s="8">
        <v>131</v>
      </c>
      <c r="B1032" s="13">
        <v>38353</v>
      </c>
      <c r="C1032" s="10">
        <v>11</v>
      </c>
      <c r="D1032" s="10" t="s">
        <v>106</v>
      </c>
      <c r="E1032" s="10" t="s">
        <v>158</v>
      </c>
      <c r="F1032" s="10" t="s">
        <v>28</v>
      </c>
      <c r="G1032" s="14">
        <v>1080</v>
      </c>
      <c r="H1032" s="14">
        <v>11880</v>
      </c>
      <c r="I1032" s="14">
        <v>12960</v>
      </c>
      <c r="J1032" s="15">
        <v>0.91666666666666663</v>
      </c>
    </row>
    <row r="1033" spans="1:10" x14ac:dyDescent="0.25">
      <c r="A1033" s="9">
        <v>131</v>
      </c>
      <c r="B1033" s="16">
        <v>38718</v>
      </c>
      <c r="C1033" s="11">
        <v>11</v>
      </c>
      <c r="D1033" s="11" t="s">
        <v>106</v>
      </c>
      <c r="E1033" s="11" t="s">
        <v>158</v>
      </c>
      <c r="F1033" s="11" t="s">
        <v>28</v>
      </c>
      <c r="G1033" s="17">
        <v>1080</v>
      </c>
      <c r="H1033" s="17">
        <v>11880</v>
      </c>
      <c r="I1033" s="17">
        <v>12960</v>
      </c>
      <c r="J1033" s="18">
        <v>0.91666666666666663</v>
      </c>
    </row>
    <row r="1034" spans="1:10" x14ac:dyDescent="0.25">
      <c r="A1034" s="8">
        <v>131</v>
      </c>
      <c r="B1034" s="13">
        <v>39083</v>
      </c>
      <c r="C1034" s="10">
        <v>7</v>
      </c>
      <c r="D1034" s="10" t="s">
        <v>106</v>
      </c>
      <c r="E1034" s="10" t="s">
        <v>158</v>
      </c>
      <c r="F1034" s="10" t="s">
        <v>28</v>
      </c>
      <c r="G1034" s="14">
        <v>1080</v>
      </c>
      <c r="H1034" s="14">
        <v>7560</v>
      </c>
      <c r="I1034" s="14">
        <v>12960</v>
      </c>
      <c r="J1034" s="15">
        <v>0.58333333333333337</v>
      </c>
    </row>
    <row r="1035" spans="1:10" x14ac:dyDescent="0.25">
      <c r="A1035" s="9">
        <v>131</v>
      </c>
      <c r="B1035" s="16">
        <v>39448</v>
      </c>
      <c r="C1035" s="11">
        <v>9</v>
      </c>
      <c r="D1035" s="11" t="s">
        <v>106</v>
      </c>
      <c r="E1035" s="11" t="s">
        <v>158</v>
      </c>
      <c r="F1035" s="11" t="s">
        <v>28</v>
      </c>
      <c r="G1035" s="17">
        <v>1080</v>
      </c>
      <c r="H1035" s="17">
        <v>9720</v>
      </c>
      <c r="I1035" s="17">
        <v>12960</v>
      </c>
      <c r="J1035" s="18">
        <v>0.75</v>
      </c>
    </row>
    <row r="1036" spans="1:10" x14ac:dyDescent="0.25">
      <c r="A1036" s="8">
        <v>131</v>
      </c>
      <c r="B1036" s="13">
        <v>39814</v>
      </c>
      <c r="C1036" s="10">
        <v>9</v>
      </c>
      <c r="D1036" s="10" t="s">
        <v>106</v>
      </c>
      <c r="E1036" s="10" t="s">
        <v>158</v>
      </c>
      <c r="F1036" s="10" t="s">
        <v>28</v>
      </c>
      <c r="G1036" s="14">
        <v>1080</v>
      </c>
      <c r="H1036" s="14">
        <v>9720</v>
      </c>
      <c r="I1036" s="14">
        <v>12960</v>
      </c>
      <c r="J1036" s="15">
        <v>0.75</v>
      </c>
    </row>
    <row r="1037" spans="1:10" x14ac:dyDescent="0.25">
      <c r="A1037" s="9">
        <v>131</v>
      </c>
      <c r="B1037" s="16">
        <v>40179</v>
      </c>
      <c r="C1037" s="11">
        <v>8</v>
      </c>
      <c r="D1037" s="11" t="s">
        <v>106</v>
      </c>
      <c r="E1037" s="11" t="s">
        <v>158</v>
      </c>
      <c r="F1037" s="11" t="s">
        <v>28</v>
      </c>
      <c r="G1037" s="17">
        <v>1080</v>
      </c>
      <c r="H1037" s="17">
        <v>8640</v>
      </c>
      <c r="I1037" s="17">
        <v>12960</v>
      </c>
      <c r="J1037" s="18">
        <v>0.66666666666666663</v>
      </c>
    </row>
    <row r="1038" spans="1:10" x14ac:dyDescent="0.25">
      <c r="A1038" s="8">
        <v>131</v>
      </c>
      <c r="B1038" s="13">
        <v>40544</v>
      </c>
      <c r="C1038" s="10">
        <v>7</v>
      </c>
      <c r="D1038" s="10" t="s">
        <v>106</v>
      </c>
      <c r="E1038" s="10" t="s">
        <v>158</v>
      </c>
      <c r="F1038" s="10" t="s">
        <v>28</v>
      </c>
      <c r="G1038" s="14">
        <v>1080</v>
      </c>
      <c r="H1038" s="14">
        <v>7560</v>
      </c>
      <c r="I1038" s="14">
        <v>12960</v>
      </c>
      <c r="J1038" s="15">
        <v>0.58333333333333337</v>
      </c>
    </row>
    <row r="1039" spans="1:10" x14ac:dyDescent="0.25">
      <c r="A1039" s="9">
        <v>131</v>
      </c>
      <c r="B1039" s="16">
        <v>40909</v>
      </c>
      <c r="C1039" s="11">
        <v>10</v>
      </c>
      <c r="D1039" s="11" t="s">
        <v>106</v>
      </c>
      <c r="E1039" s="11" t="s">
        <v>158</v>
      </c>
      <c r="F1039" s="11" t="s">
        <v>28</v>
      </c>
      <c r="G1039" s="17">
        <v>1080</v>
      </c>
      <c r="H1039" s="17">
        <v>10800</v>
      </c>
      <c r="I1039" s="17">
        <v>12960</v>
      </c>
      <c r="J1039" s="18">
        <v>0.83333333333333337</v>
      </c>
    </row>
    <row r="1040" spans="1:10" x14ac:dyDescent="0.25">
      <c r="A1040" s="8">
        <v>131</v>
      </c>
      <c r="B1040" s="13">
        <v>41275</v>
      </c>
      <c r="C1040" s="10">
        <v>7</v>
      </c>
      <c r="D1040" s="10" t="s">
        <v>106</v>
      </c>
      <c r="E1040" s="10" t="s">
        <v>158</v>
      </c>
      <c r="F1040" s="10" t="s">
        <v>28</v>
      </c>
      <c r="G1040" s="14">
        <v>1080</v>
      </c>
      <c r="H1040" s="14">
        <v>7560</v>
      </c>
      <c r="I1040" s="14">
        <v>12960</v>
      </c>
      <c r="J1040" s="15">
        <v>0.58333333333333337</v>
      </c>
    </row>
    <row r="1041" spans="1:10" x14ac:dyDescent="0.25">
      <c r="A1041" s="9">
        <v>131</v>
      </c>
      <c r="B1041" s="16">
        <v>41640</v>
      </c>
      <c r="C1041" s="11">
        <v>7</v>
      </c>
      <c r="D1041" s="11" t="s">
        <v>106</v>
      </c>
      <c r="E1041" s="11" t="s">
        <v>158</v>
      </c>
      <c r="F1041" s="11" t="s">
        <v>28</v>
      </c>
      <c r="G1041" s="17">
        <v>1080</v>
      </c>
      <c r="H1041" s="17">
        <v>7560</v>
      </c>
      <c r="I1041" s="17">
        <v>12960</v>
      </c>
      <c r="J1041" s="18">
        <v>0.58333333333333337</v>
      </c>
    </row>
    <row r="1042" spans="1:10" x14ac:dyDescent="0.25">
      <c r="A1042" s="8">
        <v>131</v>
      </c>
      <c r="B1042" s="13">
        <v>42005</v>
      </c>
      <c r="C1042" s="10">
        <v>11</v>
      </c>
      <c r="D1042" s="10" t="s">
        <v>106</v>
      </c>
      <c r="E1042" s="10" t="s">
        <v>158</v>
      </c>
      <c r="F1042" s="10" t="s">
        <v>28</v>
      </c>
      <c r="G1042" s="14">
        <v>1080</v>
      </c>
      <c r="H1042" s="14">
        <v>11880</v>
      </c>
      <c r="I1042" s="14">
        <v>12960</v>
      </c>
      <c r="J1042" s="15">
        <v>0.91666666666666663</v>
      </c>
    </row>
    <row r="1043" spans="1:10" x14ac:dyDescent="0.25">
      <c r="A1043" s="9">
        <v>131</v>
      </c>
      <c r="B1043" s="16">
        <v>42370</v>
      </c>
      <c r="C1043" s="11">
        <v>9</v>
      </c>
      <c r="D1043" s="11" t="s">
        <v>106</v>
      </c>
      <c r="E1043" s="11" t="s">
        <v>158</v>
      </c>
      <c r="F1043" s="11" t="s">
        <v>28</v>
      </c>
      <c r="G1043" s="17">
        <v>1080</v>
      </c>
      <c r="H1043" s="17">
        <v>9720</v>
      </c>
      <c r="I1043" s="17">
        <v>12960</v>
      </c>
      <c r="J1043" s="18">
        <v>0.75</v>
      </c>
    </row>
    <row r="1044" spans="1:10" x14ac:dyDescent="0.25">
      <c r="A1044" s="8">
        <v>131</v>
      </c>
      <c r="B1044" s="13">
        <v>42736</v>
      </c>
      <c r="C1044" s="10">
        <v>9</v>
      </c>
      <c r="D1044" s="10" t="s">
        <v>106</v>
      </c>
      <c r="E1044" s="10" t="s">
        <v>158</v>
      </c>
      <c r="F1044" s="10" t="s">
        <v>28</v>
      </c>
      <c r="G1044" s="14">
        <v>1080</v>
      </c>
      <c r="H1044" s="14">
        <v>9720</v>
      </c>
      <c r="I1044" s="14">
        <v>12960</v>
      </c>
      <c r="J1044" s="15">
        <v>0.75</v>
      </c>
    </row>
    <row r="1045" spans="1:10" x14ac:dyDescent="0.25">
      <c r="A1045" s="9">
        <v>131</v>
      </c>
      <c r="B1045" s="16">
        <v>43101</v>
      </c>
      <c r="C1045" s="11">
        <v>12</v>
      </c>
      <c r="D1045" s="11" t="s">
        <v>106</v>
      </c>
      <c r="E1045" s="11" t="s">
        <v>158</v>
      </c>
      <c r="F1045" s="11" t="s">
        <v>28</v>
      </c>
      <c r="G1045" s="17">
        <v>1080</v>
      </c>
      <c r="H1045" s="17">
        <v>12960</v>
      </c>
      <c r="I1045" s="17">
        <v>12960</v>
      </c>
      <c r="J1045" s="18">
        <v>1</v>
      </c>
    </row>
    <row r="1046" spans="1:10" x14ac:dyDescent="0.25">
      <c r="A1046" s="8">
        <v>131</v>
      </c>
      <c r="B1046" s="13">
        <v>43466</v>
      </c>
      <c r="C1046" s="10">
        <v>11</v>
      </c>
      <c r="D1046" s="10" t="s">
        <v>106</v>
      </c>
      <c r="E1046" s="10" t="s">
        <v>158</v>
      </c>
      <c r="F1046" s="10" t="s">
        <v>28</v>
      </c>
      <c r="G1046" s="14">
        <v>1080</v>
      </c>
      <c r="H1046" s="14">
        <v>11880</v>
      </c>
      <c r="I1046" s="14">
        <v>12960</v>
      </c>
      <c r="J1046" s="15">
        <v>0.91666666666666663</v>
      </c>
    </row>
    <row r="1047" spans="1:10" x14ac:dyDescent="0.25">
      <c r="A1047" s="9">
        <v>132</v>
      </c>
      <c r="B1047" s="16">
        <v>36892</v>
      </c>
      <c r="C1047" s="11">
        <v>10</v>
      </c>
      <c r="D1047" s="11" t="s">
        <v>106</v>
      </c>
      <c r="E1047" s="11" t="s">
        <v>158</v>
      </c>
      <c r="F1047" s="11" t="s">
        <v>30</v>
      </c>
      <c r="G1047" s="17">
        <v>300</v>
      </c>
      <c r="H1047" s="17">
        <v>3000</v>
      </c>
      <c r="I1047" s="17">
        <v>3600</v>
      </c>
      <c r="J1047" s="18">
        <v>0.83333333333333337</v>
      </c>
    </row>
    <row r="1048" spans="1:10" x14ac:dyDescent="0.25">
      <c r="A1048" s="8">
        <v>132</v>
      </c>
      <c r="B1048" s="13">
        <v>37257</v>
      </c>
      <c r="C1048" s="10">
        <v>9</v>
      </c>
      <c r="D1048" s="10" t="s">
        <v>106</v>
      </c>
      <c r="E1048" s="10" t="s">
        <v>158</v>
      </c>
      <c r="F1048" s="10" t="s">
        <v>30</v>
      </c>
      <c r="G1048" s="14">
        <v>300</v>
      </c>
      <c r="H1048" s="14">
        <v>2700</v>
      </c>
      <c r="I1048" s="14">
        <v>3600</v>
      </c>
      <c r="J1048" s="15">
        <v>0.75</v>
      </c>
    </row>
    <row r="1049" spans="1:10" x14ac:dyDescent="0.25">
      <c r="A1049" s="9">
        <v>132</v>
      </c>
      <c r="B1049" s="16">
        <v>37622</v>
      </c>
      <c r="C1049" s="11">
        <v>9</v>
      </c>
      <c r="D1049" s="11" t="s">
        <v>106</v>
      </c>
      <c r="E1049" s="11" t="s">
        <v>158</v>
      </c>
      <c r="F1049" s="11" t="s">
        <v>30</v>
      </c>
      <c r="G1049" s="17">
        <v>300</v>
      </c>
      <c r="H1049" s="17">
        <v>2700</v>
      </c>
      <c r="I1049" s="17">
        <v>3600</v>
      </c>
      <c r="J1049" s="18">
        <v>0.75</v>
      </c>
    </row>
    <row r="1050" spans="1:10" x14ac:dyDescent="0.25">
      <c r="A1050" s="8">
        <v>132</v>
      </c>
      <c r="B1050" s="13">
        <v>37987</v>
      </c>
      <c r="C1050" s="10">
        <v>11</v>
      </c>
      <c r="D1050" s="10" t="s">
        <v>106</v>
      </c>
      <c r="E1050" s="10" t="s">
        <v>158</v>
      </c>
      <c r="F1050" s="10" t="s">
        <v>30</v>
      </c>
      <c r="G1050" s="14">
        <v>300</v>
      </c>
      <c r="H1050" s="14">
        <v>3300</v>
      </c>
      <c r="I1050" s="14">
        <v>3600</v>
      </c>
      <c r="J1050" s="15">
        <v>0.91666666666666663</v>
      </c>
    </row>
    <row r="1051" spans="1:10" x14ac:dyDescent="0.25">
      <c r="A1051" s="9">
        <v>132</v>
      </c>
      <c r="B1051" s="16">
        <v>38353</v>
      </c>
      <c r="C1051" s="11">
        <v>11</v>
      </c>
      <c r="D1051" s="11" t="s">
        <v>106</v>
      </c>
      <c r="E1051" s="11" t="s">
        <v>158</v>
      </c>
      <c r="F1051" s="11" t="s">
        <v>30</v>
      </c>
      <c r="G1051" s="17">
        <v>300</v>
      </c>
      <c r="H1051" s="17">
        <v>3300</v>
      </c>
      <c r="I1051" s="17">
        <v>3600</v>
      </c>
      <c r="J1051" s="18">
        <v>0.91666666666666663</v>
      </c>
    </row>
    <row r="1052" spans="1:10" x14ac:dyDescent="0.25">
      <c r="A1052" s="8">
        <v>132</v>
      </c>
      <c r="B1052" s="13">
        <v>38718</v>
      </c>
      <c r="C1052" s="10">
        <v>8</v>
      </c>
      <c r="D1052" s="10" t="s">
        <v>106</v>
      </c>
      <c r="E1052" s="10" t="s">
        <v>158</v>
      </c>
      <c r="F1052" s="10" t="s">
        <v>30</v>
      </c>
      <c r="G1052" s="14">
        <v>300</v>
      </c>
      <c r="H1052" s="14">
        <v>2400</v>
      </c>
      <c r="I1052" s="14">
        <v>3600</v>
      </c>
      <c r="J1052" s="15">
        <v>0.66666666666666663</v>
      </c>
    </row>
    <row r="1053" spans="1:10" x14ac:dyDescent="0.25">
      <c r="A1053" s="9">
        <v>132</v>
      </c>
      <c r="B1053" s="16">
        <v>39083</v>
      </c>
      <c r="C1053" s="11">
        <v>11</v>
      </c>
      <c r="D1053" s="11" t="s">
        <v>106</v>
      </c>
      <c r="E1053" s="11" t="s">
        <v>158</v>
      </c>
      <c r="F1053" s="11" t="s">
        <v>30</v>
      </c>
      <c r="G1053" s="17">
        <v>300</v>
      </c>
      <c r="H1053" s="17">
        <v>3300</v>
      </c>
      <c r="I1053" s="17">
        <v>3600</v>
      </c>
      <c r="J1053" s="18">
        <v>0.91666666666666663</v>
      </c>
    </row>
    <row r="1054" spans="1:10" x14ac:dyDescent="0.25">
      <c r="A1054" s="8">
        <v>132</v>
      </c>
      <c r="B1054" s="13">
        <v>39448</v>
      </c>
      <c r="C1054" s="10">
        <v>9</v>
      </c>
      <c r="D1054" s="10" t="s">
        <v>106</v>
      </c>
      <c r="E1054" s="10" t="s">
        <v>158</v>
      </c>
      <c r="F1054" s="10" t="s">
        <v>30</v>
      </c>
      <c r="G1054" s="14">
        <v>300</v>
      </c>
      <c r="H1054" s="14">
        <v>2700</v>
      </c>
      <c r="I1054" s="14">
        <v>3600</v>
      </c>
      <c r="J1054" s="15">
        <v>0.75</v>
      </c>
    </row>
    <row r="1055" spans="1:10" x14ac:dyDescent="0.25">
      <c r="A1055" s="9">
        <v>132</v>
      </c>
      <c r="B1055" s="16">
        <v>39814</v>
      </c>
      <c r="C1055" s="11">
        <v>10</v>
      </c>
      <c r="D1055" s="11" t="s">
        <v>106</v>
      </c>
      <c r="E1055" s="11" t="s">
        <v>158</v>
      </c>
      <c r="F1055" s="11" t="s">
        <v>30</v>
      </c>
      <c r="G1055" s="17">
        <v>300</v>
      </c>
      <c r="H1055" s="17">
        <v>3000</v>
      </c>
      <c r="I1055" s="17">
        <v>3600</v>
      </c>
      <c r="J1055" s="18">
        <v>0.83333333333333337</v>
      </c>
    </row>
    <row r="1056" spans="1:10" x14ac:dyDescent="0.25">
      <c r="A1056" s="8">
        <v>132</v>
      </c>
      <c r="B1056" s="13">
        <v>40179</v>
      </c>
      <c r="C1056" s="10">
        <v>9</v>
      </c>
      <c r="D1056" s="10" t="s">
        <v>106</v>
      </c>
      <c r="E1056" s="10" t="s">
        <v>158</v>
      </c>
      <c r="F1056" s="10" t="s">
        <v>30</v>
      </c>
      <c r="G1056" s="14">
        <v>300</v>
      </c>
      <c r="H1056" s="14">
        <v>2700</v>
      </c>
      <c r="I1056" s="14">
        <v>3600</v>
      </c>
      <c r="J1056" s="15">
        <v>0.75</v>
      </c>
    </row>
    <row r="1057" spans="1:10" x14ac:dyDescent="0.25">
      <c r="A1057" s="9">
        <v>132</v>
      </c>
      <c r="B1057" s="16">
        <v>40544</v>
      </c>
      <c r="C1057" s="11">
        <v>11</v>
      </c>
      <c r="D1057" s="11" t="s">
        <v>106</v>
      </c>
      <c r="E1057" s="11" t="s">
        <v>158</v>
      </c>
      <c r="F1057" s="11" t="s">
        <v>30</v>
      </c>
      <c r="G1057" s="17">
        <v>300</v>
      </c>
      <c r="H1057" s="17">
        <v>3300</v>
      </c>
      <c r="I1057" s="17">
        <v>3600</v>
      </c>
      <c r="J1057" s="18">
        <v>0.91666666666666663</v>
      </c>
    </row>
    <row r="1058" spans="1:10" x14ac:dyDescent="0.25">
      <c r="A1058" s="8">
        <v>132</v>
      </c>
      <c r="B1058" s="13">
        <v>40909</v>
      </c>
      <c r="C1058" s="10">
        <v>9</v>
      </c>
      <c r="D1058" s="10" t="s">
        <v>106</v>
      </c>
      <c r="E1058" s="10" t="s">
        <v>158</v>
      </c>
      <c r="F1058" s="10" t="s">
        <v>30</v>
      </c>
      <c r="G1058" s="14">
        <v>300</v>
      </c>
      <c r="H1058" s="14">
        <v>2700</v>
      </c>
      <c r="I1058" s="14">
        <v>3600</v>
      </c>
      <c r="J1058" s="15">
        <v>0.75</v>
      </c>
    </row>
    <row r="1059" spans="1:10" x14ac:dyDescent="0.25">
      <c r="A1059" s="9">
        <v>132</v>
      </c>
      <c r="B1059" s="16">
        <v>41275</v>
      </c>
      <c r="C1059" s="11">
        <v>8</v>
      </c>
      <c r="D1059" s="11" t="s">
        <v>106</v>
      </c>
      <c r="E1059" s="11" t="s">
        <v>158</v>
      </c>
      <c r="F1059" s="11" t="s">
        <v>30</v>
      </c>
      <c r="G1059" s="17">
        <v>300</v>
      </c>
      <c r="H1059" s="17">
        <v>2400</v>
      </c>
      <c r="I1059" s="17">
        <v>3600</v>
      </c>
      <c r="J1059" s="18">
        <v>0.66666666666666663</v>
      </c>
    </row>
    <row r="1060" spans="1:10" x14ac:dyDescent="0.25">
      <c r="A1060" s="8">
        <v>132</v>
      </c>
      <c r="B1060" s="13">
        <v>41640</v>
      </c>
      <c r="C1060" s="10">
        <v>11</v>
      </c>
      <c r="D1060" s="10" t="s">
        <v>106</v>
      </c>
      <c r="E1060" s="10" t="s">
        <v>158</v>
      </c>
      <c r="F1060" s="10" t="s">
        <v>30</v>
      </c>
      <c r="G1060" s="14">
        <v>300</v>
      </c>
      <c r="H1060" s="14">
        <v>3300</v>
      </c>
      <c r="I1060" s="14">
        <v>3600</v>
      </c>
      <c r="J1060" s="15">
        <v>0.91666666666666663</v>
      </c>
    </row>
    <row r="1061" spans="1:10" x14ac:dyDescent="0.25">
      <c r="A1061" s="9">
        <v>132</v>
      </c>
      <c r="B1061" s="16">
        <v>42005</v>
      </c>
      <c r="C1061" s="11">
        <v>11</v>
      </c>
      <c r="D1061" s="11" t="s">
        <v>106</v>
      </c>
      <c r="E1061" s="11" t="s">
        <v>158</v>
      </c>
      <c r="F1061" s="11" t="s">
        <v>30</v>
      </c>
      <c r="G1061" s="17">
        <v>300</v>
      </c>
      <c r="H1061" s="17">
        <v>3300</v>
      </c>
      <c r="I1061" s="17">
        <v>3600</v>
      </c>
      <c r="J1061" s="18">
        <v>0.91666666666666663</v>
      </c>
    </row>
    <row r="1062" spans="1:10" x14ac:dyDescent="0.25">
      <c r="A1062" s="8">
        <v>132</v>
      </c>
      <c r="B1062" s="13">
        <v>42370</v>
      </c>
      <c r="C1062" s="10">
        <v>9</v>
      </c>
      <c r="D1062" s="10" t="s">
        <v>106</v>
      </c>
      <c r="E1062" s="10" t="s">
        <v>158</v>
      </c>
      <c r="F1062" s="10" t="s">
        <v>30</v>
      </c>
      <c r="G1062" s="14">
        <v>300</v>
      </c>
      <c r="H1062" s="14">
        <v>2700</v>
      </c>
      <c r="I1062" s="14">
        <v>3600</v>
      </c>
      <c r="J1062" s="15">
        <v>0.75</v>
      </c>
    </row>
    <row r="1063" spans="1:10" x14ac:dyDescent="0.25">
      <c r="A1063" s="9">
        <v>132</v>
      </c>
      <c r="B1063" s="16">
        <v>42736</v>
      </c>
      <c r="C1063" s="11">
        <v>9</v>
      </c>
      <c r="D1063" s="11" t="s">
        <v>106</v>
      </c>
      <c r="E1063" s="11" t="s">
        <v>158</v>
      </c>
      <c r="F1063" s="11" t="s">
        <v>30</v>
      </c>
      <c r="G1063" s="17">
        <v>300</v>
      </c>
      <c r="H1063" s="17">
        <v>2700</v>
      </c>
      <c r="I1063" s="17">
        <v>3600</v>
      </c>
      <c r="J1063" s="18">
        <v>0.75</v>
      </c>
    </row>
    <row r="1064" spans="1:10" x14ac:dyDescent="0.25">
      <c r="A1064" s="8">
        <v>132</v>
      </c>
      <c r="B1064" s="13">
        <v>43101</v>
      </c>
      <c r="C1064" s="10">
        <v>10</v>
      </c>
      <c r="D1064" s="10" t="s">
        <v>106</v>
      </c>
      <c r="E1064" s="10" t="s">
        <v>158</v>
      </c>
      <c r="F1064" s="10" t="s">
        <v>30</v>
      </c>
      <c r="G1064" s="14">
        <v>300</v>
      </c>
      <c r="H1064" s="14">
        <v>3000</v>
      </c>
      <c r="I1064" s="14">
        <v>3600</v>
      </c>
      <c r="J1064" s="15">
        <v>0.83333333333333337</v>
      </c>
    </row>
    <row r="1065" spans="1:10" x14ac:dyDescent="0.25">
      <c r="A1065" s="9">
        <v>132</v>
      </c>
      <c r="B1065" s="16">
        <v>43466</v>
      </c>
      <c r="C1065" s="11">
        <v>10</v>
      </c>
      <c r="D1065" s="11" t="s">
        <v>106</v>
      </c>
      <c r="E1065" s="11" t="s">
        <v>158</v>
      </c>
      <c r="F1065" s="11" t="s">
        <v>30</v>
      </c>
      <c r="G1065" s="17">
        <v>300</v>
      </c>
      <c r="H1065" s="17">
        <v>3000</v>
      </c>
      <c r="I1065" s="17">
        <v>3600</v>
      </c>
      <c r="J1065" s="18">
        <v>0.83333333333333337</v>
      </c>
    </row>
    <row r="1066" spans="1:10" x14ac:dyDescent="0.25">
      <c r="A1066" s="8">
        <v>133</v>
      </c>
      <c r="B1066" s="13">
        <v>36892</v>
      </c>
      <c r="C1066" s="10">
        <v>8</v>
      </c>
      <c r="D1066" s="10" t="s">
        <v>106</v>
      </c>
      <c r="E1066" s="10" t="s">
        <v>158</v>
      </c>
      <c r="F1066" s="10" t="s">
        <v>20</v>
      </c>
      <c r="G1066" s="14">
        <v>360</v>
      </c>
      <c r="H1066" s="14">
        <v>2880</v>
      </c>
      <c r="I1066" s="14">
        <v>4320</v>
      </c>
      <c r="J1066" s="15">
        <v>0.66666666666666663</v>
      </c>
    </row>
    <row r="1067" spans="1:10" x14ac:dyDescent="0.25">
      <c r="A1067" s="9">
        <v>133</v>
      </c>
      <c r="B1067" s="16">
        <v>37257</v>
      </c>
      <c r="C1067" s="11">
        <v>8</v>
      </c>
      <c r="D1067" s="11" t="s">
        <v>106</v>
      </c>
      <c r="E1067" s="11" t="s">
        <v>158</v>
      </c>
      <c r="F1067" s="11" t="s">
        <v>20</v>
      </c>
      <c r="G1067" s="17">
        <v>360</v>
      </c>
      <c r="H1067" s="17">
        <v>2880</v>
      </c>
      <c r="I1067" s="17">
        <v>4320</v>
      </c>
      <c r="J1067" s="18">
        <v>0.66666666666666663</v>
      </c>
    </row>
    <row r="1068" spans="1:10" x14ac:dyDescent="0.25">
      <c r="A1068" s="8">
        <v>133</v>
      </c>
      <c r="B1068" s="13">
        <v>37622</v>
      </c>
      <c r="C1068" s="10">
        <v>10</v>
      </c>
      <c r="D1068" s="10" t="s">
        <v>106</v>
      </c>
      <c r="E1068" s="10" t="s">
        <v>158</v>
      </c>
      <c r="F1068" s="10" t="s">
        <v>20</v>
      </c>
      <c r="G1068" s="14">
        <v>360</v>
      </c>
      <c r="H1068" s="14">
        <v>3600</v>
      </c>
      <c r="I1068" s="14">
        <v>4320</v>
      </c>
      <c r="J1068" s="15">
        <v>0.83333333333333337</v>
      </c>
    </row>
    <row r="1069" spans="1:10" x14ac:dyDescent="0.25">
      <c r="A1069" s="9">
        <v>133</v>
      </c>
      <c r="B1069" s="16">
        <v>37987</v>
      </c>
      <c r="C1069" s="11">
        <v>11</v>
      </c>
      <c r="D1069" s="11" t="s">
        <v>106</v>
      </c>
      <c r="E1069" s="11" t="s">
        <v>158</v>
      </c>
      <c r="F1069" s="11" t="s">
        <v>20</v>
      </c>
      <c r="G1069" s="17">
        <v>360</v>
      </c>
      <c r="H1069" s="17">
        <v>3960</v>
      </c>
      <c r="I1069" s="17">
        <v>4320</v>
      </c>
      <c r="J1069" s="18">
        <v>0.91666666666666663</v>
      </c>
    </row>
    <row r="1070" spans="1:10" x14ac:dyDescent="0.25">
      <c r="A1070" s="8">
        <v>133</v>
      </c>
      <c r="B1070" s="13">
        <v>38353</v>
      </c>
      <c r="C1070" s="10">
        <v>9</v>
      </c>
      <c r="D1070" s="10" t="s">
        <v>106</v>
      </c>
      <c r="E1070" s="10" t="s">
        <v>158</v>
      </c>
      <c r="F1070" s="10" t="s">
        <v>20</v>
      </c>
      <c r="G1070" s="14">
        <v>360</v>
      </c>
      <c r="H1070" s="14">
        <v>3240</v>
      </c>
      <c r="I1070" s="14">
        <v>4320</v>
      </c>
      <c r="J1070" s="15">
        <v>0.75</v>
      </c>
    </row>
    <row r="1071" spans="1:10" x14ac:dyDescent="0.25">
      <c r="A1071" s="9">
        <v>133</v>
      </c>
      <c r="B1071" s="16">
        <v>38718</v>
      </c>
      <c r="C1071" s="11">
        <v>7</v>
      </c>
      <c r="D1071" s="11" t="s">
        <v>106</v>
      </c>
      <c r="E1071" s="11" t="s">
        <v>158</v>
      </c>
      <c r="F1071" s="11" t="s">
        <v>20</v>
      </c>
      <c r="G1071" s="17">
        <v>360</v>
      </c>
      <c r="H1071" s="17">
        <v>2520</v>
      </c>
      <c r="I1071" s="17">
        <v>4320</v>
      </c>
      <c r="J1071" s="18">
        <v>0.58333333333333337</v>
      </c>
    </row>
    <row r="1072" spans="1:10" x14ac:dyDescent="0.25">
      <c r="A1072" s="8">
        <v>133</v>
      </c>
      <c r="B1072" s="13">
        <v>39083</v>
      </c>
      <c r="C1072" s="10">
        <v>9</v>
      </c>
      <c r="D1072" s="10" t="s">
        <v>106</v>
      </c>
      <c r="E1072" s="10" t="s">
        <v>158</v>
      </c>
      <c r="F1072" s="10" t="s">
        <v>20</v>
      </c>
      <c r="G1072" s="14">
        <v>360</v>
      </c>
      <c r="H1072" s="14">
        <v>3240</v>
      </c>
      <c r="I1072" s="14">
        <v>4320</v>
      </c>
      <c r="J1072" s="15">
        <v>0.75</v>
      </c>
    </row>
    <row r="1073" spans="1:10" x14ac:dyDescent="0.25">
      <c r="A1073" s="9">
        <v>133</v>
      </c>
      <c r="B1073" s="16">
        <v>39448</v>
      </c>
      <c r="C1073" s="11">
        <v>9</v>
      </c>
      <c r="D1073" s="11" t="s">
        <v>106</v>
      </c>
      <c r="E1073" s="11" t="s">
        <v>158</v>
      </c>
      <c r="F1073" s="11" t="s">
        <v>20</v>
      </c>
      <c r="G1073" s="17">
        <v>360</v>
      </c>
      <c r="H1073" s="17">
        <v>3240</v>
      </c>
      <c r="I1073" s="17">
        <v>4320</v>
      </c>
      <c r="J1073" s="18">
        <v>0.75</v>
      </c>
    </row>
    <row r="1074" spans="1:10" x14ac:dyDescent="0.25">
      <c r="A1074" s="8">
        <v>133</v>
      </c>
      <c r="B1074" s="13">
        <v>39814</v>
      </c>
      <c r="C1074" s="10">
        <v>8</v>
      </c>
      <c r="D1074" s="10" t="s">
        <v>106</v>
      </c>
      <c r="E1074" s="10" t="s">
        <v>158</v>
      </c>
      <c r="F1074" s="10" t="s">
        <v>20</v>
      </c>
      <c r="G1074" s="14">
        <v>360</v>
      </c>
      <c r="H1074" s="14">
        <v>2880</v>
      </c>
      <c r="I1074" s="14">
        <v>4320</v>
      </c>
      <c r="J1074" s="15">
        <v>0.66666666666666663</v>
      </c>
    </row>
    <row r="1075" spans="1:10" x14ac:dyDescent="0.25">
      <c r="A1075" s="9">
        <v>133</v>
      </c>
      <c r="B1075" s="16">
        <v>40179</v>
      </c>
      <c r="C1075" s="11">
        <v>10</v>
      </c>
      <c r="D1075" s="11" t="s">
        <v>106</v>
      </c>
      <c r="E1075" s="11" t="s">
        <v>158</v>
      </c>
      <c r="F1075" s="11" t="s">
        <v>20</v>
      </c>
      <c r="G1075" s="17">
        <v>360</v>
      </c>
      <c r="H1075" s="17">
        <v>3600</v>
      </c>
      <c r="I1075" s="17">
        <v>4320</v>
      </c>
      <c r="J1075" s="18">
        <v>0.83333333333333337</v>
      </c>
    </row>
    <row r="1076" spans="1:10" x14ac:dyDescent="0.25">
      <c r="A1076" s="8">
        <v>133</v>
      </c>
      <c r="B1076" s="13">
        <v>40544</v>
      </c>
      <c r="C1076" s="10">
        <v>8</v>
      </c>
      <c r="D1076" s="10" t="s">
        <v>106</v>
      </c>
      <c r="E1076" s="10" t="s">
        <v>158</v>
      </c>
      <c r="F1076" s="10" t="s">
        <v>20</v>
      </c>
      <c r="G1076" s="14">
        <v>360</v>
      </c>
      <c r="H1076" s="14">
        <v>2880</v>
      </c>
      <c r="I1076" s="14">
        <v>4320</v>
      </c>
      <c r="J1076" s="15">
        <v>0.66666666666666663</v>
      </c>
    </row>
    <row r="1077" spans="1:10" x14ac:dyDescent="0.25">
      <c r="A1077" s="9">
        <v>133</v>
      </c>
      <c r="B1077" s="16">
        <v>40909</v>
      </c>
      <c r="C1077" s="11">
        <v>11</v>
      </c>
      <c r="D1077" s="11" t="s">
        <v>106</v>
      </c>
      <c r="E1077" s="11" t="s">
        <v>158</v>
      </c>
      <c r="F1077" s="11" t="s">
        <v>20</v>
      </c>
      <c r="G1077" s="17">
        <v>360</v>
      </c>
      <c r="H1077" s="17">
        <v>3960</v>
      </c>
      <c r="I1077" s="17">
        <v>4320</v>
      </c>
      <c r="J1077" s="18">
        <v>0.91666666666666663</v>
      </c>
    </row>
    <row r="1078" spans="1:10" x14ac:dyDescent="0.25">
      <c r="A1078" s="8">
        <v>133</v>
      </c>
      <c r="B1078" s="13">
        <v>41275</v>
      </c>
      <c r="C1078" s="10">
        <v>9</v>
      </c>
      <c r="D1078" s="10" t="s">
        <v>106</v>
      </c>
      <c r="E1078" s="10" t="s">
        <v>158</v>
      </c>
      <c r="F1078" s="10" t="s">
        <v>20</v>
      </c>
      <c r="G1078" s="14">
        <v>360</v>
      </c>
      <c r="H1078" s="14">
        <v>3240</v>
      </c>
      <c r="I1078" s="14">
        <v>4320</v>
      </c>
      <c r="J1078" s="15">
        <v>0.75</v>
      </c>
    </row>
    <row r="1079" spans="1:10" x14ac:dyDescent="0.25">
      <c r="A1079" s="9">
        <v>133</v>
      </c>
      <c r="B1079" s="16">
        <v>41640</v>
      </c>
      <c r="C1079" s="11">
        <v>11</v>
      </c>
      <c r="D1079" s="11" t="s">
        <v>106</v>
      </c>
      <c r="E1079" s="11" t="s">
        <v>158</v>
      </c>
      <c r="F1079" s="11" t="s">
        <v>20</v>
      </c>
      <c r="G1079" s="17">
        <v>360</v>
      </c>
      <c r="H1079" s="17">
        <v>3960</v>
      </c>
      <c r="I1079" s="17">
        <v>4320</v>
      </c>
      <c r="J1079" s="18">
        <v>0.91666666666666663</v>
      </c>
    </row>
    <row r="1080" spans="1:10" x14ac:dyDescent="0.25">
      <c r="A1080" s="8">
        <v>133</v>
      </c>
      <c r="B1080" s="13">
        <v>42005</v>
      </c>
      <c r="C1080" s="10">
        <v>7</v>
      </c>
      <c r="D1080" s="10" t="s">
        <v>106</v>
      </c>
      <c r="E1080" s="10" t="s">
        <v>158</v>
      </c>
      <c r="F1080" s="10" t="s">
        <v>20</v>
      </c>
      <c r="G1080" s="14">
        <v>360</v>
      </c>
      <c r="H1080" s="14">
        <v>2520</v>
      </c>
      <c r="I1080" s="14">
        <v>4320</v>
      </c>
      <c r="J1080" s="15">
        <v>0.58333333333333337</v>
      </c>
    </row>
    <row r="1081" spans="1:10" x14ac:dyDescent="0.25">
      <c r="A1081" s="9">
        <v>133</v>
      </c>
      <c r="B1081" s="16">
        <v>42370</v>
      </c>
      <c r="C1081" s="11">
        <v>11</v>
      </c>
      <c r="D1081" s="11" t="s">
        <v>106</v>
      </c>
      <c r="E1081" s="11" t="s">
        <v>158</v>
      </c>
      <c r="F1081" s="11" t="s">
        <v>20</v>
      </c>
      <c r="G1081" s="17">
        <v>360</v>
      </c>
      <c r="H1081" s="17">
        <v>3960</v>
      </c>
      <c r="I1081" s="17">
        <v>4320</v>
      </c>
      <c r="J1081" s="18">
        <v>0.91666666666666663</v>
      </c>
    </row>
    <row r="1082" spans="1:10" x14ac:dyDescent="0.25">
      <c r="A1082" s="8">
        <v>133</v>
      </c>
      <c r="B1082" s="13">
        <v>42736</v>
      </c>
      <c r="C1082" s="10">
        <v>11</v>
      </c>
      <c r="D1082" s="10" t="s">
        <v>106</v>
      </c>
      <c r="E1082" s="10" t="s">
        <v>158</v>
      </c>
      <c r="F1082" s="10" t="s">
        <v>20</v>
      </c>
      <c r="G1082" s="14">
        <v>360</v>
      </c>
      <c r="H1082" s="14">
        <v>3960</v>
      </c>
      <c r="I1082" s="14">
        <v>4320</v>
      </c>
      <c r="J1082" s="15">
        <v>0.91666666666666663</v>
      </c>
    </row>
    <row r="1083" spans="1:10" x14ac:dyDescent="0.25">
      <c r="A1083" s="9">
        <v>133</v>
      </c>
      <c r="B1083" s="16">
        <v>43101</v>
      </c>
      <c r="C1083" s="11">
        <v>12</v>
      </c>
      <c r="D1083" s="11" t="s">
        <v>106</v>
      </c>
      <c r="E1083" s="11" t="s">
        <v>158</v>
      </c>
      <c r="F1083" s="11" t="s">
        <v>20</v>
      </c>
      <c r="G1083" s="17">
        <v>360</v>
      </c>
      <c r="H1083" s="17">
        <v>4320</v>
      </c>
      <c r="I1083" s="17">
        <v>4320</v>
      </c>
      <c r="J1083" s="18">
        <v>1</v>
      </c>
    </row>
    <row r="1084" spans="1:10" x14ac:dyDescent="0.25">
      <c r="A1084" s="8">
        <v>133</v>
      </c>
      <c r="B1084" s="13">
        <v>43466</v>
      </c>
      <c r="C1084" s="10">
        <v>12</v>
      </c>
      <c r="D1084" s="10" t="s">
        <v>106</v>
      </c>
      <c r="E1084" s="10" t="s">
        <v>158</v>
      </c>
      <c r="F1084" s="10" t="s">
        <v>20</v>
      </c>
      <c r="G1084" s="14">
        <v>360</v>
      </c>
      <c r="H1084" s="14">
        <v>4320</v>
      </c>
      <c r="I1084" s="14">
        <v>4320</v>
      </c>
      <c r="J1084" s="15">
        <v>1</v>
      </c>
    </row>
    <row r="1085" spans="1:10" x14ac:dyDescent="0.25">
      <c r="A1085" s="9">
        <v>134</v>
      </c>
      <c r="B1085" s="16">
        <v>36892</v>
      </c>
      <c r="C1085" s="11">
        <v>9</v>
      </c>
      <c r="D1085" s="11" t="s">
        <v>106</v>
      </c>
      <c r="E1085" s="11" t="s">
        <v>158</v>
      </c>
      <c r="F1085" s="11" t="s">
        <v>24</v>
      </c>
      <c r="G1085" s="17">
        <v>600</v>
      </c>
      <c r="H1085" s="17">
        <v>5400</v>
      </c>
      <c r="I1085" s="17">
        <v>7200</v>
      </c>
      <c r="J1085" s="18">
        <v>0.75</v>
      </c>
    </row>
    <row r="1086" spans="1:10" x14ac:dyDescent="0.25">
      <c r="A1086" s="8">
        <v>134</v>
      </c>
      <c r="B1086" s="13">
        <v>37257</v>
      </c>
      <c r="C1086" s="10">
        <v>10</v>
      </c>
      <c r="D1086" s="10" t="s">
        <v>106</v>
      </c>
      <c r="E1086" s="10" t="s">
        <v>158</v>
      </c>
      <c r="F1086" s="10" t="s">
        <v>24</v>
      </c>
      <c r="G1086" s="14">
        <v>600</v>
      </c>
      <c r="H1086" s="14">
        <v>6000</v>
      </c>
      <c r="I1086" s="14">
        <v>7200</v>
      </c>
      <c r="J1086" s="15">
        <v>0.83333333333333337</v>
      </c>
    </row>
    <row r="1087" spans="1:10" x14ac:dyDescent="0.25">
      <c r="A1087" s="9">
        <v>134</v>
      </c>
      <c r="B1087" s="16">
        <v>37622</v>
      </c>
      <c r="C1087" s="11">
        <v>9</v>
      </c>
      <c r="D1087" s="11" t="s">
        <v>106</v>
      </c>
      <c r="E1087" s="11" t="s">
        <v>158</v>
      </c>
      <c r="F1087" s="11" t="s">
        <v>24</v>
      </c>
      <c r="G1087" s="17">
        <v>600</v>
      </c>
      <c r="H1087" s="17">
        <v>5400</v>
      </c>
      <c r="I1087" s="17">
        <v>7200</v>
      </c>
      <c r="J1087" s="18">
        <v>0.75</v>
      </c>
    </row>
    <row r="1088" spans="1:10" x14ac:dyDescent="0.25">
      <c r="A1088" s="8">
        <v>134</v>
      </c>
      <c r="B1088" s="13">
        <v>37987</v>
      </c>
      <c r="C1088" s="10">
        <v>8</v>
      </c>
      <c r="D1088" s="10" t="s">
        <v>106</v>
      </c>
      <c r="E1088" s="10" t="s">
        <v>158</v>
      </c>
      <c r="F1088" s="10" t="s">
        <v>24</v>
      </c>
      <c r="G1088" s="14">
        <v>600</v>
      </c>
      <c r="H1088" s="14">
        <v>4800</v>
      </c>
      <c r="I1088" s="14">
        <v>7200</v>
      </c>
      <c r="J1088" s="15">
        <v>0.66666666666666663</v>
      </c>
    </row>
    <row r="1089" spans="1:10" x14ac:dyDescent="0.25">
      <c r="A1089" s="9">
        <v>134</v>
      </c>
      <c r="B1089" s="16">
        <v>38353</v>
      </c>
      <c r="C1089" s="11">
        <v>11</v>
      </c>
      <c r="D1089" s="11" t="s">
        <v>106</v>
      </c>
      <c r="E1089" s="11" t="s">
        <v>158</v>
      </c>
      <c r="F1089" s="11" t="s">
        <v>24</v>
      </c>
      <c r="G1089" s="17">
        <v>600</v>
      </c>
      <c r="H1089" s="17">
        <v>6600</v>
      </c>
      <c r="I1089" s="17">
        <v>7200</v>
      </c>
      <c r="J1089" s="18">
        <v>0.91666666666666663</v>
      </c>
    </row>
    <row r="1090" spans="1:10" x14ac:dyDescent="0.25">
      <c r="A1090" s="8">
        <v>134</v>
      </c>
      <c r="B1090" s="13">
        <v>38718</v>
      </c>
      <c r="C1090" s="10">
        <v>8</v>
      </c>
      <c r="D1090" s="10" t="s">
        <v>106</v>
      </c>
      <c r="E1090" s="10" t="s">
        <v>158</v>
      </c>
      <c r="F1090" s="10" t="s">
        <v>24</v>
      </c>
      <c r="G1090" s="14">
        <v>600</v>
      </c>
      <c r="H1090" s="14">
        <v>4800</v>
      </c>
      <c r="I1090" s="14">
        <v>7200</v>
      </c>
      <c r="J1090" s="15">
        <v>0.66666666666666663</v>
      </c>
    </row>
    <row r="1091" spans="1:10" x14ac:dyDescent="0.25">
      <c r="A1091" s="9">
        <v>134</v>
      </c>
      <c r="B1091" s="16">
        <v>39083</v>
      </c>
      <c r="C1091" s="11">
        <v>9</v>
      </c>
      <c r="D1091" s="11" t="s">
        <v>106</v>
      </c>
      <c r="E1091" s="11" t="s">
        <v>158</v>
      </c>
      <c r="F1091" s="11" t="s">
        <v>24</v>
      </c>
      <c r="G1091" s="17">
        <v>600</v>
      </c>
      <c r="H1091" s="17">
        <v>5400</v>
      </c>
      <c r="I1091" s="17">
        <v>7200</v>
      </c>
      <c r="J1091" s="18">
        <v>0.75</v>
      </c>
    </row>
    <row r="1092" spans="1:10" x14ac:dyDescent="0.25">
      <c r="A1092" s="8">
        <v>134</v>
      </c>
      <c r="B1092" s="13">
        <v>39448</v>
      </c>
      <c r="C1092" s="10">
        <v>8</v>
      </c>
      <c r="D1092" s="10" t="s">
        <v>106</v>
      </c>
      <c r="E1092" s="10" t="s">
        <v>158</v>
      </c>
      <c r="F1092" s="10" t="s">
        <v>24</v>
      </c>
      <c r="G1092" s="14">
        <v>600</v>
      </c>
      <c r="H1092" s="14">
        <v>4800</v>
      </c>
      <c r="I1092" s="14">
        <v>7200</v>
      </c>
      <c r="J1092" s="15">
        <v>0.66666666666666663</v>
      </c>
    </row>
    <row r="1093" spans="1:10" x14ac:dyDescent="0.25">
      <c r="A1093" s="9">
        <v>134</v>
      </c>
      <c r="B1093" s="16">
        <v>39814</v>
      </c>
      <c r="C1093" s="11">
        <v>10</v>
      </c>
      <c r="D1093" s="11" t="s">
        <v>106</v>
      </c>
      <c r="E1093" s="11" t="s">
        <v>158</v>
      </c>
      <c r="F1093" s="11" t="s">
        <v>24</v>
      </c>
      <c r="G1093" s="17">
        <v>600</v>
      </c>
      <c r="H1093" s="17">
        <v>6000</v>
      </c>
      <c r="I1093" s="17">
        <v>7200</v>
      </c>
      <c r="J1093" s="18">
        <v>0.83333333333333337</v>
      </c>
    </row>
    <row r="1094" spans="1:10" x14ac:dyDescent="0.25">
      <c r="A1094" s="8">
        <v>134</v>
      </c>
      <c r="B1094" s="13">
        <v>40179</v>
      </c>
      <c r="C1094" s="10">
        <v>9</v>
      </c>
      <c r="D1094" s="10" t="s">
        <v>106</v>
      </c>
      <c r="E1094" s="10" t="s">
        <v>158</v>
      </c>
      <c r="F1094" s="10" t="s">
        <v>24</v>
      </c>
      <c r="G1094" s="14">
        <v>600</v>
      </c>
      <c r="H1094" s="14">
        <v>5400</v>
      </c>
      <c r="I1094" s="14">
        <v>7200</v>
      </c>
      <c r="J1094" s="15">
        <v>0.75</v>
      </c>
    </row>
    <row r="1095" spans="1:10" x14ac:dyDescent="0.25">
      <c r="A1095" s="9">
        <v>134</v>
      </c>
      <c r="B1095" s="16">
        <v>40544</v>
      </c>
      <c r="C1095" s="11">
        <v>9</v>
      </c>
      <c r="D1095" s="11" t="s">
        <v>106</v>
      </c>
      <c r="E1095" s="11" t="s">
        <v>158</v>
      </c>
      <c r="F1095" s="11" t="s">
        <v>24</v>
      </c>
      <c r="G1095" s="17">
        <v>600</v>
      </c>
      <c r="H1095" s="17">
        <v>5400</v>
      </c>
      <c r="I1095" s="17">
        <v>7200</v>
      </c>
      <c r="J1095" s="18">
        <v>0.75</v>
      </c>
    </row>
    <row r="1096" spans="1:10" x14ac:dyDescent="0.25">
      <c r="A1096" s="8">
        <v>134</v>
      </c>
      <c r="B1096" s="13">
        <v>40909</v>
      </c>
      <c r="C1096" s="10">
        <v>11</v>
      </c>
      <c r="D1096" s="10" t="s">
        <v>106</v>
      </c>
      <c r="E1096" s="10" t="s">
        <v>158</v>
      </c>
      <c r="F1096" s="10" t="s">
        <v>24</v>
      </c>
      <c r="G1096" s="14">
        <v>600</v>
      </c>
      <c r="H1096" s="14">
        <v>6600</v>
      </c>
      <c r="I1096" s="14">
        <v>7200</v>
      </c>
      <c r="J1096" s="15">
        <v>0.91666666666666663</v>
      </c>
    </row>
    <row r="1097" spans="1:10" x14ac:dyDescent="0.25">
      <c r="A1097" s="9">
        <v>134</v>
      </c>
      <c r="B1097" s="16">
        <v>41275</v>
      </c>
      <c r="C1097" s="11">
        <v>8</v>
      </c>
      <c r="D1097" s="11" t="s">
        <v>106</v>
      </c>
      <c r="E1097" s="11" t="s">
        <v>158</v>
      </c>
      <c r="F1097" s="11" t="s">
        <v>24</v>
      </c>
      <c r="G1097" s="17">
        <v>600</v>
      </c>
      <c r="H1097" s="17">
        <v>4800</v>
      </c>
      <c r="I1097" s="17">
        <v>7200</v>
      </c>
      <c r="J1097" s="18">
        <v>0.66666666666666663</v>
      </c>
    </row>
    <row r="1098" spans="1:10" x14ac:dyDescent="0.25">
      <c r="A1098" s="8">
        <v>134</v>
      </c>
      <c r="B1098" s="13">
        <v>41640</v>
      </c>
      <c r="C1098" s="10">
        <v>10</v>
      </c>
      <c r="D1098" s="10" t="s">
        <v>106</v>
      </c>
      <c r="E1098" s="10" t="s">
        <v>158</v>
      </c>
      <c r="F1098" s="10" t="s">
        <v>24</v>
      </c>
      <c r="G1098" s="14">
        <v>600</v>
      </c>
      <c r="H1098" s="14">
        <v>6000</v>
      </c>
      <c r="I1098" s="14">
        <v>7200</v>
      </c>
      <c r="J1098" s="15">
        <v>0.83333333333333337</v>
      </c>
    </row>
    <row r="1099" spans="1:10" x14ac:dyDescent="0.25">
      <c r="A1099" s="9">
        <v>134</v>
      </c>
      <c r="B1099" s="16">
        <v>42005</v>
      </c>
      <c r="C1099" s="11">
        <v>9</v>
      </c>
      <c r="D1099" s="11" t="s">
        <v>106</v>
      </c>
      <c r="E1099" s="11" t="s">
        <v>158</v>
      </c>
      <c r="F1099" s="11" t="s">
        <v>24</v>
      </c>
      <c r="G1099" s="17">
        <v>600</v>
      </c>
      <c r="H1099" s="17">
        <v>5400</v>
      </c>
      <c r="I1099" s="17">
        <v>7200</v>
      </c>
      <c r="J1099" s="18">
        <v>0.75</v>
      </c>
    </row>
    <row r="1100" spans="1:10" x14ac:dyDescent="0.25">
      <c r="A1100" s="8">
        <v>134</v>
      </c>
      <c r="B1100" s="13">
        <v>42370</v>
      </c>
      <c r="C1100" s="10">
        <v>10</v>
      </c>
      <c r="D1100" s="10" t="s">
        <v>106</v>
      </c>
      <c r="E1100" s="10" t="s">
        <v>158</v>
      </c>
      <c r="F1100" s="10" t="s">
        <v>24</v>
      </c>
      <c r="G1100" s="14">
        <v>600</v>
      </c>
      <c r="H1100" s="14">
        <v>6000</v>
      </c>
      <c r="I1100" s="14">
        <v>7200</v>
      </c>
      <c r="J1100" s="15">
        <v>0.83333333333333337</v>
      </c>
    </row>
    <row r="1101" spans="1:10" x14ac:dyDescent="0.25">
      <c r="A1101" s="9">
        <v>134</v>
      </c>
      <c r="B1101" s="16">
        <v>42736</v>
      </c>
      <c r="C1101" s="11">
        <v>10</v>
      </c>
      <c r="D1101" s="11" t="s">
        <v>106</v>
      </c>
      <c r="E1101" s="11" t="s">
        <v>158</v>
      </c>
      <c r="F1101" s="11" t="s">
        <v>24</v>
      </c>
      <c r="G1101" s="17">
        <v>600</v>
      </c>
      <c r="H1101" s="17">
        <v>6000</v>
      </c>
      <c r="I1101" s="17">
        <v>7200</v>
      </c>
      <c r="J1101" s="18">
        <v>0.83333333333333337</v>
      </c>
    </row>
    <row r="1102" spans="1:10" x14ac:dyDescent="0.25">
      <c r="A1102" s="8">
        <v>134</v>
      </c>
      <c r="B1102" s="13">
        <v>43101</v>
      </c>
      <c r="C1102" s="10">
        <v>11</v>
      </c>
      <c r="D1102" s="10" t="s">
        <v>106</v>
      </c>
      <c r="E1102" s="10" t="s">
        <v>158</v>
      </c>
      <c r="F1102" s="10" t="s">
        <v>24</v>
      </c>
      <c r="G1102" s="14">
        <v>600</v>
      </c>
      <c r="H1102" s="14">
        <v>6600</v>
      </c>
      <c r="I1102" s="14">
        <v>7200</v>
      </c>
      <c r="J1102" s="15">
        <v>0.91666666666666663</v>
      </c>
    </row>
    <row r="1103" spans="1:10" x14ac:dyDescent="0.25">
      <c r="A1103" s="9">
        <v>134</v>
      </c>
      <c r="B1103" s="16">
        <v>43466</v>
      </c>
      <c r="C1103" s="11">
        <v>10</v>
      </c>
      <c r="D1103" s="11" t="s">
        <v>106</v>
      </c>
      <c r="E1103" s="11" t="s">
        <v>158</v>
      </c>
      <c r="F1103" s="11" t="s">
        <v>24</v>
      </c>
      <c r="G1103" s="17">
        <v>600</v>
      </c>
      <c r="H1103" s="17">
        <v>6000</v>
      </c>
      <c r="I1103" s="17">
        <v>7200</v>
      </c>
      <c r="J1103" s="18">
        <v>0.83333333333333337</v>
      </c>
    </row>
    <row r="1104" spans="1:10" x14ac:dyDescent="0.25">
      <c r="A1104" s="8">
        <v>135</v>
      </c>
      <c r="B1104" s="13">
        <v>36892</v>
      </c>
      <c r="C1104" s="10">
        <v>7</v>
      </c>
      <c r="D1104" s="10" t="s">
        <v>106</v>
      </c>
      <c r="E1104" s="10" t="s">
        <v>158</v>
      </c>
      <c r="F1104" s="10" t="s">
        <v>26</v>
      </c>
      <c r="G1104" s="14">
        <v>540</v>
      </c>
      <c r="H1104" s="14">
        <v>3780</v>
      </c>
      <c r="I1104" s="14">
        <v>6480</v>
      </c>
      <c r="J1104" s="15">
        <v>0.58333333333333337</v>
      </c>
    </row>
    <row r="1105" spans="1:10" x14ac:dyDescent="0.25">
      <c r="A1105" s="9">
        <v>135</v>
      </c>
      <c r="B1105" s="16">
        <v>37257</v>
      </c>
      <c r="C1105" s="11">
        <v>10</v>
      </c>
      <c r="D1105" s="11" t="s">
        <v>106</v>
      </c>
      <c r="E1105" s="11" t="s">
        <v>158</v>
      </c>
      <c r="F1105" s="11" t="s">
        <v>26</v>
      </c>
      <c r="G1105" s="17">
        <v>540</v>
      </c>
      <c r="H1105" s="17">
        <v>5400</v>
      </c>
      <c r="I1105" s="17">
        <v>6480</v>
      </c>
      <c r="J1105" s="18">
        <v>0.83333333333333337</v>
      </c>
    </row>
    <row r="1106" spans="1:10" x14ac:dyDescent="0.25">
      <c r="A1106" s="8">
        <v>135</v>
      </c>
      <c r="B1106" s="13">
        <v>37622</v>
      </c>
      <c r="C1106" s="10">
        <v>9</v>
      </c>
      <c r="D1106" s="10" t="s">
        <v>106</v>
      </c>
      <c r="E1106" s="10" t="s">
        <v>158</v>
      </c>
      <c r="F1106" s="10" t="s">
        <v>26</v>
      </c>
      <c r="G1106" s="14">
        <v>540</v>
      </c>
      <c r="H1106" s="14">
        <v>4860</v>
      </c>
      <c r="I1106" s="14">
        <v>6480</v>
      </c>
      <c r="J1106" s="15">
        <v>0.75</v>
      </c>
    </row>
    <row r="1107" spans="1:10" x14ac:dyDescent="0.25">
      <c r="A1107" s="9">
        <v>135</v>
      </c>
      <c r="B1107" s="16">
        <v>37987</v>
      </c>
      <c r="C1107" s="11">
        <v>10</v>
      </c>
      <c r="D1107" s="11" t="s">
        <v>106</v>
      </c>
      <c r="E1107" s="11" t="s">
        <v>158</v>
      </c>
      <c r="F1107" s="11" t="s">
        <v>26</v>
      </c>
      <c r="G1107" s="17">
        <v>540</v>
      </c>
      <c r="H1107" s="17">
        <v>5400</v>
      </c>
      <c r="I1107" s="17">
        <v>6480</v>
      </c>
      <c r="J1107" s="18">
        <v>0.83333333333333337</v>
      </c>
    </row>
    <row r="1108" spans="1:10" x14ac:dyDescent="0.25">
      <c r="A1108" s="8">
        <v>135</v>
      </c>
      <c r="B1108" s="13">
        <v>38353</v>
      </c>
      <c r="C1108" s="10">
        <v>11</v>
      </c>
      <c r="D1108" s="10" t="s">
        <v>106</v>
      </c>
      <c r="E1108" s="10" t="s">
        <v>158</v>
      </c>
      <c r="F1108" s="10" t="s">
        <v>26</v>
      </c>
      <c r="G1108" s="14">
        <v>540</v>
      </c>
      <c r="H1108" s="14">
        <v>5940</v>
      </c>
      <c r="I1108" s="14">
        <v>6480</v>
      </c>
      <c r="J1108" s="15">
        <v>0.91666666666666663</v>
      </c>
    </row>
    <row r="1109" spans="1:10" x14ac:dyDescent="0.25">
      <c r="A1109" s="9">
        <v>135</v>
      </c>
      <c r="B1109" s="16">
        <v>38718</v>
      </c>
      <c r="C1109" s="11">
        <v>10</v>
      </c>
      <c r="D1109" s="11" t="s">
        <v>106</v>
      </c>
      <c r="E1109" s="11" t="s">
        <v>158</v>
      </c>
      <c r="F1109" s="11" t="s">
        <v>26</v>
      </c>
      <c r="G1109" s="17">
        <v>540</v>
      </c>
      <c r="H1109" s="17">
        <v>5400</v>
      </c>
      <c r="I1109" s="17">
        <v>6480</v>
      </c>
      <c r="J1109" s="18">
        <v>0.83333333333333337</v>
      </c>
    </row>
    <row r="1110" spans="1:10" x14ac:dyDescent="0.25">
      <c r="A1110" s="8">
        <v>135</v>
      </c>
      <c r="B1110" s="13">
        <v>39083</v>
      </c>
      <c r="C1110" s="10">
        <v>7</v>
      </c>
      <c r="D1110" s="10" t="s">
        <v>106</v>
      </c>
      <c r="E1110" s="10" t="s">
        <v>158</v>
      </c>
      <c r="F1110" s="10" t="s">
        <v>26</v>
      </c>
      <c r="G1110" s="14">
        <v>540</v>
      </c>
      <c r="H1110" s="14">
        <v>3780</v>
      </c>
      <c r="I1110" s="14">
        <v>6480</v>
      </c>
      <c r="J1110" s="15">
        <v>0.58333333333333337</v>
      </c>
    </row>
    <row r="1111" spans="1:10" x14ac:dyDescent="0.25">
      <c r="A1111" s="9">
        <v>135</v>
      </c>
      <c r="B1111" s="16">
        <v>39448</v>
      </c>
      <c r="C1111" s="11">
        <v>10</v>
      </c>
      <c r="D1111" s="11" t="s">
        <v>106</v>
      </c>
      <c r="E1111" s="11" t="s">
        <v>158</v>
      </c>
      <c r="F1111" s="11" t="s">
        <v>26</v>
      </c>
      <c r="G1111" s="17">
        <v>540</v>
      </c>
      <c r="H1111" s="17">
        <v>5400</v>
      </c>
      <c r="I1111" s="17">
        <v>6480</v>
      </c>
      <c r="J1111" s="18">
        <v>0.83333333333333337</v>
      </c>
    </row>
    <row r="1112" spans="1:10" x14ac:dyDescent="0.25">
      <c r="A1112" s="8">
        <v>135</v>
      </c>
      <c r="B1112" s="13">
        <v>39814</v>
      </c>
      <c r="C1112" s="10">
        <v>10</v>
      </c>
      <c r="D1112" s="10" t="s">
        <v>106</v>
      </c>
      <c r="E1112" s="10" t="s">
        <v>158</v>
      </c>
      <c r="F1112" s="10" t="s">
        <v>26</v>
      </c>
      <c r="G1112" s="14">
        <v>540</v>
      </c>
      <c r="H1112" s="14">
        <v>5400</v>
      </c>
      <c r="I1112" s="14">
        <v>6480</v>
      </c>
      <c r="J1112" s="15">
        <v>0.83333333333333337</v>
      </c>
    </row>
    <row r="1113" spans="1:10" x14ac:dyDescent="0.25">
      <c r="A1113" s="9">
        <v>135</v>
      </c>
      <c r="B1113" s="16">
        <v>40179</v>
      </c>
      <c r="C1113" s="11">
        <v>11</v>
      </c>
      <c r="D1113" s="11" t="s">
        <v>106</v>
      </c>
      <c r="E1113" s="11" t="s">
        <v>158</v>
      </c>
      <c r="F1113" s="11" t="s">
        <v>26</v>
      </c>
      <c r="G1113" s="17">
        <v>540</v>
      </c>
      <c r="H1113" s="17">
        <v>5940</v>
      </c>
      <c r="I1113" s="17">
        <v>6480</v>
      </c>
      <c r="J1113" s="18">
        <v>0.91666666666666663</v>
      </c>
    </row>
    <row r="1114" spans="1:10" x14ac:dyDescent="0.25">
      <c r="A1114" s="8">
        <v>135</v>
      </c>
      <c r="B1114" s="13">
        <v>40544</v>
      </c>
      <c r="C1114" s="10">
        <v>9</v>
      </c>
      <c r="D1114" s="10" t="s">
        <v>106</v>
      </c>
      <c r="E1114" s="10" t="s">
        <v>158</v>
      </c>
      <c r="F1114" s="10" t="s">
        <v>26</v>
      </c>
      <c r="G1114" s="14">
        <v>540</v>
      </c>
      <c r="H1114" s="14">
        <v>4860</v>
      </c>
      <c r="I1114" s="14">
        <v>6480</v>
      </c>
      <c r="J1114" s="15">
        <v>0.75</v>
      </c>
    </row>
    <row r="1115" spans="1:10" x14ac:dyDescent="0.25">
      <c r="A1115" s="9">
        <v>135</v>
      </c>
      <c r="B1115" s="16">
        <v>40909</v>
      </c>
      <c r="C1115" s="11">
        <v>9</v>
      </c>
      <c r="D1115" s="11" t="s">
        <v>106</v>
      </c>
      <c r="E1115" s="11" t="s">
        <v>158</v>
      </c>
      <c r="F1115" s="11" t="s">
        <v>26</v>
      </c>
      <c r="G1115" s="17">
        <v>540</v>
      </c>
      <c r="H1115" s="17">
        <v>4860</v>
      </c>
      <c r="I1115" s="17">
        <v>6480</v>
      </c>
      <c r="J1115" s="18">
        <v>0.75</v>
      </c>
    </row>
    <row r="1116" spans="1:10" x14ac:dyDescent="0.25">
      <c r="A1116" s="8">
        <v>135</v>
      </c>
      <c r="B1116" s="13">
        <v>41275</v>
      </c>
      <c r="C1116" s="10">
        <v>7</v>
      </c>
      <c r="D1116" s="10" t="s">
        <v>106</v>
      </c>
      <c r="E1116" s="10" t="s">
        <v>158</v>
      </c>
      <c r="F1116" s="10" t="s">
        <v>26</v>
      </c>
      <c r="G1116" s="14">
        <v>540</v>
      </c>
      <c r="H1116" s="14">
        <v>3780</v>
      </c>
      <c r="I1116" s="14">
        <v>6480</v>
      </c>
      <c r="J1116" s="15">
        <v>0.58333333333333337</v>
      </c>
    </row>
    <row r="1117" spans="1:10" x14ac:dyDescent="0.25">
      <c r="A1117" s="9">
        <v>135</v>
      </c>
      <c r="B1117" s="16">
        <v>41640</v>
      </c>
      <c r="C1117" s="11">
        <v>10</v>
      </c>
      <c r="D1117" s="11" t="s">
        <v>106</v>
      </c>
      <c r="E1117" s="11" t="s">
        <v>158</v>
      </c>
      <c r="F1117" s="11" t="s">
        <v>26</v>
      </c>
      <c r="G1117" s="17">
        <v>540</v>
      </c>
      <c r="H1117" s="17">
        <v>5400</v>
      </c>
      <c r="I1117" s="17">
        <v>6480</v>
      </c>
      <c r="J1117" s="18">
        <v>0.83333333333333337</v>
      </c>
    </row>
    <row r="1118" spans="1:10" x14ac:dyDescent="0.25">
      <c r="A1118" s="8">
        <v>135</v>
      </c>
      <c r="B1118" s="13">
        <v>42005</v>
      </c>
      <c r="C1118" s="10">
        <v>11</v>
      </c>
      <c r="D1118" s="10" t="s">
        <v>106</v>
      </c>
      <c r="E1118" s="10" t="s">
        <v>158</v>
      </c>
      <c r="F1118" s="10" t="s">
        <v>26</v>
      </c>
      <c r="G1118" s="14">
        <v>540</v>
      </c>
      <c r="H1118" s="14">
        <v>5940</v>
      </c>
      <c r="I1118" s="14">
        <v>6480</v>
      </c>
      <c r="J1118" s="15">
        <v>0.91666666666666663</v>
      </c>
    </row>
    <row r="1119" spans="1:10" x14ac:dyDescent="0.25">
      <c r="A1119" s="9">
        <v>135</v>
      </c>
      <c r="B1119" s="16">
        <v>42370</v>
      </c>
      <c r="C1119" s="11">
        <v>8</v>
      </c>
      <c r="D1119" s="11" t="s">
        <v>106</v>
      </c>
      <c r="E1119" s="11" t="s">
        <v>158</v>
      </c>
      <c r="F1119" s="11" t="s">
        <v>26</v>
      </c>
      <c r="G1119" s="17">
        <v>540</v>
      </c>
      <c r="H1119" s="17">
        <v>4320</v>
      </c>
      <c r="I1119" s="17">
        <v>6480</v>
      </c>
      <c r="J1119" s="18">
        <v>0.66666666666666663</v>
      </c>
    </row>
    <row r="1120" spans="1:10" x14ac:dyDescent="0.25">
      <c r="A1120" s="8">
        <v>135</v>
      </c>
      <c r="B1120" s="13">
        <v>42736</v>
      </c>
      <c r="C1120" s="10">
        <v>8</v>
      </c>
      <c r="D1120" s="10" t="s">
        <v>106</v>
      </c>
      <c r="E1120" s="10" t="s">
        <v>158</v>
      </c>
      <c r="F1120" s="10" t="s">
        <v>26</v>
      </c>
      <c r="G1120" s="14">
        <v>540</v>
      </c>
      <c r="H1120" s="14">
        <v>4320</v>
      </c>
      <c r="I1120" s="14">
        <v>6480</v>
      </c>
      <c r="J1120" s="15">
        <v>0.66666666666666663</v>
      </c>
    </row>
    <row r="1121" spans="1:10" x14ac:dyDescent="0.25">
      <c r="A1121" s="9">
        <v>135</v>
      </c>
      <c r="B1121" s="16">
        <v>43101</v>
      </c>
      <c r="C1121" s="11">
        <v>11</v>
      </c>
      <c r="D1121" s="11" t="s">
        <v>106</v>
      </c>
      <c r="E1121" s="11" t="s">
        <v>158</v>
      </c>
      <c r="F1121" s="11" t="s">
        <v>26</v>
      </c>
      <c r="G1121" s="17">
        <v>540</v>
      </c>
      <c r="H1121" s="17">
        <v>5940</v>
      </c>
      <c r="I1121" s="17">
        <v>6480</v>
      </c>
      <c r="J1121" s="18">
        <v>0.91666666666666663</v>
      </c>
    </row>
    <row r="1122" spans="1:10" x14ac:dyDescent="0.25">
      <c r="A1122" s="8">
        <v>135</v>
      </c>
      <c r="B1122" s="13">
        <v>43466</v>
      </c>
      <c r="C1122" s="10">
        <v>11</v>
      </c>
      <c r="D1122" s="10" t="s">
        <v>106</v>
      </c>
      <c r="E1122" s="10" t="s">
        <v>158</v>
      </c>
      <c r="F1122" s="10" t="s">
        <v>26</v>
      </c>
      <c r="G1122" s="14">
        <v>540</v>
      </c>
      <c r="H1122" s="14">
        <v>5940</v>
      </c>
      <c r="I1122" s="14">
        <v>6480</v>
      </c>
      <c r="J1122" s="15">
        <v>0.91666666666666663</v>
      </c>
    </row>
    <row r="1123" spans="1:10" x14ac:dyDescent="0.25">
      <c r="A1123" s="9">
        <v>136</v>
      </c>
      <c r="B1123" s="16">
        <v>36892</v>
      </c>
      <c r="C1123" s="11">
        <v>10</v>
      </c>
      <c r="D1123" s="11" t="s">
        <v>106</v>
      </c>
      <c r="E1123" s="11" t="s">
        <v>158</v>
      </c>
      <c r="F1123" s="11" t="s">
        <v>20</v>
      </c>
      <c r="G1123" s="17">
        <v>420</v>
      </c>
      <c r="H1123" s="17">
        <v>4200</v>
      </c>
      <c r="I1123" s="17">
        <v>5040</v>
      </c>
      <c r="J1123" s="18">
        <v>0.83333333333333337</v>
      </c>
    </row>
    <row r="1124" spans="1:10" x14ac:dyDescent="0.25">
      <c r="A1124" s="8">
        <v>136</v>
      </c>
      <c r="B1124" s="13">
        <v>37257</v>
      </c>
      <c r="C1124" s="10">
        <v>9</v>
      </c>
      <c r="D1124" s="10" t="s">
        <v>106</v>
      </c>
      <c r="E1124" s="10" t="s">
        <v>158</v>
      </c>
      <c r="F1124" s="10" t="s">
        <v>20</v>
      </c>
      <c r="G1124" s="14">
        <v>420</v>
      </c>
      <c r="H1124" s="14">
        <v>3780</v>
      </c>
      <c r="I1124" s="14">
        <v>5040</v>
      </c>
      <c r="J1124" s="15">
        <v>0.75</v>
      </c>
    </row>
    <row r="1125" spans="1:10" x14ac:dyDescent="0.25">
      <c r="A1125" s="9">
        <v>136</v>
      </c>
      <c r="B1125" s="16">
        <v>37622</v>
      </c>
      <c r="C1125" s="11">
        <v>9</v>
      </c>
      <c r="D1125" s="11" t="s">
        <v>106</v>
      </c>
      <c r="E1125" s="11" t="s">
        <v>158</v>
      </c>
      <c r="F1125" s="11" t="s">
        <v>20</v>
      </c>
      <c r="G1125" s="17">
        <v>420</v>
      </c>
      <c r="H1125" s="17">
        <v>3780</v>
      </c>
      <c r="I1125" s="17">
        <v>5040</v>
      </c>
      <c r="J1125" s="18">
        <v>0.75</v>
      </c>
    </row>
    <row r="1126" spans="1:10" x14ac:dyDescent="0.25">
      <c r="A1126" s="8">
        <v>136</v>
      </c>
      <c r="B1126" s="13">
        <v>37987</v>
      </c>
      <c r="C1126" s="10">
        <v>9</v>
      </c>
      <c r="D1126" s="10" t="s">
        <v>106</v>
      </c>
      <c r="E1126" s="10" t="s">
        <v>158</v>
      </c>
      <c r="F1126" s="10" t="s">
        <v>20</v>
      </c>
      <c r="G1126" s="14">
        <v>420</v>
      </c>
      <c r="H1126" s="14">
        <v>3780</v>
      </c>
      <c r="I1126" s="14">
        <v>5040</v>
      </c>
      <c r="J1126" s="15">
        <v>0.75</v>
      </c>
    </row>
    <row r="1127" spans="1:10" x14ac:dyDescent="0.25">
      <c r="A1127" s="9">
        <v>136</v>
      </c>
      <c r="B1127" s="16">
        <v>38353</v>
      </c>
      <c r="C1127" s="11">
        <v>10</v>
      </c>
      <c r="D1127" s="11" t="s">
        <v>106</v>
      </c>
      <c r="E1127" s="11" t="s">
        <v>158</v>
      </c>
      <c r="F1127" s="11" t="s">
        <v>20</v>
      </c>
      <c r="G1127" s="17">
        <v>420</v>
      </c>
      <c r="H1127" s="17">
        <v>4200</v>
      </c>
      <c r="I1127" s="17">
        <v>5040</v>
      </c>
      <c r="J1127" s="18">
        <v>0.83333333333333337</v>
      </c>
    </row>
    <row r="1128" spans="1:10" x14ac:dyDescent="0.25">
      <c r="A1128" s="8">
        <v>136</v>
      </c>
      <c r="B1128" s="13">
        <v>38718</v>
      </c>
      <c r="C1128" s="10">
        <v>11</v>
      </c>
      <c r="D1128" s="10" t="s">
        <v>106</v>
      </c>
      <c r="E1128" s="10" t="s">
        <v>158</v>
      </c>
      <c r="F1128" s="10" t="s">
        <v>20</v>
      </c>
      <c r="G1128" s="14">
        <v>420</v>
      </c>
      <c r="H1128" s="14">
        <v>4620</v>
      </c>
      <c r="I1128" s="14">
        <v>5040</v>
      </c>
      <c r="J1128" s="15">
        <v>0.91666666666666663</v>
      </c>
    </row>
    <row r="1129" spans="1:10" x14ac:dyDescent="0.25">
      <c r="A1129" s="9">
        <v>136</v>
      </c>
      <c r="B1129" s="16">
        <v>39083</v>
      </c>
      <c r="C1129" s="11">
        <v>7</v>
      </c>
      <c r="D1129" s="11" t="s">
        <v>106</v>
      </c>
      <c r="E1129" s="11" t="s">
        <v>158</v>
      </c>
      <c r="F1129" s="11" t="s">
        <v>20</v>
      </c>
      <c r="G1129" s="17">
        <v>420</v>
      </c>
      <c r="H1129" s="17">
        <v>2940</v>
      </c>
      <c r="I1129" s="17">
        <v>5040</v>
      </c>
      <c r="J1129" s="18">
        <v>0.58333333333333337</v>
      </c>
    </row>
    <row r="1130" spans="1:10" x14ac:dyDescent="0.25">
      <c r="A1130" s="8">
        <v>136</v>
      </c>
      <c r="B1130" s="13">
        <v>39448</v>
      </c>
      <c r="C1130" s="10">
        <v>11</v>
      </c>
      <c r="D1130" s="10" t="s">
        <v>106</v>
      </c>
      <c r="E1130" s="10" t="s">
        <v>158</v>
      </c>
      <c r="F1130" s="10" t="s">
        <v>20</v>
      </c>
      <c r="G1130" s="14">
        <v>420</v>
      </c>
      <c r="H1130" s="14">
        <v>4620</v>
      </c>
      <c r="I1130" s="14">
        <v>5040</v>
      </c>
      <c r="J1130" s="15">
        <v>0.91666666666666663</v>
      </c>
    </row>
    <row r="1131" spans="1:10" x14ac:dyDescent="0.25">
      <c r="A1131" s="9">
        <v>136</v>
      </c>
      <c r="B1131" s="16">
        <v>39814</v>
      </c>
      <c r="C1131" s="11">
        <v>7</v>
      </c>
      <c r="D1131" s="11" t="s">
        <v>106</v>
      </c>
      <c r="E1131" s="11" t="s">
        <v>158</v>
      </c>
      <c r="F1131" s="11" t="s">
        <v>20</v>
      </c>
      <c r="G1131" s="17">
        <v>420</v>
      </c>
      <c r="H1131" s="17">
        <v>2940</v>
      </c>
      <c r="I1131" s="17">
        <v>5040</v>
      </c>
      <c r="J1131" s="18">
        <v>0.58333333333333337</v>
      </c>
    </row>
    <row r="1132" spans="1:10" x14ac:dyDescent="0.25">
      <c r="A1132" s="8">
        <v>136</v>
      </c>
      <c r="B1132" s="13">
        <v>40179</v>
      </c>
      <c r="C1132" s="10">
        <v>8</v>
      </c>
      <c r="D1132" s="10" t="s">
        <v>106</v>
      </c>
      <c r="E1132" s="10" t="s">
        <v>158</v>
      </c>
      <c r="F1132" s="10" t="s">
        <v>20</v>
      </c>
      <c r="G1132" s="14">
        <v>420</v>
      </c>
      <c r="H1132" s="14">
        <v>3360</v>
      </c>
      <c r="I1132" s="14">
        <v>5040</v>
      </c>
      <c r="J1132" s="15">
        <v>0.66666666666666663</v>
      </c>
    </row>
    <row r="1133" spans="1:10" x14ac:dyDescent="0.25">
      <c r="A1133" s="9">
        <v>136</v>
      </c>
      <c r="B1133" s="16">
        <v>40544</v>
      </c>
      <c r="C1133" s="11">
        <v>8</v>
      </c>
      <c r="D1133" s="11" t="s">
        <v>106</v>
      </c>
      <c r="E1133" s="11" t="s">
        <v>158</v>
      </c>
      <c r="F1133" s="11" t="s">
        <v>20</v>
      </c>
      <c r="G1133" s="17">
        <v>420</v>
      </c>
      <c r="H1133" s="17">
        <v>3360</v>
      </c>
      <c r="I1133" s="17">
        <v>5040</v>
      </c>
      <c r="J1133" s="18">
        <v>0.66666666666666663</v>
      </c>
    </row>
    <row r="1134" spans="1:10" x14ac:dyDescent="0.25">
      <c r="A1134" s="8">
        <v>136</v>
      </c>
      <c r="B1134" s="13">
        <v>40909</v>
      </c>
      <c r="C1134" s="10">
        <v>11</v>
      </c>
      <c r="D1134" s="10" t="s">
        <v>106</v>
      </c>
      <c r="E1134" s="10" t="s">
        <v>158</v>
      </c>
      <c r="F1134" s="10" t="s">
        <v>20</v>
      </c>
      <c r="G1134" s="14">
        <v>420</v>
      </c>
      <c r="H1134" s="14">
        <v>4620</v>
      </c>
      <c r="I1134" s="14">
        <v>5040</v>
      </c>
      <c r="J1134" s="15">
        <v>0.91666666666666663</v>
      </c>
    </row>
    <row r="1135" spans="1:10" x14ac:dyDescent="0.25">
      <c r="A1135" s="9">
        <v>136</v>
      </c>
      <c r="B1135" s="16">
        <v>41275</v>
      </c>
      <c r="C1135" s="11">
        <v>8</v>
      </c>
      <c r="D1135" s="11" t="s">
        <v>106</v>
      </c>
      <c r="E1135" s="11" t="s">
        <v>158</v>
      </c>
      <c r="F1135" s="11" t="s">
        <v>20</v>
      </c>
      <c r="G1135" s="17">
        <v>420</v>
      </c>
      <c r="H1135" s="17">
        <v>3360</v>
      </c>
      <c r="I1135" s="17">
        <v>5040</v>
      </c>
      <c r="J1135" s="18">
        <v>0.66666666666666663</v>
      </c>
    </row>
    <row r="1136" spans="1:10" x14ac:dyDescent="0.25">
      <c r="A1136" s="8">
        <v>136</v>
      </c>
      <c r="B1136" s="13">
        <v>41640</v>
      </c>
      <c r="C1136" s="10">
        <v>9</v>
      </c>
      <c r="D1136" s="10" t="s">
        <v>106</v>
      </c>
      <c r="E1136" s="10" t="s">
        <v>158</v>
      </c>
      <c r="F1136" s="10" t="s">
        <v>20</v>
      </c>
      <c r="G1136" s="14">
        <v>420</v>
      </c>
      <c r="H1136" s="14">
        <v>3780</v>
      </c>
      <c r="I1136" s="14">
        <v>5040</v>
      </c>
      <c r="J1136" s="15">
        <v>0.75</v>
      </c>
    </row>
    <row r="1137" spans="1:10" x14ac:dyDescent="0.25">
      <c r="A1137" s="9">
        <v>136</v>
      </c>
      <c r="B1137" s="16">
        <v>42005</v>
      </c>
      <c r="C1137" s="11">
        <v>11</v>
      </c>
      <c r="D1137" s="11" t="s">
        <v>106</v>
      </c>
      <c r="E1137" s="11" t="s">
        <v>158</v>
      </c>
      <c r="F1137" s="11" t="s">
        <v>20</v>
      </c>
      <c r="G1137" s="17">
        <v>420</v>
      </c>
      <c r="H1137" s="17">
        <v>4620</v>
      </c>
      <c r="I1137" s="17">
        <v>5040</v>
      </c>
      <c r="J1137" s="18">
        <v>0.91666666666666663</v>
      </c>
    </row>
    <row r="1138" spans="1:10" x14ac:dyDescent="0.25">
      <c r="A1138" s="8">
        <v>136</v>
      </c>
      <c r="B1138" s="13">
        <v>42370</v>
      </c>
      <c r="C1138" s="10">
        <v>10</v>
      </c>
      <c r="D1138" s="10" t="s">
        <v>106</v>
      </c>
      <c r="E1138" s="10" t="s">
        <v>158</v>
      </c>
      <c r="F1138" s="10" t="s">
        <v>20</v>
      </c>
      <c r="G1138" s="14">
        <v>420</v>
      </c>
      <c r="H1138" s="14">
        <v>4200</v>
      </c>
      <c r="I1138" s="14">
        <v>5040</v>
      </c>
      <c r="J1138" s="15">
        <v>0.83333333333333337</v>
      </c>
    </row>
    <row r="1139" spans="1:10" x14ac:dyDescent="0.25">
      <c r="A1139" s="9">
        <v>136</v>
      </c>
      <c r="B1139" s="16">
        <v>42736</v>
      </c>
      <c r="C1139" s="11">
        <v>10</v>
      </c>
      <c r="D1139" s="11" t="s">
        <v>106</v>
      </c>
      <c r="E1139" s="11" t="s">
        <v>158</v>
      </c>
      <c r="F1139" s="11" t="s">
        <v>20</v>
      </c>
      <c r="G1139" s="17">
        <v>420</v>
      </c>
      <c r="H1139" s="17">
        <v>4200</v>
      </c>
      <c r="I1139" s="17">
        <v>5040</v>
      </c>
      <c r="J1139" s="18">
        <v>0.83333333333333337</v>
      </c>
    </row>
    <row r="1140" spans="1:10" x14ac:dyDescent="0.25">
      <c r="A1140" s="8">
        <v>136</v>
      </c>
      <c r="B1140" s="13">
        <v>43101</v>
      </c>
      <c r="C1140" s="10">
        <v>10</v>
      </c>
      <c r="D1140" s="10" t="s">
        <v>106</v>
      </c>
      <c r="E1140" s="10" t="s">
        <v>158</v>
      </c>
      <c r="F1140" s="10" t="s">
        <v>20</v>
      </c>
      <c r="G1140" s="14">
        <v>420</v>
      </c>
      <c r="H1140" s="14">
        <v>4200</v>
      </c>
      <c r="I1140" s="14">
        <v>5040</v>
      </c>
      <c r="J1140" s="15">
        <v>0.83333333333333337</v>
      </c>
    </row>
    <row r="1141" spans="1:10" x14ac:dyDescent="0.25">
      <c r="A1141" s="9">
        <v>136</v>
      </c>
      <c r="B1141" s="16">
        <v>43466</v>
      </c>
      <c r="C1141" s="11">
        <v>9</v>
      </c>
      <c r="D1141" s="11" t="s">
        <v>106</v>
      </c>
      <c r="E1141" s="11" t="s">
        <v>158</v>
      </c>
      <c r="F1141" s="11" t="s">
        <v>20</v>
      </c>
      <c r="G1141" s="17">
        <v>420</v>
      </c>
      <c r="H1141" s="17">
        <v>3780</v>
      </c>
      <c r="I1141" s="17">
        <v>5040</v>
      </c>
      <c r="J1141" s="18">
        <v>0.75</v>
      </c>
    </row>
    <row r="1142" spans="1:10" x14ac:dyDescent="0.25">
      <c r="A1142" s="8">
        <v>137</v>
      </c>
      <c r="B1142" s="13">
        <v>36892</v>
      </c>
      <c r="C1142" s="10">
        <v>11</v>
      </c>
      <c r="D1142" s="10" t="s">
        <v>106</v>
      </c>
      <c r="E1142" s="10" t="s">
        <v>158</v>
      </c>
      <c r="F1142" s="10" t="s">
        <v>28</v>
      </c>
      <c r="G1142" s="14">
        <v>1080</v>
      </c>
      <c r="H1142" s="14">
        <v>11880</v>
      </c>
      <c r="I1142" s="14">
        <v>12960</v>
      </c>
      <c r="J1142" s="15">
        <v>0.91666666666666663</v>
      </c>
    </row>
    <row r="1143" spans="1:10" x14ac:dyDescent="0.25">
      <c r="A1143" s="9">
        <v>137</v>
      </c>
      <c r="B1143" s="16">
        <v>37257</v>
      </c>
      <c r="C1143" s="11">
        <v>7</v>
      </c>
      <c r="D1143" s="11" t="s">
        <v>106</v>
      </c>
      <c r="E1143" s="11" t="s">
        <v>158</v>
      </c>
      <c r="F1143" s="11" t="s">
        <v>28</v>
      </c>
      <c r="G1143" s="17">
        <v>1080</v>
      </c>
      <c r="H1143" s="17">
        <v>7560</v>
      </c>
      <c r="I1143" s="17">
        <v>12960</v>
      </c>
      <c r="J1143" s="18">
        <v>0.58333333333333337</v>
      </c>
    </row>
    <row r="1144" spans="1:10" x14ac:dyDescent="0.25">
      <c r="A1144" s="8">
        <v>137</v>
      </c>
      <c r="B1144" s="13">
        <v>37622</v>
      </c>
      <c r="C1144" s="10">
        <v>7</v>
      </c>
      <c r="D1144" s="10" t="s">
        <v>106</v>
      </c>
      <c r="E1144" s="10" t="s">
        <v>158</v>
      </c>
      <c r="F1144" s="10" t="s">
        <v>28</v>
      </c>
      <c r="G1144" s="14">
        <v>1080</v>
      </c>
      <c r="H1144" s="14">
        <v>7560</v>
      </c>
      <c r="I1144" s="14">
        <v>12960</v>
      </c>
      <c r="J1144" s="15">
        <v>0.58333333333333337</v>
      </c>
    </row>
    <row r="1145" spans="1:10" x14ac:dyDescent="0.25">
      <c r="A1145" s="9">
        <v>137</v>
      </c>
      <c r="B1145" s="16">
        <v>37987</v>
      </c>
      <c r="C1145" s="11">
        <v>9</v>
      </c>
      <c r="D1145" s="11" t="s">
        <v>106</v>
      </c>
      <c r="E1145" s="11" t="s">
        <v>158</v>
      </c>
      <c r="F1145" s="11" t="s">
        <v>28</v>
      </c>
      <c r="G1145" s="17">
        <v>1080</v>
      </c>
      <c r="H1145" s="17">
        <v>9720</v>
      </c>
      <c r="I1145" s="17">
        <v>12960</v>
      </c>
      <c r="J1145" s="18">
        <v>0.75</v>
      </c>
    </row>
    <row r="1146" spans="1:10" x14ac:dyDescent="0.25">
      <c r="A1146" s="8">
        <v>137</v>
      </c>
      <c r="B1146" s="13">
        <v>38353</v>
      </c>
      <c r="C1146" s="10">
        <v>8</v>
      </c>
      <c r="D1146" s="10" t="s">
        <v>106</v>
      </c>
      <c r="E1146" s="10" t="s">
        <v>158</v>
      </c>
      <c r="F1146" s="10" t="s">
        <v>28</v>
      </c>
      <c r="G1146" s="14">
        <v>1080</v>
      </c>
      <c r="H1146" s="14">
        <v>8640</v>
      </c>
      <c r="I1146" s="14">
        <v>12960</v>
      </c>
      <c r="J1146" s="15">
        <v>0.66666666666666663</v>
      </c>
    </row>
    <row r="1147" spans="1:10" x14ac:dyDescent="0.25">
      <c r="A1147" s="9">
        <v>137</v>
      </c>
      <c r="B1147" s="16">
        <v>38718</v>
      </c>
      <c r="C1147" s="11">
        <v>8</v>
      </c>
      <c r="D1147" s="11" t="s">
        <v>106</v>
      </c>
      <c r="E1147" s="11" t="s">
        <v>158</v>
      </c>
      <c r="F1147" s="11" t="s">
        <v>28</v>
      </c>
      <c r="G1147" s="17">
        <v>1080</v>
      </c>
      <c r="H1147" s="17">
        <v>8640</v>
      </c>
      <c r="I1147" s="17">
        <v>12960</v>
      </c>
      <c r="J1147" s="18">
        <v>0.66666666666666663</v>
      </c>
    </row>
    <row r="1148" spans="1:10" x14ac:dyDescent="0.25">
      <c r="A1148" s="8">
        <v>137</v>
      </c>
      <c r="B1148" s="13">
        <v>39083</v>
      </c>
      <c r="C1148" s="10">
        <v>11</v>
      </c>
      <c r="D1148" s="10" t="s">
        <v>106</v>
      </c>
      <c r="E1148" s="10" t="s">
        <v>158</v>
      </c>
      <c r="F1148" s="10" t="s">
        <v>28</v>
      </c>
      <c r="G1148" s="14">
        <v>1080</v>
      </c>
      <c r="H1148" s="14">
        <v>11880</v>
      </c>
      <c r="I1148" s="14">
        <v>12960</v>
      </c>
      <c r="J1148" s="15">
        <v>0.91666666666666663</v>
      </c>
    </row>
    <row r="1149" spans="1:10" x14ac:dyDescent="0.25">
      <c r="A1149" s="9">
        <v>137</v>
      </c>
      <c r="B1149" s="16">
        <v>39448</v>
      </c>
      <c r="C1149" s="11">
        <v>8</v>
      </c>
      <c r="D1149" s="11" t="s">
        <v>106</v>
      </c>
      <c r="E1149" s="11" t="s">
        <v>158</v>
      </c>
      <c r="F1149" s="11" t="s">
        <v>28</v>
      </c>
      <c r="G1149" s="17">
        <v>1080</v>
      </c>
      <c r="H1149" s="17">
        <v>8640</v>
      </c>
      <c r="I1149" s="17">
        <v>12960</v>
      </c>
      <c r="J1149" s="18">
        <v>0.66666666666666663</v>
      </c>
    </row>
    <row r="1150" spans="1:10" x14ac:dyDescent="0.25">
      <c r="A1150" s="8">
        <v>137</v>
      </c>
      <c r="B1150" s="13">
        <v>39814</v>
      </c>
      <c r="C1150" s="10">
        <v>10</v>
      </c>
      <c r="D1150" s="10" t="s">
        <v>106</v>
      </c>
      <c r="E1150" s="10" t="s">
        <v>158</v>
      </c>
      <c r="F1150" s="10" t="s">
        <v>28</v>
      </c>
      <c r="G1150" s="14">
        <v>1080</v>
      </c>
      <c r="H1150" s="14">
        <v>10800</v>
      </c>
      <c r="I1150" s="14">
        <v>12960</v>
      </c>
      <c r="J1150" s="15">
        <v>0.83333333333333337</v>
      </c>
    </row>
    <row r="1151" spans="1:10" x14ac:dyDescent="0.25">
      <c r="A1151" s="9">
        <v>137</v>
      </c>
      <c r="B1151" s="16">
        <v>40179</v>
      </c>
      <c r="C1151" s="11">
        <v>8</v>
      </c>
      <c r="D1151" s="11" t="s">
        <v>106</v>
      </c>
      <c r="E1151" s="11" t="s">
        <v>158</v>
      </c>
      <c r="F1151" s="11" t="s">
        <v>28</v>
      </c>
      <c r="G1151" s="17">
        <v>1080</v>
      </c>
      <c r="H1151" s="17">
        <v>8640</v>
      </c>
      <c r="I1151" s="17">
        <v>12960</v>
      </c>
      <c r="J1151" s="18">
        <v>0.66666666666666663</v>
      </c>
    </row>
    <row r="1152" spans="1:10" x14ac:dyDescent="0.25">
      <c r="A1152" s="8">
        <v>137</v>
      </c>
      <c r="B1152" s="13">
        <v>40544</v>
      </c>
      <c r="C1152" s="10">
        <v>8</v>
      </c>
      <c r="D1152" s="10" t="s">
        <v>106</v>
      </c>
      <c r="E1152" s="10" t="s">
        <v>158</v>
      </c>
      <c r="F1152" s="10" t="s">
        <v>28</v>
      </c>
      <c r="G1152" s="14">
        <v>1080</v>
      </c>
      <c r="H1152" s="14">
        <v>8640</v>
      </c>
      <c r="I1152" s="14">
        <v>12960</v>
      </c>
      <c r="J1152" s="15">
        <v>0.66666666666666663</v>
      </c>
    </row>
    <row r="1153" spans="1:10" x14ac:dyDescent="0.25">
      <c r="A1153" s="9">
        <v>137</v>
      </c>
      <c r="B1153" s="16">
        <v>40909</v>
      </c>
      <c r="C1153" s="11">
        <v>11</v>
      </c>
      <c r="D1153" s="11" t="s">
        <v>106</v>
      </c>
      <c r="E1153" s="11" t="s">
        <v>158</v>
      </c>
      <c r="F1153" s="11" t="s">
        <v>28</v>
      </c>
      <c r="G1153" s="17">
        <v>1080</v>
      </c>
      <c r="H1153" s="17">
        <v>11880</v>
      </c>
      <c r="I1153" s="17">
        <v>12960</v>
      </c>
      <c r="J1153" s="18">
        <v>0.91666666666666663</v>
      </c>
    </row>
    <row r="1154" spans="1:10" x14ac:dyDescent="0.25">
      <c r="A1154" s="8">
        <v>137</v>
      </c>
      <c r="B1154" s="13">
        <v>41275</v>
      </c>
      <c r="C1154" s="10">
        <v>9</v>
      </c>
      <c r="D1154" s="10" t="s">
        <v>106</v>
      </c>
      <c r="E1154" s="10" t="s">
        <v>158</v>
      </c>
      <c r="F1154" s="10" t="s">
        <v>28</v>
      </c>
      <c r="G1154" s="14">
        <v>1080</v>
      </c>
      <c r="H1154" s="14">
        <v>9720</v>
      </c>
      <c r="I1154" s="14">
        <v>12960</v>
      </c>
      <c r="J1154" s="15">
        <v>0.75</v>
      </c>
    </row>
    <row r="1155" spans="1:10" x14ac:dyDescent="0.25">
      <c r="A1155" s="9">
        <v>137</v>
      </c>
      <c r="B1155" s="16">
        <v>41640</v>
      </c>
      <c r="C1155" s="11">
        <v>10</v>
      </c>
      <c r="D1155" s="11" t="s">
        <v>106</v>
      </c>
      <c r="E1155" s="11" t="s">
        <v>158</v>
      </c>
      <c r="F1155" s="11" t="s">
        <v>28</v>
      </c>
      <c r="G1155" s="17">
        <v>1080</v>
      </c>
      <c r="H1155" s="17">
        <v>10800</v>
      </c>
      <c r="I1155" s="17">
        <v>12960</v>
      </c>
      <c r="J1155" s="18">
        <v>0.83333333333333337</v>
      </c>
    </row>
    <row r="1156" spans="1:10" x14ac:dyDescent="0.25">
      <c r="A1156" s="8">
        <v>137</v>
      </c>
      <c r="B1156" s="13">
        <v>42005</v>
      </c>
      <c r="C1156" s="10">
        <v>7</v>
      </c>
      <c r="D1156" s="10" t="s">
        <v>106</v>
      </c>
      <c r="E1156" s="10" t="s">
        <v>158</v>
      </c>
      <c r="F1156" s="10" t="s">
        <v>28</v>
      </c>
      <c r="G1156" s="14">
        <v>1080</v>
      </c>
      <c r="H1156" s="14">
        <v>7560</v>
      </c>
      <c r="I1156" s="14">
        <v>12960</v>
      </c>
      <c r="J1156" s="15">
        <v>0.58333333333333337</v>
      </c>
    </row>
    <row r="1157" spans="1:10" x14ac:dyDescent="0.25">
      <c r="A1157" s="9">
        <v>137</v>
      </c>
      <c r="B1157" s="16">
        <v>42370</v>
      </c>
      <c r="C1157" s="11">
        <v>11</v>
      </c>
      <c r="D1157" s="11" t="s">
        <v>106</v>
      </c>
      <c r="E1157" s="11" t="s">
        <v>158</v>
      </c>
      <c r="F1157" s="11" t="s">
        <v>28</v>
      </c>
      <c r="G1157" s="17">
        <v>1080</v>
      </c>
      <c r="H1157" s="17">
        <v>11880</v>
      </c>
      <c r="I1157" s="17">
        <v>12960</v>
      </c>
      <c r="J1157" s="18">
        <v>0.91666666666666663</v>
      </c>
    </row>
    <row r="1158" spans="1:10" x14ac:dyDescent="0.25">
      <c r="A1158" s="8">
        <v>137</v>
      </c>
      <c r="B1158" s="13">
        <v>42736</v>
      </c>
      <c r="C1158" s="10">
        <v>11</v>
      </c>
      <c r="D1158" s="10" t="s">
        <v>106</v>
      </c>
      <c r="E1158" s="10" t="s">
        <v>158</v>
      </c>
      <c r="F1158" s="10" t="s">
        <v>28</v>
      </c>
      <c r="G1158" s="14">
        <v>1080</v>
      </c>
      <c r="H1158" s="14">
        <v>11880</v>
      </c>
      <c r="I1158" s="14">
        <v>12960</v>
      </c>
      <c r="J1158" s="15">
        <v>0.91666666666666663</v>
      </c>
    </row>
    <row r="1159" spans="1:10" x14ac:dyDescent="0.25">
      <c r="A1159" s="9">
        <v>137</v>
      </c>
      <c r="B1159" s="16">
        <v>43101</v>
      </c>
      <c r="C1159" s="11">
        <v>12</v>
      </c>
      <c r="D1159" s="11" t="s">
        <v>106</v>
      </c>
      <c r="E1159" s="11" t="s">
        <v>158</v>
      </c>
      <c r="F1159" s="11" t="s">
        <v>28</v>
      </c>
      <c r="G1159" s="17">
        <v>1080</v>
      </c>
      <c r="H1159" s="17">
        <v>12960</v>
      </c>
      <c r="I1159" s="17">
        <v>12960</v>
      </c>
      <c r="J1159" s="18">
        <v>1</v>
      </c>
    </row>
    <row r="1160" spans="1:10" x14ac:dyDescent="0.25">
      <c r="A1160" s="8">
        <v>137</v>
      </c>
      <c r="B1160" s="13">
        <v>43466</v>
      </c>
      <c r="C1160" s="10">
        <v>12</v>
      </c>
      <c r="D1160" s="10" t="s">
        <v>106</v>
      </c>
      <c r="E1160" s="10" t="s">
        <v>158</v>
      </c>
      <c r="F1160" s="10" t="s">
        <v>28</v>
      </c>
      <c r="G1160" s="14">
        <v>1080</v>
      </c>
      <c r="H1160" s="14">
        <v>12960</v>
      </c>
      <c r="I1160" s="14">
        <v>12960</v>
      </c>
      <c r="J1160" s="15">
        <v>1</v>
      </c>
    </row>
    <row r="1161" spans="1:10" x14ac:dyDescent="0.25">
      <c r="A1161" s="9">
        <v>138</v>
      </c>
      <c r="B1161" s="16">
        <v>36892</v>
      </c>
      <c r="C1161" s="11">
        <v>10</v>
      </c>
      <c r="D1161" s="11" t="s">
        <v>106</v>
      </c>
      <c r="E1161" s="11" t="s">
        <v>158</v>
      </c>
      <c r="F1161" s="11" t="s">
        <v>30</v>
      </c>
      <c r="G1161" s="17">
        <v>300</v>
      </c>
      <c r="H1161" s="17">
        <v>3000</v>
      </c>
      <c r="I1161" s="17">
        <v>3600</v>
      </c>
      <c r="J1161" s="18">
        <v>0.83333333333333337</v>
      </c>
    </row>
    <row r="1162" spans="1:10" x14ac:dyDescent="0.25">
      <c r="A1162" s="8">
        <v>138</v>
      </c>
      <c r="B1162" s="13">
        <v>37257</v>
      </c>
      <c r="C1162" s="10">
        <v>9</v>
      </c>
      <c r="D1162" s="10" t="s">
        <v>106</v>
      </c>
      <c r="E1162" s="10" t="s">
        <v>158</v>
      </c>
      <c r="F1162" s="10" t="s">
        <v>30</v>
      </c>
      <c r="G1162" s="14">
        <v>300</v>
      </c>
      <c r="H1162" s="14">
        <v>2700</v>
      </c>
      <c r="I1162" s="14">
        <v>3600</v>
      </c>
      <c r="J1162" s="15">
        <v>0.75</v>
      </c>
    </row>
    <row r="1163" spans="1:10" x14ac:dyDescent="0.25">
      <c r="A1163" s="9">
        <v>138</v>
      </c>
      <c r="B1163" s="16">
        <v>37622</v>
      </c>
      <c r="C1163" s="11">
        <v>8</v>
      </c>
      <c r="D1163" s="11" t="s">
        <v>106</v>
      </c>
      <c r="E1163" s="11" t="s">
        <v>158</v>
      </c>
      <c r="F1163" s="11" t="s">
        <v>30</v>
      </c>
      <c r="G1163" s="17">
        <v>300</v>
      </c>
      <c r="H1163" s="17">
        <v>2400</v>
      </c>
      <c r="I1163" s="17">
        <v>3600</v>
      </c>
      <c r="J1163" s="18">
        <v>0.66666666666666663</v>
      </c>
    </row>
    <row r="1164" spans="1:10" x14ac:dyDescent="0.25">
      <c r="A1164" s="8">
        <v>138</v>
      </c>
      <c r="B1164" s="13">
        <v>37987</v>
      </c>
      <c r="C1164" s="10">
        <v>9</v>
      </c>
      <c r="D1164" s="10" t="s">
        <v>106</v>
      </c>
      <c r="E1164" s="10" t="s">
        <v>158</v>
      </c>
      <c r="F1164" s="10" t="s">
        <v>30</v>
      </c>
      <c r="G1164" s="14">
        <v>300</v>
      </c>
      <c r="H1164" s="14">
        <v>2700</v>
      </c>
      <c r="I1164" s="14">
        <v>3600</v>
      </c>
      <c r="J1164" s="15">
        <v>0.75</v>
      </c>
    </row>
    <row r="1165" spans="1:10" x14ac:dyDescent="0.25">
      <c r="A1165" s="9">
        <v>138</v>
      </c>
      <c r="B1165" s="16">
        <v>38353</v>
      </c>
      <c r="C1165" s="11">
        <v>10</v>
      </c>
      <c r="D1165" s="11" t="s">
        <v>106</v>
      </c>
      <c r="E1165" s="11" t="s">
        <v>158</v>
      </c>
      <c r="F1165" s="11" t="s">
        <v>30</v>
      </c>
      <c r="G1165" s="17">
        <v>300</v>
      </c>
      <c r="H1165" s="17">
        <v>3000</v>
      </c>
      <c r="I1165" s="17">
        <v>3600</v>
      </c>
      <c r="J1165" s="18">
        <v>0.83333333333333337</v>
      </c>
    </row>
    <row r="1166" spans="1:10" x14ac:dyDescent="0.25">
      <c r="A1166" s="8">
        <v>138</v>
      </c>
      <c r="B1166" s="13">
        <v>38718</v>
      </c>
      <c r="C1166" s="10">
        <v>9</v>
      </c>
      <c r="D1166" s="10" t="s">
        <v>106</v>
      </c>
      <c r="E1166" s="10" t="s">
        <v>158</v>
      </c>
      <c r="F1166" s="10" t="s">
        <v>30</v>
      </c>
      <c r="G1166" s="14">
        <v>300</v>
      </c>
      <c r="H1166" s="14">
        <v>2700</v>
      </c>
      <c r="I1166" s="14">
        <v>3600</v>
      </c>
      <c r="J1166" s="15">
        <v>0.75</v>
      </c>
    </row>
    <row r="1167" spans="1:10" x14ac:dyDescent="0.25">
      <c r="A1167" s="9">
        <v>138</v>
      </c>
      <c r="B1167" s="16">
        <v>39083</v>
      </c>
      <c r="C1167" s="11">
        <v>10</v>
      </c>
      <c r="D1167" s="11" t="s">
        <v>106</v>
      </c>
      <c r="E1167" s="11" t="s">
        <v>158</v>
      </c>
      <c r="F1167" s="11" t="s">
        <v>30</v>
      </c>
      <c r="G1167" s="17">
        <v>300</v>
      </c>
      <c r="H1167" s="17">
        <v>3000</v>
      </c>
      <c r="I1167" s="17">
        <v>3600</v>
      </c>
      <c r="J1167" s="18">
        <v>0.83333333333333337</v>
      </c>
    </row>
    <row r="1168" spans="1:10" x14ac:dyDescent="0.25">
      <c r="A1168" s="8">
        <v>138</v>
      </c>
      <c r="B1168" s="13">
        <v>39448</v>
      </c>
      <c r="C1168" s="10">
        <v>8</v>
      </c>
      <c r="D1168" s="10" t="s">
        <v>106</v>
      </c>
      <c r="E1168" s="10" t="s">
        <v>158</v>
      </c>
      <c r="F1168" s="10" t="s">
        <v>30</v>
      </c>
      <c r="G1168" s="14">
        <v>300</v>
      </c>
      <c r="H1168" s="14">
        <v>2400</v>
      </c>
      <c r="I1168" s="14">
        <v>3600</v>
      </c>
      <c r="J1168" s="15">
        <v>0.66666666666666663</v>
      </c>
    </row>
    <row r="1169" spans="1:10" x14ac:dyDescent="0.25">
      <c r="A1169" s="9">
        <v>138</v>
      </c>
      <c r="B1169" s="16">
        <v>39814</v>
      </c>
      <c r="C1169" s="11">
        <v>7</v>
      </c>
      <c r="D1169" s="11" t="s">
        <v>106</v>
      </c>
      <c r="E1169" s="11" t="s">
        <v>158</v>
      </c>
      <c r="F1169" s="11" t="s">
        <v>30</v>
      </c>
      <c r="G1169" s="17">
        <v>300</v>
      </c>
      <c r="H1169" s="17">
        <v>2100</v>
      </c>
      <c r="I1169" s="17">
        <v>3600</v>
      </c>
      <c r="J1169" s="18">
        <v>0.58333333333333337</v>
      </c>
    </row>
    <row r="1170" spans="1:10" x14ac:dyDescent="0.25">
      <c r="A1170" s="8">
        <v>138</v>
      </c>
      <c r="B1170" s="13">
        <v>40179</v>
      </c>
      <c r="C1170" s="10">
        <v>7</v>
      </c>
      <c r="D1170" s="10" t="s">
        <v>106</v>
      </c>
      <c r="E1170" s="10" t="s">
        <v>158</v>
      </c>
      <c r="F1170" s="10" t="s">
        <v>30</v>
      </c>
      <c r="G1170" s="14">
        <v>300</v>
      </c>
      <c r="H1170" s="14">
        <v>2100</v>
      </c>
      <c r="I1170" s="14">
        <v>3600</v>
      </c>
      <c r="J1170" s="15">
        <v>0.58333333333333337</v>
      </c>
    </row>
    <row r="1171" spans="1:10" x14ac:dyDescent="0.25">
      <c r="A1171" s="9">
        <v>138</v>
      </c>
      <c r="B1171" s="16">
        <v>40544</v>
      </c>
      <c r="C1171" s="11">
        <v>7</v>
      </c>
      <c r="D1171" s="11" t="s">
        <v>106</v>
      </c>
      <c r="E1171" s="11" t="s">
        <v>158</v>
      </c>
      <c r="F1171" s="11" t="s">
        <v>30</v>
      </c>
      <c r="G1171" s="17">
        <v>300</v>
      </c>
      <c r="H1171" s="17">
        <v>2100</v>
      </c>
      <c r="I1171" s="17">
        <v>3600</v>
      </c>
      <c r="J1171" s="18">
        <v>0.58333333333333337</v>
      </c>
    </row>
    <row r="1172" spans="1:10" x14ac:dyDescent="0.25">
      <c r="A1172" s="8">
        <v>138</v>
      </c>
      <c r="B1172" s="13">
        <v>40909</v>
      </c>
      <c r="C1172" s="10">
        <v>10</v>
      </c>
      <c r="D1172" s="10" t="s">
        <v>106</v>
      </c>
      <c r="E1172" s="10" t="s">
        <v>158</v>
      </c>
      <c r="F1172" s="10" t="s">
        <v>30</v>
      </c>
      <c r="G1172" s="14">
        <v>300</v>
      </c>
      <c r="H1172" s="14">
        <v>3000</v>
      </c>
      <c r="I1172" s="14">
        <v>3600</v>
      </c>
      <c r="J1172" s="15">
        <v>0.83333333333333337</v>
      </c>
    </row>
    <row r="1173" spans="1:10" x14ac:dyDescent="0.25">
      <c r="A1173" s="9">
        <v>138</v>
      </c>
      <c r="B1173" s="16">
        <v>41275</v>
      </c>
      <c r="C1173" s="11">
        <v>10</v>
      </c>
      <c r="D1173" s="11" t="s">
        <v>106</v>
      </c>
      <c r="E1173" s="11" t="s">
        <v>158</v>
      </c>
      <c r="F1173" s="11" t="s">
        <v>30</v>
      </c>
      <c r="G1173" s="17">
        <v>300</v>
      </c>
      <c r="H1173" s="17">
        <v>3000</v>
      </c>
      <c r="I1173" s="17">
        <v>3600</v>
      </c>
      <c r="J1173" s="18">
        <v>0.83333333333333337</v>
      </c>
    </row>
    <row r="1174" spans="1:10" x14ac:dyDescent="0.25">
      <c r="A1174" s="8">
        <v>138</v>
      </c>
      <c r="B1174" s="13">
        <v>41640</v>
      </c>
      <c r="C1174" s="10">
        <v>9</v>
      </c>
      <c r="D1174" s="10" t="s">
        <v>106</v>
      </c>
      <c r="E1174" s="10" t="s">
        <v>158</v>
      </c>
      <c r="F1174" s="10" t="s">
        <v>30</v>
      </c>
      <c r="G1174" s="14">
        <v>300</v>
      </c>
      <c r="H1174" s="14">
        <v>2700</v>
      </c>
      <c r="I1174" s="14">
        <v>3600</v>
      </c>
      <c r="J1174" s="15">
        <v>0.75</v>
      </c>
    </row>
    <row r="1175" spans="1:10" x14ac:dyDescent="0.25">
      <c r="A1175" s="9">
        <v>138</v>
      </c>
      <c r="B1175" s="16">
        <v>42005</v>
      </c>
      <c r="C1175" s="11">
        <v>9</v>
      </c>
      <c r="D1175" s="11" t="s">
        <v>106</v>
      </c>
      <c r="E1175" s="11" t="s">
        <v>158</v>
      </c>
      <c r="F1175" s="11" t="s">
        <v>30</v>
      </c>
      <c r="G1175" s="17">
        <v>300</v>
      </c>
      <c r="H1175" s="17">
        <v>2700</v>
      </c>
      <c r="I1175" s="17">
        <v>3600</v>
      </c>
      <c r="J1175" s="18">
        <v>0.75</v>
      </c>
    </row>
    <row r="1176" spans="1:10" x14ac:dyDescent="0.25">
      <c r="A1176" s="8">
        <v>138</v>
      </c>
      <c r="B1176" s="13">
        <v>42370</v>
      </c>
      <c r="C1176" s="10">
        <v>9</v>
      </c>
      <c r="D1176" s="10" t="s">
        <v>106</v>
      </c>
      <c r="E1176" s="10" t="s">
        <v>158</v>
      </c>
      <c r="F1176" s="10" t="s">
        <v>30</v>
      </c>
      <c r="G1176" s="14">
        <v>300</v>
      </c>
      <c r="H1176" s="14">
        <v>2700</v>
      </c>
      <c r="I1176" s="14">
        <v>3600</v>
      </c>
      <c r="J1176" s="15">
        <v>0.75</v>
      </c>
    </row>
    <row r="1177" spans="1:10" x14ac:dyDescent="0.25">
      <c r="A1177" s="9">
        <v>138</v>
      </c>
      <c r="B1177" s="16">
        <v>42736</v>
      </c>
      <c r="C1177" s="11">
        <v>9</v>
      </c>
      <c r="D1177" s="11" t="s">
        <v>106</v>
      </c>
      <c r="E1177" s="11" t="s">
        <v>158</v>
      </c>
      <c r="F1177" s="11" t="s">
        <v>30</v>
      </c>
      <c r="G1177" s="17">
        <v>300</v>
      </c>
      <c r="H1177" s="17">
        <v>2700</v>
      </c>
      <c r="I1177" s="17">
        <v>3600</v>
      </c>
      <c r="J1177" s="18">
        <v>0.75</v>
      </c>
    </row>
    <row r="1178" spans="1:10" x14ac:dyDescent="0.25">
      <c r="A1178" s="8">
        <v>138</v>
      </c>
      <c r="B1178" s="13">
        <v>43101</v>
      </c>
      <c r="C1178" s="10">
        <v>9</v>
      </c>
      <c r="D1178" s="10" t="s">
        <v>106</v>
      </c>
      <c r="E1178" s="10" t="s">
        <v>158</v>
      </c>
      <c r="F1178" s="10" t="s">
        <v>30</v>
      </c>
      <c r="G1178" s="14">
        <v>300</v>
      </c>
      <c r="H1178" s="14">
        <v>2700</v>
      </c>
      <c r="I1178" s="14">
        <v>3600</v>
      </c>
      <c r="J1178" s="15">
        <v>0.75</v>
      </c>
    </row>
    <row r="1179" spans="1:10" x14ac:dyDescent="0.25">
      <c r="A1179" s="9">
        <v>138</v>
      </c>
      <c r="B1179" s="16">
        <v>43466</v>
      </c>
      <c r="C1179" s="11">
        <v>7</v>
      </c>
      <c r="D1179" s="11" t="s">
        <v>106</v>
      </c>
      <c r="E1179" s="11" t="s">
        <v>158</v>
      </c>
      <c r="F1179" s="11" t="s">
        <v>30</v>
      </c>
      <c r="G1179" s="17">
        <v>300</v>
      </c>
      <c r="H1179" s="17">
        <v>2100</v>
      </c>
      <c r="I1179" s="17">
        <v>3600</v>
      </c>
      <c r="J1179" s="18">
        <v>0.58333333333333337</v>
      </c>
    </row>
    <row r="1180" spans="1:10" x14ac:dyDescent="0.25">
      <c r="A1180" s="8">
        <v>234</v>
      </c>
      <c r="B1180" s="13">
        <v>41275</v>
      </c>
      <c r="C1180" s="10">
        <v>2</v>
      </c>
      <c r="D1180" s="10" t="s">
        <v>106</v>
      </c>
      <c r="E1180" s="10" t="s">
        <v>279</v>
      </c>
      <c r="F1180" s="10" t="s">
        <v>24</v>
      </c>
      <c r="G1180" s="14">
        <v>700</v>
      </c>
      <c r="H1180" s="14">
        <v>1400</v>
      </c>
      <c r="I1180" s="14">
        <v>8400</v>
      </c>
      <c r="J1180" s="15">
        <v>0.16666666666666666</v>
      </c>
    </row>
    <row r="1181" spans="1:10" x14ac:dyDescent="0.25">
      <c r="A1181" s="9">
        <v>234</v>
      </c>
      <c r="B1181" s="16">
        <v>41640</v>
      </c>
      <c r="C1181" s="11">
        <v>4</v>
      </c>
      <c r="D1181" s="11" t="s">
        <v>106</v>
      </c>
      <c r="E1181" s="11" t="s">
        <v>279</v>
      </c>
      <c r="F1181" s="11" t="s">
        <v>24</v>
      </c>
      <c r="G1181" s="17">
        <v>700</v>
      </c>
      <c r="H1181" s="17">
        <v>2800</v>
      </c>
      <c r="I1181" s="17">
        <v>8400</v>
      </c>
      <c r="J1181" s="18">
        <v>0.33333333333333331</v>
      </c>
    </row>
    <row r="1182" spans="1:10" x14ac:dyDescent="0.25">
      <c r="A1182" s="8">
        <v>234</v>
      </c>
      <c r="B1182" s="13">
        <v>42005</v>
      </c>
      <c r="C1182" s="10">
        <v>4</v>
      </c>
      <c r="D1182" s="10" t="s">
        <v>106</v>
      </c>
      <c r="E1182" s="10" t="s">
        <v>279</v>
      </c>
      <c r="F1182" s="10" t="s">
        <v>24</v>
      </c>
      <c r="G1182" s="14">
        <v>700</v>
      </c>
      <c r="H1182" s="14">
        <v>2800</v>
      </c>
      <c r="I1182" s="14">
        <v>8400</v>
      </c>
      <c r="J1182" s="15">
        <v>0.33333333333333331</v>
      </c>
    </row>
    <row r="1183" spans="1:10" x14ac:dyDescent="0.25">
      <c r="A1183" s="9">
        <v>234</v>
      </c>
      <c r="B1183" s="16">
        <v>42370</v>
      </c>
      <c r="C1183" s="11">
        <v>6</v>
      </c>
      <c r="D1183" s="11" t="s">
        <v>106</v>
      </c>
      <c r="E1183" s="11" t="s">
        <v>279</v>
      </c>
      <c r="F1183" s="11" t="s">
        <v>24</v>
      </c>
      <c r="G1183" s="17">
        <v>700</v>
      </c>
      <c r="H1183" s="17">
        <v>4200</v>
      </c>
      <c r="I1183" s="17">
        <v>8400</v>
      </c>
      <c r="J1183" s="18">
        <v>0.5</v>
      </c>
    </row>
    <row r="1184" spans="1:10" x14ac:dyDescent="0.25">
      <c r="A1184" s="8">
        <v>234</v>
      </c>
      <c r="B1184" s="13">
        <v>42736</v>
      </c>
      <c r="C1184" s="10">
        <v>3</v>
      </c>
      <c r="D1184" s="10" t="s">
        <v>106</v>
      </c>
      <c r="E1184" s="10" t="s">
        <v>279</v>
      </c>
      <c r="F1184" s="10" t="s">
        <v>24</v>
      </c>
      <c r="G1184" s="14">
        <v>700</v>
      </c>
      <c r="H1184" s="14">
        <v>2100</v>
      </c>
      <c r="I1184" s="14">
        <v>8400</v>
      </c>
      <c r="J1184" s="15">
        <v>0.25</v>
      </c>
    </row>
    <row r="1185" spans="1:10" x14ac:dyDescent="0.25">
      <c r="A1185" s="9">
        <v>234</v>
      </c>
      <c r="B1185" s="16">
        <v>43101</v>
      </c>
      <c r="C1185" s="11">
        <v>6</v>
      </c>
      <c r="D1185" s="11" t="s">
        <v>106</v>
      </c>
      <c r="E1185" s="11" t="s">
        <v>279</v>
      </c>
      <c r="F1185" s="11" t="s">
        <v>24</v>
      </c>
      <c r="G1185" s="17">
        <v>700</v>
      </c>
      <c r="H1185" s="17">
        <v>4200</v>
      </c>
      <c r="I1185" s="17">
        <v>8400</v>
      </c>
      <c r="J1185" s="18">
        <v>0.5</v>
      </c>
    </row>
    <row r="1186" spans="1:10" x14ac:dyDescent="0.25">
      <c r="A1186" s="8">
        <v>234</v>
      </c>
      <c r="B1186" s="13">
        <v>43466</v>
      </c>
      <c r="C1186" s="10">
        <v>12</v>
      </c>
      <c r="D1186" s="10" t="s">
        <v>106</v>
      </c>
      <c r="E1186" s="10" t="s">
        <v>279</v>
      </c>
      <c r="F1186" s="10" t="s">
        <v>24</v>
      </c>
      <c r="G1186" s="14">
        <v>700</v>
      </c>
      <c r="H1186" s="14">
        <v>8400</v>
      </c>
      <c r="I1186" s="14">
        <v>8400</v>
      </c>
      <c r="J1186" s="15">
        <v>1</v>
      </c>
    </row>
    <row r="1187" spans="1:10" x14ac:dyDescent="0.25">
      <c r="A1187" s="9">
        <v>235</v>
      </c>
      <c r="B1187" s="16">
        <v>40909</v>
      </c>
      <c r="C1187" s="11">
        <v>2</v>
      </c>
      <c r="D1187" s="11" t="s">
        <v>106</v>
      </c>
      <c r="E1187" s="11" t="s">
        <v>279</v>
      </c>
      <c r="F1187" s="11" t="s">
        <v>24</v>
      </c>
      <c r="G1187" s="17">
        <v>495</v>
      </c>
      <c r="H1187" s="17">
        <v>990</v>
      </c>
      <c r="I1187" s="17">
        <v>5940</v>
      </c>
      <c r="J1187" s="18">
        <v>0.16666666666666666</v>
      </c>
    </row>
    <row r="1188" spans="1:10" x14ac:dyDescent="0.25">
      <c r="A1188" s="8">
        <v>235</v>
      </c>
      <c r="B1188" s="13">
        <v>41275</v>
      </c>
      <c r="C1188" s="10">
        <v>2</v>
      </c>
      <c r="D1188" s="10" t="s">
        <v>106</v>
      </c>
      <c r="E1188" s="10" t="s">
        <v>279</v>
      </c>
      <c r="F1188" s="10" t="s">
        <v>24</v>
      </c>
      <c r="G1188" s="14">
        <v>495</v>
      </c>
      <c r="H1188" s="14">
        <v>990</v>
      </c>
      <c r="I1188" s="14">
        <v>5940</v>
      </c>
      <c r="J1188" s="15">
        <v>0.16666666666666666</v>
      </c>
    </row>
    <row r="1189" spans="1:10" x14ac:dyDescent="0.25">
      <c r="A1189" s="9">
        <v>235</v>
      </c>
      <c r="B1189" s="16">
        <v>41640</v>
      </c>
      <c r="C1189" s="11">
        <v>2</v>
      </c>
      <c r="D1189" s="11" t="s">
        <v>106</v>
      </c>
      <c r="E1189" s="11" t="s">
        <v>279</v>
      </c>
      <c r="F1189" s="11" t="s">
        <v>24</v>
      </c>
      <c r="G1189" s="17">
        <v>495</v>
      </c>
      <c r="H1189" s="17">
        <v>990</v>
      </c>
      <c r="I1189" s="17">
        <v>5940</v>
      </c>
      <c r="J1189" s="18">
        <v>0.16666666666666666</v>
      </c>
    </row>
    <row r="1190" spans="1:10" x14ac:dyDescent="0.25">
      <c r="A1190" s="8">
        <v>235</v>
      </c>
      <c r="B1190" s="13">
        <v>42005</v>
      </c>
      <c r="C1190" s="10">
        <v>4</v>
      </c>
      <c r="D1190" s="10" t="s">
        <v>106</v>
      </c>
      <c r="E1190" s="10" t="s">
        <v>279</v>
      </c>
      <c r="F1190" s="10" t="s">
        <v>24</v>
      </c>
      <c r="G1190" s="14">
        <v>495</v>
      </c>
      <c r="H1190" s="14">
        <v>1980</v>
      </c>
      <c r="I1190" s="14">
        <v>5940</v>
      </c>
      <c r="J1190" s="15">
        <v>0.33333333333333331</v>
      </c>
    </row>
    <row r="1191" spans="1:10" x14ac:dyDescent="0.25">
      <c r="A1191" s="9">
        <v>235</v>
      </c>
      <c r="B1191" s="16">
        <v>42736</v>
      </c>
      <c r="C1191" s="11">
        <v>4</v>
      </c>
      <c r="D1191" s="11" t="s">
        <v>106</v>
      </c>
      <c r="E1191" s="11" t="s">
        <v>279</v>
      </c>
      <c r="F1191" s="11" t="s">
        <v>24</v>
      </c>
      <c r="G1191" s="17">
        <v>495</v>
      </c>
      <c r="H1191" s="17">
        <v>1980</v>
      </c>
      <c r="I1191" s="17">
        <v>5940</v>
      </c>
      <c r="J1191" s="18">
        <v>0.33333333333333331</v>
      </c>
    </row>
    <row r="1192" spans="1:10" x14ac:dyDescent="0.25">
      <c r="A1192" s="8">
        <v>235</v>
      </c>
      <c r="B1192" s="13">
        <v>43101</v>
      </c>
      <c r="C1192" s="10">
        <v>6</v>
      </c>
      <c r="D1192" s="10" t="s">
        <v>106</v>
      </c>
      <c r="E1192" s="10" t="s">
        <v>279</v>
      </c>
      <c r="F1192" s="10" t="s">
        <v>24</v>
      </c>
      <c r="G1192" s="14">
        <v>495</v>
      </c>
      <c r="H1192" s="14">
        <v>2970</v>
      </c>
      <c r="I1192" s="14">
        <v>5940</v>
      </c>
      <c r="J1192" s="15">
        <v>0.5</v>
      </c>
    </row>
    <row r="1193" spans="1:10" x14ac:dyDescent="0.25">
      <c r="A1193" s="9">
        <v>235</v>
      </c>
      <c r="B1193" s="16">
        <v>43466</v>
      </c>
      <c r="C1193" s="11">
        <v>12</v>
      </c>
      <c r="D1193" s="11" t="s">
        <v>106</v>
      </c>
      <c r="E1193" s="11" t="s">
        <v>279</v>
      </c>
      <c r="F1193" s="11" t="s">
        <v>24</v>
      </c>
      <c r="G1193" s="17">
        <v>495</v>
      </c>
      <c r="H1193" s="17">
        <v>5940</v>
      </c>
      <c r="I1193" s="17">
        <v>5940</v>
      </c>
      <c r="J1193" s="18">
        <v>1</v>
      </c>
    </row>
    <row r="1194" spans="1:10" x14ac:dyDescent="0.25">
      <c r="A1194" s="8">
        <v>236</v>
      </c>
      <c r="B1194" s="13">
        <v>40909</v>
      </c>
      <c r="C1194" s="10">
        <v>4</v>
      </c>
      <c r="D1194" s="10" t="s">
        <v>106</v>
      </c>
      <c r="E1194" s="10" t="s">
        <v>279</v>
      </c>
      <c r="F1194" s="10" t="s">
        <v>24</v>
      </c>
      <c r="G1194" s="14">
        <v>430</v>
      </c>
      <c r="H1194" s="14">
        <v>1720</v>
      </c>
      <c r="I1194" s="14">
        <v>5160</v>
      </c>
      <c r="J1194" s="15">
        <v>0.33333333333333331</v>
      </c>
    </row>
    <row r="1195" spans="1:10" x14ac:dyDescent="0.25">
      <c r="A1195" s="9">
        <v>236</v>
      </c>
      <c r="B1195" s="16">
        <v>41275</v>
      </c>
      <c r="C1195" s="11">
        <v>2</v>
      </c>
      <c r="D1195" s="11" t="s">
        <v>106</v>
      </c>
      <c r="E1195" s="11" t="s">
        <v>279</v>
      </c>
      <c r="F1195" s="11" t="s">
        <v>24</v>
      </c>
      <c r="G1195" s="17">
        <v>430</v>
      </c>
      <c r="H1195" s="17">
        <v>860</v>
      </c>
      <c r="I1195" s="17">
        <v>5160</v>
      </c>
      <c r="J1195" s="18">
        <v>0.16666666666666666</v>
      </c>
    </row>
    <row r="1196" spans="1:10" x14ac:dyDescent="0.25">
      <c r="A1196" s="8">
        <v>236</v>
      </c>
      <c r="B1196" s="13">
        <v>41640</v>
      </c>
      <c r="C1196" s="10">
        <v>5</v>
      </c>
      <c r="D1196" s="10" t="s">
        <v>106</v>
      </c>
      <c r="E1196" s="10" t="s">
        <v>279</v>
      </c>
      <c r="F1196" s="10" t="s">
        <v>24</v>
      </c>
      <c r="G1196" s="14">
        <v>430</v>
      </c>
      <c r="H1196" s="14">
        <v>2150</v>
      </c>
      <c r="I1196" s="14">
        <v>5160</v>
      </c>
      <c r="J1196" s="15">
        <v>0.41666666666666669</v>
      </c>
    </row>
    <row r="1197" spans="1:10" x14ac:dyDescent="0.25">
      <c r="A1197" s="9">
        <v>236</v>
      </c>
      <c r="B1197" s="16">
        <v>42005</v>
      </c>
      <c r="C1197" s="11">
        <v>4</v>
      </c>
      <c r="D1197" s="11" t="s">
        <v>106</v>
      </c>
      <c r="E1197" s="11" t="s">
        <v>279</v>
      </c>
      <c r="F1197" s="11" t="s">
        <v>24</v>
      </c>
      <c r="G1197" s="17">
        <v>430</v>
      </c>
      <c r="H1197" s="17">
        <v>1720</v>
      </c>
      <c r="I1197" s="17">
        <v>5160</v>
      </c>
      <c r="J1197" s="18">
        <v>0.33333333333333331</v>
      </c>
    </row>
    <row r="1198" spans="1:10" x14ac:dyDescent="0.25">
      <c r="A1198" s="8">
        <v>236</v>
      </c>
      <c r="B1198" s="13">
        <v>42370</v>
      </c>
      <c r="C1198" s="10">
        <v>4</v>
      </c>
      <c r="D1198" s="10" t="s">
        <v>106</v>
      </c>
      <c r="E1198" s="10" t="s">
        <v>279</v>
      </c>
      <c r="F1198" s="10" t="s">
        <v>24</v>
      </c>
      <c r="G1198" s="14">
        <v>430</v>
      </c>
      <c r="H1198" s="14">
        <v>1720</v>
      </c>
      <c r="I1198" s="14">
        <v>5160</v>
      </c>
      <c r="J1198" s="15">
        <v>0.33333333333333331</v>
      </c>
    </row>
    <row r="1199" spans="1:10" x14ac:dyDescent="0.25">
      <c r="A1199" s="9">
        <v>236</v>
      </c>
      <c r="B1199" s="16">
        <v>42736</v>
      </c>
      <c r="C1199" s="11">
        <v>4</v>
      </c>
      <c r="D1199" s="11" t="s">
        <v>106</v>
      </c>
      <c r="E1199" s="11" t="s">
        <v>279</v>
      </c>
      <c r="F1199" s="11" t="s">
        <v>24</v>
      </c>
      <c r="G1199" s="17">
        <v>430</v>
      </c>
      <c r="H1199" s="17">
        <v>1720</v>
      </c>
      <c r="I1199" s="17">
        <v>5160</v>
      </c>
      <c r="J1199" s="18">
        <v>0.33333333333333331</v>
      </c>
    </row>
    <row r="1200" spans="1:10" x14ac:dyDescent="0.25">
      <c r="A1200" s="8">
        <v>236</v>
      </c>
      <c r="B1200" s="13">
        <v>43101</v>
      </c>
      <c r="C1200" s="10">
        <v>6</v>
      </c>
      <c r="D1200" s="10" t="s">
        <v>106</v>
      </c>
      <c r="E1200" s="10" t="s">
        <v>279</v>
      </c>
      <c r="F1200" s="10" t="s">
        <v>24</v>
      </c>
      <c r="G1200" s="14">
        <v>430</v>
      </c>
      <c r="H1200" s="14">
        <v>2580</v>
      </c>
      <c r="I1200" s="14">
        <v>5160</v>
      </c>
      <c r="J1200" s="15">
        <v>0.5</v>
      </c>
    </row>
    <row r="1201" spans="1:10" x14ac:dyDescent="0.25">
      <c r="A1201" s="9">
        <v>236</v>
      </c>
      <c r="B1201" s="16">
        <v>43466</v>
      </c>
      <c r="C1201" s="11">
        <v>10</v>
      </c>
      <c r="D1201" s="11" t="s">
        <v>106</v>
      </c>
      <c r="E1201" s="11" t="s">
        <v>279</v>
      </c>
      <c r="F1201" s="11" t="s">
        <v>24</v>
      </c>
      <c r="G1201" s="17">
        <v>430</v>
      </c>
      <c r="H1201" s="17">
        <v>4300</v>
      </c>
      <c r="I1201" s="17">
        <v>5160</v>
      </c>
      <c r="J1201" s="18">
        <v>0.83333333333333337</v>
      </c>
    </row>
    <row r="1202" spans="1:10" x14ac:dyDescent="0.25">
      <c r="A1202" s="8">
        <v>237</v>
      </c>
      <c r="B1202" s="13">
        <v>40544</v>
      </c>
      <c r="C1202" s="10">
        <v>3</v>
      </c>
      <c r="D1202" s="10" t="s">
        <v>106</v>
      </c>
      <c r="E1202" s="10" t="s">
        <v>279</v>
      </c>
      <c r="F1202" s="10" t="s">
        <v>24</v>
      </c>
      <c r="G1202" s="14">
        <v>515</v>
      </c>
      <c r="H1202" s="14">
        <v>1545</v>
      </c>
      <c r="I1202" s="14">
        <v>6180</v>
      </c>
      <c r="J1202" s="15">
        <v>0.25</v>
      </c>
    </row>
    <row r="1203" spans="1:10" x14ac:dyDescent="0.25">
      <c r="A1203" s="9">
        <v>237</v>
      </c>
      <c r="B1203" s="16">
        <v>41275</v>
      </c>
      <c r="C1203" s="11">
        <v>2</v>
      </c>
      <c r="D1203" s="11" t="s">
        <v>106</v>
      </c>
      <c r="E1203" s="11" t="s">
        <v>279</v>
      </c>
      <c r="F1203" s="11" t="s">
        <v>24</v>
      </c>
      <c r="G1203" s="17">
        <v>515</v>
      </c>
      <c r="H1203" s="17">
        <v>1030</v>
      </c>
      <c r="I1203" s="17">
        <v>6180</v>
      </c>
      <c r="J1203" s="18">
        <v>0.16666666666666666</v>
      </c>
    </row>
    <row r="1204" spans="1:10" x14ac:dyDescent="0.25">
      <c r="A1204" s="8">
        <v>237</v>
      </c>
      <c r="B1204" s="13">
        <v>41640</v>
      </c>
      <c r="C1204" s="10">
        <v>4</v>
      </c>
      <c r="D1204" s="10" t="s">
        <v>106</v>
      </c>
      <c r="E1204" s="10" t="s">
        <v>279</v>
      </c>
      <c r="F1204" s="10" t="s">
        <v>24</v>
      </c>
      <c r="G1204" s="14">
        <v>515</v>
      </c>
      <c r="H1204" s="14">
        <v>2060</v>
      </c>
      <c r="I1204" s="14">
        <v>6180</v>
      </c>
      <c r="J1204" s="15">
        <v>0.33333333333333331</v>
      </c>
    </row>
    <row r="1205" spans="1:10" x14ac:dyDescent="0.25">
      <c r="A1205" s="9">
        <v>237</v>
      </c>
      <c r="B1205" s="16">
        <v>42005</v>
      </c>
      <c r="C1205" s="11">
        <v>2</v>
      </c>
      <c r="D1205" s="11" t="s">
        <v>106</v>
      </c>
      <c r="E1205" s="11" t="s">
        <v>279</v>
      </c>
      <c r="F1205" s="11" t="s">
        <v>24</v>
      </c>
      <c r="G1205" s="17">
        <v>515</v>
      </c>
      <c r="H1205" s="17">
        <v>1030</v>
      </c>
      <c r="I1205" s="17">
        <v>6180</v>
      </c>
      <c r="J1205" s="18">
        <v>0.16666666666666666</v>
      </c>
    </row>
    <row r="1206" spans="1:10" x14ac:dyDescent="0.25">
      <c r="A1206" s="8">
        <v>237</v>
      </c>
      <c r="B1206" s="13">
        <v>42370</v>
      </c>
      <c r="C1206" s="10">
        <v>12</v>
      </c>
      <c r="D1206" s="10" t="s">
        <v>106</v>
      </c>
      <c r="E1206" s="10" t="s">
        <v>279</v>
      </c>
      <c r="F1206" s="10" t="s">
        <v>24</v>
      </c>
      <c r="G1206" s="14">
        <v>515</v>
      </c>
      <c r="H1206" s="14">
        <v>6180</v>
      </c>
      <c r="I1206" s="14">
        <v>6180</v>
      </c>
      <c r="J1206" s="15">
        <v>1</v>
      </c>
    </row>
    <row r="1207" spans="1:10" x14ac:dyDescent="0.25">
      <c r="A1207" s="9">
        <v>237</v>
      </c>
      <c r="B1207" s="16">
        <v>42736</v>
      </c>
      <c r="C1207" s="11">
        <v>5</v>
      </c>
      <c r="D1207" s="11" t="s">
        <v>106</v>
      </c>
      <c r="E1207" s="11" t="s">
        <v>279</v>
      </c>
      <c r="F1207" s="11" t="s">
        <v>24</v>
      </c>
      <c r="G1207" s="17">
        <v>515</v>
      </c>
      <c r="H1207" s="17">
        <v>2575</v>
      </c>
      <c r="I1207" s="17">
        <v>6180</v>
      </c>
      <c r="J1207" s="18">
        <v>0.41666666666666669</v>
      </c>
    </row>
    <row r="1208" spans="1:10" x14ac:dyDescent="0.25">
      <c r="A1208" s="8">
        <v>237</v>
      </c>
      <c r="B1208" s="13">
        <v>43101</v>
      </c>
      <c r="C1208" s="10">
        <v>11</v>
      </c>
      <c r="D1208" s="10" t="s">
        <v>106</v>
      </c>
      <c r="E1208" s="10" t="s">
        <v>279</v>
      </c>
      <c r="F1208" s="10" t="s">
        <v>24</v>
      </c>
      <c r="G1208" s="14">
        <v>515</v>
      </c>
      <c r="H1208" s="14">
        <v>5665</v>
      </c>
      <c r="I1208" s="14">
        <v>6180</v>
      </c>
      <c r="J1208" s="15">
        <v>0.91666666666666663</v>
      </c>
    </row>
    <row r="1209" spans="1:10" x14ac:dyDescent="0.25">
      <c r="A1209" s="9">
        <v>237</v>
      </c>
      <c r="B1209" s="16">
        <v>43466</v>
      </c>
      <c r="C1209" s="11">
        <v>11</v>
      </c>
      <c r="D1209" s="11" t="s">
        <v>106</v>
      </c>
      <c r="E1209" s="11" t="s">
        <v>279</v>
      </c>
      <c r="F1209" s="11" t="s">
        <v>24</v>
      </c>
      <c r="G1209" s="17">
        <v>515</v>
      </c>
      <c r="H1209" s="17">
        <v>5665</v>
      </c>
      <c r="I1209" s="17">
        <v>6180</v>
      </c>
      <c r="J1209" s="18">
        <v>0.91666666666666663</v>
      </c>
    </row>
    <row r="1210" spans="1:10" x14ac:dyDescent="0.25">
      <c r="A1210" s="8">
        <v>238</v>
      </c>
      <c r="B1210" s="13">
        <v>41640</v>
      </c>
      <c r="C1210" s="10">
        <v>4</v>
      </c>
      <c r="D1210" s="10" t="s">
        <v>106</v>
      </c>
      <c r="E1210" s="10" t="s">
        <v>279</v>
      </c>
      <c r="F1210" s="10" t="s">
        <v>24</v>
      </c>
      <c r="G1210" s="14">
        <v>650</v>
      </c>
      <c r="H1210" s="14">
        <v>2600</v>
      </c>
      <c r="I1210" s="14">
        <v>7800</v>
      </c>
      <c r="J1210" s="15">
        <v>0.33333333333333331</v>
      </c>
    </row>
    <row r="1211" spans="1:10" x14ac:dyDescent="0.25">
      <c r="A1211" s="9">
        <v>238</v>
      </c>
      <c r="B1211" s="16">
        <v>42005</v>
      </c>
      <c r="C1211" s="11">
        <v>3</v>
      </c>
      <c r="D1211" s="11" t="s">
        <v>106</v>
      </c>
      <c r="E1211" s="11" t="s">
        <v>279</v>
      </c>
      <c r="F1211" s="11" t="s">
        <v>24</v>
      </c>
      <c r="G1211" s="17">
        <v>650</v>
      </c>
      <c r="H1211" s="17">
        <v>1950</v>
      </c>
      <c r="I1211" s="17">
        <v>7800</v>
      </c>
      <c r="J1211" s="18">
        <v>0.25</v>
      </c>
    </row>
    <row r="1212" spans="1:10" x14ac:dyDescent="0.25">
      <c r="A1212" s="8">
        <v>238</v>
      </c>
      <c r="B1212" s="13">
        <v>42370</v>
      </c>
      <c r="C1212" s="10">
        <v>6</v>
      </c>
      <c r="D1212" s="10" t="s">
        <v>106</v>
      </c>
      <c r="E1212" s="10" t="s">
        <v>279</v>
      </c>
      <c r="F1212" s="10" t="s">
        <v>24</v>
      </c>
      <c r="G1212" s="14">
        <v>650</v>
      </c>
      <c r="H1212" s="14">
        <v>3900</v>
      </c>
      <c r="I1212" s="14">
        <v>7800</v>
      </c>
      <c r="J1212" s="15">
        <v>0.5</v>
      </c>
    </row>
    <row r="1213" spans="1:10" x14ac:dyDescent="0.25">
      <c r="A1213" s="9">
        <v>238</v>
      </c>
      <c r="B1213" s="16">
        <v>42736</v>
      </c>
      <c r="C1213" s="11">
        <v>6</v>
      </c>
      <c r="D1213" s="11" t="s">
        <v>106</v>
      </c>
      <c r="E1213" s="11" t="s">
        <v>279</v>
      </c>
      <c r="F1213" s="11" t="s">
        <v>24</v>
      </c>
      <c r="G1213" s="17">
        <v>650</v>
      </c>
      <c r="H1213" s="17">
        <v>3900</v>
      </c>
      <c r="I1213" s="17">
        <v>7800</v>
      </c>
      <c r="J1213" s="18">
        <v>0.5</v>
      </c>
    </row>
    <row r="1214" spans="1:10" x14ac:dyDescent="0.25">
      <c r="A1214" s="8">
        <v>238</v>
      </c>
      <c r="B1214" s="13">
        <v>43101</v>
      </c>
      <c r="C1214" s="10">
        <v>7</v>
      </c>
      <c r="D1214" s="10" t="s">
        <v>106</v>
      </c>
      <c r="E1214" s="10" t="s">
        <v>279</v>
      </c>
      <c r="F1214" s="10" t="s">
        <v>24</v>
      </c>
      <c r="G1214" s="14">
        <v>650</v>
      </c>
      <c r="H1214" s="14">
        <v>4550</v>
      </c>
      <c r="I1214" s="14">
        <v>7800</v>
      </c>
      <c r="J1214" s="15">
        <v>0.58333333333333337</v>
      </c>
    </row>
    <row r="1215" spans="1:10" x14ac:dyDescent="0.25">
      <c r="A1215" s="9">
        <v>238</v>
      </c>
      <c r="B1215" s="16">
        <v>43466</v>
      </c>
      <c r="C1215" s="11">
        <v>10</v>
      </c>
      <c r="D1215" s="11" t="s">
        <v>106</v>
      </c>
      <c r="E1215" s="11" t="s">
        <v>279</v>
      </c>
      <c r="F1215" s="11" t="s">
        <v>24</v>
      </c>
      <c r="G1215" s="17">
        <v>650</v>
      </c>
      <c r="H1215" s="17">
        <v>6500</v>
      </c>
      <c r="I1215" s="17">
        <v>7800</v>
      </c>
      <c r="J1215" s="18">
        <v>0.83333333333333337</v>
      </c>
    </row>
    <row r="1216" spans="1:10" x14ac:dyDescent="0.25">
      <c r="A1216" s="8">
        <v>239</v>
      </c>
      <c r="B1216" s="13">
        <v>41275</v>
      </c>
      <c r="C1216" s="10">
        <v>2</v>
      </c>
      <c r="D1216" s="10" t="s">
        <v>106</v>
      </c>
      <c r="E1216" s="10" t="s">
        <v>279</v>
      </c>
      <c r="F1216" s="10" t="s">
        <v>24</v>
      </c>
      <c r="G1216" s="14">
        <v>605</v>
      </c>
      <c r="H1216" s="14">
        <v>1210</v>
      </c>
      <c r="I1216" s="14">
        <v>7260</v>
      </c>
      <c r="J1216" s="15">
        <v>0.16666666666666666</v>
      </c>
    </row>
    <row r="1217" spans="1:10" x14ac:dyDescent="0.25">
      <c r="A1217" s="9">
        <v>239</v>
      </c>
      <c r="B1217" s="16">
        <v>41640</v>
      </c>
      <c r="C1217" s="11">
        <v>5</v>
      </c>
      <c r="D1217" s="11" t="s">
        <v>106</v>
      </c>
      <c r="E1217" s="11" t="s">
        <v>279</v>
      </c>
      <c r="F1217" s="11" t="s">
        <v>24</v>
      </c>
      <c r="G1217" s="17">
        <v>605</v>
      </c>
      <c r="H1217" s="17">
        <v>3025</v>
      </c>
      <c r="I1217" s="17">
        <v>7260</v>
      </c>
      <c r="J1217" s="18">
        <v>0.41666666666666669</v>
      </c>
    </row>
    <row r="1218" spans="1:10" x14ac:dyDescent="0.25">
      <c r="A1218" s="8">
        <v>239</v>
      </c>
      <c r="B1218" s="13">
        <v>42005</v>
      </c>
      <c r="C1218" s="10">
        <v>6</v>
      </c>
      <c r="D1218" s="10" t="s">
        <v>106</v>
      </c>
      <c r="E1218" s="10" t="s">
        <v>279</v>
      </c>
      <c r="F1218" s="10" t="s">
        <v>24</v>
      </c>
      <c r="G1218" s="14">
        <v>605</v>
      </c>
      <c r="H1218" s="14">
        <v>3630</v>
      </c>
      <c r="I1218" s="14">
        <v>7260</v>
      </c>
      <c r="J1218" s="15">
        <v>0.5</v>
      </c>
    </row>
    <row r="1219" spans="1:10" x14ac:dyDescent="0.25">
      <c r="A1219" s="9">
        <v>239</v>
      </c>
      <c r="B1219" s="16">
        <v>42370</v>
      </c>
      <c r="C1219" s="11">
        <v>4</v>
      </c>
      <c r="D1219" s="11" t="s">
        <v>106</v>
      </c>
      <c r="E1219" s="11" t="s">
        <v>279</v>
      </c>
      <c r="F1219" s="11" t="s">
        <v>24</v>
      </c>
      <c r="G1219" s="17">
        <v>605</v>
      </c>
      <c r="H1219" s="17">
        <v>2420</v>
      </c>
      <c r="I1219" s="17">
        <v>7260</v>
      </c>
      <c r="J1219" s="18">
        <v>0.33333333333333331</v>
      </c>
    </row>
    <row r="1220" spans="1:10" x14ac:dyDescent="0.25">
      <c r="A1220" s="8">
        <v>239</v>
      </c>
      <c r="B1220" s="13">
        <v>42736</v>
      </c>
      <c r="C1220" s="10">
        <v>2</v>
      </c>
      <c r="D1220" s="10" t="s">
        <v>106</v>
      </c>
      <c r="E1220" s="10" t="s">
        <v>279</v>
      </c>
      <c r="F1220" s="10" t="s">
        <v>24</v>
      </c>
      <c r="G1220" s="14">
        <v>605</v>
      </c>
      <c r="H1220" s="14">
        <v>1210</v>
      </c>
      <c r="I1220" s="14">
        <v>7260</v>
      </c>
      <c r="J1220" s="15">
        <v>0.16666666666666666</v>
      </c>
    </row>
    <row r="1221" spans="1:10" x14ac:dyDescent="0.25">
      <c r="A1221" s="9">
        <v>239</v>
      </c>
      <c r="B1221" s="16">
        <v>43101</v>
      </c>
      <c r="C1221" s="11">
        <v>5</v>
      </c>
      <c r="D1221" s="11" t="s">
        <v>106</v>
      </c>
      <c r="E1221" s="11" t="s">
        <v>279</v>
      </c>
      <c r="F1221" s="11" t="s">
        <v>24</v>
      </c>
      <c r="G1221" s="17">
        <v>605</v>
      </c>
      <c r="H1221" s="17">
        <v>3025</v>
      </c>
      <c r="I1221" s="17">
        <v>7260</v>
      </c>
      <c r="J1221" s="18">
        <v>0.41666666666666669</v>
      </c>
    </row>
    <row r="1222" spans="1:10" x14ac:dyDescent="0.25">
      <c r="A1222" s="8">
        <v>239</v>
      </c>
      <c r="B1222" s="13">
        <v>43466</v>
      </c>
      <c r="C1222" s="10">
        <v>6</v>
      </c>
      <c r="D1222" s="10" t="s">
        <v>106</v>
      </c>
      <c r="E1222" s="10" t="s">
        <v>279</v>
      </c>
      <c r="F1222" s="10" t="s">
        <v>24</v>
      </c>
      <c r="G1222" s="14">
        <v>605</v>
      </c>
      <c r="H1222" s="14">
        <v>3630</v>
      </c>
      <c r="I1222" s="14">
        <v>7260</v>
      </c>
      <c r="J1222" s="15">
        <v>0.5</v>
      </c>
    </row>
    <row r="1223" spans="1:10" x14ac:dyDescent="0.25">
      <c r="A1223" s="9">
        <v>240</v>
      </c>
      <c r="B1223" s="16">
        <v>41275</v>
      </c>
      <c r="C1223" s="11">
        <v>2</v>
      </c>
      <c r="D1223" s="11" t="s">
        <v>106</v>
      </c>
      <c r="E1223" s="11" t="s">
        <v>279</v>
      </c>
      <c r="F1223" s="11" t="s">
        <v>24</v>
      </c>
      <c r="G1223" s="17">
        <v>475</v>
      </c>
      <c r="H1223" s="17">
        <v>950</v>
      </c>
      <c r="I1223" s="17">
        <v>5700</v>
      </c>
      <c r="J1223" s="18">
        <v>0.16666666666666666</v>
      </c>
    </row>
    <row r="1224" spans="1:10" x14ac:dyDescent="0.25">
      <c r="A1224" s="8">
        <v>240</v>
      </c>
      <c r="B1224" s="13">
        <v>41640</v>
      </c>
      <c r="C1224" s="10">
        <v>4</v>
      </c>
      <c r="D1224" s="10" t="s">
        <v>106</v>
      </c>
      <c r="E1224" s="10" t="s">
        <v>279</v>
      </c>
      <c r="F1224" s="10" t="s">
        <v>24</v>
      </c>
      <c r="G1224" s="14">
        <v>475</v>
      </c>
      <c r="H1224" s="14">
        <v>1900</v>
      </c>
      <c r="I1224" s="14">
        <v>5700</v>
      </c>
      <c r="J1224" s="15">
        <v>0.33333333333333331</v>
      </c>
    </row>
    <row r="1225" spans="1:10" x14ac:dyDescent="0.25">
      <c r="A1225" s="9">
        <v>240</v>
      </c>
      <c r="B1225" s="16">
        <v>42005</v>
      </c>
      <c r="C1225" s="11">
        <v>3</v>
      </c>
      <c r="D1225" s="11" t="s">
        <v>106</v>
      </c>
      <c r="E1225" s="11" t="s">
        <v>279</v>
      </c>
      <c r="F1225" s="11" t="s">
        <v>24</v>
      </c>
      <c r="G1225" s="17">
        <v>475</v>
      </c>
      <c r="H1225" s="17">
        <v>1425</v>
      </c>
      <c r="I1225" s="17">
        <v>5700</v>
      </c>
      <c r="J1225" s="18">
        <v>0.25</v>
      </c>
    </row>
    <row r="1226" spans="1:10" x14ac:dyDescent="0.25">
      <c r="A1226" s="8">
        <v>240</v>
      </c>
      <c r="B1226" s="13">
        <v>42370</v>
      </c>
      <c r="C1226" s="10">
        <v>6</v>
      </c>
      <c r="D1226" s="10" t="s">
        <v>106</v>
      </c>
      <c r="E1226" s="10" t="s">
        <v>279</v>
      </c>
      <c r="F1226" s="10" t="s">
        <v>24</v>
      </c>
      <c r="G1226" s="14">
        <v>475</v>
      </c>
      <c r="H1226" s="14">
        <v>2850</v>
      </c>
      <c r="I1226" s="14">
        <v>5700</v>
      </c>
      <c r="J1226" s="15">
        <v>0.5</v>
      </c>
    </row>
    <row r="1227" spans="1:10" x14ac:dyDescent="0.25">
      <c r="A1227" s="9">
        <v>240</v>
      </c>
      <c r="B1227" s="16">
        <v>42736</v>
      </c>
      <c r="C1227" s="11">
        <v>12</v>
      </c>
      <c r="D1227" s="11" t="s">
        <v>106</v>
      </c>
      <c r="E1227" s="11" t="s">
        <v>279</v>
      </c>
      <c r="F1227" s="11" t="s">
        <v>24</v>
      </c>
      <c r="G1227" s="17">
        <v>475</v>
      </c>
      <c r="H1227" s="17">
        <v>5700</v>
      </c>
      <c r="I1227" s="17">
        <v>5700</v>
      </c>
      <c r="J1227" s="18">
        <v>1</v>
      </c>
    </row>
    <row r="1228" spans="1:10" x14ac:dyDescent="0.25">
      <c r="A1228" s="8">
        <v>240</v>
      </c>
      <c r="B1228" s="13">
        <v>43101</v>
      </c>
      <c r="C1228" s="10">
        <v>12</v>
      </c>
      <c r="D1228" s="10" t="s">
        <v>106</v>
      </c>
      <c r="E1228" s="10" t="s">
        <v>279</v>
      </c>
      <c r="F1228" s="10" t="s">
        <v>24</v>
      </c>
      <c r="G1228" s="14">
        <v>475</v>
      </c>
      <c r="H1228" s="14">
        <v>5700</v>
      </c>
      <c r="I1228" s="14">
        <v>5700</v>
      </c>
      <c r="J1228" s="15">
        <v>1</v>
      </c>
    </row>
    <row r="1229" spans="1:10" x14ac:dyDescent="0.25">
      <c r="A1229" s="9">
        <v>240</v>
      </c>
      <c r="B1229" s="16">
        <v>43466</v>
      </c>
      <c r="C1229" s="11">
        <v>12</v>
      </c>
      <c r="D1229" s="11" t="s">
        <v>106</v>
      </c>
      <c r="E1229" s="11" t="s">
        <v>279</v>
      </c>
      <c r="F1229" s="11" t="s">
        <v>24</v>
      </c>
      <c r="G1229" s="17">
        <v>475</v>
      </c>
      <c r="H1229" s="17">
        <v>5700</v>
      </c>
      <c r="I1229" s="17">
        <v>5700</v>
      </c>
      <c r="J1229" s="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AE545-D290-4351-A91D-A737DB848116}">
  <dimension ref="A1:K665"/>
  <sheetViews>
    <sheetView workbookViewId="0">
      <selection activeCell="D2" sqref="D2"/>
    </sheetView>
  </sheetViews>
  <sheetFormatPr defaultRowHeight="15" x14ac:dyDescent="0.25"/>
  <cols>
    <col min="1" max="1" width="15.85546875" customWidth="1"/>
    <col min="2" max="2" width="15.7109375" customWidth="1"/>
    <col min="3" max="3" width="17" customWidth="1"/>
    <col min="4" max="4" width="20" customWidth="1"/>
    <col min="5" max="5" width="15" customWidth="1"/>
    <col min="6" max="6" width="18" customWidth="1"/>
    <col min="7" max="7" width="16.85546875" customWidth="1"/>
    <col min="8" max="8" width="14.28515625" customWidth="1"/>
    <col min="9" max="9" width="16" customWidth="1"/>
    <col min="10" max="10" width="13.28515625" customWidth="1"/>
    <col min="11" max="11" width="16.42578125" customWidth="1"/>
  </cols>
  <sheetData>
    <row r="1" spans="1:11" x14ac:dyDescent="0.25">
      <c r="A1" s="5" t="s">
        <v>7</v>
      </c>
      <c r="B1" s="6" t="s">
        <v>1</v>
      </c>
      <c r="C1" s="6" t="s">
        <v>8</v>
      </c>
      <c r="D1" s="6" t="s">
        <v>301</v>
      </c>
      <c r="E1" s="6" t="s">
        <v>302</v>
      </c>
      <c r="F1" s="6" t="s">
        <v>303</v>
      </c>
      <c r="G1" s="6" t="s">
        <v>304</v>
      </c>
      <c r="H1" s="6" t="s">
        <v>305</v>
      </c>
      <c r="I1" s="6" t="s">
        <v>306</v>
      </c>
      <c r="J1" s="7" t="s">
        <v>307</v>
      </c>
    </row>
    <row r="2" spans="1:11" x14ac:dyDescent="0.25">
      <c r="A2" s="8">
        <v>2</v>
      </c>
      <c r="B2" s="13">
        <v>36892</v>
      </c>
      <c r="C2" s="10">
        <v>11</v>
      </c>
      <c r="D2" s="10" t="s">
        <v>21</v>
      </c>
      <c r="E2" s="10" t="s">
        <v>22</v>
      </c>
      <c r="F2" s="10" t="s">
        <v>24</v>
      </c>
      <c r="G2" s="14">
        <v>600</v>
      </c>
      <c r="H2" s="14">
        <v>6600</v>
      </c>
      <c r="I2" s="14">
        <v>7200</v>
      </c>
      <c r="J2" s="15">
        <v>0.91666666666666663</v>
      </c>
    </row>
    <row r="3" spans="1:11" x14ac:dyDescent="0.25">
      <c r="A3" s="9">
        <v>2</v>
      </c>
      <c r="B3" s="16">
        <v>37257</v>
      </c>
      <c r="C3" s="11">
        <v>12</v>
      </c>
      <c r="D3" s="11" t="s">
        <v>21</v>
      </c>
      <c r="E3" s="11" t="s">
        <v>22</v>
      </c>
      <c r="F3" s="11" t="s">
        <v>24</v>
      </c>
      <c r="G3" s="17">
        <v>600</v>
      </c>
      <c r="H3" s="17">
        <v>7200</v>
      </c>
      <c r="I3" s="17">
        <v>7200</v>
      </c>
      <c r="J3" s="18">
        <v>1</v>
      </c>
      <c r="K3">
        <f>COUNT(J2:J665)</f>
        <v>664</v>
      </c>
    </row>
    <row r="4" spans="1:11" x14ac:dyDescent="0.25">
      <c r="A4" s="8">
        <v>2</v>
      </c>
      <c r="B4" s="13">
        <v>37622</v>
      </c>
      <c r="C4" s="10">
        <v>12</v>
      </c>
      <c r="D4" s="10" t="s">
        <v>21</v>
      </c>
      <c r="E4" s="10" t="s">
        <v>22</v>
      </c>
      <c r="F4" s="10" t="s">
        <v>24</v>
      </c>
      <c r="G4" s="14">
        <v>600</v>
      </c>
      <c r="H4" s="14">
        <v>7200</v>
      </c>
      <c r="I4" s="14">
        <v>7200</v>
      </c>
      <c r="J4" s="15">
        <v>1</v>
      </c>
      <c r="K4" s="4">
        <f>SUM(J2:J665)</f>
        <v>424.25000000000074</v>
      </c>
    </row>
    <row r="5" spans="1:11" x14ac:dyDescent="0.25">
      <c r="A5" s="9">
        <v>2</v>
      </c>
      <c r="B5" s="16">
        <v>37987</v>
      </c>
      <c r="C5" s="11">
        <v>10</v>
      </c>
      <c r="D5" s="11" t="s">
        <v>21</v>
      </c>
      <c r="E5" s="11" t="s">
        <v>22</v>
      </c>
      <c r="F5" s="11" t="s">
        <v>24</v>
      </c>
      <c r="G5" s="17">
        <v>600</v>
      </c>
      <c r="H5" s="17">
        <v>6000</v>
      </c>
      <c r="I5" s="17">
        <v>7200</v>
      </c>
      <c r="J5" s="18">
        <v>0.83333333333333337</v>
      </c>
      <c r="K5" s="12">
        <f>K4/K3</f>
        <v>0.63893072289156738</v>
      </c>
    </row>
    <row r="6" spans="1:11" x14ac:dyDescent="0.25">
      <c r="A6" s="8">
        <v>2</v>
      </c>
      <c r="B6" s="13">
        <v>38353</v>
      </c>
      <c r="C6" s="10">
        <v>11</v>
      </c>
      <c r="D6" s="10" t="s">
        <v>21</v>
      </c>
      <c r="E6" s="10" t="s">
        <v>22</v>
      </c>
      <c r="F6" s="10" t="s">
        <v>24</v>
      </c>
      <c r="G6" s="14">
        <v>600</v>
      </c>
      <c r="H6" s="14">
        <v>6600</v>
      </c>
      <c r="I6" s="14">
        <v>7200</v>
      </c>
      <c r="J6" s="15">
        <v>0.91666666666666663</v>
      </c>
    </row>
    <row r="7" spans="1:11" x14ac:dyDescent="0.25">
      <c r="A7" s="9">
        <v>2</v>
      </c>
      <c r="B7" s="16">
        <v>38718</v>
      </c>
      <c r="C7" s="11">
        <v>8</v>
      </c>
      <c r="D7" s="11" t="s">
        <v>21</v>
      </c>
      <c r="E7" s="11" t="s">
        <v>22</v>
      </c>
      <c r="F7" s="11" t="s">
        <v>24</v>
      </c>
      <c r="G7" s="17">
        <v>600</v>
      </c>
      <c r="H7" s="17">
        <v>4800</v>
      </c>
      <c r="I7" s="17">
        <v>7200</v>
      </c>
      <c r="J7" s="18">
        <v>0.66666666666666663</v>
      </c>
    </row>
    <row r="8" spans="1:11" x14ac:dyDescent="0.25">
      <c r="A8" s="8">
        <v>2</v>
      </c>
      <c r="B8" s="13">
        <v>39083</v>
      </c>
      <c r="C8" s="10">
        <v>10</v>
      </c>
      <c r="D8" s="10" t="s">
        <v>21</v>
      </c>
      <c r="E8" s="10" t="s">
        <v>22</v>
      </c>
      <c r="F8" s="10" t="s">
        <v>24</v>
      </c>
      <c r="G8" s="14">
        <v>600</v>
      </c>
      <c r="H8" s="14">
        <v>6000</v>
      </c>
      <c r="I8" s="14">
        <v>7200</v>
      </c>
      <c r="J8" s="15">
        <v>0.83333333333333337</v>
      </c>
    </row>
    <row r="9" spans="1:11" x14ac:dyDescent="0.25">
      <c r="A9" s="9">
        <v>2</v>
      </c>
      <c r="B9" s="16">
        <v>39448</v>
      </c>
      <c r="C9" s="11">
        <v>10</v>
      </c>
      <c r="D9" s="11" t="s">
        <v>21</v>
      </c>
      <c r="E9" s="11" t="s">
        <v>22</v>
      </c>
      <c r="F9" s="11" t="s">
        <v>24</v>
      </c>
      <c r="G9" s="17">
        <v>600</v>
      </c>
      <c r="H9" s="17">
        <v>6000</v>
      </c>
      <c r="I9" s="17">
        <v>7200</v>
      </c>
      <c r="J9" s="18">
        <v>0.83333333333333337</v>
      </c>
    </row>
    <row r="10" spans="1:11" x14ac:dyDescent="0.25">
      <c r="A10" s="8">
        <v>2</v>
      </c>
      <c r="B10" s="13">
        <v>39814</v>
      </c>
      <c r="C10" s="10">
        <v>10</v>
      </c>
      <c r="D10" s="10" t="s">
        <v>21</v>
      </c>
      <c r="E10" s="10" t="s">
        <v>22</v>
      </c>
      <c r="F10" s="10" t="s">
        <v>24</v>
      </c>
      <c r="G10" s="14">
        <v>600</v>
      </c>
      <c r="H10" s="14">
        <v>6000</v>
      </c>
      <c r="I10" s="14">
        <v>7200</v>
      </c>
      <c r="J10" s="15">
        <v>0.83333333333333337</v>
      </c>
    </row>
    <row r="11" spans="1:11" x14ac:dyDescent="0.25">
      <c r="A11" s="9">
        <v>2</v>
      </c>
      <c r="B11" s="16">
        <v>40179</v>
      </c>
      <c r="C11" s="11">
        <v>11</v>
      </c>
      <c r="D11" s="11" t="s">
        <v>21</v>
      </c>
      <c r="E11" s="11" t="s">
        <v>22</v>
      </c>
      <c r="F11" s="11" t="s">
        <v>24</v>
      </c>
      <c r="G11" s="17">
        <v>600</v>
      </c>
      <c r="H11" s="17">
        <v>6600</v>
      </c>
      <c r="I11" s="17">
        <v>7200</v>
      </c>
      <c r="J11" s="18">
        <v>0.91666666666666663</v>
      </c>
    </row>
    <row r="12" spans="1:11" x14ac:dyDescent="0.25">
      <c r="A12" s="8">
        <v>2</v>
      </c>
      <c r="B12" s="13">
        <v>40544</v>
      </c>
      <c r="C12" s="10">
        <v>12</v>
      </c>
      <c r="D12" s="10" t="s">
        <v>21</v>
      </c>
      <c r="E12" s="10" t="s">
        <v>22</v>
      </c>
      <c r="F12" s="10" t="s">
        <v>24</v>
      </c>
      <c r="G12" s="14">
        <v>600</v>
      </c>
      <c r="H12" s="14">
        <v>7200</v>
      </c>
      <c r="I12" s="14">
        <v>7200</v>
      </c>
      <c r="J12" s="15">
        <v>1</v>
      </c>
    </row>
    <row r="13" spans="1:11" x14ac:dyDescent="0.25">
      <c r="A13" s="9">
        <v>2</v>
      </c>
      <c r="B13" s="16">
        <v>40909</v>
      </c>
      <c r="C13" s="11">
        <v>12</v>
      </c>
      <c r="D13" s="11" t="s">
        <v>21</v>
      </c>
      <c r="E13" s="11" t="s">
        <v>22</v>
      </c>
      <c r="F13" s="11" t="s">
        <v>24</v>
      </c>
      <c r="G13" s="17">
        <v>600</v>
      </c>
      <c r="H13" s="17">
        <v>7200</v>
      </c>
      <c r="I13" s="17">
        <v>7200</v>
      </c>
      <c r="J13" s="18">
        <v>1</v>
      </c>
    </row>
    <row r="14" spans="1:11" x14ac:dyDescent="0.25">
      <c r="A14" s="8">
        <v>2</v>
      </c>
      <c r="B14" s="13">
        <v>41275</v>
      </c>
      <c r="C14" s="10">
        <v>11</v>
      </c>
      <c r="D14" s="10" t="s">
        <v>21</v>
      </c>
      <c r="E14" s="10" t="s">
        <v>22</v>
      </c>
      <c r="F14" s="10" t="s">
        <v>24</v>
      </c>
      <c r="G14" s="14">
        <v>600</v>
      </c>
      <c r="H14" s="14">
        <v>6600</v>
      </c>
      <c r="I14" s="14">
        <v>7200</v>
      </c>
      <c r="J14" s="15">
        <v>0.91666666666666663</v>
      </c>
    </row>
    <row r="15" spans="1:11" x14ac:dyDescent="0.25">
      <c r="A15" s="9">
        <v>2</v>
      </c>
      <c r="B15" s="16">
        <v>41640</v>
      </c>
      <c r="C15" s="11">
        <v>12</v>
      </c>
      <c r="D15" s="11" t="s">
        <v>21</v>
      </c>
      <c r="E15" s="11" t="s">
        <v>22</v>
      </c>
      <c r="F15" s="11" t="s">
        <v>24</v>
      </c>
      <c r="G15" s="17">
        <v>600</v>
      </c>
      <c r="H15" s="17">
        <v>7200</v>
      </c>
      <c r="I15" s="17">
        <v>7200</v>
      </c>
      <c r="J15" s="18">
        <v>1</v>
      </c>
    </row>
    <row r="16" spans="1:11" x14ac:dyDescent="0.25">
      <c r="A16" s="8">
        <v>2</v>
      </c>
      <c r="B16" s="13">
        <v>42005</v>
      </c>
      <c r="C16" s="10">
        <v>12</v>
      </c>
      <c r="D16" s="10" t="s">
        <v>21</v>
      </c>
      <c r="E16" s="10" t="s">
        <v>22</v>
      </c>
      <c r="F16" s="10" t="s">
        <v>24</v>
      </c>
      <c r="G16" s="14">
        <v>600</v>
      </c>
      <c r="H16" s="14">
        <v>7200</v>
      </c>
      <c r="I16" s="14">
        <v>7200</v>
      </c>
      <c r="J16" s="15">
        <v>1</v>
      </c>
    </row>
    <row r="17" spans="1:10" x14ac:dyDescent="0.25">
      <c r="A17" s="9">
        <v>2</v>
      </c>
      <c r="B17" s="16">
        <v>42370</v>
      </c>
      <c r="C17" s="11">
        <v>11</v>
      </c>
      <c r="D17" s="11" t="s">
        <v>21</v>
      </c>
      <c r="E17" s="11" t="s">
        <v>22</v>
      </c>
      <c r="F17" s="11" t="s">
        <v>24</v>
      </c>
      <c r="G17" s="17">
        <v>600</v>
      </c>
      <c r="H17" s="17">
        <v>6600</v>
      </c>
      <c r="I17" s="17">
        <v>7200</v>
      </c>
      <c r="J17" s="18">
        <v>0.91666666666666663</v>
      </c>
    </row>
    <row r="18" spans="1:10" x14ac:dyDescent="0.25">
      <c r="A18" s="8">
        <v>2</v>
      </c>
      <c r="B18" s="13">
        <v>42736</v>
      </c>
      <c r="C18" s="10">
        <v>11</v>
      </c>
      <c r="D18" s="10" t="s">
        <v>21</v>
      </c>
      <c r="E18" s="10" t="s">
        <v>22</v>
      </c>
      <c r="F18" s="10" t="s">
        <v>24</v>
      </c>
      <c r="G18" s="14">
        <v>600</v>
      </c>
      <c r="H18" s="14">
        <v>6600</v>
      </c>
      <c r="I18" s="14">
        <v>7200</v>
      </c>
      <c r="J18" s="15">
        <v>0.91666666666666663</v>
      </c>
    </row>
    <row r="19" spans="1:10" x14ac:dyDescent="0.25">
      <c r="A19" s="9">
        <v>2</v>
      </c>
      <c r="B19" s="16">
        <v>43101</v>
      </c>
      <c r="C19" s="11">
        <v>12</v>
      </c>
      <c r="D19" s="11" t="s">
        <v>21</v>
      </c>
      <c r="E19" s="11" t="s">
        <v>22</v>
      </c>
      <c r="F19" s="11" t="s">
        <v>24</v>
      </c>
      <c r="G19" s="17">
        <v>600</v>
      </c>
      <c r="H19" s="17">
        <v>7200</v>
      </c>
      <c r="I19" s="17">
        <v>7200</v>
      </c>
      <c r="J19" s="18">
        <v>1</v>
      </c>
    </row>
    <row r="20" spans="1:10" x14ac:dyDescent="0.25">
      <c r="A20" s="8">
        <v>2</v>
      </c>
      <c r="B20" s="13">
        <v>43466</v>
      </c>
      <c r="C20" s="10">
        <v>10</v>
      </c>
      <c r="D20" s="10" t="s">
        <v>21</v>
      </c>
      <c r="E20" s="10" t="s">
        <v>22</v>
      </c>
      <c r="F20" s="10" t="s">
        <v>24</v>
      </c>
      <c r="G20" s="14">
        <v>600</v>
      </c>
      <c r="H20" s="14">
        <v>6000</v>
      </c>
      <c r="I20" s="14">
        <v>7200</v>
      </c>
      <c r="J20" s="15">
        <v>0.83333333333333337</v>
      </c>
    </row>
    <row r="21" spans="1:10" x14ac:dyDescent="0.25">
      <c r="A21" s="9">
        <v>3</v>
      </c>
      <c r="B21" s="16">
        <v>36892</v>
      </c>
      <c r="C21" s="11">
        <v>8</v>
      </c>
      <c r="D21" s="11" t="s">
        <v>21</v>
      </c>
      <c r="E21" s="11" t="s">
        <v>22</v>
      </c>
      <c r="F21" s="11" t="s">
        <v>26</v>
      </c>
      <c r="G21" s="17">
        <v>540</v>
      </c>
      <c r="H21" s="17">
        <v>4320</v>
      </c>
      <c r="I21" s="17">
        <v>6480</v>
      </c>
      <c r="J21" s="18">
        <v>0.66666666666666663</v>
      </c>
    </row>
    <row r="22" spans="1:10" x14ac:dyDescent="0.25">
      <c r="A22" s="8">
        <v>3</v>
      </c>
      <c r="B22" s="13">
        <v>37257</v>
      </c>
      <c r="C22" s="10">
        <v>11</v>
      </c>
      <c r="D22" s="10" t="s">
        <v>21</v>
      </c>
      <c r="E22" s="10" t="s">
        <v>22</v>
      </c>
      <c r="F22" s="10" t="s">
        <v>26</v>
      </c>
      <c r="G22" s="14">
        <v>540</v>
      </c>
      <c r="H22" s="14">
        <v>5940</v>
      </c>
      <c r="I22" s="14">
        <v>6480</v>
      </c>
      <c r="J22" s="15">
        <v>0.91666666666666663</v>
      </c>
    </row>
    <row r="23" spans="1:10" x14ac:dyDescent="0.25">
      <c r="A23" s="9">
        <v>3</v>
      </c>
      <c r="B23" s="16">
        <v>37622</v>
      </c>
      <c r="C23" s="11">
        <v>10</v>
      </c>
      <c r="D23" s="11" t="s">
        <v>21</v>
      </c>
      <c r="E23" s="11" t="s">
        <v>22</v>
      </c>
      <c r="F23" s="11" t="s">
        <v>26</v>
      </c>
      <c r="G23" s="17">
        <v>540</v>
      </c>
      <c r="H23" s="17">
        <v>5400</v>
      </c>
      <c r="I23" s="17">
        <v>6480</v>
      </c>
      <c r="J23" s="18">
        <v>0.83333333333333337</v>
      </c>
    </row>
    <row r="24" spans="1:10" x14ac:dyDescent="0.25">
      <c r="A24" s="8">
        <v>3</v>
      </c>
      <c r="B24" s="13">
        <v>37987</v>
      </c>
      <c r="C24" s="10">
        <v>12</v>
      </c>
      <c r="D24" s="10" t="s">
        <v>21</v>
      </c>
      <c r="E24" s="10" t="s">
        <v>22</v>
      </c>
      <c r="F24" s="10" t="s">
        <v>26</v>
      </c>
      <c r="G24" s="14">
        <v>540</v>
      </c>
      <c r="H24" s="14">
        <v>6480</v>
      </c>
      <c r="I24" s="14">
        <v>6480</v>
      </c>
      <c r="J24" s="15">
        <v>1</v>
      </c>
    </row>
    <row r="25" spans="1:10" x14ac:dyDescent="0.25">
      <c r="A25" s="9">
        <v>3</v>
      </c>
      <c r="B25" s="16">
        <v>38353</v>
      </c>
      <c r="C25" s="11">
        <v>9</v>
      </c>
      <c r="D25" s="11" t="s">
        <v>21</v>
      </c>
      <c r="E25" s="11" t="s">
        <v>22</v>
      </c>
      <c r="F25" s="11" t="s">
        <v>26</v>
      </c>
      <c r="G25" s="17">
        <v>540</v>
      </c>
      <c r="H25" s="17">
        <v>4860</v>
      </c>
      <c r="I25" s="17">
        <v>6480</v>
      </c>
      <c r="J25" s="18">
        <v>0.75</v>
      </c>
    </row>
    <row r="26" spans="1:10" x14ac:dyDescent="0.25">
      <c r="A26" s="8">
        <v>3</v>
      </c>
      <c r="B26" s="13">
        <v>38718</v>
      </c>
      <c r="C26" s="10">
        <v>10</v>
      </c>
      <c r="D26" s="10" t="s">
        <v>21</v>
      </c>
      <c r="E26" s="10" t="s">
        <v>22</v>
      </c>
      <c r="F26" s="10" t="s">
        <v>26</v>
      </c>
      <c r="G26" s="14">
        <v>540</v>
      </c>
      <c r="H26" s="14">
        <v>5400</v>
      </c>
      <c r="I26" s="14">
        <v>6480</v>
      </c>
      <c r="J26" s="15">
        <v>0.83333333333333337</v>
      </c>
    </row>
    <row r="27" spans="1:10" x14ac:dyDescent="0.25">
      <c r="A27" s="9">
        <v>3</v>
      </c>
      <c r="B27" s="16">
        <v>39083</v>
      </c>
      <c r="C27" s="11">
        <v>8</v>
      </c>
      <c r="D27" s="11" t="s">
        <v>21</v>
      </c>
      <c r="E27" s="11" t="s">
        <v>22</v>
      </c>
      <c r="F27" s="11" t="s">
        <v>26</v>
      </c>
      <c r="G27" s="17">
        <v>540</v>
      </c>
      <c r="H27" s="17">
        <v>4320</v>
      </c>
      <c r="I27" s="17">
        <v>6480</v>
      </c>
      <c r="J27" s="18">
        <v>0.66666666666666663</v>
      </c>
    </row>
    <row r="28" spans="1:10" x14ac:dyDescent="0.25">
      <c r="A28" s="8">
        <v>3</v>
      </c>
      <c r="B28" s="13">
        <v>39448</v>
      </c>
      <c r="C28" s="10">
        <v>10</v>
      </c>
      <c r="D28" s="10" t="s">
        <v>21</v>
      </c>
      <c r="E28" s="10" t="s">
        <v>22</v>
      </c>
      <c r="F28" s="10" t="s">
        <v>26</v>
      </c>
      <c r="G28" s="14">
        <v>540</v>
      </c>
      <c r="H28" s="14">
        <v>5400</v>
      </c>
      <c r="I28" s="14">
        <v>6480</v>
      </c>
      <c r="J28" s="15">
        <v>0.83333333333333337</v>
      </c>
    </row>
    <row r="29" spans="1:10" x14ac:dyDescent="0.25">
      <c r="A29" s="9">
        <v>3</v>
      </c>
      <c r="B29" s="16">
        <v>39814</v>
      </c>
      <c r="C29" s="11">
        <v>10</v>
      </c>
      <c r="D29" s="11" t="s">
        <v>21</v>
      </c>
      <c r="E29" s="11" t="s">
        <v>22</v>
      </c>
      <c r="F29" s="11" t="s">
        <v>26</v>
      </c>
      <c r="G29" s="17">
        <v>540</v>
      </c>
      <c r="H29" s="17">
        <v>5400</v>
      </c>
      <c r="I29" s="17">
        <v>6480</v>
      </c>
      <c r="J29" s="18">
        <v>0.83333333333333337</v>
      </c>
    </row>
    <row r="30" spans="1:10" x14ac:dyDescent="0.25">
      <c r="A30" s="8">
        <v>3</v>
      </c>
      <c r="B30" s="13">
        <v>40179</v>
      </c>
      <c r="C30" s="10">
        <v>9</v>
      </c>
      <c r="D30" s="10" t="s">
        <v>21</v>
      </c>
      <c r="E30" s="10" t="s">
        <v>22</v>
      </c>
      <c r="F30" s="10" t="s">
        <v>26</v>
      </c>
      <c r="G30" s="14">
        <v>540</v>
      </c>
      <c r="H30" s="14">
        <v>4860</v>
      </c>
      <c r="I30" s="14">
        <v>6480</v>
      </c>
      <c r="J30" s="15">
        <v>0.75</v>
      </c>
    </row>
    <row r="31" spans="1:10" x14ac:dyDescent="0.25">
      <c r="A31" s="9">
        <v>3</v>
      </c>
      <c r="B31" s="16">
        <v>40544</v>
      </c>
      <c r="C31" s="11">
        <v>12</v>
      </c>
      <c r="D31" s="11" t="s">
        <v>21</v>
      </c>
      <c r="E31" s="11" t="s">
        <v>22</v>
      </c>
      <c r="F31" s="11" t="s">
        <v>26</v>
      </c>
      <c r="G31" s="17">
        <v>540</v>
      </c>
      <c r="H31" s="17">
        <v>6480</v>
      </c>
      <c r="I31" s="17">
        <v>6480</v>
      </c>
      <c r="J31" s="18">
        <v>1</v>
      </c>
    </row>
    <row r="32" spans="1:10" x14ac:dyDescent="0.25">
      <c r="A32" s="8">
        <v>3</v>
      </c>
      <c r="B32" s="13">
        <v>40909</v>
      </c>
      <c r="C32" s="10">
        <v>8</v>
      </c>
      <c r="D32" s="10" t="s">
        <v>21</v>
      </c>
      <c r="E32" s="10" t="s">
        <v>22</v>
      </c>
      <c r="F32" s="10" t="s">
        <v>26</v>
      </c>
      <c r="G32" s="14">
        <v>540</v>
      </c>
      <c r="H32" s="14">
        <v>4320</v>
      </c>
      <c r="I32" s="14">
        <v>6480</v>
      </c>
      <c r="J32" s="15">
        <v>0.66666666666666663</v>
      </c>
    </row>
    <row r="33" spans="1:10" x14ac:dyDescent="0.25">
      <c r="A33" s="9">
        <v>3</v>
      </c>
      <c r="B33" s="16">
        <v>41275</v>
      </c>
      <c r="C33" s="11">
        <v>12</v>
      </c>
      <c r="D33" s="11" t="s">
        <v>21</v>
      </c>
      <c r="E33" s="11" t="s">
        <v>22</v>
      </c>
      <c r="F33" s="11" t="s">
        <v>26</v>
      </c>
      <c r="G33" s="17">
        <v>540</v>
      </c>
      <c r="H33" s="17">
        <v>6480</v>
      </c>
      <c r="I33" s="17">
        <v>6480</v>
      </c>
      <c r="J33" s="18">
        <v>1</v>
      </c>
    </row>
    <row r="34" spans="1:10" x14ac:dyDescent="0.25">
      <c r="A34" s="8">
        <v>3</v>
      </c>
      <c r="B34" s="13">
        <v>41640</v>
      </c>
      <c r="C34" s="10">
        <v>11</v>
      </c>
      <c r="D34" s="10" t="s">
        <v>21</v>
      </c>
      <c r="E34" s="10" t="s">
        <v>22</v>
      </c>
      <c r="F34" s="10" t="s">
        <v>26</v>
      </c>
      <c r="G34" s="14">
        <v>540</v>
      </c>
      <c r="H34" s="14">
        <v>5940</v>
      </c>
      <c r="I34" s="14">
        <v>6480</v>
      </c>
      <c r="J34" s="15">
        <v>0.91666666666666663</v>
      </c>
    </row>
    <row r="35" spans="1:10" x14ac:dyDescent="0.25">
      <c r="A35" s="9">
        <v>3</v>
      </c>
      <c r="B35" s="16">
        <v>42005</v>
      </c>
      <c r="C35" s="11">
        <v>10</v>
      </c>
      <c r="D35" s="11" t="s">
        <v>21</v>
      </c>
      <c r="E35" s="11" t="s">
        <v>22</v>
      </c>
      <c r="F35" s="11" t="s">
        <v>26</v>
      </c>
      <c r="G35" s="17">
        <v>540</v>
      </c>
      <c r="H35" s="17">
        <v>5400</v>
      </c>
      <c r="I35" s="17">
        <v>6480</v>
      </c>
      <c r="J35" s="18">
        <v>0.83333333333333337</v>
      </c>
    </row>
    <row r="36" spans="1:10" x14ac:dyDescent="0.25">
      <c r="A36" s="8">
        <v>3</v>
      </c>
      <c r="B36" s="13">
        <v>42370</v>
      </c>
      <c r="C36" s="10">
        <v>9</v>
      </c>
      <c r="D36" s="10" t="s">
        <v>21</v>
      </c>
      <c r="E36" s="10" t="s">
        <v>22</v>
      </c>
      <c r="F36" s="10" t="s">
        <v>26</v>
      </c>
      <c r="G36" s="14">
        <v>540</v>
      </c>
      <c r="H36" s="14">
        <v>4860</v>
      </c>
      <c r="I36" s="14">
        <v>6480</v>
      </c>
      <c r="J36" s="15">
        <v>0.75</v>
      </c>
    </row>
    <row r="37" spans="1:10" x14ac:dyDescent="0.25">
      <c r="A37" s="9">
        <v>3</v>
      </c>
      <c r="B37" s="16">
        <v>42736</v>
      </c>
      <c r="C37" s="11">
        <v>9</v>
      </c>
      <c r="D37" s="11" t="s">
        <v>21</v>
      </c>
      <c r="E37" s="11" t="s">
        <v>22</v>
      </c>
      <c r="F37" s="11" t="s">
        <v>26</v>
      </c>
      <c r="G37" s="17">
        <v>540</v>
      </c>
      <c r="H37" s="17">
        <v>4860</v>
      </c>
      <c r="I37" s="17">
        <v>6480</v>
      </c>
      <c r="J37" s="18">
        <v>0.75</v>
      </c>
    </row>
    <row r="38" spans="1:10" x14ac:dyDescent="0.25">
      <c r="A38" s="8">
        <v>3</v>
      </c>
      <c r="B38" s="13">
        <v>43101</v>
      </c>
      <c r="C38" s="10">
        <v>10</v>
      </c>
      <c r="D38" s="10" t="s">
        <v>21</v>
      </c>
      <c r="E38" s="10" t="s">
        <v>22</v>
      </c>
      <c r="F38" s="10" t="s">
        <v>26</v>
      </c>
      <c r="G38" s="14">
        <v>540</v>
      </c>
      <c r="H38" s="14">
        <v>5400</v>
      </c>
      <c r="I38" s="14">
        <v>6480</v>
      </c>
      <c r="J38" s="15">
        <v>0.83333333333333337</v>
      </c>
    </row>
    <row r="39" spans="1:10" x14ac:dyDescent="0.25">
      <c r="A39" s="9">
        <v>3</v>
      </c>
      <c r="B39" s="16">
        <v>43466</v>
      </c>
      <c r="C39" s="11">
        <v>11</v>
      </c>
      <c r="D39" s="11" t="s">
        <v>21</v>
      </c>
      <c r="E39" s="11" t="s">
        <v>22</v>
      </c>
      <c r="F39" s="11" t="s">
        <v>26</v>
      </c>
      <c r="G39" s="17">
        <v>540</v>
      </c>
      <c r="H39" s="17">
        <v>5940</v>
      </c>
      <c r="I39" s="17">
        <v>6480</v>
      </c>
      <c r="J39" s="18">
        <v>0.91666666666666663</v>
      </c>
    </row>
    <row r="40" spans="1:10" x14ac:dyDescent="0.25">
      <c r="A40" s="8">
        <v>4</v>
      </c>
      <c r="B40" s="13">
        <v>36892</v>
      </c>
      <c r="C40" s="10">
        <v>12</v>
      </c>
      <c r="D40" s="10" t="s">
        <v>21</v>
      </c>
      <c r="E40" s="10" t="s">
        <v>22</v>
      </c>
      <c r="F40" s="10" t="s">
        <v>20</v>
      </c>
      <c r="G40" s="14">
        <v>420</v>
      </c>
      <c r="H40" s="14">
        <v>5040</v>
      </c>
      <c r="I40" s="14">
        <v>5040</v>
      </c>
      <c r="J40" s="15">
        <v>1</v>
      </c>
    </row>
    <row r="41" spans="1:10" x14ac:dyDescent="0.25">
      <c r="A41" s="9">
        <v>4</v>
      </c>
      <c r="B41" s="16">
        <v>37257</v>
      </c>
      <c r="C41" s="11">
        <v>9</v>
      </c>
      <c r="D41" s="11" t="s">
        <v>21</v>
      </c>
      <c r="E41" s="11" t="s">
        <v>22</v>
      </c>
      <c r="F41" s="11" t="s">
        <v>20</v>
      </c>
      <c r="G41" s="17">
        <v>420</v>
      </c>
      <c r="H41" s="17">
        <v>3780</v>
      </c>
      <c r="I41" s="17">
        <v>5040</v>
      </c>
      <c r="J41" s="18">
        <v>0.75</v>
      </c>
    </row>
    <row r="42" spans="1:10" x14ac:dyDescent="0.25">
      <c r="A42" s="8">
        <v>4</v>
      </c>
      <c r="B42" s="13">
        <v>37622</v>
      </c>
      <c r="C42" s="10">
        <v>12</v>
      </c>
      <c r="D42" s="10" t="s">
        <v>21</v>
      </c>
      <c r="E42" s="10" t="s">
        <v>22</v>
      </c>
      <c r="F42" s="10" t="s">
        <v>20</v>
      </c>
      <c r="G42" s="14">
        <v>420</v>
      </c>
      <c r="H42" s="14">
        <v>5040</v>
      </c>
      <c r="I42" s="14">
        <v>5040</v>
      </c>
      <c r="J42" s="15">
        <v>1</v>
      </c>
    </row>
    <row r="43" spans="1:10" x14ac:dyDescent="0.25">
      <c r="A43" s="9">
        <v>4</v>
      </c>
      <c r="B43" s="16">
        <v>37987</v>
      </c>
      <c r="C43" s="11">
        <v>12</v>
      </c>
      <c r="D43" s="11" t="s">
        <v>21</v>
      </c>
      <c r="E43" s="11" t="s">
        <v>22</v>
      </c>
      <c r="F43" s="11" t="s">
        <v>20</v>
      </c>
      <c r="G43" s="17">
        <v>420</v>
      </c>
      <c r="H43" s="17">
        <v>5040</v>
      </c>
      <c r="I43" s="17">
        <v>5040</v>
      </c>
      <c r="J43" s="18">
        <v>1</v>
      </c>
    </row>
    <row r="44" spans="1:10" x14ac:dyDescent="0.25">
      <c r="A44" s="8">
        <v>4</v>
      </c>
      <c r="B44" s="13">
        <v>38353</v>
      </c>
      <c r="C44" s="10">
        <v>11</v>
      </c>
      <c r="D44" s="10" t="s">
        <v>21</v>
      </c>
      <c r="E44" s="10" t="s">
        <v>22</v>
      </c>
      <c r="F44" s="10" t="s">
        <v>20</v>
      </c>
      <c r="G44" s="14">
        <v>420</v>
      </c>
      <c r="H44" s="14">
        <v>4620</v>
      </c>
      <c r="I44" s="14">
        <v>5040</v>
      </c>
      <c r="J44" s="15">
        <v>0.91666666666666663</v>
      </c>
    </row>
    <row r="45" spans="1:10" x14ac:dyDescent="0.25">
      <c r="A45" s="9">
        <v>4</v>
      </c>
      <c r="B45" s="16">
        <v>38718</v>
      </c>
      <c r="C45" s="11">
        <v>9</v>
      </c>
      <c r="D45" s="11" t="s">
        <v>21</v>
      </c>
      <c r="E45" s="11" t="s">
        <v>22</v>
      </c>
      <c r="F45" s="11" t="s">
        <v>20</v>
      </c>
      <c r="G45" s="17">
        <v>420</v>
      </c>
      <c r="H45" s="17">
        <v>3780</v>
      </c>
      <c r="I45" s="17">
        <v>5040</v>
      </c>
      <c r="J45" s="18">
        <v>0.75</v>
      </c>
    </row>
    <row r="46" spans="1:10" x14ac:dyDescent="0.25">
      <c r="A46" s="8">
        <v>4</v>
      </c>
      <c r="B46" s="13">
        <v>39083</v>
      </c>
      <c r="C46" s="10">
        <v>12</v>
      </c>
      <c r="D46" s="10" t="s">
        <v>21</v>
      </c>
      <c r="E46" s="10" t="s">
        <v>22</v>
      </c>
      <c r="F46" s="10" t="s">
        <v>20</v>
      </c>
      <c r="G46" s="14">
        <v>420</v>
      </c>
      <c r="H46" s="14">
        <v>5040</v>
      </c>
      <c r="I46" s="14">
        <v>5040</v>
      </c>
      <c r="J46" s="15">
        <v>1</v>
      </c>
    </row>
    <row r="47" spans="1:10" x14ac:dyDescent="0.25">
      <c r="A47" s="9">
        <v>4</v>
      </c>
      <c r="B47" s="16">
        <v>39448</v>
      </c>
      <c r="C47" s="11">
        <v>9</v>
      </c>
      <c r="D47" s="11" t="s">
        <v>21</v>
      </c>
      <c r="E47" s="11" t="s">
        <v>22</v>
      </c>
      <c r="F47" s="11" t="s">
        <v>20</v>
      </c>
      <c r="G47" s="17">
        <v>420</v>
      </c>
      <c r="H47" s="17">
        <v>3780</v>
      </c>
      <c r="I47" s="17">
        <v>5040</v>
      </c>
      <c r="J47" s="18">
        <v>0.75</v>
      </c>
    </row>
    <row r="48" spans="1:10" x14ac:dyDescent="0.25">
      <c r="A48" s="8">
        <v>4</v>
      </c>
      <c r="B48" s="13">
        <v>39814</v>
      </c>
      <c r="C48" s="10">
        <v>10</v>
      </c>
      <c r="D48" s="10" t="s">
        <v>21</v>
      </c>
      <c r="E48" s="10" t="s">
        <v>22</v>
      </c>
      <c r="F48" s="10" t="s">
        <v>20</v>
      </c>
      <c r="G48" s="14">
        <v>420</v>
      </c>
      <c r="H48" s="14">
        <v>4200</v>
      </c>
      <c r="I48" s="14">
        <v>5040</v>
      </c>
      <c r="J48" s="15">
        <v>0.83333333333333337</v>
      </c>
    </row>
    <row r="49" spans="1:10" x14ac:dyDescent="0.25">
      <c r="A49" s="9">
        <v>4</v>
      </c>
      <c r="B49" s="16">
        <v>40179</v>
      </c>
      <c r="C49" s="11">
        <v>10</v>
      </c>
      <c r="D49" s="11" t="s">
        <v>21</v>
      </c>
      <c r="E49" s="11" t="s">
        <v>22</v>
      </c>
      <c r="F49" s="11" t="s">
        <v>20</v>
      </c>
      <c r="G49" s="17">
        <v>420</v>
      </c>
      <c r="H49" s="17">
        <v>4200</v>
      </c>
      <c r="I49" s="17">
        <v>5040</v>
      </c>
      <c r="J49" s="18">
        <v>0.83333333333333337</v>
      </c>
    </row>
    <row r="50" spans="1:10" x14ac:dyDescent="0.25">
      <c r="A50" s="8">
        <v>4</v>
      </c>
      <c r="B50" s="13">
        <v>40544</v>
      </c>
      <c r="C50" s="10">
        <v>12</v>
      </c>
      <c r="D50" s="10" t="s">
        <v>21</v>
      </c>
      <c r="E50" s="10" t="s">
        <v>22</v>
      </c>
      <c r="F50" s="10" t="s">
        <v>20</v>
      </c>
      <c r="G50" s="14">
        <v>420</v>
      </c>
      <c r="H50" s="14">
        <v>5040</v>
      </c>
      <c r="I50" s="14">
        <v>5040</v>
      </c>
      <c r="J50" s="15">
        <v>1</v>
      </c>
    </row>
    <row r="51" spans="1:10" x14ac:dyDescent="0.25">
      <c r="A51" s="9">
        <v>4</v>
      </c>
      <c r="B51" s="16">
        <v>40909</v>
      </c>
      <c r="C51" s="11">
        <v>10</v>
      </c>
      <c r="D51" s="11" t="s">
        <v>21</v>
      </c>
      <c r="E51" s="11" t="s">
        <v>22</v>
      </c>
      <c r="F51" s="11" t="s">
        <v>20</v>
      </c>
      <c r="G51" s="17">
        <v>420</v>
      </c>
      <c r="H51" s="17">
        <v>4200</v>
      </c>
      <c r="I51" s="17">
        <v>5040</v>
      </c>
      <c r="J51" s="18">
        <v>0.83333333333333337</v>
      </c>
    </row>
    <row r="52" spans="1:10" x14ac:dyDescent="0.25">
      <c r="A52" s="8">
        <v>4</v>
      </c>
      <c r="B52" s="13">
        <v>41275</v>
      </c>
      <c r="C52" s="10">
        <v>12</v>
      </c>
      <c r="D52" s="10" t="s">
        <v>21</v>
      </c>
      <c r="E52" s="10" t="s">
        <v>22</v>
      </c>
      <c r="F52" s="10" t="s">
        <v>20</v>
      </c>
      <c r="G52" s="14">
        <v>420</v>
      </c>
      <c r="H52" s="14">
        <v>5040</v>
      </c>
      <c r="I52" s="14">
        <v>5040</v>
      </c>
      <c r="J52" s="15">
        <v>1</v>
      </c>
    </row>
    <row r="53" spans="1:10" x14ac:dyDescent="0.25">
      <c r="A53" s="9">
        <v>4</v>
      </c>
      <c r="B53" s="16">
        <v>41640</v>
      </c>
      <c r="C53" s="11">
        <v>11</v>
      </c>
      <c r="D53" s="11" t="s">
        <v>21</v>
      </c>
      <c r="E53" s="11" t="s">
        <v>22</v>
      </c>
      <c r="F53" s="11" t="s">
        <v>20</v>
      </c>
      <c r="G53" s="17">
        <v>420</v>
      </c>
      <c r="H53" s="17">
        <v>4620</v>
      </c>
      <c r="I53" s="17">
        <v>5040</v>
      </c>
      <c r="J53" s="18">
        <v>0.91666666666666663</v>
      </c>
    </row>
    <row r="54" spans="1:10" x14ac:dyDescent="0.25">
      <c r="A54" s="8">
        <v>4</v>
      </c>
      <c r="B54" s="13">
        <v>42005</v>
      </c>
      <c r="C54" s="10">
        <v>10</v>
      </c>
      <c r="D54" s="10" t="s">
        <v>21</v>
      </c>
      <c r="E54" s="10" t="s">
        <v>22</v>
      </c>
      <c r="F54" s="10" t="s">
        <v>20</v>
      </c>
      <c r="G54" s="14">
        <v>420</v>
      </c>
      <c r="H54" s="14">
        <v>4200</v>
      </c>
      <c r="I54" s="14">
        <v>5040</v>
      </c>
      <c r="J54" s="15">
        <v>0.83333333333333337</v>
      </c>
    </row>
    <row r="55" spans="1:10" x14ac:dyDescent="0.25">
      <c r="A55" s="9">
        <v>4</v>
      </c>
      <c r="B55" s="16">
        <v>42370</v>
      </c>
      <c r="C55" s="11">
        <v>10</v>
      </c>
      <c r="D55" s="11" t="s">
        <v>21</v>
      </c>
      <c r="E55" s="11" t="s">
        <v>22</v>
      </c>
      <c r="F55" s="11" t="s">
        <v>20</v>
      </c>
      <c r="G55" s="17">
        <v>420</v>
      </c>
      <c r="H55" s="17">
        <v>4200</v>
      </c>
      <c r="I55" s="17">
        <v>5040</v>
      </c>
      <c r="J55" s="18">
        <v>0.83333333333333337</v>
      </c>
    </row>
    <row r="56" spans="1:10" x14ac:dyDescent="0.25">
      <c r="A56" s="8">
        <v>4</v>
      </c>
      <c r="B56" s="13">
        <v>42736</v>
      </c>
      <c r="C56" s="10">
        <v>10</v>
      </c>
      <c r="D56" s="10" t="s">
        <v>21</v>
      </c>
      <c r="E56" s="10" t="s">
        <v>22</v>
      </c>
      <c r="F56" s="10" t="s">
        <v>20</v>
      </c>
      <c r="G56" s="14">
        <v>420</v>
      </c>
      <c r="H56" s="14">
        <v>4200</v>
      </c>
      <c r="I56" s="14">
        <v>5040</v>
      </c>
      <c r="J56" s="15">
        <v>0.83333333333333337</v>
      </c>
    </row>
    <row r="57" spans="1:10" x14ac:dyDescent="0.25">
      <c r="A57" s="9">
        <v>4</v>
      </c>
      <c r="B57" s="16">
        <v>43101</v>
      </c>
      <c r="C57" s="11">
        <v>11</v>
      </c>
      <c r="D57" s="11" t="s">
        <v>21</v>
      </c>
      <c r="E57" s="11" t="s">
        <v>22</v>
      </c>
      <c r="F57" s="11" t="s">
        <v>20</v>
      </c>
      <c r="G57" s="17">
        <v>420</v>
      </c>
      <c r="H57" s="17">
        <v>4620</v>
      </c>
      <c r="I57" s="17">
        <v>5040</v>
      </c>
      <c r="J57" s="18">
        <v>0.91666666666666663</v>
      </c>
    </row>
    <row r="58" spans="1:10" x14ac:dyDescent="0.25">
      <c r="A58" s="8">
        <v>4</v>
      </c>
      <c r="B58" s="13">
        <v>43466</v>
      </c>
      <c r="C58" s="10">
        <v>10</v>
      </c>
      <c r="D58" s="10" t="s">
        <v>21</v>
      </c>
      <c r="E58" s="10" t="s">
        <v>22</v>
      </c>
      <c r="F58" s="10" t="s">
        <v>20</v>
      </c>
      <c r="G58" s="14">
        <v>420</v>
      </c>
      <c r="H58" s="14">
        <v>4200</v>
      </c>
      <c r="I58" s="14">
        <v>5040</v>
      </c>
      <c r="J58" s="15">
        <v>0.83333333333333337</v>
      </c>
    </row>
    <row r="59" spans="1:10" x14ac:dyDescent="0.25">
      <c r="A59" s="9">
        <v>5</v>
      </c>
      <c r="B59" s="16">
        <v>36892</v>
      </c>
      <c r="C59" s="11">
        <v>9</v>
      </c>
      <c r="D59" s="11" t="s">
        <v>21</v>
      </c>
      <c r="E59" s="11" t="s">
        <v>22</v>
      </c>
      <c r="F59" s="11" t="s">
        <v>28</v>
      </c>
      <c r="G59" s="17">
        <v>1080</v>
      </c>
      <c r="H59" s="17">
        <v>9720</v>
      </c>
      <c r="I59" s="17">
        <v>12960</v>
      </c>
      <c r="J59" s="18">
        <v>0.75</v>
      </c>
    </row>
    <row r="60" spans="1:10" x14ac:dyDescent="0.25">
      <c r="A60" s="8">
        <v>5</v>
      </c>
      <c r="B60" s="13">
        <v>37257</v>
      </c>
      <c r="C60" s="10">
        <v>8</v>
      </c>
      <c r="D60" s="10" t="s">
        <v>21</v>
      </c>
      <c r="E60" s="10" t="s">
        <v>22</v>
      </c>
      <c r="F60" s="10" t="s">
        <v>28</v>
      </c>
      <c r="G60" s="14">
        <v>1080</v>
      </c>
      <c r="H60" s="14">
        <v>8640</v>
      </c>
      <c r="I60" s="14">
        <v>12960</v>
      </c>
      <c r="J60" s="15">
        <v>0.66666666666666663</v>
      </c>
    </row>
    <row r="61" spans="1:10" x14ac:dyDescent="0.25">
      <c r="A61" s="9">
        <v>5</v>
      </c>
      <c r="B61" s="16">
        <v>37622</v>
      </c>
      <c r="C61" s="11">
        <v>12</v>
      </c>
      <c r="D61" s="11" t="s">
        <v>21</v>
      </c>
      <c r="E61" s="11" t="s">
        <v>22</v>
      </c>
      <c r="F61" s="11" t="s">
        <v>28</v>
      </c>
      <c r="G61" s="17">
        <v>1080</v>
      </c>
      <c r="H61" s="17">
        <v>12960</v>
      </c>
      <c r="I61" s="17">
        <v>12960</v>
      </c>
      <c r="J61" s="18">
        <v>1</v>
      </c>
    </row>
    <row r="62" spans="1:10" x14ac:dyDescent="0.25">
      <c r="A62" s="8">
        <v>5</v>
      </c>
      <c r="B62" s="13">
        <v>37987</v>
      </c>
      <c r="C62" s="10">
        <v>10</v>
      </c>
      <c r="D62" s="10" t="s">
        <v>21</v>
      </c>
      <c r="E62" s="10" t="s">
        <v>22</v>
      </c>
      <c r="F62" s="10" t="s">
        <v>28</v>
      </c>
      <c r="G62" s="14">
        <v>1080</v>
      </c>
      <c r="H62" s="14">
        <v>10800</v>
      </c>
      <c r="I62" s="14">
        <v>12960</v>
      </c>
      <c r="J62" s="15">
        <v>0.83333333333333337</v>
      </c>
    </row>
    <row r="63" spans="1:10" x14ac:dyDescent="0.25">
      <c r="A63" s="9">
        <v>5</v>
      </c>
      <c r="B63" s="16">
        <v>38353</v>
      </c>
      <c r="C63" s="11">
        <v>12</v>
      </c>
      <c r="D63" s="11" t="s">
        <v>21</v>
      </c>
      <c r="E63" s="11" t="s">
        <v>22</v>
      </c>
      <c r="F63" s="11" t="s">
        <v>28</v>
      </c>
      <c r="G63" s="17">
        <v>1080</v>
      </c>
      <c r="H63" s="17">
        <v>12960</v>
      </c>
      <c r="I63" s="17">
        <v>12960</v>
      </c>
      <c r="J63" s="18">
        <v>1</v>
      </c>
    </row>
    <row r="64" spans="1:10" x14ac:dyDescent="0.25">
      <c r="A64" s="8">
        <v>5</v>
      </c>
      <c r="B64" s="13">
        <v>38718</v>
      </c>
      <c r="C64" s="10">
        <v>11</v>
      </c>
      <c r="D64" s="10" t="s">
        <v>21</v>
      </c>
      <c r="E64" s="10" t="s">
        <v>22</v>
      </c>
      <c r="F64" s="10" t="s">
        <v>28</v>
      </c>
      <c r="G64" s="14">
        <v>1080</v>
      </c>
      <c r="H64" s="14">
        <v>11880</v>
      </c>
      <c r="I64" s="14">
        <v>12960</v>
      </c>
      <c r="J64" s="15">
        <v>0.91666666666666663</v>
      </c>
    </row>
    <row r="65" spans="1:10" x14ac:dyDescent="0.25">
      <c r="A65" s="9">
        <v>5</v>
      </c>
      <c r="B65" s="16">
        <v>39083</v>
      </c>
      <c r="C65" s="11">
        <v>9</v>
      </c>
      <c r="D65" s="11" t="s">
        <v>21</v>
      </c>
      <c r="E65" s="11" t="s">
        <v>22</v>
      </c>
      <c r="F65" s="11" t="s">
        <v>28</v>
      </c>
      <c r="G65" s="17">
        <v>1080</v>
      </c>
      <c r="H65" s="17">
        <v>9720</v>
      </c>
      <c r="I65" s="17">
        <v>12960</v>
      </c>
      <c r="J65" s="18">
        <v>0.75</v>
      </c>
    </row>
    <row r="66" spans="1:10" x14ac:dyDescent="0.25">
      <c r="A66" s="8">
        <v>5</v>
      </c>
      <c r="B66" s="13">
        <v>39448</v>
      </c>
      <c r="C66" s="10">
        <v>9</v>
      </c>
      <c r="D66" s="10" t="s">
        <v>21</v>
      </c>
      <c r="E66" s="10" t="s">
        <v>22</v>
      </c>
      <c r="F66" s="10" t="s">
        <v>28</v>
      </c>
      <c r="G66" s="14">
        <v>1080</v>
      </c>
      <c r="H66" s="14">
        <v>9720</v>
      </c>
      <c r="I66" s="14">
        <v>12960</v>
      </c>
      <c r="J66" s="15">
        <v>0.75</v>
      </c>
    </row>
    <row r="67" spans="1:10" x14ac:dyDescent="0.25">
      <c r="A67" s="9">
        <v>5</v>
      </c>
      <c r="B67" s="16">
        <v>39814</v>
      </c>
      <c r="C67" s="11">
        <v>9</v>
      </c>
      <c r="D67" s="11" t="s">
        <v>21</v>
      </c>
      <c r="E67" s="11" t="s">
        <v>22</v>
      </c>
      <c r="F67" s="11" t="s">
        <v>28</v>
      </c>
      <c r="G67" s="17">
        <v>1080</v>
      </c>
      <c r="H67" s="17">
        <v>9720</v>
      </c>
      <c r="I67" s="17">
        <v>12960</v>
      </c>
      <c r="J67" s="18">
        <v>0.75</v>
      </c>
    </row>
    <row r="68" spans="1:10" x14ac:dyDescent="0.25">
      <c r="A68" s="8">
        <v>5</v>
      </c>
      <c r="B68" s="13">
        <v>40179</v>
      </c>
      <c r="C68" s="10">
        <v>8</v>
      </c>
      <c r="D68" s="10" t="s">
        <v>21</v>
      </c>
      <c r="E68" s="10" t="s">
        <v>22</v>
      </c>
      <c r="F68" s="10" t="s">
        <v>28</v>
      </c>
      <c r="G68" s="14">
        <v>1080</v>
      </c>
      <c r="H68" s="14">
        <v>8640</v>
      </c>
      <c r="I68" s="14">
        <v>12960</v>
      </c>
      <c r="J68" s="15">
        <v>0.66666666666666663</v>
      </c>
    </row>
    <row r="69" spans="1:10" x14ac:dyDescent="0.25">
      <c r="A69" s="9">
        <v>5</v>
      </c>
      <c r="B69" s="16">
        <v>40544</v>
      </c>
      <c r="C69" s="11">
        <v>11</v>
      </c>
      <c r="D69" s="11" t="s">
        <v>21</v>
      </c>
      <c r="E69" s="11" t="s">
        <v>22</v>
      </c>
      <c r="F69" s="11" t="s">
        <v>28</v>
      </c>
      <c r="G69" s="17">
        <v>1080</v>
      </c>
      <c r="H69" s="17">
        <v>11880</v>
      </c>
      <c r="I69" s="17">
        <v>12960</v>
      </c>
      <c r="J69" s="18">
        <v>0.91666666666666663</v>
      </c>
    </row>
    <row r="70" spans="1:10" x14ac:dyDescent="0.25">
      <c r="A70" s="8">
        <v>5</v>
      </c>
      <c r="B70" s="13">
        <v>40909</v>
      </c>
      <c r="C70" s="10">
        <v>10</v>
      </c>
      <c r="D70" s="10" t="s">
        <v>21</v>
      </c>
      <c r="E70" s="10" t="s">
        <v>22</v>
      </c>
      <c r="F70" s="10" t="s">
        <v>28</v>
      </c>
      <c r="G70" s="14">
        <v>1080</v>
      </c>
      <c r="H70" s="14">
        <v>10800</v>
      </c>
      <c r="I70" s="14">
        <v>12960</v>
      </c>
      <c r="J70" s="15">
        <v>0.83333333333333337</v>
      </c>
    </row>
    <row r="71" spans="1:10" x14ac:dyDescent="0.25">
      <c r="A71" s="9">
        <v>5</v>
      </c>
      <c r="B71" s="16">
        <v>41275</v>
      </c>
      <c r="C71" s="11">
        <v>10</v>
      </c>
      <c r="D71" s="11" t="s">
        <v>21</v>
      </c>
      <c r="E71" s="11" t="s">
        <v>22</v>
      </c>
      <c r="F71" s="11" t="s">
        <v>28</v>
      </c>
      <c r="G71" s="17">
        <v>1080</v>
      </c>
      <c r="H71" s="17">
        <v>10800</v>
      </c>
      <c r="I71" s="17">
        <v>12960</v>
      </c>
      <c r="J71" s="18">
        <v>0.83333333333333337</v>
      </c>
    </row>
    <row r="72" spans="1:10" x14ac:dyDescent="0.25">
      <c r="A72" s="8">
        <v>5</v>
      </c>
      <c r="B72" s="13">
        <v>41640</v>
      </c>
      <c r="C72" s="10">
        <v>10</v>
      </c>
      <c r="D72" s="10" t="s">
        <v>21</v>
      </c>
      <c r="E72" s="10" t="s">
        <v>22</v>
      </c>
      <c r="F72" s="10" t="s">
        <v>28</v>
      </c>
      <c r="G72" s="14">
        <v>1080</v>
      </c>
      <c r="H72" s="14">
        <v>10800</v>
      </c>
      <c r="I72" s="14">
        <v>12960</v>
      </c>
      <c r="J72" s="15">
        <v>0.83333333333333337</v>
      </c>
    </row>
    <row r="73" spans="1:10" x14ac:dyDescent="0.25">
      <c r="A73" s="9">
        <v>5</v>
      </c>
      <c r="B73" s="16">
        <v>42005</v>
      </c>
      <c r="C73" s="11">
        <v>10</v>
      </c>
      <c r="D73" s="11" t="s">
        <v>21</v>
      </c>
      <c r="E73" s="11" t="s">
        <v>22</v>
      </c>
      <c r="F73" s="11" t="s">
        <v>28</v>
      </c>
      <c r="G73" s="17">
        <v>1080</v>
      </c>
      <c r="H73" s="17">
        <v>10800</v>
      </c>
      <c r="I73" s="17">
        <v>12960</v>
      </c>
      <c r="J73" s="18">
        <v>0.83333333333333337</v>
      </c>
    </row>
    <row r="74" spans="1:10" x14ac:dyDescent="0.25">
      <c r="A74" s="8">
        <v>5</v>
      </c>
      <c r="B74" s="13">
        <v>42370</v>
      </c>
      <c r="C74" s="10">
        <v>8</v>
      </c>
      <c r="D74" s="10" t="s">
        <v>21</v>
      </c>
      <c r="E74" s="10" t="s">
        <v>22</v>
      </c>
      <c r="F74" s="10" t="s">
        <v>28</v>
      </c>
      <c r="G74" s="14">
        <v>1080</v>
      </c>
      <c r="H74" s="14">
        <v>8640</v>
      </c>
      <c r="I74" s="14">
        <v>12960</v>
      </c>
      <c r="J74" s="15">
        <v>0.66666666666666663</v>
      </c>
    </row>
    <row r="75" spans="1:10" x14ac:dyDescent="0.25">
      <c r="A75" s="9">
        <v>5</v>
      </c>
      <c r="B75" s="16">
        <v>42370</v>
      </c>
      <c r="C75" s="11">
        <v>8</v>
      </c>
      <c r="D75" s="11" t="s">
        <v>21</v>
      </c>
      <c r="E75" s="11" t="s">
        <v>22</v>
      </c>
      <c r="F75" s="11" t="s">
        <v>28</v>
      </c>
      <c r="G75" s="17">
        <v>1080</v>
      </c>
      <c r="H75" s="17">
        <v>8640</v>
      </c>
      <c r="I75" s="17">
        <v>12960</v>
      </c>
      <c r="J75" s="18">
        <v>0.66666666666666663</v>
      </c>
    </row>
    <row r="76" spans="1:10" x14ac:dyDescent="0.25">
      <c r="A76" s="8">
        <v>5</v>
      </c>
      <c r="B76" s="13">
        <v>43466</v>
      </c>
      <c r="C76" s="10">
        <v>8</v>
      </c>
      <c r="D76" s="10" t="s">
        <v>21</v>
      </c>
      <c r="E76" s="10" t="s">
        <v>22</v>
      </c>
      <c r="F76" s="10" t="s">
        <v>28</v>
      </c>
      <c r="G76" s="14">
        <v>1080</v>
      </c>
      <c r="H76" s="14">
        <v>8640</v>
      </c>
      <c r="I76" s="14">
        <v>12960</v>
      </c>
      <c r="J76" s="15">
        <v>0.66666666666666663</v>
      </c>
    </row>
    <row r="77" spans="1:10" x14ac:dyDescent="0.25">
      <c r="A77" s="9">
        <v>6</v>
      </c>
      <c r="B77" s="16">
        <v>36892</v>
      </c>
      <c r="C77" s="11">
        <v>9</v>
      </c>
      <c r="D77" s="11" t="s">
        <v>21</v>
      </c>
      <c r="E77" s="11" t="s">
        <v>22</v>
      </c>
      <c r="F77" s="11" t="s">
        <v>30</v>
      </c>
      <c r="G77" s="17">
        <v>300</v>
      </c>
      <c r="H77" s="17">
        <v>2700</v>
      </c>
      <c r="I77" s="17">
        <v>3600</v>
      </c>
      <c r="J77" s="18">
        <v>0.75</v>
      </c>
    </row>
    <row r="78" spans="1:10" x14ac:dyDescent="0.25">
      <c r="A78" s="8">
        <v>6</v>
      </c>
      <c r="B78" s="13">
        <v>37257</v>
      </c>
      <c r="C78" s="10">
        <v>12</v>
      </c>
      <c r="D78" s="10" t="s">
        <v>21</v>
      </c>
      <c r="E78" s="10" t="s">
        <v>22</v>
      </c>
      <c r="F78" s="10" t="s">
        <v>30</v>
      </c>
      <c r="G78" s="14">
        <v>300</v>
      </c>
      <c r="H78" s="14">
        <v>3600</v>
      </c>
      <c r="I78" s="14">
        <v>3600</v>
      </c>
      <c r="J78" s="15">
        <v>1</v>
      </c>
    </row>
    <row r="79" spans="1:10" x14ac:dyDescent="0.25">
      <c r="A79" s="9">
        <v>6</v>
      </c>
      <c r="B79" s="16">
        <v>37622</v>
      </c>
      <c r="C79" s="11">
        <v>9</v>
      </c>
      <c r="D79" s="11" t="s">
        <v>21</v>
      </c>
      <c r="E79" s="11" t="s">
        <v>22</v>
      </c>
      <c r="F79" s="11" t="s">
        <v>30</v>
      </c>
      <c r="G79" s="17">
        <v>300</v>
      </c>
      <c r="H79" s="17">
        <v>2700</v>
      </c>
      <c r="I79" s="17">
        <v>3600</v>
      </c>
      <c r="J79" s="18">
        <v>0.75</v>
      </c>
    </row>
    <row r="80" spans="1:10" x14ac:dyDescent="0.25">
      <c r="A80" s="8">
        <v>6</v>
      </c>
      <c r="B80" s="13">
        <v>37987</v>
      </c>
      <c r="C80" s="10">
        <v>9</v>
      </c>
      <c r="D80" s="10" t="s">
        <v>21</v>
      </c>
      <c r="E80" s="10" t="s">
        <v>22</v>
      </c>
      <c r="F80" s="10" t="s">
        <v>30</v>
      </c>
      <c r="G80" s="14">
        <v>300</v>
      </c>
      <c r="H80" s="14">
        <v>2700</v>
      </c>
      <c r="I80" s="14">
        <v>3600</v>
      </c>
      <c r="J80" s="15">
        <v>0.75</v>
      </c>
    </row>
    <row r="81" spans="1:10" x14ac:dyDescent="0.25">
      <c r="A81" s="9">
        <v>6</v>
      </c>
      <c r="B81" s="16">
        <v>38353</v>
      </c>
      <c r="C81" s="11">
        <v>8</v>
      </c>
      <c r="D81" s="11" t="s">
        <v>21</v>
      </c>
      <c r="E81" s="11" t="s">
        <v>22</v>
      </c>
      <c r="F81" s="11" t="s">
        <v>30</v>
      </c>
      <c r="G81" s="17">
        <v>300</v>
      </c>
      <c r="H81" s="17">
        <v>2400</v>
      </c>
      <c r="I81" s="17">
        <v>3600</v>
      </c>
      <c r="J81" s="18">
        <v>0.66666666666666663</v>
      </c>
    </row>
    <row r="82" spans="1:10" x14ac:dyDescent="0.25">
      <c r="A82" s="8">
        <v>6</v>
      </c>
      <c r="B82" s="13">
        <v>38718</v>
      </c>
      <c r="C82" s="10">
        <v>9</v>
      </c>
      <c r="D82" s="10" t="s">
        <v>21</v>
      </c>
      <c r="E82" s="10" t="s">
        <v>22</v>
      </c>
      <c r="F82" s="10" t="s">
        <v>30</v>
      </c>
      <c r="G82" s="14">
        <v>300</v>
      </c>
      <c r="H82" s="14">
        <v>2700</v>
      </c>
      <c r="I82" s="14">
        <v>3600</v>
      </c>
      <c r="J82" s="15">
        <v>0.75</v>
      </c>
    </row>
    <row r="83" spans="1:10" x14ac:dyDescent="0.25">
      <c r="A83" s="9">
        <v>6</v>
      </c>
      <c r="B83" s="16">
        <v>39083</v>
      </c>
      <c r="C83" s="11">
        <v>8</v>
      </c>
      <c r="D83" s="11" t="s">
        <v>21</v>
      </c>
      <c r="E83" s="11" t="s">
        <v>22</v>
      </c>
      <c r="F83" s="11" t="s">
        <v>30</v>
      </c>
      <c r="G83" s="17">
        <v>300</v>
      </c>
      <c r="H83" s="17">
        <v>2400</v>
      </c>
      <c r="I83" s="17">
        <v>3600</v>
      </c>
      <c r="J83" s="18">
        <v>0.66666666666666663</v>
      </c>
    </row>
    <row r="84" spans="1:10" x14ac:dyDescent="0.25">
      <c r="A84" s="8">
        <v>6</v>
      </c>
      <c r="B84" s="13">
        <v>39448</v>
      </c>
      <c r="C84" s="10">
        <v>12</v>
      </c>
      <c r="D84" s="10" t="s">
        <v>21</v>
      </c>
      <c r="E84" s="10" t="s">
        <v>22</v>
      </c>
      <c r="F84" s="10" t="s">
        <v>30</v>
      </c>
      <c r="G84" s="14">
        <v>300</v>
      </c>
      <c r="H84" s="14">
        <v>3600</v>
      </c>
      <c r="I84" s="14">
        <v>3600</v>
      </c>
      <c r="J84" s="15">
        <v>1</v>
      </c>
    </row>
    <row r="85" spans="1:10" x14ac:dyDescent="0.25">
      <c r="A85" s="9">
        <v>6</v>
      </c>
      <c r="B85" s="16">
        <v>39814</v>
      </c>
      <c r="C85" s="11">
        <v>8</v>
      </c>
      <c r="D85" s="11" t="s">
        <v>21</v>
      </c>
      <c r="E85" s="11" t="s">
        <v>22</v>
      </c>
      <c r="F85" s="11" t="s">
        <v>30</v>
      </c>
      <c r="G85" s="17">
        <v>300</v>
      </c>
      <c r="H85" s="17">
        <v>2400</v>
      </c>
      <c r="I85" s="17">
        <v>3600</v>
      </c>
      <c r="J85" s="18">
        <v>0.66666666666666663</v>
      </c>
    </row>
    <row r="86" spans="1:10" x14ac:dyDescent="0.25">
      <c r="A86" s="8">
        <v>6</v>
      </c>
      <c r="B86" s="13">
        <v>40179</v>
      </c>
      <c r="C86" s="10">
        <v>11</v>
      </c>
      <c r="D86" s="10" t="s">
        <v>21</v>
      </c>
      <c r="E86" s="10" t="s">
        <v>22</v>
      </c>
      <c r="F86" s="10" t="s">
        <v>30</v>
      </c>
      <c r="G86" s="14">
        <v>300</v>
      </c>
      <c r="H86" s="14">
        <v>3300</v>
      </c>
      <c r="I86" s="14">
        <v>3600</v>
      </c>
      <c r="J86" s="15">
        <v>0.91666666666666663</v>
      </c>
    </row>
    <row r="87" spans="1:10" x14ac:dyDescent="0.25">
      <c r="A87" s="9">
        <v>6</v>
      </c>
      <c r="B87" s="16">
        <v>40544</v>
      </c>
      <c r="C87" s="11">
        <v>10</v>
      </c>
      <c r="D87" s="11" t="s">
        <v>21</v>
      </c>
      <c r="E87" s="11" t="s">
        <v>22</v>
      </c>
      <c r="F87" s="11" t="s">
        <v>30</v>
      </c>
      <c r="G87" s="17">
        <v>300</v>
      </c>
      <c r="H87" s="17">
        <v>3000</v>
      </c>
      <c r="I87" s="17">
        <v>3600</v>
      </c>
      <c r="J87" s="18">
        <v>0.83333333333333337</v>
      </c>
    </row>
    <row r="88" spans="1:10" x14ac:dyDescent="0.25">
      <c r="A88" s="8">
        <v>6</v>
      </c>
      <c r="B88" s="13">
        <v>40909</v>
      </c>
      <c r="C88" s="10">
        <v>9</v>
      </c>
      <c r="D88" s="10" t="s">
        <v>21</v>
      </c>
      <c r="E88" s="10" t="s">
        <v>22</v>
      </c>
      <c r="F88" s="10" t="s">
        <v>30</v>
      </c>
      <c r="G88" s="14">
        <v>300</v>
      </c>
      <c r="H88" s="14">
        <v>2700</v>
      </c>
      <c r="I88" s="14">
        <v>3600</v>
      </c>
      <c r="J88" s="15">
        <v>0.75</v>
      </c>
    </row>
    <row r="89" spans="1:10" x14ac:dyDescent="0.25">
      <c r="A89" s="9">
        <v>6</v>
      </c>
      <c r="B89" s="16">
        <v>41275</v>
      </c>
      <c r="C89" s="11">
        <v>11</v>
      </c>
      <c r="D89" s="11" t="s">
        <v>21</v>
      </c>
      <c r="E89" s="11" t="s">
        <v>22</v>
      </c>
      <c r="F89" s="11" t="s">
        <v>30</v>
      </c>
      <c r="G89" s="17">
        <v>300</v>
      </c>
      <c r="H89" s="17">
        <v>3300</v>
      </c>
      <c r="I89" s="17">
        <v>3600</v>
      </c>
      <c r="J89" s="18">
        <v>0.91666666666666663</v>
      </c>
    </row>
    <row r="90" spans="1:10" x14ac:dyDescent="0.25">
      <c r="A90" s="8">
        <v>6</v>
      </c>
      <c r="B90" s="13">
        <v>41640</v>
      </c>
      <c r="C90" s="10">
        <v>8</v>
      </c>
      <c r="D90" s="10" t="s">
        <v>21</v>
      </c>
      <c r="E90" s="10" t="s">
        <v>22</v>
      </c>
      <c r="F90" s="10" t="s">
        <v>30</v>
      </c>
      <c r="G90" s="14">
        <v>300</v>
      </c>
      <c r="H90" s="14">
        <v>2400</v>
      </c>
      <c r="I90" s="14">
        <v>3600</v>
      </c>
      <c r="J90" s="15">
        <v>0.66666666666666663</v>
      </c>
    </row>
    <row r="91" spans="1:10" x14ac:dyDescent="0.25">
      <c r="A91" s="9">
        <v>6</v>
      </c>
      <c r="B91" s="16">
        <v>42005</v>
      </c>
      <c r="C91" s="11">
        <v>10</v>
      </c>
      <c r="D91" s="11" t="s">
        <v>21</v>
      </c>
      <c r="E91" s="11" t="s">
        <v>22</v>
      </c>
      <c r="F91" s="11" t="s">
        <v>30</v>
      </c>
      <c r="G91" s="17">
        <v>300</v>
      </c>
      <c r="H91" s="17">
        <v>3000</v>
      </c>
      <c r="I91" s="17">
        <v>3600</v>
      </c>
      <c r="J91" s="18">
        <v>0.83333333333333337</v>
      </c>
    </row>
    <row r="92" spans="1:10" x14ac:dyDescent="0.25">
      <c r="A92" s="8">
        <v>6</v>
      </c>
      <c r="B92" s="13">
        <v>42370</v>
      </c>
      <c r="C92" s="10">
        <v>8</v>
      </c>
      <c r="D92" s="10" t="s">
        <v>21</v>
      </c>
      <c r="E92" s="10" t="s">
        <v>22</v>
      </c>
      <c r="F92" s="10" t="s">
        <v>30</v>
      </c>
      <c r="G92" s="14">
        <v>300</v>
      </c>
      <c r="H92" s="14">
        <v>2400</v>
      </c>
      <c r="I92" s="14">
        <v>3600</v>
      </c>
      <c r="J92" s="15">
        <v>0.66666666666666663</v>
      </c>
    </row>
    <row r="93" spans="1:10" x14ac:dyDescent="0.25">
      <c r="A93" s="9">
        <v>6</v>
      </c>
      <c r="B93" s="16">
        <v>42736</v>
      </c>
      <c r="C93" s="11">
        <v>8</v>
      </c>
      <c r="D93" s="11" t="s">
        <v>21</v>
      </c>
      <c r="E93" s="11" t="s">
        <v>22</v>
      </c>
      <c r="F93" s="11" t="s">
        <v>30</v>
      </c>
      <c r="G93" s="17">
        <v>300</v>
      </c>
      <c r="H93" s="17">
        <v>2400</v>
      </c>
      <c r="I93" s="17">
        <v>3600</v>
      </c>
      <c r="J93" s="18">
        <v>0.66666666666666663</v>
      </c>
    </row>
    <row r="94" spans="1:10" x14ac:dyDescent="0.25">
      <c r="A94" s="8">
        <v>6</v>
      </c>
      <c r="B94" s="13">
        <v>43101</v>
      </c>
      <c r="C94" s="10">
        <v>8</v>
      </c>
      <c r="D94" s="10" t="s">
        <v>21</v>
      </c>
      <c r="E94" s="10" t="s">
        <v>22</v>
      </c>
      <c r="F94" s="10" t="s">
        <v>30</v>
      </c>
      <c r="G94" s="14">
        <v>300</v>
      </c>
      <c r="H94" s="14">
        <v>2400</v>
      </c>
      <c r="I94" s="14">
        <v>3600</v>
      </c>
      <c r="J94" s="15">
        <v>0.66666666666666663</v>
      </c>
    </row>
    <row r="95" spans="1:10" x14ac:dyDescent="0.25">
      <c r="A95" s="9">
        <v>6</v>
      </c>
      <c r="B95" s="16">
        <v>43466</v>
      </c>
      <c r="C95" s="11">
        <v>11</v>
      </c>
      <c r="D95" s="11" t="s">
        <v>21</v>
      </c>
      <c r="E95" s="11" t="s">
        <v>22</v>
      </c>
      <c r="F95" s="11" t="s">
        <v>30</v>
      </c>
      <c r="G95" s="17">
        <v>300</v>
      </c>
      <c r="H95" s="17">
        <v>3300</v>
      </c>
      <c r="I95" s="17">
        <v>3600</v>
      </c>
      <c r="J95" s="18">
        <v>0.91666666666666663</v>
      </c>
    </row>
    <row r="96" spans="1:10" x14ac:dyDescent="0.25">
      <c r="A96" s="8">
        <v>7</v>
      </c>
      <c r="B96" s="13">
        <v>36892</v>
      </c>
      <c r="C96" s="10">
        <v>5</v>
      </c>
      <c r="D96" s="10" t="s">
        <v>21</v>
      </c>
      <c r="E96" s="10" t="s">
        <v>31</v>
      </c>
      <c r="F96" s="10" t="s">
        <v>20</v>
      </c>
      <c r="G96" s="14">
        <v>480</v>
      </c>
      <c r="H96" s="14">
        <v>2400</v>
      </c>
      <c r="I96" s="14">
        <v>5760</v>
      </c>
      <c r="J96" s="15">
        <v>0.41666666666666669</v>
      </c>
    </row>
    <row r="97" spans="1:10" x14ac:dyDescent="0.25">
      <c r="A97" s="9">
        <v>7</v>
      </c>
      <c r="B97" s="16">
        <v>37257</v>
      </c>
      <c r="C97" s="11">
        <v>8</v>
      </c>
      <c r="D97" s="11" t="s">
        <v>21</v>
      </c>
      <c r="E97" s="11" t="s">
        <v>31</v>
      </c>
      <c r="F97" s="11" t="s">
        <v>20</v>
      </c>
      <c r="G97" s="17">
        <v>480</v>
      </c>
      <c r="H97" s="17">
        <v>3840</v>
      </c>
      <c r="I97" s="17">
        <v>5760</v>
      </c>
      <c r="J97" s="18">
        <v>0.66666666666666663</v>
      </c>
    </row>
    <row r="98" spans="1:10" x14ac:dyDescent="0.25">
      <c r="A98" s="8">
        <v>7</v>
      </c>
      <c r="B98" s="13">
        <v>37622</v>
      </c>
      <c r="C98" s="10">
        <v>8</v>
      </c>
      <c r="D98" s="10" t="s">
        <v>21</v>
      </c>
      <c r="E98" s="10" t="s">
        <v>31</v>
      </c>
      <c r="F98" s="10" t="s">
        <v>20</v>
      </c>
      <c r="G98" s="14">
        <v>480</v>
      </c>
      <c r="H98" s="14">
        <v>3840</v>
      </c>
      <c r="I98" s="14">
        <v>5760</v>
      </c>
      <c r="J98" s="15">
        <v>0.66666666666666663</v>
      </c>
    </row>
    <row r="99" spans="1:10" x14ac:dyDescent="0.25">
      <c r="A99" s="9">
        <v>7</v>
      </c>
      <c r="B99" s="16">
        <v>37987</v>
      </c>
      <c r="C99" s="11">
        <v>6</v>
      </c>
      <c r="D99" s="11" t="s">
        <v>21</v>
      </c>
      <c r="E99" s="11" t="s">
        <v>31</v>
      </c>
      <c r="F99" s="11" t="s">
        <v>20</v>
      </c>
      <c r="G99" s="17">
        <v>480</v>
      </c>
      <c r="H99" s="17">
        <v>2880</v>
      </c>
      <c r="I99" s="17">
        <v>5760</v>
      </c>
      <c r="J99" s="18">
        <v>0.5</v>
      </c>
    </row>
    <row r="100" spans="1:10" x14ac:dyDescent="0.25">
      <c r="A100" s="8">
        <v>7</v>
      </c>
      <c r="B100" s="13">
        <v>38353</v>
      </c>
      <c r="C100" s="10">
        <v>5</v>
      </c>
      <c r="D100" s="10" t="s">
        <v>21</v>
      </c>
      <c r="E100" s="10" t="s">
        <v>31</v>
      </c>
      <c r="F100" s="10" t="s">
        <v>20</v>
      </c>
      <c r="G100" s="14">
        <v>480</v>
      </c>
      <c r="H100" s="14">
        <v>2400</v>
      </c>
      <c r="I100" s="14">
        <v>5760</v>
      </c>
      <c r="J100" s="15">
        <v>0.41666666666666669</v>
      </c>
    </row>
    <row r="101" spans="1:10" x14ac:dyDescent="0.25">
      <c r="A101" s="9">
        <v>7</v>
      </c>
      <c r="B101" s="16">
        <v>38718</v>
      </c>
      <c r="C101" s="11">
        <v>5</v>
      </c>
      <c r="D101" s="11" t="s">
        <v>21</v>
      </c>
      <c r="E101" s="11" t="s">
        <v>31</v>
      </c>
      <c r="F101" s="11" t="s">
        <v>20</v>
      </c>
      <c r="G101" s="17">
        <v>480</v>
      </c>
      <c r="H101" s="17">
        <v>2400</v>
      </c>
      <c r="I101" s="17">
        <v>5760</v>
      </c>
      <c r="J101" s="18">
        <v>0.41666666666666669</v>
      </c>
    </row>
    <row r="102" spans="1:10" x14ac:dyDescent="0.25">
      <c r="A102" s="8">
        <v>7</v>
      </c>
      <c r="B102" s="13">
        <v>39083</v>
      </c>
      <c r="C102" s="10">
        <v>6</v>
      </c>
      <c r="D102" s="10" t="s">
        <v>21</v>
      </c>
      <c r="E102" s="10" t="s">
        <v>31</v>
      </c>
      <c r="F102" s="10" t="s">
        <v>20</v>
      </c>
      <c r="G102" s="14">
        <v>480</v>
      </c>
      <c r="H102" s="14">
        <v>2880</v>
      </c>
      <c r="I102" s="14">
        <v>5760</v>
      </c>
      <c r="J102" s="15">
        <v>0.5</v>
      </c>
    </row>
    <row r="103" spans="1:10" x14ac:dyDescent="0.25">
      <c r="A103" s="9">
        <v>7</v>
      </c>
      <c r="B103" s="16">
        <v>39448</v>
      </c>
      <c r="C103" s="11">
        <v>5</v>
      </c>
      <c r="D103" s="11" t="s">
        <v>21</v>
      </c>
      <c r="E103" s="11" t="s">
        <v>31</v>
      </c>
      <c r="F103" s="11" t="s">
        <v>20</v>
      </c>
      <c r="G103" s="17">
        <v>480</v>
      </c>
      <c r="H103" s="17">
        <v>2400</v>
      </c>
      <c r="I103" s="17">
        <v>5760</v>
      </c>
      <c r="J103" s="18">
        <v>0.41666666666666669</v>
      </c>
    </row>
    <row r="104" spans="1:10" x14ac:dyDescent="0.25">
      <c r="A104" s="8">
        <v>7</v>
      </c>
      <c r="B104" s="13">
        <v>39814</v>
      </c>
      <c r="C104" s="10">
        <v>12</v>
      </c>
      <c r="D104" s="10" t="s">
        <v>21</v>
      </c>
      <c r="E104" s="10" t="s">
        <v>31</v>
      </c>
      <c r="F104" s="10" t="s">
        <v>20</v>
      </c>
      <c r="G104" s="14">
        <v>480</v>
      </c>
      <c r="H104" s="14">
        <v>5760</v>
      </c>
      <c r="I104" s="14">
        <v>5760</v>
      </c>
      <c r="J104" s="15">
        <v>1</v>
      </c>
    </row>
    <row r="105" spans="1:10" x14ac:dyDescent="0.25">
      <c r="A105" s="9">
        <v>7</v>
      </c>
      <c r="B105" s="16">
        <v>40179</v>
      </c>
      <c r="C105" s="11">
        <v>7</v>
      </c>
      <c r="D105" s="11" t="s">
        <v>21</v>
      </c>
      <c r="E105" s="11" t="s">
        <v>31</v>
      </c>
      <c r="F105" s="11" t="s">
        <v>20</v>
      </c>
      <c r="G105" s="17">
        <v>480</v>
      </c>
      <c r="H105" s="17">
        <v>3360</v>
      </c>
      <c r="I105" s="17">
        <v>5760</v>
      </c>
      <c r="J105" s="18">
        <v>0.58333333333333337</v>
      </c>
    </row>
    <row r="106" spans="1:10" x14ac:dyDescent="0.25">
      <c r="A106" s="8">
        <v>7</v>
      </c>
      <c r="B106" s="13">
        <v>40544</v>
      </c>
      <c r="C106" s="10">
        <v>5</v>
      </c>
      <c r="D106" s="10" t="s">
        <v>21</v>
      </c>
      <c r="E106" s="10" t="s">
        <v>31</v>
      </c>
      <c r="F106" s="10" t="s">
        <v>20</v>
      </c>
      <c r="G106" s="14">
        <v>480</v>
      </c>
      <c r="H106" s="14">
        <v>2400</v>
      </c>
      <c r="I106" s="14">
        <v>5760</v>
      </c>
      <c r="J106" s="15">
        <v>0.41666666666666669</v>
      </c>
    </row>
    <row r="107" spans="1:10" x14ac:dyDescent="0.25">
      <c r="A107" s="9">
        <v>7</v>
      </c>
      <c r="B107" s="16">
        <v>40909</v>
      </c>
      <c r="C107" s="11">
        <v>7</v>
      </c>
      <c r="D107" s="11" t="s">
        <v>21</v>
      </c>
      <c r="E107" s="11" t="s">
        <v>31</v>
      </c>
      <c r="F107" s="11" t="s">
        <v>20</v>
      </c>
      <c r="G107" s="17">
        <v>480</v>
      </c>
      <c r="H107" s="17">
        <v>3360</v>
      </c>
      <c r="I107" s="17">
        <v>5760</v>
      </c>
      <c r="J107" s="18">
        <v>0.58333333333333337</v>
      </c>
    </row>
    <row r="108" spans="1:10" x14ac:dyDescent="0.25">
      <c r="A108" s="8">
        <v>7</v>
      </c>
      <c r="B108" s="13">
        <v>41275</v>
      </c>
      <c r="C108" s="10">
        <v>8</v>
      </c>
      <c r="D108" s="10" t="s">
        <v>21</v>
      </c>
      <c r="E108" s="10" t="s">
        <v>31</v>
      </c>
      <c r="F108" s="10" t="s">
        <v>20</v>
      </c>
      <c r="G108" s="14">
        <v>480</v>
      </c>
      <c r="H108" s="14">
        <v>3840</v>
      </c>
      <c r="I108" s="14">
        <v>5760</v>
      </c>
      <c r="J108" s="15">
        <v>0.66666666666666663</v>
      </c>
    </row>
    <row r="109" spans="1:10" x14ac:dyDescent="0.25">
      <c r="A109" s="9">
        <v>7</v>
      </c>
      <c r="B109" s="16">
        <v>41640</v>
      </c>
      <c r="C109" s="11">
        <v>8</v>
      </c>
      <c r="D109" s="11" t="s">
        <v>21</v>
      </c>
      <c r="E109" s="11" t="s">
        <v>31</v>
      </c>
      <c r="F109" s="11" t="s">
        <v>20</v>
      </c>
      <c r="G109" s="17">
        <v>480</v>
      </c>
      <c r="H109" s="17">
        <v>3840</v>
      </c>
      <c r="I109" s="17">
        <v>5760</v>
      </c>
      <c r="J109" s="18">
        <v>0.66666666666666663</v>
      </c>
    </row>
    <row r="110" spans="1:10" x14ac:dyDescent="0.25">
      <c r="A110" s="8">
        <v>7</v>
      </c>
      <c r="B110" s="13">
        <v>42005</v>
      </c>
      <c r="C110" s="10">
        <v>6</v>
      </c>
      <c r="D110" s="10" t="s">
        <v>21</v>
      </c>
      <c r="E110" s="10" t="s">
        <v>31</v>
      </c>
      <c r="F110" s="10" t="s">
        <v>20</v>
      </c>
      <c r="G110" s="14">
        <v>480</v>
      </c>
      <c r="H110" s="14">
        <v>2880</v>
      </c>
      <c r="I110" s="14">
        <v>5760</v>
      </c>
      <c r="J110" s="15">
        <v>0.5</v>
      </c>
    </row>
    <row r="111" spans="1:10" x14ac:dyDescent="0.25">
      <c r="A111" s="9">
        <v>7</v>
      </c>
      <c r="B111" s="16">
        <v>42370</v>
      </c>
      <c r="C111" s="11">
        <v>5</v>
      </c>
      <c r="D111" s="11" t="s">
        <v>21</v>
      </c>
      <c r="E111" s="11" t="s">
        <v>31</v>
      </c>
      <c r="F111" s="11" t="s">
        <v>20</v>
      </c>
      <c r="G111" s="17">
        <v>480</v>
      </c>
      <c r="H111" s="17">
        <v>2400</v>
      </c>
      <c r="I111" s="17">
        <v>5760</v>
      </c>
      <c r="J111" s="18">
        <v>0.41666666666666669</v>
      </c>
    </row>
    <row r="112" spans="1:10" x14ac:dyDescent="0.25">
      <c r="A112" s="8">
        <v>7</v>
      </c>
      <c r="B112" s="13">
        <v>42736</v>
      </c>
      <c r="C112" s="10">
        <v>5</v>
      </c>
      <c r="D112" s="10" t="s">
        <v>21</v>
      </c>
      <c r="E112" s="10" t="s">
        <v>31</v>
      </c>
      <c r="F112" s="10" t="s">
        <v>20</v>
      </c>
      <c r="G112" s="14">
        <v>480</v>
      </c>
      <c r="H112" s="14">
        <v>2400</v>
      </c>
      <c r="I112" s="14">
        <v>5760</v>
      </c>
      <c r="J112" s="15">
        <v>0.41666666666666669</v>
      </c>
    </row>
    <row r="113" spans="1:10" x14ac:dyDescent="0.25">
      <c r="A113" s="9">
        <v>7</v>
      </c>
      <c r="B113" s="16">
        <v>43101</v>
      </c>
      <c r="C113" s="11">
        <v>5</v>
      </c>
      <c r="D113" s="11" t="s">
        <v>21</v>
      </c>
      <c r="E113" s="11" t="s">
        <v>31</v>
      </c>
      <c r="F113" s="11" t="s">
        <v>20</v>
      </c>
      <c r="G113" s="17">
        <v>480</v>
      </c>
      <c r="H113" s="17">
        <v>2400</v>
      </c>
      <c r="I113" s="17">
        <v>5760</v>
      </c>
      <c r="J113" s="18">
        <v>0.41666666666666669</v>
      </c>
    </row>
    <row r="114" spans="1:10" x14ac:dyDescent="0.25">
      <c r="A114" s="8">
        <v>7</v>
      </c>
      <c r="B114" s="13">
        <v>43466</v>
      </c>
      <c r="C114" s="10">
        <v>8</v>
      </c>
      <c r="D114" s="10" t="s">
        <v>21</v>
      </c>
      <c r="E114" s="10" t="s">
        <v>31</v>
      </c>
      <c r="F114" s="10" t="s">
        <v>20</v>
      </c>
      <c r="G114" s="14">
        <v>480</v>
      </c>
      <c r="H114" s="14">
        <v>3840</v>
      </c>
      <c r="I114" s="14">
        <v>5760</v>
      </c>
      <c r="J114" s="15">
        <v>0.66666666666666663</v>
      </c>
    </row>
    <row r="115" spans="1:10" x14ac:dyDescent="0.25">
      <c r="A115" s="9">
        <v>8</v>
      </c>
      <c r="B115" s="16">
        <v>36892</v>
      </c>
      <c r="C115" s="11">
        <v>5</v>
      </c>
      <c r="D115" s="11" t="s">
        <v>21</v>
      </c>
      <c r="E115" s="11" t="s">
        <v>31</v>
      </c>
      <c r="F115" s="11" t="s">
        <v>24</v>
      </c>
      <c r="G115" s="17">
        <v>800</v>
      </c>
      <c r="H115" s="17">
        <v>4000</v>
      </c>
      <c r="I115" s="17">
        <v>9600</v>
      </c>
      <c r="J115" s="18">
        <v>0.41666666666666669</v>
      </c>
    </row>
    <row r="116" spans="1:10" x14ac:dyDescent="0.25">
      <c r="A116" s="8">
        <v>8</v>
      </c>
      <c r="B116" s="13">
        <v>37257</v>
      </c>
      <c r="C116" s="10">
        <v>6</v>
      </c>
      <c r="D116" s="10" t="s">
        <v>21</v>
      </c>
      <c r="E116" s="10" t="s">
        <v>31</v>
      </c>
      <c r="F116" s="10" t="s">
        <v>24</v>
      </c>
      <c r="G116" s="14">
        <v>800</v>
      </c>
      <c r="H116" s="14">
        <v>4800</v>
      </c>
      <c r="I116" s="14">
        <v>9600</v>
      </c>
      <c r="J116" s="15">
        <v>0.5</v>
      </c>
    </row>
    <row r="117" spans="1:10" x14ac:dyDescent="0.25">
      <c r="A117" s="9">
        <v>8</v>
      </c>
      <c r="B117" s="16">
        <v>37622</v>
      </c>
      <c r="C117" s="11">
        <v>7</v>
      </c>
      <c r="D117" s="11" t="s">
        <v>21</v>
      </c>
      <c r="E117" s="11" t="s">
        <v>31</v>
      </c>
      <c r="F117" s="11" t="s">
        <v>24</v>
      </c>
      <c r="G117" s="17">
        <v>800</v>
      </c>
      <c r="H117" s="17">
        <v>5600</v>
      </c>
      <c r="I117" s="17">
        <v>9600</v>
      </c>
      <c r="J117" s="18">
        <v>0.58333333333333337</v>
      </c>
    </row>
    <row r="118" spans="1:10" x14ac:dyDescent="0.25">
      <c r="A118" s="8">
        <v>8</v>
      </c>
      <c r="B118" s="13">
        <v>37987</v>
      </c>
      <c r="C118" s="10">
        <v>8</v>
      </c>
      <c r="D118" s="10" t="s">
        <v>21</v>
      </c>
      <c r="E118" s="10" t="s">
        <v>31</v>
      </c>
      <c r="F118" s="10" t="s">
        <v>24</v>
      </c>
      <c r="G118" s="14">
        <v>800</v>
      </c>
      <c r="H118" s="14">
        <v>6400</v>
      </c>
      <c r="I118" s="14">
        <v>9600</v>
      </c>
      <c r="J118" s="15">
        <v>0.66666666666666663</v>
      </c>
    </row>
    <row r="119" spans="1:10" x14ac:dyDescent="0.25">
      <c r="A119" s="9">
        <v>8</v>
      </c>
      <c r="B119" s="16">
        <v>38353</v>
      </c>
      <c r="C119" s="11">
        <v>6</v>
      </c>
      <c r="D119" s="11" t="s">
        <v>21</v>
      </c>
      <c r="E119" s="11" t="s">
        <v>31</v>
      </c>
      <c r="F119" s="11" t="s">
        <v>24</v>
      </c>
      <c r="G119" s="17">
        <v>800</v>
      </c>
      <c r="H119" s="17">
        <v>4800</v>
      </c>
      <c r="I119" s="17">
        <v>9600</v>
      </c>
      <c r="J119" s="18">
        <v>0.5</v>
      </c>
    </row>
    <row r="120" spans="1:10" x14ac:dyDescent="0.25">
      <c r="A120" s="8">
        <v>8</v>
      </c>
      <c r="B120" s="13">
        <v>38718</v>
      </c>
      <c r="C120" s="10">
        <v>6</v>
      </c>
      <c r="D120" s="10" t="s">
        <v>21</v>
      </c>
      <c r="E120" s="10" t="s">
        <v>31</v>
      </c>
      <c r="F120" s="10" t="s">
        <v>24</v>
      </c>
      <c r="G120" s="14">
        <v>800</v>
      </c>
      <c r="H120" s="14">
        <v>4800</v>
      </c>
      <c r="I120" s="14">
        <v>9600</v>
      </c>
      <c r="J120" s="15">
        <v>0.5</v>
      </c>
    </row>
    <row r="121" spans="1:10" x14ac:dyDescent="0.25">
      <c r="A121" s="9">
        <v>8</v>
      </c>
      <c r="B121" s="16">
        <v>39083</v>
      </c>
      <c r="C121" s="11">
        <v>8</v>
      </c>
      <c r="D121" s="11" t="s">
        <v>21</v>
      </c>
      <c r="E121" s="11" t="s">
        <v>31</v>
      </c>
      <c r="F121" s="11" t="s">
        <v>24</v>
      </c>
      <c r="G121" s="17">
        <v>800</v>
      </c>
      <c r="H121" s="17">
        <v>6400</v>
      </c>
      <c r="I121" s="17">
        <v>9600</v>
      </c>
      <c r="J121" s="18">
        <v>0.66666666666666663</v>
      </c>
    </row>
    <row r="122" spans="1:10" x14ac:dyDescent="0.25">
      <c r="A122" s="8">
        <v>8</v>
      </c>
      <c r="B122" s="13">
        <v>39448</v>
      </c>
      <c r="C122" s="10">
        <v>6</v>
      </c>
      <c r="D122" s="10" t="s">
        <v>21</v>
      </c>
      <c r="E122" s="10" t="s">
        <v>31</v>
      </c>
      <c r="F122" s="10" t="s">
        <v>24</v>
      </c>
      <c r="G122" s="14">
        <v>800</v>
      </c>
      <c r="H122" s="14">
        <v>4800</v>
      </c>
      <c r="I122" s="14">
        <v>9600</v>
      </c>
      <c r="J122" s="15">
        <v>0.5</v>
      </c>
    </row>
    <row r="123" spans="1:10" x14ac:dyDescent="0.25">
      <c r="A123" s="9">
        <v>8</v>
      </c>
      <c r="B123" s="16">
        <v>39814</v>
      </c>
      <c r="C123" s="11">
        <v>6</v>
      </c>
      <c r="D123" s="11" t="s">
        <v>21</v>
      </c>
      <c r="E123" s="11" t="s">
        <v>31</v>
      </c>
      <c r="F123" s="11" t="s">
        <v>24</v>
      </c>
      <c r="G123" s="17">
        <v>800</v>
      </c>
      <c r="H123" s="17">
        <v>4800</v>
      </c>
      <c r="I123" s="17">
        <v>9600</v>
      </c>
      <c r="J123" s="18">
        <v>0.5</v>
      </c>
    </row>
    <row r="124" spans="1:10" x14ac:dyDescent="0.25">
      <c r="A124" s="8">
        <v>8</v>
      </c>
      <c r="B124" s="13">
        <v>40179</v>
      </c>
      <c r="C124" s="10">
        <v>9</v>
      </c>
      <c r="D124" s="10" t="s">
        <v>21</v>
      </c>
      <c r="E124" s="10" t="s">
        <v>31</v>
      </c>
      <c r="F124" s="10" t="s">
        <v>24</v>
      </c>
      <c r="G124" s="14">
        <v>800</v>
      </c>
      <c r="H124" s="14">
        <v>7200</v>
      </c>
      <c r="I124" s="14">
        <v>9600</v>
      </c>
      <c r="J124" s="15">
        <v>0.75</v>
      </c>
    </row>
    <row r="125" spans="1:10" x14ac:dyDescent="0.25">
      <c r="A125" s="9">
        <v>8</v>
      </c>
      <c r="B125" s="16">
        <v>40544</v>
      </c>
      <c r="C125" s="11">
        <v>9</v>
      </c>
      <c r="D125" s="11" t="s">
        <v>21</v>
      </c>
      <c r="E125" s="11" t="s">
        <v>31</v>
      </c>
      <c r="F125" s="11" t="s">
        <v>24</v>
      </c>
      <c r="G125" s="17">
        <v>800</v>
      </c>
      <c r="H125" s="17">
        <v>7200</v>
      </c>
      <c r="I125" s="17">
        <v>9600</v>
      </c>
      <c r="J125" s="18">
        <v>0.75</v>
      </c>
    </row>
    <row r="126" spans="1:10" x14ac:dyDescent="0.25">
      <c r="A126" s="8">
        <v>8</v>
      </c>
      <c r="B126" s="13">
        <v>40909</v>
      </c>
      <c r="C126" s="10">
        <v>5</v>
      </c>
      <c r="D126" s="10" t="s">
        <v>21</v>
      </c>
      <c r="E126" s="10" t="s">
        <v>31</v>
      </c>
      <c r="F126" s="10" t="s">
        <v>24</v>
      </c>
      <c r="G126" s="14">
        <v>800</v>
      </c>
      <c r="H126" s="14">
        <v>4000</v>
      </c>
      <c r="I126" s="14">
        <v>9600</v>
      </c>
      <c r="J126" s="15">
        <v>0.41666666666666669</v>
      </c>
    </row>
    <row r="127" spans="1:10" x14ac:dyDescent="0.25">
      <c r="A127" s="9">
        <v>8</v>
      </c>
      <c r="B127" s="16">
        <v>41275</v>
      </c>
      <c r="C127" s="11">
        <v>9</v>
      </c>
      <c r="D127" s="11" t="s">
        <v>21</v>
      </c>
      <c r="E127" s="11" t="s">
        <v>31</v>
      </c>
      <c r="F127" s="11" t="s">
        <v>24</v>
      </c>
      <c r="G127" s="17">
        <v>800</v>
      </c>
      <c r="H127" s="17">
        <v>7200</v>
      </c>
      <c r="I127" s="17">
        <v>9600</v>
      </c>
      <c r="J127" s="18">
        <v>0.75</v>
      </c>
    </row>
    <row r="128" spans="1:10" x14ac:dyDescent="0.25">
      <c r="A128" s="8">
        <v>8</v>
      </c>
      <c r="B128" s="13">
        <v>41640</v>
      </c>
      <c r="C128" s="10">
        <v>7</v>
      </c>
      <c r="D128" s="10" t="s">
        <v>21</v>
      </c>
      <c r="E128" s="10" t="s">
        <v>31</v>
      </c>
      <c r="F128" s="10" t="s">
        <v>24</v>
      </c>
      <c r="G128" s="14">
        <v>800</v>
      </c>
      <c r="H128" s="14">
        <v>5600</v>
      </c>
      <c r="I128" s="14">
        <v>9600</v>
      </c>
      <c r="J128" s="15">
        <v>0.58333333333333337</v>
      </c>
    </row>
    <row r="129" spans="1:10" x14ac:dyDescent="0.25">
      <c r="A129" s="9">
        <v>8</v>
      </c>
      <c r="B129" s="16">
        <v>42005</v>
      </c>
      <c r="C129" s="11">
        <v>9</v>
      </c>
      <c r="D129" s="11" t="s">
        <v>21</v>
      </c>
      <c r="E129" s="11" t="s">
        <v>31</v>
      </c>
      <c r="F129" s="11" t="s">
        <v>24</v>
      </c>
      <c r="G129" s="17">
        <v>800</v>
      </c>
      <c r="H129" s="17">
        <v>7200</v>
      </c>
      <c r="I129" s="17">
        <v>9600</v>
      </c>
      <c r="J129" s="18">
        <v>0.75</v>
      </c>
    </row>
    <row r="130" spans="1:10" x14ac:dyDescent="0.25">
      <c r="A130" s="8">
        <v>8</v>
      </c>
      <c r="B130" s="13">
        <v>42370</v>
      </c>
      <c r="C130" s="10">
        <v>9</v>
      </c>
      <c r="D130" s="10" t="s">
        <v>21</v>
      </c>
      <c r="E130" s="10" t="s">
        <v>31</v>
      </c>
      <c r="F130" s="10" t="s">
        <v>24</v>
      </c>
      <c r="G130" s="14">
        <v>800</v>
      </c>
      <c r="H130" s="14">
        <v>7200</v>
      </c>
      <c r="I130" s="14">
        <v>9600</v>
      </c>
      <c r="J130" s="15">
        <v>0.75</v>
      </c>
    </row>
    <row r="131" spans="1:10" x14ac:dyDescent="0.25">
      <c r="A131" s="9">
        <v>8</v>
      </c>
      <c r="B131" s="16">
        <v>42736</v>
      </c>
      <c r="C131" s="11">
        <v>9</v>
      </c>
      <c r="D131" s="11" t="s">
        <v>21</v>
      </c>
      <c r="E131" s="11" t="s">
        <v>31</v>
      </c>
      <c r="F131" s="11" t="s">
        <v>24</v>
      </c>
      <c r="G131" s="17">
        <v>800</v>
      </c>
      <c r="H131" s="17">
        <v>7200</v>
      </c>
      <c r="I131" s="17">
        <v>9600</v>
      </c>
      <c r="J131" s="18">
        <v>0.75</v>
      </c>
    </row>
    <row r="132" spans="1:10" x14ac:dyDescent="0.25">
      <c r="A132" s="8">
        <v>8</v>
      </c>
      <c r="B132" s="13">
        <v>43101</v>
      </c>
      <c r="C132" s="10">
        <v>10</v>
      </c>
      <c r="D132" s="10" t="s">
        <v>21</v>
      </c>
      <c r="E132" s="10" t="s">
        <v>31</v>
      </c>
      <c r="F132" s="10" t="s">
        <v>24</v>
      </c>
      <c r="G132" s="14">
        <v>800</v>
      </c>
      <c r="H132" s="14">
        <v>8000</v>
      </c>
      <c r="I132" s="14">
        <v>9600</v>
      </c>
      <c r="J132" s="15">
        <v>0.83333333333333337</v>
      </c>
    </row>
    <row r="133" spans="1:10" x14ac:dyDescent="0.25">
      <c r="A133" s="9">
        <v>8</v>
      </c>
      <c r="B133" s="16">
        <v>43466</v>
      </c>
      <c r="C133" s="11">
        <v>5</v>
      </c>
      <c r="D133" s="11" t="s">
        <v>21</v>
      </c>
      <c r="E133" s="11" t="s">
        <v>31</v>
      </c>
      <c r="F133" s="11" t="s">
        <v>24</v>
      </c>
      <c r="G133" s="17">
        <v>800</v>
      </c>
      <c r="H133" s="17">
        <v>4000</v>
      </c>
      <c r="I133" s="17">
        <v>9600</v>
      </c>
      <c r="J133" s="18">
        <v>0.41666666666666669</v>
      </c>
    </row>
    <row r="134" spans="1:10" x14ac:dyDescent="0.25">
      <c r="A134" s="8">
        <v>9</v>
      </c>
      <c r="B134" s="13">
        <v>36892</v>
      </c>
      <c r="C134" s="10">
        <v>8</v>
      </c>
      <c r="D134" s="10" t="s">
        <v>21</v>
      </c>
      <c r="E134" s="10" t="s">
        <v>31</v>
      </c>
      <c r="F134" s="10" t="s">
        <v>26</v>
      </c>
      <c r="G134" s="14">
        <v>720</v>
      </c>
      <c r="H134" s="14">
        <v>5760</v>
      </c>
      <c r="I134" s="14">
        <v>8640</v>
      </c>
      <c r="J134" s="15">
        <v>0.66666666666666663</v>
      </c>
    </row>
    <row r="135" spans="1:10" x14ac:dyDescent="0.25">
      <c r="A135" s="9">
        <v>9</v>
      </c>
      <c r="B135" s="16">
        <v>37257</v>
      </c>
      <c r="C135" s="11">
        <v>5</v>
      </c>
      <c r="D135" s="11" t="s">
        <v>21</v>
      </c>
      <c r="E135" s="11" t="s">
        <v>31</v>
      </c>
      <c r="F135" s="11" t="s">
        <v>26</v>
      </c>
      <c r="G135" s="17">
        <v>720</v>
      </c>
      <c r="H135" s="17">
        <v>3600</v>
      </c>
      <c r="I135" s="17">
        <v>8640</v>
      </c>
      <c r="J135" s="18">
        <v>0.41666666666666669</v>
      </c>
    </row>
    <row r="136" spans="1:10" x14ac:dyDescent="0.25">
      <c r="A136" s="8">
        <v>9</v>
      </c>
      <c r="B136" s="13">
        <v>37622</v>
      </c>
      <c r="C136" s="10">
        <v>8</v>
      </c>
      <c r="D136" s="10" t="s">
        <v>21</v>
      </c>
      <c r="E136" s="10" t="s">
        <v>31</v>
      </c>
      <c r="F136" s="10" t="s">
        <v>26</v>
      </c>
      <c r="G136" s="14">
        <v>720</v>
      </c>
      <c r="H136" s="14">
        <v>5760</v>
      </c>
      <c r="I136" s="14">
        <v>8640</v>
      </c>
      <c r="J136" s="15">
        <v>0.66666666666666663</v>
      </c>
    </row>
    <row r="137" spans="1:10" x14ac:dyDescent="0.25">
      <c r="A137" s="9">
        <v>9</v>
      </c>
      <c r="B137" s="16">
        <v>37987</v>
      </c>
      <c r="C137" s="11">
        <v>8</v>
      </c>
      <c r="D137" s="11" t="s">
        <v>21</v>
      </c>
      <c r="E137" s="11" t="s">
        <v>31</v>
      </c>
      <c r="F137" s="11" t="s">
        <v>26</v>
      </c>
      <c r="G137" s="17">
        <v>720</v>
      </c>
      <c r="H137" s="17">
        <v>5760</v>
      </c>
      <c r="I137" s="17">
        <v>8640</v>
      </c>
      <c r="J137" s="18">
        <v>0.66666666666666663</v>
      </c>
    </row>
    <row r="138" spans="1:10" x14ac:dyDescent="0.25">
      <c r="A138" s="8">
        <v>9</v>
      </c>
      <c r="B138" s="13">
        <v>38353</v>
      </c>
      <c r="C138" s="10">
        <v>8</v>
      </c>
      <c r="D138" s="10" t="s">
        <v>21</v>
      </c>
      <c r="E138" s="10" t="s">
        <v>31</v>
      </c>
      <c r="F138" s="10" t="s">
        <v>26</v>
      </c>
      <c r="G138" s="14">
        <v>720</v>
      </c>
      <c r="H138" s="14">
        <v>5760</v>
      </c>
      <c r="I138" s="14">
        <v>8640</v>
      </c>
      <c r="J138" s="15">
        <v>0.66666666666666663</v>
      </c>
    </row>
    <row r="139" spans="1:10" x14ac:dyDescent="0.25">
      <c r="A139" s="9">
        <v>9</v>
      </c>
      <c r="B139" s="16">
        <v>38718</v>
      </c>
      <c r="C139" s="11">
        <v>5</v>
      </c>
      <c r="D139" s="11" t="s">
        <v>21</v>
      </c>
      <c r="E139" s="11" t="s">
        <v>31</v>
      </c>
      <c r="F139" s="11" t="s">
        <v>26</v>
      </c>
      <c r="G139" s="17">
        <v>720</v>
      </c>
      <c r="H139" s="17">
        <v>3600</v>
      </c>
      <c r="I139" s="17">
        <v>8640</v>
      </c>
      <c r="J139" s="18">
        <v>0.41666666666666669</v>
      </c>
    </row>
    <row r="140" spans="1:10" x14ac:dyDescent="0.25">
      <c r="A140" s="8">
        <v>9</v>
      </c>
      <c r="B140" s="13">
        <v>39083</v>
      </c>
      <c r="C140" s="10">
        <v>9</v>
      </c>
      <c r="D140" s="10" t="s">
        <v>21</v>
      </c>
      <c r="E140" s="10" t="s">
        <v>31</v>
      </c>
      <c r="F140" s="10" t="s">
        <v>26</v>
      </c>
      <c r="G140" s="14">
        <v>720</v>
      </c>
      <c r="H140" s="14">
        <v>6480</v>
      </c>
      <c r="I140" s="14">
        <v>8640</v>
      </c>
      <c r="J140" s="15">
        <v>0.75</v>
      </c>
    </row>
    <row r="141" spans="1:10" x14ac:dyDescent="0.25">
      <c r="A141" s="9">
        <v>9</v>
      </c>
      <c r="B141" s="16">
        <v>39448</v>
      </c>
      <c r="C141" s="11">
        <v>5</v>
      </c>
      <c r="D141" s="11" t="s">
        <v>21</v>
      </c>
      <c r="E141" s="11" t="s">
        <v>31</v>
      </c>
      <c r="F141" s="11" t="s">
        <v>26</v>
      </c>
      <c r="G141" s="17">
        <v>720</v>
      </c>
      <c r="H141" s="17">
        <v>3600</v>
      </c>
      <c r="I141" s="17">
        <v>8640</v>
      </c>
      <c r="J141" s="18">
        <v>0.41666666666666669</v>
      </c>
    </row>
    <row r="142" spans="1:10" x14ac:dyDescent="0.25">
      <c r="A142" s="8">
        <v>9</v>
      </c>
      <c r="B142" s="13">
        <v>39814</v>
      </c>
      <c r="C142" s="10">
        <v>8</v>
      </c>
      <c r="D142" s="10" t="s">
        <v>21</v>
      </c>
      <c r="E142" s="10" t="s">
        <v>31</v>
      </c>
      <c r="F142" s="10" t="s">
        <v>26</v>
      </c>
      <c r="G142" s="14">
        <v>720</v>
      </c>
      <c r="H142" s="14">
        <v>5760</v>
      </c>
      <c r="I142" s="14">
        <v>8640</v>
      </c>
      <c r="J142" s="15">
        <v>0.66666666666666663</v>
      </c>
    </row>
    <row r="143" spans="1:10" x14ac:dyDescent="0.25">
      <c r="A143" s="9">
        <v>9</v>
      </c>
      <c r="B143" s="16">
        <v>40179</v>
      </c>
      <c r="C143" s="11">
        <v>7</v>
      </c>
      <c r="D143" s="11" t="s">
        <v>21</v>
      </c>
      <c r="E143" s="11" t="s">
        <v>31</v>
      </c>
      <c r="F143" s="11" t="s">
        <v>26</v>
      </c>
      <c r="G143" s="17">
        <v>720</v>
      </c>
      <c r="H143" s="17">
        <v>5040</v>
      </c>
      <c r="I143" s="17">
        <v>8640</v>
      </c>
      <c r="J143" s="18">
        <v>0.58333333333333337</v>
      </c>
    </row>
    <row r="144" spans="1:10" x14ac:dyDescent="0.25">
      <c r="A144" s="8">
        <v>9</v>
      </c>
      <c r="B144" s="13">
        <v>40544</v>
      </c>
      <c r="C144" s="10">
        <v>8</v>
      </c>
      <c r="D144" s="10" t="s">
        <v>21</v>
      </c>
      <c r="E144" s="10" t="s">
        <v>31</v>
      </c>
      <c r="F144" s="10" t="s">
        <v>26</v>
      </c>
      <c r="G144" s="14">
        <v>720</v>
      </c>
      <c r="H144" s="14">
        <v>5760</v>
      </c>
      <c r="I144" s="14">
        <v>8640</v>
      </c>
      <c r="J144" s="15">
        <v>0.66666666666666663</v>
      </c>
    </row>
    <row r="145" spans="1:10" x14ac:dyDescent="0.25">
      <c r="A145" s="9">
        <v>9</v>
      </c>
      <c r="B145" s="16">
        <v>40909</v>
      </c>
      <c r="C145" s="11">
        <v>6</v>
      </c>
      <c r="D145" s="11" t="s">
        <v>21</v>
      </c>
      <c r="E145" s="11" t="s">
        <v>31</v>
      </c>
      <c r="F145" s="11" t="s">
        <v>26</v>
      </c>
      <c r="G145" s="17">
        <v>720</v>
      </c>
      <c r="H145" s="17">
        <v>4320</v>
      </c>
      <c r="I145" s="17">
        <v>8640</v>
      </c>
      <c r="J145" s="18">
        <v>0.5</v>
      </c>
    </row>
    <row r="146" spans="1:10" x14ac:dyDescent="0.25">
      <c r="A146" s="8">
        <v>9</v>
      </c>
      <c r="B146" s="13">
        <v>41275</v>
      </c>
      <c r="C146" s="10">
        <v>6</v>
      </c>
      <c r="D146" s="10" t="s">
        <v>21</v>
      </c>
      <c r="E146" s="10" t="s">
        <v>31</v>
      </c>
      <c r="F146" s="10" t="s">
        <v>26</v>
      </c>
      <c r="G146" s="14">
        <v>720</v>
      </c>
      <c r="H146" s="14">
        <v>4320</v>
      </c>
      <c r="I146" s="14">
        <v>8640</v>
      </c>
      <c r="J146" s="15">
        <v>0.5</v>
      </c>
    </row>
    <row r="147" spans="1:10" x14ac:dyDescent="0.25">
      <c r="A147" s="9">
        <v>9</v>
      </c>
      <c r="B147" s="16">
        <v>41640</v>
      </c>
      <c r="C147" s="11">
        <v>7</v>
      </c>
      <c r="D147" s="11" t="s">
        <v>21</v>
      </c>
      <c r="E147" s="11" t="s">
        <v>31</v>
      </c>
      <c r="F147" s="11" t="s">
        <v>26</v>
      </c>
      <c r="G147" s="17">
        <v>720</v>
      </c>
      <c r="H147" s="17">
        <v>5040</v>
      </c>
      <c r="I147" s="17">
        <v>8640</v>
      </c>
      <c r="J147" s="18">
        <v>0.58333333333333337</v>
      </c>
    </row>
    <row r="148" spans="1:10" x14ac:dyDescent="0.25">
      <c r="A148" s="8">
        <v>9</v>
      </c>
      <c r="B148" s="13">
        <v>42005</v>
      </c>
      <c r="C148" s="10">
        <v>8</v>
      </c>
      <c r="D148" s="10" t="s">
        <v>21</v>
      </c>
      <c r="E148" s="10" t="s">
        <v>31</v>
      </c>
      <c r="F148" s="10" t="s">
        <v>26</v>
      </c>
      <c r="G148" s="14">
        <v>720</v>
      </c>
      <c r="H148" s="14">
        <v>5760</v>
      </c>
      <c r="I148" s="14">
        <v>8640</v>
      </c>
      <c r="J148" s="15">
        <v>0.66666666666666663</v>
      </c>
    </row>
    <row r="149" spans="1:10" x14ac:dyDescent="0.25">
      <c r="A149" s="9">
        <v>9</v>
      </c>
      <c r="B149" s="16">
        <v>42370</v>
      </c>
      <c r="C149" s="11">
        <v>5</v>
      </c>
      <c r="D149" s="11" t="s">
        <v>21</v>
      </c>
      <c r="E149" s="11" t="s">
        <v>31</v>
      </c>
      <c r="F149" s="11" t="s">
        <v>26</v>
      </c>
      <c r="G149" s="17">
        <v>720</v>
      </c>
      <c r="H149" s="17">
        <v>3600</v>
      </c>
      <c r="I149" s="17">
        <v>8640</v>
      </c>
      <c r="J149" s="18">
        <v>0.41666666666666669</v>
      </c>
    </row>
    <row r="150" spans="1:10" x14ac:dyDescent="0.25">
      <c r="A150" s="8">
        <v>9</v>
      </c>
      <c r="B150" s="13">
        <v>42736</v>
      </c>
      <c r="C150" s="10">
        <v>5</v>
      </c>
      <c r="D150" s="10" t="s">
        <v>21</v>
      </c>
      <c r="E150" s="10" t="s">
        <v>31</v>
      </c>
      <c r="F150" s="10" t="s">
        <v>26</v>
      </c>
      <c r="G150" s="14">
        <v>720</v>
      </c>
      <c r="H150" s="14">
        <v>3600</v>
      </c>
      <c r="I150" s="14">
        <v>8640</v>
      </c>
      <c r="J150" s="15">
        <v>0.41666666666666669</v>
      </c>
    </row>
    <row r="151" spans="1:10" x14ac:dyDescent="0.25">
      <c r="A151" s="9">
        <v>9</v>
      </c>
      <c r="B151" s="16">
        <v>43101</v>
      </c>
      <c r="C151" s="11">
        <v>5</v>
      </c>
      <c r="D151" s="11" t="s">
        <v>21</v>
      </c>
      <c r="E151" s="11" t="s">
        <v>31</v>
      </c>
      <c r="F151" s="11" t="s">
        <v>26</v>
      </c>
      <c r="G151" s="17">
        <v>720</v>
      </c>
      <c r="H151" s="17">
        <v>3600</v>
      </c>
      <c r="I151" s="17">
        <v>8640</v>
      </c>
      <c r="J151" s="18">
        <v>0.41666666666666669</v>
      </c>
    </row>
    <row r="152" spans="1:10" x14ac:dyDescent="0.25">
      <c r="A152" s="8">
        <v>9</v>
      </c>
      <c r="B152" s="13">
        <v>43466</v>
      </c>
      <c r="C152" s="10">
        <v>5</v>
      </c>
      <c r="D152" s="10" t="s">
        <v>21</v>
      </c>
      <c r="E152" s="10" t="s">
        <v>31</v>
      </c>
      <c r="F152" s="10" t="s">
        <v>26</v>
      </c>
      <c r="G152" s="14">
        <v>720</v>
      </c>
      <c r="H152" s="14">
        <v>3600</v>
      </c>
      <c r="I152" s="14">
        <v>8640</v>
      </c>
      <c r="J152" s="15">
        <v>0.41666666666666669</v>
      </c>
    </row>
    <row r="153" spans="1:10" x14ac:dyDescent="0.25">
      <c r="A153" s="9">
        <v>10</v>
      </c>
      <c r="B153" s="16">
        <v>36892</v>
      </c>
      <c r="C153" s="11">
        <v>9</v>
      </c>
      <c r="D153" s="11" t="s">
        <v>21</v>
      </c>
      <c r="E153" s="11" t="s">
        <v>31</v>
      </c>
      <c r="F153" s="11" t="s">
        <v>20</v>
      </c>
      <c r="G153" s="17">
        <v>560</v>
      </c>
      <c r="H153" s="17">
        <v>5040</v>
      </c>
      <c r="I153" s="17">
        <v>6720</v>
      </c>
      <c r="J153" s="18">
        <v>0.75</v>
      </c>
    </row>
    <row r="154" spans="1:10" x14ac:dyDescent="0.25">
      <c r="A154" s="8">
        <v>10</v>
      </c>
      <c r="B154" s="13">
        <v>37257</v>
      </c>
      <c r="C154" s="10">
        <v>6</v>
      </c>
      <c r="D154" s="10" t="s">
        <v>21</v>
      </c>
      <c r="E154" s="10" t="s">
        <v>31</v>
      </c>
      <c r="F154" s="10" t="s">
        <v>20</v>
      </c>
      <c r="G154" s="14">
        <v>560</v>
      </c>
      <c r="H154" s="14">
        <v>3360</v>
      </c>
      <c r="I154" s="14">
        <v>6720</v>
      </c>
      <c r="J154" s="15">
        <v>0.5</v>
      </c>
    </row>
    <row r="155" spans="1:10" x14ac:dyDescent="0.25">
      <c r="A155" s="9">
        <v>10</v>
      </c>
      <c r="B155" s="16">
        <v>37622</v>
      </c>
      <c r="C155" s="11">
        <v>9</v>
      </c>
      <c r="D155" s="11" t="s">
        <v>21</v>
      </c>
      <c r="E155" s="11" t="s">
        <v>31</v>
      </c>
      <c r="F155" s="11" t="s">
        <v>20</v>
      </c>
      <c r="G155" s="17">
        <v>560</v>
      </c>
      <c r="H155" s="17">
        <v>5040</v>
      </c>
      <c r="I155" s="17">
        <v>6720</v>
      </c>
      <c r="J155" s="18">
        <v>0.75</v>
      </c>
    </row>
    <row r="156" spans="1:10" x14ac:dyDescent="0.25">
      <c r="A156" s="8">
        <v>10</v>
      </c>
      <c r="B156" s="13">
        <v>37987</v>
      </c>
      <c r="C156" s="10">
        <v>9</v>
      </c>
      <c r="D156" s="10" t="s">
        <v>21</v>
      </c>
      <c r="E156" s="10" t="s">
        <v>31</v>
      </c>
      <c r="F156" s="10" t="s">
        <v>20</v>
      </c>
      <c r="G156" s="14">
        <v>560</v>
      </c>
      <c r="H156" s="14">
        <v>5040</v>
      </c>
      <c r="I156" s="14">
        <v>6720</v>
      </c>
      <c r="J156" s="15">
        <v>0.75</v>
      </c>
    </row>
    <row r="157" spans="1:10" x14ac:dyDescent="0.25">
      <c r="A157" s="9">
        <v>10</v>
      </c>
      <c r="B157" s="16">
        <v>38353</v>
      </c>
      <c r="C157" s="11">
        <v>7</v>
      </c>
      <c r="D157" s="11" t="s">
        <v>21</v>
      </c>
      <c r="E157" s="11" t="s">
        <v>31</v>
      </c>
      <c r="F157" s="11" t="s">
        <v>20</v>
      </c>
      <c r="G157" s="17">
        <v>560</v>
      </c>
      <c r="H157" s="17">
        <v>3920</v>
      </c>
      <c r="I157" s="17">
        <v>6720</v>
      </c>
      <c r="J157" s="18">
        <v>0.58333333333333337</v>
      </c>
    </row>
    <row r="158" spans="1:10" x14ac:dyDescent="0.25">
      <c r="A158" s="8">
        <v>10</v>
      </c>
      <c r="B158" s="13">
        <v>38718</v>
      </c>
      <c r="C158" s="10">
        <v>9</v>
      </c>
      <c r="D158" s="10" t="s">
        <v>21</v>
      </c>
      <c r="E158" s="10" t="s">
        <v>31</v>
      </c>
      <c r="F158" s="10" t="s">
        <v>20</v>
      </c>
      <c r="G158" s="14">
        <v>560</v>
      </c>
      <c r="H158" s="14">
        <v>5040</v>
      </c>
      <c r="I158" s="14">
        <v>6720</v>
      </c>
      <c r="J158" s="15">
        <v>0.75</v>
      </c>
    </row>
    <row r="159" spans="1:10" x14ac:dyDescent="0.25">
      <c r="A159" s="9">
        <v>10</v>
      </c>
      <c r="B159" s="16">
        <v>39083</v>
      </c>
      <c r="C159" s="11">
        <v>6</v>
      </c>
      <c r="D159" s="11" t="s">
        <v>21</v>
      </c>
      <c r="E159" s="11" t="s">
        <v>31</v>
      </c>
      <c r="F159" s="11" t="s">
        <v>20</v>
      </c>
      <c r="G159" s="17">
        <v>560</v>
      </c>
      <c r="H159" s="17">
        <v>3360</v>
      </c>
      <c r="I159" s="17">
        <v>6720</v>
      </c>
      <c r="J159" s="18">
        <v>0.5</v>
      </c>
    </row>
    <row r="160" spans="1:10" x14ac:dyDescent="0.25">
      <c r="A160" s="8">
        <v>10</v>
      </c>
      <c r="B160" s="13">
        <v>39448</v>
      </c>
      <c r="C160" s="10">
        <v>8</v>
      </c>
      <c r="D160" s="10" t="s">
        <v>21</v>
      </c>
      <c r="E160" s="10" t="s">
        <v>31</v>
      </c>
      <c r="F160" s="10" t="s">
        <v>20</v>
      </c>
      <c r="G160" s="14">
        <v>560</v>
      </c>
      <c r="H160" s="14">
        <v>4480</v>
      </c>
      <c r="I160" s="14">
        <v>6720</v>
      </c>
      <c r="J160" s="15">
        <v>0.66666666666666663</v>
      </c>
    </row>
    <row r="161" spans="1:10" x14ac:dyDescent="0.25">
      <c r="A161" s="9">
        <v>10</v>
      </c>
      <c r="B161" s="16">
        <v>39814</v>
      </c>
      <c r="C161" s="11">
        <v>6</v>
      </c>
      <c r="D161" s="11" t="s">
        <v>21</v>
      </c>
      <c r="E161" s="11" t="s">
        <v>31</v>
      </c>
      <c r="F161" s="11" t="s">
        <v>20</v>
      </c>
      <c r="G161" s="17">
        <v>560</v>
      </c>
      <c r="H161" s="17">
        <v>3360</v>
      </c>
      <c r="I161" s="17">
        <v>6720</v>
      </c>
      <c r="J161" s="18">
        <v>0.5</v>
      </c>
    </row>
    <row r="162" spans="1:10" x14ac:dyDescent="0.25">
      <c r="A162" s="8">
        <v>10</v>
      </c>
      <c r="B162" s="13">
        <v>40179</v>
      </c>
      <c r="C162" s="10">
        <v>5</v>
      </c>
      <c r="D162" s="10" t="s">
        <v>21</v>
      </c>
      <c r="E162" s="10" t="s">
        <v>31</v>
      </c>
      <c r="F162" s="10" t="s">
        <v>20</v>
      </c>
      <c r="G162" s="14">
        <v>560</v>
      </c>
      <c r="H162" s="14">
        <v>2800</v>
      </c>
      <c r="I162" s="14">
        <v>6720</v>
      </c>
      <c r="J162" s="15">
        <v>0.41666666666666669</v>
      </c>
    </row>
    <row r="163" spans="1:10" x14ac:dyDescent="0.25">
      <c r="A163" s="9">
        <v>10</v>
      </c>
      <c r="B163" s="16">
        <v>40544</v>
      </c>
      <c r="C163" s="11">
        <v>8</v>
      </c>
      <c r="D163" s="11" t="s">
        <v>21</v>
      </c>
      <c r="E163" s="11" t="s">
        <v>31</v>
      </c>
      <c r="F163" s="11" t="s">
        <v>20</v>
      </c>
      <c r="G163" s="17">
        <v>560</v>
      </c>
      <c r="H163" s="17">
        <v>4480</v>
      </c>
      <c r="I163" s="17">
        <v>6720</v>
      </c>
      <c r="J163" s="18">
        <v>0.66666666666666663</v>
      </c>
    </row>
    <row r="164" spans="1:10" x14ac:dyDescent="0.25">
      <c r="A164" s="8">
        <v>10</v>
      </c>
      <c r="B164" s="13">
        <v>40909</v>
      </c>
      <c r="C164" s="10">
        <v>7</v>
      </c>
      <c r="D164" s="10" t="s">
        <v>21</v>
      </c>
      <c r="E164" s="10" t="s">
        <v>31</v>
      </c>
      <c r="F164" s="10" t="s">
        <v>20</v>
      </c>
      <c r="G164" s="14">
        <v>560</v>
      </c>
      <c r="H164" s="14">
        <v>3920</v>
      </c>
      <c r="I164" s="14">
        <v>6720</v>
      </c>
      <c r="J164" s="15">
        <v>0.58333333333333337</v>
      </c>
    </row>
    <row r="165" spans="1:10" x14ac:dyDescent="0.25">
      <c r="A165" s="9">
        <v>10</v>
      </c>
      <c r="B165" s="16">
        <v>41275</v>
      </c>
      <c r="C165" s="11">
        <v>7</v>
      </c>
      <c r="D165" s="11" t="s">
        <v>21</v>
      </c>
      <c r="E165" s="11" t="s">
        <v>31</v>
      </c>
      <c r="F165" s="11" t="s">
        <v>20</v>
      </c>
      <c r="G165" s="17">
        <v>560</v>
      </c>
      <c r="H165" s="17">
        <v>3920</v>
      </c>
      <c r="I165" s="17">
        <v>6720</v>
      </c>
      <c r="J165" s="18">
        <v>0.58333333333333337</v>
      </c>
    </row>
    <row r="166" spans="1:10" x14ac:dyDescent="0.25">
      <c r="A166" s="8">
        <v>10</v>
      </c>
      <c r="B166" s="13">
        <v>41640</v>
      </c>
      <c r="C166" s="10">
        <v>9</v>
      </c>
      <c r="D166" s="10" t="s">
        <v>21</v>
      </c>
      <c r="E166" s="10" t="s">
        <v>31</v>
      </c>
      <c r="F166" s="10" t="s">
        <v>20</v>
      </c>
      <c r="G166" s="14">
        <v>560</v>
      </c>
      <c r="H166" s="14">
        <v>5040</v>
      </c>
      <c r="I166" s="14">
        <v>6720</v>
      </c>
      <c r="J166" s="15">
        <v>0.75</v>
      </c>
    </row>
    <row r="167" spans="1:10" x14ac:dyDescent="0.25">
      <c r="A167" s="9">
        <v>10</v>
      </c>
      <c r="B167" s="16">
        <v>42005</v>
      </c>
      <c r="C167" s="11">
        <v>8</v>
      </c>
      <c r="D167" s="11" t="s">
        <v>21</v>
      </c>
      <c r="E167" s="11" t="s">
        <v>31</v>
      </c>
      <c r="F167" s="11" t="s">
        <v>20</v>
      </c>
      <c r="G167" s="17">
        <v>560</v>
      </c>
      <c r="H167" s="17">
        <v>4480</v>
      </c>
      <c r="I167" s="17">
        <v>6720</v>
      </c>
      <c r="J167" s="18">
        <v>0.66666666666666663</v>
      </c>
    </row>
    <row r="168" spans="1:10" x14ac:dyDescent="0.25">
      <c r="A168" s="8">
        <v>10</v>
      </c>
      <c r="B168" s="13">
        <v>42370</v>
      </c>
      <c r="C168" s="10">
        <v>9</v>
      </c>
      <c r="D168" s="10" t="s">
        <v>21</v>
      </c>
      <c r="E168" s="10" t="s">
        <v>31</v>
      </c>
      <c r="F168" s="10" t="s">
        <v>20</v>
      </c>
      <c r="G168" s="14">
        <v>560</v>
      </c>
      <c r="H168" s="14">
        <v>5040</v>
      </c>
      <c r="I168" s="14">
        <v>6720</v>
      </c>
      <c r="J168" s="15">
        <v>0.75</v>
      </c>
    </row>
    <row r="169" spans="1:10" x14ac:dyDescent="0.25">
      <c r="A169" s="9">
        <v>10</v>
      </c>
      <c r="B169" s="16">
        <v>42736</v>
      </c>
      <c r="C169" s="11">
        <v>9</v>
      </c>
      <c r="D169" s="11" t="s">
        <v>21</v>
      </c>
      <c r="E169" s="11" t="s">
        <v>31</v>
      </c>
      <c r="F169" s="11" t="s">
        <v>20</v>
      </c>
      <c r="G169" s="17">
        <v>560</v>
      </c>
      <c r="H169" s="17">
        <v>5040</v>
      </c>
      <c r="I169" s="17">
        <v>6720</v>
      </c>
      <c r="J169" s="18">
        <v>0.75</v>
      </c>
    </row>
    <row r="170" spans="1:10" x14ac:dyDescent="0.25">
      <c r="A170" s="8">
        <v>10</v>
      </c>
      <c r="B170" s="13">
        <v>43101</v>
      </c>
      <c r="C170" s="10">
        <v>11</v>
      </c>
      <c r="D170" s="10" t="s">
        <v>21</v>
      </c>
      <c r="E170" s="10" t="s">
        <v>31</v>
      </c>
      <c r="F170" s="10" t="s">
        <v>20</v>
      </c>
      <c r="G170" s="14">
        <v>560</v>
      </c>
      <c r="H170" s="14">
        <v>6160</v>
      </c>
      <c r="I170" s="14">
        <v>6720</v>
      </c>
      <c r="J170" s="15">
        <v>0.91666666666666663</v>
      </c>
    </row>
    <row r="171" spans="1:10" x14ac:dyDescent="0.25">
      <c r="A171" s="9">
        <v>10</v>
      </c>
      <c r="B171" s="16">
        <v>43466</v>
      </c>
      <c r="C171" s="11">
        <v>8</v>
      </c>
      <c r="D171" s="11" t="s">
        <v>21</v>
      </c>
      <c r="E171" s="11" t="s">
        <v>31</v>
      </c>
      <c r="F171" s="11" t="s">
        <v>20</v>
      </c>
      <c r="G171" s="17">
        <v>560</v>
      </c>
      <c r="H171" s="17">
        <v>4480</v>
      </c>
      <c r="I171" s="17">
        <v>6720</v>
      </c>
      <c r="J171" s="18">
        <v>0.66666666666666663</v>
      </c>
    </row>
    <row r="172" spans="1:10" x14ac:dyDescent="0.25">
      <c r="A172" s="8">
        <v>11</v>
      </c>
      <c r="B172" s="13">
        <v>36892</v>
      </c>
      <c r="C172" s="10">
        <v>6</v>
      </c>
      <c r="D172" s="10" t="s">
        <v>21</v>
      </c>
      <c r="E172" s="10" t="s">
        <v>31</v>
      </c>
      <c r="F172" s="10" t="s">
        <v>28</v>
      </c>
      <c r="G172" s="14">
        <v>1440</v>
      </c>
      <c r="H172" s="14">
        <v>8640</v>
      </c>
      <c r="I172" s="14">
        <v>17280</v>
      </c>
      <c r="J172" s="15">
        <v>0.5</v>
      </c>
    </row>
    <row r="173" spans="1:10" x14ac:dyDescent="0.25">
      <c r="A173" s="9">
        <v>11</v>
      </c>
      <c r="B173" s="16">
        <v>37257</v>
      </c>
      <c r="C173" s="11">
        <v>5</v>
      </c>
      <c r="D173" s="11" t="s">
        <v>21</v>
      </c>
      <c r="E173" s="11" t="s">
        <v>31</v>
      </c>
      <c r="F173" s="11" t="s">
        <v>28</v>
      </c>
      <c r="G173" s="17">
        <v>1440</v>
      </c>
      <c r="H173" s="17">
        <v>7200</v>
      </c>
      <c r="I173" s="17">
        <v>17280</v>
      </c>
      <c r="J173" s="18">
        <v>0.41666666666666669</v>
      </c>
    </row>
    <row r="174" spans="1:10" x14ac:dyDescent="0.25">
      <c r="A174" s="8">
        <v>11</v>
      </c>
      <c r="B174" s="13">
        <v>37622</v>
      </c>
      <c r="C174" s="10">
        <v>5</v>
      </c>
      <c r="D174" s="10" t="s">
        <v>21</v>
      </c>
      <c r="E174" s="10" t="s">
        <v>31</v>
      </c>
      <c r="F174" s="10" t="s">
        <v>28</v>
      </c>
      <c r="G174" s="14">
        <v>1440</v>
      </c>
      <c r="H174" s="14">
        <v>7200</v>
      </c>
      <c r="I174" s="14">
        <v>17280</v>
      </c>
      <c r="J174" s="15">
        <v>0.41666666666666669</v>
      </c>
    </row>
    <row r="175" spans="1:10" x14ac:dyDescent="0.25">
      <c r="A175" s="9">
        <v>11</v>
      </c>
      <c r="B175" s="16">
        <v>37987</v>
      </c>
      <c r="C175" s="11">
        <v>9</v>
      </c>
      <c r="D175" s="11" t="s">
        <v>21</v>
      </c>
      <c r="E175" s="11" t="s">
        <v>31</v>
      </c>
      <c r="F175" s="11" t="s">
        <v>28</v>
      </c>
      <c r="G175" s="17">
        <v>1440</v>
      </c>
      <c r="H175" s="17">
        <v>12960</v>
      </c>
      <c r="I175" s="17">
        <v>17280</v>
      </c>
      <c r="J175" s="18">
        <v>0.75</v>
      </c>
    </row>
    <row r="176" spans="1:10" x14ac:dyDescent="0.25">
      <c r="A176" s="8">
        <v>11</v>
      </c>
      <c r="B176" s="13">
        <v>38353</v>
      </c>
      <c r="C176" s="10">
        <v>5</v>
      </c>
      <c r="D176" s="10" t="s">
        <v>21</v>
      </c>
      <c r="E176" s="10" t="s">
        <v>31</v>
      </c>
      <c r="F176" s="10" t="s">
        <v>28</v>
      </c>
      <c r="G176" s="14">
        <v>1440</v>
      </c>
      <c r="H176" s="14">
        <v>7200</v>
      </c>
      <c r="I176" s="14">
        <v>17280</v>
      </c>
      <c r="J176" s="15">
        <v>0.41666666666666669</v>
      </c>
    </row>
    <row r="177" spans="1:10" x14ac:dyDescent="0.25">
      <c r="A177" s="9">
        <v>11</v>
      </c>
      <c r="B177" s="16">
        <v>38718</v>
      </c>
      <c r="C177" s="11">
        <v>7</v>
      </c>
      <c r="D177" s="11" t="s">
        <v>21</v>
      </c>
      <c r="E177" s="11" t="s">
        <v>31</v>
      </c>
      <c r="F177" s="11" t="s">
        <v>28</v>
      </c>
      <c r="G177" s="17">
        <v>1440</v>
      </c>
      <c r="H177" s="17">
        <v>10080</v>
      </c>
      <c r="I177" s="17">
        <v>17280</v>
      </c>
      <c r="J177" s="18">
        <v>0.58333333333333337</v>
      </c>
    </row>
    <row r="178" spans="1:10" x14ac:dyDescent="0.25">
      <c r="A178" s="8">
        <v>11</v>
      </c>
      <c r="B178" s="13">
        <v>39083</v>
      </c>
      <c r="C178" s="10">
        <v>7</v>
      </c>
      <c r="D178" s="10" t="s">
        <v>21</v>
      </c>
      <c r="E178" s="10" t="s">
        <v>31</v>
      </c>
      <c r="F178" s="10" t="s">
        <v>28</v>
      </c>
      <c r="G178" s="14">
        <v>1440</v>
      </c>
      <c r="H178" s="14">
        <v>10080</v>
      </c>
      <c r="I178" s="14">
        <v>17280</v>
      </c>
      <c r="J178" s="15">
        <v>0.58333333333333337</v>
      </c>
    </row>
    <row r="179" spans="1:10" x14ac:dyDescent="0.25">
      <c r="A179" s="9">
        <v>11</v>
      </c>
      <c r="B179" s="16">
        <v>39448</v>
      </c>
      <c r="C179" s="11">
        <v>5</v>
      </c>
      <c r="D179" s="11" t="s">
        <v>21</v>
      </c>
      <c r="E179" s="11" t="s">
        <v>31</v>
      </c>
      <c r="F179" s="11" t="s">
        <v>28</v>
      </c>
      <c r="G179" s="17">
        <v>1440</v>
      </c>
      <c r="H179" s="17">
        <v>7200</v>
      </c>
      <c r="I179" s="17">
        <v>17280</v>
      </c>
      <c r="J179" s="18">
        <v>0.41666666666666669</v>
      </c>
    </row>
    <row r="180" spans="1:10" x14ac:dyDescent="0.25">
      <c r="A180" s="8">
        <v>11</v>
      </c>
      <c r="B180" s="13">
        <v>39814</v>
      </c>
      <c r="C180" s="10">
        <v>7</v>
      </c>
      <c r="D180" s="10" t="s">
        <v>21</v>
      </c>
      <c r="E180" s="10" t="s">
        <v>31</v>
      </c>
      <c r="F180" s="10" t="s">
        <v>28</v>
      </c>
      <c r="G180" s="14">
        <v>1440</v>
      </c>
      <c r="H180" s="14">
        <v>10080</v>
      </c>
      <c r="I180" s="14">
        <v>17280</v>
      </c>
      <c r="J180" s="15">
        <v>0.58333333333333337</v>
      </c>
    </row>
    <row r="181" spans="1:10" x14ac:dyDescent="0.25">
      <c r="A181" s="9">
        <v>11</v>
      </c>
      <c r="B181" s="16">
        <v>40179</v>
      </c>
      <c r="C181" s="11">
        <v>8</v>
      </c>
      <c r="D181" s="11" t="s">
        <v>21</v>
      </c>
      <c r="E181" s="11" t="s">
        <v>31</v>
      </c>
      <c r="F181" s="11" t="s">
        <v>28</v>
      </c>
      <c r="G181" s="17">
        <v>1440</v>
      </c>
      <c r="H181" s="17">
        <v>11520</v>
      </c>
      <c r="I181" s="17">
        <v>17280</v>
      </c>
      <c r="J181" s="18">
        <v>0.66666666666666663</v>
      </c>
    </row>
    <row r="182" spans="1:10" x14ac:dyDescent="0.25">
      <c r="A182" s="8">
        <v>11</v>
      </c>
      <c r="B182" s="13">
        <v>40544</v>
      </c>
      <c r="C182" s="10">
        <v>6</v>
      </c>
      <c r="D182" s="10" t="s">
        <v>21</v>
      </c>
      <c r="E182" s="10" t="s">
        <v>31</v>
      </c>
      <c r="F182" s="10" t="s">
        <v>28</v>
      </c>
      <c r="G182" s="14">
        <v>1440</v>
      </c>
      <c r="H182" s="14">
        <v>8640</v>
      </c>
      <c r="I182" s="14">
        <v>17280</v>
      </c>
      <c r="J182" s="15">
        <v>0.5</v>
      </c>
    </row>
    <row r="183" spans="1:10" x14ac:dyDescent="0.25">
      <c r="A183" s="9">
        <v>11</v>
      </c>
      <c r="B183" s="16">
        <v>40909</v>
      </c>
      <c r="C183" s="11">
        <v>7</v>
      </c>
      <c r="D183" s="11" t="s">
        <v>21</v>
      </c>
      <c r="E183" s="11" t="s">
        <v>31</v>
      </c>
      <c r="F183" s="11" t="s">
        <v>28</v>
      </c>
      <c r="G183" s="17">
        <v>1440</v>
      </c>
      <c r="H183" s="17">
        <v>10080</v>
      </c>
      <c r="I183" s="17">
        <v>17280</v>
      </c>
      <c r="J183" s="18">
        <v>0.58333333333333337</v>
      </c>
    </row>
    <row r="184" spans="1:10" x14ac:dyDescent="0.25">
      <c r="A184" s="8">
        <v>11</v>
      </c>
      <c r="B184" s="13">
        <v>41275</v>
      </c>
      <c r="C184" s="10">
        <v>5</v>
      </c>
      <c r="D184" s="10" t="s">
        <v>21</v>
      </c>
      <c r="E184" s="10" t="s">
        <v>31</v>
      </c>
      <c r="F184" s="10" t="s">
        <v>28</v>
      </c>
      <c r="G184" s="14">
        <v>1440</v>
      </c>
      <c r="H184" s="14">
        <v>7200</v>
      </c>
      <c r="I184" s="14">
        <v>17280</v>
      </c>
      <c r="J184" s="15">
        <v>0.41666666666666669</v>
      </c>
    </row>
    <row r="185" spans="1:10" x14ac:dyDescent="0.25">
      <c r="A185" s="9">
        <v>11</v>
      </c>
      <c r="B185" s="16">
        <v>41640</v>
      </c>
      <c r="C185" s="11">
        <v>7</v>
      </c>
      <c r="D185" s="11" t="s">
        <v>21</v>
      </c>
      <c r="E185" s="11" t="s">
        <v>31</v>
      </c>
      <c r="F185" s="11" t="s">
        <v>28</v>
      </c>
      <c r="G185" s="17">
        <v>1440</v>
      </c>
      <c r="H185" s="17">
        <v>10080</v>
      </c>
      <c r="I185" s="17">
        <v>17280</v>
      </c>
      <c r="J185" s="18">
        <v>0.58333333333333337</v>
      </c>
    </row>
    <row r="186" spans="1:10" x14ac:dyDescent="0.25">
      <c r="A186" s="8">
        <v>11</v>
      </c>
      <c r="B186" s="13">
        <v>42005</v>
      </c>
      <c r="C186" s="10">
        <v>8</v>
      </c>
      <c r="D186" s="10" t="s">
        <v>21</v>
      </c>
      <c r="E186" s="10" t="s">
        <v>31</v>
      </c>
      <c r="F186" s="10" t="s">
        <v>28</v>
      </c>
      <c r="G186" s="14">
        <v>1440</v>
      </c>
      <c r="H186" s="14">
        <v>11520</v>
      </c>
      <c r="I186" s="14">
        <v>17280</v>
      </c>
      <c r="J186" s="15">
        <v>0.66666666666666663</v>
      </c>
    </row>
    <row r="187" spans="1:10" x14ac:dyDescent="0.25">
      <c r="A187" s="9">
        <v>11</v>
      </c>
      <c r="B187" s="16">
        <v>42370</v>
      </c>
      <c r="C187" s="11">
        <v>6</v>
      </c>
      <c r="D187" s="11" t="s">
        <v>21</v>
      </c>
      <c r="E187" s="11" t="s">
        <v>31</v>
      </c>
      <c r="F187" s="11" t="s">
        <v>28</v>
      </c>
      <c r="G187" s="17">
        <v>1440</v>
      </c>
      <c r="H187" s="17">
        <v>8640</v>
      </c>
      <c r="I187" s="17">
        <v>17280</v>
      </c>
      <c r="J187" s="18">
        <v>0.5</v>
      </c>
    </row>
    <row r="188" spans="1:10" x14ac:dyDescent="0.25">
      <c r="A188" s="8">
        <v>11</v>
      </c>
      <c r="B188" s="13">
        <v>42736</v>
      </c>
      <c r="C188" s="10">
        <v>6</v>
      </c>
      <c r="D188" s="10" t="s">
        <v>21</v>
      </c>
      <c r="E188" s="10" t="s">
        <v>31</v>
      </c>
      <c r="F188" s="10" t="s">
        <v>28</v>
      </c>
      <c r="G188" s="14">
        <v>1440</v>
      </c>
      <c r="H188" s="14">
        <v>8640</v>
      </c>
      <c r="I188" s="14">
        <v>17280</v>
      </c>
      <c r="J188" s="15">
        <v>0.5</v>
      </c>
    </row>
    <row r="189" spans="1:10" x14ac:dyDescent="0.25">
      <c r="A189" s="9">
        <v>11</v>
      </c>
      <c r="B189" s="16">
        <v>43101</v>
      </c>
      <c r="C189" s="11">
        <v>8</v>
      </c>
      <c r="D189" s="11" t="s">
        <v>21</v>
      </c>
      <c r="E189" s="11" t="s">
        <v>31</v>
      </c>
      <c r="F189" s="11" t="s">
        <v>28</v>
      </c>
      <c r="G189" s="17">
        <v>1440</v>
      </c>
      <c r="H189" s="17">
        <v>11520</v>
      </c>
      <c r="I189" s="17">
        <v>17280</v>
      </c>
      <c r="J189" s="18">
        <v>0.66666666666666663</v>
      </c>
    </row>
    <row r="190" spans="1:10" x14ac:dyDescent="0.25">
      <c r="A190" s="8">
        <v>11</v>
      </c>
      <c r="B190" s="13">
        <v>43466</v>
      </c>
      <c r="C190" s="10">
        <v>5</v>
      </c>
      <c r="D190" s="10" t="s">
        <v>21</v>
      </c>
      <c r="E190" s="10" t="s">
        <v>31</v>
      </c>
      <c r="F190" s="10" t="s">
        <v>28</v>
      </c>
      <c r="G190" s="14">
        <v>1440</v>
      </c>
      <c r="H190" s="14">
        <v>7200</v>
      </c>
      <c r="I190" s="14">
        <v>17280</v>
      </c>
      <c r="J190" s="15">
        <v>0.41666666666666669</v>
      </c>
    </row>
    <row r="191" spans="1:10" x14ac:dyDescent="0.25">
      <c r="A191" s="9">
        <v>12</v>
      </c>
      <c r="B191" s="16">
        <v>36892</v>
      </c>
      <c r="C191" s="11">
        <v>6</v>
      </c>
      <c r="D191" s="11" t="s">
        <v>21</v>
      </c>
      <c r="E191" s="11" t="s">
        <v>31</v>
      </c>
      <c r="F191" s="11" t="s">
        <v>30</v>
      </c>
      <c r="G191" s="17">
        <v>400</v>
      </c>
      <c r="H191" s="17">
        <v>2400</v>
      </c>
      <c r="I191" s="17">
        <v>4800</v>
      </c>
      <c r="J191" s="18">
        <v>0.5</v>
      </c>
    </row>
    <row r="192" spans="1:10" x14ac:dyDescent="0.25">
      <c r="A192" s="8">
        <v>12</v>
      </c>
      <c r="B192" s="13">
        <v>37257</v>
      </c>
      <c r="C192" s="10">
        <v>5</v>
      </c>
      <c r="D192" s="10" t="s">
        <v>21</v>
      </c>
      <c r="E192" s="10" t="s">
        <v>31</v>
      </c>
      <c r="F192" s="10" t="s">
        <v>30</v>
      </c>
      <c r="G192" s="14">
        <v>400</v>
      </c>
      <c r="H192" s="14">
        <v>2000</v>
      </c>
      <c r="I192" s="14">
        <v>4800</v>
      </c>
      <c r="J192" s="15">
        <v>0.41666666666666669</v>
      </c>
    </row>
    <row r="193" spans="1:10" x14ac:dyDescent="0.25">
      <c r="A193" s="9">
        <v>12</v>
      </c>
      <c r="B193" s="16">
        <v>37622</v>
      </c>
      <c r="C193" s="11">
        <v>5</v>
      </c>
      <c r="D193" s="11" t="s">
        <v>21</v>
      </c>
      <c r="E193" s="11" t="s">
        <v>31</v>
      </c>
      <c r="F193" s="11" t="s">
        <v>30</v>
      </c>
      <c r="G193" s="17">
        <v>400</v>
      </c>
      <c r="H193" s="17">
        <v>2000</v>
      </c>
      <c r="I193" s="17">
        <v>4800</v>
      </c>
      <c r="J193" s="18">
        <v>0.41666666666666669</v>
      </c>
    </row>
    <row r="194" spans="1:10" x14ac:dyDescent="0.25">
      <c r="A194" s="8">
        <v>12</v>
      </c>
      <c r="B194" s="13">
        <v>37987</v>
      </c>
      <c r="C194" s="10">
        <v>5</v>
      </c>
      <c r="D194" s="10" t="s">
        <v>21</v>
      </c>
      <c r="E194" s="10" t="s">
        <v>31</v>
      </c>
      <c r="F194" s="10" t="s">
        <v>30</v>
      </c>
      <c r="G194" s="14">
        <v>400</v>
      </c>
      <c r="H194" s="14">
        <v>2000</v>
      </c>
      <c r="I194" s="14">
        <v>4800</v>
      </c>
      <c r="J194" s="15">
        <v>0.41666666666666669</v>
      </c>
    </row>
    <row r="195" spans="1:10" x14ac:dyDescent="0.25">
      <c r="A195" s="9">
        <v>12</v>
      </c>
      <c r="B195" s="16">
        <v>38353</v>
      </c>
      <c r="C195" s="11">
        <v>5</v>
      </c>
      <c r="D195" s="11" t="s">
        <v>21</v>
      </c>
      <c r="E195" s="11" t="s">
        <v>31</v>
      </c>
      <c r="F195" s="11" t="s">
        <v>30</v>
      </c>
      <c r="G195" s="17">
        <v>400</v>
      </c>
      <c r="H195" s="17">
        <v>2000</v>
      </c>
      <c r="I195" s="17">
        <v>4800</v>
      </c>
      <c r="J195" s="18">
        <v>0.41666666666666669</v>
      </c>
    </row>
    <row r="196" spans="1:10" x14ac:dyDescent="0.25">
      <c r="A196" s="8">
        <v>12</v>
      </c>
      <c r="B196" s="13">
        <v>38718</v>
      </c>
      <c r="C196" s="10">
        <v>9</v>
      </c>
      <c r="D196" s="10" t="s">
        <v>21</v>
      </c>
      <c r="E196" s="10" t="s">
        <v>31</v>
      </c>
      <c r="F196" s="10" t="s">
        <v>30</v>
      </c>
      <c r="G196" s="14">
        <v>400</v>
      </c>
      <c r="H196" s="14">
        <v>3600</v>
      </c>
      <c r="I196" s="14">
        <v>4800</v>
      </c>
      <c r="J196" s="15">
        <v>0.75</v>
      </c>
    </row>
    <row r="197" spans="1:10" x14ac:dyDescent="0.25">
      <c r="A197" s="9">
        <v>12</v>
      </c>
      <c r="B197" s="16">
        <v>39083</v>
      </c>
      <c r="C197" s="11">
        <v>6</v>
      </c>
      <c r="D197" s="11" t="s">
        <v>21</v>
      </c>
      <c r="E197" s="11" t="s">
        <v>31</v>
      </c>
      <c r="F197" s="11" t="s">
        <v>30</v>
      </c>
      <c r="G197" s="17">
        <v>400</v>
      </c>
      <c r="H197" s="17">
        <v>2400</v>
      </c>
      <c r="I197" s="17">
        <v>4800</v>
      </c>
      <c r="J197" s="18">
        <v>0.5</v>
      </c>
    </row>
    <row r="198" spans="1:10" x14ac:dyDescent="0.25">
      <c r="A198" s="8">
        <v>12</v>
      </c>
      <c r="B198" s="13">
        <v>39448</v>
      </c>
      <c r="C198" s="10">
        <v>9</v>
      </c>
      <c r="D198" s="10" t="s">
        <v>21</v>
      </c>
      <c r="E198" s="10" t="s">
        <v>31</v>
      </c>
      <c r="F198" s="10" t="s">
        <v>30</v>
      </c>
      <c r="G198" s="14">
        <v>400</v>
      </c>
      <c r="H198" s="14">
        <v>3600</v>
      </c>
      <c r="I198" s="14">
        <v>4800</v>
      </c>
      <c r="J198" s="15">
        <v>0.75</v>
      </c>
    </row>
    <row r="199" spans="1:10" x14ac:dyDescent="0.25">
      <c r="A199" s="9">
        <v>12</v>
      </c>
      <c r="B199" s="16">
        <v>39814</v>
      </c>
      <c r="C199" s="11">
        <v>9</v>
      </c>
      <c r="D199" s="11" t="s">
        <v>21</v>
      </c>
      <c r="E199" s="11" t="s">
        <v>31</v>
      </c>
      <c r="F199" s="11" t="s">
        <v>30</v>
      </c>
      <c r="G199" s="17">
        <v>400</v>
      </c>
      <c r="H199" s="17">
        <v>3600</v>
      </c>
      <c r="I199" s="17">
        <v>4800</v>
      </c>
      <c r="J199" s="18">
        <v>0.75</v>
      </c>
    </row>
    <row r="200" spans="1:10" x14ac:dyDescent="0.25">
      <c r="A200" s="8">
        <v>12</v>
      </c>
      <c r="B200" s="13">
        <v>40179</v>
      </c>
      <c r="C200" s="10">
        <v>9</v>
      </c>
      <c r="D200" s="10" t="s">
        <v>21</v>
      </c>
      <c r="E200" s="10" t="s">
        <v>31</v>
      </c>
      <c r="F200" s="10" t="s">
        <v>30</v>
      </c>
      <c r="G200" s="14">
        <v>400</v>
      </c>
      <c r="H200" s="14">
        <v>3600</v>
      </c>
      <c r="I200" s="14">
        <v>4800</v>
      </c>
      <c r="J200" s="15">
        <v>0.75</v>
      </c>
    </row>
    <row r="201" spans="1:10" x14ac:dyDescent="0.25">
      <c r="A201" s="9">
        <v>12</v>
      </c>
      <c r="B201" s="16">
        <v>40544</v>
      </c>
      <c r="C201" s="11">
        <v>6</v>
      </c>
      <c r="D201" s="11" t="s">
        <v>21</v>
      </c>
      <c r="E201" s="11" t="s">
        <v>31</v>
      </c>
      <c r="F201" s="11" t="s">
        <v>30</v>
      </c>
      <c r="G201" s="17">
        <v>400</v>
      </c>
      <c r="H201" s="17">
        <v>2400</v>
      </c>
      <c r="I201" s="17">
        <v>4800</v>
      </c>
      <c r="J201" s="18">
        <v>0.5</v>
      </c>
    </row>
    <row r="202" spans="1:10" x14ac:dyDescent="0.25">
      <c r="A202" s="8">
        <v>12</v>
      </c>
      <c r="B202" s="13">
        <v>40909</v>
      </c>
      <c r="C202" s="10">
        <v>5</v>
      </c>
      <c r="D202" s="10" t="s">
        <v>21</v>
      </c>
      <c r="E202" s="10" t="s">
        <v>31</v>
      </c>
      <c r="F202" s="10" t="s">
        <v>30</v>
      </c>
      <c r="G202" s="14">
        <v>400</v>
      </c>
      <c r="H202" s="14">
        <v>2000</v>
      </c>
      <c r="I202" s="14">
        <v>4800</v>
      </c>
      <c r="J202" s="15">
        <v>0.41666666666666669</v>
      </c>
    </row>
    <row r="203" spans="1:10" x14ac:dyDescent="0.25">
      <c r="A203" s="9">
        <v>12</v>
      </c>
      <c r="B203" s="16">
        <v>41275</v>
      </c>
      <c r="C203" s="11">
        <v>5</v>
      </c>
      <c r="D203" s="11" t="s">
        <v>21</v>
      </c>
      <c r="E203" s="11" t="s">
        <v>31</v>
      </c>
      <c r="F203" s="11" t="s">
        <v>30</v>
      </c>
      <c r="G203" s="17">
        <v>400</v>
      </c>
      <c r="H203" s="17">
        <v>2000</v>
      </c>
      <c r="I203" s="17">
        <v>4800</v>
      </c>
      <c r="J203" s="18">
        <v>0.41666666666666669</v>
      </c>
    </row>
    <row r="204" spans="1:10" x14ac:dyDescent="0.25">
      <c r="A204" s="8">
        <v>12</v>
      </c>
      <c r="B204" s="13">
        <v>41640</v>
      </c>
      <c r="C204" s="10">
        <v>8</v>
      </c>
      <c r="D204" s="10" t="s">
        <v>21</v>
      </c>
      <c r="E204" s="10" t="s">
        <v>31</v>
      </c>
      <c r="F204" s="10" t="s">
        <v>30</v>
      </c>
      <c r="G204" s="14">
        <v>400</v>
      </c>
      <c r="H204" s="14">
        <v>3200</v>
      </c>
      <c r="I204" s="14">
        <v>4800</v>
      </c>
      <c r="J204" s="15">
        <v>0.66666666666666663</v>
      </c>
    </row>
    <row r="205" spans="1:10" x14ac:dyDescent="0.25">
      <c r="A205" s="9">
        <v>12</v>
      </c>
      <c r="B205" s="16">
        <v>42005</v>
      </c>
      <c r="C205" s="11">
        <v>7</v>
      </c>
      <c r="D205" s="11" t="s">
        <v>21</v>
      </c>
      <c r="E205" s="11" t="s">
        <v>31</v>
      </c>
      <c r="F205" s="11" t="s">
        <v>30</v>
      </c>
      <c r="G205" s="17">
        <v>400</v>
      </c>
      <c r="H205" s="17">
        <v>2800</v>
      </c>
      <c r="I205" s="17">
        <v>4800</v>
      </c>
      <c r="J205" s="18">
        <v>0.58333333333333337</v>
      </c>
    </row>
    <row r="206" spans="1:10" x14ac:dyDescent="0.25">
      <c r="A206" s="8">
        <v>12</v>
      </c>
      <c r="B206" s="13">
        <v>42370</v>
      </c>
      <c r="C206" s="10">
        <v>8</v>
      </c>
      <c r="D206" s="10" t="s">
        <v>21</v>
      </c>
      <c r="E206" s="10" t="s">
        <v>31</v>
      </c>
      <c r="F206" s="10" t="s">
        <v>30</v>
      </c>
      <c r="G206" s="14">
        <v>400</v>
      </c>
      <c r="H206" s="14">
        <v>3200</v>
      </c>
      <c r="I206" s="14">
        <v>4800</v>
      </c>
      <c r="J206" s="15">
        <v>0.66666666666666663</v>
      </c>
    </row>
    <row r="207" spans="1:10" x14ac:dyDescent="0.25">
      <c r="A207" s="9">
        <v>12</v>
      </c>
      <c r="B207" s="16">
        <v>42736</v>
      </c>
      <c r="C207" s="11">
        <v>8</v>
      </c>
      <c r="D207" s="11" t="s">
        <v>21</v>
      </c>
      <c r="E207" s="11" t="s">
        <v>31</v>
      </c>
      <c r="F207" s="11" t="s">
        <v>30</v>
      </c>
      <c r="G207" s="17">
        <v>400</v>
      </c>
      <c r="H207" s="17">
        <v>3200</v>
      </c>
      <c r="I207" s="17">
        <v>4800</v>
      </c>
      <c r="J207" s="18">
        <v>0.66666666666666663</v>
      </c>
    </row>
    <row r="208" spans="1:10" x14ac:dyDescent="0.25">
      <c r="A208" s="8">
        <v>12</v>
      </c>
      <c r="B208" s="13">
        <v>43101</v>
      </c>
      <c r="C208" s="10">
        <v>9</v>
      </c>
      <c r="D208" s="10" t="s">
        <v>21</v>
      </c>
      <c r="E208" s="10" t="s">
        <v>31</v>
      </c>
      <c r="F208" s="10" t="s">
        <v>30</v>
      </c>
      <c r="G208" s="14">
        <v>400</v>
      </c>
      <c r="H208" s="14">
        <v>3600</v>
      </c>
      <c r="I208" s="14">
        <v>4800</v>
      </c>
      <c r="J208" s="15">
        <v>0.75</v>
      </c>
    </row>
    <row r="209" spans="1:10" x14ac:dyDescent="0.25">
      <c r="A209" s="9">
        <v>12</v>
      </c>
      <c r="B209" s="16">
        <v>43466</v>
      </c>
      <c r="C209" s="11">
        <v>9</v>
      </c>
      <c r="D209" s="11" t="s">
        <v>21</v>
      </c>
      <c r="E209" s="11" t="s">
        <v>31</v>
      </c>
      <c r="F209" s="11" t="s">
        <v>30</v>
      </c>
      <c r="G209" s="17">
        <v>400</v>
      </c>
      <c r="H209" s="17">
        <v>3600</v>
      </c>
      <c r="I209" s="17">
        <v>4800</v>
      </c>
      <c r="J209" s="18">
        <v>0.75</v>
      </c>
    </row>
    <row r="210" spans="1:10" x14ac:dyDescent="0.25">
      <c r="A210" s="8">
        <v>13</v>
      </c>
      <c r="B210" s="13">
        <v>36892</v>
      </c>
      <c r="C210" s="10">
        <v>9</v>
      </c>
      <c r="D210" s="10" t="s">
        <v>21</v>
      </c>
      <c r="E210" s="10" t="s">
        <v>31</v>
      </c>
      <c r="F210" s="10" t="s">
        <v>20</v>
      </c>
      <c r="G210" s="14">
        <v>480</v>
      </c>
      <c r="H210" s="14">
        <v>4320</v>
      </c>
      <c r="I210" s="14">
        <v>5760</v>
      </c>
      <c r="J210" s="15">
        <v>0.75</v>
      </c>
    </row>
    <row r="211" spans="1:10" x14ac:dyDescent="0.25">
      <c r="A211" s="9">
        <v>13</v>
      </c>
      <c r="B211" s="16">
        <v>37257</v>
      </c>
      <c r="C211" s="11">
        <v>8</v>
      </c>
      <c r="D211" s="11" t="s">
        <v>21</v>
      </c>
      <c r="E211" s="11" t="s">
        <v>31</v>
      </c>
      <c r="F211" s="11" t="s">
        <v>20</v>
      </c>
      <c r="G211" s="17">
        <v>480</v>
      </c>
      <c r="H211" s="17">
        <v>3840</v>
      </c>
      <c r="I211" s="17">
        <v>5760</v>
      </c>
      <c r="J211" s="18">
        <v>0.66666666666666663</v>
      </c>
    </row>
    <row r="212" spans="1:10" x14ac:dyDescent="0.25">
      <c r="A212" s="8">
        <v>13</v>
      </c>
      <c r="B212" s="13">
        <v>37622</v>
      </c>
      <c r="C212" s="10">
        <v>8</v>
      </c>
      <c r="D212" s="10" t="s">
        <v>21</v>
      </c>
      <c r="E212" s="10" t="s">
        <v>31</v>
      </c>
      <c r="F212" s="10" t="s">
        <v>20</v>
      </c>
      <c r="G212" s="14">
        <v>480</v>
      </c>
      <c r="H212" s="14">
        <v>3840</v>
      </c>
      <c r="I212" s="14">
        <v>5760</v>
      </c>
      <c r="J212" s="15">
        <v>0.66666666666666663</v>
      </c>
    </row>
    <row r="213" spans="1:10" x14ac:dyDescent="0.25">
      <c r="A213" s="9">
        <v>13</v>
      </c>
      <c r="B213" s="16">
        <v>37987</v>
      </c>
      <c r="C213" s="11">
        <v>9</v>
      </c>
      <c r="D213" s="11" t="s">
        <v>21</v>
      </c>
      <c r="E213" s="11" t="s">
        <v>31</v>
      </c>
      <c r="F213" s="11" t="s">
        <v>20</v>
      </c>
      <c r="G213" s="17">
        <v>480</v>
      </c>
      <c r="H213" s="17">
        <v>4320</v>
      </c>
      <c r="I213" s="17">
        <v>5760</v>
      </c>
      <c r="J213" s="18">
        <v>0.75</v>
      </c>
    </row>
    <row r="214" spans="1:10" x14ac:dyDescent="0.25">
      <c r="A214" s="8">
        <v>13</v>
      </c>
      <c r="B214" s="13">
        <v>38353</v>
      </c>
      <c r="C214" s="10">
        <v>7</v>
      </c>
      <c r="D214" s="10" t="s">
        <v>21</v>
      </c>
      <c r="E214" s="10" t="s">
        <v>31</v>
      </c>
      <c r="F214" s="10" t="s">
        <v>20</v>
      </c>
      <c r="G214" s="14">
        <v>480</v>
      </c>
      <c r="H214" s="14">
        <v>3360</v>
      </c>
      <c r="I214" s="14">
        <v>5760</v>
      </c>
      <c r="J214" s="15">
        <v>0.58333333333333337</v>
      </c>
    </row>
    <row r="215" spans="1:10" x14ac:dyDescent="0.25">
      <c r="A215" s="9">
        <v>13</v>
      </c>
      <c r="B215" s="16">
        <v>38718</v>
      </c>
      <c r="C215" s="11">
        <v>9</v>
      </c>
      <c r="D215" s="11" t="s">
        <v>21</v>
      </c>
      <c r="E215" s="11" t="s">
        <v>31</v>
      </c>
      <c r="F215" s="11" t="s">
        <v>20</v>
      </c>
      <c r="G215" s="17">
        <v>480</v>
      </c>
      <c r="H215" s="17">
        <v>4320</v>
      </c>
      <c r="I215" s="17">
        <v>5760</v>
      </c>
      <c r="J215" s="18">
        <v>0.75</v>
      </c>
    </row>
    <row r="216" spans="1:10" x14ac:dyDescent="0.25">
      <c r="A216" s="8">
        <v>13</v>
      </c>
      <c r="B216" s="13">
        <v>39083</v>
      </c>
      <c r="C216" s="10">
        <v>6</v>
      </c>
      <c r="D216" s="10" t="s">
        <v>21</v>
      </c>
      <c r="E216" s="10" t="s">
        <v>31</v>
      </c>
      <c r="F216" s="10" t="s">
        <v>20</v>
      </c>
      <c r="G216" s="14">
        <v>480</v>
      </c>
      <c r="H216" s="14">
        <v>2880</v>
      </c>
      <c r="I216" s="14">
        <v>5760</v>
      </c>
      <c r="J216" s="15">
        <v>0.5</v>
      </c>
    </row>
    <row r="217" spans="1:10" x14ac:dyDescent="0.25">
      <c r="A217" s="9">
        <v>13</v>
      </c>
      <c r="B217" s="16">
        <v>39448</v>
      </c>
      <c r="C217" s="11">
        <v>5</v>
      </c>
      <c r="D217" s="11" t="s">
        <v>21</v>
      </c>
      <c r="E217" s="11" t="s">
        <v>31</v>
      </c>
      <c r="F217" s="11" t="s">
        <v>20</v>
      </c>
      <c r="G217" s="17">
        <v>480</v>
      </c>
      <c r="H217" s="17">
        <v>2400</v>
      </c>
      <c r="I217" s="17">
        <v>5760</v>
      </c>
      <c r="J217" s="18">
        <v>0.41666666666666669</v>
      </c>
    </row>
    <row r="218" spans="1:10" x14ac:dyDescent="0.25">
      <c r="A218" s="8">
        <v>13</v>
      </c>
      <c r="B218" s="13">
        <v>39814</v>
      </c>
      <c r="C218" s="10">
        <v>9</v>
      </c>
      <c r="D218" s="10" t="s">
        <v>21</v>
      </c>
      <c r="E218" s="10" t="s">
        <v>31</v>
      </c>
      <c r="F218" s="10" t="s">
        <v>20</v>
      </c>
      <c r="G218" s="14">
        <v>480</v>
      </c>
      <c r="H218" s="14">
        <v>4320</v>
      </c>
      <c r="I218" s="14">
        <v>5760</v>
      </c>
      <c r="J218" s="15">
        <v>0.75</v>
      </c>
    </row>
    <row r="219" spans="1:10" x14ac:dyDescent="0.25">
      <c r="A219" s="9">
        <v>13</v>
      </c>
      <c r="B219" s="16">
        <v>40179</v>
      </c>
      <c r="C219" s="11">
        <v>9</v>
      </c>
      <c r="D219" s="11" t="s">
        <v>21</v>
      </c>
      <c r="E219" s="11" t="s">
        <v>31</v>
      </c>
      <c r="F219" s="11" t="s">
        <v>20</v>
      </c>
      <c r="G219" s="17">
        <v>480</v>
      </c>
      <c r="H219" s="17">
        <v>4320</v>
      </c>
      <c r="I219" s="17">
        <v>5760</v>
      </c>
      <c r="J219" s="18">
        <v>0.75</v>
      </c>
    </row>
    <row r="220" spans="1:10" x14ac:dyDescent="0.25">
      <c r="A220" s="8">
        <v>13</v>
      </c>
      <c r="B220" s="13">
        <v>40544</v>
      </c>
      <c r="C220" s="10">
        <v>7</v>
      </c>
      <c r="D220" s="10" t="s">
        <v>21</v>
      </c>
      <c r="E220" s="10" t="s">
        <v>31</v>
      </c>
      <c r="F220" s="10" t="s">
        <v>20</v>
      </c>
      <c r="G220" s="14">
        <v>480</v>
      </c>
      <c r="H220" s="14">
        <v>3360</v>
      </c>
      <c r="I220" s="14">
        <v>5760</v>
      </c>
      <c r="J220" s="15">
        <v>0.58333333333333337</v>
      </c>
    </row>
    <row r="221" spans="1:10" x14ac:dyDescent="0.25">
      <c r="A221" s="9">
        <v>13</v>
      </c>
      <c r="B221" s="16">
        <v>40909</v>
      </c>
      <c r="C221" s="11">
        <v>9</v>
      </c>
      <c r="D221" s="11" t="s">
        <v>21</v>
      </c>
      <c r="E221" s="11" t="s">
        <v>31</v>
      </c>
      <c r="F221" s="11" t="s">
        <v>20</v>
      </c>
      <c r="G221" s="17">
        <v>480</v>
      </c>
      <c r="H221" s="17">
        <v>4320</v>
      </c>
      <c r="I221" s="17">
        <v>5760</v>
      </c>
      <c r="J221" s="18">
        <v>0.75</v>
      </c>
    </row>
    <row r="222" spans="1:10" x14ac:dyDescent="0.25">
      <c r="A222" s="8">
        <v>13</v>
      </c>
      <c r="B222" s="13">
        <v>41275</v>
      </c>
      <c r="C222" s="10">
        <v>7</v>
      </c>
      <c r="D222" s="10" t="s">
        <v>21</v>
      </c>
      <c r="E222" s="10" t="s">
        <v>31</v>
      </c>
      <c r="F222" s="10" t="s">
        <v>20</v>
      </c>
      <c r="G222" s="14">
        <v>480</v>
      </c>
      <c r="H222" s="14">
        <v>3360</v>
      </c>
      <c r="I222" s="14">
        <v>5760</v>
      </c>
      <c r="J222" s="15">
        <v>0.58333333333333337</v>
      </c>
    </row>
    <row r="223" spans="1:10" x14ac:dyDescent="0.25">
      <c r="A223" s="9">
        <v>13</v>
      </c>
      <c r="B223" s="16">
        <v>41640</v>
      </c>
      <c r="C223" s="11">
        <v>6</v>
      </c>
      <c r="D223" s="11" t="s">
        <v>21</v>
      </c>
      <c r="E223" s="11" t="s">
        <v>31</v>
      </c>
      <c r="F223" s="11" t="s">
        <v>20</v>
      </c>
      <c r="G223" s="17">
        <v>480</v>
      </c>
      <c r="H223" s="17">
        <v>2880</v>
      </c>
      <c r="I223" s="17">
        <v>5760</v>
      </c>
      <c r="J223" s="18">
        <v>0.5</v>
      </c>
    </row>
    <row r="224" spans="1:10" x14ac:dyDescent="0.25">
      <c r="A224" s="8">
        <v>13</v>
      </c>
      <c r="B224" s="13">
        <v>42005</v>
      </c>
      <c r="C224" s="10">
        <v>7</v>
      </c>
      <c r="D224" s="10" t="s">
        <v>21</v>
      </c>
      <c r="E224" s="10" t="s">
        <v>31</v>
      </c>
      <c r="F224" s="10" t="s">
        <v>20</v>
      </c>
      <c r="G224" s="14">
        <v>480</v>
      </c>
      <c r="H224" s="14">
        <v>3360</v>
      </c>
      <c r="I224" s="14">
        <v>5760</v>
      </c>
      <c r="J224" s="15">
        <v>0.58333333333333337</v>
      </c>
    </row>
    <row r="225" spans="1:10" x14ac:dyDescent="0.25">
      <c r="A225" s="9">
        <v>13</v>
      </c>
      <c r="B225" s="16">
        <v>42370</v>
      </c>
      <c r="C225" s="11">
        <v>5</v>
      </c>
      <c r="D225" s="11" t="s">
        <v>21</v>
      </c>
      <c r="E225" s="11" t="s">
        <v>31</v>
      </c>
      <c r="F225" s="11" t="s">
        <v>20</v>
      </c>
      <c r="G225" s="17">
        <v>480</v>
      </c>
      <c r="H225" s="17">
        <v>2400</v>
      </c>
      <c r="I225" s="17">
        <v>5760</v>
      </c>
      <c r="J225" s="18">
        <v>0.41666666666666669</v>
      </c>
    </row>
    <row r="226" spans="1:10" x14ac:dyDescent="0.25">
      <c r="A226" s="8">
        <v>13</v>
      </c>
      <c r="B226" s="13">
        <v>42736</v>
      </c>
      <c r="C226" s="10">
        <v>5</v>
      </c>
      <c r="D226" s="10" t="s">
        <v>21</v>
      </c>
      <c r="E226" s="10" t="s">
        <v>31</v>
      </c>
      <c r="F226" s="10" t="s">
        <v>20</v>
      </c>
      <c r="G226" s="14">
        <v>480</v>
      </c>
      <c r="H226" s="14">
        <v>2400</v>
      </c>
      <c r="I226" s="14">
        <v>5760</v>
      </c>
      <c r="J226" s="15">
        <v>0.41666666666666669</v>
      </c>
    </row>
    <row r="227" spans="1:10" x14ac:dyDescent="0.25">
      <c r="A227" s="9">
        <v>13</v>
      </c>
      <c r="B227" s="16">
        <v>43101</v>
      </c>
      <c r="C227" s="11">
        <v>7</v>
      </c>
      <c r="D227" s="11" t="s">
        <v>21</v>
      </c>
      <c r="E227" s="11" t="s">
        <v>31</v>
      </c>
      <c r="F227" s="11" t="s">
        <v>20</v>
      </c>
      <c r="G227" s="17">
        <v>480</v>
      </c>
      <c r="H227" s="17">
        <v>3360</v>
      </c>
      <c r="I227" s="17">
        <v>5760</v>
      </c>
      <c r="J227" s="18">
        <v>0.58333333333333337</v>
      </c>
    </row>
    <row r="228" spans="1:10" x14ac:dyDescent="0.25">
      <c r="A228" s="8">
        <v>13</v>
      </c>
      <c r="B228" s="13">
        <v>43466</v>
      </c>
      <c r="C228" s="10">
        <v>7</v>
      </c>
      <c r="D228" s="10" t="s">
        <v>21</v>
      </c>
      <c r="E228" s="10" t="s">
        <v>31</v>
      </c>
      <c r="F228" s="10" t="s">
        <v>20</v>
      </c>
      <c r="G228" s="14">
        <v>480</v>
      </c>
      <c r="H228" s="14">
        <v>3360</v>
      </c>
      <c r="I228" s="14">
        <v>5760</v>
      </c>
      <c r="J228" s="15">
        <v>0.58333333333333337</v>
      </c>
    </row>
    <row r="229" spans="1:10" x14ac:dyDescent="0.25">
      <c r="A229" s="9">
        <v>14</v>
      </c>
      <c r="B229" s="16">
        <v>36892</v>
      </c>
      <c r="C229" s="11">
        <v>9</v>
      </c>
      <c r="D229" s="11" t="s">
        <v>21</v>
      </c>
      <c r="E229" s="11" t="s">
        <v>31</v>
      </c>
      <c r="F229" s="11" t="s">
        <v>24</v>
      </c>
      <c r="G229" s="17">
        <v>800</v>
      </c>
      <c r="H229" s="17">
        <v>7200</v>
      </c>
      <c r="I229" s="17">
        <v>9600</v>
      </c>
      <c r="J229" s="18">
        <v>0.75</v>
      </c>
    </row>
    <row r="230" spans="1:10" x14ac:dyDescent="0.25">
      <c r="A230" s="8">
        <v>14</v>
      </c>
      <c r="B230" s="13">
        <v>37257</v>
      </c>
      <c r="C230" s="10">
        <v>8</v>
      </c>
      <c r="D230" s="10" t="s">
        <v>21</v>
      </c>
      <c r="E230" s="10" t="s">
        <v>31</v>
      </c>
      <c r="F230" s="10" t="s">
        <v>24</v>
      </c>
      <c r="G230" s="14">
        <v>800</v>
      </c>
      <c r="H230" s="14">
        <v>6400</v>
      </c>
      <c r="I230" s="14">
        <v>9600</v>
      </c>
      <c r="J230" s="15">
        <v>0.66666666666666663</v>
      </c>
    </row>
    <row r="231" spans="1:10" x14ac:dyDescent="0.25">
      <c r="A231" s="9">
        <v>14</v>
      </c>
      <c r="B231" s="16">
        <v>37622</v>
      </c>
      <c r="C231" s="11">
        <v>6</v>
      </c>
      <c r="D231" s="11" t="s">
        <v>21</v>
      </c>
      <c r="E231" s="11" t="s">
        <v>31</v>
      </c>
      <c r="F231" s="11" t="s">
        <v>24</v>
      </c>
      <c r="G231" s="17">
        <v>800</v>
      </c>
      <c r="H231" s="17">
        <v>4800</v>
      </c>
      <c r="I231" s="17">
        <v>9600</v>
      </c>
      <c r="J231" s="18">
        <v>0.5</v>
      </c>
    </row>
    <row r="232" spans="1:10" x14ac:dyDescent="0.25">
      <c r="A232" s="8">
        <v>14</v>
      </c>
      <c r="B232" s="13">
        <v>37987</v>
      </c>
      <c r="C232" s="10">
        <v>8</v>
      </c>
      <c r="D232" s="10" t="s">
        <v>21</v>
      </c>
      <c r="E232" s="10" t="s">
        <v>31</v>
      </c>
      <c r="F232" s="10" t="s">
        <v>24</v>
      </c>
      <c r="G232" s="14">
        <v>800</v>
      </c>
      <c r="H232" s="14">
        <v>6400</v>
      </c>
      <c r="I232" s="14">
        <v>9600</v>
      </c>
      <c r="J232" s="15">
        <v>0.66666666666666663</v>
      </c>
    </row>
    <row r="233" spans="1:10" x14ac:dyDescent="0.25">
      <c r="A233" s="9">
        <v>14</v>
      </c>
      <c r="B233" s="16">
        <v>38353</v>
      </c>
      <c r="C233" s="11">
        <v>8</v>
      </c>
      <c r="D233" s="11" t="s">
        <v>21</v>
      </c>
      <c r="E233" s="11" t="s">
        <v>31</v>
      </c>
      <c r="F233" s="11" t="s">
        <v>24</v>
      </c>
      <c r="G233" s="17">
        <v>800</v>
      </c>
      <c r="H233" s="17">
        <v>6400</v>
      </c>
      <c r="I233" s="17">
        <v>9600</v>
      </c>
      <c r="J233" s="18">
        <v>0.66666666666666663</v>
      </c>
    </row>
    <row r="234" spans="1:10" x14ac:dyDescent="0.25">
      <c r="A234" s="8">
        <v>14</v>
      </c>
      <c r="B234" s="13">
        <v>38718</v>
      </c>
      <c r="C234" s="10">
        <v>5</v>
      </c>
      <c r="D234" s="10" t="s">
        <v>21</v>
      </c>
      <c r="E234" s="10" t="s">
        <v>31</v>
      </c>
      <c r="F234" s="10" t="s">
        <v>24</v>
      </c>
      <c r="G234" s="14">
        <v>800</v>
      </c>
      <c r="H234" s="14">
        <v>4000</v>
      </c>
      <c r="I234" s="14">
        <v>9600</v>
      </c>
      <c r="J234" s="15">
        <v>0.41666666666666669</v>
      </c>
    </row>
    <row r="235" spans="1:10" x14ac:dyDescent="0.25">
      <c r="A235" s="9">
        <v>14</v>
      </c>
      <c r="B235" s="16">
        <v>39083</v>
      </c>
      <c r="C235" s="11">
        <v>9</v>
      </c>
      <c r="D235" s="11" t="s">
        <v>21</v>
      </c>
      <c r="E235" s="11" t="s">
        <v>31</v>
      </c>
      <c r="F235" s="11" t="s">
        <v>24</v>
      </c>
      <c r="G235" s="17">
        <v>800</v>
      </c>
      <c r="H235" s="17">
        <v>7200</v>
      </c>
      <c r="I235" s="17">
        <v>9600</v>
      </c>
      <c r="J235" s="18">
        <v>0.75</v>
      </c>
    </row>
    <row r="236" spans="1:10" x14ac:dyDescent="0.25">
      <c r="A236" s="8">
        <v>14</v>
      </c>
      <c r="B236" s="13">
        <v>39448</v>
      </c>
      <c r="C236" s="10">
        <v>5</v>
      </c>
      <c r="D236" s="10" t="s">
        <v>21</v>
      </c>
      <c r="E236" s="10" t="s">
        <v>31</v>
      </c>
      <c r="F236" s="10" t="s">
        <v>24</v>
      </c>
      <c r="G236" s="14">
        <v>800</v>
      </c>
      <c r="H236" s="14">
        <v>4000</v>
      </c>
      <c r="I236" s="14">
        <v>9600</v>
      </c>
      <c r="J236" s="15">
        <v>0.41666666666666669</v>
      </c>
    </row>
    <row r="237" spans="1:10" x14ac:dyDescent="0.25">
      <c r="A237" s="9">
        <v>14</v>
      </c>
      <c r="B237" s="16">
        <v>39814</v>
      </c>
      <c r="C237" s="11">
        <v>7</v>
      </c>
      <c r="D237" s="11" t="s">
        <v>21</v>
      </c>
      <c r="E237" s="11" t="s">
        <v>31</v>
      </c>
      <c r="F237" s="11" t="s">
        <v>24</v>
      </c>
      <c r="G237" s="17">
        <v>800</v>
      </c>
      <c r="H237" s="17">
        <v>5600</v>
      </c>
      <c r="I237" s="17">
        <v>9600</v>
      </c>
      <c r="J237" s="18">
        <v>0.58333333333333337</v>
      </c>
    </row>
    <row r="238" spans="1:10" x14ac:dyDescent="0.25">
      <c r="A238" s="8">
        <v>14</v>
      </c>
      <c r="B238" s="13">
        <v>40179</v>
      </c>
      <c r="C238" s="10">
        <v>6</v>
      </c>
      <c r="D238" s="10" t="s">
        <v>21</v>
      </c>
      <c r="E238" s="10" t="s">
        <v>31</v>
      </c>
      <c r="F238" s="10" t="s">
        <v>24</v>
      </c>
      <c r="G238" s="14">
        <v>800</v>
      </c>
      <c r="H238" s="14">
        <v>4800</v>
      </c>
      <c r="I238" s="14">
        <v>9600</v>
      </c>
      <c r="J238" s="15">
        <v>0.5</v>
      </c>
    </row>
    <row r="239" spans="1:10" x14ac:dyDescent="0.25">
      <c r="A239" s="9">
        <v>14</v>
      </c>
      <c r="B239" s="16">
        <v>40544</v>
      </c>
      <c r="C239" s="11">
        <v>7</v>
      </c>
      <c r="D239" s="11" t="s">
        <v>21</v>
      </c>
      <c r="E239" s="11" t="s">
        <v>31</v>
      </c>
      <c r="F239" s="11" t="s">
        <v>24</v>
      </c>
      <c r="G239" s="17">
        <v>800</v>
      </c>
      <c r="H239" s="17">
        <v>5600</v>
      </c>
      <c r="I239" s="17">
        <v>9600</v>
      </c>
      <c r="J239" s="18">
        <v>0.58333333333333337</v>
      </c>
    </row>
    <row r="240" spans="1:10" x14ac:dyDescent="0.25">
      <c r="A240" s="8">
        <v>14</v>
      </c>
      <c r="B240" s="13">
        <v>40909</v>
      </c>
      <c r="C240" s="10">
        <v>8</v>
      </c>
      <c r="D240" s="10" t="s">
        <v>21</v>
      </c>
      <c r="E240" s="10" t="s">
        <v>31</v>
      </c>
      <c r="F240" s="10" t="s">
        <v>24</v>
      </c>
      <c r="G240" s="14">
        <v>800</v>
      </c>
      <c r="H240" s="14">
        <v>6400</v>
      </c>
      <c r="I240" s="14">
        <v>9600</v>
      </c>
      <c r="J240" s="15">
        <v>0.66666666666666663</v>
      </c>
    </row>
    <row r="241" spans="1:10" x14ac:dyDescent="0.25">
      <c r="A241" s="9">
        <v>14</v>
      </c>
      <c r="B241" s="16">
        <v>41275</v>
      </c>
      <c r="C241" s="11">
        <v>5</v>
      </c>
      <c r="D241" s="11" t="s">
        <v>21</v>
      </c>
      <c r="E241" s="11" t="s">
        <v>31</v>
      </c>
      <c r="F241" s="11" t="s">
        <v>24</v>
      </c>
      <c r="G241" s="17">
        <v>800</v>
      </c>
      <c r="H241" s="17">
        <v>4000</v>
      </c>
      <c r="I241" s="17">
        <v>9600</v>
      </c>
      <c r="J241" s="18">
        <v>0.41666666666666669</v>
      </c>
    </row>
    <row r="242" spans="1:10" x14ac:dyDescent="0.25">
      <c r="A242" s="8">
        <v>14</v>
      </c>
      <c r="B242" s="13">
        <v>41640</v>
      </c>
      <c r="C242" s="10">
        <v>7</v>
      </c>
      <c r="D242" s="10" t="s">
        <v>21</v>
      </c>
      <c r="E242" s="10" t="s">
        <v>31</v>
      </c>
      <c r="F242" s="10" t="s">
        <v>24</v>
      </c>
      <c r="G242" s="14">
        <v>800</v>
      </c>
      <c r="H242" s="14">
        <v>5600</v>
      </c>
      <c r="I242" s="14">
        <v>9600</v>
      </c>
      <c r="J242" s="15">
        <v>0.58333333333333337</v>
      </c>
    </row>
    <row r="243" spans="1:10" x14ac:dyDescent="0.25">
      <c r="A243" s="9">
        <v>14</v>
      </c>
      <c r="B243" s="16">
        <v>42005</v>
      </c>
      <c r="C243" s="11">
        <v>9</v>
      </c>
      <c r="D243" s="11" t="s">
        <v>21</v>
      </c>
      <c r="E243" s="11" t="s">
        <v>31</v>
      </c>
      <c r="F243" s="11" t="s">
        <v>24</v>
      </c>
      <c r="G243" s="17">
        <v>800</v>
      </c>
      <c r="H243" s="17">
        <v>7200</v>
      </c>
      <c r="I243" s="17">
        <v>9600</v>
      </c>
      <c r="J243" s="18">
        <v>0.75</v>
      </c>
    </row>
    <row r="244" spans="1:10" x14ac:dyDescent="0.25">
      <c r="A244" s="8">
        <v>14</v>
      </c>
      <c r="B244" s="13">
        <v>42370</v>
      </c>
      <c r="C244" s="10">
        <v>9</v>
      </c>
      <c r="D244" s="10" t="s">
        <v>21</v>
      </c>
      <c r="E244" s="10" t="s">
        <v>31</v>
      </c>
      <c r="F244" s="10" t="s">
        <v>24</v>
      </c>
      <c r="G244" s="14">
        <v>800</v>
      </c>
      <c r="H244" s="14">
        <v>7200</v>
      </c>
      <c r="I244" s="14">
        <v>9600</v>
      </c>
      <c r="J244" s="15">
        <v>0.75</v>
      </c>
    </row>
    <row r="245" spans="1:10" x14ac:dyDescent="0.25">
      <c r="A245" s="9">
        <v>14</v>
      </c>
      <c r="B245" s="16">
        <v>42736</v>
      </c>
      <c r="C245" s="11">
        <v>9</v>
      </c>
      <c r="D245" s="11" t="s">
        <v>21</v>
      </c>
      <c r="E245" s="11" t="s">
        <v>31</v>
      </c>
      <c r="F245" s="11" t="s">
        <v>24</v>
      </c>
      <c r="G245" s="17">
        <v>800</v>
      </c>
      <c r="H245" s="17">
        <v>7200</v>
      </c>
      <c r="I245" s="17">
        <v>9600</v>
      </c>
      <c r="J245" s="18">
        <v>0.75</v>
      </c>
    </row>
    <row r="246" spans="1:10" x14ac:dyDescent="0.25">
      <c r="A246" s="8">
        <v>14</v>
      </c>
      <c r="B246" s="13">
        <v>43101</v>
      </c>
      <c r="C246" s="10">
        <v>11</v>
      </c>
      <c r="D246" s="10" t="s">
        <v>21</v>
      </c>
      <c r="E246" s="10" t="s">
        <v>31</v>
      </c>
      <c r="F246" s="10" t="s">
        <v>24</v>
      </c>
      <c r="G246" s="14">
        <v>800</v>
      </c>
      <c r="H246" s="14">
        <v>8800</v>
      </c>
      <c r="I246" s="14">
        <v>9600</v>
      </c>
      <c r="J246" s="15">
        <v>0.91666666666666663</v>
      </c>
    </row>
    <row r="247" spans="1:10" x14ac:dyDescent="0.25">
      <c r="A247" s="9">
        <v>14</v>
      </c>
      <c r="B247" s="16">
        <v>43466</v>
      </c>
      <c r="C247" s="11">
        <v>9</v>
      </c>
      <c r="D247" s="11" t="s">
        <v>21</v>
      </c>
      <c r="E247" s="11" t="s">
        <v>31</v>
      </c>
      <c r="F247" s="11" t="s">
        <v>24</v>
      </c>
      <c r="G247" s="17">
        <v>800</v>
      </c>
      <c r="H247" s="17">
        <v>7200</v>
      </c>
      <c r="I247" s="17">
        <v>9600</v>
      </c>
      <c r="J247" s="18">
        <v>0.75</v>
      </c>
    </row>
    <row r="248" spans="1:10" x14ac:dyDescent="0.25">
      <c r="A248" s="8">
        <v>15</v>
      </c>
      <c r="B248" s="13">
        <v>36892</v>
      </c>
      <c r="C248" s="10">
        <v>8</v>
      </c>
      <c r="D248" s="10" t="s">
        <v>21</v>
      </c>
      <c r="E248" s="10" t="s">
        <v>31</v>
      </c>
      <c r="F248" s="10" t="s">
        <v>26</v>
      </c>
      <c r="G248" s="14">
        <v>720</v>
      </c>
      <c r="H248" s="14">
        <v>5760</v>
      </c>
      <c r="I248" s="14">
        <v>8640</v>
      </c>
      <c r="J248" s="15">
        <v>0.66666666666666663</v>
      </c>
    </row>
    <row r="249" spans="1:10" x14ac:dyDescent="0.25">
      <c r="A249" s="9">
        <v>15</v>
      </c>
      <c r="B249" s="16">
        <v>37257</v>
      </c>
      <c r="C249" s="11">
        <v>8</v>
      </c>
      <c r="D249" s="11" t="s">
        <v>21</v>
      </c>
      <c r="E249" s="11" t="s">
        <v>31</v>
      </c>
      <c r="F249" s="11" t="s">
        <v>26</v>
      </c>
      <c r="G249" s="17">
        <v>720</v>
      </c>
      <c r="H249" s="17">
        <v>5760</v>
      </c>
      <c r="I249" s="17">
        <v>8640</v>
      </c>
      <c r="J249" s="18">
        <v>0.66666666666666663</v>
      </c>
    </row>
    <row r="250" spans="1:10" x14ac:dyDescent="0.25">
      <c r="A250" s="8">
        <v>15</v>
      </c>
      <c r="B250" s="13">
        <v>37622</v>
      </c>
      <c r="C250" s="10">
        <v>6</v>
      </c>
      <c r="D250" s="10" t="s">
        <v>21</v>
      </c>
      <c r="E250" s="10" t="s">
        <v>31</v>
      </c>
      <c r="F250" s="10" t="s">
        <v>26</v>
      </c>
      <c r="G250" s="14">
        <v>720</v>
      </c>
      <c r="H250" s="14">
        <v>4320</v>
      </c>
      <c r="I250" s="14">
        <v>8640</v>
      </c>
      <c r="J250" s="15">
        <v>0.5</v>
      </c>
    </row>
    <row r="251" spans="1:10" x14ac:dyDescent="0.25">
      <c r="A251" s="9">
        <v>15</v>
      </c>
      <c r="B251" s="16">
        <v>37987</v>
      </c>
      <c r="C251" s="11">
        <v>8</v>
      </c>
      <c r="D251" s="11" t="s">
        <v>21</v>
      </c>
      <c r="E251" s="11" t="s">
        <v>31</v>
      </c>
      <c r="F251" s="11" t="s">
        <v>26</v>
      </c>
      <c r="G251" s="17">
        <v>720</v>
      </c>
      <c r="H251" s="17">
        <v>5760</v>
      </c>
      <c r="I251" s="17">
        <v>8640</v>
      </c>
      <c r="J251" s="18">
        <v>0.66666666666666663</v>
      </c>
    </row>
    <row r="252" spans="1:10" x14ac:dyDescent="0.25">
      <c r="A252" s="8">
        <v>15</v>
      </c>
      <c r="B252" s="13">
        <v>38353</v>
      </c>
      <c r="C252" s="10">
        <v>8</v>
      </c>
      <c r="D252" s="10" t="s">
        <v>21</v>
      </c>
      <c r="E252" s="10" t="s">
        <v>31</v>
      </c>
      <c r="F252" s="10" t="s">
        <v>26</v>
      </c>
      <c r="G252" s="14">
        <v>720</v>
      </c>
      <c r="H252" s="14">
        <v>5760</v>
      </c>
      <c r="I252" s="14">
        <v>8640</v>
      </c>
      <c r="J252" s="15">
        <v>0.66666666666666663</v>
      </c>
    </row>
    <row r="253" spans="1:10" x14ac:dyDescent="0.25">
      <c r="A253" s="9">
        <v>15</v>
      </c>
      <c r="B253" s="16">
        <v>38718</v>
      </c>
      <c r="C253" s="11">
        <v>7</v>
      </c>
      <c r="D253" s="11" t="s">
        <v>21</v>
      </c>
      <c r="E253" s="11" t="s">
        <v>31</v>
      </c>
      <c r="F253" s="11" t="s">
        <v>26</v>
      </c>
      <c r="G253" s="17">
        <v>720</v>
      </c>
      <c r="H253" s="17">
        <v>5040</v>
      </c>
      <c r="I253" s="17">
        <v>8640</v>
      </c>
      <c r="J253" s="18">
        <v>0.58333333333333337</v>
      </c>
    </row>
    <row r="254" spans="1:10" x14ac:dyDescent="0.25">
      <c r="A254" s="8">
        <v>15</v>
      </c>
      <c r="B254" s="13">
        <v>39083</v>
      </c>
      <c r="C254" s="10">
        <v>6</v>
      </c>
      <c r="D254" s="10" t="s">
        <v>21</v>
      </c>
      <c r="E254" s="10" t="s">
        <v>31</v>
      </c>
      <c r="F254" s="10" t="s">
        <v>26</v>
      </c>
      <c r="G254" s="14">
        <v>720</v>
      </c>
      <c r="H254" s="14">
        <v>4320</v>
      </c>
      <c r="I254" s="14">
        <v>8640</v>
      </c>
      <c r="J254" s="15">
        <v>0.5</v>
      </c>
    </row>
    <row r="255" spans="1:10" x14ac:dyDescent="0.25">
      <c r="A255" s="9">
        <v>15</v>
      </c>
      <c r="B255" s="16">
        <v>39448</v>
      </c>
      <c r="C255" s="11">
        <v>9</v>
      </c>
      <c r="D255" s="11" t="s">
        <v>21</v>
      </c>
      <c r="E255" s="11" t="s">
        <v>31</v>
      </c>
      <c r="F255" s="11" t="s">
        <v>26</v>
      </c>
      <c r="G255" s="17">
        <v>720</v>
      </c>
      <c r="H255" s="17">
        <v>6480</v>
      </c>
      <c r="I255" s="17">
        <v>8640</v>
      </c>
      <c r="J255" s="18">
        <v>0.75</v>
      </c>
    </row>
    <row r="256" spans="1:10" x14ac:dyDescent="0.25">
      <c r="A256" s="8">
        <v>15</v>
      </c>
      <c r="B256" s="13">
        <v>39814</v>
      </c>
      <c r="C256" s="10">
        <v>8</v>
      </c>
      <c r="D256" s="10" t="s">
        <v>21</v>
      </c>
      <c r="E256" s="10" t="s">
        <v>31</v>
      </c>
      <c r="F256" s="10" t="s">
        <v>26</v>
      </c>
      <c r="G256" s="14">
        <v>720</v>
      </c>
      <c r="H256" s="14">
        <v>5760</v>
      </c>
      <c r="I256" s="14">
        <v>8640</v>
      </c>
      <c r="J256" s="15">
        <v>0.66666666666666663</v>
      </c>
    </row>
    <row r="257" spans="1:10" x14ac:dyDescent="0.25">
      <c r="A257" s="9">
        <v>15</v>
      </c>
      <c r="B257" s="16">
        <v>40179</v>
      </c>
      <c r="C257" s="11">
        <v>5</v>
      </c>
      <c r="D257" s="11" t="s">
        <v>21</v>
      </c>
      <c r="E257" s="11" t="s">
        <v>31</v>
      </c>
      <c r="F257" s="11" t="s">
        <v>26</v>
      </c>
      <c r="G257" s="17">
        <v>720</v>
      </c>
      <c r="H257" s="17">
        <v>3600</v>
      </c>
      <c r="I257" s="17">
        <v>8640</v>
      </c>
      <c r="J257" s="18">
        <v>0.41666666666666669</v>
      </c>
    </row>
    <row r="258" spans="1:10" x14ac:dyDescent="0.25">
      <c r="A258" s="8">
        <v>15</v>
      </c>
      <c r="B258" s="13">
        <v>40544</v>
      </c>
      <c r="C258" s="10">
        <v>8</v>
      </c>
      <c r="D258" s="10" t="s">
        <v>21</v>
      </c>
      <c r="E258" s="10" t="s">
        <v>31</v>
      </c>
      <c r="F258" s="10" t="s">
        <v>26</v>
      </c>
      <c r="G258" s="14">
        <v>720</v>
      </c>
      <c r="H258" s="14">
        <v>5760</v>
      </c>
      <c r="I258" s="14">
        <v>8640</v>
      </c>
      <c r="J258" s="15">
        <v>0.66666666666666663</v>
      </c>
    </row>
    <row r="259" spans="1:10" x14ac:dyDescent="0.25">
      <c r="A259" s="9">
        <v>15</v>
      </c>
      <c r="B259" s="16">
        <v>40909</v>
      </c>
      <c r="C259" s="11">
        <v>7</v>
      </c>
      <c r="D259" s="11" t="s">
        <v>21</v>
      </c>
      <c r="E259" s="11" t="s">
        <v>31</v>
      </c>
      <c r="F259" s="11" t="s">
        <v>26</v>
      </c>
      <c r="G259" s="17">
        <v>720</v>
      </c>
      <c r="H259" s="17">
        <v>5040</v>
      </c>
      <c r="I259" s="17">
        <v>8640</v>
      </c>
      <c r="J259" s="18">
        <v>0.58333333333333337</v>
      </c>
    </row>
    <row r="260" spans="1:10" x14ac:dyDescent="0.25">
      <c r="A260" s="8">
        <v>15</v>
      </c>
      <c r="B260" s="13">
        <v>41275</v>
      </c>
      <c r="C260" s="10">
        <v>9</v>
      </c>
      <c r="D260" s="10" t="s">
        <v>21</v>
      </c>
      <c r="E260" s="10" t="s">
        <v>31</v>
      </c>
      <c r="F260" s="10" t="s">
        <v>26</v>
      </c>
      <c r="G260" s="14">
        <v>720</v>
      </c>
      <c r="H260" s="14">
        <v>6480</v>
      </c>
      <c r="I260" s="14">
        <v>8640</v>
      </c>
      <c r="J260" s="15">
        <v>0.75</v>
      </c>
    </row>
    <row r="261" spans="1:10" x14ac:dyDescent="0.25">
      <c r="A261" s="9">
        <v>15</v>
      </c>
      <c r="B261" s="16">
        <v>41640</v>
      </c>
      <c r="C261" s="11">
        <v>6</v>
      </c>
      <c r="D261" s="11" t="s">
        <v>21</v>
      </c>
      <c r="E261" s="11" t="s">
        <v>31</v>
      </c>
      <c r="F261" s="11" t="s">
        <v>26</v>
      </c>
      <c r="G261" s="17">
        <v>720</v>
      </c>
      <c r="H261" s="17">
        <v>4320</v>
      </c>
      <c r="I261" s="17">
        <v>8640</v>
      </c>
      <c r="J261" s="18">
        <v>0.5</v>
      </c>
    </row>
    <row r="262" spans="1:10" x14ac:dyDescent="0.25">
      <c r="A262" s="8">
        <v>15</v>
      </c>
      <c r="B262" s="13">
        <v>42005</v>
      </c>
      <c r="C262" s="10">
        <v>8</v>
      </c>
      <c r="D262" s="10" t="s">
        <v>21</v>
      </c>
      <c r="E262" s="10" t="s">
        <v>31</v>
      </c>
      <c r="F262" s="10" t="s">
        <v>26</v>
      </c>
      <c r="G262" s="14">
        <v>720</v>
      </c>
      <c r="H262" s="14">
        <v>5760</v>
      </c>
      <c r="I262" s="14">
        <v>8640</v>
      </c>
      <c r="J262" s="15">
        <v>0.66666666666666663</v>
      </c>
    </row>
    <row r="263" spans="1:10" x14ac:dyDescent="0.25">
      <c r="A263" s="9">
        <v>15</v>
      </c>
      <c r="B263" s="16">
        <v>42370</v>
      </c>
      <c r="C263" s="11">
        <v>8</v>
      </c>
      <c r="D263" s="11" t="s">
        <v>21</v>
      </c>
      <c r="E263" s="11" t="s">
        <v>31</v>
      </c>
      <c r="F263" s="11" t="s">
        <v>26</v>
      </c>
      <c r="G263" s="17">
        <v>720</v>
      </c>
      <c r="H263" s="17">
        <v>5760</v>
      </c>
      <c r="I263" s="17">
        <v>8640</v>
      </c>
      <c r="J263" s="18">
        <v>0.66666666666666663</v>
      </c>
    </row>
    <row r="264" spans="1:10" x14ac:dyDescent="0.25">
      <c r="A264" s="8">
        <v>15</v>
      </c>
      <c r="B264" s="13">
        <v>42736</v>
      </c>
      <c r="C264" s="10">
        <v>8</v>
      </c>
      <c r="D264" s="10" t="s">
        <v>21</v>
      </c>
      <c r="E264" s="10" t="s">
        <v>31</v>
      </c>
      <c r="F264" s="10" t="s">
        <v>26</v>
      </c>
      <c r="G264" s="14">
        <v>720</v>
      </c>
      <c r="H264" s="14">
        <v>5760</v>
      </c>
      <c r="I264" s="14">
        <v>8640</v>
      </c>
      <c r="J264" s="15">
        <v>0.66666666666666663</v>
      </c>
    </row>
    <row r="265" spans="1:10" x14ac:dyDescent="0.25">
      <c r="A265" s="9">
        <v>15</v>
      </c>
      <c r="B265" s="16">
        <v>43101</v>
      </c>
      <c r="C265" s="11">
        <v>9</v>
      </c>
      <c r="D265" s="11" t="s">
        <v>21</v>
      </c>
      <c r="E265" s="11" t="s">
        <v>31</v>
      </c>
      <c r="F265" s="11" t="s">
        <v>26</v>
      </c>
      <c r="G265" s="17">
        <v>720</v>
      </c>
      <c r="H265" s="17">
        <v>6480</v>
      </c>
      <c r="I265" s="17">
        <v>8640</v>
      </c>
      <c r="J265" s="18">
        <v>0.75</v>
      </c>
    </row>
    <row r="266" spans="1:10" x14ac:dyDescent="0.25">
      <c r="A266" s="8">
        <v>15</v>
      </c>
      <c r="B266" s="13">
        <v>43466</v>
      </c>
      <c r="C266" s="10">
        <v>9</v>
      </c>
      <c r="D266" s="10" t="s">
        <v>21</v>
      </c>
      <c r="E266" s="10" t="s">
        <v>31</v>
      </c>
      <c r="F266" s="10" t="s">
        <v>26</v>
      </c>
      <c r="G266" s="14">
        <v>720</v>
      </c>
      <c r="H266" s="14">
        <v>6480</v>
      </c>
      <c r="I266" s="14">
        <v>8640</v>
      </c>
      <c r="J266" s="15">
        <v>0.75</v>
      </c>
    </row>
    <row r="267" spans="1:10" x14ac:dyDescent="0.25">
      <c r="A267" s="9">
        <v>16</v>
      </c>
      <c r="B267" s="16">
        <v>36892</v>
      </c>
      <c r="C267" s="11">
        <v>6</v>
      </c>
      <c r="D267" s="11" t="s">
        <v>21</v>
      </c>
      <c r="E267" s="11" t="s">
        <v>31</v>
      </c>
      <c r="F267" s="11" t="s">
        <v>20</v>
      </c>
      <c r="G267" s="17">
        <v>560</v>
      </c>
      <c r="H267" s="17">
        <v>3360</v>
      </c>
      <c r="I267" s="17">
        <v>6720</v>
      </c>
      <c r="J267" s="18">
        <v>0.5</v>
      </c>
    </row>
    <row r="268" spans="1:10" x14ac:dyDescent="0.25">
      <c r="A268" s="8">
        <v>16</v>
      </c>
      <c r="B268" s="13">
        <v>37257</v>
      </c>
      <c r="C268" s="10">
        <v>5</v>
      </c>
      <c r="D268" s="10" t="s">
        <v>21</v>
      </c>
      <c r="E268" s="10" t="s">
        <v>31</v>
      </c>
      <c r="F268" s="10" t="s">
        <v>20</v>
      </c>
      <c r="G268" s="14">
        <v>560</v>
      </c>
      <c r="H268" s="14">
        <v>2800</v>
      </c>
      <c r="I268" s="14">
        <v>6720</v>
      </c>
      <c r="J268" s="15">
        <v>0.41666666666666669</v>
      </c>
    </row>
    <row r="269" spans="1:10" x14ac:dyDescent="0.25">
      <c r="A269" s="9">
        <v>16</v>
      </c>
      <c r="B269" s="16">
        <v>37622</v>
      </c>
      <c r="C269" s="11">
        <v>6</v>
      </c>
      <c r="D269" s="11" t="s">
        <v>21</v>
      </c>
      <c r="E269" s="11" t="s">
        <v>31</v>
      </c>
      <c r="F269" s="11" t="s">
        <v>20</v>
      </c>
      <c r="G269" s="17">
        <v>560</v>
      </c>
      <c r="H269" s="17">
        <v>3360</v>
      </c>
      <c r="I269" s="17">
        <v>6720</v>
      </c>
      <c r="J269" s="18">
        <v>0.5</v>
      </c>
    </row>
    <row r="270" spans="1:10" x14ac:dyDescent="0.25">
      <c r="A270" s="8">
        <v>16</v>
      </c>
      <c r="B270" s="13">
        <v>37987</v>
      </c>
      <c r="C270" s="10">
        <v>8</v>
      </c>
      <c r="D270" s="10" t="s">
        <v>21</v>
      </c>
      <c r="E270" s="10" t="s">
        <v>31</v>
      </c>
      <c r="F270" s="10" t="s">
        <v>20</v>
      </c>
      <c r="G270" s="14">
        <v>560</v>
      </c>
      <c r="H270" s="14">
        <v>4480</v>
      </c>
      <c r="I270" s="14">
        <v>6720</v>
      </c>
      <c r="J270" s="15">
        <v>0.66666666666666663</v>
      </c>
    </row>
    <row r="271" spans="1:10" x14ac:dyDescent="0.25">
      <c r="A271" s="9">
        <v>16</v>
      </c>
      <c r="B271" s="16">
        <v>38353</v>
      </c>
      <c r="C271" s="11">
        <v>7</v>
      </c>
      <c r="D271" s="11" t="s">
        <v>21</v>
      </c>
      <c r="E271" s="11" t="s">
        <v>31</v>
      </c>
      <c r="F271" s="11" t="s">
        <v>20</v>
      </c>
      <c r="G271" s="17">
        <v>560</v>
      </c>
      <c r="H271" s="17">
        <v>3920</v>
      </c>
      <c r="I271" s="17">
        <v>6720</v>
      </c>
      <c r="J271" s="18">
        <v>0.58333333333333337</v>
      </c>
    </row>
    <row r="272" spans="1:10" x14ac:dyDescent="0.25">
      <c r="A272" s="8">
        <v>16</v>
      </c>
      <c r="B272" s="13">
        <v>38718</v>
      </c>
      <c r="C272" s="10">
        <v>6</v>
      </c>
      <c r="D272" s="10" t="s">
        <v>21</v>
      </c>
      <c r="E272" s="10" t="s">
        <v>31</v>
      </c>
      <c r="F272" s="10" t="s">
        <v>20</v>
      </c>
      <c r="G272" s="14">
        <v>560</v>
      </c>
      <c r="H272" s="14">
        <v>3360</v>
      </c>
      <c r="I272" s="14">
        <v>6720</v>
      </c>
      <c r="J272" s="15">
        <v>0.5</v>
      </c>
    </row>
    <row r="273" spans="1:10" x14ac:dyDescent="0.25">
      <c r="A273" s="9">
        <v>16</v>
      </c>
      <c r="B273" s="16">
        <v>39083</v>
      </c>
      <c r="C273" s="11">
        <v>6</v>
      </c>
      <c r="D273" s="11" t="s">
        <v>21</v>
      </c>
      <c r="E273" s="11" t="s">
        <v>31</v>
      </c>
      <c r="F273" s="11" t="s">
        <v>20</v>
      </c>
      <c r="G273" s="17">
        <v>560</v>
      </c>
      <c r="H273" s="17">
        <v>3360</v>
      </c>
      <c r="I273" s="17">
        <v>6720</v>
      </c>
      <c r="J273" s="18">
        <v>0.5</v>
      </c>
    </row>
    <row r="274" spans="1:10" x14ac:dyDescent="0.25">
      <c r="A274" s="8">
        <v>16</v>
      </c>
      <c r="B274" s="13">
        <v>39448</v>
      </c>
      <c r="C274" s="10">
        <v>9</v>
      </c>
      <c r="D274" s="10" t="s">
        <v>21</v>
      </c>
      <c r="E274" s="10" t="s">
        <v>31</v>
      </c>
      <c r="F274" s="10" t="s">
        <v>20</v>
      </c>
      <c r="G274" s="14">
        <v>560</v>
      </c>
      <c r="H274" s="14">
        <v>5040</v>
      </c>
      <c r="I274" s="14">
        <v>6720</v>
      </c>
      <c r="J274" s="15">
        <v>0.75</v>
      </c>
    </row>
    <row r="275" spans="1:10" x14ac:dyDescent="0.25">
      <c r="A275" s="9">
        <v>16</v>
      </c>
      <c r="B275" s="16">
        <v>39814</v>
      </c>
      <c r="C275" s="11">
        <v>5</v>
      </c>
      <c r="D275" s="11" t="s">
        <v>21</v>
      </c>
      <c r="E275" s="11" t="s">
        <v>31</v>
      </c>
      <c r="F275" s="11" t="s">
        <v>20</v>
      </c>
      <c r="G275" s="17">
        <v>560</v>
      </c>
      <c r="H275" s="17">
        <v>2800</v>
      </c>
      <c r="I275" s="17">
        <v>6720</v>
      </c>
      <c r="J275" s="18">
        <v>0.41666666666666669</v>
      </c>
    </row>
    <row r="276" spans="1:10" x14ac:dyDescent="0.25">
      <c r="A276" s="8">
        <v>16</v>
      </c>
      <c r="B276" s="13">
        <v>40179</v>
      </c>
      <c r="C276" s="10">
        <v>9</v>
      </c>
      <c r="D276" s="10" t="s">
        <v>21</v>
      </c>
      <c r="E276" s="10" t="s">
        <v>31</v>
      </c>
      <c r="F276" s="10" t="s">
        <v>20</v>
      </c>
      <c r="G276" s="14">
        <v>560</v>
      </c>
      <c r="H276" s="14">
        <v>5040</v>
      </c>
      <c r="I276" s="14">
        <v>6720</v>
      </c>
      <c r="J276" s="15">
        <v>0.75</v>
      </c>
    </row>
    <row r="277" spans="1:10" x14ac:dyDescent="0.25">
      <c r="A277" s="9">
        <v>16</v>
      </c>
      <c r="B277" s="16">
        <v>40544</v>
      </c>
      <c r="C277" s="11">
        <v>5</v>
      </c>
      <c r="D277" s="11" t="s">
        <v>21</v>
      </c>
      <c r="E277" s="11" t="s">
        <v>31</v>
      </c>
      <c r="F277" s="11" t="s">
        <v>20</v>
      </c>
      <c r="G277" s="17">
        <v>560</v>
      </c>
      <c r="H277" s="17">
        <v>2800</v>
      </c>
      <c r="I277" s="17">
        <v>6720</v>
      </c>
      <c r="J277" s="18">
        <v>0.41666666666666669</v>
      </c>
    </row>
    <row r="278" spans="1:10" x14ac:dyDescent="0.25">
      <c r="A278" s="8">
        <v>16</v>
      </c>
      <c r="B278" s="13">
        <v>40909</v>
      </c>
      <c r="C278" s="10">
        <v>6</v>
      </c>
      <c r="D278" s="10" t="s">
        <v>21</v>
      </c>
      <c r="E278" s="10" t="s">
        <v>31</v>
      </c>
      <c r="F278" s="10" t="s">
        <v>20</v>
      </c>
      <c r="G278" s="14">
        <v>560</v>
      </c>
      <c r="H278" s="14">
        <v>3360</v>
      </c>
      <c r="I278" s="14">
        <v>6720</v>
      </c>
      <c r="J278" s="15">
        <v>0.5</v>
      </c>
    </row>
    <row r="279" spans="1:10" x14ac:dyDescent="0.25">
      <c r="A279" s="9">
        <v>16</v>
      </c>
      <c r="B279" s="16">
        <v>41275</v>
      </c>
      <c r="C279" s="11">
        <v>9</v>
      </c>
      <c r="D279" s="11" t="s">
        <v>21</v>
      </c>
      <c r="E279" s="11" t="s">
        <v>31</v>
      </c>
      <c r="F279" s="11" t="s">
        <v>20</v>
      </c>
      <c r="G279" s="17">
        <v>560</v>
      </c>
      <c r="H279" s="17">
        <v>5040</v>
      </c>
      <c r="I279" s="17">
        <v>6720</v>
      </c>
      <c r="J279" s="18">
        <v>0.75</v>
      </c>
    </row>
    <row r="280" spans="1:10" x14ac:dyDescent="0.25">
      <c r="A280" s="8">
        <v>16</v>
      </c>
      <c r="B280" s="13">
        <v>41640</v>
      </c>
      <c r="C280" s="10">
        <v>9</v>
      </c>
      <c r="D280" s="10" t="s">
        <v>21</v>
      </c>
      <c r="E280" s="10" t="s">
        <v>31</v>
      </c>
      <c r="F280" s="10" t="s">
        <v>20</v>
      </c>
      <c r="G280" s="14">
        <v>560</v>
      </c>
      <c r="H280" s="14">
        <v>5040</v>
      </c>
      <c r="I280" s="14">
        <v>6720</v>
      </c>
      <c r="J280" s="15">
        <v>0.75</v>
      </c>
    </row>
    <row r="281" spans="1:10" x14ac:dyDescent="0.25">
      <c r="A281" s="9">
        <v>16</v>
      </c>
      <c r="B281" s="16">
        <v>42005</v>
      </c>
      <c r="C281" s="11">
        <v>5</v>
      </c>
      <c r="D281" s="11" t="s">
        <v>21</v>
      </c>
      <c r="E281" s="11" t="s">
        <v>31</v>
      </c>
      <c r="F281" s="11" t="s">
        <v>20</v>
      </c>
      <c r="G281" s="17">
        <v>560</v>
      </c>
      <c r="H281" s="17">
        <v>2800</v>
      </c>
      <c r="I281" s="17">
        <v>6720</v>
      </c>
      <c r="J281" s="18">
        <v>0.41666666666666669</v>
      </c>
    </row>
    <row r="282" spans="1:10" x14ac:dyDescent="0.25">
      <c r="A282" s="8">
        <v>16</v>
      </c>
      <c r="B282" s="13">
        <v>42370</v>
      </c>
      <c r="C282" s="10">
        <v>6</v>
      </c>
      <c r="D282" s="10" t="s">
        <v>21</v>
      </c>
      <c r="E282" s="10" t="s">
        <v>31</v>
      </c>
      <c r="F282" s="10" t="s">
        <v>20</v>
      </c>
      <c r="G282" s="14">
        <v>560</v>
      </c>
      <c r="H282" s="14">
        <v>3360</v>
      </c>
      <c r="I282" s="14">
        <v>6720</v>
      </c>
      <c r="J282" s="15">
        <v>0.5</v>
      </c>
    </row>
    <row r="283" spans="1:10" x14ac:dyDescent="0.25">
      <c r="A283" s="9">
        <v>16</v>
      </c>
      <c r="B283" s="16">
        <v>42736</v>
      </c>
      <c r="C283" s="11">
        <v>6</v>
      </c>
      <c r="D283" s="11" t="s">
        <v>21</v>
      </c>
      <c r="E283" s="11" t="s">
        <v>31</v>
      </c>
      <c r="F283" s="11" t="s">
        <v>20</v>
      </c>
      <c r="G283" s="17">
        <v>560</v>
      </c>
      <c r="H283" s="17">
        <v>3360</v>
      </c>
      <c r="I283" s="17">
        <v>6720</v>
      </c>
      <c r="J283" s="18">
        <v>0.5</v>
      </c>
    </row>
    <row r="284" spans="1:10" x14ac:dyDescent="0.25">
      <c r="A284" s="8">
        <v>16</v>
      </c>
      <c r="B284" s="13">
        <v>43101</v>
      </c>
      <c r="C284" s="10">
        <v>10</v>
      </c>
      <c r="D284" s="10" t="s">
        <v>21</v>
      </c>
      <c r="E284" s="10" t="s">
        <v>31</v>
      </c>
      <c r="F284" s="10" t="s">
        <v>20</v>
      </c>
      <c r="G284" s="14">
        <v>560</v>
      </c>
      <c r="H284" s="14">
        <v>5600</v>
      </c>
      <c r="I284" s="14">
        <v>6720</v>
      </c>
      <c r="J284" s="15">
        <v>0.83333333333333337</v>
      </c>
    </row>
    <row r="285" spans="1:10" x14ac:dyDescent="0.25">
      <c r="A285" s="9">
        <v>16</v>
      </c>
      <c r="B285" s="16">
        <v>43466</v>
      </c>
      <c r="C285" s="11">
        <v>8</v>
      </c>
      <c r="D285" s="11" t="s">
        <v>21</v>
      </c>
      <c r="E285" s="11" t="s">
        <v>31</v>
      </c>
      <c r="F285" s="11" t="s">
        <v>20</v>
      </c>
      <c r="G285" s="17">
        <v>560</v>
      </c>
      <c r="H285" s="17">
        <v>4480</v>
      </c>
      <c r="I285" s="17">
        <v>6720</v>
      </c>
      <c r="J285" s="18">
        <v>0.66666666666666663</v>
      </c>
    </row>
    <row r="286" spans="1:10" x14ac:dyDescent="0.25">
      <c r="A286" s="8">
        <v>17</v>
      </c>
      <c r="B286" s="13">
        <v>36892</v>
      </c>
      <c r="C286" s="10">
        <v>6</v>
      </c>
      <c r="D286" s="10" t="s">
        <v>21</v>
      </c>
      <c r="E286" s="10" t="s">
        <v>31</v>
      </c>
      <c r="F286" s="10" t="s">
        <v>28</v>
      </c>
      <c r="G286" s="14">
        <v>1440</v>
      </c>
      <c r="H286" s="14">
        <v>8640</v>
      </c>
      <c r="I286" s="14">
        <v>17280</v>
      </c>
      <c r="J286" s="15">
        <v>0.5</v>
      </c>
    </row>
    <row r="287" spans="1:10" x14ac:dyDescent="0.25">
      <c r="A287" s="9">
        <v>17</v>
      </c>
      <c r="B287" s="16">
        <v>37257</v>
      </c>
      <c r="C287" s="11">
        <v>6</v>
      </c>
      <c r="D287" s="11" t="s">
        <v>21</v>
      </c>
      <c r="E287" s="11" t="s">
        <v>31</v>
      </c>
      <c r="F287" s="11" t="s">
        <v>28</v>
      </c>
      <c r="G287" s="17">
        <v>1440</v>
      </c>
      <c r="H287" s="17">
        <v>8640</v>
      </c>
      <c r="I287" s="17">
        <v>17280</v>
      </c>
      <c r="J287" s="18">
        <v>0.5</v>
      </c>
    </row>
    <row r="288" spans="1:10" x14ac:dyDescent="0.25">
      <c r="A288" s="8">
        <v>17</v>
      </c>
      <c r="B288" s="13">
        <v>37622</v>
      </c>
      <c r="C288" s="10">
        <v>7</v>
      </c>
      <c r="D288" s="10" t="s">
        <v>21</v>
      </c>
      <c r="E288" s="10" t="s">
        <v>31</v>
      </c>
      <c r="F288" s="10" t="s">
        <v>28</v>
      </c>
      <c r="G288" s="14">
        <v>1440</v>
      </c>
      <c r="H288" s="14">
        <v>10080</v>
      </c>
      <c r="I288" s="14">
        <v>17280</v>
      </c>
      <c r="J288" s="15">
        <v>0.58333333333333337</v>
      </c>
    </row>
    <row r="289" spans="1:10" x14ac:dyDescent="0.25">
      <c r="A289" s="9">
        <v>17</v>
      </c>
      <c r="B289" s="16">
        <v>37987</v>
      </c>
      <c r="C289" s="11">
        <v>5</v>
      </c>
      <c r="D289" s="11" t="s">
        <v>21</v>
      </c>
      <c r="E289" s="11" t="s">
        <v>31</v>
      </c>
      <c r="F289" s="11" t="s">
        <v>28</v>
      </c>
      <c r="G289" s="17">
        <v>1440</v>
      </c>
      <c r="H289" s="17">
        <v>7200</v>
      </c>
      <c r="I289" s="17">
        <v>17280</v>
      </c>
      <c r="J289" s="18">
        <v>0.41666666666666669</v>
      </c>
    </row>
    <row r="290" spans="1:10" x14ac:dyDescent="0.25">
      <c r="A290" s="8">
        <v>17</v>
      </c>
      <c r="B290" s="13">
        <v>38353</v>
      </c>
      <c r="C290" s="10">
        <v>8</v>
      </c>
      <c r="D290" s="10" t="s">
        <v>21</v>
      </c>
      <c r="E290" s="10" t="s">
        <v>31</v>
      </c>
      <c r="F290" s="10" t="s">
        <v>28</v>
      </c>
      <c r="G290" s="14">
        <v>1440</v>
      </c>
      <c r="H290" s="14">
        <v>11520</v>
      </c>
      <c r="I290" s="14">
        <v>17280</v>
      </c>
      <c r="J290" s="15">
        <v>0.66666666666666663</v>
      </c>
    </row>
    <row r="291" spans="1:10" x14ac:dyDescent="0.25">
      <c r="A291" s="9">
        <v>17</v>
      </c>
      <c r="B291" s="16">
        <v>38718</v>
      </c>
      <c r="C291" s="11">
        <v>8</v>
      </c>
      <c r="D291" s="11" t="s">
        <v>21</v>
      </c>
      <c r="E291" s="11" t="s">
        <v>31</v>
      </c>
      <c r="F291" s="11" t="s">
        <v>28</v>
      </c>
      <c r="G291" s="17">
        <v>1440</v>
      </c>
      <c r="H291" s="17">
        <v>11520</v>
      </c>
      <c r="I291" s="17">
        <v>17280</v>
      </c>
      <c r="J291" s="18">
        <v>0.66666666666666663</v>
      </c>
    </row>
    <row r="292" spans="1:10" x14ac:dyDescent="0.25">
      <c r="A292" s="8">
        <v>17</v>
      </c>
      <c r="B292" s="13">
        <v>39083</v>
      </c>
      <c r="C292" s="10">
        <v>8</v>
      </c>
      <c r="D292" s="10" t="s">
        <v>21</v>
      </c>
      <c r="E292" s="10" t="s">
        <v>31</v>
      </c>
      <c r="F292" s="10" t="s">
        <v>28</v>
      </c>
      <c r="G292" s="14">
        <v>1440</v>
      </c>
      <c r="H292" s="14">
        <v>11520</v>
      </c>
      <c r="I292" s="14">
        <v>17280</v>
      </c>
      <c r="J292" s="15">
        <v>0.66666666666666663</v>
      </c>
    </row>
    <row r="293" spans="1:10" x14ac:dyDescent="0.25">
      <c r="A293" s="9">
        <v>17</v>
      </c>
      <c r="B293" s="16">
        <v>39448</v>
      </c>
      <c r="C293" s="11">
        <v>8</v>
      </c>
      <c r="D293" s="11" t="s">
        <v>21</v>
      </c>
      <c r="E293" s="11" t="s">
        <v>31</v>
      </c>
      <c r="F293" s="11" t="s">
        <v>28</v>
      </c>
      <c r="G293" s="17">
        <v>1440</v>
      </c>
      <c r="H293" s="17">
        <v>11520</v>
      </c>
      <c r="I293" s="17">
        <v>17280</v>
      </c>
      <c r="J293" s="18">
        <v>0.66666666666666663</v>
      </c>
    </row>
    <row r="294" spans="1:10" x14ac:dyDescent="0.25">
      <c r="A294" s="8">
        <v>17</v>
      </c>
      <c r="B294" s="13">
        <v>39814</v>
      </c>
      <c r="C294" s="10">
        <v>7</v>
      </c>
      <c r="D294" s="10" t="s">
        <v>21</v>
      </c>
      <c r="E294" s="10" t="s">
        <v>31</v>
      </c>
      <c r="F294" s="10" t="s">
        <v>28</v>
      </c>
      <c r="G294" s="14">
        <v>1440</v>
      </c>
      <c r="H294" s="14">
        <v>10080</v>
      </c>
      <c r="I294" s="14">
        <v>17280</v>
      </c>
      <c r="J294" s="15">
        <v>0.58333333333333337</v>
      </c>
    </row>
    <row r="295" spans="1:10" x14ac:dyDescent="0.25">
      <c r="A295" s="9">
        <v>17</v>
      </c>
      <c r="B295" s="16">
        <v>40179</v>
      </c>
      <c r="C295" s="11">
        <v>12</v>
      </c>
      <c r="D295" s="11" t="s">
        <v>21</v>
      </c>
      <c r="E295" s="11" t="s">
        <v>31</v>
      </c>
      <c r="F295" s="11" t="s">
        <v>28</v>
      </c>
      <c r="G295" s="17">
        <v>1440</v>
      </c>
      <c r="H295" s="17">
        <v>17280</v>
      </c>
      <c r="I295" s="17">
        <v>17280</v>
      </c>
      <c r="J295" s="18">
        <v>1</v>
      </c>
    </row>
    <row r="296" spans="1:10" x14ac:dyDescent="0.25">
      <c r="A296" s="8">
        <v>17</v>
      </c>
      <c r="B296" s="13">
        <v>40544</v>
      </c>
      <c r="C296" s="10">
        <v>9</v>
      </c>
      <c r="D296" s="10" t="s">
        <v>21</v>
      </c>
      <c r="E296" s="10" t="s">
        <v>31</v>
      </c>
      <c r="F296" s="10" t="s">
        <v>28</v>
      </c>
      <c r="G296" s="14">
        <v>1440</v>
      </c>
      <c r="H296" s="14">
        <v>12960</v>
      </c>
      <c r="I296" s="14">
        <v>17280</v>
      </c>
      <c r="J296" s="15">
        <v>0.75</v>
      </c>
    </row>
    <row r="297" spans="1:10" x14ac:dyDescent="0.25">
      <c r="A297" s="9">
        <v>17</v>
      </c>
      <c r="B297" s="16">
        <v>40909</v>
      </c>
      <c r="C297" s="11">
        <v>6</v>
      </c>
      <c r="D297" s="11" t="s">
        <v>21</v>
      </c>
      <c r="E297" s="11" t="s">
        <v>31</v>
      </c>
      <c r="F297" s="11" t="s">
        <v>28</v>
      </c>
      <c r="G297" s="17">
        <v>1440</v>
      </c>
      <c r="H297" s="17">
        <v>8640</v>
      </c>
      <c r="I297" s="17">
        <v>17280</v>
      </c>
      <c r="J297" s="18">
        <v>0.5</v>
      </c>
    </row>
    <row r="298" spans="1:10" x14ac:dyDescent="0.25">
      <c r="A298" s="8">
        <v>17</v>
      </c>
      <c r="B298" s="13">
        <v>41275</v>
      </c>
      <c r="C298" s="10">
        <v>7</v>
      </c>
      <c r="D298" s="10" t="s">
        <v>21</v>
      </c>
      <c r="E298" s="10" t="s">
        <v>31</v>
      </c>
      <c r="F298" s="10" t="s">
        <v>28</v>
      </c>
      <c r="G298" s="14">
        <v>1440</v>
      </c>
      <c r="H298" s="14">
        <v>10080</v>
      </c>
      <c r="I298" s="14">
        <v>17280</v>
      </c>
      <c r="J298" s="15">
        <v>0.58333333333333337</v>
      </c>
    </row>
    <row r="299" spans="1:10" x14ac:dyDescent="0.25">
      <c r="A299" s="9">
        <v>17</v>
      </c>
      <c r="B299" s="16">
        <v>41640</v>
      </c>
      <c r="C299" s="11">
        <v>7</v>
      </c>
      <c r="D299" s="11" t="s">
        <v>21</v>
      </c>
      <c r="E299" s="11" t="s">
        <v>31</v>
      </c>
      <c r="F299" s="11" t="s">
        <v>28</v>
      </c>
      <c r="G299" s="17">
        <v>1440</v>
      </c>
      <c r="H299" s="17">
        <v>10080</v>
      </c>
      <c r="I299" s="17">
        <v>17280</v>
      </c>
      <c r="J299" s="18">
        <v>0.58333333333333337</v>
      </c>
    </row>
    <row r="300" spans="1:10" x14ac:dyDescent="0.25">
      <c r="A300" s="8">
        <v>17</v>
      </c>
      <c r="B300" s="13">
        <v>42005</v>
      </c>
      <c r="C300" s="10">
        <v>5</v>
      </c>
      <c r="D300" s="10" t="s">
        <v>21</v>
      </c>
      <c r="E300" s="10" t="s">
        <v>31</v>
      </c>
      <c r="F300" s="10" t="s">
        <v>28</v>
      </c>
      <c r="G300" s="14">
        <v>1440</v>
      </c>
      <c r="H300" s="14">
        <v>7200</v>
      </c>
      <c r="I300" s="14">
        <v>17280</v>
      </c>
      <c r="J300" s="15">
        <v>0.41666666666666669</v>
      </c>
    </row>
    <row r="301" spans="1:10" x14ac:dyDescent="0.25">
      <c r="A301" s="9">
        <v>17</v>
      </c>
      <c r="B301" s="16">
        <v>42370</v>
      </c>
      <c r="C301" s="11">
        <v>9</v>
      </c>
      <c r="D301" s="11" t="s">
        <v>21</v>
      </c>
      <c r="E301" s="11" t="s">
        <v>31</v>
      </c>
      <c r="F301" s="11" t="s">
        <v>28</v>
      </c>
      <c r="G301" s="17">
        <v>1440</v>
      </c>
      <c r="H301" s="17">
        <v>12960</v>
      </c>
      <c r="I301" s="17">
        <v>17280</v>
      </c>
      <c r="J301" s="18">
        <v>0.75</v>
      </c>
    </row>
    <row r="302" spans="1:10" x14ac:dyDescent="0.25">
      <c r="A302" s="8">
        <v>17</v>
      </c>
      <c r="B302" s="13">
        <v>42736</v>
      </c>
      <c r="C302" s="10">
        <v>9</v>
      </c>
      <c r="D302" s="10" t="s">
        <v>21</v>
      </c>
      <c r="E302" s="10" t="s">
        <v>31</v>
      </c>
      <c r="F302" s="10" t="s">
        <v>28</v>
      </c>
      <c r="G302" s="14">
        <v>1440</v>
      </c>
      <c r="H302" s="14">
        <v>12960</v>
      </c>
      <c r="I302" s="14">
        <v>17280</v>
      </c>
      <c r="J302" s="15">
        <v>0.75</v>
      </c>
    </row>
    <row r="303" spans="1:10" x14ac:dyDescent="0.25">
      <c r="A303" s="9">
        <v>17</v>
      </c>
      <c r="B303" s="16">
        <v>43101</v>
      </c>
      <c r="C303" s="11">
        <v>11</v>
      </c>
      <c r="D303" s="11" t="s">
        <v>21</v>
      </c>
      <c r="E303" s="11" t="s">
        <v>31</v>
      </c>
      <c r="F303" s="11" t="s">
        <v>28</v>
      </c>
      <c r="G303" s="17">
        <v>1440</v>
      </c>
      <c r="H303" s="17">
        <v>15840</v>
      </c>
      <c r="I303" s="17">
        <v>17280</v>
      </c>
      <c r="J303" s="18">
        <v>0.91666666666666663</v>
      </c>
    </row>
    <row r="304" spans="1:10" x14ac:dyDescent="0.25">
      <c r="A304" s="8">
        <v>17</v>
      </c>
      <c r="B304" s="13">
        <v>43466</v>
      </c>
      <c r="C304" s="10">
        <v>9</v>
      </c>
      <c r="D304" s="10" t="s">
        <v>21</v>
      </c>
      <c r="E304" s="10" t="s">
        <v>31</v>
      </c>
      <c r="F304" s="10" t="s">
        <v>28</v>
      </c>
      <c r="G304" s="14">
        <v>1440</v>
      </c>
      <c r="H304" s="14">
        <v>12960</v>
      </c>
      <c r="I304" s="14">
        <v>17280</v>
      </c>
      <c r="J304" s="15">
        <v>0.75</v>
      </c>
    </row>
    <row r="305" spans="1:10" x14ac:dyDescent="0.25">
      <c r="A305" s="9">
        <v>18</v>
      </c>
      <c r="B305" s="16">
        <v>36892</v>
      </c>
      <c r="C305" s="11">
        <v>7</v>
      </c>
      <c r="D305" s="11" t="s">
        <v>21</v>
      </c>
      <c r="E305" s="11" t="s">
        <v>31</v>
      </c>
      <c r="F305" s="11" t="s">
        <v>30</v>
      </c>
      <c r="G305" s="17">
        <v>400</v>
      </c>
      <c r="H305" s="17">
        <v>2800</v>
      </c>
      <c r="I305" s="17">
        <v>4800</v>
      </c>
      <c r="J305" s="18">
        <v>0.58333333333333337</v>
      </c>
    </row>
    <row r="306" spans="1:10" x14ac:dyDescent="0.25">
      <c r="A306" s="8">
        <v>18</v>
      </c>
      <c r="B306" s="13">
        <v>37257</v>
      </c>
      <c r="C306" s="10">
        <v>6</v>
      </c>
      <c r="D306" s="10" t="s">
        <v>21</v>
      </c>
      <c r="E306" s="10" t="s">
        <v>31</v>
      </c>
      <c r="F306" s="10" t="s">
        <v>30</v>
      </c>
      <c r="G306" s="14">
        <v>400</v>
      </c>
      <c r="H306" s="14">
        <v>2400</v>
      </c>
      <c r="I306" s="14">
        <v>4800</v>
      </c>
      <c r="J306" s="15">
        <v>0.5</v>
      </c>
    </row>
    <row r="307" spans="1:10" x14ac:dyDescent="0.25">
      <c r="A307" s="9">
        <v>18</v>
      </c>
      <c r="B307" s="16">
        <v>37622</v>
      </c>
      <c r="C307" s="11">
        <v>8</v>
      </c>
      <c r="D307" s="11" t="s">
        <v>21</v>
      </c>
      <c r="E307" s="11" t="s">
        <v>31</v>
      </c>
      <c r="F307" s="11" t="s">
        <v>30</v>
      </c>
      <c r="G307" s="17">
        <v>400</v>
      </c>
      <c r="H307" s="17">
        <v>3200</v>
      </c>
      <c r="I307" s="17">
        <v>4800</v>
      </c>
      <c r="J307" s="18">
        <v>0.66666666666666663</v>
      </c>
    </row>
    <row r="308" spans="1:10" x14ac:dyDescent="0.25">
      <c r="A308" s="8">
        <v>18</v>
      </c>
      <c r="B308" s="13">
        <v>37987</v>
      </c>
      <c r="C308" s="10">
        <v>6</v>
      </c>
      <c r="D308" s="10" t="s">
        <v>21</v>
      </c>
      <c r="E308" s="10" t="s">
        <v>31</v>
      </c>
      <c r="F308" s="10" t="s">
        <v>30</v>
      </c>
      <c r="G308" s="14">
        <v>400</v>
      </c>
      <c r="H308" s="14">
        <v>2400</v>
      </c>
      <c r="I308" s="14">
        <v>4800</v>
      </c>
      <c r="J308" s="15">
        <v>0.5</v>
      </c>
    </row>
    <row r="309" spans="1:10" x14ac:dyDescent="0.25">
      <c r="A309" s="9">
        <v>18</v>
      </c>
      <c r="B309" s="16">
        <v>38353</v>
      </c>
      <c r="C309" s="11">
        <v>6</v>
      </c>
      <c r="D309" s="11" t="s">
        <v>21</v>
      </c>
      <c r="E309" s="11" t="s">
        <v>31</v>
      </c>
      <c r="F309" s="11" t="s">
        <v>30</v>
      </c>
      <c r="G309" s="17">
        <v>400</v>
      </c>
      <c r="H309" s="17">
        <v>2400</v>
      </c>
      <c r="I309" s="17">
        <v>4800</v>
      </c>
      <c r="J309" s="18">
        <v>0.5</v>
      </c>
    </row>
    <row r="310" spans="1:10" x14ac:dyDescent="0.25">
      <c r="A310" s="8">
        <v>18</v>
      </c>
      <c r="B310" s="13">
        <v>38718</v>
      </c>
      <c r="C310" s="10">
        <v>5</v>
      </c>
      <c r="D310" s="10" t="s">
        <v>21</v>
      </c>
      <c r="E310" s="10" t="s">
        <v>31</v>
      </c>
      <c r="F310" s="10" t="s">
        <v>30</v>
      </c>
      <c r="G310" s="14">
        <v>400</v>
      </c>
      <c r="H310" s="14">
        <v>2000</v>
      </c>
      <c r="I310" s="14">
        <v>4800</v>
      </c>
      <c r="J310" s="15">
        <v>0.41666666666666669</v>
      </c>
    </row>
    <row r="311" spans="1:10" x14ac:dyDescent="0.25">
      <c r="A311" s="9">
        <v>18</v>
      </c>
      <c r="B311" s="16">
        <v>39083</v>
      </c>
      <c r="C311" s="11">
        <v>6</v>
      </c>
      <c r="D311" s="11" t="s">
        <v>21</v>
      </c>
      <c r="E311" s="11" t="s">
        <v>31</v>
      </c>
      <c r="F311" s="11" t="s">
        <v>30</v>
      </c>
      <c r="G311" s="17">
        <v>400</v>
      </c>
      <c r="H311" s="17">
        <v>2400</v>
      </c>
      <c r="I311" s="17">
        <v>4800</v>
      </c>
      <c r="J311" s="18">
        <v>0.5</v>
      </c>
    </row>
    <row r="312" spans="1:10" x14ac:dyDescent="0.25">
      <c r="A312" s="8">
        <v>18</v>
      </c>
      <c r="B312" s="13">
        <v>39448</v>
      </c>
      <c r="C312" s="10">
        <v>9</v>
      </c>
      <c r="D312" s="10" t="s">
        <v>21</v>
      </c>
      <c r="E312" s="10" t="s">
        <v>31</v>
      </c>
      <c r="F312" s="10" t="s">
        <v>30</v>
      </c>
      <c r="G312" s="14">
        <v>400</v>
      </c>
      <c r="H312" s="14">
        <v>3600</v>
      </c>
      <c r="I312" s="14">
        <v>4800</v>
      </c>
      <c r="J312" s="15">
        <v>0.75</v>
      </c>
    </row>
    <row r="313" spans="1:10" x14ac:dyDescent="0.25">
      <c r="A313" s="9">
        <v>18</v>
      </c>
      <c r="B313" s="16">
        <v>39814</v>
      </c>
      <c r="C313" s="11">
        <v>6</v>
      </c>
      <c r="D313" s="11" t="s">
        <v>21</v>
      </c>
      <c r="E313" s="11" t="s">
        <v>31</v>
      </c>
      <c r="F313" s="11" t="s">
        <v>30</v>
      </c>
      <c r="G313" s="17">
        <v>400</v>
      </c>
      <c r="H313" s="17">
        <v>2400</v>
      </c>
      <c r="I313" s="17">
        <v>4800</v>
      </c>
      <c r="J313" s="18">
        <v>0.5</v>
      </c>
    </row>
    <row r="314" spans="1:10" x14ac:dyDescent="0.25">
      <c r="A314" s="8">
        <v>18</v>
      </c>
      <c r="B314" s="13">
        <v>40179</v>
      </c>
      <c r="C314" s="10">
        <v>5</v>
      </c>
      <c r="D314" s="10" t="s">
        <v>21</v>
      </c>
      <c r="E314" s="10" t="s">
        <v>31</v>
      </c>
      <c r="F314" s="10" t="s">
        <v>30</v>
      </c>
      <c r="G314" s="14">
        <v>400</v>
      </c>
      <c r="H314" s="14">
        <v>2000</v>
      </c>
      <c r="I314" s="14">
        <v>4800</v>
      </c>
      <c r="J314" s="15">
        <v>0.41666666666666669</v>
      </c>
    </row>
    <row r="315" spans="1:10" x14ac:dyDescent="0.25">
      <c r="A315" s="9">
        <v>18</v>
      </c>
      <c r="B315" s="16">
        <v>40544</v>
      </c>
      <c r="C315" s="11">
        <v>5</v>
      </c>
      <c r="D315" s="11" t="s">
        <v>21</v>
      </c>
      <c r="E315" s="11" t="s">
        <v>31</v>
      </c>
      <c r="F315" s="11" t="s">
        <v>30</v>
      </c>
      <c r="G315" s="17">
        <v>400</v>
      </c>
      <c r="H315" s="17">
        <v>2000</v>
      </c>
      <c r="I315" s="17">
        <v>4800</v>
      </c>
      <c r="J315" s="18">
        <v>0.41666666666666669</v>
      </c>
    </row>
    <row r="316" spans="1:10" x14ac:dyDescent="0.25">
      <c r="A316" s="8">
        <v>18</v>
      </c>
      <c r="B316" s="13">
        <v>40909</v>
      </c>
      <c r="C316" s="10">
        <v>6</v>
      </c>
      <c r="D316" s="10" t="s">
        <v>21</v>
      </c>
      <c r="E316" s="10" t="s">
        <v>31</v>
      </c>
      <c r="F316" s="10" t="s">
        <v>30</v>
      </c>
      <c r="G316" s="14">
        <v>400</v>
      </c>
      <c r="H316" s="14">
        <v>2400</v>
      </c>
      <c r="I316" s="14">
        <v>4800</v>
      </c>
      <c r="J316" s="15">
        <v>0.5</v>
      </c>
    </row>
    <row r="317" spans="1:10" x14ac:dyDescent="0.25">
      <c r="A317" s="9">
        <v>18</v>
      </c>
      <c r="B317" s="16">
        <v>41275</v>
      </c>
      <c r="C317" s="11">
        <v>7</v>
      </c>
      <c r="D317" s="11" t="s">
        <v>21</v>
      </c>
      <c r="E317" s="11" t="s">
        <v>31</v>
      </c>
      <c r="F317" s="11" t="s">
        <v>30</v>
      </c>
      <c r="G317" s="17">
        <v>400</v>
      </c>
      <c r="H317" s="17">
        <v>2800</v>
      </c>
      <c r="I317" s="17">
        <v>4800</v>
      </c>
      <c r="J317" s="18">
        <v>0.58333333333333337</v>
      </c>
    </row>
    <row r="318" spans="1:10" x14ac:dyDescent="0.25">
      <c r="A318" s="8">
        <v>18</v>
      </c>
      <c r="B318" s="13">
        <v>41640</v>
      </c>
      <c r="C318" s="10">
        <v>8</v>
      </c>
      <c r="D318" s="10" t="s">
        <v>21</v>
      </c>
      <c r="E318" s="10" t="s">
        <v>31</v>
      </c>
      <c r="F318" s="10" t="s">
        <v>30</v>
      </c>
      <c r="G318" s="14">
        <v>400</v>
      </c>
      <c r="H318" s="14">
        <v>3200</v>
      </c>
      <c r="I318" s="14">
        <v>4800</v>
      </c>
      <c r="J318" s="15">
        <v>0.66666666666666663</v>
      </c>
    </row>
    <row r="319" spans="1:10" x14ac:dyDescent="0.25">
      <c r="A319" s="9">
        <v>18</v>
      </c>
      <c r="B319" s="16">
        <v>42005</v>
      </c>
      <c r="C319" s="11">
        <v>7</v>
      </c>
      <c r="D319" s="11" t="s">
        <v>21</v>
      </c>
      <c r="E319" s="11" t="s">
        <v>31</v>
      </c>
      <c r="F319" s="11" t="s">
        <v>30</v>
      </c>
      <c r="G319" s="17">
        <v>400</v>
      </c>
      <c r="H319" s="17">
        <v>2800</v>
      </c>
      <c r="I319" s="17">
        <v>4800</v>
      </c>
      <c r="J319" s="18">
        <v>0.58333333333333337</v>
      </c>
    </row>
    <row r="320" spans="1:10" x14ac:dyDescent="0.25">
      <c r="A320" s="8">
        <v>18</v>
      </c>
      <c r="B320" s="13">
        <v>42370</v>
      </c>
      <c r="C320" s="10">
        <v>6</v>
      </c>
      <c r="D320" s="10" t="s">
        <v>21</v>
      </c>
      <c r="E320" s="10" t="s">
        <v>31</v>
      </c>
      <c r="F320" s="10" t="s">
        <v>30</v>
      </c>
      <c r="G320" s="14">
        <v>400</v>
      </c>
      <c r="H320" s="14">
        <v>2400</v>
      </c>
      <c r="I320" s="14">
        <v>4800</v>
      </c>
      <c r="J320" s="15">
        <v>0.5</v>
      </c>
    </row>
    <row r="321" spans="1:10" x14ac:dyDescent="0.25">
      <c r="A321" s="9">
        <v>18</v>
      </c>
      <c r="B321" s="16">
        <v>42736</v>
      </c>
      <c r="C321" s="11">
        <v>6</v>
      </c>
      <c r="D321" s="11" t="s">
        <v>21</v>
      </c>
      <c r="E321" s="11" t="s">
        <v>31</v>
      </c>
      <c r="F321" s="11" t="s">
        <v>30</v>
      </c>
      <c r="G321" s="17">
        <v>400</v>
      </c>
      <c r="H321" s="17">
        <v>2400</v>
      </c>
      <c r="I321" s="17">
        <v>4800</v>
      </c>
      <c r="J321" s="18">
        <v>0.5</v>
      </c>
    </row>
    <row r="322" spans="1:10" x14ac:dyDescent="0.25">
      <c r="A322" s="8">
        <v>18</v>
      </c>
      <c r="B322" s="13">
        <v>43101</v>
      </c>
      <c r="C322" s="10">
        <v>7</v>
      </c>
      <c r="D322" s="10" t="s">
        <v>21</v>
      </c>
      <c r="E322" s="10" t="s">
        <v>31</v>
      </c>
      <c r="F322" s="10" t="s">
        <v>30</v>
      </c>
      <c r="G322" s="14">
        <v>400</v>
      </c>
      <c r="H322" s="14">
        <v>2800</v>
      </c>
      <c r="I322" s="14">
        <v>4800</v>
      </c>
      <c r="J322" s="15">
        <v>0.58333333333333337</v>
      </c>
    </row>
    <row r="323" spans="1:10" x14ac:dyDescent="0.25">
      <c r="A323" s="9">
        <v>18</v>
      </c>
      <c r="B323" s="16">
        <v>43466</v>
      </c>
      <c r="C323" s="11">
        <v>5</v>
      </c>
      <c r="D323" s="11" t="s">
        <v>21</v>
      </c>
      <c r="E323" s="11" t="s">
        <v>31</v>
      </c>
      <c r="F323" s="11" t="s">
        <v>30</v>
      </c>
      <c r="G323" s="17">
        <v>400</v>
      </c>
      <c r="H323" s="17">
        <v>2000</v>
      </c>
      <c r="I323" s="17">
        <v>4800</v>
      </c>
      <c r="J323" s="18">
        <v>0.41666666666666669</v>
      </c>
    </row>
    <row r="324" spans="1:10" x14ac:dyDescent="0.25">
      <c r="A324" s="8">
        <v>19</v>
      </c>
      <c r="B324" s="13">
        <v>36892</v>
      </c>
      <c r="C324" s="10">
        <v>9</v>
      </c>
      <c r="D324" s="10" t="s">
        <v>21</v>
      </c>
      <c r="E324" s="10" t="s">
        <v>31</v>
      </c>
      <c r="F324" s="10" t="s">
        <v>20</v>
      </c>
      <c r="G324" s="14">
        <v>480</v>
      </c>
      <c r="H324" s="14">
        <v>4320</v>
      </c>
      <c r="I324" s="14">
        <v>5760</v>
      </c>
      <c r="J324" s="15">
        <v>0.75</v>
      </c>
    </row>
    <row r="325" spans="1:10" x14ac:dyDescent="0.25">
      <c r="A325" s="9">
        <v>19</v>
      </c>
      <c r="B325" s="16">
        <v>37257</v>
      </c>
      <c r="C325" s="11">
        <v>7</v>
      </c>
      <c r="D325" s="11" t="s">
        <v>21</v>
      </c>
      <c r="E325" s="11" t="s">
        <v>31</v>
      </c>
      <c r="F325" s="11" t="s">
        <v>20</v>
      </c>
      <c r="G325" s="17">
        <v>480</v>
      </c>
      <c r="H325" s="17">
        <v>3360</v>
      </c>
      <c r="I325" s="17">
        <v>5760</v>
      </c>
      <c r="J325" s="18">
        <v>0.58333333333333337</v>
      </c>
    </row>
    <row r="326" spans="1:10" x14ac:dyDescent="0.25">
      <c r="A326" s="8">
        <v>19</v>
      </c>
      <c r="B326" s="13">
        <v>37622</v>
      </c>
      <c r="C326" s="10">
        <v>9</v>
      </c>
      <c r="D326" s="10" t="s">
        <v>21</v>
      </c>
      <c r="E326" s="10" t="s">
        <v>31</v>
      </c>
      <c r="F326" s="10" t="s">
        <v>20</v>
      </c>
      <c r="G326" s="14">
        <v>480</v>
      </c>
      <c r="H326" s="14">
        <v>4320</v>
      </c>
      <c r="I326" s="14">
        <v>5760</v>
      </c>
      <c r="J326" s="15">
        <v>0.75</v>
      </c>
    </row>
    <row r="327" spans="1:10" x14ac:dyDescent="0.25">
      <c r="A327" s="9">
        <v>19</v>
      </c>
      <c r="B327" s="16">
        <v>37987</v>
      </c>
      <c r="C327" s="11">
        <v>6</v>
      </c>
      <c r="D327" s="11" t="s">
        <v>21</v>
      </c>
      <c r="E327" s="11" t="s">
        <v>31</v>
      </c>
      <c r="F327" s="11" t="s">
        <v>20</v>
      </c>
      <c r="G327" s="17">
        <v>480</v>
      </c>
      <c r="H327" s="17">
        <v>2880</v>
      </c>
      <c r="I327" s="17">
        <v>5760</v>
      </c>
      <c r="J327" s="18">
        <v>0.5</v>
      </c>
    </row>
    <row r="328" spans="1:10" x14ac:dyDescent="0.25">
      <c r="A328" s="8">
        <v>19</v>
      </c>
      <c r="B328" s="13">
        <v>38353</v>
      </c>
      <c r="C328" s="10">
        <v>6</v>
      </c>
      <c r="D328" s="10" t="s">
        <v>21</v>
      </c>
      <c r="E328" s="10" t="s">
        <v>31</v>
      </c>
      <c r="F328" s="10" t="s">
        <v>20</v>
      </c>
      <c r="G328" s="14">
        <v>480</v>
      </c>
      <c r="H328" s="14">
        <v>2880</v>
      </c>
      <c r="I328" s="14">
        <v>5760</v>
      </c>
      <c r="J328" s="15">
        <v>0.5</v>
      </c>
    </row>
    <row r="329" spans="1:10" x14ac:dyDescent="0.25">
      <c r="A329" s="9">
        <v>19</v>
      </c>
      <c r="B329" s="16">
        <v>38718</v>
      </c>
      <c r="C329" s="11">
        <v>7</v>
      </c>
      <c r="D329" s="11" t="s">
        <v>21</v>
      </c>
      <c r="E329" s="11" t="s">
        <v>31</v>
      </c>
      <c r="F329" s="11" t="s">
        <v>20</v>
      </c>
      <c r="G329" s="17">
        <v>480</v>
      </c>
      <c r="H329" s="17">
        <v>3360</v>
      </c>
      <c r="I329" s="17">
        <v>5760</v>
      </c>
      <c r="J329" s="18">
        <v>0.58333333333333337</v>
      </c>
    </row>
    <row r="330" spans="1:10" x14ac:dyDescent="0.25">
      <c r="A330" s="8">
        <v>19</v>
      </c>
      <c r="B330" s="13">
        <v>39083</v>
      </c>
      <c r="C330" s="10">
        <v>5</v>
      </c>
      <c r="D330" s="10" t="s">
        <v>21</v>
      </c>
      <c r="E330" s="10" t="s">
        <v>31</v>
      </c>
      <c r="F330" s="10" t="s">
        <v>20</v>
      </c>
      <c r="G330" s="14">
        <v>480</v>
      </c>
      <c r="H330" s="14">
        <v>2400</v>
      </c>
      <c r="I330" s="14">
        <v>5760</v>
      </c>
      <c r="J330" s="15">
        <v>0.41666666666666669</v>
      </c>
    </row>
    <row r="331" spans="1:10" x14ac:dyDescent="0.25">
      <c r="A331" s="9">
        <v>19</v>
      </c>
      <c r="B331" s="16">
        <v>39448</v>
      </c>
      <c r="C331" s="11">
        <v>6</v>
      </c>
      <c r="D331" s="11" t="s">
        <v>21</v>
      </c>
      <c r="E331" s="11" t="s">
        <v>31</v>
      </c>
      <c r="F331" s="11" t="s">
        <v>20</v>
      </c>
      <c r="G331" s="17">
        <v>480</v>
      </c>
      <c r="H331" s="17">
        <v>2880</v>
      </c>
      <c r="I331" s="17">
        <v>5760</v>
      </c>
      <c r="J331" s="18">
        <v>0.5</v>
      </c>
    </row>
    <row r="332" spans="1:10" x14ac:dyDescent="0.25">
      <c r="A332" s="8">
        <v>19</v>
      </c>
      <c r="B332" s="13">
        <v>39814</v>
      </c>
      <c r="C332" s="10">
        <v>9</v>
      </c>
      <c r="D332" s="10" t="s">
        <v>21</v>
      </c>
      <c r="E332" s="10" t="s">
        <v>31</v>
      </c>
      <c r="F332" s="10" t="s">
        <v>20</v>
      </c>
      <c r="G332" s="14">
        <v>480</v>
      </c>
      <c r="H332" s="14">
        <v>4320</v>
      </c>
      <c r="I332" s="14">
        <v>5760</v>
      </c>
      <c r="J332" s="15">
        <v>0.75</v>
      </c>
    </row>
    <row r="333" spans="1:10" x14ac:dyDescent="0.25">
      <c r="A333" s="9">
        <v>19</v>
      </c>
      <c r="B333" s="16">
        <v>40179</v>
      </c>
      <c r="C333" s="11">
        <v>8</v>
      </c>
      <c r="D333" s="11" t="s">
        <v>21</v>
      </c>
      <c r="E333" s="11" t="s">
        <v>31</v>
      </c>
      <c r="F333" s="11" t="s">
        <v>20</v>
      </c>
      <c r="G333" s="17">
        <v>480</v>
      </c>
      <c r="H333" s="17">
        <v>3840</v>
      </c>
      <c r="I333" s="17">
        <v>5760</v>
      </c>
      <c r="J333" s="18">
        <v>0.66666666666666663</v>
      </c>
    </row>
    <row r="334" spans="1:10" x14ac:dyDescent="0.25">
      <c r="A334" s="8">
        <v>19</v>
      </c>
      <c r="B334" s="13">
        <v>40544</v>
      </c>
      <c r="C334" s="10">
        <v>8</v>
      </c>
      <c r="D334" s="10" t="s">
        <v>21</v>
      </c>
      <c r="E334" s="10" t="s">
        <v>31</v>
      </c>
      <c r="F334" s="10" t="s">
        <v>20</v>
      </c>
      <c r="G334" s="14">
        <v>480</v>
      </c>
      <c r="H334" s="14">
        <v>3840</v>
      </c>
      <c r="I334" s="14">
        <v>5760</v>
      </c>
      <c r="J334" s="15">
        <v>0.66666666666666663</v>
      </c>
    </row>
    <row r="335" spans="1:10" x14ac:dyDescent="0.25">
      <c r="A335" s="9">
        <v>19</v>
      </c>
      <c r="B335" s="16">
        <v>40909</v>
      </c>
      <c r="C335" s="11">
        <v>7</v>
      </c>
      <c r="D335" s="11" t="s">
        <v>21</v>
      </c>
      <c r="E335" s="11" t="s">
        <v>31</v>
      </c>
      <c r="F335" s="11" t="s">
        <v>20</v>
      </c>
      <c r="G335" s="17">
        <v>480</v>
      </c>
      <c r="H335" s="17">
        <v>3360</v>
      </c>
      <c r="I335" s="17">
        <v>5760</v>
      </c>
      <c r="J335" s="18">
        <v>0.58333333333333337</v>
      </c>
    </row>
    <row r="336" spans="1:10" x14ac:dyDescent="0.25">
      <c r="A336" s="8">
        <v>19</v>
      </c>
      <c r="B336" s="13">
        <v>41275</v>
      </c>
      <c r="C336" s="10">
        <v>5</v>
      </c>
      <c r="D336" s="10" t="s">
        <v>21</v>
      </c>
      <c r="E336" s="10" t="s">
        <v>31</v>
      </c>
      <c r="F336" s="10" t="s">
        <v>20</v>
      </c>
      <c r="G336" s="14">
        <v>480</v>
      </c>
      <c r="H336" s="14">
        <v>2400</v>
      </c>
      <c r="I336" s="14">
        <v>5760</v>
      </c>
      <c r="J336" s="15">
        <v>0.41666666666666669</v>
      </c>
    </row>
    <row r="337" spans="1:10" x14ac:dyDescent="0.25">
      <c r="A337" s="9">
        <v>19</v>
      </c>
      <c r="B337" s="16">
        <v>41640</v>
      </c>
      <c r="C337" s="11">
        <v>7</v>
      </c>
      <c r="D337" s="11" t="s">
        <v>21</v>
      </c>
      <c r="E337" s="11" t="s">
        <v>31</v>
      </c>
      <c r="F337" s="11" t="s">
        <v>20</v>
      </c>
      <c r="G337" s="17">
        <v>480</v>
      </c>
      <c r="H337" s="17">
        <v>3360</v>
      </c>
      <c r="I337" s="17">
        <v>5760</v>
      </c>
      <c r="J337" s="18">
        <v>0.58333333333333337</v>
      </c>
    </row>
    <row r="338" spans="1:10" x14ac:dyDescent="0.25">
      <c r="A338" s="8">
        <v>19</v>
      </c>
      <c r="B338" s="13">
        <v>42005</v>
      </c>
      <c r="C338" s="10">
        <v>8</v>
      </c>
      <c r="D338" s="10" t="s">
        <v>21</v>
      </c>
      <c r="E338" s="10" t="s">
        <v>31</v>
      </c>
      <c r="F338" s="10" t="s">
        <v>20</v>
      </c>
      <c r="G338" s="14">
        <v>480</v>
      </c>
      <c r="H338" s="14">
        <v>3840</v>
      </c>
      <c r="I338" s="14">
        <v>5760</v>
      </c>
      <c r="J338" s="15">
        <v>0.66666666666666663</v>
      </c>
    </row>
    <row r="339" spans="1:10" x14ac:dyDescent="0.25">
      <c r="A339" s="9">
        <v>19</v>
      </c>
      <c r="B339" s="16">
        <v>42370</v>
      </c>
      <c r="C339" s="11">
        <v>9</v>
      </c>
      <c r="D339" s="11" t="s">
        <v>21</v>
      </c>
      <c r="E339" s="11" t="s">
        <v>31</v>
      </c>
      <c r="F339" s="11" t="s">
        <v>20</v>
      </c>
      <c r="G339" s="17">
        <v>480</v>
      </c>
      <c r="H339" s="17">
        <v>4320</v>
      </c>
      <c r="I339" s="17">
        <v>5760</v>
      </c>
      <c r="J339" s="18">
        <v>0.75</v>
      </c>
    </row>
    <row r="340" spans="1:10" x14ac:dyDescent="0.25">
      <c r="A340" s="8">
        <v>19</v>
      </c>
      <c r="B340" s="13">
        <v>42736</v>
      </c>
      <c r="C340" s="10">
        <v>9</v>
      </c>
      <c r="D340" s="10" t="s">
        <v>21</v>
      </c>
      <c r="E340" s="10" t="s">
        <v>31</v>
      </c>
      <c r="F340" s="10" t="s">
        <v>20</v>
      </c>
      <c r="G340" s="14">
        <v>480</v>
      </c>
      <c r="H340" s="14">
        <v>4320</v>
      </c>
      <c r="I340" s="14">
        <v>5760</v>
      </c>
      <c r="J340" s="15">
        <v>0.75</v>
      </c>
    </row>
    <row r="341" spans="1:10" x14ac:dyDescent="0.25">
      <c r="A341" s="9">
        <v>19</v>
      </c>
      <c r="B341" s="16">
        <v>43101</v>
      </c>
      <c r="C341" s="11">
        <v>11</v>
      </c>
      <c r="D341" s="11" t="s">
        <v>21</v>
      </c>
      <c r="E341" s="11" t="s">
        <v>31</v>
      </c>
      <c r="F341" s="11" t="s">
        <v>20</v>
      </c>
      <c r="G341" s="17">
        <v>480</v>
      </c>
      <c r="H341" s="17">
        <v>5280</v>
      </c>
      <c r="I341" s="17">
        <v>5760</v>
      </c>
      <c r="J341" s="18">
        <v>0.91666666666666663</v>
      </c>
    </row>
    <row r="342" spans="1:10" x14ac:dyDescent="0.25">
      <c r="A342" s="8">
        <v>19</v>
      </c>
      <c r="B342" s="13">
        <v>43466</v>
      </c>
      <c r="C342" s="10">
        <v>7</v>
      </c>
      <c r="D342" s="10" t="s">
        <v>21</v>
      </c>
      <c r="E342" s="10" t="s">
        <v>31</v>
      </c>
      <c r="F342" s="10" t="s">
        <v>20</v>
      </c>
      <c r="G342" s="14">
        <v>480</v>
      </c>
      <c r="H342" s="14">
        <v>3360</v>
      </c>
      <c r="I342" s="14">
        <v>5760</v>
      </c>
      <c r="J342" s="15">
        <v>0.58333333333333337</v>
      </c>
    </row>
    <row r="343" spans="1:10" x14ac:dyDescent="0.25">
      <c r="A343" s="9">
        <v>20</v>
      </c>
      <c r="B343" s="16">
        <v>36892</v>
      </c>
      <c r="C343" s="11">
        <v>7</v>
      </c>
      <c r="D343" s="11" t="s">
        <v>21</v>
      </c>
      <c r="E343" s="11" t="s">
        <v>45</v>
      </c>
      <c r="F343" s="11" t="s">
        <v>24</v>
      </c>
      <c r="G343" s="17">
        <v>650</v>
      </c>
      <c r="H343" s="17">
        <v>4550</v>
      </c>
      <c r="I343" s="17">
        <v>7800</v>
      </c>
      <c r="J343" s="18">
        <v>0.58333333333333337</v>
      </c>
    </row>
    <row r="344" spans="1:10" x14ac:dyDescent="0.25">
      <c r="A344" s="8">
        <v>20</v>
      </c>
      <c r="B344" s="13">
        <v>37257</v>
      </c>
      <c r="C344" s="10">
        <v>10</v>
      </c>
      <c r="D344" s="10" t="s">
        <v>21</v>
      </c>
      <c r="E344" s="10" t="s">
        <v>45</v>
      </c>
      <c r="F344" s="10" t="s">
        <v>24</v>
      </c>
      <c r="G344" s="14">
        <v>650</v>
      </c>
      <c r="H344" s="14">
        <v>6500</v>
      </c>
      <c r="I344" s="14">
        <v>7800</v>
      </c>
      <c r="J344" s="15">
        <v>0.83333333333333337</v>
      </c>
    </row>
    <row r="345" spans="1:10" x14ac:dyDescent="0.25">
      <c r="A345" s="9">
        <v>20</v>
      </c>
      <c r="B345" s="16">
        <v>37622</v>
      </c>
      <c r="C345" s="11">
        <v>8</v>
      </c>
      <c r="D345" s="11" t="s">
        <v>21</v>
      </c>
      <c r="E345" s="11" t="s">
        <v>45</v>
      </c>
      <c r="F345" s="11" t="s">
        <v>24</v>
      </c>
      <c r="G345" s="17">
        <v>650</v>
      </c>
      <c r="H345" s="17">
        <v>5200</v>
      </c>
      <c r="I345" s="17">
        <v>7800</v>
      </c>
      <c r="J345" s="18">
        <v>0.66666666666666663</v>
      </c>
    </row>
    <row r="346" spans="1:10" x14ac:dyDescent="0.25">
      <c r="A346" s="8">
        <v>20</v>
      </c>
      <c r="B346" s="13">
        <v>37987</v>
      </c>
      <c r="C346" s="10">
        <v>7</v>
      </c>
      <c r="D346" s="10" t="s">
        <v>21</v>
      </c>
      <c r="E346" s="10" t="s">
        <v>45</v>
      </c>
      <c r="F346" s="10" t="s">
        <v>24</v>
      </c>
      <c r="G346" s="14">
        <v>650</v>
      </c>
      <c r="H346" s="14">
        <v>4550</v>
      </c>
      <c r="I346" s="14">
        <v>7800</v>
      </c>
      <c r="J346" s="15">
        <v>0.58333333333333337</v>
      </c>
    </row>
    <row r="347" spans="1:10" x14ac:dyDescent="0.25">
      <c r="A347" s="9">
        <v>20</v>
      </c>
      <c r="B347" s="16">
        <v>38353</v>
      </c>
      <c r="C347" s="11">
        <v>9</v>
      </c>
      <c r="D347" s="11" t="s">
        <v>21</v>
      </c>
      <c r="E347" s="11" t="s">
        <v>45</v>
      </c>
      <c r="F347" s="11" t="s">
        <v>24</v>
      </c>
      <c r="G347" s="17">
        <v>650</v>
      </c>
      <c r="H347" s="17">
        <v>5850</v>
      </c>
      <c r="I347" s="17">
        <v>7800</v>
      </c>
      <c r="J347" s="18">
        <v>0.75</v>
      </c>
    </row>
    <row r="348" spans="1:10" x14ac:dyDescent="0.25">
      <c r="A348" s="8">
        <v>20</v>
      </c>
      <c r="B348" s="13">
        <v>38718</v>
      </c>
      <c r="C348" s="10">
        <v>8</v>
      </c>
      <c r="D348" s="10" t="s">
        <v>21</v>
      </c>
      <c r="E348" s="10" t="s">
        <v>45</v>
      </c>
      <c r="F348" s="10" t="s">
        <v>24</v>
      </c>
      <c r="G348" s="14">
        <v>650</v>
      </c>
      <c r="H348" s="14">
        <v>5200</v>
      </c>
      <c r="I348" s="14">
        <v>7800</v>
      </c>
      <c r="J348" s="15">
        <v>0.66666666666666663</v>
      </c>
    </row>
    <row r="349" spans="1:10" x14ac:dyDescent="0.25">
      <c r="A349" s="9">
        <v>20</v>
      </c>
      <c r="B349" s="16">
        <v>39083</v>
      </c>
      <c r="C349" s="11">
        <v>9</v>
      </c>
      <c r="D349" s="11" t="s">
        <v>21</v>
      </c>
      <c r="E349" s="11" t="s">
        <v>45</v>
      </c>
      <c r="F349" s="11" t="s">
        <v>24</v>
      </c>
      <c r="G349" s="17">
        <v>650</v>
      </c>
      <c r="H349" s="17">
        <v>5850</v>
      </c>
      <c r="I349" s="17">
        <v>7800</v>
      </c>
      <c r="J349" s="18">
        <v>0.75</v>
      </c>
    </row>
    <row r="350" spans="1:10" x14ac:dyDescent="0.25">
      <c r="A350" s="8">
        <v>20</v>
      </c>
      <c r="B350" s="13">
        <v>39448</v>
      </c>
      <c r="C350" s="10">
        <v>10</v>
      </c>
      <c r="D350" s="10" t="s">
        <v>21</v>
      </c>
      <c r="E350" s="10" t="s">
        <v>45</v>
      </c>
      <c r="F350" s="10" t="s">
        <v>24</v>
      </c>
      <c r="G350" s="14">
        <v>650</v>
      </c>
      <c r="H350" s="14">
        <v>6500</v>
      </c>
      <c r="I350" s="14">
        <v>7800</v>
      </c>
      <c r="J350" s="15">
        <v>0.83333333333333337</v>
      </c>
    </row>
    <row r="351" spans="1:10" x14ac:dyDescent="0.25">
      <c r="A351" s="9">
        <v>20</v>
      </c>
      <c r="B351" s="16">
        <v>39814</v>
      </c>
      <c r="C351" s="11">
        <v>10</v>
      </c>
      <c r="D351" s="11" t="s">
        <v>21</v>
      </c>
      <c r="E351" s="11" t="s">
        <v>45</v>
      </c>
      <c r="F351" s="11" t="s">
        <v>24</v>
      </c>
      <c r="G351" s="17">
        <v>650</v>
      </c>
      <c r="H351" s="17">
        <v>6500</v>
      </c>
      <c r="I351" s="17">
        <v>7800</v>
      </c>
      <c r="J351" s="18">
        <v>0.83333333333333337</v>
      </c>
    </row>
    <row r="352" spans="1:10" x14ac:dyDescent="0.25">
      <c r="A352" s="8">
        <v>20</v>
      </c>
      <c r="B352" s="13">
        <v>40179</v>
      </c>
      <c r="C352" s="10">
        <v>9</v>
      </c>
      <c r="D352" s="10" t="s">
        <v>21</v>
      </c>
      <c r="E352" s="10" t="s">
        <v>45</v>
      </c>
      <c r="F352" s="10" t="s">
        <v>24</v>
      </c>
      <c r="G352" s="14">
        <v>650</v>
      </c>
      <c r="H352" s="14">
        <v>5850</v>
      </c>
      <c r="I352" s="14">
        <v>7800</v>
      </c>
      <c r="J352" s="15">
        <v>0.75</v>
      </c>
    </row>
    <row r="353" spans="1:10" x14ac:dyDescent="0.25">
      <c r="A353" s="9">
        <v>20</v>
      </c>
      <c r="B353" s="16">
        <v>40544</v>
      </c>
      <c r="C353" s="11">
        <v>6</v>
      </c>
      <c r="D353" s="11" t="s">
        <v>21</v>
      </c>
      <c r="E353" s="11" t="s">
        <v>45</v>
      </c>
      <c r="F353" s="11" t="s">
        <v>24</v>
      </c>
      <c r="G353" s="17">
        <v>650</v>
      </c>
      <c r="H353" s="17">
        <v>3900</v>
      </c>
      <c r="I353" s="17">
        <v>7800</v>
      </c>
      <c r="J353" s="18">
        <v>0.5</v>
      </c>
    </row>
    <row r="354" spans="1:10" x14ac:dyDescent="0.25">
      <c r="A354" s="8">
        <v>20</v>
      </c>
      <c r="B354" s="13">
        <v>40909</v>
      </c>
      <c r="C354" s="10">
        <v>8</v>
      </c>
      <c r="D354" s="10" t="s">
        <v>21</v>
      </c>
      <c r="E354" s="10" t="s">
        <v>45</v>
      </c>
      <c r="F354" s="10" t="s">
        <v>24</v>
      </c>
      <c r="G354" s="14">
        <v>650</v>
      </c>
      <c r="H354" s="14">
        <v>5200</v>
      </c>
      <c r="I354" s="14">
        <v>7800</v>
      </c>
      <c r="J354" s="15">
        <v>0.66666666666666663</v>
      </c>
    </row>
    <row r="355" spans="1:10" x14ac:dyDescent="0.25">
      <c r="A355" s="9">
        <v>20</v>
      </c>
      <c r="B355" s="16">
        <v>41275</v>
      </c>
      <c r="C355" s="11">
        <v>10</v>
      </c>
      <c r="D355" s="11" t="s">
        <v>21</v>
      </c>
      <c r="E355" s="11" t="s">
        <v>45</v>
      </c>
      <c r="F355" s="11" t="s">
        <v>24</v>
      </c>
      <c r="G355" s="17">
        <v>650</v>
      </c>
      <c r="H355" s="17">
        <v>6500</v>
      </c>
      <c r="I355" s="17">
        <v>7800</v>
      </c>
      <c r="J355" s="18">
        <v>0.83333333333333337</v>
      </c>
    </row>
    <row r="356" spans="1:10" x14ac:dyDescent="0.25">
      <c r="A356" s="8">
        <v>20</v>
      </c>
      <c r="B356" s="13">
        <v>41640</v>
      </c>
      <c r="C356" s="10">
        <v>8</v>
      </c>
      <c r="D356" s="10" t="s">
        <v>21</v>
      </c>
      <c r="E356" s="10" t="s">
        <v>45</v>
      </c>
      <c r="F356" s="10" t="s">
        <v>24</v>
      </c>
      <c r="G356" s="14">
        <v>650</v>
      </c>
      <c r="H356" s="14">
        <v>5200</v>
      </c>
      <c r="I356" s="14">
        <v>7800</v>
      </c>
      <c r="J356" s="15">
        <v>0.66666666666666663</v>
      </c>
    </row>
    <row r="357" spans="1:10" x14ac:dyDescent="0.25">
      <c r="A357" s="9">
        <v>20</v>
      </c>
      <c r="B357" s="16">
        <v>42005</v>
      </c>
      <c r="C357" s="11">
        <v>10</v>
      </c>
      <c r="D357" s="11" t="s">
        <v>21</v>
      </c>
      <c r="E357" s="11" t="s">
        <v>45</v>
      </c>
      <c r="F357" s="11" t="s">
        <v>24</v>
      </c>
      <c r="G357" s="17">
        <v>650</v>
      </c>
      <c r="H357" s="17">
        <v>6500</v>
      </c>
      <c r="I357" s="17">
        <v>7800</v>
      </c>
      <c r="J357" s="18">
        <v>0.83333333333333337</v>
      </c>
    </row>
    <row r="358" spans="1:10" x14ac:dyDescent="0.25">
      <c r="A358" s="8">
        <v>20</v>
      </c>
      <c r="B358" s="13">
        <v>42370</v>
      </c>
      <c r="C358" s="10">
        <v>10</v>
      </c>
      <c r="D358" s="10" t="s">
        <v>21</v>
      </c>
      <c r="E358" s="10" t="s">
        <v>45</v>
      </c>
      <c r="F358" s="10" t="s">
        <v>24</v>
      </c>
      <c r="G358" s="14">
        <v>650</v>
      </c>
      <c r="H358" s="14">
        <v>6500</v>
      </c>
      <c r="I358" s="14">
        <v>7800</v>
      </c>
      <c r="J358" s="15">
        <v>0.83333333333333337</v>
      </c>
    </row>
    <row r="359" spans="1:10" x14ac:dyDescent="0.25">
      <c r="A359" s="9">
        <v>20</v>
      </c>
      <c r="B359" s="16">
        <v>42736</v>
      </c>
      <c r="C359" s="11">
        <v>10</v>
      </c>
      <c r="D359" s="11" t="s">
        <v>21</v>
      </c>
      <c r="E359" s="11" t="s">
        <v>45</v>
      </c>
      <c r="F359" s="11" t="s">
        <v>24</v>
      </c>
      <c r="G359" s="17">
        <v>650</v>
      </c>
      <c r="H359" s="17">
        <v>6500</v>
      </c>
      <c r="I359" s="17">
        <v>7800</v>
      </c>
      <c r="J359" s="18">
        <v>0.83333333333333337</v>
      </c>
    </row>
    <row r="360" spans="1:10" x14ac:dyDescent="0.25">
      <c r="A360" s="8">
        <v>20</v>
      </c>
      <c r="B360" s="13">
        <v>43101</v>
      </c>
      <c r="C360" s="10">
        <v>11</v>
      </c>
      <c r="D360" s="10" t="s">
        <v>21</v>
      </c>
      <c r="E360" s="10" t="s">
        <v>45</v>
      </c>
      <c r="F360" s="10" t="s">
        <v>24</v>
      </c>
      <c r="G360" s="14">
        <v>650</v>
      </c>
      <c r="H360" s="14">
        <v>7150</v>
      </c>
      <c r="I360" s="14">
        <v>7800</v>
      </c>
      <c r="J360" s="15">
        <v>0.91666666666666663</v>
      </c>
    </row>
    <row r="361" spans="1:10" x14ac:dyDescent="0.25">
      <c r="A361" s="9">
        <v>20</v>
      </c>
      <c r="B361" s="16">
        <v>43466</v>
      </c>
      <c r="C361" s="11">
        <v>9</v>
      </c>
      <c r="D361" s="11" t="s">
        <v>21</v>
      </c>
      <c r="E361" s="11" t="s">
        <v>45</v>
      </c>
      <c r="F361" s="11" t="s">
        <v>24</v>
      </c>
      <c r="G361" s="17">
        <v>650</v>
      </c>
      <c r="H361" s="17">
        <v>5850</v>
      </c>
      <c r="I361" s="17">
        <v>7800</v>
      </c>
      <c r="J361" s="18">
        <v>0.75</v>
      </c>
    </row>
    <row r="362" spans="1:10" x14ac:dyDescent="0.25">
      <c r="A362" s="8">
        <v>21</v>
      </c>
      <c r="B362" s="13">
        <v>36892</v>
      </c>
      <c r="C362" s="10">
        <v>6</v>
      </c>
      <c r="D362" s="10" t="s">
        <v>21</v>
      </c>
      <c r="E362" s="10" t="s">
        <v>31</v>
      </c>
      <c r="F362" s="10" t="s">
        <v>26</v>
      </c>
      <c r="G362" s="14">
        <v>720</v>
      </c>
      <c r="H362" s="14">
        <v>4320</v>
      </c>
      <c r="I362" s="14">
        <v>8640</v>
      </c>
      <c r="J362" s="15">
        <v>0.5</v>
      </c>
    </row>
    <row r="363" spans="1:10" x14ac:dyDescent="0.25">
      <c r="A363" s="9">
        <v>21</v>
      </c>
      <c r="B363" s="16">
        <v>37257</v>
      </c>
      <c r="C363" s="11">
        <v>6</v>
      </c>
      <c r="D363" s="11" t="s">
        <v>21</v>
      </c>
      <c r="E363" s="11" t="s">
        <v>31</v>
      </c>
      <c r="F363" s="11" t="s">
        <v>26</v>
      </c>
      <c r="G363" s="17">
        <v>720</v>
      </c>
      <c r="H363" s="17">
        <v>4320</v>
      </c>
      <c r="I363" s="17">
        <v>8640</v>
      </c>
      <c r="J363" s="18">
        <v>0.5</v>
      </c>
    </row>
    <row r="364" spans="1:10" x14ac:dyDescent="0.25">
      <c r="A364" s="8">
        <v>21</v>
      </c>
      <c r="B364" s="13">
        <v>37622</v>
      </c>
      <c r="C364" s="10">
        <v>7</v>
      </c>
      <c r="D364" s="10" t="s">
        <v>21</v>
      </c>
      <c r="E364" s="10" t="s">
        <v>31</v>
      </c>
      <c r="F364" s="10" t="s">
        <v>26</v>
      </c>
      <c r="G364" s="14">
        <v>720</v>
      </c>
      <c r="H364" s="14">
        <v>5040</v>
      </c>
      <c r="I364" s="14">
        <v>8640</v>
      </c>
      <c r="J364" s="15">
        <v>0.58333333333333337</v>
      </c>
    </row>
    <row r="365" spans="1:10" x14ac:dyDescent="0.25">
      <c r="A365" s="9">
        <v>21</v>
      </c>
      <c r="B365" s="16">
        <v>37987</v>
      </c>
      <c r="C365" s="11">
        <v>8</v>
      </c>
      <c r="D365" s="11" t="s">
        <v>21</v>
      </c>
      <c r="E365" s="11" t="s">
        <v>31</v>
      </c>
      <c r="F365" s="11" t="s">
        <v>26</v>
      </c>
      <c r="G365" s="17">
        <v>720</v>
      </c>
      <c r="H365" s="17">
        <v>5760</v>
      </c>
      <c r="I365" s="17">
        <v>8640</v>
      </c>
      <c r="J365" s="18">
        <v>0.66666666666666663</v>
      </c>
    </row>
    <row r="366" spans="1:10" x14ac:dyDescent="0.25">
      <c r="A366" s="8">
        <v>21</v>
      </c>
      <c r="B366" s="13">
        <v>38353</v>
      </c>
      <c r="C366" s="10">
        <v>7</v>
      </c>
      <c r="D366" s="10" t="s">
        <v>21</v>
      </c>
      <c r="E366" s="10" t="s">
        <v>31</v>
      </c>
      <c r="F366" s="10" t="s">
        <v>26</v>
      </c>
      <c r="G366" s="14">
        <v>720</v>
      </c>
      <c r="H366" s="14">
        <v>5040</v>
      </c>
      <c r="I366" s="14">
        <v>8640</v>
      </c>
      <c r="J366" s="15">
        <v>0.58333333333333337</v>
      </c>
    </row>
    <row r="367" spans="1:10" x14ac:dyDescent="0.25">
      <c r="A367" s="9">
        <v>21</v>
      </c>
      <c r="B367" s="16">
        <v>38718</v>
      </c>
      <c r="C367" s="11">
        <v>7</v>
      </c>
      <c r="D367" s="11" t="s">
        <v>21</v>
      </c>
      <c r="E367" s="11" t="s">
        <v>31</v>
      </c>
      <c r="F367" s="11" t="s">
        <v>26</v>
      </c>
      <c r="G367" s="17">
        <v>720</v>
      </c>
      <c r="H367" s="17">
        <v>5040</v>
      </c>
      <c r="I367" s="17">
        <v>8640</v>
      </c>
      <c r="J367" s="18">
        <v>0.58333333333333337</v>
      </c>
    </row>
    <row r="368" spans="1:10" x14ac:dyDescent="0.25">
      <c r="A368" s="8">
        <v>21</v>
      </c>
      <c r="B368" s="13">
        <v>39083</v>
      </c>
      <c r="C368" s="10">
        <v>7</v>
      </c>
      <c r="D368" s="10" t="s">
        <v>21</v>
      </c>
      <c r="E368" s="10" t="s">
        <v>31</v>
      </c>
      <c r="F368" s="10" t="s">
        <v>26</v>
      </c>
      <c r="G368" s="14">
        <v>720</v>
      </c>
      <c r="H368" s="14">
        <v>5040</v>
      </c>
      <c r="I368" s="14">
        <v>8640</v>
      </c>
      <c r="J368" s="15">
        <v>0.58333333333333337</v>
      </c>
    </row>
    <row r="369" spans="1:10" x14ac:dyDescent="0.25">
      <c r="A369" s="9">
        <v>21</v>
      </c>
      <c r="B369" s="16">
        <v>39448</v>
      </c>
      <c r="C369" s="11">
        <v>7</v>
      </c>
      <c r="D369" s="11" t="s">
        <v>21</v>
      </c>
      <c r="E369" s="11" t="s">
        <v>31</v>
      </c>
      <c r="F369" s="11" t="s">
        <v>26</v>
      </c>
      <c r="G369" s="17">
        <v>720</v>
      </c>
      <c r="H369" s="17">
        <v>5040</v>
      </c>
      <c r="I369" s="17">
        <v>8640</v>
      </c>
      <c r="J369" s="18">
        <v>0.58333333333333337</v>
      </c>
    </row>
    <row r="370" spans="1:10" x14ac:dyDescent="0.25">
      <c r="A370" s="8">
        <v>21</v>
      </c>
      <c r="B370" s="13">
        <v>39814</v>
      </c>
      <c r="C370" s="10">
        <v>5</v>
      </c>
      <c r="D370" s="10" t="s">
        <v>21</v>
      </c>
      <c r="E370" s="10" t="s">
        <v>31</v>
      </c>
      <c r="F370" s="10" t="s">
        <v>26</v>
      </c>
      <c r="G370" s="14">
        <v>720</v>
      </c>
      <c r="H370" s="14">
        <v>3600</v>
      </c>
      <c r="I370" s="14">
        <v>8640</v>
      </c>
      <c r="J370" s="15">
        <v>0.41666666666666669</v>
      </c>
    </row>
    <row r="371" spans="1:10" x14ac:dyDescent="0.25">
      <c r="A371" s="9">
        <v>21</v>
      </c>
      <c r="B371" s="16">
        <v>40179</v>
      </c>
      <c r="C371" s="11">
        <v>7</v>
      </c>
      <c r="D371" s="11" t="s">
        <v>21</v>
      </c>
      <c r="E371" s="11" t="s">
        <v>31</v>
      </c>
      <c r="F371" s="11" t="s">
        <v>26</v>
      </c>
      <c r="G371" s="17">
        <v>720</v>
      </c>
      <c r="H371" s="17">
        <v>5040</v>
      </c>
      <c r="I371" s="17">
        <v>8640</v>
      </c>
      <c r="J371" s="18">
        <v>0.58333333333333337</v>
      </c>
    </row>
    <row r="372" spans="1:10" x14ac:dyDescent="0.25">
      <c r="A372" s="8">
        <v>21</v>
      </c>
      <c r="B372" s="13">
        <v>40544</v>
      </c>
      <c r="C372" s="10">
        <v>5</v>
      </c>
      <c r="D372" s="10" t="s">
        <v>21</v>
      </c>
      <c r="E372" s="10" t="s">
        <v>31</v>
      </c>
      <c r="F372" s="10" t="s">
        <v>26</v>
      </c>
      <c r="G372" s="14">
        <v>720</v>
      </c>
      <c r="H372" s="14">
        <v>3600</v>
      </c>
      <c r="I372" s="14">
        <v>8640</v>
      </c>
      <c r="J372" s="15">
        <v>0.41666666666666669</v>
      </c>
    </row>
    <row r="373" spans="1:10" x14ac:dyDescent="0.25">
      <c r="A373" s="9">
        <v>21</v>
      </c>
      <c r="B373" s="16">
        <v>40909</v>
      </c>
      <c r="C373" s="11">
        <v>7</v>
      </c>
      <c r="D373" s="11" t="s">
        <v>21</v>
      </c>
      <c r="E373" s="11" t="s">
        <v>31</v>
      </c>
      <c r="F373" s="11" t="s">
        <v>26</v>
      </c>
      <c r="G373" s="17">
        <v>720</v>
      </c>
      <c r="H373" s="17">
        <v>5040</v>
      </c>
      <c r="I373" s="17">
        <v>8640</v>
      </c>
      <c r="J373" s="18">
        <v>0.58333333333333337</v>
      </c>
    </row>
    <row r="374" spans="1:10" x14ac:dyDescent="0.25">
      <c r="A374" s="8">
        <v>21</v>
      </c>
      <c r="B374" s="13">
        <v>41275</v>
      </c>
      <c r="C374" s="10">
        <v>7</v>
      </c>
      <c r="D374" s="10" t="s">
        <v>21</v>
      </c>
      <c r="E374" s="10" t="s">
        <v>31</v>
      </c>
      <c r="F374" s="10" t="s">
        <v>26</v>
      </c>
      <c r="G374" s="14">
        <v>720</v>
      </c>
      <c r="H374" s="14">
        <v>5040</v>
      </c>
      <c r="I374" s="14">
        <v>8640</v>
      </c>
      <c r="J374" s="15">
        <v>0.58333333333333337</v>
      </c>
    </row>
    <row r="375" spans="1:10" x14ac:dyDescent="0.25">
      <c r="A375" s="9">
        <v>21</v>
      </c>
      <c r="B375" s="16">
        <v>41640</v>
      </c>
      <c r="C375" s="11">
        <v>7</v>
      </c>
      <c r="D375" s="11" t="s">
        <v>21</v>
      </c>
      <c r="E375" s="11" t="s">
        <v>31</v>
      </c>
      <c r="F375" s="11" t="s">
        <v>26</v>
      </c>
      <c r="G375" s="17">
        <v>720</v>
      </c>
      <c r="H375" s="17">
        <v>5040</v>
      </c>
      <c r="I375" s="17">
        <v>8640</v>
      </c>
      <c r="J375" s="18">
        <v>0.58333333333333337</v>
      </c>
    </row>
    <row r="376" spans="1:10" x14ac:dyDescent="0.25">
      <c r="A376" s="8">
        <v>21</v>
      </c>
      <c r="B376" s="13">
        <v>42005</v>
      </c>
      <c r="C376" s="10">
        <v>8</v>
      </c>
      <c r="D376" s="10" t="s">
        <v>21</v>
      </c>
      <c r="E376" s="10" t="s">
        <v>31</v>
      </c>
      <c r="F376" s="10" t="s">
        <v>26</v>
      </c>
      <c r="G376" s="14">
        <v>720</v>
      </c>
      <c r="H376" s="14">
        <v>5760</v>
      </c>
      <c r="I376" s="14">
        <v>8640</v>
      </c>
      <c r="J376" s="15">
        <v>0.66666666666666663</v>
      </c>
    </row>
    <row r="377" spans="1:10" x14ac:dyDescent="0.25">
      <c r="A377" s="9">
        <v>21</v>
      </c>
      <c r="B377" s="16">
        <v>42370</v>
      </c>
      <c r="C377" s="11">
        <v>5</v>
      </c>
      <c r="D377" s="11" t="s">
        <v>21</v>
      </c>
      <c r="E377" s="11" t="s">
        <v>31</v>
      </c>
      <c r="F377" s="11" t="s">
        <v>26</v>
      </c>
      <c r="G377" s="17">
        <v>720</v>
      </c>
      <c r="H377" s="17">
        <v>3600</v>
      </c>
      <c r="I377" s="17">
        <v>8640</v>
      </c>
      <c r="J377" s="18">
        <v>0.41666666666666669</v>
      </c>
    </row>
    <row r="378" spans="1:10" x14ac:dyDescent="0.25">
      <c r="A378" s="8">
        <v>21</v>
      </c>
      <c r="B378" s="13">
        <v>42736</v>
      </c>
      <c r="C378" s="10">
        <v>5</v>
      </c>
      <c r="D378" s="10" t="s">
        <v>21</v>
      </c>
      <c r="E378" s="10" t="s">
        <v>31</v>
      </c>
      <c r="F378" s="10" t="s">
        <v>26</v>
      </c>
      <c r="G378" s="14">
        <v>720</v>
      </c>
      <c r="H378" s="14">
        <v>3600</v>
      </c>
      <c r="I378" s="14">
        <v>8640</v>
      </c>
      <c r="J378" s="15">
        <v>0.41666666666666669</v>
      </c>
    </row>
    <row r="379" spans="1:10" x14ac:dyDescent="0.25">
      <c r="A379" s="9">
        <v>21</v>
      </c>
      <c r="B379" s="16">
        <v>43101</v>
      </c>
      <c r="C379" s="11">
        <v>9</v>
      </c>
      <c r="D379" s="11" t="s">
        <v>21</v>
      </c>
      <c r="E379" s="11" t="s">
        <v>31</v>
      </c>
      <c r="F379" s="11" t="s">
        <v>26</v>
      </c>
      <c r="G379" s="17">
        <v>720</v>
      </c>
      <c r="H379" s="17">
        <v>6480</v>
      </c>
      <c r="I379" s="17">
        <v>8640</v>
      </c>
      <c r="J379" s="18">
        <v>0.75</v>
      </c>
    </row>
    <row r="380" spans="1:10" x14ac:dyDescent="0.25">
      <c r="A380" s="8">
        <v>21</v>
      </c>
      <c r="B380" s="13">
        <v>43466</v>
      </c>
      <c r="C380" s="10">
        <v>7</v>
      </c>
      <c r="D380" s="10" t="s">
        <v>21</v>
      </c>
      <c r="E380" s="10" t="s">
        <v>31</v>
      </c>
      <c r="F380" s="10" t="s">
        <v>26</v>
      </c>
      <c r="G380" s="14">
        <v>720</v>
      </c>
      <c r="H380" s="14">
        <v>5040</v>
      </c>
      <c r="I380" s="14">
        <v>8640</v>
      </c>
      <c r="J380" s="15">
        <v>0.58333333333333337</v>
      </c>
    </row>
    <row r="381" spans="1:10" x14ac:dyDescent="0.25">
      <c r="A381" s="9">
        <v>22</v>
      </c>
      <c r="B381" s="16">
        <v>36892</v>
      </c>
      <c r="C381" s="11">
        <v>7</v>
      </c>
      <c r="D381" s="11" t="s">
        <v>21</v>
      </c>
      <c r="E381" s="11" t="s">
        <v>31</v>
      </c>
      <c r="F381" s="11" t="s">
        <v>20</v>
      </c>
      <c r="G381" s="17">
        <v>560</v>
      </c>
      <c r="H381" s="17">
        <v>3920</v>
      </c>
      <c r="I381" s="17">
        <v>6720</v>
      </c>
      <c r="J381" s="18">
        <v>0.58333333333333337</v>
      </c>
    </row>
    <row r="382" spans="1:10" x14ac:dyDescent="0.25">
      <c r="A382" s="8">
        <v>22</v>
      </c>
      <c r="B382" s="13">
        <v>37257</v>
      </c>
      <c r="C382" s="10">
        <v>8</v>
      </c>
      <c r="D382" s="10" t="s">
        <v>21</v>
      </c>
      <c r="E382" s="10" t="s">
        <v>31</v>
      </c>
      <c r="F382" s="10" t="s">
        <v>20</v>
      </c>
      <c r="G382" s="14">
        <v>560</v>
      </c>
      <c r="H382" s="14">
        <v>4480</v>
      </c>
      <c r="I382" s="14">
        <v>6720</v>
      </c>
      <c r="J382" s="15">
        <v>0.66666666666666663</v>
      </c>
    </row>
    <row r="383" spans="1:10" x14ac:dyDescent="0.25">
      <c r="A383" s="9">
        <v>22</v>
      </c>
      <c r="B383" s="16">
        <v>37622</v>
      </c>
      <c r="C383" s="11">
        <v>6</v>
      </c>
      <c r="D383" s="11" t="s">
        <v>21</v>
      </c>
      <c r="E383" s="11" t="s">
        <v>31</v>
      </c>
      <c r="F383" s="11" t="s">
        <v>20</v>
      </c>
      <c r="G383" s="17">
        <v>560</v>
      </c>
      <c r="H383" s="17">
        <v>3360</v>
      </c>
      <c r="I383" s="17">
        <v>6720</v>
      </c>
      <c r="J383" s="18">
        <v>0.5</v>
      </c>
    </row>
    <row r="384" spans="1:10" x14ac:dyDescent="0.25">
      <c r="A384" s="8">
        <v>22</v>
      </c>
      <c r="B384" s="13">
        <v>37987</v>
      </c>
      <c r="C384" s="10">
        <v>6</v>
      </c>
      <c r="D384" s="10" t="s">
        <v>21</v>
      </c>
      <c r="E384" s="10" t="s">
        <v>31</v>
      </c>
      <c r="F384" s="10" t="s">
        <v>20</v>
      </c>
      <c r="G384" s="14">
        <v>560</v>
      </c>
      <c r="H384" s="14">
        <v>3360</v>
      </c>
      <c r="I384" s="14">
        <v>6720</v>
      </c>
      <c r="J384" s="15">
        <v>0.5</v>
      </c>
    </row>
    <row r="385" spans="1:10" x14ac:dyDescent="0.25">
      <c r="A385" s="9">
        <v>22</v>
      </c>
      <c r="B385" s="16">
        <v>38353</v>
      </c>
      <c r="C385" s="11">
        <v>5</v>
      </c>
      <c r="D385" s="11" t="s">
        <v>21</v>
      </c>
      <c r="E385" s="11" t="s">
        <v>31</v>
      </c>
      <c r="F385" s="11" t="s">
        <v>20</v>
      </c>
      <c r="G385" s="17">
        <v>560</v>
      </c>
      <c r="H385" s="17">
        <v>2800</v>
      </c>
      <c r="I385" s="17">
        <v>6720</v>
      </c>
      <c r="J385" s="18">
        <v>0.41666666666666669</v>
      </c>
    </row>
    <row r="386" spans="1:10" x14ac:dyDescent="0.25">
      <c r="A386" s="8">
        <v>22</v>
      </c>
      <c r="B386" s="13">
        <v>38718</v>
      </c>
      <c r="C386" s="10">
        <v>6</v>
      </c>
      <c r="D386" s="10" t="s">
        <v>21</v>
      </c>
      <c r="E386" s="10" t="s">
        <v>31</v>
      </c>
      <c r="F386" s="10" t="s">
        <v>20</v>
      </c>
      <c r="G386" s="14">
        <v>560</v>
      </c>
      <c r="H386" s="14">
        <v>3360</v>
      </c>
      <c r="I386" s="14">
        <v>6720</v>
      </c>
      <c r="J386" s="15">
        <v>0.5</v>
      </c>
    </row>
    <row r="387" spans="1:10" x14ac:dyDescent="0.25">
      <c r="A387" s="9">
        <v>22</v>
      </c>
      <c r="B387" s="16">
        <v>39083</v>
      </c>
      <c r="C387" s="11">
        <v>6</v>
      </c>
      <c r="D387" s="11" t="s">
        <v>21</v>
      </c>
      <c r="E387" s="11" t="s">
        <v>31</v>
      </c>
      <c r="F387" s="11" t="s">
        <v>20</v>
      </c>
      <c r="G387" s="17">
        <v>560</v>
      </c>
      <c r="H387" s="17">
        <v>3360</v>
      </c>
      <c r="I387" s="17">
        <v>6720</v>
      </c>
      <c r="J387" s="18">
        <v>0.5</v>
      </c>
    </row>
    <row r="388" spans="1:10" x14ac:dyDescent="0.25">
      <c r="A388" s="8">
        <v>22</v>
      </c>
      <c r="B388" s="13">
        <v>39448</v>
      </c>
      <c r="C388" s="10">
        <v>8</v>
      </c>
      <c r="D388" s="10" t="s">
        <v>21</v>
      </c>
      <c r="E388" s="10" t="s">
        <v>31</v>
      </c>
      <c r="F388" s="10" t="s">
        <v>20</v>
      </c>
      <c r="G388" s="14">
        <v>560</v>
      </c>
      <c r="H388" s="14">
        <v>4480</v>
      </c>
      <c r="I388" s="14">
        <v>6720</v>
      </c>
      <c r="J388" s="15">
        <v>0.66666666666666663</v>
      </c>
    </row>
    <row r="389" spans="1:10" x14ac:dyDescent="0.25">
      <c r="A389" s="9">
        <v>22</v>
      </c>
      <c r="B389" s="16">
        <v>39814</v>
      </c>
      <c r="C389" s="11">
        <v>6</v>
      </c>
      <c r="D389" s="11" t="s">
        <v>21</v>
      </c>
      <c r="E389" s="11" t="s">
        <v>31</v>
      </c>
      <c r="F389" s="11" t="s">
        <v>20</v>
      </c>
      <c r="G389" s="17">
        <v>560</v>
      </c>
      <c r="H389" s="17">
        <v>3360</v>
      </c>
      <c r="I389" s="17">
        <v>6720</v>
      </c>
      <c r="J389" s="18">
        <v>0.5</v>
      </c>
    </row>
    <row r="390" spans="1:10" x14ac:dyDescent="0.25">
      <c r="A390" s="8">
        <v>22</v>
      </c>
      <c r="B390" s="13">
        <v>40179</v>
      </c>
      <c r="C390" s="10">
        <v>9</v>
      </c>
      <c r="D390" s="10" t="s">
        <v>21</v>
      </c>
      <c r="E390" s="10" t="s">
        <v>31</v>
      </c>
      <c r="F390" s="10" t="s">
        <v>20</v>
      </c>
      <c r="G390" s="14">
        <v>560</v>
      </c>
      <c r="H390" s="14">
        <v>5040</v>
      </c>
      <c r="I390" s="14">
        <v>6720</v>
      </c>
      <c r="J390" s="15">
        <v>0.75</v>
      </c>
    </row>
    <row r="391" spans="1:10" x14ac:dyDescent="0.25">
      <c r="A391" s="9">
        <v>22</v>
      </c>
      <c r="B391" s="16">
        <v>40544</v>
      </c>
      <c r="C391" s="11">
        <v>8</v>
      </c>
      <c r="D391" s="11" t="s">
        <v>21</v>
      </c>
      <c r="E391" s="11" t="s">
        <v>31</v>
      </c>
      <c r="F391" s="11" t="s">
        <v>20</v>
      </c>
      <c r="G391" s="17">
        <v>560</v>
      </c>
      <c r="H391" s="17">
        <v>4480</v>
      </c>
      <c r="I391" s="17">
        <v>6720</v>
      </c>
      <c r="J391" s="18">
        <v>0.66666666666666663</v>
      </c>
    </row>
    <row r="392" spans="1:10" x14ac:dyDescent="0.25">
      <c r="A392" s="8">
        <v>22</v>
      </c>
      <c r="B392" s="13">
        <v>40909</v>
      </c>
      <c r="C392" s="10">
        <v>5</v>
      </c>
      <c r="D392" s="10" t="s">
        <v>21</v>
      </c>
      <c r="E392" s="10" t="s">
        <v>31</v>
      </c>
      <c r="F392" s="10" t="s">
        <v>20</v>
      </c>
      <c r="G392" s="14">
        <v>560</v>
      </c>
      <c r="H392" s="14">
        <v>2800</v>
      </c>
      <c r="I392" s="14">
        <v>6720</v>
      </c>
      <c r="J392" s="15">
        <v>0.41666666666666669</v>
      </c>
    </row>
    <row r="393" spans="1:10" x14ac:dyDescent="0.25">
      <c r="A393" s="9">
        <v>22</v>
      </c>
      <c r="B393" s="16">
        <v>41275</v>
      </c>
      <c r="C393" s="11">
        <v>6</v>
      </c>
      <c r="D393" s="11" t="s">
        <v>21</v>
      </c>
      <c r="E393" s="11" t="s">
        <v>31</v>
      </c>
      <c r="F393" s="11" t="s">
        <v>20</v>
      </c>
      <c r="G393" s="17">
        <v>560</v>
      </c>
      <c r="H393" s="17">
        <v>3360</v>
      </c>
      <c r="I393" s="17">
        <v>6720</v>
      </c>
      <c r="J393" s="18">
        <v>0.5</v>
      </c>
    </row>
    <row r="394" spans="1:10" x14ac:dyDescent="0.25">
      <c r="A394" s="8">
        <v>22</v>
      </c>
      <c r="B394" s="13">
        <v>41640</v>
      </c>
      <c r="C394" s="10">
        <v>8</v>
      </c>
      <c r="D394" s="10" t="s">
        <v>21</v>
      </c>
      <c r="E394" s="10" t="s">
        <v>31</v>
      </c>
      <c r="F394" s="10" t="s">
        <v>20</v>
      </c>
      <c r="G394" s="14">
        <v>560</v>
      </c>
      <c r="H394" s="14">
        <v>4480</v>
      </c>
      <c r="I394" s="14">
        <v>6720</v>
      </c>
      <c r="J394" s="15">
        <v>0.66666666666666663</v>
      </c>
    </row>
    <row r="395" spans="1:10" x14ac:dyDescent="0.25">
      <c r="A395" s="9">
        <v>22</v>
      </c>
      <c r="B395" s="16">
        <v>42005</v>
      </c>
      <c r="C395" s="11">
        <v>7</v>
      </c>
      <c r="D395" s="11" t="s">
        <v>21</v>
      </c>
      <c r="E395" s="11" t="s">
        <v>31</v>
      </c>
      <c r="F395" s="11" t="s">
        <v>20</v>
      </c>
      <c r="G395" s="17">
        <v>560</v>
      </c>
      <c r="H395" s="17">
        <v>3920</v>
      </c>
      <c r="I395" s="17">
        <v>6720</v>
      </c>
      <c r="J395" s="18">
        <v>0.58333333333333337</v>
      </c>
    </row>
    <row r="396" spans="1:10" x14ac:dyDescent="0.25">
      <c r="A396" s="8">
        <v>22</v>
      </c>
      <c r="B396" s="13">
        <v>42370</v>
      </c>
      <c r="C396" s="10">
        <v>6</v>
      </c>
      <c r="D396" s="10" t="s">
        <v>21</v>
      </c>
      <c r="E396" s="10" t="s">
        <v>31</v>
      </c>
      <c r="F396" s="10" t="s">
        <v>20</v>
      </c>
      <c r="G396" s="14">
        <v>560</v>
      </c>
      <c r="H396" s="14">
        <v>3360</v>
      </c>
      <c r="I396" s="14">
        <v>6720</v>
      </c>
      <c r="J396" s="15">
        <v>0.5</v>
      </c>
    </row>
    <row r="397" spans="1:10" x14ac:dyDescent="0.25">
      <c r="A397" s="9">
        <v>22</v>
      </c>
      <c r="B397" s="16">
        <v>42736</v>
      </c>
      <c r="C397" s="11">
        <v>6</v>
      </c>
      <c r="D397" s="11" t="s">
        <v>21</v>
      </c>
      <c r="E397" s="11" t="s">
        <v>31</v>
      </c>
      <c r="F397" s="11" t="s">
        <v>20</v>
      </c>
      <c r="G397" s="17">
        <v>560</v>
      </c>
      <c r="H397" s="17">
        <v>3360</v>
      </c>
      <c r="I397" s="17">
        <v>6720</v>
      </c>
      <c r="J397" s="18">
        <v>0.5</v>
      </c>
    </row>
    <row r="398" spans="1:10" x14ac:dyDescent="0.25">
      <c r="A398" s="8">
        <v>22</v>
      </c>
      <c r="B398" s="13">
        <v>43101</v>
      </c>
      <c r="C398" s="10">
        <v>11</v>
      </c>
      <c r="D398" s="10" t="s">
        <v>21</v>
      </c>
      <c r="E398" s="10" t="s">
        <v>31</v>
      </c>
      <c r="F398" s="10" t="s">
        <v>20</v>
      </c>
      <c r="G398" s="14">
        <v>560</v>
      </c>
      <c r="H398" s="14">
        <v>6160</v>
      </c>
      <c r="I398" s="14">
        <v>6720</v>
      </c>
      <c r="J398" s="15">
        <v>0.91666666666666663</v>
      </c>
    </row>
    <row r="399" spans="1:10" x14ac:dyDescent="0.25">
      <c r="A399" s="9">
        <v>22</v>
      </c>
      <c r="B399" s="16">
        <v>43466</v>
      </c>
      <c r="C399" s="11">
        <v>5</v>
      </c>
      <c r="D399" s="11" t="s">
        <v>21</v>
      </c>
      <c r="E399" s="11" t="s">
        <v>31</v>
      </c>
      <c r="F399" s="11" t="s">
        <v>20</v>
      </c>
      <c r="G399" s="17">
        <v>560</v>
      </c>
      <c r="H399" s="17">
        <v>2800</v>
      </c>
      <c r="I399" s="17">
        <v>6720</v>
      </c>
      <c r="J399" s="18">
        <v>0.41666666666666669</v>
      </c>
    </row>
    <row r="400" spans="1:10" x14ac:dyDescent="0.25">
      <c r="A400" s="8">
        <v>23</v>
      </c>
      <c r="B400" s="13">
        <v>36892</v>
      </c>
      <c r="C400" s="10">
        <v>9</v>
      </c>
      <c r="D400" s="10" t="s">
        <v>21</v>
      </c>
      <c r="E400" s="10" t="s">
        <v>31</v>
      </c>
      <c r="F400" s="10" t="s">
        <v>28</v>
      </c>
      <c r="G400" s="14">
        <v>1440</v>
      </c>
      <c r="H400" s="14">
        <v>12960</v>
      </c>
      <c r="I400" s="14">
        <v>17280</v>
      </c>
      <c r="J400" s="15">
        <v>0.75</v>
      </c>
    </row>
    <row r="401" spans="1:10" x14ac:dyDescent="0.25">
      <c r="A401" s="9">
        <v>23</v>
      </c>
      <c r="B401" s="16">
        <v>37257</v>
      </c>
      <c r="C401" s="11">
        <v>6</v>
      </c>
      <c r="D401" s="11" t="s">
        <v>21</v>
      </c>
      <c r="E401" s="11" t="s">
        <v>31</v>
      </c>
      <c r="F401" s="11" t="s">
        <v>28</v>
      </c>
      <c r="G401" s="17">
        <v>1440</v>
      </c>
      <c r="H401" s="17">
        <v>8640</v>
      </c>
      <c r="I401" s="17">
        <v>17280</v>
      </c>
      <c r="J401" s="18">
        <v>0.5</v>
      </c>
    </row>
    <row r="402" spans="1:10" x14ac:dyDescent="0.25">
      <c r="A402" s="8">
        <v>23</v>
      </c>
      <c r="B402" s="13">
        <v>37622</v>
      </c>
      <c r="C402" s="10">
        <v>9</v>
      </c>
      <c r="D402" s="10" t="s">
        <v>21</v>
      </c>
      <c r="E402" s="10" t="s">
        <v>31</v>
      </c>
      <c r="F402" s="10" t="s">
        <v>28</v>
      </c>
      <c r="G402" s="14">
        <v>1440</v>
      </c>
      <c r="H402" s="14">
        <v>12960</v>
      </c>
      <c r="I402" s="14">
        <v>17280</v>
      </c>
      <c r="J402" s="15">
        <v>0.75</v>
      </c>
    </row>
    <row r="403" spans="1:10" x14ac:dyDescent="0.25">
      <c r="A403" s="9">
        <v>23</v>
      </c>
      <c r="B403" s="16">
        <v>37987</v>
      </c>
      <c r="C403" s="11">
        <v>7</v>
      </c>
      <c r="D403" s="11" t="s">
        <v>21</v>
      </c>
      <c r="E403" s="11" t="s">
        <v>31</v>
      </c>
      <c r="F403" s="11" t="s">
        <v>28</v>
      </c>
      <c r="G403" s="17">
        <v>1440</v>
      </c>
      <c r="H403" s="17">
        <v>10080</v>
      </c>
      <c r="I403" s="17">
        <v>17280</v>
      </c>
      <c r="J403" s="18">
        <v>0.58333333333333337</v>
      </c>
    </row>
    <row r="404" spans="1:10" x14ac:dyDescent="0.25">
      <c r="A404" s="8">
        <v>23</v>
      </c>
      <c r="B404" s="13">
        <v>38353</v>
      </c>
      <c r="C404" s="10">
        <v>5</v>
      </c>
      <c r="D404" s="10" t="s">
        <v>21</v>
      </c>
      <c r="E404" s="10" t="s">
        <v>31</v>
      </c>
      <c r="F404" s="10" t="s">
        <v>28</v>
      </c>
      <c r="G404" s="14">
        <v>1440</v>
      </c>
      <c r="H404" s="14">
        <v>7200</v>
      </c>
      <c r="I404" s="14">
        <v>17280</v>
      </c>
      <c r="J404" s="15">
        <v>0.41666666666666669</v>
      </c>
    </row>
    <row r="405" spans="1:10" x14ac:dyDescent="0.25">
      <c r="A405" s="9">
        <v>23</v>
      </c>
      <c r="B405" s="16">
        <v>38718</v>
      </c>
      <c r="C405" s="11">
        <v>9</v>
      </c>
      <c r="D405" s="11" t="s">
        <v>21</v>
      </c>
      <c r="E405" s="11" t="s">
        <v>31</v>
      </c>
      <c r="F405" s="11" t="s">
        <v>28</v>
      </c>
      <c r="G405" s="17">
        <v>1440</v>
      </c>
      <c r="H405" s="17">
        <v>12960</v>
      </c>
      <c r="I405" s="17">
        <v>17280</v>
      </c>
      <c r="J405" s="18">
        <v>0.75</v>
      </c>
    </row>
    <row r="406" spans="1:10" x14ac:dyDescent="0.25">
      <c r="A406" s="8">
        <v>23</v>
      </c>
      <c r="B406" s="13">
        <v>39083</v>
      </c>
      <c r="C406" s="10">
        <v>6</v>
      </c>
      <c r="D406" s="10" t="s">
        <v>21</v>
      </c>
      <c r="E406" s="10" t="s">
        <v>31</v>
      </c>
      <c r="F406" s="10" t="s">
        <v>28</v>
      </c>
      <c r="G406" s="14">
        <v>1440</v>
      </c>
      <c r="H406" s="14">
        <v>8640</v>
      </c>
      <c r="I406" s="14">
        <v>17280</v>
      </c>
      <c r="J406" s="15">
        <v>0.5</v>
      </c>
    </row>
    <row r="407" spans="1:10" x14ac:dyDescent="0.25">
      <c r="A407" s="9">
        <v>23</v>
      </c>
      <c r="B407" s="16">
        <v>39448</v>
      </c>
      <c r="C407" s="11">
        <v>5</v>
      </c>
      <c r="D407" s="11" t="s">
        <v>21</v>
      </c>
      <c r="E407" s="11" t="s">
        <v>31</v>
      </c>
      <c r="F407" s="11" t="s">
        <v>28</v>
      </c>
      <c r="G407" s="17">
        <v>1440</v>
      </c>
      <c r="H407" s="17">
        <v>7200</v>
      </c>
      <c r="I407" s="17">
        <v>17280</v>
      </c>
      <c r="J407" s="18">
        <v>0.41666666666666669</v>
      </c>
    </row>
    <row r="408" spans="1:10" x14ac:dyDescent="0.25">
      <c r="A408" s="8">
        <v>23</v>
      </c>
      <c r="B408" s="13">
        <v>39814</v>
      </c>
      <c r="C408" s="10">
        <v>9</v>
      </c>
      <c r="D408" s="10" t="s">
        <v>21</v>
      </c>
      <c r="E408" s="10" t="s">
        <v>31</v>
      </c>
      <c r="F408" s="10" t="s">
        <v>28</v>
      </c>
      <c r="G408" s="14">
        <v>1440</v>
      </c>
      <c r="H408" s="14">
        <v>12960</v>
      </c>
      <c r="I408" s="14">
        <v>17280</v>
      </c>
      <c r="J408" s="15">
        <v>0.75</v>
      </c>
    </row>
    <row r="409" spans="1:10" x14ac:dyDescent="0.25">
      <c r="A409" s="9">
        <v>23</v>
      </c>
      <c r="B409" s="16">
        <v>40179</v>
      </c>
      <c r="C409" s="11">
        <v>5</v>
      </c>
      <c r="D409" s="11" t="s">
        <v>21</v>
      </c>
      <c r="E409" s="11" t="s">
        <v>31</v>
      </c>
      <c r="F409" s="11" t="s">
        <v>28</v>
      </c>
      <c r="G409" s="17">
        <v>1440</v>
      </c>
      <c r="H409" s="17">
        <v>7200</v>
      </c>
      <c r="I409" s="17">
        <v>17280</v>
      </c>
      <c r="J409" s="18">
        <v>0.41666666666666669</v>
      </c>
    </row>
    <row r="410" spans="1:10" x14ac:dyDescent="0.25">
      <c r="A410" s="8">
        <v>23</v>
      </c>
      <c r="B410" s="13">
        <v>40544</v>
      </c>
      <c r="C410" s="10">
        <v>8</v>
      </c>
      <c r="D410" s="10" t="s">
        <v>21</v>
      </c>
      <c r="E410" s="10" t="s">
        <v>31</v>
      </c>
      <c r="F410" s="10" t="s">
        <v>28</v>
      </c>
      <c r="G410" s="14">
        <v>1440</v>
      </c>
      <c r="H410" s="14">
        <v>11520</v>
      </c>
      <c r="I410" s="14">
        <v>17280</v>
      </c>
      <c r="J410" s="15">
        <v>0.66666666666666663</v>
      </c>
    </row>
    <row r="411" spans="1:10" x14ac:dyDescent="0.25">
      <c r="A411" s="9">
        <v>23</v>
      </c>
      <c r="B411" s="16">
        <v>40909</v>
      </c>
      <c r="C411" s="11">
        <v>8</v>
      </c>
      <c r="D411" s="11" t="s">
        <v>21</v>
      </c>
      <c r="E411" s="11" t="s">
        <v>31</v>
      </c>
      <c r="F411" s="11" t="s">
        <v>28</v>
      </c>
      <c r="G411" s="17">
        <v>1440</v>
      </c>
      <c r="H411" s="17">
        <v>11520</v>
      </c>
      <c r="I411" s="17">
        <v>17280</v>
      </c>
      <c r="J411" s="18">
        <v>0.66666666666666663</v>
      </c>
    </row>
    <row r="412" spans="1:10" x14ac:dyDescent="0.25">
      <c r="A412" s="8">
        <v>23</v>
      </c>
      <c r="B412" s="13">
        <v>41275</v>
      </c>
      <c r="C412" s="10">
        <v>7</v>
      </c>
      <c r="D412" s="10" t="s">
        <v>21</v>
      </c>
      <c r="E412" s="10" t="s">
        <v>31</v>
      </c>
      <c r="F412" s="10" t="s">
        <v>28</v>
      </c>
      <c r="G412" s="14">
        <v>1440</v>
      </c>
      <c r="H412" s="14">
        <v>10080</v>
      </c>
      <c r="I412" s="14">
        <v>17280</v>
      </c>
      <c r="J412" s="15">
        <v>0.58333333333333337</v>
      </c>
    </row>
    <row r="413" spans="1:10" x14ac:dyDescent="0.25">
      <c r="A413" s="9">
        <v>23</v>
      </c>
      <c r="B413" s="16">
        <v>41640</v>
      </c>
      <c r="C413" s="11">
        <v>7</v>
      </c>
      <c r="D413" s="11" t="s">
        <v>21</v>
      </c>
      <c r="E413" s="11" t="s">
        <v>31</v>
      </c>
      <c r="F413" s="11" t="s">
        <v>28</v>
      </c>
      <c r="G413" s="17">
        <v>1440</v>
      </c>
      <c r="H413" s="17">
        <v>10080</v>
      </c>
      <c r="I413" s="17">
        <v>17280</v>
      </c>
      <c r="J413" s="18">
        <v>0.58333333333333337</v>
      </c>
    </row>
    <row r="414" spans="1:10" x14ac:dyDescent="0.25">
      <c r="A414" s="8">
        <v>23</v>
      </c>
      <c r="B414" s="13">
        <v>42005</v>
      </c>
      <c r="C414" s="10">
        <v>8</v>
      </c>
      <c r="D414" s="10" t="s">
        <v>21</v>
      </c>
      <c r="E414" s="10" t="s">
        <v>31</v>
      </c>
      <c r="F414" s="10" t="s">
        <v>28</v>
      </c>
      <c r="G414" s="14">
        <v>1440</v>
      </c>
      <c r="H414" s="14">
        <v>11520</v>
      </c>
      <c r="I414" s="14">
        <v>17280</v>
      </c>
      <c r="J414" s="15">
        <v>0.66666666666666663</v>
      </c>
    </row>
    <row r="415" spans="1:10" x14ac:dyDescent="0.25">
      <c r="A415" s="9">
        <v>23</v>
      </c>
      <c r="B415" s="16">
        <v>42370</v>
      </c>
      <c r="C415" s="11">
        <v>7</v>
      </c>
      <c r="D415" s="11" t="s">
        <v>21</v>
      </c>
      <c r="E415" s="11" t="s">
        <v>31</v>
      </c>
      <c r="F415" s="11" t="s">
        <v>28</v>
      </c>
      <c r="G415" s="17">
        <v>1440</v>
      </c>
      <c r="H415" s="17">
        <v>10080</v>
      </c>
      <c r="I415" s="17">
        <v>17280</v>
      </c>
      <c r="J415" s="18">
        <v>0.58333333333333337</v>
      </c>
    </row>
    <row r="416" spans="1:10" x14ac:dyDescent="0.25">
      <c r="A416" s="8">
        <v>23</v>
      </c>
      <c r="B416" s="13">
        <v>42736</v>
      </c>
      <c r="C416" s="10">
        <v>7</v>
      </c>
      <c r="D416" s="10" t="s">
        <v>21</v>
      </c>
      <c r="E416" s="10" t="s">
        <v>31</v>
      </c>
      <c r="F416" s="10" t="s">
        <v>28</v>
      </c>
      <c r="G416" s="14">
        <v>1440</v>
      </c>
      <c r="H416" s="14">
        <v>10080</v>
      </c>
      <c r="I416" s="14">
        <v>17280</v>
      </c>
      <c r="J416" s="15">
        <v>0.58333333333333337</v>
      </c>
    </row>
    <row r="417" spans="1:10" x14ac:dyDescent="0.25">
      <c r="A417" s="9">
        <v>23</v>
      </c>
      <c r="B417" s="16">
        <v>43101</v>
      </c>
      <c r="C417" s="11">
        <v>7</v>
      </c>
      <c r="D417" s="11" t="s">
        <v>21</v>
      </c>
      <c r="E417" s="11" t="s">
        <v>31</v>
      </c>
      <c r="F417" s="11" t="s">
        <v>28</v>
      </c>
      <c r="G417" s="17">
        <v>1440</v>
      </c>
      <c r="H417" s="17">
        <v>10080</v>
      </c>
      <c r="I417" s="17">
        <v>17280</v>
      </c>
      <c r="J417" s="18">
        <v>0.58333333333333337</v>
      </c>
    </row>
    <row r="418" spans="1:10" x14ac:dyDescent="0.25">
      <c r="A418" s="8">
        <v>23</v>
      </c>
      <c r="B418" s="13">
        <v>43466</v>
      </c>
      <c r="C418" s="10">
        <v>6</v>
      </c>
      <c r="D418" s="10" t="s">
        <v>21</v>
      </c>
      <c r="E418" s="10" t="s">
        <v>31</v>
      </c>
      <c r="F418" s="10" t="s">
        <v>28</v>
      </c>
      <c r="G418" s="14">
        <v>1440</v>
      </c>
      <c r="H418" s="14">
        <v>8640</v>
      </c>
      <c r="I418" s="14">
        <v>17280</v>
      </c>
      <c r="J418" s="15">
        <v>0.5</v>
      </c>
    </row>
    <row r="419" spans="1:10" x14ac:dyDescent="0.25">
      <c r="A419" s="9">
        <v>24</v>
      </c>
      <c r="B419" s="16">
        <v>36892</v>
      </c>
      <c r="C419" s="11">
        <v>9</v>
      </c>
      <c r="D419" s="11" t="s">
        <v>21</v>
      </c>
      <c r="E419" s="11" t="s">
        <v>31</v>
      </c>
      <c r="F419" s="11" t="s">
        <v>30</v>
      </c>
      <c r="G419" s="17">
        <v>400</v>
      </c>
      <c r="H419" s="17">
        <v>3600</v>
      </c>
      <c r="I419" s="17">
        <v>4800</v>
      </c>
      <c r="J419" s="18">
        <v>0.75</v>
      </c>
    </row>
    <row r="420" spans="1:10" x14ac:dyDescent="0.25">
      <c r="A420" s="8">
        <v>24</v>
      </c>
      <c r="B420" s="13">
        <v>37257</v>
      </c>
      <c r="C420" s="10">
        <v>5</v>
      </c>
      <c r="D420" s="10" t="s">
        <v>21</v>
      </c>
      <c r="E420" s="10" t="s">
        <v>31</v>
      </c>
      <c r="F420" s="10" t="s">
        <v>30</v>
      </c>
      <c r="G420" s="14">
        <v>400</v>
      </c>
      <c r="H420" s="14">
        <v>2000</v>
      </c>
      <c r="I420" s="14">
        <v>4800</v>
      </c>
      <c r="J420" s="15">
        <v>0.41666666666666669</v>
      </c>
    </row>
    <row r="421" spans="1:10" x14ac:dyDescent="0.25">
      <c r="A421" s="9">
        <v>24</v>
      </c>
      <c r="B421" s="16">
        <v>37622</v>
      </c>
      <c r="C421" s="11">
        <v>8</v>
      </c>
      <c r="D421" s="11" t="s">
        <v>21</v>
      </c>
      <c r="E421" s="11" t="s">
        <v>31</v>
      </c>
      <c r="F421" s="11" t="s">
        <v>30</v>
      </c>
      <c r="G421" s="17">
        <v>400</v>
      </c>
      <c r="H421" s="17">
        <v>3200</v>
      </c>
      <c r="I421" s="17">
        <v>4800</v>
      </c>
      <c r="J421" s="18">
        <v>0.66666666666666663</v>
      </c>
    </row>
    <row r="422" spans="1:10" x14ac:dyDescent="0.25">
      <c r="A422" s="8">
        <v>24</v>
      </c>
      <c r="B422" s="13">
        <v>37987</v>
      </c>
      <c r="C422" s="10">
        <v>6</v>
      </c>
      <c r="D422" s="10" t="s">
        <v>21</v>
      </c>
      <c r="E422" s="10" t="s">
        <v>31</v>
      </c>
      <c r="F422" s="10" t="s">
        <v>30</v>
      </c>
      <c r="G422" s="14">
        <v>400</v>
      </c>
      <c r="H422" s="14">
        <v>2400</v>
      </c>
      <c r="I422" s="14">
        <v>4800</v>
      </c>
      <c r="J422" s="15">
        <v>0.5</v>
      </c>
    </row>
    <row r="423" spans="1:10" x14ac:dyDescent="0.25">
      <c r="A423" s="9">
        <v>24</v>
      </c>
      <c r="B423" s="16">
        <v>38353</v>
      </c>
      <c r="C423" s="11">
        <v>9</v>
      </c>
      <c r="D423" s="11" t="s">
        <v>21</v>
      </c>
      <c r="E423" s="11" t="s">
        <v>31</v>
      </c>
      <c r="F423" s="11" t="s">
        <v>30</v>
      </c>
      <c r="G423" s="17">
        <v>400</v>
      </c>
      <c r="H423" s="17">
        <v>3600</v>
      </c>
      <c r="I423" s="17">
        <v>4800</v>
      </c>
      <c r="J423" s="18">
        <v>0.75</v>
      </c>
    </row>
    <row r="424" spans="1:10" x14ac:dyDescent="0.25">
      <c r="A424" s="8">
        <v>24</v>
      </c>
      <c r="B424" s="13">
        <v>38718</v>
      </c>
      <c r="C424" s="10">
        <v>5</v>
      </c>
      <c r="D424" s="10" t="s">
        <v>21</v>
      </c>
      <c r="E424" s="10" t="s">
        <v>31</v>
      </c>
      <c r="F424" s="10" t="s">
        <v>30</v>
      </c>
      <c r="G424" s="14">
        <v>400</v>
      </c>
      <c r="H424" s="14">
        <v>2000</v>
      </c>
      <c r="I424" s="14">
        <v>4800</v>
      </c>
      <c r="J424" s="15">
        <v>0.41666666666666669</v>
      </c>
    </row>
    <row r="425" spans="1:10" x14ac:dyDescent="0.25">
      <c r="A425" s="9">
        <v>24</v>
      </c>
      <c r="B425" s="16">
        <v>39083</v>
      </c>
      <c r="C425" s="11">
        <v>7</v>
      </c>
      <c r="D425" s="11" t="s">
        <v>21</v>
      </c>
      <c r="E425" s="11" t="s">
        <v>31</v>
      </c>
      <c r="F425" s="11" t="s">
        <v>30</v>
      </c>
      <c r="G425" s="17">
        <v>400</v>
      </c>
      <c r="H425" s="17">
        <v>2800</v>
      </c>
      <c r="I425" s="17">
        <v>4800</v>
      </c>
      <c r="J425" s="18">
        <v>0.58333333333333337</v>
      </c>
    </row>
    <row r="426" spans="1:10" x14ac:dyDescent="0.25">
      <c r="A426" s="8">
        <v>24</v>
      </c>
      <c r="B426" s="13">
        <v>39448</v>
      </c>
      <c r="C426" s="10">
        <v>6</v>
      </c>
      <c r="D426" s="10" t="s">
        <v>21</v>
      </c>
      <c r="E426" s="10" t="s">
        <v>31</v>
      </c>
      <c r="F426" s="10" t="s">
        <v>30</v>
      </c>
      <c r="G426" s="14">
        <v>400</v>
      </c>
      <c r="H426" s="14">
        <v>2400</v>
      </c>
      <c r="I426" s="14">
        <v>4800</v>
      </c>
      <c r="J426" s="15">
        <v>0.5</v>
      </c>
    </row>
    <row r="427" spans="1:10" x14ac:dyDescent="0.25">
      <c r="A427" s="9">
        <v>24</v>
      </c>
      <c r="B427" s="16">
        <v>39814</v>
      </c>
      <c r="C427" s="11">
        <v>6</v>
      </c>
      <c r="D427" s="11" t="s">
        <v>21</v>
      </c>
      <c r="E427" s="11" t="s">
        <v>31</v>
      </c>
      <c r="F427" s="11" t="s">
        <v>30</v>
      </c>
      <c r="G427" s="17">
        <v>400</v>
      </c>
      <c r="H427" s="17">
        <v>2400</v>
      </c>
      <c r="I427" s="17">
        <v>4800</v>
      </c>
      <c r="J427" s="18">
        <v>0.5</v>
      </c>
    </row>
    <row r="428" spans="1:10" x14ac:dyDescent="0.25">
      <c r="A428" s="8">
        <v>24</v>
      </c>
      <c r="B428" s="13">
        <v>40179</v>
      </c>
      <c r="C428" s="10">
        <v>9</v>
      </c>
      <c r="D428" s="10" t="s">
        <v>21</v>
      </c>
      <c r="E428" s="10" t="s">
        <v>31</v>
      </c>
      <c r="F428" s="10" t="s">
        <v>30</v>
      </c>
      <c r="G428" s="14">
        <v>400</v>
      </c>
      <c r="H428" s="14">
        <v>3600</v>
      </c>
      <c r="I428" s="14">
        <v>4800</v>
      </c>
      <c r="J428" s="15">
        <v>0.75</v>
      </c>
    </row>
    <row r="429" spans="1:10" x14ac:dyDescent="0.25">
      <c r="A429" s="9">
        <v>24</v>
      </c>
      <c r="B429" s="16">
        <v>40544</v>
      </c>
      <c r="C429" s="11">
        <v>6</v>
      </c>
      <c r="D429" s="11" t="s">
        <v>21</v>
      </c>
      <c r="E429" s="11" t="s">
        <v>31</v>
      </c>
      <c r="F429" s="11" t="s">
        <v>30</v>
      </c>
      <c r="G429" s="17">
        <v>400</v>
      </c>
      <c r="H429" s="17">
        <v>2400</v>
      </c>
      <c r="I429" s="17">
        <v>4800</v>
      </c>
      <c r="J429" s="18">
        <v>0.5</v>
      </c>
    </row>
    <row r="430" spans="1:10" x14ac:dyDescent="0.25">
      <c r="A430" s="8">
        <v>24</v>
      </c>
      <c r="B430" s="13">
        <v>40909</v>
      </c>
      <c r="C430" s="10">
        <v>5</v>
      </c>
      <c r="D430" s="10" t="s">
        <v>21</v>
      </c>
      <c r="E430" s="10" t="s">
        <v>31</v>
      </c>
      <c r="F430" s="10" t="s">
        <v>30</v>
      </c>
      <c r="G430" s="14">
        <v>400</v>
      </c>
      <c r="H430" s="14">
        <v>2000</v>
      </c>
      <c r="I430" s="14">
        <v>4800</v>
      </c>
      <c r="J430" s="15">
        <v>0.41666666666666669</v>
      </c>
    </row>
    <row r="431" spans="1:10" x14ac:dyDescent="0.25">
      <c r="A431" s="9">
        <v>24</v>
      </c>
      <c r="B431" s="16">
        <v>41275</v>
      </c>
      <c r="C431" s="11">
        <v>9</v>
      </c>
      <c r="D431" s="11" t="s">
        <v>21</v>
      </c>
      <c r="E431" s="11" t="s">
        <v>31</v>
      </c>
      <c r="F431" s="11" t="s">
        <v>30</v>
      </c>
      <c r="G431" s="17">
        <v>400</v>
      </c>
      <c r="H431" s="17">
        <v>3600</v>
      </c>
      <c r="I431" s="17">
        <v>4800</v>
      </c>
      <c r="J431" s="18">
        <v>0.75</v>
      </c>
    </row>
    <row r="432" spans="1:10" x14ac:dyDescent="0.25">
      <c r="A432" s="8">
        <v>24</v>
      </c>
      <c r="B432" s="13">
        <v>41640</v>
      </c>
      <c r="C432" s="10">
        <v>5</v>
      </c>
      <c r="D432" s="10" t="s">
        <v>21</v>
      </c>
      <c r="E432" s="10" t="s">
        <v>31</v>
      </c>
      <c r="F432" s="10" t="s">
        <v>30</v>
      </c>
      <c r="G432" s="14">
        <v>400</v>
      </c>
      <c r="H432" s="14">
        <v>2000</v>
      </c>
      <c r="I432" s="14">
        <v>4800</v>
      </c>
      <c r="J432" s="15">
        <v>0.41666666666666669</v>
      </c>
    </row>
    <row r="433" spans="1:10" x14ac:dyDescent="0.25">
      <c r="A433" s="9">
        <v>24</v>
      </c>
      <c r="B433" s="16">
        <v>42005</v>
      </c>
      <c r="C433" s="11">
        <v>5</v>
      </c>
      <c r="D433" s="11" t="s">
        <v>21</v>
      </c>
      <c r="E433" s="11" t="s">
        <v>31</v>
      </c>
      <c r="F433" s="11" t="s">
        <v>30</v>
      </c>
      <c r="G433" s="17">
        <v>400</v>
      </c>
      <c r="H433" s="17">
        <v>2000</v>
      </c>
      <c r="I433" s="17">
        <v>4800</v>
      </c>
      <c r="J433" s="18">
        <v>0.41666666666666669</v>
      </c>
    </row>
    <row r="434" spans="1:10" x14ac:dyDescent="0.25">
      <c r="A434" s="8">
        <v>24</v>
      </c>
      <c r="B434" s="13">
        <v>42370</v>
      </c>
      <c r="C434" s="10">
        <v>7</v>
      </c>
      <c r="D434" s="10" t="s">
        <v>21</v>
      </c>
      <c r="E434" s="10" t="s">
        <v>31</v>
      </c>
      <c r="F434" s="10" t="s">
        <v>30</v>
      </c>
      <c r="G434" s="14">
        <v>400</v>
      </c>
      <c r="H434" s="14">
        <v>2800</v>
      </c>
      <c r="I434" s="14">
        <v>4800</v>
      </c>
      <c r="J434" s="15">
        <v>0.58333333333333337</v>
      </c>
    </row>
    <row r="435" spans="1:10" x14ac:dyDescent="0.25">
      <c r="A435" s="9">
        <v>24</v>
      </c>
      <c r="B435" s="16">
        <v>42736</v>
      </c>
      <c r="C435" s="11">
        <v>7</v>
      </c>
      <c r="D435" s="11" t="s">
        <v>21</v>
      </c>
      <c r="E435" s="11" t="s">
        <v>31</v>
      </c>
      <c r="F435" s="11" t="s">
        <v>30</v>
      </c>
      <c r="G435" s="17">
        <v>400</v>
      </c>
      <c r="H435" s="17">
        <v>2800</v>
      </c>
      <c r="I435" s="17">
        <v>4800</v>
      </c>
      <c r="J435" s="18">
        <v>0.58333333333333337</v>
      </c>
    </row>
    <row r="436" spans="1:10" x14ac:dyDescent="0.25">
      <c r="A436" s="8">
        <v>24</v>
      </c>
      <c r="B436" s="13">
        <v>43101</v>
      </c>
      <c r="C436" s="10">
        <v>10</v>
      </c>
      <c r="D436" s="10" t="s">
        <v>21</v>
      </c>
      <c r="E436" s="10" t="s">
        <v>31</v>
      </c>
      <c r="F436" s="10" t="s">
        <v>30</v>
      </c>
      <c r="G436" s="14">
        <v>400</v>
      </c>
      <c r="H436" s="14">
        <v>4000</v>
      </c>
      <c r="I436" s="14">
        <v>4800</v>
      </c>
      <c r="J436" s="15">
        <v>0.83333333333333337</v>
      </c>
    </row>
    <row r="437" spans="1:10" x14ac:dyDescent="0.25">
      <c r="A437" s="9">
        <v>24</v>
      </c>
      <c r="B437" s="16">
        <v>43466</v>
      </c>
      <c r="C437" s="11">
        <v>9</v>
      </c>
      <c r="D437" s="11" t="s">
        <v>21</v>
      </c>
      <c r="E437" s="11" t="s">
        <v>31</v>
      </c>
      <c r="F437" s="11" t="s">
        <v>30</v>
      </c>
      <c r="G437" s="17">
        <v>400</v>
      </c>
      <c r="H437" s="17">
        <v>3600</v>
      </c>
      <c r="I437" s="17">
        <v>4800</v>
      </c>
      <c r="J437" s="18">
        <v>0.75</v>
      </c>
    </row>
    <row r="438" spans="1:10" x14ac:dyDescent="0.25">
      <c r="A438" s="8">
        <v>25</v>
      </c>
      <c r="B438" s="13">
        <v>36892</v>
      </c>
      <c r="C438" s="10">
        <v>9</v>
      </c>
      <c r="D438" s="10" t="s">
        <v>21</v>
      </c>
      <c r="E438" s="10" t="s">
        <v>31</v>
      </c>
      <c r="F438" s="10" t="s">
        <v>20</v>
      </c>
      <c r="G438" s="14">
        <v>480</v>
      </c>
      <c r="H438" s="14">
        <v>4320</v>
      </c>
      <c r="I438" s="14">
        <v>5760</v>
      </c>
      <c r="J438" s="15">
        <v>0.75</v>
      </c>
    </row>
    <row r="439" spans="1:10" x14ac:dyDescent="0.25">
      <c r="A439" s="9">
        <v>25</v>
      </c>
      <c r="B439" s="16">
        <v>37257</v>
      </c>
      <c r="C439" s="11">
        <v>6</v>
      </c>
      <c r="D439" s="11" t="s">
        <v>21</v>
      </c>
      <c r="E439" s="11" t="s">
        <v>31</v>
      </c>
      <c r="F439" s="11" t="s">
        <v>20</v>
      </c>
      <c r="G439" s="17">
        <v>480</v>
      </c>
      <c r="H439" s="17">
        <v>2880</v>
      </c>
      <c r="I439" s="17">
        <v>5760</v>
      </c>
      <c r="J439" s="18">
        <v>0.5</v>
      </c>
    </row>
    <row r="440" spans="1:10" x14ac:dyDescent="0.25">
      <c r="A440" s="8">
        <v>25</v>
      </c>
      <c r="B440" s="13">
        <v>37622</v>
      </c>
      <c r="C440" s="10">
        <v>9</v>
      </c>
      <c r="D440" s="10" t="s">
        <v>21</v>
      </c>
      <c r="E440" s="10" t="s">
        <v>31</v>
      </c>
      <c r="F440" s="10" t="s">
        <v>20</v>
      </c>
      <c r="G440" s="14">
        <v>480</v>
      </c>
      <c r="H440" s="14">
        <v>4320</v>
      </c>
      <c r="I440" s="14">
        <v>5760</v>
      </c>
      <c r="J440" s="15">
        <v>0.75</v>
      </c>
    </row>
    <row r="441" spans="1:10" x14ac:dyDescent="0.25">
      <c r="A441" s="9">
        <v>25</v>
      </c>
      <c r="B441" s="16">
        <v>37987</v>
      </c>
      <c r="C441" s="11">
        <v>5</v>
      </c>
      <c r="D441" s="11" t="s">
        <v>21</v>
      </c>
      <c r="E441" s="11" t="s">
        <v>31</v>
      </c>
      <c r="F441" s="11" t="s">
        <v>20</v>
      </c>
      <c r="G441" s="17">
        <v>480</v>
      </c>
      <c r="H441" s="17">
        <v>2400</v>
      </c>
      <c r="I441" s="17">
        <v>5760</v>
      </c>
      <c r="J441" s="18">
        <v>0.41666666666666669</v>
      </c>
    </row>
    <row r="442" spans="1:10" x14ac:dyDescent="0.25">
      <c r="A442" s="8">
        <v>25</v>
      </c>
      <c r="B442" s="13">
        <v>38353</v>
      </c>
      <c r="C442" s="10">
        <v>8</v>
      </c>
      <c r="D442" s="10" t="s">
        <v>21</v>
      </c>
      <c r="E442" s="10" t="s">
        <v>31</v>
      </c>
      <c r="F442" s="10" t="s">
        <v>20</v>
      </c>
      <c r="G442" s="14">
        <v>480</v>
      </c>
      <c r="H442" s="14">
        <v>3840</v>
      </c>
      <c r="I442" s="14">
        <v>5760</v>
      </c>
      <c r="J442" s="15">
        <v>0.66666666666666663</v>
      </c>
    </row>
    <row r="443" spans="1:10" x14ac:dyDescent="0.25">
      <c r="A443" s="9">
        <v>25</v>
      </c>
      <c r="B443" s="16">
        <v>38718</v>
      </c>
      <c r="C443" s="11">
        <v>5</v>
      </c>
      <c r="D443" s="11" t="s">
        <v>21</v>
      </c>
      <c r="E443" s="11" t="s">
        <v>31</v>
      </c>
      <c r="F443" s="11" t="s">
        <v>20</v>
      </c>
      <c r="G443" s="17">
        <v>480</v>
      </c>
      <c r="H443" s="17">
        <v>2400</v>
      </c>
      <c r="I443" s="17">
        <v>5760</v>
      </c>
      <c r="J443" s="18">
        <v>0.41666666666666669</v>
      </c>
    </row>
    <row r="444" spans="1:10" x14ac:dyDescent="0.25">
      <c r="A444" s="8">
        <v>25</v>
      </c>
      <c r="B444" s="13">
        <v>39083</v>
      </c>
      <c r="C444" s="10">
        <v>7</v>
      </c>
      <c r="D444" s="10" t="s">
        <v>21</v>
      </c>
      <c r="E444" s="10" t="s">
        <v>31</v>
      </c>
      <c r="F444" s="10" t="s">
        <v>20</v>
      </c>
      <c r="G444" s="14">
        <v>480</v>
      </c>
      <c r="H444" s="14">
        <v>3360</v>
      </c>
      <c r="I444" s="14">
        <v>5760</v>
      </c>
      <c r="J444" s="15">
        <v>0.58333333333333337</v>
      </c>
    </row>
    <row r="445" spans="1:10" x14ac:dyDescent="0.25">
      <c r="A445" s="9">
        <v>25</v>
      </c>
      <c r="B445" s="16">
        <v>39448</v>
      </c>
      <c r="C445" s="11">
        <v>5</v>
      </c>
      <c r="D445" s="11" t="s">
        <v>21</v>
      </c>
      <c r="E445" s="11" t="s">
        <v>31</v>
      </c>
      <c r="F445" s="11" t="s">
        <v>20</v>
      </c>
      <c r="G445" s="17">
        <v>480</v>
      </c>
      <c r="H445" s="17">
        <v>2400</v>
      </c>
      <c r="I445" s="17">
        <v>5760</v>
      </c>
      <c r="J445" s="18">
        <v>0.41666666666666669</v>
      </c>
    </row>
    <row r="446" spans="1:10" x14ac:dyDescent="0.25">
      <c r="A446" s="8">
        <v>25</v>
      </c>
      <c r="B446" s="13">
        <v>39814</v>
      </c>
      <c r="C446" s="10">
        <v>9</v>
      </c>
      <c r="D446" s="10" t="s">
        <v>21</v>
      </c>
      <c r="E446" s="10" t="s">
        <v>31</v>
      </c>
      <c r="F446" s="10" t="s">
        <v>20</v>
      </c>
      <c r="G446" s="14">
        <v>480</v>
      </c>
      <c r="H446" s="14">
        <v>4320</v>
      </c>
      <c r="I446" s="14">
        <v>5760</v>
      </c>
      <c r="J446" s="15">
        <v>0.75</v>
      </c>
    </row>
    <row r="447" spans="1:10" x14ac:dyDescent="0.25">
      <c r="A447" s="9">
        <v>25</v>
      </c>
      <c r="B447" s="16">
        <v>40179</v>
      </c>
      <c r="C447" s="11">
        <v>9</v>
      </c>
      <c r="D447" s="11" t="s">
        <v>21</v>
      </c>
      <c r="E447" s="11" t="s">
        <v>31</v>
      </c>
      <c r="F447" s="11" t="s">
        <v>20</v>
      </c>
      <c r="G447" s="17">
        <v>480</v>
      </c>
      <c r="H447" s="17">
        <v>4320</v>
      </c>
      <c r="I447" s="17">
        <v>5760</v>
      </c>
      <c r="J447" s="18">
        <v>0.75</v>
      </c>
    </row>
    <row r="448" spans="1:10" x14ac:dyDescent="0.25">
      <c r="A448" s="8">
        <v>25</v>
      </c>
      <c r="B448" s="13">
        <v>40544</v>
      </c>
      <c r="C448" s="10">
        <v>9</v>
      </c>
      <c r="D448" s="10" t="s">
        <v>21</v>
      </c>
      <c r="E448" s="10" t="s">
        <v>31</v>
      </c>
      <c r="F448" s="10" t="s">
        <v>20</v>
      </c>
      <c r="G448" s="14">
        <v>480</v>
      </c>
      <c r="H448" s="14">
        <v>4320</v>
      </c>
      <c r="I448" s="14">
        <v>5760</v>
      </c>
      <c r="J448" s="15">
        <v>0.75</v>
      </c>
    </row>
    <row r="449" spans="1:10" x14ac:dyDescent="0.25">
      <c r="A449" s="9">
        <v>25</v>
      </c>
      <c r="B449" s="16">
        <v>40909</v>
      </c>
      <c r="C449" s="11">
        <v>5</v>
      </c>
      <c r="D449" s="11" t="s">
        <v>21</v>
      </c>
      <c r="E449" s="11" t="s">
        <v>31</v>
      </c>
      <c r="F449" s="11" t="s">
        <v>20</v>
      </c>
      <c r="G449" s="17">
        <v>480</v>
      </c>
      <c r="H449" s="17">
        <v>2400</v>
      </c>
      <c r="I449" s="17">
        <v>5760</v>
      </c>
      <c r="J449" s="18">
        <v>0.41666666666666669</v>
      </c>
    </row>
    <row r="450" spans="1:10" x14ac:dyDescent="0.25">
      <c r="A450" s="8">
        <v>25</v>
      </c>
      <c r="B450" s="13">
        <v>41275</v>
      </c>
      <c r="C450" s="10">
        <v>8</v>
      </c>
      <c r="D450" s="10" t="s">
        <v>21</v>
      </c>
      <c r="E450" s="10" t="s">
        <v>31</v>
      </c>
      <c r="F450" s="10" t="s">
        <v>20</v>
      </c>
      <c r="G450" s="14">
        <v>480</v>
      </c>
      <c r="H450" s="14">
        <v>3840</v>
      </c>
      <c r="I450" s="14">
        <v>5760</v>
      </c>
      <c r="J450" s="15">
        <v>0.66666666666666663</v>
      </c>
    </row>
    <row r="451" spans="1:10" x14ac:dyDescent="0.25">
      <c r="A451" s="9">
        <v>25</v>
      </c>
      <c r="B451" s="16">
        <v>41640</v>
      </c>
      <c r="C451" s="11">
        <v>8</v>
      </c>
      <c r="D451" s="11" t="s">
        <v>21</v>
      </c>
      <c r="E451" s="11" t="s">
        <v>31</v>
      </c>
      <c r="F451" s="11" t="s">
        <v>20</v>
      </c>
      <c r="G451" s="17">
        <v>480</v>
      </c>
      <c r="H451" s="17">
        <v>3840</v>
      </c>
      <c r="I451" s="17">
        <v>5760</v>
      </c>
      <c r="J451" s="18">
        <v>0.66666666666666663</v>
      </c>
    </row>
    <row r="452" spans="1:10" x14ac:dyDescent="0.25">
      <c r="A452" s="8">
        <v>25</v>
      </c>
      <c r="B452" s="13">
        <v>42005</v>
      </c>
      <c r="C452" s="10">
        <v>5</v>
      </c>
      <c r="D452" s="10" t="s">
        <v>21</v>
      </c>
      <c r="E452" s="10" t="s">
        <v>31</v>
      </c>
      <c r="F452" s="10" t="s">
        <v>20</v>
      </c>
      <c r="G452" s="14">
        <v>480</v>
      </c>
      <c r="H452" s="14">
        <v>2400</v>
      </c>
      <c r="I452" s="14">
        <v>5760</v>
      </c>
      <c r="J452" s="15">
        <v>0.41666666666666669</v>
      </c>
    </row>
    <row r="453" spans="1:10" x14ac:dyDescent="0.25">
      <c r="A453" s="9">
        <v>25</v>
      </c>
      <c r="B453" s="16">
        <v>42370</v>
      </c>
      <c r="C453" s="11">
        <v>6</v>
      </c>
      <c r="D453" s="11" t="s">
        <v>21</v>
      </c>
      <c r="E453" s="11" t="s">
        <v>31</v>
      </c>
      <c r="F453" s="11" t="s">
        <v>20</v>
      </c>
      <c r="G453" s="17">
        <v>480</v>
      </c>
      <c r="H453" s="17">
        <v>2880</v>
      </c>
      <c r="I453" s="17">
        <v>5760</v>
      </c>
      <c r="J453" s="18">
        <v>0.5</v>
      </c>
    </row>
    <row r="454" spans="1:10" x14ac:dyDescent="0.25">
      <c r="A454" s="8">
        <v>25</v>
      </c>
      <c r="B454" s="13">
        <v>42736</v>
      </c>
      <c r="C454" s="10">
        <v>6</v>
      </c>
      <c r="D454" s="10" t="s">
        <v>21</v>
      </c>
      <c r="E454" s="10" t="s">
        <v>31</v>
      </c>
      <c r="F454" s="10" t="s">
        <v>20</v>
      </c>
      <c r="G454" s="14">
        <v>480</v>
      </c>
      <c r="H454" s="14">
        <v>2880</v>
      </c>
      <c r="I454" s="14">
        <v>5760</v>
      </c>
      <c r="J454" s="15">
        <v>0.5</v>
      </c>
    </row>
    <row r="455" spans="1:10" x14ac:dyDescent="0.25">
      <c r="A455" s="9">
        <v>25</v>
      </c>
      <c r="B455" s="16">
        <v>43101</v>
      </c>
      <c r="C455" s="11">
        <v>11</v>
      </c>
      <c r="D455" s="11" t="s">
        <v>21</v>
      </c>
      <c r="E455" s="11" t="s">
        <v>31</v>
      </c>
      <c r="F455" s="11" t="s">
        <v>20</v>
      </c>
      <c r="G455" s="17">
        <v>480</v>
      </c>
      <c r="H455" s="17">
        <v>5280</v>
      </c>
      <c r="I455" s="17">
        <v>5760</v>
      </c>
      <c r="J455" s="18">
        <v>0.91666666666666663</v>
      </c>
    </row>
    <row r="456" spans="1:10" x14ac:dyDescent="0.25">
      <c r="A456" s="8">
        <v>25</v>
      </c>
      <c r="B456" s="13">
        <v>43466</v>
      </c>
      <c r="C456" s="10">
        <v>7</v>
      </c>
      <c r="D456" s="10" t="s">
        <v>21</v>
      </c>
      <c r="E456" s="10" t="s">
        <v>31</v>
      </c>
      <c r="F456" s="10" t="s">
        <v>20</v>
      </c>
      <c r="G456" s="14">
        <v>480</v>
      </c>
      <c r="H456" s="14">
        <v>3360</v>
      </c>
      <c r="I456" s="14">
        <v>5760</v>
      </c>
      <c r="J456" s="15">
        <v>0.58333333333333337</v>
      </c>
    </row>
    <row r="457" spans="1:10" x14ac:dyDescent="0.25">
      <c r="A457" s="9">
        <v>26</v>
      </c>
      <c r="B457" s="16">
        <v>36892</v>
      </c>
      <c r="C457" s="11">
        <v>6</v>
      </c>
      <c r="D457" s="11" t="s">
        <v>21</v>
      </c>
      <c r="E457" s="11" t="s">
        <v>45</v>
      </c>
      <c r="F457" s="11" t="s">
        <v>24</v>
      </c>
      <c r="G457" s="17">
        <v>650</v>
      </c>
      <c r="H457" s="17">
        <v>3900</v>
      </c>
      <c r="I457" s="17">
        <v>7800</v>
      </c>
      <c r="J457" s="18">
        <v>0.5</v>
      </c>
    </row>
    <row r="458" spans="1:10" x14ac:dyDescent="0.25">
      <c r="A458" s="8">
        <v>26</v>
      </c>
      <c r="B458" s="13">
        <v>37257</v>
      </c>
      <c r="C458" s="10">
        <v>9</v>
      </c>
      <c r="D458" s="10" t="s">
        <v>21</v>
      </c>
      <c r="E458" s="10" t="s">
        <v>45</v>
      </c>
      <c r="F458" s="10" t="s">
        <v>24</v>
      </c>
      <c r="G458" s="14">
        <v>650</v>
      </c>
      <c r="H458" s="14">
        <v>5850</v>
      </c>
      <c r="I458" s="14">
        <v>7800</v>
      </c>
      <c r="J458" s="15">
        <v>0.75</v>
      </c>
    </row>
    <row r="459" spans="1:10" x14ac:dyDescent="0.25">
      <c r="A459" s="9">
        <v>26</v>
      </c>
      <c r="B459" s="16">
        <v>37622</v>
      </c>
      <c r="C459" s="11">
        <v>9</v>
      </c>
      <c r="D459" s="11" t="s">
        <v>21</v>
      </c>
      <c r="E459" s="11" t="s">
        <v>45</v>
      </c>
      <c r="F459" s="11" t="s">
        <v>24</v>
      </c>
      <c r="G459" s="17">
        <v>650</v>
      </c>
      <c r="H459" s="17">
        <v>5850</v>
      </c>
      <c r="I459" s="17">
        <v>7800</v>
      </c>
      <c r="J459" s="18">
        <v>0.75</v>
      </c>
    </row>
    <row r="460" spans="1:10" x14ac:dyDescent="0.25">
      <c r="A460" s="8">
        <v>26</v>
      </c>
      <c r="B460" s="13">
        <v>37987</v>
      </c>
      <c r="C460" s="10">
        <v>7</v>
      </c>
      <c r="D460" s="10" t="s">
        <v>21</v>
      </c>
      <c r="E460" s="10" t="s">
        <v>45</v>
      </c>
      <c r="F460" s="10" t="s">
        <v>24</v>
      </c>
      <c r="G460" s="14">
        <v>650</v>
      </c>
      <c r="H460" s="14">
        <v>4550</v>
      </c>
      <c r="I460" s="14">
        <v>7800</v>
      </c>
      <c r="J460" s="15">
        <v>0.58333333333333337</v>
      </c>
    </row>
    <row r="461" spans="1:10" x14ac:dyDescent="0.25">
      <c r="A461" s="9">
        <v>26</v>
      </c>
      <c r="B461" s="16">
        <v>38353</v>
      </c>
      <c r="C461" s="11">
        <v>7</v>
      </c>
      <c r="D461" s="11" t="s">
        <v>21</v>
      </c>
      <c r="E461" s="11" t="s">
        <v>45</v>
      </c>
      <c r="F461" s="11" t="s">
        <v>24</v>
      </c>
      <c r="G461" s="17">
        <v>650</v>
      </c>
      <c r="H461" s="17">
        <v>4550</v>
      </c>
      <c r="I461" s="17">
        <v>7800</v>
      </c>
      <c r="J461" s="18">
        <v>0.58333333333333337</v>
      </c>
    </row>
    <row r="462" spans="1:10" x14ac:dyDescent="0.25">
      <c r="A462" s="8">
        <v>26</v>
      </c>
      <c r="B462" s="13">
        <v>38718</v>
      </c>
      <c r="C462" s="10">
        <v>9</v>
      </c>
      <c r="D462" s="10" t="s">
        <v>21</v>
      </c>
      <c r="E462" s="10" t="s">
        <v>45</v>
      </c>
      <c r="F462" s="10" t="s">
        <v>24</v>
      </c>
      <c r="G462" s="14">
        <v>650</v>
      </c>
      <c r="H462" s="14">
        <v>5850</v>
      </c>
      <c r="I462" s="14">
        <v>7800</v>
      </c>
      <c r="J462" s="15">
        <v>0.75</v>
      </c>
    </row>
    <row r="463" spans="1:10" x14ac:dyDescent="0.25">
      <c r="A463" s="9">
        <v>26</v>
      </c>
      <c r="B463" s="16">
        <v>39083</v>
      </c>
      <c r="C463" s="11">
        <v>7</v>
      </c>
      <c r="D463" s="11" t="s">
        <v>21</v>
      </c>
      <c r="E463" s="11" t="s">
        <v>45</v>
      </c>
      <c r="F463" s="11" t="s">
        <v>24</v>
      </c>
      <c r="G463" s="17">
        <v>650</v>
      </c>
      <c r="H463" s="17">
        <v>4550</v>
      </c>
      <c r="I463" s="17">
        <v>7800</v>
      </c>
      <c r="J463" s="18">
        <v>0.58333333333333337</v>
      </c>
    </row>
    <row r="464" spans="1:10" x14ac:dyDescent="0.25">
      <c r="A464" s="8">
        <v>26</v>
      </c>
      <c r="B464" s="13">
        <v>39448</v>
      </c>
      <c r="C464" s="10">
        <v>10</v>
      </c>
      <c r="D464" s="10" t="s">
        <v>21</v>
      </c>
      <c r="E464" s="10" t="s">
        <v>45</v>
      </c>
      <c r="F464" s="10" t="s">
        <v>24</v>
      </c>
      <c r="G464" s="14">
        <v>650</v>
      </c>
      <c r="H464" s="14">
        <v>6500</v>
      </c>
      <c r="I464" s="14">
        <v>7800</v>
      </c>
      <c r="J464" s="15">
        <v>0.83333333333333337</v>
      </c>
    </row>
    <row r="465" spans="1:10" x14ac:dyDescent="0.25">
      <c r="A465" s="9">
        <v>26</v>
      </c>
      <c r="B465" s="16">
        <v>39814</v>
      </c>
      <c r="C465" s="11">
        <v>9</v>
      </c>
      <c r="D465" s="11" t="s">
        <v>21</v>
      </c>
      <c r="E465" s="11" t="s">
        <v>45</v>
      </c>
      <c r="F465" s="11" t="s">
        <v>24</v>
      </c>
      <c r="G465" s="17">
        <v>650</v>
      </c>
      <c r="H465" s="17">
        <v>5850</v>
      </c>
      <c r="I465" s="17">
        <v>7800</v>
      </c>
      <c r="J465" s="18">
        <v>0.75</v>
      </c>
    </row>
    <row r="466" spans="1:10" x14ac:dyDescent="0.25">
      <c r="A466" s="8">
        <v>26</v>
      </c>
      <c r="B466" s="13">
        <v>40179</v>
      </c>
      <c r="C466" s="10">
        <v>9</v>
      </c>
      <c r="D466" s="10" t="s">
        <v>21</v>
      </c>
      <c r="E466" s="10" t="s">
        <v>45</v>
      </c>
      <c r="F466" s="10" t="s">
        <v>24</v>
      </c>
      <c r="G466" s="14">
        <v>650</v>
      </c>
      <c r="H466" s="14">
        <v>5850</v>
      </c>
      <c r="I466" s="14">
        <v>7800</v>
      </c>
      <c r="J466" s="15">
        <v>0.75</v>
      </c>
    </row>
    <row r="467" spans="1:10" x14ac:dyDescent="0.25">
      <c r="A467" s="9">
        <v>26</v>
      </c>
      <c r="B467" s="16">
        <v>40544</v>
      </c>
      <c r="C467" s="11">
        <v>7</v>
      </c>
      <c r="D467" s="11" t="s">
        <v>21</v>
      </c>
      <c r="E467" s="11" t="s">
        <v>45</v>
      </c>
      <c r="F467" s="11" t="s">
        <v>24</v>
      </c>
      <c r="G467" s="17">
        <v>650</v>
      </c>
      <c r="H467" s="17">
        <v>4550</v>
      </c>
      <c r="I467" s="17">
        <v>7800</v>
      </c>
      <c r="J467" s="18">
        <v>0.58333333333333337</v>
      </c>
    </row>
    <row r="468" spans="1:10" x14ac:dyDescent="0.25">
      <c r="A468" s="8">
        <v>26</v>
      </c>
      <c r="B468" s="13">
        <v>40909</v>
      </c>
      <c r="C468" s="10">
        <v>10</v>
      </c>
      <c r="D468" s="10" t="s">
        <v>21</v>
      </c>
      <c r="E468" s="10" t="s">
        <v>45</v>
      </c>
      <c r="F468" s="10" t="s">
        <v>24</v>
      </c>
      <c r="G468" s="14">
        <v>650</v>
      </c>
      <c r="H468" s="14">
        <v>6500</v>
      </c>
      <c r="I468" s="14">
        <v>7800</v>
      </c>
      <c r="J468" s="15">
        <v>0.83333333333333337</v>
      </c>
    </row>
    <row r="469" spans="1:10" x14ac:dyDescent="0.25">
      <c r="A469" s="9">
        <v>26</v>
      </c>
      <c r="B469" s="16">
        <v>41275</v>
      </c>
      <c r="C469" s="11">
        <v>7</v>
      </c>
      <c r="D469" s="11" t="s">
        <v>21</v>
      </c>
      <c r="E469" s="11" t="s">
        <v>45</v>
      </c>
      <c r="F469" s="11" t="s">
        <v>24</v>
      </c>
      <c r="G469" s="17">
        <v>650</v>
      </c>
      <c r="H469" s="17">
        <v>4550</v>
      </c>
      <c r="I469" s="17">
        <v>7800</v>
      </c>
      <c r="J469" s="18">
        <v>0.58333333333333337</v>
      </c>
    </row>
    <row r="470" spans="1:10" x14ac:dyDescent="0.25">
      <c r="A470" s="8">
        <v>26</v>
      </c>
      <c r="B470" s="13">
        <v>41640</v>
      </c>
      <c r="C470" s="10">
        <v>10</v>
      </c>
      <c r="D470" s="10" t="s">
        <v>21</v>
      </c>
      <c r="E470" s="10" t="s">
        <v>45</v>
      </c>
      <c r="F470" s="10" t="s">
        <v>24</v>
      </c>
      <c r="G470" s="14">
        <v>650</v>
      </c>
      <c r="H470" s="14">
        <v>6500</v>
      </c>
      <c r="I470" s="14">
        <v>7800</v>
      </c>
      <c r="J470" s="15">
        <v>0.83333333333333337</v>
      </c>
    </row>
    <row r="471" spans="1:10" x14ac:dyDescent="0.25">
      <c r="A471" s="9">
        <v>26</v>
      </c>
      <c r="B471" s="16">
        <v>42005</v>
      </c>
      <c r="C471" s="11">
        <v>10</v>
      </c>
      <c r="D471" s="11" t="s">
        <v>21</v>
      </c>
      <c r="E471" s="11" t="s">
        <v>45</v>
      </c>
      <c r="F471" s="11" t="s">
        <v>24</v>
      </c>
      <c r="G471" s="17">
        <v>650</v>
      </c>
      <c r="H471" s="17">
        <v>6500</v>
      </c>
      <c r="I471" s="17">
        <v>7800</v>
      </c>
      <c r="J471" s="18">
        <v>0.83333333333333337</v>
      </c>
    </row>
    <row r="472" spans="1:10" x14ac:dyDescent="0.25">
      <c r="A472" s="8">
        <v>26</v>
      </c>
      <c r="B472" s="13">
        <v>42370</v>
      </c>
      <c r="C472" s="10">
        <v>6</v>
      </c>
      <c r="D472" s="10" t="s">
        <v>21</v>
      </c>
      <c r="E472" s="10" t="s">
        <v>45</v>
      </c>
      <c r="F472" s="10" t="s">
        <v>24</v>
      </c>
      <c r="G472" s="14">
        <v>650</v>
      </c>
      <c r="H472" s="14">
        <v>3900</v>
      </c>
      <c r="I472" s="14">
        <v>7800</v>
      </c>
      <c r="J472" s="15">
        <v>0.5</v>
      </c>
    </row>
    <row r="473" spans="1:10" x14ac:dyDescent="0.25">
      <c r="A473" s="9">
        <v>26</v>
      </c>
      <c r="B473" s="16">
        <v>42736</v>
      </c>
      <c r="C473" s="11">
        <v>6</v>
      </c>
      <c r="D473" s="11" t="s">
        <v>21</v>
      </c>
      <c r="E473" s="11" t="s">
        <v>45</v>
      </c>
      <c r="F473" s="11" t="s">
        <v>24</v>
      </c>
      <c r="G473" s="17">
        <v>650</v>
      </c>
      <c r="H473" s="17">
        <v>3900</v>
      </c>
      <c r="I473" s="17">
        <v>7800</v>
      </c>
      <c r="J473" s="18">
        <v>0.5</v>
      </c>
    </row>
    <row r="474" spans="1:10" x14ac:dyDescent="0.25">
      <c r="A474" s="8">
        <v>26</v>
      </c>
      <c r="B474" s="13">
        <v>43101</v>
      </c>
      <c r="C474" s="10">
        <v>8</v>
      </c>
      <c r="D474" s="10" t="s">
        <v>21</v>
      </c>
      <c r="E474" s="10" t="s">
        <v>45</v>
      </c>
      <c r="F474" s="10" t="s">
        <v>24</v>
      </c>
      <c r="G474" s="14">
        <v>650</v>
      </c>
      <c r="H474" s="14">
        <v>5200</v>
      </c>
      <c r="I474" s="14">
        <v>7800</v>
      </c>
      <c r="J474" s="15">
        <v>0.66666666666666663</v>
      </c>
    </row>
    <row r="475" spans="1:10" x14ac:dyDescent="0.25">
      <c r="A475" s="9">
        <v>26</v>
      </c>
      <c r="B475" s="16">
        <v>43466</v>
      </c>
      <c r="C475" s="11">
        <v>6</v>
      </c>
      <c r="D475" s="11" t="s">
        <v>21</v>
      </c>
      <c r="E475" s="11" t="s">
        <v>45</v>
      </c>
      <c r="F475" s="11" t="s">
        <v>24</v>
      </c>
      <c r="G475" s="17">
        <v>650</v>
      </c>
      <c r="H475" s="17">
        <v>3900</v>
      </c>
      <c r="I475" s="17">
        <v>7800</v>
      </c>
      <c r="J475" s="18">
        <v>0.5</v>
      </c>
    </row>
    <row r="476" spans="1:10" x14ac:dyDescent="0.25">
      <c r="A476" s="8">
        <v>27</v>
      </c>
      <c r="B476" s="13">
        <v>36892</v>
      </c>
      <c r="C476" s="10">
        <v>8</v>
      </c>
      <c r="D476" s="10" t="s">
        <v>21</v>
      </c>
      <c r="E476" s="10" t="s">
        <v>31</v>
      </c>
      <c r="F476" s="10" t="s">
        <v>26</v>
      </c>
      <c r="G476" s="14">
        <v>720</v>
      </c>
      <c r="H476" s="14">
        <v>5760</v>
      </c>
      <c r="I476" s="14">
        <v>8640</v>
      </c>
      <c r="J476" s="15">
        <v>0.66666666666666663</v>
      </c>
    </row>
    <row r="477" spans="1:10" x14ac:dyDescent="0.25">
      <c r="A477" s="9">
        <v>27</v>
      </c>
      <c r="B477" s="16">
        <v>37257</v>
      </c>
      <c r="C477" s="11">
        <v>6</v>
      </c>
      <c r="D477" s="11" t="s">
        <v>21</v>
      </c>
      <c r="E477" s="11" t="s">
        <v>31</v>
      </c>
      <c r="F477" s="11" t="s">
        <v>26</v>
      </c>
      <c r="G477" s="17">
        <v>720</v>
      </c>
      <c r="H477" s="17">
        <v>4320</v>
      </c>
      <c r="I477" s="17">
        <v>8640</v>
      </c>
      <c r="J477" s="18">
        <v>0.5</v>
      </c>
    </row>
    <row r="478" spans="1:10" x14ac:dyDescent="0.25">
      <c r="A478" s="8">
        <v>27</v>
      </c>
      <c r="B478" s="13">
        <v>37622</v>
      </c>
      <c r="C478" s="10">
        <v>9</v>
      </c>
      <c r="D478" s="10" t="s">
        <v>21</v>
      </c>
      <c r="E478" s="10" t="s">
        <v>31</v>
      </c>
      <c r="F478" s="10" t="s">
        <v>26</v>
      </c>
      <c r="G478" s="14">
        <v>720</v>
      </c>
      <c r="H478" s="14">
        <v>6480</v>
      </c>
      <c r="I478" s="14">
        <v>8640</v>
      </c>
      <c r="J478" s="15">
        <v>0.75</v>
      </c>
    </row>
    <row r="479" spans="1:10" x14ac:dyDescent="0.25">
      <c r="A479" s="9">
        <v>27</v>
      </c>
      <c r="B479" s="16">
        <v>37987</v>
      </c>
      <c r="C479" s="11">
        <v>6</v>
      </c>
      <c r="D479" s="11" t="s">
        <v>21</v>
      </c>
      <c r="E479" s="11" t="s">
        <v>31</v>
      </c>
      <c r="F479" s="11" t="s">
        <v>26</v>
      </c>
      <c r="G479" s="17">
        <v>720</v>
      </c>
      <c r="H479" s="17">
        <v>4320</v>
      </c>
      <c r="I479" s="17">
        <v>8640</v>
      </c>
      <c r="J479" s="18">
        <v>0.5</v>
      </c>
    </row>
    <row r="480" spans="1:10" x14ac:dyDescent="0.25">
      <c r="A480" s="8">
        <v>27</v>
      </c>
      <c r="B480" s="13">
        <v>38353</v>
      </c>
      <c r="C480" s="10">
        <v>8</v>
      </c>
      <c r="D480" s="10" t="s">
        <v>21</v>
      </c>
      <c r="E480" s="10" t="s">
        <v>31</v>
      </c>
      <c r="F480" s="10" t="s">
        <v>26</v>
      </c>
      <c r="G480" s="14">
        <v>720</v>
      </c>
      <c r="H480" s="14">
        <v>5760</v>
      </c>
      <c r="I480" s="14">
        <v>8640</v>
      </c>
      <c r="J480" s="15">
        <v>0.66666666666666663</v>
      </c>
    </row>
    <row r="481" spans="1:10" x14ac:dyDescent="0.25">
      <c r="A481" s="9">
        <v>27</v>
      </c>
      <c r="B481" s="16">
        <v>38718</v>
      </c>
      <c r="C481" s="11">
        <v>9</v>
      </c>
      <c r="D481" s="11" t="s">
        <v>21</v>
      </c>
      <c r="E481" s="11" t="s">
        <v>31</v>
      </c>
      <c r="F481" s="11" t="s">
        <v>26</v>
      </c>
      <c r="G481" s="17">
        <v>720</v>
      </c>
      <c r="H481" s="17">
        <v>6480</v>
      </c>
      <c r="I481" s="17">
        <v>8640</v>
      </c>
      <c r="J481" s="18">
        <v>0.75</v>
      </c>
    </row>
    <row r="482" spans="1:10" x14ac:dyDescent="0.25">
      <c r="A482" s="8">
        <v>27</v>
      </c>
      <c r="B482" s="13">
        <v>39083</v>
      </c>
      <c r="C482" s="10">
        <v>9</v>
      </c>
      <c r="D482" s="10" t="s">
        <v>21</v>
      </c>
      <c r="E482" s="10" t="s">
        <v>31</v>
      </c>
      <c r="F482" s="10" t="s">
        <v>26</v>
      </c>
      <c r="G482" s="14">
        <v>720</v>
      </c>
      <c r="H482" s="14">
        <v>6480</v>
      </c>
      <c r="I482" s="14">
        <v>8640</v>
      </c>
      <c r="J482" s="15">
        <v>0.75</v>
      </c>
    </row>
    <row r="483" spans="1:10" x14ac:dyDescent="0.25">
      <c r="A483" s="9">
        <v>27</v>
      </c>
      <c r="B483" s="16">
        <v>39448</v>
      </c>
      <c r="C483" s="11">
        <v>5</v>
      </c>
      <c r="D483" s="11" t="s">
        <v>21</v>
      </c>
      <c r="E483" s="11" t="s">
        <v>31</v>
      </c>
      <c r="F483" s="11" t="s">
        <v>26</v>
      </c>
      <c r="G483" s="17">
        <v>720</v>
      </c>
      <c r="H483" s="17">
        <v>3600</v>
      </c>
      <c r="I483" s="17">
        <v>8640</v>
      </c>
      <c r="J483" s="18">
        <v>0.41666666666666669</v>
      </c>
    </row>
    <row r="484" spans="1:10" x14ac:dyDescent="0.25">
      <c r="A484" s="8">
        <v>27</v>
      </c>
      <c r="B484" s="13">
        <v>39814</v>
      </c>
      <c r="C484" s="10">
        <v>8</v>
      </c>
      <c r="D484" s="10" t="s">
        <v>21</v>
      </c>
      <c r="E484" s="10" t="s">
        <v>31</v>
      </c>
      <c r="F484" s="10" t="s">
        <v>26</v>
      </c>
      <c r="G484" s="14">
        <v>720</v>
      </c>
      <c r="H484" s="14">
        <v>5760</v>
      </c>
      <c r="I484" s="14">
        <v>8640</v>
      </c>
      <c r="J484" s="15">
        <v>0.66666666666666663</v>
      </c>
    </row>
    <row r="485" spans="1:10" x14ac:dyDescent="0.25">
      <c r="A485" s="9">
        <v>27</v>
      </c>
      <c r="B485" s="16">
        <v>40179</v>
      </c>
      <c r="C485" s="11">
        <v>5</v>
      </c>
      <c r="D485" s="11" t="s">
        <v>21</v>
      </c>
      <c r="E485" s="11" t="s">
        <v>31</v>
      </c>
      <c r="F485" s="11" t="s">
        <v>26</v>
      </c>
      <c r="G485" s="17">
        <v>720</v>
      </c>
      <c r="H485" s="17">
        <v>3600</v>
      </c>
      <c r="I485" s="17">
        <v>8640</v>
      </c>
      <c r="J485" s="18">
        <v>0.41666666666666669</v>
      </c>
    </row>
    <row r="486" spans="1:10" x14ac:dyDescent="0.25">
      <c r="A486" s="8">
        <v>27</v>
      </c>
      <c r="B486" s="13">
        <v>40544</v>
      </c>
      <c r="C486" s="10">
        <v>8</v>
      </c>
      <c r="D486" s="10" t="s">
        <v>21</v>
      </c>
      <c r="E486" s="10" t="s">
        <v>31</v>
      </c>
      <c r="F486" s="10" t="s">
        <v>26</v>
      </c>
      <c r="G486" s="14">
        <v>720</v>
      </c>
      <c r="H486" s="14">
        <v>5760</v>
      </c>
      <c r="I486" s="14">
        <v>8640</v>
      </c>
      <c r="J486" s="15">
        <v>0.66666666666666663</v>
      </c>
    </row>
    <row r="487" spans="1:10" x14ac:dyDescent="0.25">
      <c r="A487" s="9">
        <v>27</v>
      </c>
      <c r="B487" s="16">
        <v>40909</v>
      </c>
      <c r="C487" s="11">
        <v>5</v>
      </c>
      <c r="D487" s="11" t="s">
        <v>21</v>
      </c>
      <c r="E487" s="11" t="s">
        <v>31</v>
      </c>
      <c r="F487" s="11" t="s">
        <v>26</v>
      </c>
      <c r="G487" s="17">
        <v>720</v>
      </c>
      <c r="H487" s="17">
        <v>3600</v>
      </c>
      <c r="I487" s="17">
        <v>8640</v>
      </c>
      <c r="J487" s="18">
        <v>0.41666666666666669</v>
      </c>
    </row>
    <row r="488" spans="1:10" x14ac:dyDescent="0.25">
      <c r="A488" s="8">
        <v>27</v>
      </c>
      <c r="B488" s="13">
        <v>41275</v>
      </c>
      <c r="C488" s="10">
        <v>7</v>
      </c>
      <c r="D488" s="10" t="s">
        <v>21</v>
      </c>
      <c r="E488" s="10" t="s">
        <v>31</v>
      </c>
      <c r="F488" s="10" t="s">
        <v>26</v>
      </c>
      <c r="G488" s="14">
        <v>720</v>
      </c>
      <c r="H488" s="14">
        <v>5040</v>
      </c>
      <c r="I488" s="14">
        <v>8640</v>
      </c>
      <c r="J488" s="15">
        <v>0.58333333333333337</v>
      </c>
    </row>
    <row r="489" spans="1:10" x14ac:dyDescent="0.25">
      <c r="A489" s="9">
        <v>27</v>
      </c>
      <c r="B489" s="16">
        <v>41640</v>
      </c>
      <c r="C489" s="11">
        <v>8</v>
      </c>
      <c r="D489" s="11" t="s">
        <v>21</v>
      </c>
      <c r="E489" s="11" t="s">
        <v>31</v>
      </c>
      <c r="F489" s="11" t="s">
        <v>26</v>
      </c>
      <c r="G489" s="17">
        <v>720</v>
      </c>
      <c r="H489" s="17">
        <v>5760</v>
      </c>
      <c r="I489" s="17">
        <v>8640</v>
      </c>
      <c r="J489" s="18">
        <v>0.66666666666666663</v>
      </c>
    </row>
    <row r="490" spans="1:10" x14ac:dyDescent="0.25">
      <c r="A490" s="8">
        <v>27</v>
      </c>
      <c r="B490" s="13">
        <v>42005</v>
      </c>
      <c r="C490" s="10">
        <v>6</v>
      </c>
      <c r="D490" s="10" t="s">
        <v>21</v>
      </c>
      <c r="E490" s="10" t="s">
        <v>31</v>
      </c>
      <c r="F490" s="10" t="s">
        <v>26</v>
      </c>
      <c r="G490" s="14">
        <v>720</v>
      </c>
      <c r="H490" s="14">
        <v>4320</v>
      </c>
      <c r="I490" s="14">
        <v>8640</v>
      </c>
      <c r="J490" s="15">
        <v>0.5</v>
      </c>
    </row>
    <row r="491" spans="1:10" x14ac:dyDescent="0.25">
      <c r="A491" s="9">
        <v>27</v>
      </c>
      <c r="B491" s="16">
        <v>42370</v>
      </c>
      <c r="C491" s="11">
        <v>7</v>
      </c>
      <c r="D491" s="11" t="s">
        <v>21</v>
      </c>
      <c r="E491" s="11" t="s">
        <v>31</v>
      </c>
      <c r="F491" s="11" t="s">
        <v>26</v>
      </c>
      <c r="G491" s="17">
        <v>720</v>
      </c>
      <c r="H491" s="17">
        <v>5040</v>
      </c>
      <c r="I491" s="17">
        <v>8640</v>
      </c>
      <c r="J491" s="18">
        <v>0.58333333333333337</v>
      </c>
    </row>
    <row r="492" spans="1:10" x14ac:dyDescent="0.25">
      <c r="A492" s="8">
        <v>27</v>
      </c>
      <c r="B492" s="13">
        <v>42736</v>
      </c>
      <c r="C492" s="10">
        <v>7</v>
      </c>
      <c r="D492" s="10" t="s">
        <v>21</v>
      </c>
      <c r="E492" s="10" t="s">
        <v>31</v>
      </c>
      <c r="F492" s="10" t="s">
        <v>26</v>
      </c>
      <c r="G492" s="14">
        <v>720</v>
      </c>
      <c r="H492" s="14">
        <v>5040</v>
      </c>
      <c r="I492" s="14">
        <v>8640</v>
      </c>
      <c r="J492" s="15">
        <v>0.58333333333333337</v>
      </c>
    </row>
    <row r="493" spans="1:10" x14ac:dyDescent="0.25">
      <c r="A493" s="9">
        <v>27</v>
      </c>
      <c r="B493" s="16">
        <v>43101</v>
      </c>
      <c r="C493" s="11">
        <v>9</v>
      </c>
      <c r="D493" s="11" t="s">
        <v>21</v>
      </c>
      <c r="E493" s="11" t="s">
        <v>31</v>
      </c>
      <c r="F493" s="11" t="s">
        <v>26</v>
      </c>
      <c r="G493" s="17">
        <v>720</v>
      </c>
      <c r="H493" s="17">
        <v>6480</v>
      </c>
      <c r="I493" s="17">
        <v>8640</v>
      </c>
      <c r="J493" s="18">
        <v>0.75</v>
      </c>
    </row>
    <row r="494" spans="1:10" x14ac:dyDescent="0.25">
      <c r="A494" s="8">
        <v>27</v>
      </c>
      <c r="B494" s="13">
        <v>43466</v>
      </c>
      <c r="C494" s="10">
        <v>8</v>
      </c>
      <c r="D494" s="10" t="s">
        <v>21</v>
      </c>
      <c r="E494" s="10" t="s">
        <v>31</v>
      </c>
      <c r="F494" s="10" t="s">
        <v>26</v>
      </c>
      <c r="G494" s="14">
        <v>720</v>
      </c>
      <c r="H494" s="14">
        <v>5760</v>
      </c>
      <c r="I494" s="14">
        <v>8640</v>
      </c>
      <c r="J494" s="15">
        <v>0.66666666666666663</v>
      </c>
    </row>
    <row r="495" spans="1:10" x14ac:dyDescent="0.25">
      <c r="A495" s="9">
        <v>28</v>
      </c>
      <c r="B495" s="16">
        <v>36892</v>
      </c>
      <c r="C495" s="11">
        <v>6</v>
      </c>
      <c r="D495" s="11" t="s">
        <v>21</v>
      </c>
      <c r="E495" s="11" t="s">
        <v>31</v>
      </c>
      <c r="F495" s="11" t="s">
        <v>20</v>
      </c>
      <c r="G495" s="17">
        <v>560</v>
      </c>
      <c r="H495" s="17">
        <v>3360</v>
      </c>
      <c r="I495" s="17">
        <v>6720</v>
      </c>
      <c r="J495" s="18">
        <v>0.5</v>
      </c>
    </row>
    <row r="496" spans="1:10" x14ac:dyDescent="0.25">
      <c r="A496" s="8">
        <v>28</v>
      </c>
      <c r="B496" s="13">
        <v>37257</v>
      </c>
      <c r="C496" s="10">
        <v>8</v>
      </c>
      <c r="D496" s="10" t="s">
        <v>21</v>
      </c>
      <c r="E496" s="10" t="s">
        <v>31</v>
      </c>
      <c r="F496" s="10" t="s">
        <v>20</v>
      </c>
      <c r="G496" s="14">
        <v>560</v>
      </c>
      <c r="H496" s="14">
        <v>4480</v>
      </c>
      <c r="I496" s="14">
        <v>6720</v>
      </c>
      <c r="J496" s="15">
        <v>0.66666666666666663</v>
      </c>
    </row>
    <row r="497" spans="1:10" x14ac:dyDescent="0.25">
      <c r="A497" s="9">
        <v>28</v>
      </c>
      <c r="B497" s="16">
        <v>37622</v>
      </c>
      <c r="C497" s="11">
        <v>8</v>
      </c>
      <c r="D497" s="11" t="s">
        <v>21</v>
      </c>
      <c r="E497" s="11" t="s">
        <v>31</v>
      </c>
      <c r="F497" s="11" t="s">
        <v>20</v>
      </c>
      <c r="G497" s="17">
        <v>560</v>
      </c>
      <c r="H497" s="17">
        <v>4480</v>
      </c>
      <c r="I497" s="17">
        <v>6720</v>
      </c>
      <c r="J497" s="18">
        <v>0.66666666666666663</v>
      </c>
    </row>
    <row r="498" spans="1:10" x14ac:dyDescent="0.25">
      <c r="A498" s="8">
        <v>28</v>
      </c>
      <c r="B498" s="13">
        <v>37987</v>
      </c>
      <c r="C498" s="10">
        <v>6</v>
      </c>
      <c r="D498" s="10" t="s">
        <v>21</v>
      </c>
      <c r="E498" s="10" t="s">
        <v>31</v>
      </c>
      <c r="F498" s="10" t="s">
        <v>20</v>
      </c>
      <c r="G498" s="14">
        <v>560</v>
      </c>
      <c r="H498" s="14">
        <v>3360</v>
      </c>
      <c r="I498" s="14">
        <v>6720</v>
      </c>
      <c r="J498" s="15">
        <v>0.5</v>
      </c>
    </row>
    <row r="499" spans="1:10" x14ac:dyDescent="0.25">
      <c r="A499" s="9">
        <v>28</v>
      </c>
      <c r="B499" s="16">
        <v>38353</v>
      </c>
      <c r="C499" s="11">
        <v>9</v>
      </c>
      <c r="D499" s="11" t="s">
        <v>21</v>
      </c>
      <c r="E499" s="11" t="s">
        <v>31</v>
      </c>
      <c r="F499" s="11" t="s">
        <v>20</v>
      </c>
      <c r="G499" s="17">
        <v>560</v>
      </c>
      <c r="H499" s="17">
        <v>5040</v>
      </c>
      <c r="I499" s="17">
        <v>6720</v>
      </c>
      <c r="J499" s="18">
        <v>0.75</v>
      </c>
    </row>
    <row r="500" spans="1:10" x14ac:dyDescent="0.25">
      <c r="A500" s="8">
        <v>28</v>
      </c>
      <c r="B500" s="13">
        <v>38718</v>
      </c>
      <c r="C500" s="10">
        <v>9</v>
      </c>
      <c r="D500" s="10" t="s">
        <v>21</v>
      </c>
      <c r="E500" s="10" t="s">
        <v>31</v>
      </c>
      <c r="F500" s="10" t="s">
        <v>20</v>
      </c>
      <c r="G500" s="14">
        <v>560</v>
      </c>
      <c r="H500" s="14">
        <v>5040</v>
      </c>
      <c r="I500" s="14">
        <v>6720</v>
      </c>
      <c r="J500" s="15">
        <v>0.75</v>
      </c>
    </row>
    <row r="501" spans="1:10" x14ac:dyDescent="0.25">
      <c r="A501" s="9">
        <v>28</v>
      </c>
      <c r="B501" s="16">
        <v>39083</v>
      </c>
      <c r="C501" s="11">
        <v>7</v>
      </c>
      <c r="D501" s="11" t="s">
        <v>21</v>
      </c>
      <c r="E501" s="11" t="s">
        <v>31</v>
      </c>
      <c r="F501" s="11" t="s">
        <v>20</v>
      </c>
      <c r="G501" s="17">
        <v>560</v>
      </c>
      <c r="H501" s="17">
        <v>3920</v>
      </c>
      <c r="I501" s="17">
        <v>6720</v>
      </c>
      <c r="J501" s="18">
        <v>0.58333333333333337</v>
      </c>
    </row>
    <row r="502" spans="1:10" x14ac:dyDescent="0.25">
      <c r="A502" s="8">
        <v>28</v>
      </c>
      <c r="B502" s="13">
        <v>39448</v>
      </c>
      <c r="C502" s="10">
        <v>5</v>
      </c>
      <c r="D502" s="10" t="s">
        <v>21</v>
      </c>
      <c r="E502" s="10" t="s">
        <v>31</v>
      </c>
      <c r="F502" s="10" t="s">
        <v>20</v>
      </c>
      <c r="G502" s="14">
        <v>560</v>
      </c>
      <c r="H502" s="14">
        <v>2800</v>
      </c>
      <c r="I502" s="14">
        <v>6720</v>
      </c>
      <c r="J502" s="15">
        <v>0.41666666666666669</v>
      </c>
    </row>
    <row r="503" spans="1:10" x14ac:dyDescent="0.25">
      <c r="A503" s="9">
        <v>28</v>
      </c>
      <c r="B503" s="16">
        <v>39814</v>
      </c>
      <c r="C503" s="11">
        <v>9</v>
      </c>
      <c r="D503" s="11" t="s">
        <v>21</v>
      </c>
      <c r="E503" s="11" t="s">
        <v>31</v>
      </c>
      <c r="F503" s="11" t="s">
        <v>20</v>
      </c>
      <c r="G503" s="17">
        <v>560</v>
      </c>
      <c r="H503" s="17">
        <v>5040</v>
      </c>
      <c r="I503" s="17">
        <v>6720</v>
      </c>
      <c r="J503" s="18">
        <v>0.75</v>
      </c>
    </row>
    <row r="504" spans="1:10" x14ac:dyDescent="0.25">
      <c r="A504" s="8">
        <v>28</v>
      </c>
      <c r="B504" s="13">
        <v>40179</v>
      </c>
      <c r="C504" s="10">
        <v>7</v>
      </c>
      <c r="D504" s="10" t="s">
        <v>21</v>
      </c>
      <c r="E504" s="10" t="s">
        <v>31</v>
      </c>
      <c r="F504" s="10" t="s">
        <v>20</v>
      </c>
      <c r="G504" s="14">
        <v>560</v>
      </c>
      <c r="H504" s="14">
        <v>3920</v>
      </c>
      <c r="I504" s="14">
        <v>6720</v>
      </c>
      <c r="J504" s="15">
        <v>0.58333333333333337</v>
      </c>
    </row>
    <row r="505" spans="1:10" x14ac:dyDescent="0.25">
      <c r="A505" s="9">
        <v>28</v>
      </c>
      <c r="B505" s="16">
        <v>40544</v>
      </c>
      <c r="C505" s="11">
        <v>5</v>
      </c>
      <c r="D505" s="11" t="s">
        <v>21</v>
      </c>
      <c r="E505" s="11" t="s">
        <v>31</v>
      </c>
      <c r="F505" s="11" t="s">
        <v>20</v>
      </c>
      <c r="G505" s="17">
        <v>560</v>
      </c>
      <c r="H505" s="17">
        <v>2800</v>
      </c>
      <c r="I505" s="17">
        <v>6720</v>
      </c>
      <c r="J505" s="18">
        <v>0.41666666666666669</v>
      </c>
    </row>
    <row r="506" spans="1:10" x14ac:dyDescent="0.25">
      <c r="A506" s="8">
        <v>28</v>
      </c>
      <c r="B506" s="13">
        <v>40909</v>
      </c>
      <c r="C506" s="10">
        <v>8</v>
      </c>
      <c r="D506" s="10" t="s">
        <v>21</v>
      </c>
      <c r="E506" s="10" t="s">
        <v>31</v>
      </c>
      <c r="F506" s="10" t="s">
        <v>20</v>
      </c>
      <c r="G506" s="14">
        <v>560</v>
      </c>
      <c r="H506" s="14">
        <v>4480</v>
      </c>
      <c r="I506" s="14">
        <v>6720</v>
      </c>
      <c r="J506" s="15">
        <v>0.66666666666666663</v>
      </c>
    </row>
    <row r="507" spans="1:10" x14ac:dyDescent="0.25">
      <c r="A507" s="9">
        <v>28</v>
      </c>
      <c r="B507" s="16">
        <v>41275</v>
      </c>
      <c r="C507" s="11">
        <v>5</v>
      </c>
      <c r="D507" s="11" t="s">
        <v>21</v>
      </c>
      <c r="E507" s="11" t="s">
        <v>31</v>
      </c>
      <c r="F507" s="11" t="s">
        <v>20</v>
      </c>
      <c r="G507" s="17">
        <v>560</v>
      </c>
      <c r="H507" s="17">
        <v>2800</v>
      </c>
      <c r="I507" s="17">
        <v>6720</v>
      </c>
      <c r="J507" s="18">
        <v>0.41666666666666669</v>
      </c>
    </row>
    <row r="508" spans="1:10" x14ac:dyDescent="0.25">
      <c r="A508" s="8">
        <v>28</v>
      </c>
      <c r="B508" s="13">
        <v>41640</v>
      </c>
      <c r="C508" s="10">
        <v>9</v>
      </c>
      <c r="D508" s="10" t="s">
        <v>21</v>
      </c>
      <c r="E508" s="10" t="s">
        <v>31</v>
      </c>
      <c r="F508" s="10" t="s">
        <v>20</v>
      </c>
      <c r="G508" s="14">
        <v>560</v>
      </c>
      <c r="H508" s="14">
        <v>5040</v>
      </c>
      <c r="I508" s="14">
        <v>6720</v>
      </c>
      <c r="J508" s="15">
        <v>0.75</v>
      </c>
    </row>
    <row r="509" spans="1:10" x14ac:dyDescent="0.25">
      <c r="A509" s="9">
        <v>28</v>
      </c>
      <c r="B509" s="16">
        <v>42005</v>
      </c>
      <c r="C509" s="11">
        <v>5</v>
      </c>
      <c r="D509" s="11" t="s">
        <v>21</v>
      </c>
      <c r="E509" s="11" t="s">
        <v>31</v>
      </c>
      <c r="F509" s="11" t="s">
        <v>20</v>
      </c>
      <c r="G509" s="17">
        <v>560</v>
      </c>
      <c r="H509" s="17">
        <v>2800</v>
      </c>
      <c r="I509" s="17">
        <v>6720</v>
      </c>
      <c r="J509" s="18">
        <v>0.41666666666666669</v>
      </c>
    </row>
    <row r="510" spans="1:10" x14ac:dyDescent="0.25">
      <c r="A510" s="8">
        <v>28</v>
      </c>
      <c r="B510" s="13">
        <v>42370</v>
      </c>
      <c r="C510" s="10">
        <v>5</v>
      </c>
      <c r="D510" s="10" t="s">
        <v>21</v>
      </c>
      <c r="E510" s="10" t="s">
        <v>31</v>
      </c>
      <c r="F510" s="10" t="s">
        <v>20</v>
      </c>
      <c r="G510" s="14">
        <v>560</v>
      </c>
      <c r="H510" s="14">
        <v>2800</v>
      </c>
      <c r="I510" s="14">
        <v>6720</v>
      </c>
      <c r="J510" s="15">
        <v>0.41666666666666669</v>
      </c>
    </row>
    <row r="511" spans="1:10" x14ac:dyDescent="0.25">
      <c r="A511" s="9">
        <v>28</v>
      </c>
      <c r="B511" s="16">
        <v>42736</v>
      </c>
      <c r="C511" s="11">
        <v>5</v>
      </c>
      <c r="D511" s="11" t="s">
        <v>21</v>
      </c>
      <c r="E511" s="11" t="s">
        <v>31</v>
      </c>
      <c r="F511" s="11" t="s">
        <v>20</v>
      </c>
      <c r="G511" s="17">
        <v>560</v>
      </c>
      <c r="H511" s="17">
        <v>2800</v>
      </c>
      <c r="I511" s="17">
        <v>6720</v>
      </c>
      <c r="J511" s="18">
        <v>0.41666666666666669</v>
      </c>
    </row>
    <row r="512" spans="1:10" x14ac:dyDescent="0.25">
      <c r="A512" s="8">
        <v>28</v>
      </c>
      <c r="B512" s="13">
        <v>43101</v>
      </c>
      <c r="C512" s="10">
        <v>8</v>
      </c>
      <c r="D512" s="10" t="s">
        <v>21</v>
      </c>
      <c r="E512" s="10" t="s">
        <v>31</v>
      </c>
      <c r="F512" s="10" t="s">
        <v>20</v>
      </c>
      <c r="G512" s="14">
        <v>560</v>
      </c>
      <c r="H512" s="14">
        <v>4480</v>
      </c>
      <c r="I512" s="14">
        <v>6720</v>
      </c>
      <c r="J512" s="15">
        <v>0.66666666666666663</v>
      </c>
    </row>
    <row r="513" spans="1:10" x14ac:dyDescent="0.25">
      <c r="A513" s="9">
        <v>28</v>
      </c>
      <c r="B513" s="16">
        <v>43466</v>
      </c>
      <c r="C513" s="11">
        <v>5</v>
      </c>
      <c r="D513" s="11" t="s">
        <v>21</v>
      </c>
      <c r="E513" s="11" t="s">
        <v>31</v>
      </c>
      <c r="F513" s="11" t="s">
        <v>20</v>
      </c>
      <c r="G513" s="17">
        <v>560</v>
      </c>
      <c r="H513" s="17">
        <v>2800</v>
      </c>
      <c r="I513" s="17">
        <v>6720</v>
      </c>
      <c r="J513" s="18">
        <v>0.41666666666666669</v>
      </c>
    </row>
    <row r="514" spans="1:10" x14ac:dyDescent="0.25">
      <c r="A514" s="8">
        <v>29</v>
      </c>
      <c r="B514" s="13">
        <v>36892</v>
      </c>
      <c r="C514" s="10">
        <v>7</v>
      </c>
      <c r="D514" s="10" t="s">
        <v>21</v>
      </c>
      <c r="E514" s="10" t="s">
        <v>31</v>
      </c>
      <c r="F514" s="10" t="s">
        <v>28</v>
      </c>
      <c r="G514" s="14">
        <v>1440</v>
      </c>
      <c r="H514" s="14">
        <v>10080</v>
      </c>
      <c r="I514" s="14">
        <v>17280</v>
      </c>
      <c r="J514" s="15">
        <v>0.58333333333333337</v>
      </c>
    </row>
    <row r="515" spans="1:10" x14ac:dyDescent="0.25">
      <c r="A515" s="9">
        <v>29</v>
      </c>
      <c r="B515" s="16">
        <v>37257</v>
      </c>
      <c r="C515" s="11">
        <v>8</v>
      </c>
      <c r="D515" s="11" t="s">
        <v>21</v>
      </c>
      <c r="E515" s="11" t="s">
        <v>31</v>
      </c>
      <c r="F515" s="11" t="s">
        <v>28</v>
      </c>
      <c r="G515" s="17">
        <v>1440</v>
      </c>
      <c r="H515" s="17">
        <v>11520</v>
      </c>
      <c r="I515" s="17">
        <v>17280</v>
      </c>
      <c r="J515" s="18">
        <v>0.66666666666666663</v>
      </c>
    </row>
    <row r="516" spans="1:10" x14ac:dyDescent="0.25">
      <c r="A516" s="8">
        <v>29</v>
      </c>
      <c r="B516" s="13">
        <v>37622</v>
      </c>
      <c r="C516" s="10">
        <v>8</v>
      </c>
      <c r="D516" s="10" t="s">
        <v>21</v>
      </c>
      <c r="E516" s="10" t="s">
        <v>31</v>
      </c>
      <c r="F516" s="10" t="s">
        <v>28</v>
      </c>
      <c r="G516" s="14">
        <v>1440</v>
      </c>
      <c r="H516" s="14">
        <v>11520</v>
      </c>
      <c r="I516" s="14">
        <v>17280</v>
      </c>
      <c r="J516" s="15">
        <v>0.66666666666666663</v>
      </c>
    </row>
    <row r="517" spans="1:10" x14ac:dyDescent="0.25">
      <c r="A517" s="9">
        <v>29</v>
      </c>
      <c r="B517" s="16">
        <v>37987</v>
      </c>
      <c r="C517" s="11">
        <v>9</v>
      </c>
      <c r="D517" s="11" t="s">
        <v>21</v>
      </c>
      <c r="E517" s="11" t="s">
        <v>31</v>
      </c>
      <c r="F517" s="11" t="s">
        <v>28</v>
      </c>
      <c r="G517" s="17">
        <v>1440</v>
      </c>
      <c r="H517" s="17">
        <v>12960</v>
      </c>
      <c r="I517" s="17">
        <v>17280</v>
      </c>
      <c r="J517" s="18">
        <v>0.75</v>
      </c>
    </row>
    <row r="518" spans="1:10" x14ac:dyDescent="0.25">
      <c r="A518" s="8">
        <v>29</v>
      </c>
      <c r="B518" s="13">
        <v>38353</v>
      </c>
      <c r="C518" s="10">
        <v>9</v>
      </c>
      <c r="D518" s="10" t="s">
        <v>21</v>
      </c>
      <c r="E518" s="10" t="s">
        <v>31</v>
      </c>
      <c r="F518" s="10" t="s">
        <v>28</v>
      </c>
      <c r="G518" s="14">
        <v>1440</v>
      </c>
      <c r="H518" s="14">
        <v>12960</v>
      </c>
      <c r="I518" s="14">
        <v>17280</v>
      </c>
      <c r="J518" s="15">
        <v>0.75</v>
      </c>
    </row>
    <row r="519" spans="1:10" x14ac:dyDescent="0.25">
      <c r="A519" s="9">
        <v>29</v>
      </c>
      <c r="B519" s="16">
        <v>38718</v>
      </c>
      <c r="C519" s="11">
        <v>8</v>
      </c>
      <c r="D519" s="11" t="s">
        <v>21</v>
      </c>
      <c r="E519" s="11" t="s">
        <v>31</v>
      </c>
      <c r="F519" s="11" t="s">
        <v>28</v>
      </c>
      <c r="G519" s="17">
        <v>1440</v>
      </c>
      <c r="H519" s="17">
        <v>11520</v>
      </c>
      <c r="I519" s="17">
        <v>17280</v>
      </c>
      <c r="J519" s="18">
        <v>0.66666666666666663</v>
      </c>
    </row>
    <row r="520" spans="1:10" x14ac:dyDescent="0.25">
      <c r="A520" s="8">
        <v>29</v>
      </c>
      <c r="B520" s="13">
        <v>39083</v>
      </c>
      <c r="C520" s="10">
        <v>6</v>
      </c>
      <c r="D520" s="10" t="s">
        <v>21</v>
      </c>
      <c r="E520" s="10" t="s">
        <v>31</v>
      </c>
      <c r="F520" s="10" t="s">
        <v>28</v>
      </c>
      <c r="G520" s="14">
        <v>1440</v>
      </c>
      <c r="H520" s="14">
        <v>8640</v>
      </c>
      <c r="I520" s="14">
        <v>17280</v>
      </c>
      <c r="J520" s="15">
        <v>0.5</v>
      </c>
    </row>
    <row r="521" spans="1:10" x14ac:dyDescent="0.25">
      <c r="A521" s="9">
        <v>29</v>
      </c>
      <c r="B521" s="16">
        <v>39448</v>
      </c>
      <c r="C521" s="11">
        <v>8</v>
      </c>
      <c r="D521" s="11" t="s">
        <v>21</v>
      </c>
      <c r="E521" s="11" t="s">
        <v>31</v>
      </c>
      <c r="F521" s="11" t="s">
        <v>28</v>
      </c>
      <c r="G521" s="17">
        <v>1440</v>
      </c>
      <c r="H521" s="17">
        <v>11520</v>
      </c>
      <c r="I521" s="17">
        <v>17280</v>
      </c>
      <c r="J521" s="18">
        <v>0.66666666666666663</v>
      </c>
    </row>
    <row r="522" spans="1:10" x14ac:dyDescent="0.25">
      <c r="A522" s="8">
        <v>29</v>
      </c>
      <c r="B522" s="13">
        <v>39814</v>
      </c>
      <c r="C522" s="10">
        <v>8</v>
      </c>
      <c r="D522" s="10" t="s">
        <v>21</v>
      </c>
      <c r="E522" s="10" t="s">
        <v>31</v>
      </c>
      <c r="F522" s="10" t="s">
        <v>28</v>
      </c>
      <c r="G522" s="14">
        <v>1440</v>
      </c>
      <c r="H522" s="14">
        <v>11520</v>
      </c>
      <c r="I522" s="14">
        <v>17280</v>
      </c>
      <c r="J522" s="15">
        <v>0.66666666666666663</v>
      </c>
    </row>
    <row r="523" spans="1:10" x14ac:dyDescent="0.25">
      <c r="A523" s="9">
        <v>29</v>
      </c>
      <c r="B523" s="16">
        <v>40179</v>
      </c>
      <c r="C523" s="11">
        <v>6</v>
      </c>
      <c r="D523" s="11" t="s">
        <v>21</v>
      </c>
      <c r="E523" s="11" t="s">
        <v>31</v>
      </c>
      <c r="F523" s="11" t="s">
        <v>28</v>
      </c>
      <c r="G523" s="17">
        <v>1440</v>
      </c>
      <c r="H523" s="17">
        <v>8640</v>
      </c>
      <c r="I523" s="17">
        <v>17280</v>
      </c>
      <c r="J523" s="18">
        <v>0.5</v>
      </c>
    </row>
    <row r="524" spans="1:10" x14ac:dyDescent="0.25">
      <c r="A524" s="8">
        <v>29</v>
      </c>
      <c r="B524" s="13">
        <v>40544</v>
      </c>
      <c r="C524" s="10">
        <v>5</v>
      </c>
      <c r="D524" s="10" t="s">
        <v>21</v>
      </c>
      <c r="E524" s="10" t="s">
        <v>31</v>
      </c>
      <c r="F524" s="10" t="s">
        <v>28</v>
      </c>
      <c r="G524" s="14">
        <v>1440</v>
      </c>
      <c r="H524" s="14">
        <v>7200</v>
      </c>
      <c r="I524" s="14">
        <v>17280</v>
      </c>
      <c r="J524" s="15">
        <v>0.41666666666666669</v>
      </c>
    </row>
    <row r="525" spans="1:10" x14ac:dyDescent="0.25">
      <c r="A525" s="9">
        <v>29</v>
      </c>
      <c r="B525" s="16">
        <v>40909</v>
      </c>
      <c r="C525" s="11">
        <v>8</v>
      </c>
      <c r="D525" s="11" t="s">
        <v>21</v>
      </c>
      <c r="E525" s="11" t="s">
        <v>31</v>
      </c>
      <c r="F525" s="11" t="s">
        <v>28</v>
      </c>
      <c r="G525" s="17">
        <v>1440</v>
      </c>
      <c r="H525" s="17">
        <v>11520</v>
      </c>
      <c r="I525" s="17">
        <v>17280</v>
      </c>
      <c r="J525" s="18">
        <v>0.66666666666666663</v>
      </c>
    </row>
    <row r="526" spans="1:10" x14ac:dyDescent="0.25">
      <c r="A526" s="8">
        <v>29</v>
      </c>
      <c r="B526" s="13">
        <v>41275</v>
      </c>
      <c r="C526" s="10">
        <v>5</v>
      </c>
      <c r="D526" s="10" t="s">
        <v>21</v>
      </c>
      <c r="E526" s="10" t="s">
        <v>31</v>
      </c>
      <c r="F526" s="10" t="s">
        <v>28</v>
      </c>
      <c r="G526" s="14">
        <v>1440</v>
      </c>
      <c r="H526" s="14">
        <v>7200</v>
      </c>
      <c r="I526" s="14">
        <v>17280</v>
      </c>
      <c r="J526" s="15">
        <v>0.41666666666666669</v>
      </c>
    </row>
    <row r="527" spans="1:10" x14ac:dyDescent="0.25">
      <c r="A527" s="9">
        <v>29</v>
      </c>
      <c r="B527" s="16">
        <v>41640</v>
      </c>
      <c r="C527" s="11">
        <v>6</v>
      </c>
      <c r="D527" s="11" t="s">
        <v>21</v>
      </c>
      <c r="E527" s="11" t="s">
        <v>31</v>
      </c>
      <c r="F527" s="11" t="s">
        <v>28</v>
      </c>
      <c r="G527" s="17">
        <v>1440</v>
      </c>
      <c r="H527" s="17">
        <v>8640</v>
      </c>
      <c r="I527" s="17">
        <v>17280</v>
      </c>
      <c r="J527" s="18">
        <v>0.5</v>
      </c>
    </row>
    <row r="528" spans="1:10" x14ac:dyDescent="0.25">
      <c r="A528" s="8">
        <v>29</v>
      </c>
      <c r="B528" s="13">
        <v>42005</v>
      </c>
      <c r="C528" s="10">
        <v>7</v>
      </c>
      <c r="D528" s="10" t="s">
        <v>21</v>
      </c>
      <c r="E528" s="10" t="s">
        <v>31</v>
      </c>
      <c r="F528" s="10" t="s">
        <v>28</v>
      </c>
      <c r="G528" s="14">
        <v>1440</v>
      </c>
      <c r="H528" s="14">
        <v>10080</v>
      </c>
      <c r="I528" s="14">
        <v>17280</v>
      </c>
      <c r="J528" s="15">
        <v>0.58333333333333337</v>
      </c>
    </row>
    <row r="529" spans="1:10" x14ac:dyDescent="0.25">
      <c r="A529" s="9">
        <v>29</v>
      </c>
      <c r="B529" s="16">
        <v>42370</v>
      </c>
      <c r="C529" s="11">
        <v>6</v>
      </c>
      <c r="D529" s="11" t="s">
        <v>21</v>
      </c>
      <c r="E529" s="11" t="s">
        <v>31</v>
      </c>
      <c r="F529" s="11" t="s">
        <v>28</v>
      </c>
      <c r="G529" s="17">
        <v>1440</v>
      </c>
      <c r="H529" s="17">
        <v>8640</v>
      </c>
      <c r="I529" s="17">
        <v>17280</v>
      </c>
      <c r="J529" s="18">
        <v>0.5</v>
      </c>
    </row>
    <row r="530" spans="1:10" x14ac:dyDescent="0.25">
      <c r="A530" s="8">
        <v>29</v>
      </c>
      <c r="B530" s="13">
        <v>42736</v>
      </c>
      <c r="C530" s="10">
        <v>6</v>
      </c>
      <c r="D530" s="10" t="s">
        <v>21</v>
      </c>
      <c r="E530" s="10" t="s">
        <v>31</v>
      </c>
      <c r="F530" s="10" t="s">
        <v>28</v>
      </c>
      <c r="G530" s="14">
        <v>1440</v>
      </c>
      <c r="H530" s="14">
        <v>8640</v>
      </c>
      <c r="I530" s="14">
        <v>17280</v>
      </c>
      <c r="J530" s="15">
        <v>0.5</v>
      </c>
    </row>
    <row r="531" spans="1:10" x14ac:dyDescent="0.25">
      <c r="A531" s="9">
        <v>29</v>
      </c>
      <c r="B531" s="16">
        <v>43101</v>
      </c>
      <c r="C531" s="11">
        <v>7</v>
      </c>
      <c r="D531" s="11" t="s">
        <v>21</v>
      </c>
      <c r="E531" s="11" t="s">
        <v>31</v>
      </c>
      <c r="F531" s="11" t="s">
        <v>28</v>
      </c>
      <c r="G531" s="17">
        <v>1440</v>
      </c>
      <c r="H531" s="17">
        <v>10080</v>
      </c>
      <c r="I531" s="17">
        <v>17280</v>
      </c>
      <c r="J531" s="18">
        <v>0.58333333333333337</v>
      </c>
    </row>
    <row r="532" spans="1:10" x14ac:dyDescent="0.25">
      <c r="A532" s="8">
        <v>29</v>
      </c>
      <c r="B532" s="13">
        <v>43466</v>
      </c>
      <c r="C532" s="10">
        <v>9</v>
      </c>
      <c r="D532" s="10" t="s">
        <v>21</v>
      </c>
      <c r="E532" s="10" t="s">
        <v>31</v>
      </c>
      <c r="F532" s="10" t="s">
        <v>28</v>
      </c>
      <c r="G532" s="14">
        <v>1440</v>
      </c>
      <c r="H532" s="14">
        <v>12960</v>
      </c>
      <c r="I532" s="14">
        <v>17280</v>
      </c>
      <c r="J532" s="15">
        <v>0.75</v>
      </c>
    </row>
    <row r="533" spans="1:10" x14ac:dyDescent="0.25">
      <c r="A533" s="9">
        <v>30</v>
      </c>
      <c r="B533" s="16">
        <v>36892</v>
      </c>
      <c r="C533" s="11">
        <v>7</v>
      </c>
      <c r="D533" s="11" t="s">
        <v>21</v>
      </c>
      <c r="E533" s="11" t="s">
        <v>31</v>
      </c>
      <c r="F533" s="11" t="s">
        <v>30</v>
      </c>
      <c r="G533" s="17">
        <v>400</v>
      </c>
      <c r="H533" s="17">
        <v>2800</v>
      </c>
      <c r="I533" s="17">
        <v>4800</v>
      </c>
      <c r="J533" s="18">
        <v>0.58333333333333337</v>
      </c>
    </row>
    <row r="534" spans="1:10" x14ac:dyDescent="0.25">
      <c r="A534" s="8">
        <v>30</v>
      </c>
      <c r="B534" s="13">
        <v>37257</v>
      </c>
      <c r="C534" s="10">
        <v>8</v>
      </c>
      <c r="D534" s="10" t="s">
        <v>21</v>
      </c>
      <c r="E534" s="10" t="s">
        <v>31</v>
      </c>
      <c r="F534" s="10" t="s">
        <v>30</v>
      </c>
      <c r="G534" s="14">
        <v>400</v>
      </c>
      <c r="H534" s="14">
        <v>3200</v>
      </c>
      <c r="I534" s="14">
        <v>4800</v>
      </c>
      <c r="J534" s="15">
        <v>0.66666666666666663</v>
      </c>
    </row>
    <row r="535" spans="1:10" x14ac:dyDescent="0.25">
      <c r="A535" s="9">
        <v>30</v>
      </c>
      <c r="B535" s="16">
        <v>37622</v>
      </c>
      <c r="C535" s="11">
        <v>8</v>
      </c>
      <c r="D535" s="11" t="s">
        <v>21</v>
      </c>
      <c r="E535" s="11" t="s">
        <v>31</v>
      </c>
      <c r="F535" s="11" t="s">
        <v>30</v>
      </c>
      <c r="G535" s="17">
        <v>400</v>
      </c>
      <c r="H535" s="17">
        <v>3200</v>
      </c>
      <c r="I535" s="17">
        <v>4800</v>
      </c>
      <c r="J535" s="18">
        <v>0.66666666666666663</v>
      </c>
    </row>
    <row r="536" spans="1:10" x14ac:dyDescent="0.25">
      <c r="A536" s="8">
        <v>30</v>
      </c>
      <c r="B536" s="13">
        <v>37987</v>
      </c>
      <c r="C536" s="10">
        <v>8</v>
      </c>
      <c r="D536" s="10" t="s">
        <v>21</v>
      </c>
      <c r="E536" s="10" t="s">
        <v>31</v>
      </c>
      <c r="F536" s="10" t="s">
        <v>30</v>
      </c>
      <c r="G536" s="14">
        <v>400</v>
      </c>
      <c r="H536" s="14">
        <v>3200</v>
      </c>
      <c r="I536" s="14">
        <v>4800</v>
      </c>
      <c r="J536" s="15">
        <v>0.66666666666666663</v>
      </c>
    </row>
    <row r="537" spans="1:10" x14ac:dyDescent="0.25">
      <c r="A537" s="9">
        <v>30</v>
      </c>
      <c r="B537" s="16">
        <v>38353</v>
      </c>
      <c r="C537" s="11">
        <v>9</v>
      </c>
      <c r="D537" s="11" t="s">
        <v>21</v>
      </c>
      <c r="E537" s="11" t="s">
        <v>31</v>
      </c>
      <c r="F537" s="11" t="s">
        <v>30</v>
      </c>
      <c r="G537" s="17">
        <v>400</v>
      </c>
      <c r="H537" s="17">
        <v>3600</v>
      </c>
      <c r="I537" s="17">
        <v>4800</v>
      </c>
      <c r="J537" s="18">
        <v>0.75</v>
      </c>
    </row>
    <row r="538" spans="1:10" x14ac:dyDescent="0.25">
      <c r="A538" s="8">
        <v>30</v>
      </c>
      <c r="B538" s="13">
        <v>38718</v>
      </c>
      <c r="C538" s="10">
        <v>7</v>
      </c>
      <c r="D538" s="10" t="s">
        <v>21</v>
      </c>
      <c r="E538" s="10" t="s">
        <v>31</v>
      </c>
      <c r="F538" s="10" t="s">
        <v>30</v>
      </c>
      <c r="G538" s="14">
        <v>400</v>
      </c>
      <c r="H538" s="14">
        <v>2800</v>
      </c>
      <c r="I538" s="14">
        <v>4800</v>
      </c>
      <c r="J538" s="15">
        <v>0.58333333333333337</v>
      </c>
    </row>
    <row r="539" spans="1:10" x14ac:dyDescent="0.25">
      <c r="A539" s="9">
        <v>30</v>
      </c>
      <c r="B539" s="16">
        <v>39083</v>
      </c>
      <c r="C539" s="11">
        <v>8</v>
      </c>
      <c r="D539" s="11" t="s">
        <v>21</v>
      </c>
      <c r="E539" s="11" t="s">
        <v>31</v>
      </c>
      <c r="F539" s="11" t="s">
        <v>30</v>
      </c>
      <c r="G539" s="17">
        <v>400</v>
      </c>
      <c r="H539" s="17">
        <v>3200</v>
      </c>
      <c r="I539" s="17">
        <v>4800</v>
      </c>
      <c r="J539" s="18">
        <v>0.66666666666666663</v>
      </c>
    </row>
    <row r="540" spans="1:10" x14ac:dyDescent="0.25">
      <c r="A540" s="8">
        <v>30</v>
      </c>
      <c r="B540" s="13">
        <v>39448</v>
      </c>
      <c r="C540" s="10">
        <v>6</v>
      </c>
      <c r="D540" s="10" t="s">
        <v>21</v>
      </c>
      <c r="E540" s="10" t="s">
        <v>31</v>
      </c>
      <c r="F540" s="10" t="s">
        <v>30</v>
      </c>
      <c r="G540" s="14">
        <v>400</v>
      </c>
      <c r="H540" s="14">
        <v>2400</v>
      </c>
      <c r="I540" s="14">
        <v>4800</v>
      </c>
      <c r="J540" s="15">
        <v>0.5</v>
      </c>
    </row>
    <row r="541" spans="1:10" x14ac:dyDescent="0.25">
      <c r="A541" s="9">
        <v>30</v>
      </c>
      <c r="B541" s="16">
        <v>39814</v>
      </c>
      <c r="C541" s="11">
        <v>9</v>
      </c>
      <c r="D541" s="11" t="s">
        <v>21</v>
      </c>
      <c r="E541" s="11" t="s">
        <v>31</v>
      </c>
      <c r="F541" s="11" t="s">
        <v>30</v>
      </c>
      <c r="G541" s="17">
        <v>400</v>
      </c>
      <c r="H541" s="17">
        <v>3600</v>
      </c>
      <c r="I541" s="17">
        <v>4800</v>
      </c>
      <c r="J541" s="18">
        <v>0.75</v>
      </c>
    </row>
    <row r="542" spans="1:10" x14ac:dyDescent="0.25">
      <c r="A542" s="8">
        <v>30</v>
      </c>
      <c r="B542" s="13">
        <v>40179</v>
      </c>
      <c r="C542" s="10">
        <v>5</v>
      </c>
      <c r="D542" s="10" t="s">
        <v>21</v>
      </c>
      <c r="E542" s="10" t="s">
        <v>31</v>
      </c>
      <c r="F542" s="10" t="s">
        <v>30</v>
      </c>
      <c r="G542" s="14">
        <v>400</v>
      </c>
      <c r="H542" s="14">
        <v>2000</v>
      </c>
      <c r="I542" s="14">
        <v>4800</v>
      </c>
      <c r="J542" s="15">
        <v>0.41666666666666669</v>
      </c>
    </row>
    <row r="543" spans="1:10" x14ac:dyDescent="0.25">
      <c r="A543" s="9">
        <v>30</v>
      </c>
      <c r="B543" s="16">
        <v>40544</v>
      </c>
      <c r="C543" s="11">
        <v>5</v>
      </c>
      <c r="D543" s="11" t="s">
        <v>21</v>
      </c>
      <c r="E543" s="11" t="s">
        <v>31</v>
      </c>
      <c r="F543" s="11" t="s">
        <v>30</v>
      </c>
      <c r="G543" s="17">
        <v>400</v>
      </c>
      <c r="H543" s="17">
        <v>2000</v>
      </c>
      <c r="I543" s="17">
        <v>4800</v>
      </c>
      <c r="J543" s="18">
        <v>0.41666666666666669</v>
      </c>
    </row>
    <row r="544" spans="1:10" x14ac:dyDescent="0.25">
      <c r="A544" s="8">
        <v>30</v>
      </c>
      <c r="B544" s="13">
        <v>40909</v>
      </c>
      <c r="C544" s="10">
        <v>6</v>
      </c>
      <c r="D544" s="10" t="s">
        <v>21</v>
      </c>
      <c r="E544" s="10" t="s">
        <v>31</v>
      </c>
      <c r="F544" s="10" t="s">
        <v>30</v>
      </c>
      <c r="G544" s="14">
        <v>400</v>
      </c>
      <c r="H544" s="14">
        <v>2400</v>
      </c>
      <c r="I544" s="14">
        <v>4800</v>
      </c>
      <c r="J544" s="15">
        <v>0.5</v>
      </c>
    </row>
    <row r="545" spans="1:10" x14ac:dyDescent="0.25">
      <c r="A545" s="9">
        <v>30</v>
      </c>
      <c r="B545" s="16">
        <v>41275</v>
      </c>
      <c r="C545" s="11">
        <v>6</v>
      </c>
      <c r="D545" s="11" t="s">
        <v>21</v>
      </c>
      <c r="E545" s="11" t="s">
        <v>31</v>
      </c>
      <c r="F545" s="11" t="s">
        <v>30</v>
      </c>
      <c r="G545" s="17">
        <v>400</v>
      </c>
      <c r="H545" s="17">
        <v>2400</v>
      </c>
      <c r="I545" s="17">
        <v>4800</v>
      </c>
      <c r="J545" s="18">
        <v>0.5</v>
      </c>
    </row>
    <row r="546" spans="1:10" x14ac:dyDescent="0.25">
      <c r="A546" s="8">
        <v>30</v>
      </c>
      <c r="B546" s="13">
        <v>41640</v>
      </c>
      <c r="C546" s="10">
        <v>7</v>
      </c>
      <c r="D546" s="10" t="s">
        <v>21</v>
      </c>
      <c r="E546" s="10" t="s">
        <v>31</v>
      </c>
      <c r="F546" s="10" t="s">
        <v>30</v>
      </c>
      <c r="G546" s="14">
        <v>400</v>
      </c>
      <c r="H546" s="14">
        <v>2800</v>
      </c>
      <c r="I546" s="14">
        <v>4800</v>
      </c>
      <c r="J546" s="15">
        <v>0.58333333333333337</v>
      </c>
    </row>
    <row r="547" spans="1:10" x14ac:dyDescent="0.25">
      <c r="A547" s="9">
        <v>30</v>
      </c>
      <c r="B547" s="16">
        <v>42005</v>
      </c>
      <c r="C547" s="11">
        <v>5</v>
      </c>
      <c r="D547" s="11" t="s">
        <v>21</v>
      </c>
      <c r="E547" s="11" t="s">
        <v>31</v>
      </c>
      <c r="F547" s="11" t="s">
        <v>30</v>
      </c>
      <c r="G547" s="17">
        <v>400</v>
      </c>
      <c r="H547" s="17">
        <v>2000</v>
      </c>
      <c r="I547" s="17">
        <v>4800</v>
      </c>
      <c r="J547" s="18">
        <v>0.41666666666666669</v>
      </c>
    </row>
    <row r="548" spans="1:10" x14ac:dyDescent="0.25">
      <c r="A548" s="8">
        <v>30</v>
      </c>
      <c r="B548" s="13">
        <v>42370</v>
      </c>
      <c r="C548" s="10">
        <v>7</v>
      </c>
      <c r="D548" s="10" t="s">
        <v>21</v>
      </c>
      <c r="E548" s="10" t="s">
        <v>31</v>
      </c>
      <c r="F548" s="10" t="s">
        <v>30</v>
      </c>
      <c r="G548" s="14">
        <v>400</v>
      </c>
      <c r="H548" s="14">
        <v>2800</v>
      </c>
      <c r="I548" s="14">
        <v>4800</v>
      </c>
      <c r="J548" s="15">
        <v>0.58333333333333337</v>
      </c>
    </row>
    <row r="549" spans="1:10" x14ac:dyDescent="0.25">
      <c r="A549" s="9">
        <v>30</v>
      </c>
      <c r="B549" s="16">
        <v>42736</v>
      </c>
      <c r="C549" s="11">
        <v>7</v>
      </c>
      <c r="D549" s="11" t="s">
        <v>21</v>
      </c>
      <c r="E549" s="11" t="s">
        <v>31</v>
      </c>
      <c r="F549" s="11" t="s">
        <v>30</v>
      </c>
      <c r="G549" s="17">
        <v>400</v>
      </c>
      <c r="H549" s="17">
        <v>2800</v>
      </c>
      <c r="I549" s="17">
        <v>4800</v>
      </c>
      <c r="J549" s="18">
        <v>0.58333333333333337</v>
      </c>
    </row>
    <row r="550" spans="1:10" x14ac:dyDescent="0.25">
      <c r="A550" s="8">
        <v>30</v>
      </c>
      <c r="B550" s="13">
        <v>43101</v>
      </c>
      <c r="C550" s="10">
        <v>8</v>
      </c>
      <c r="D550" s="10" t="s">
        <v>21</v>
      </c>
      <c r="E550" s="10" t="s">
        <v>31</v>
      </c>
      <c r="F550" s="10" t="s">
        <v>30</v>
      </c>
      <c r="G550" s="14">
        <v>400</v>
      </c>
      <c r="H550" s="14">
        <v>3200</v>
      </c>
      <c r="I550" s="14">
        <v>4800</v>
      </c>
      <c r="J550" s="15">
        <v>0.66666666666666663</v>
      </c>
    </row>
    <row r="551" spans="1:10" x14ac:dyDescent="0.25">
      <c r="A551" s="9">
        <v>30</v>
      </c>
      <c r="B551" s="16">
        <v>43466</v>
      </c>
      <c r="C551" s="11">
        <v>9</v>
      </c>
      <c r="D551" s="11" t="s">
        <v>21</v>
      </c>
      <c r="E551" s="11" t="s">
        <v>31</v>
      </c>
      <c r="F551" s="11" t="s">
        <v>30</v>
      </c>
      <c r="G551" s="17">
        <v>400</v>
      </c>
      <c r="H551" s="17">
        <v>3600</v>
      </c>
      <c r="I551" s="17">
        <v>4800</v>
      </c>
      <c r="J551" s="18">
        <v>0.75</v>
      </c>
    </row>
    <row r="552" spans="1:10" x14ac:dyDescent="0.25">
      <c r="A552" s="8">
        <v>31</v>
      </c>
      <c r="B552" s="13">
        <v>36892</v>
      </c>
      <c r="C552" s="10">
        <v>8</v>
      </c>
      <c r="D552" s="10" t="s">
        <v>21</v>
      </c>
      <c r="E552" s="10" t="s">
        <v>31</v>
      </c>
      <c r="F552" s="10" t="s">
        <v>20</v>
      </c>
      <c r="G552" s="14">
        <v>480</v>
      </c>
      <c r="H552" s="14">
        <v>3840</v>
      </c>
      <c r="I552" s="14">
        <v>5760</v>
      </c>
      <c r="J552" s="15">
        <v>0.66666666666666663</v>
      </c>
    </row>
    <row r="553" spans="1:10" x14ac:dyDescent="0.25">
      <c r="A553" s="9">
        <v>31</v>
      </c>
      <c r="B553" s="16">
        <v>37257</v>
      </c>
      <c r="C553" s="11">
        <v>9</v>
      </c>
      <c r="D553" s="11" t="s">
        <v>21</v>
      </c>
      <c r="E553" s="11" t="s">
        <v>31</v>
      </c>
      <c r="F553" s="11" t="s">
        <v>20</v>
      </c>
      <c r="G553" s="17">
        <v>480</v>
      </c>
      <c r="H553" s="17">
        <v>4320</v>
      </c>
      <c r="I553" s="17">
        <v>5760</v>
      </c>
      <c r="J553" s="18">
        <v>0.75</v>
      </c>
    </row>
    <row r="554" spans="1:10" x14ac:dyDescent="0.25">
      <c r="A554" s="8">
        <v>31</v>
      </c>
      <c r="B554" s="13">
        <v>37622</v>
      </c>
      <c r="C554" s="10">
        <v>6</v>
      </c>
      <c r="D554" s="10" t="s">
        <v>21</v>
      </c>
      <c r="E554" s="10" t="s">
        <v>31</v>
      </c>
      <c r="F554" s="10" t="s">
        <v>20</v>
      </c>
      <c r="G554" s="14">
        <v>480</v>
      </c>
      <c r="H554" s="14">
        <v>2880</v>
      </c>
      <c r="I554" s="14">
        <v>5760</v>
      </c>
      <c r="J554" s="15">
        <v>0.5</v>
      </c>
    </row>
    <row r="555" spans="1:10" x14ac:dyDescent="0.25">
      <c r="A555" s="9">
        <v>31</v>
      </c>
      <c r="B555" s="16">
        <v>37987</v>
      </c>
      <c r="C555" s="11">
        <v>7</v>
      </c>
      <c r="D555" s="11" t="s">
        <v>21</v>
      </c>
      <c r="E555" s="11" t="s">
        <v>31</v>
      </c>
      <c r="F555" s="11" t="s">
        <v>20</v>
      </c>
      <c r="G555" s="17">
        <v>480</v>
      </c>
      <c r="H555" s="17">
        <v>3360</v>
      </c>
      <c r="I555" s="17">
        <v>5760</v>
      </c>
      <c r="J555" s="18">
        <v>0.58333333333333337</v>
      </c>
    </row>
    <row r="556" spans="1:10" x14ac:dyDescent="0.25">
      <c r="A556" s="8">
        <v>31</v>
      </c>
      <c r="B556" s="13">
        <v>38353</v>
      </c>
      <c r="C556" s="10">
        <v>6</v>
      </c>
      <c r="D556" s="10" t="s">
        <v>21</v>
      </c>
      <c r="E556" s="10" t="s">
        <v>31</v>
      </c>
      <c r="F556" s="10" t="s">
        <v>20</v>
      </c>
      <c r="G556" s="14">
        <v>480</v>
      </c>
      <c r="H556" s="14">
        <v>2880</v>
      </c>
      <c r="I556" s="14">
        <v>5760</v>
      </c>
      <c r="J556" s="15">
        <v>0.5</v>
      </c>
    </row>
    <row r="557" spans="1:10" x14ac:dyDescent="0.25">
      <c r="A557" s="9">
        <v>31</v>
      </c>
      <c r="B557" s="16">
        <v>38718</v>
      </c>
      <c r="C557" s="11">
        <v>8</v>
      </c>
      <c r="D557" s="11" t="s">
        <v>21</v>
      </c>
      <c r="E557" s="11" t="s">
        <v>31</v>
      </c>
      <c r="F557" s="11" t="s">
        <v>20</v>
      </c>
      <c r="G557" s="17">
        <v>480</v>
      </c>
      <c r="H557" s="17">
        <v>3840</v>
      </c>
      <c r="I557" s="17">
        <v>5760</v>
      </c>
      <c r="J557" s="18">
        <v>0.66666666666666663</v>
      </c>
    </row>
    <row r="558" spans="1:10" x14ac:dyDescent="0.25">
      <c r="A558" s="8">
        <v>31</v>
      </c>
      <c r="B558" s="13">
        <v>39083</v>
      </c>
      <c r="C558" s="10">
        <v>7</v>
      </c>
      <c r="D558" s="10" t="s">
        <v>21</v>
      </c>
      <c r="E558" s="10" t="s">
        <v>31</v>
      </c>
      <c r="F558" s="10" t="s">
        <v>20</v>
      </c>
      <c r="G558" s="14">
        <v>480</v>
      </c>
      <c r="H558" s="14">
        <v>3360</v>
      </c>
      <c r="I558" s="14">
        <v>5760</v>
      </c>
      <c r="J558" s="15">
        <v>0.58333333333333337</v>
      </c>
    </row>
    <row r="559" spans="1:10" x14ac:dyDescent="0.25">
      <c r="A559" s="9">
        <v>31</v>
      </c>
      <c r="B559" s="16">
        <v>39448</v>
      </c>
      <c r="C559" s="11">
        <v>7</v>
      </c>
      <c r="D559" s="11" t="s">
        <v>21</v>
      </c>
      <c r="E559" s="11" t="s">
        <v>31</v>
      </c>
      <c r="F559" s="11" t="s">
        <v>20</v>
      </c>
      <c r="G559" s="17">
        <v>480</v>
      </c>
      <c r="H559" s="17">
        <v>3360</v>
      </c>
      <c r="I559" s="17">
        <v>5760</v>
      </c>
      <c r="J559" s="18">
        <v>0.58333333333333337</v>
      </c>
    </row>
    <row r="560" spans="1:10" x14ac:dyDescent="0.25">
      <c r="A560" s="8">
        <v>31</v>
      </c>
      <c r="B560" s="13">
        <v>39814</v>
      </c>
      <c r="C560" s="10">
        <v>5</v>
      </c>
      <c r="D560" s="10" t="s">
        <v>21</v>
      </c>
      <c r="E560" s="10" t="s">
        <v>31</v>
      </c>
      <c r="F560" s="10" t="s">
        <v>20</v>
      </c>
      <c r="G560" s="14">
        <v>480</v>
      </c>
      <c r="H560" s="14">
        <v>2400</v>
      </c>
      <c r="I560" s="14">
        <v>5760</v>
      </c>
      <c r="J560" s="15">
        <v>0.41666666666666669</v>
      </c>
    </row>
    <row r="561" spans="1:10" x14ac:dyDescent="0.25">
      <c r="A561" s="9">
        <v>31</v>
      </c>
      <c r="B561" s="16">
        <v>40179</v>
      </c>
      <c r="C561" s="11">
        <v>7</v>
      </c>
      <c r="D561" s="11" t="s">
        <v>21</v>
      </c>
      <c r="E561" s="11" t="s">
        <v>31</v>
      </c>
      <c r="F561" s="11" t="s">
        <v>20</v>
      </c>
      <c r="G561" s="17">
        <v>480</v>
      </c>
      <c r="H561" s="17">
        <v>3360</v>
      </c>
      <c r="I561" s="17">
        <v>5760</v>
      </c>
      <c r="J561" s="18">
        <v>0.58333333333333337</v>
      </c>
    </row>
    <row r="562" spans="1:10" x14ac:dyDescent="0.25">
      <c r="A562" s="8">
        <v>31</v>
      </c>
      <c r="B562" s="13">
        <v>40544</v>
      </c>
      <c r="C562" s="10">
        <v>7</v>
      </c>
      <c r="D562" s="10" t="s">
        <v>21</v>
      </c>
      <c r="E562" s="10" t="s">
        <v>31</v>
      </c>
      <c r="F562" s="10" t="s">
        <v>20</v>
      </c>
      <c r="G562" s="14">
        <v>480</v>
      </c>
      <c r="H562" s="14">
        <v>3360</v>
      </c>
      <c r="I562" s="14">
        <v>5760</v>
      </c>
      <c r="J562" s="15">
        <v>0.58333333333333337</v>
      </c>
    </row>
    <row r="563" spans="1:10" x14ac:dyDescent="0.25">
      <c r="A563" s="9">
        <v>31</v>
      </c>
      <c r="B563" s="16">
        <v>40909</v>
      </c>
      <c r="C563" s="11">
        <v>9</v>
      </c>
      <c r="D563" s="11" t="s">
        <v>21</v>
      </c>
      <c r="E563" s="11" t="s">
        <v>31</v>
      </c>
      <c r="F563" s="11" t="s">
        <v>20</v>
      </c>
      <c r="G563" s="17">
        <v>480</v>
      </c>
      <c r="H563" s="17">
        <v>4320</v>
      </c>
      <c r="I563" s="17">
        <v>5760</v>
      </c>
      <c r="J563" s="18">
        <v>0.75</v>
      </c>
    </row>
    <row r="564" spans="1:10" x14ac:dyDescent="0.25">
      <c r="A564" s="8">
        <v>31</v>
      </c>
      <c r="B564" s="13">
        <v>41275</v>
      </c>
      <c r="C564" s="10">
        <v>9</v>
      </c>
      <c r="D564" s="10" t="s">
        <v>21</v>
      </c>
      <c r="E564" s="10" t="s">
        <v>31</v>
      </c>
      <c r="F564" s="10" t="s">
        <v>20</v>
      </c>
      <c r="G564" s="14">
        <v>480</v>
      </c>
      <c r="H564" s="14">
        <v>4320</v>
      </c>
      <c r="I564" s="14">
        <v>5760</v>
      </c>
      <c r="J564" s="15">
        <v>0.75</v>
      </c>
    </row>
    <row r="565" spans="1:10" x14ac:dyDescent="0.25">
      <c r="A565" s="9">
        <v>31</v>
      </c>
      <c r="B565" s="16">
        <v>41640</v>
      </c>
      <c r="C565" s="11">
        <v>7</v>
      </c>
      <c r="D565" s="11" t="s">
        <v>21</v>
      </c>
      <c r="E565" s="11" t="s">
        <v>31</v>
      </c>
      <c r="F565" s="11" t="s">
        <v>20</v>
      </c>
      <c r="G565" s="17">
        <v>480</v>
      </c>
      <c r="H565" s="17">
        <v>3360</v>
      </c>
      <c r="I565" s="17">
        <v>5760</v>
      </c>
      <c r="J565" s="18">
        <v>0.58333333333333337</v>
      </c>
    </row>
    <row r="566" spans="1:10" x14ac:dyDescent="0.25">
      <c r="A566" s="8">
        <v>31</v>
      </c>
      <c r="B566" s="13">
        <v>42005</v>
      </c>
      <c r="C566" s="10">
        <v>7</v>
      </c>
      <c r="D566" s="10" t="s">
        <v>21</v>
      </c>
      <c r="E566" s="10" t="s">
        <v>31</v>
      </c>
      <c r="F566" s="10" t="s">
        <v>20</v>
      </c>
      <c r="G566" s="14">
        <v>480</v>
      </c>
      <c r="H566" s="14">
        <v>3360</v>
      </c>
      <c r="I566" s="14">
        <v>5760</v>
      </c>
      <c r="J566" s="15">
        <v>0.58333333333333337</v>
      </c>
    </row>
    <row r="567" spans="1:10" x14ac:dyDescent="0.25">
      <c r="A567" s="9">
        <v>31</v>
      </c>
      <c r="B567" s="16">
        <v>42370</v>
      </c>
      <c r="C567" s="11">
        <v>9</v>
      </c>
      <c r="D567" s="11" t="s">
        <v>21</v>
      </c>
      <c r="E567" s="11" t="s">
        <v>31</v>
      </c>
      <c r="F567" s="11" t="s">
        <v>20</v>
      </c>
      <c r="G567" s="17">
        <v>480</v>
      </c>
      <c r="H567" s="17">
        <v>4320</v>
      </c>
      <c r="I567" s="17">
        <v>5760</v>
      </c>
      <c r="J567" s="18">
        <v>0.75</v>
      </c>
    </row>
    <row r="568" spans="1:10" x14ac:dyDescent="0.25">
      <c r="A568" s="8">
        <v>31</v>
      </c>
      <c r="B568" s="13">
        <v>42736</v>
      </c>
      <c r="C568" s="10">
        <v>9</v>
      </c>
      <c r="D568" s="10" t="s">
        <v>21</v>
      </c>
      <c r="E568" s="10" t="s">
        <v>31</v>
      </c>
      <c r="F568" s="10" t="s">
        <v>20</v>
      </c>
      <c r="G568" s="14">
        <v>480</v>
      </c>
      <c r="H568" s="14">
        <v>4320</v>
      </c>
      <c r="I568" s="14">
        <v>5760</v>
      </c>
      <c r="J568" s="15">
        <v>0.75</v>
      </c>
    </row>
    <row r="569" spans="1:10" x14ac:dyDescent="0.25">
      <c r="A569" s="9">
        <v>31</v>
      </c>
      <c r="B569" s="16">
        <v>43101</v>
      </c>
      <c r="C569" s="11">
        <v>11</v>
      </c>
      <c r="D569" s="11" t="s">
        <v>21</v>
      </c>
      <c r="E569" s="11" t="s">
        <v>31</v>
      </c>
      <c r="F569" s="11" t="s">
        <v>20</v>
      </c>
      <c r="G569" s="17">
        <v>480</v>
      </c>
      <c r="H569" s="17">
        <v>5280</v>
      </c>
      <c r="I569" s="17">
        <v>5760</v>
      </c>
      <c r="J569" s="18">
        <v>0.91666666666666663</v>
      </c>
    </row>
    <row r="570" spans="1:10" x14ac:dyDescent="0.25">
      <c r="A570" s="8">
        <v>31</v>
      </c>
      <c r="B570" s="13">
        <v>43466</v>
      </c>
      <c r="C570" s="10">
        <v>7</v>
      </c>
      <c r="D570" s="10" t="s">
        <v>21</v>
      </c>
      <c r="E570" s="10" t="s">
        <v>31</v>
      </c>
      <c r="F570" s="10" t="s">
        <v>20</v>
      </c>
      <c r="G570" s="14">
        <v>480</v>
      </c>
      <c r="H570" s="14">
        <v>3360</v>
      </c>
      <c r="I570" s="14">
        <v>5760</v>
      </c>
      <c r="J570" s="15">
        <v>0.58333333333333337</v>
      </c>
    </row>
    <row r="571" spans="1:10" x14ac:dyDescent="0.25">
      <c r="A571" s="9">
        <v>32</v>
      </c>
      <c r="B571" s="16">
        <v>36892</v>
      </c>
      <c r="C571" s="11">
        <v>8</v>
      </c>
      <c r="D571" s="11" t="s">
        <v>21</v>
      </c>
      <c r="E571" s="11" t="s">
        <v>45</v>
      </c>
      <c r="F571" s="11" t="s">
        <v>24</v>
      </c>
      <c r="G571" s="17">
        <v>650</v>
      </c>
      <c r="H571" s="17">
        <v>5200</v>
      </c>
      <c r="I571" s="17">
        <v>7800</v>
      </c>
      <c r="J571" s="18">
        <v>0.66666666666666663</v>
      </c>
    </row>
    <row r="572" spans="1:10" x14ac:dyDescent="0.25">
      <c r="A572" s="8">
        <v>32</v>
      </c>
      <c r="B572" s="13">
        <v>37257</v>
      </c>
      <c r="C572" s="10">
        <v>6</v>
      </c>
      <c r="D572" s="10" t="s">
        <v>21</v>
      </c>
      <c r="E572" s="10" t="s">
        <v>45</v>
      </c>
      <c r="F572" s="10" t="s">
        <v>24</v>
      </c>
      <c r="G572" s="14">
        <v>650</v>
      </c>
      <c r="H572" s="14">
        <v>3900</v>
      </c>
      <c r="I572" s="14">
        <v>7800</v>
      </c>
      <c r="J572" s="15">
        <v>0.5</v>
      </c>
    </row>
    <row r="573" spans="1:10" x14ac:dyDescent="0.25">
      <c r="A573" s="9">
        <v>32</v>
      </c>
      <c r="B573" s="16">
        <v>37622</v>
      </c>
      <c r="C573" s="11">
        <v>9</v>
      </c>
      <c r="D573" s="11" t="s">
        <v>21</v>
      </c>
      <c r="E573" s="11" t="s">
        <v>45</v>
      </c>
      <c r="F573" s="11" t="s">
        <v>24</v>
      </c>
      <c r="G573" s="17">
        <v>650</v>
      </c>
      <c r="H573" s="17">
        <v>5850</v>
      </c>
      <c r="I573" s="17">
        <v>7800</v>
      </c>
      <c r="J573" s="18">
        <v>0.75</v>
      </c>
    </row>
    <row r="574" spans="1:10" x14ac:dyDescent="0.25">
      <c r="A574" s="8">
        <v>32</v>
      </c>
      <c r="B574" s="13">
        <v>37987</v>
      </c>
      <c r="C574" s="10">
        <v>10</v>
      </c>
      <c r="D574" s="10" t="s">
        <v>21</v>
      </c>
      <c r="E574" s="10" t="s">
        <v>45</v>
      </c>
      <c r="F574" s="10" t="s">
        <v>24</v>
      </c>
      <c r="G574" s="14">
        <v>650</v>
      </c>
      <c r="H574" s="14">
        <v>6500</v>
      </c>
      <c r="I574" s="14">
        <v>7800</v>
      </c>
      <c r="J574" s="15">
        <v>0.83333333333333337</v>
      </c>
    </row>
    <row r="575" spans="1:10" x14ac:dyDescent="0.25">
      <c r="A575" s="9">
        <v>32</v>
      </c>
      <c r="B575" s="16">
        <v>38353</v>
      </c>
      <c r="C575" s="11">
        <v>9</v>
      </c>
      <c r="D575" s="11" t="s">
        <v>21</v>
      </c>
      <c r="E575" s="11" t="s">
        <v>45</v>
      </c>
      <c r="F575" s="11" t="s">
        <v>24</v>
      </c>
      <c r="G575" s="17">
        <v>650</v>
      </c>
      <c r="H575" s="17">
        <v>5850</v>
      </c>
      <c r="I575" s="17">
        <v>7800</v>
      </c>
      <c r="J575" s="18">
        <v>0.75</v>
      </c>
    </row>
    <row r="576" spans="1:10" x14ac:dyDescent="0.25">
      <c r="A576" s="8">
        <v>32</v>
      </c>
      <c r="B576" s="13">
        <v>38718</v>
      </c>
      <c r="C576" s="10">
        <v>9</v>
      </c>
      <c r="D576" s="10" t="s">
        <v>21</v>
      </c>
      <c r="E576" s="10" t="s">
        <v>45</v>
      </c>
      <c r="F576" s="10" t="s">
        <v>24</v>
      </c>
      <c r="G576" s="14">
        <v>650</v>
      </c>
      <c r="H576" s="14">
        <v>5850</v>
      </c>
      <c r="I576" s="14">
        <v>7800</v>
      </c>
      <c r="J576" s="15">
        <v>0.75</v>
      </c>
    </row>
    <row r="577" spans="1:10" x14ac:dyDescent="0.25">
      <c r="A577" s="9">
        <v>32</v>
      </c>
      <c r="B577" s="16">
        <v>39083</v>
      </c>
      <c r="C577" s="11">
        <v>10</v>
      </c>
      <c r="D577" s="11" t="s">
        <v>21</v>
      </c>
      <c r="E577" s="11" t="s">
        <v>45</v>
      </c>
      <c r="F577" s="11" t="s">
        <v>24</v>
      </c>
      <c r="G577" s="17">
        <v>650</v>
      </c>
      <c r="H577" s="17">
        <v>6500</v>
      </c>
      <c r="I577" s="17">
        <v>7800</v>
      </c>
      <c r="J577" s="18">
        <v>0.83333333333333337</v>
      </c>
    </row>
    <row r="578" spans="1:10" x14ac:dyDescent="0.25">
      <c r="A578" s="8">
        <v>32</v>
      </c>
      <c r="B578" s="13">
        <v>39448</v>
      </c>
      <c r="C578" s="10">
        <v>7</v>
      </c>
      <c r="D578" s="10" t="s">
        <v>21</v>
      </c>
      <c r="E578" s="10" t="s">
        <v>45</v>
      </c>
      <c r="F578" s="10" t="s">
        <v>24</v>
      </c>
      <c r="G578" s="14">
        <v>650</v>
      </c>
      <c r="H578" s="14">
        <v>4550</v>
      </c>
      <c r="I578" s="14">
        <v>7800</v>
      </c>
      <c r="J578" s="15">
        <v>0.58333333333333337</v>
      </c>
    </row>
    <row r="579" spans="1:10" x14ac:dyDescent="0.25">
      <c r="A579" s="9">
        <v>32</v>
      </c>
      <c r="B579" s="16">
        <v>39814</v>
      </c>
      <c r="C579" s="11">
        <v>9</v>
      </c>
      <c r="D579" s="11" t="s">
        <v>21</v>
      </c>
      <c r="E579" s="11" t="s">
        <v>45</v>
      </c>
      <c r="F579" s="11" t="s">
        <v>24</v>
      </c>
      <c r="G579" s="17">
        <v>650</v>
      </c>
      <c r="H579" s="17">
        <v>5850</v>
      </c>
      <c r="I579" s="17">
        <v>7800</v>
      </c>
      <c r="J579" s="18">
        <v>0.75</v>
      </c>
    </row>
    <row r="580" spans="1:10" x14ac:dyDescent="0.25">
      <c r="A580" s="8">
        <v>32</v>
      </c>
      <c r="B580" s="13">
        <v>40179</v>
      </c>
      <c r="C580" s="10">
        <v>10</v>
      </c>
      <c r="D580" s="10" t="s">
        <v>21</v>
      </c>
      <c r="E580" s="10" t="s">
        <v>45</v>
      </c>
      <c r="F580" s="10" t="s">
        <v>24</v>
      </c>
      <c r="G580" s="14">
        <v>650</v>
      </c>
      <c r="H580" s="14">
        <v>6500</v>
      </c>
      <c r="I580" s="14">
        <v>7800</v>
      </c>
      <c r="J580" s="15">
        <v>0.83333333333333337</v>
      </c>
    </row>
    <row r="581" spans="1:10" x14ac:dyDescent="0.25">
      <c r="A581" s="9">
        <v>32</v>
      </c>
      <c r="B581" s="16">
        <v>40544</v>
      </c>
      <c r="C581" s="11">
        <v>6</v>
      </c>
      <c r="D581" s="11" t="s">
        <v>21</v>
      </c>
      <c r="E581" s="11" t="s">
        <v>45</v>
      </c>
      <c r="F581" s="11" t="s">
        <v>24</v>
      </c>
      <c r="G581" s="17">
        <v>650</v>
      </c>
      <c r="H581" s="17">
        <v>3900</v>
      </c>
      <c r="I581" s="17">
        <v>7800</v>
      </c>
      <c r="J581" s="18">
        <v>0.5</v>
      </c>
    </row>
    <row r="582" spans="1:10" x14ac:dyDescent="0.25">
      <c r="A582" s="8">
        <v>32</v>
      </c>
      <c r="B582" s="13">
        <v>40909</v>
      </c>
      <c r="C582" s="10">
        <v>7</v>
      </c>
      <c r="D582" s="10" t="s">
        <v>21</v>
      </c>
      <c r="E582" s="10" t="s">
        <v>45</v>
      </c>
      <c r="F582" s="10" t="s">
        <v>24</v>
      </c>
      <c r="G582" s="14">
        <v>650</v>
      </c>
      <c r="H582" s="14">
        <v>4550</v>
      </c>
      <c r="I582" s="14">
        <v>7800</v>
      </c>
      <c r="J582" s="15">
        <v>0.58333333333333337</v>
      </c>
    </row>
    <row r="583" spans="1:10" x14ac:dyDescent="0.25">
      <c r="A583" s="9">
        <v>32</v>
      </c>
      <c r="B583" s="16">
        <v>41275</v>
      </c>
      <c r="C583" s="11">
        <v>7</v>
      </c>
      <c r="D583" s="11" t="s">
        <v>21</v>
      </c>
      <c r="E583" s="11" t="s">
        <v>45</v>
      </c>
      <c r="F583" s="11" t="s">
        <v>24</v>
      </c>
      <c r="G583" s="17">
        <v>650</v>
      </c>
      <c r="H583" s="17">
        <v>4550</v>
      </c>
      <c r="I583" s="17">
        <v>7800</v>
      </c>
      <c r="J583" s="18">
        <v>0.58333333333333337</v>
      </c>
    </row>
    <row r="584" spans="1:10" x14ac:dyDescent="0.25">
      <c r="A584" s="8">
        <v>32</v>
      </c>
      <c r="B584" s="13">
        <v>41640</v>
      </c>
      <c r="C584" s="10">
        <v>8</v>
      </c>
      <c r="D584" s="10" t="s">
        <v>21</v>
      </c>
      <c r="E584" s="10" t="s">
        <v>45</v>
      </c>
      <c r="F584" s="10" t="s">
        <v>24</v>
      </c>
      <c r="G584" s="14">
        <v>650</v>
      </c>
      <c r="H584" s="14">
        <v>5200</v>
      </c>
      <c r="I584" s="14">
        <v>7800</v>
      </c>
      <c r="J584" s="15">
        <v>0.66666666666666663</v>
      </c>
    </row>
    <row r="585" spans="1:10" x14ac:dyDescent="0.25">
      <c r="A585" s="9">
        <v>32</v>
      </c>
      <c r="B585" s="16">
        <v>42005</v>
      </c>
      <c r="C585" s="11">
        <v>8</v>
      </c>
      <c r="D585" s="11" t="s">
        <v>21</v>
      </c>
      <c r="E585" s="11" t="s">
        <v>45</v>
      </c>
      <c r="F585" s="11" t="s">
        <v>24</v>
      </c>
      <c r="G585" s="17">
        <v>650</v>
      </c>
      <c r="H585" s="17">
        <v>5200</v>
      </c>
      <c r="I585" s="17">
        <v>7800</v>
      </c>
      <c r="J585" s="18">
        <v>0.66666666666666663</v>
      </c>
    </row>
    <row r="586" spans="1:10" x14ac:dyDescent="0.25">
      <c r="A586" s="8">
        <v>32</v>
      </c>
      <c r="B586" s="13">
        <v>42370</v>
      </c>
      <c r="C586" s="10">
        <v>7</v>
      </c>
      <c r="D586" s="10" t="s">
        <v>21</v>
      </c>
      <c r="E586" s="10" t="s">
        <v>45</v>
      </c>
      <c r="F586" s="10" t="s">
        <v>24</v>
      </c>
      <c r="G586" s="14">
        <v>650</v>
      </c>
      <c r="H586" s="14">
        <v>4550</v>
      </c>
      <c r="I586" s="14">
        <v>7800</v>
      </c>
      <c r="J586" s="15">
        <v>0.58333333333333337</v>
      </c>
    </row>
    <row r="587" spans="1:10" x14ac:dyDescent="0.25">
      <c r="A587" s="9">
        <v>32</v>
      </c>
      <c r="B587" s="16">
        <v>42736</v>
      </c>
      <c r="C587" s="11">
        <v>7</v>
      </c>
      <c r="D587" s="11" t="s">
        <v>21</v>
      </c>
      <c r="E587" s="11" t="s">
        <v>45</v>
      </c>
      <c r="F587" s="11" t="s">
        <v>24</v>
      </c>
      <c r="G587" s="17">
        <v>650</v>
      </c>
      <c r="H587" s="17">
        <v>4550</v>
      </c>
      <c r="I587" s="17">
        <v>7800</v>
      </c>
      <c r="J587" s="18">
        <v>0.58333333333333337</v>
      </c>
    </row>
    <row r="588" spans="1:10" x14ac:dyDescent="0.25">
      <c r="A588" s="8">
        <v>32</v>
      </c>
      <c r="B588" s="13">
        <v>43101</v>
      </c>
      <c r="C588" s="10">
        <v>11</v>
      </c>
      <c r="D588" s="10" t="s">
        <v>21</v>
      </c>
      <c r="E588" s="10" t="s">
        <v>45</v>
      </c>
      <c r="F588" s="10" t="s">
        <v>24</v>
      </c>
      <c r="G588" s="14">
        <v>650</v>
      </c>
      <c r="H588" s="14">
        <v>7150</v>
      </c>
      <c r="I588" s="14">
        <v>7800</v>
      </c>
      <c r="J588" s="15">
        <v>0.91666666666666663</v>
      </c>
    </row>
    <row r="589" spans="1:10" x14ac:dyDescent="0.25">
      <c r="A589" s="9">
        <v>32</v>
      </c>
      <c r="B589" s="16">
        <v>43466</v>
      </c>
      <c r="C589" s="11">
        <v>10</v>
      </c>
      <c r="D589" s="11" t="s">
        <v>21</v>
      </c>
      <c r="E589" s="11" t="s">
        <v>45</v>
      </c>
      <c r="F589" s="11" t="s">
        <v>24</v>
      </c>
      <c r="G589" s="17">
        <v>650</v>
      </c>
      <c r="H589" s="17">
        <v>6500</v>
      </c>
      <c r="I589" s="17">
        <v>7800</v>
      </c>
      <c r="J589" s="18">
        <v>0.83333333333333337</v>
      </c>
    </row>
    <row r="590" spans="1:10" x14ac:dyDescent="0.25">
      <c r="A590" s="8">
        <v>33</v>
      </c>
      <c r="B590" s="13">
        <v>36892</v>
      </c>
      <c r="C590" s="10">
        <v>8</v>
      </c>
      <c r="D590" s="10" t="s">
        <v>21</v>
      </c>
      <c r="E590" s="10" t="s">
        <v>31</v>
      </c>
      <c r="F590" s="10" t="s">
        <v>26</v>
      </c>
      <c r="G590" s="14">
        <v>720</v>
      </c>
      <c r="H590" s="14">
        <v>5760</v>
      </c>
      <c r="I590" s="14">
        <v>8640</v>
      </c>
      <c r="J590" s="15">
        <v>0.66666666666666663</v>
      </c>
    </row>
    <row r="591" spans="1:10" x14ac:dyDescent="0.25">
      <c r="A591" s="9">
        <v>33</v>
      </c>
      <c r="B591" s="16">
        <v>37257</v>
      </c>
      <c r="C591" s="11">
        <v>6</v>
      </c>
      <c r="D591" s="11" t="s">
        <v>21</v>
      </c>
      <c r="E591" s="11" t="s">
        <v>31</v>
      </c>
      <c r="F591" s="11" t="s">
        <v>26</v>
      </c>
      <c r="G591" s="17">
        <v>720</v>
      </c>
      <c r="H591" s="17">
        <v>4320</v>
      </c>
      <c r="I591" s="17">
        <v>8640</v>
      </c>
      <c r="J591" s="18">
        <v>0.5</v>
      </c>
    </row>
    <row r="592" spans="1:10" x14ac:dyDescent="0.25">
      <c r="A592" s="8">
        <v>33</v>
      </c>
      <c r="B592" s="13">
        <v>37622</v>
      </c>
      <c r="C592" s="10">
        <v>8</v>
      </c>
      <c r="D592" s="10" t="s">
        <v>21</v>
      </c>
      <c r="E592" s="10" t="s">
        <v>31</v>
      </c>
      <c r="F592" s="10" t="s">
        <v>26</v>
      </c>
      <c r="G592" s="14">
        <v>720</v>
      </c>
      <c r="H592" s="14">
        <v>5760</v>
      </c>
      <c r="I592" s="14">
        <v>8640</v>
      </c>
      <c r="J592" s="15">
        <v>0.66666666666666663</v>
      </c>
    </row>
    <row r="593" spans="1:10" x14ac:dyDescent="0.25">
      <c r="A593" s="9">
        <v>33</v>
      </c>
      <c r="B593" s="16">
        <v>37987</v>
      </c>
      <c r="C593" s="11">
        <v>9</v>
      </c>
      <c r="D593" s="11" t="s">
        <v>21</v>
      </c>
      <c r="E593" s="11" t="s">
        <v>31</v>
      </c>
      <c r="F593" s="11" t="s">
        <v>26</v>
      </c>
      <c r="G593" s="17">
        <v>720</v>
      </c>
      <c r="H593" s="17">
        <v>6480</v>
      </c>
      <c r="I593" s="17">
        <v>8640</v>
      </c>
      <c r="J593" s="18">
        <v>0.75</v>
      </c>
    </row>
    <row r="594" spans="1:10" x14ac:dyDescent="0.25">
      <c r="A594" s="8">
        <v>33</v>
      </c>
      <c r="B594" s="13">
        <v>38353</v>
      </c>
      <c r="C594" s="10">
        <v>7</v>
      </c>
      <c r="D594" s="10" t="s">
        <v>21</v>
      </c>
      <c r="E594" s="10" t="s">
        <v>31</v>
      </c>
      <c r="F594" s="10" t="s">
        <v>26</v>
      </c>
      <c r="G594" s="14">
        <v>720</v>
      </c>
      <c r="H594" s="14">
        <v>5040</v>
      </c>
      <c r="I594" s="14">
        <v>8640</v>
      </c>
      <c r="J594" s="15">
        <v>0.58333333333333337</v>
      </c>
    </row>
    <row r="595" spans="1:10" x14ac:dyDescent="0.25">
      <c r="A595" s="9">
        <v>33</v>
      </c>
      <c r="B595" s="16">
        <v>38718</v>
      </c>
      <c r="C595" s="11">
        <v>9</v>
      </c>
      <c r="D595" s="11" t="s">
        <v>21</v>
      </c>
      <c r="E595" s="11" t="s">
        <v>31</v>
      </c>
      <c r="F595" s="11" t="s">
        <v>26</v>
      </c>
      <c r="G595" s="17">
        <v>720</v>
      </c>
      <c r="H595" s="17">
        <v>6480</v>
      </c>
      <c r="I595" s="17">
        <v>8640</v>
      </c>
      <c r="J595" s="18">
        <v>0.75</v>
      </c>
    </row>
    <row r="596" spans="1:10" x14ac:dyDescent="0.25">
      <c r="A596" s="8">
        <v>33</v>
      </c>
      <c r="B596" s="13">
        <v>39083</v>
      </c>
      <c r="C596" s="10">
        <v>6</v>
      </c>
      <c r="D596" s="10" t="s">
        <v>21</v>
      </c>
      <c r="E596" s="10" t="s">
        <v>31</v>
      </c>
      <c r="F596" s="10" t="s">
        <v>26</v>
      </c>
      <c r="G596" s="14">
        <v>720</v>
      </c>
      <c r="H596" s="14">
        <v>4320</v>
      </c>
      <c r="I596" s="14">
        <v>8640</v>
      </c>
      <c r="J596" s="15">
        <v>0.5</v>
      </c>
    </row>
    <row r="597" spans="1:10" x14ac:dyDescent="0.25">
      <c r="A597" s="9">
        <v>33</v>
      </c>
      <c r="B597" s="16">
        <v>39448</v>
      </c>
      <c r="C597" s="11">
        <v>9</v>
      </c>
      <c r="D597" s="11" t="s">
        <v>21</v>
      </c>
      <c r="E597" s="11" t="s">
        <v>31</v>
      </c>
      <c r="F597" s="11" t="s">
        <v>26</v>
      </c>
      <c r="G597" s="17">
        <v>720</v>
      </c>
      <c r="H597" s="17">
        <v>6480</v>
      </c>
      <c r="I597" s="17">
        <v>8640</v>
      </c>
      <c r="J597" s="18">
        <v>0.75</v>
      </c>
    </row>
    <row r="598" spans="1:10" x14ac:dyDescent="0.25">
      <c r="A598" s="8">
        <v>33</v>
      </c>
      <c r="B598" s="13">
        <v>39814</v>
      </c>
      <c r="C598" s="10">
        <v>6</v>
      </c>
      <c r="D598" s="10" t="s">
        <v>21</v>
      </c>
      <c r="E598" s="10" t="s">
        <v>31</v>
      </c>
      <c r="F598" s="10" t="s">
        <v>26</v>
      </c>
      <c r="G598" s="14">
        <v>720</v>
      </c>
      <c r="H598" s="14">
        <v>4320</v>
      </c>
      <c r="I598" s="14">
        <v>8640</v>
      </c>
      <c r="J598" s="15">
        <v>0.5</v>
      </c>
    </row>
    <row r="599" spans="1:10" x14ac:dyDescent="0.25">
      <c r="A599" s="9">
        <v>33</v>
      </c>
      <c r="B599" s="16">
        <v>40179</v>
      </c>
      <c r="C599" s="11">
        <v>6</v>
      </c>
      <c r="D599" s="11" t="s">
        <v>21</v>
      </c>
      <c r="E599" s="11" t="s">
        <v>31</v>
      </c>
      <c r="F599" s="11" t="s">
        <v>26</v>
      </c>
      <c r="G599" s="17">
        <v>720</v>
      </c>
      <c r="H599" s="17">
        <v>4320</v>
      </c>
      <c r="I599" s="17">
        <v>8640</v>
      </c>
      <c r="J599" s="18">
        <v>0.5</v>
      </c>
    </row>
    <row r="600" spans="1:10" x14ac:dyDescent="0.25">
      <c r="A600" s="8">
        <v>33</v>
      </c>
      <c r="B600" s="13">
        <v>40544</v>
      </c>
      <c r="C600" s="10">
        <v>8</v>
      </c>
      <c r="D600" s="10" t="s">
        <v>21</v>
      </c>
      <c r="E600" s="10" t="s">
        <v>31</v>
      </c>
      <c r="F600" s="10" t="s">
        <v>26</v>
      </c>
      <c r="G600" s="14">
        <v>720</v>
      </c>
      <c r="H600" s="14">
        <v>5760</v>
      </c>
      <c r="I600" s="14">
        <v>8640</v>
      </c>
      <c r="J600" s="15">
        <v>0.66666666666666663</v>
      </c>
    </row>
    <row r="601" spans="1:10" x14ac:dyDescent="0.25">
      <c r="A601" s="9">
        <v>33</v>
      </c>
      <c r="B601" s="16">
        <v>40909</v>
      </c>
      <c r="C601" s="11">
        <v>6</v>
      </c>
      <c r="D601" s="11" t="s">
        <v>21</v>
      </c>
      <c r="E601" s="11" t="s">
        <v>31</v>
      </c>
      <c r="F601" s="11" t="s">
        <v>26</v>
      </c>
      <c r="G601" s="17">
        <v>720</v>
      </c>
      <c r="H601" s="17">
        <v>4320</v>
      </c>
      <c r="I601" s="17">
        <v>8640</v>
      </c>
      <c r="J601" s="18">
        <v>0.5</v>
      </c>
    </row>
    <row r="602" spans="1:10" x14ac:dyDescent="0.25">
      <c r="A602" s="8">
        <v>33</v>
      </c>
      <c r="B602" s="13">
        <v>41275</v>
      </c>
      <c r="C602" s="10">
        <v>5</v>
      </c>
      <c r="D602" s="10" t="s">
        <v>21</v>
      </c>
      <c r="E602" s="10" t="s">
        <v>31</v>
      </c>
      <c r="F602" s="10" t="s">
        <v>26</v>
      </c>
      <c r="G602" s="14">
        <v>720</v>
      </c>
      <c r="H602" s="14">
        <v>3600</v>
      </c>
      <c r="I602" s="14">
        <v>8640</v>
      </c>
      <c r="J602" s="15">
        <v>0.41666666666666669</v>
      </c>
    </row>
    <row r="603" spans="1:10" x14ac:dyDescent="0.25">
      <c r="A603" s="9">
        <v>33</v>
      </c>
      <c r="B603" s="16">
        <v>41640</v>
      </c>
      <c r="C603" s="11">
        <v>6</v>
      </c>
      <c r="D603" s="11" t="s">
        <v>21</v>
      </c>
      <c r="E603" s="11" t="s">
        <v>31</v>
      </c>
      <c r="F603" s="11" t="s">
        <v>26</v>
      </c>
      <c r="G603" s="17">
        <v>720</v>
      </c>
      <c r="H603" s="17">
        <v>4320</v>
      </c>
      <c r="I603" s="17">
        <v>8640</v>
      </c>
      <c r="J603" s="18">
        <v>0.5</v>
      </c>
    </row>
    <row r="604" spans="1:10" x14ac:dyDescent="0.25">
      <c r="A604" s="8">
        <v>33</v>
      </c>
      <c r="B604" s="13">
        <v>42005</v>
      </c>
      <c r="C604" s="10">
        <v>7</v>
      </c>
      <c r="D604" s="10" t="s">
        <v>21</v>
      </c>
      <c r="E604" s="10" t="s">
        <v>31</v>
      </c>
      <c r="F604" s="10" t="s">
        <v>26</v>
      </c>
      <c r="G604" s="14">
        <v>720</v>
      </c>
      <c r="H604" s="14">
        <v>5040</v>
      </c>
      <c r="I604" s="14">
        <v>8640</v>
      </c>
      <c r="J604" s="15">
        <v>0.58333333333333337</v>
      </c>
    </row>
    <row r="605" spans="1:10" x14ac:dyDescent="0.25">
      <c r="A605" s="9">
        <v>33</v>
      </c>
      <c r="B605" s="16">
        <v>42370</v>
      </c>
      <c r="C605" s="11">
        <v>8</v>
      </c>
      <c r="D605" s="11" t="s">
        <v>21</v>
      </c>
      <c r="E605" s="11" t="s">
        <v>31</v>
      </c>
      <c r="F605" s="11" t="s">
        <v>26</v>
      </c>
      <c r="G605" s="17">
        <v>720</v>
      </c>
      <c r="H605" s="17">
        <v>5760</v>
      </c>
      <c r="I605" s="17">
        <v>8640</v>
      </c>
      <c r="J605" s="18">
        <v>0.66666666666666663</v>
      </c>
    </row>
    <row r="606" spans="1:10" x14ac:dyDescent="0.25">
      <c r="A606" s="8">
        <v>33</v>
      </c>
      <c r="B606" s="13">
        <v>42736</v>
      </c>
      <c r="C606" s="10">
        <v>8</v>
      </c>
      <c r="D606" s="10" t="s">
        <v>21</v>
      </c>
      <c r="E606" s="10" t="s">
        <v>31</v>
      </c>
      <c r="F606" s="10" t="s">
        <v>26</v>
      </c>
      <c r="G606" s="14">
        <v>720</v>
      </c>
      <c r="H606" s="14">
        <v>5760</v>
      </c>
      <c r="I606" s="14">
        <v>8640</v>
      </c>
      <c r="J606" s="15">
        <v>0.66666666666666663</v>
      </c>
    </row>
    <row r="607" spans="1:10" x14ac:dyDescent="0.25">
      <c r="A607" s="9">
        <v>33</v>
      </c>
      <c r="B607" s="16">
        <v>43101</v>
      </c>
      <c r="C607" s="11">
        <v>8</v>
      </c>
      <c r="D607" s="11" t="s">
        <v>21</v>
      </c>
      <c r="E607" s="11" t="s">
        <v>31</v>
      </c>
      <c r="F607" s="11" t="s">
        <v>26</v>
      </c>
      <c r="G607" s="17">
        <v>720</v>
      </c>
      <c r="H607" s="17">
        <v>5760</v>
      </c>
      <c r="I607" s="17">
        <v>8640</v>
      </c>
      <c r="J607" s="18">
        <v>0.66666666666666663</v>
      </c>
    </row>
    <row r="608" spans="1:10" x14ac:dyDescent="0.25">
      <c r="A608" s="8">
        <v>33</v>
      </c>
      <c r="B608" s="13">
        <v>43466</v>
      </c>
      <c r="C608" s="10">
        <v>7</v>
      </c>
      <c r="D608" s="10" t="s">
        <v>21</v>
      </c>
      <c r="E608" s="10" t="s">
        <v>31</v>
      </c>
      <c r="F608" s="10" t="s">
        <v>26</v>
      </c>
      <c r="G608" s="14">
        <v>720</v>
      </c>
      <c r="H608" s="14">
        <v>5040</v>
      </c>
      <c r="I608" s="14">
        <v>8640</v>
      </c>
      <c r="J608" s="15">
        <v>0.58333333333333337</v>
      </c>
    </row>
    <row r="609" spans="1:10" x14ac:dyDescent="0.25">
      <c r="A609" s="9">
        <v>34</v>
      </c>
      <c r="B609" s="16">
        <v>36892</v>
      </c>
      <c r="C609" s="11">
        <v>6</v>
      </c>
      <c r="D609" s="11" t="s">
        <v>21</v>
      </c>
      <c r="E609" s="11" t="s">
        <v>31</v>
      </c>
      <c r="F609" s="11" t="s">
        <v>20</v>
      </c>
      <c r="G609" s="17">
        <v>560</v>
      </c>
      <c r="H609" s="17">
        <v>3360</v>
      </c>
      <c r="I609" s="17">
        <v>6720</v>
      </c>
      <c r="J609" s="18">
        <v>0.5</v>
      </c>
    </row>
    <row r="610" spans="1:10" x14ac:dyDescent="0.25">
      <c r="A610" s="8">
        <v>34</v>
      </c>
      <c r="B610" s="13">
        <v>37257</v>
      </c>
      <c r="C610" s="10">
        <v>9</v>
      </c>
      <c r="D610" s="10" t="s">
        <v>21</v>
      </c>
      <c r="E610" s="10" t="s">
        <v>31</v>
      </c>
      <c r="F610" s="10" t="s">
        <v>20</v>
      </c>
      <c r="G610" s="14">
        <v>560</v>
      </c>
      <c r="H610" s="14">
        <v>5040</v>
      </c>
      <c r="I610" s="14">
        <v>6720</v>
      </c>
      <c r="J610" s="15">
        <v>0.75</v>
      </c>
    </row>
    <row r="611" spans="1:10" x14ac:dyDescent="0.25">
      <c r="A611" s="9">
        <v>34</v>
      </c>
      <c r="B611" s="16">
        <v>37622</v>
      </c>
      <c r="C611" s="11">
        <v>9</v>
      </c>
      <c r="D611" s="11" t="s">
        <v>21</v>
      </c>
      <c r="E611" s="11" t="s">
        <v>31</v>
      </c>
      <c r="F611" s="11" t="s">
        <v>20</v>
      </c>
      <c r="G611" s="17">
        <v>560</v>
      </c>
      <c r="H611" s="17">
        <v>5040</v>
      </c>
      <c r="I611" s="17">
        <v>6720</v>
      </c>
      <c r="J611" s="18">
        <v>0.75</v>
      </c>
    </row>
    <row r="612" spans="1:10" x14ac:dyDescent="0.25">
      <c r="A612" s="8">
        <v>34</v>
      </c>
      <c r="B612" s="13">
        <v>37987</v>
      </c>
      <c r="C612" s="10">
        <v>6</v>
      </c>
      <c r="D612" s="10" t="s">
        <v>21</v>
      </c>
      <c r="E612" s="10" t="s">
        <v>31</v>
      </c>
      <c r="F612" s="10" t="s">
        <v>20</v>
      </c>
      <c r="G612" s="14">
        <v>560</v>
      </c>
      <c r="H612" s="14">
        <v>3360</v>
      </c>
      <c r="I612" s="14">
        <v>6720</v>
      </c>
      <c r="J612" s="15">
        <v>0.5</v>
      </c>
    </row>
    <row r="613" spans="1:10" x14ac:dyDescent="0.25">
      <c r="A613" s="9">
        <v>34</v>
      </c>
      <c r="B613" s="16">
        <v>38353</v>
      </c>
      <c r="C613" s="11">
        <v>6</v>
      </c>
      <c r="D613" s="11" t="s">
        <v>21</v>
      </c>
      <c r="E613" s="11" t="s">
        <v>31</v>
      </c>
      <c r="F613" s="11" t="s">
        <v>20</v>
      </c>
      <c r="G613" s="17">
        <v>560</v>
      </c>
      <c r="H613" s="17">
        <v>3360</v>
      </c>
      <c r="I613" s="17">
        <v>6720</v>
      </c>
      <c r="J613" s="18">
        <v>0.5</v>
      </c>
    </row>
    <row r="614" spans="1:10" x14ac:dyDescent="0.25">
      <c r="A614" s="8">
        <v>34</v>
      </c>
      <c r="B614" s="13">
        <v>38718</v>
      </c>
      <c r="C614" s="10">
        <v>5</v>
      </c>
      <c r="D614" s="10" t="s">
        <v>21</v>
      </c>
      <c r="E614" s="10" t="s">
        <v>31</v>
      </c>
      <c r="F614" s="10" t="s">
        <v>20</v>
      </c>
      <c r="G614" s="14">
        <v>560</v>
      </c>
      <c r="H614" s="14">
        <v>2800</v>
      </c>
      <c r="I614" s="14">
        <v>6720</v>
      </c>
      <c r="J614" s="15">
        <v>0.41666666666666669</v>
      </c>
    </row>
    <row r="615" spans="1:10" x14ac:dyDescent="0.25">
      <c r="A615" s="9">
        <v>34</v>
      </c>
      <c r="B615" s="16">
        <v>39083</v>
      </c>
      <c r="C615" s="11">
        <v>5</v>
      </c>
      <c r="D615" s="11" t="s">
        <v>21</v>
      </c>
      <c r="E615" s="11" t="s">
        <v>31</v>
      </c>
      <c r="F615" s="11" t="s">
        <v>20</v>
      </c>
      <c r="G615" s="17">
        <v>560</v>
      </c>
      <c r="H615" s="17">
        <v>2800</v>
      </c>
      <c r="I615" s="17">
        <v>6720</v>
      </c>
      <c r="J615" s="18">
        <v>0.41666666666666669</v>
      </c>
    </row>
    <row r="616" spans="1:10" x14ac:dyDescent="0.25">
      <c r="A616" s="8">
        <v>34</v>
      </c>
      <c r="B616" s="13">
        <v>39448</v>
      </c>
      <c r="C616" s="10">
        <v>9</v>
      </c>
      <c r="D616" s="10" t="s">
        <v>21</v>
      </c>
      <c r="E616" s="10" t="s">
        <v>31</v>
      </c>
      <c r="F616" s="10" t="s">
        <v>20</v>
      </c>
      <c r="G616" s="14">
        <v>560</v>
      </c>
      <c r="H616" s="14">
        <v>5040</v>
      </c>
      <c r="I616" s="14">
        <v>6720</v>
      </c>
      <c r="J616" s="15">
        <v>0.75</v>
      </c>
    </row>
    <row r="617" spans="1:10" x14ac:dyDescent="0.25">
      <c r="A617" s="9">
        <v>34</v>
      </c>
      <c r="B617" s="16">
        <v>39814</v>
      </c>
      <c r="C617" s="11">
        <v>7</v>
      </c>
      <c r="D617" s="11" t="s">
        <v>21</v>
      </c>
      <c r="E617" s="11" t="s">
        <v>31</v>
      </c>
      <c r="F617" s="11" t="s">
        <v>20</v>
      </c>
      <c r="G617" s="17">
        <v>560</v>
      </c>
      <c r="H617" s="17">
        <v>3920</v>
      </c>
      <c r="I617" s="17">
        <v>6720</v>
      </c>
      <c r="J617" s="18">
        <v>0.58333333333333337</v>
      </c>
    </row>
    <row r="618" spans="1:10" x14ac:dyDescent="0.25">
      <c r="A618" s="8">
        <v>34</v>
      </c>
      <c r="B618" s="13">
        <v>40179</v>
      </c>
      <c r="C618" s="10">
        <v>5</v>
      </c>
      <c r="D618" s="10" t="s">
        <v>21</v>
      </c>
      <c r="E618" s="10" t="s">
        <v>31</v>
      </c>
      <c r="F618" s="10" t="s">
        <v>20</v>
      </c>
      <c r="G618" s="14">
        <v>560</v>
      </c>
      <c r="H618" s="14">
        <v>2800</v>
      </c>
      <c r="I618" s="14">
        <v>6720</v>
      </c>
      <c r="J618" s="15">
        <v>0.41666666666666669</v>
      </c>
    </row>
    <row r="619" spans="1:10" x14ac:dyDescent="0.25">
      <c r="A619" s="9">
        <v>34</v>
      </c>
      <c r="B619" s="16">
        <v>40544</v>
      </c>
      <c r="C619" s="11">
        <v>6</v>
      </c>
      <c r="D619" s="11" t="s">
        <v>21</v>
      </c>
      <c r="E619" s="11" t="s">
        <v>31</v>
      </c>
      <c r="F619" s="11" t="s">
        <v>20</v>
      </c>
      <c r="G619" s="17">
        <v>560</v>
      </c>
      <c r="H619" s="17">
        <v>3360</v>
      </c>
      <c r="I619" s="17">
        <v>6720</v>
      </c>
      <c r="J619" s="18">
        <v>0.5</v>
      </c>
    </row>
    <row r="620" spans="1:10" x14ac:dyDescent="0.25">
      <c r="A620" s="8">
        <v>34</v>
      </c>
      <c r="B620" s="13">
        <v>40909</v>
      </c>
      <c r="C620" s="10">
        <v>8</v>
      </c>
      <c r="D620" s="10" t="s">
        <v>21</v>
      </c>
      <c r="E620" s="10" t="s">
        <v>31</v>
      </c>
      <c r="F620" s="10" t="s">
        <v>20</v>
      </c>
      <c r="G620" s="14">
        <v>560</v>
      </c>
      <c r="H620" s="14">
        <v>4480</v>
      </c>
      <c r="I620" s="14">
        <v>6720</v>
      </c>
      <c r="J620" s="15">
        <v>0.66666666666666663</v>
      </c>
    </row>
    <row r="621" spans="1:10" x14ac:dyDescent="0.25">
      <c r="A621" s="9">
        <v>34</v>
      </c>
      <c r="B621" s="16">
        <v>41275</v>
      </c>
      <c r="C621" s="11">
        <v>9</v>
      </c>
      <c r="D621" s="11" t="s">
        <v>21</v>
      </c>
      <c r="E621" s="11" t="s">
        <v>31</v>
      </c>
      <c r="F621" s="11" t="s">
        <v>20</v>
      </c>
      <c r="G621" s="17">
        <v>560</v>
      </c>
      <c r="H621" s="17">
        <v>5040</v>
      </c>
      <c r="I621" s="17">
        <v>6720</v>
      </c>
      <c r="J621" s="18">
        <v>0.75</v>
      </c>
    </row>
    <row r="622" spans="1:10" x14ac:dyDescent="0.25">
      <c r="A622" s="8">
        <v>34</v>
      </c>
      <c r="B622" s="13">
        <v>41640</v>
      </c>
      <c r="C622" s="10">
        <v>9</v>
      </c>
      <c r="D622" s="10" t="s">
        <v>21</v>
      </c>
      <c r="E622" s="10" t="s">
        <v>31</v>
      </c>
      <c r="F622" s="10" t="s">
        <v>20</v>
      </c>
      <c r="G622" s="14">
        <v>560</v>
      </c>
      <c r="H622" s="14">
        <v>5040</v>
      </c>
      <c r="I622" s="14">
        <v>6720</v>
      </c>
      <c r="J622" s="15">
        <v>0.75</v>
      </c>
    </row>
    <row r="623" spans="1:10" x14ac:dyDescent="0.25">
      <c r="A623" s="9">
        <v>34</v>
      </c>
      <c r="B623" s="16">
        <v>42005</v>
      </c>
      <c r="C623" s="11">
        <v>5</v>
      </c>
      <c r="D623" s="11" t="s">
        <v>21</v>
      </c>
      <c r="E623" s="11" t="s">
        <v>31</v>
      </c>
      <c r="F623" s="11" t="s">
        <v>20</v>
      </c>
      <c r="G623" s="17">
        <v>560</v>
      </c>
      <c r="H623" s="17">
        <v>2800</v>
      </c>
      <c r="I623" s="17">
        <v>6720</v>
      </c>
      <c r="J623" s="18">
        <v>0.41666666666666669</v>
      </c>
    </row>
    <row r="624" spans="1:10" x14ac:dyDescent="0.25">
      <c r="A624" s="8">
        <v>34</v>
      </c>
      <c r="B624" s="13">
        <v>42370</v>
      </c>
      <c r="C624" s="10">
        <v>5</v>
      </c>
      <c r="D624" s="10" t="s">
        <v>21</v>
      </c>
      <c r="E624" s="10" t="s">
        <v>31</v>
      </c>
      <c r="F624" s="10" t="s">
        <v>20</v>
      </c>
      <c r="G624" s="14">
        <v>560</v>
      </c>
      <c r="H624" s="14">
        <v>2800</v>
      </c>
      <c r="I624" s="14">
        <v>6720</v>
      </c>
      <c r="J624" s="15">
        <v>0.41666666666666669</v>
      </c>
    </row>
    <row r="625" spans="1:10" x14ac:dyDescent="0.25">
      <c r="A625" s="9">
        <v>34</v>
      </c>
      <c r="B625" s="16">
        <v>42736</v>
      </c>
      <c r="C625" s="11">
        <v>5</v>
      </c>
      <c r="D625" s="11" t="s">
        <v>21</v>
      </c>
      <c r="E625" s="11" t="s">
        <v>31</v>
      </c>
      <c r="F625" s="11" t="s">
        <v>20</v>
      </c>
      <c r="G625" s="17">
        <v>560</v>
      </c>
      <c r="H625" s="17">
        <v>2800</v>
      </c>
      <c r="I625" s="17">
        <v>6720</v>
      </c>
      <c r="J625" s="18">
        <v>0.41666666666666669</v>
      </c>
    </row>
    <row r="626" spans="1:10" x14ac:dyDescent="0.25">
      <c r="A626" s="8">
        <v>34</v>
      </c>
      <c r="B626" s="13">
        <v>43101</v>
      </c>
      <c r="C626" s="10">
        <v>9</v>
      </c>
      <c r="D626" s="10" t="s">
        <v>21</v>
      </c>
      <c r="E626" s="10" t="s">
        <v>31</v>
      </c>
      <c r="F626" s="10" t="s">
        <v>20</v>
      </c>
      <c r="G626" s="14">
        <v>560</v>
      </c>
      <c r="H626" s="14">
        <v>5040</v>
      </c>
      <c r="I626" s="14">
        <v>6720</v>
      </c>
      <c r="J626" s="15">
        <v>0.75</v>
      </c>
    </row>
    <row r="627" spans="1:10" x14ac:dyDescent="0.25">
      <c r="A627" s="9">
        <v>34</v>
      </c>
      <c r="B627" s="16">
        <v>43466</v>
      </c>
      <c r="C627" s="11">
        <v>8</v>
      </c>
      <c r="D627" s="11" t="s">
        <v>21</v>
      </c>
      <c r="E627" s="11" t="s">
        <v>31</v>
      </c>
      <c r="F627" s="11" t="s">
        <v>20</v>
      </c>
      <c r="G627" s="17">
        <v>560</v>
      </c>
      <c r="H627" s="17">
        <v>4480</v>
      </c>
      <c r="I627" s="17">
        <v>6720</v>
      </c>
      <c r="J627" s="18">
        <v>0.66666666666666663</v>
      </c>
    </row>
    <row r="628" spans="1:10" x14ac:dyDescent="0.25">
      <c r="A628" s="8">
        <v>35</v>
      </c>
      <c r="B628" s="13">
        <v>36892</v>
      </c>
      <c r="C628" s="10">
        <v>9</v>
      </c>
      <c r="D628" s="10" t="s">
        <v>21</v>
      </c>
      <c r="E628" s="10" t="s">
        <v>31</v>
      </c>
      <c r="F628" s="10" t="s">
        <v>28</v>
      </c>
      <c r="G628" s="14">
        <v>1440</v>
      </c>
      <c r="H628" s="14">
        <v>12960</v>
      </c>
      <c r="I628" s="14">
        <v>17280</v>
      </c>
      <c r="J628" s="15">
        <v>0.75</v>
      </c>
    </row>
    <row r="629" spans="1:10" x14ac:dyDescent="0.25">
      <c r="A629" s="9">
        <v>35</v>
      </c>
      <c r="B629" s="16">
        <v>37257</v>
      </c>
      <c r="C629" s="11">
        <v>9</v>
      </c>
      <c r="D629" s="11" t="s">
        <v>21</v>
      </c>
      <c r="E629" s="11" t="s">
        <v>31</v>
      </c>
      <c r="F629" s="11" t="s">
        <v>28</v>
      </c>
      <c r="G629" s="17">
        <v>1440</v>
      </c>
      <c r="H629" s="17">
        <v>12960</v>
      </c>
      <c r="I629" s="17">
        <v>17280</v>
      </c>
      <c r="J629" s="18">
        <v>0.75</v>
      </c>
    </row>
    <row r="630" spans="1:10" x14ac:dyDescent="0.25">
      <c r="A630" s="8">
        <v>35</v>
      </c>
      <c r="B630" s="13">
        <v>37622</v>
      </c>
      <c r="C630" s="10">
        <v>9</v>
      </c>
      <c r="D630" s="10" t="s">
        <v>21</v>
      </c>
      <c r="E630" s="10" t="s">
        <v>31</v>
      </c>
      <c r="F630" s="10" t="s">
        <v>28</v>
      </c>
      <c r="G630" s="14">
        <v>1440</v>
      </c>
      <c r="H630" s="14">
        <v>12960</v>
      </c>
      <c r="I630" s="14">
        <v>17280</v>
      </c>
      <c r="J630" s="15">
        <v>0.75</v>
      </c>
    </row>
    <row r="631" spans="1:10" x14ac:dyDescent="0.25">
      <c r="A631" s="9">
        <v>35</v>
      </c>
      <c r="B631" s="16">
        <v>37987</v>
      </c>
      <c r="C631" s="11">
        <v>9</v>
      </c>
      <c r="D631" s="11" t="s">
        <v>21</v>
      </c>
      <c r="E631" s="11" t="s">
        <v>31</v>
      </c>
      <c r="F631" s="11" t="s">
        <v>28</v>
      </c>
      <c r="G631" s="17">
        <v>1440</v>
      </c>
      <c r="H631" s="17">
        <v>12960</v>
      </c>
      <c r="I631" s="17">
        <v>17280</v>
      </c>
      <c r="J631" s="18">
        <v>0.75</v>
      </c>
    </row>
    <row r="632" spans="1:10" x14ac:dyDescent="0.25">
      <c r="A632" s="8">
        <v>35</v>
      </c>
      <c r="B632" s="13">
        <v>38353</v>
      </c>
      <c r="C632" s="10">
        <v>9</v>
      </c>
      <c r="D632" s="10" t="s">
        <v>21</v>
      </c>
      <c r="E632" s="10" t="s">
        <v>31</v>
      </c>
      <c r="F632" s="10" t="s">
        <v>28</v>
      </c>
      <c r="G632" s="14">
        <v>1440</v>
      </c>
      <c r="H632" s="14">
        <v>12960</v>
      </c>
      <c r="I632" s="14">
        <v>17280</v>
      </c>
      <c r="J632" s="15">
        <v>0.75</v>
      </c>
    </row>
    <row r="633" spans="1:10" x14ac:dyDescent="0.25">
      <c r="A633" s="9">
        <v>35</v>
      </c>
      <c r="B633" s="16">
        <v>38718</v>
      </c>
      <c r="C633" s="11">
        <v>7</v>
      </c>
      <c r="D633" s="11" t="s">
        <v>21</v>
      </c>
      <c r="E633" s="11" t="s">
        <v>31</v>
      </c>
      <c r="F633" s="11" t="s">
        <v>28</v>
      </c>
      <c r="G633" s="17">
        <v>1440</v>
      </c>
      <c r="H633" s="17">
        <v>10080</v>
      </c>
      <c r="I633" s="17">
        <v>17280</v>
      </c>
      <c r="J633" s="18">
        <v>0.58333333333333337</v>
      </c>
    </row>
    <row r="634" spans="1:10" x14ac:dyDescent="0.25">
      <c r="A634" s="8">
        <v>35</v>
      </c>
      <c r="B634" s="13">
        <v>39083</v>
      </c>
      <c r="C634" s="10">
        <v>8</v>
      </c>
      <c r="D634" s="10" t="s">
        <v>21</v>
      </c>
      <c r="E634" s="10" t="s">
        <v>31</v>
      </c>
      <c r="F634" s="10" t="s">
        <v>28</v>
      </c>
      <c r="G634" s="14">
        <v>1440</v>
      </c>
      <c r="H634" s="14">
        <v>11520</v>
      </c>
      <c r="I634" s="14">
        <v>17280</v>
      </c>
      <c r="J634" s="15">
        <v>0.66666666666666663</v>
      </c>
    </row>
    <row r="635" spans="1:10" x14ac:dyDescent="0.25">
      <c r="A635" s="9">
        <v>35</v>
      </c>
      <c r="B635" s="16">
        <v>39448</v>
      </c>
      <c r="C635" s="11">
        <v>8</v>
      </c>
      <c r="D635" s="11" t="s">
        <v>21</v>
      </c>
      <c r="E635" s="11" t="s">
        <v>31</v>
      </c>
      <c r="F635" s="11" t="s">
        <v>28</v>
      </c>
      <c r="G635" s="17">
        <v>1440</v>
      </c>
      <c r="H635" s="17">
        <v>11520</v>
      </c>
      <c r="I635" s="17">
        <v>17280</v>
      </c>
      <c r="J635" s="18">
        <v>0.66666666666666663</v>
      </c>
    </row>
    <row r="636" spans="1:10" x14ac:dyDescent="0.25">
      <c r="A636" s="8">
        <v>35</v>
      </c>
      <c r="B636" s="13">
        <v>39814</v>
      </c>
      <c r="C636" s="10">
        <v>7</v>
      </c>
      <c r="D636" s="10" t="s">
        <v>21</v>
      </c>
      <c r="E636" s="10" t="s">
        <v>31</v>
      </c>
      <c r="F636" s="10" t="s">
        <v>28</v>
      </c>
      <c r="G636" s="14">
        <v>1440</v>
      </c>
      <c r="H636" s="14">
        <v>10080</v>
      </c>
      <c r="I636" s="14">
        <v>17280</v>
      </c>
      <c r="J636" s="15">
        <v>0.58333333333333337</v>
      </c>
    </row>
    <row r="637" spans="1:10" x14ac:dyDescent="0.25">
      <c r="A637" s="9">
        <v>35</v>
      </c>
      <c r="B637" s="16">
        <v>40179</v>
      </c>
      <c r="C637" s="11">
        <v>6</v>
      </c>
      <c r="D637" s="11" t="s">
        <v>21</v>
      </c>
      <c r="E637" s="11" t="s">
        <v>31</v>
      </c>
      <c r="F637" s="11" t="s">
        <v>28</v>
      </c>
      <c r="G637" s="17">
        <v>1440</v>
      </c>
      <c r="H637" s="17">
        <v>8640</v>
      </c>
      <c r="I637" s="17">
        <v>17280</v>
      </c>
      <c r="J637" s="18">
        <v>0.5</v>
      </c>
    </row>
    <row r="638" spans="1:10" x14ac:dyDescent="0.25">
      <c r="A638" s="8">
        <v>35</v>
      </c>
      <c r="B638" s="13">
        <v>40544</v>
      </c>
      <c r="C638" s="10">
        <v>8</v>
      </c>
      <c r="D638" s="10" t="s">
        <v>21</v>
      </c>
      <c r="E638" s="10" t="s">
        <v>31</v>
      </c>
      <c r="F638" s="10" t="s">
        <v>28</v>
      </c>
      <c r="G638" s="14">
        <v>1440</v>
      </c>
      <c r="H638" s="14">
        <v>11520</v>
      </c>
      <c r="I638" s="14">
        <v>17280</v>
      </c>
      <c r="J638" s="15">
        <v>0.66666666666666663</v>
      </c>
    </row>
    <row r="639" spans="1:10" x14ac:dyDescent="0.25">
      <c r="A639" s="9">
        <v>35</v>
      </c>
      <c r="B639" s="16">
        <v>40909</v>
      </c>
      <c r="C639" s="11">
        <v>6</v>
      </c>
      <c r="D639" s="11" t="s">
        <v>21</v>
      </c>
      <c r="E639" s="11" t="s">
        <v>31</v>
      </c>
      <c r="F639" s="11" t="s">
        <v>28</v>
      </c>
      <c r="G639" s="17">
        <v>1440</v>
      </c>
      <c r="H639" s="17">
        <v>8640</v>
      </c>
      <c r="I639" s="17">
        <v>17280</v>
      </c>
      <c r="J639" s="18">
        <v>0.5</v>
      </c>
    </row>
    <row r="640" spans="1:10" x14ac:dyDescent="0.25">
      <c r="A640" s="8">
        <v>35</v>
      </c>
      <c r="B640" s="13">
        <v>41275</v>
      </c>
      <c r="C640" s="10">
        <v>5</v>
      </c>
      <c r="D640" s="10" t="s">
        <v>21</v>
      </c>
      <c r="E640" s="10" t="s">
        <v>31</v>
      </c>
      <c r="F640" s="10" t="s">
        <v>28</v>
      </c>
      <c r="G640" s="14">
        <v>1440</v>
      </c>
      <c r="H640" s="14">
        <v>7200</v>
      </c>
      <c r="I640" s="14">
        <v>17280</v>
      </c>
      <c r="J640" s="15">
        <v>0.41666666666666669</v>
      </c>
    </row>
    <row r="641" spans="1:10" x14ac:dyDescent="0.25">
      <c r="A641" s="9">
        <v>35</v>
      </c>
      <c r="B641" s="16">
        <v>41640</v>
      </c>
      <c r="C641" s="11">
        <v>6</v>
      </c>
      <c r="D641" s="11" t="s">
        <v>21</v>
      </c>
      <c r="E641" s="11" t="s">
        <v>31</v>
      </c>
      <c r="F641" s="11" t="s">
        <v>28</v>
      </c>
      <c r="G641" s="17">
        <v>1440</v>
      </c>
      <c r="H641" s="17">
        <v>8640</v>
      </c>
      <c r="I641" s="17">
        <v>17280</v>
      </c>
      <c r="J641" s="18">
        <v>0.5</v>
      </c>
    </row>
    <row r="642" spans="1:10" x14ac:dyDescent="0.25">
      <c r="A642" s="8">
        <v>35</v>
      </c>
      <c r="B642" s="13">
        <v>42005</v>
      </c>
      <c r="C642" s="10">
        <v>5</v>
      </c>
      <c r="D642" s="10" t="s">
        <v>21</v>
      </c>
      <c r="E642" s="10" t="s">
        <v>31</v>
      </c>
      <c r="F642" s="10" t="s">
        <v>28</v>
      </c>
      <c r="G642" s="14">
        <v>1440</v>
      </c>
      <c r="H642" s="14">
        <v>7200</v>
      </c>
      <c r="I642" s="14">
        <v>17280</v>
      </c>
      <c r="J642" s="15">
        <v>0.41666666666666669</v>
      </c>
    </row>
    <row r="643" spans="1:10" x14ac:dyDescent="0.25">
      <c r="A643" s="9">
        <v>35</v>
      </c>
      <c r="B643" s="16">
        <v>42370</v>
      </c>
      <c r="C643" s="11">
        <v>5</v>
      </c>
      <c r="D643" s="11" t="s">
        <v>21</v>
      </c>
      <c r="E643" s="11" t="s">
        <v>31</v>
      </c>
      <c r="F643" s="11" t="s">
        <v>28</v>
      </c>
      <c r="G643" s="17">
        <v>1440</v>
      </c>
      <c r="H643" s="17">
        <v>7200</v>
      </c>
      <c r="I643" s="17">
        <v>17280</v>
      </c>
      <c r="J643" s="18">
        <v>0.41666666666666669</v>
      </c>
    </row>
    <row r="644" spans="1:10" x14ac:dyDescent="0.25">
      <c r="A644" s="8">
        <v>35</v>
      </c>
      <c r="B644" s="13">
        <v>42736</v>
      </c>
      <c r="C644" s="10">
        <v>5</v>
      </c>
      <c r="D644" s="10" t="s">
        <v>21</v>
      </c>
      <c r="E644" s="10" t="s">
        <v>31</v>
      </c>
      <c r="F644" s="10" t="s">
        <v>28</v>
      </c>
      <c r="G644" s="14">
        <v>1440</v>
      </c>
      <c r="H644" s="14">
        <v>7200</v>
      </c>
      <c r="I644" s="14">
        <v>17280</v>
      </c>
      <c r="J644" s="15">
        <v>0.41666666666666669</v>
      </c>
    </row>
    <row r="645" spans="1:10" x14ac:dyDescent="0.25">
      <c r="A645" s="9">
        <v>35</v>
      </c>
      <c r="B645" s="16">
        <v>43101</v>
      </c>
      <c r="C645" s="11">
        <v>8</v>
      </c>
      <c r="D645" s="11" t="s">
        <v>21</v>
      </c>
      <c r="E645" s="11" t="s">
        <v>31</v>
      </c>
      <c r="F645" s="11" t="s">
        <v>28</v>
      </c>
      <c r="G645" s="17">
        <v>1440</v>
      </c>
      <c r="H645" s="17">
        <v>11520</v>
      </c>
      <c r="I645" s="17">
        <v>17280</v>
      </c>
      <c r="J645" s="18">
        <v>0.66666666666666663</v>
      </c>
    </row>
    <row r="646" spans="1:10" x14ac:dyDescent="0.25">
      <c r="A646" s="8">
        <v>35</v>
      </c>
      <c r="B646" s="13">
        <v>43466</v>
      </c>
      <c r="C646" s="10">
        <v>9</v>
      </c>
      <c r="D646" s="10" t="s">
        <v>21</v>
      </c>
      <c r="E646" s="10" t="s">
        <v>31</v>
      </c>
      <c r="F646" s="10" t="s">
        <v>28</v>
      </c>
      <c r="G646" s="14">
        <v>1440</v>
      </c>
      <c r="H646" s="14">
        <v>12960</v>
      </c>
      <c r="I646" s="14">
        <v>17280</v>
      </c>
      <c r="J646" s="15">
        <v>0.75</v>
      </c>
    </row>
    <row r="647" spans="1:10" x14ac:dyDescent="0.25">
      <c r="A647" s="9">
        <v>36</v>
      </c>
      <c r="B647" s="16">
        <v>36892</v>
      </c>
      <c r="C647" s="11">
        <v>8</v>
      </c>
      <c r="D647" s="11" t="s">
        <v>21</v>
      </c>
      <c r="E647" s="11" t="s">
        <v>31</v>
      </c>
      <c r="F647" s="11" t="s">
        <v>30</v>
      </c>
      <c r="G647" s="17">
        <v>400</v>
      </c>
      <c r="H647" s="17">
        <v>3200</v>
      </c>
      <c r="I647" s="17">
        <v>4800</v>
      </c>
      <c r="J647" s="18">
        <v>0.66666666666666663</v>
      </c>
    </row>
    <row r="648" spans="1:10" x14ac:dyDescent="0.25">
      <c r="A648" s="8">
        <v>36</v>
      </c>
      <c r="B648" s="13">
        <v>37257</v>
      </c>
      <c r="C648" s="10">
        <v>9</v>
      </c>
      <c r="D648" s="10" t="s">
        <v>21</v>
      </c>
      <c r="E648" s="10" t="s">
        <v>31</v>
      </c>
      <c r="F648" s="10" t="s">
        <v>30</v>
      </c>
      <c r="G648" s="14">
        <v>400</v>
      </c>
      <c r="H648" s="14">
        <v>3600</v>
      </c>
      <c r="I648" s="14">
        <v>4800</v>
      </c>
      <c r="J648" s="15">
        <v>0.75</v>
      </c>
    </row>
    <row r="649" spans="1:10" x14ac:dyDescent="0.25">
      <c r="A649" s="9">
        <v>36</v>
      </c>
      <c r="B649" s="16">
        <v>37622</v>
      </c>
      <c r="C649" s="11">
        <v>9</v>
      </c>
      <c r="D649" s="11" t="s">
        <v>21</v>
      </c>
      <c r="E649" s="11" t="s">
        <v>31</v>
      </c>
      <c r="F649" s="11" t="s">
        <v>30</v>
      </c>
      <c r="G649" s="17">
        <v>400</v>
      </c>
      <c r="H649" s="17">
        <v>3600</v>
      </c>
      <c r="I649" s="17">
        <v>4800</v>
      </c>
      <c r="J649" s="18">
        <v>0.75</v>
      </c>
    </row>
    <row r="650" spans="1:10" x14ac:dyDescent="0.25">
      <c r="A650" s="8">
        <v>36</v>
      </c>
      <c r="B650" s="13">
        <v>37987</v>
      </c>
      <c r="C650" s="10">
        <v>8</v>
      </c>
      <c r="D650" s="10" t="s">
        <v>21</v>
      </c>
      <c r="E650" s="10" t="s">
        <v>31</v>
      </c>
      <c r="F650" s="10" t="s">
        <v>30</v>
      </c>
      <c r="G650" s="14">
        <v>400</v>
      </c>
      <c r="H650" s="14">
        <v>3200</v>
      </c>
      <c r="I650" s="14">
        <v>4800</v>
      </c>
      <c r="J650" s="15">
        <v>0.66666666666666663</v>
      </c>
    </row>
    <row r="651" spans="1:10" x14ac:dyDescent="0.25">
      <c r="A651" s="9">
        <v>36</v>
      </c>
      <c r="B651" s="16">
        <v>38353</v>
      </c>
      <c r="C651" s="11">
        <v>7</v>
      </c>
      <c r="D651" s="11" t="s">
        <v>21</v>
      </c>
      <c r="E651" s="11" t="s">
        <v>31</v>
      </c>
      <c r="F651" s="11" t="s">
        <v>30</v>
      </c>
      <c r="G651" s="17">
        <v>400</v>
      </c>
      <c r="H651" s="17">
        <v>2800</v>
      </c>
      <c r="I651" s="17">
        <v>4800</v>
      </c>
      <c r="J651" s="18">
        <v>0.58333333333333337</v>
      </c>
    </row>
    <row r="652" spans="1:10" x14ac:dyDescent="0.25">
      <c r="A652" s="8">
        <v>36</v>
      </c>
      <c r="B652" s="13">
        <v>38718</v>
      </c>
      <c r="C652" s="10">
        <v>9</v>
      </c>
      <c r="D652" s="10" t="s">
        <v>21</v>
      </c>
      <c r="E652" s="10" t="s">
        <v>31</v>
      </c>
      <c r="F652" s="10" t="s">
        <v>30</v>
      </c>
      <c r="G652" s="14">
        <v>400</v>
      </c>
      <c r="H652" s="14">
        <v>3600</v>
      </c>
      <c r="I652" s="14">
        <v>4800</v>
      </c>
      <c r="J652" s="15">
        <v>0.75</v>
      </c>
    </row>
    <row r="653" spans="1:10" x14ac:dyDescent="0.25">
      <c r="A653" s="9">
        <v>36</v>
      </c>
      <c r="B653" s="16">
        <v>39083</v>
      </c>
      <c r="C653" s="11">
        <v>9</v>
      </c>
      <c r="D653" s="11" t="s">
        <v>21</v>
      </c>
      <c r="E653" s="11" t="s">
        <v>31</v>
      </c>
      <c r="F653" s="11" t="s">
        <v>30</v>
      </c>
      <c r="G653" s="17">
        <v>400</v>
      </c>
      <c r="H653" s="17">
        <v>3600</v>
      </c>
      <c r="I653" s="17">
        <v>4800</v>
      </c>
      <c r="J653" s="18">
        <v>0.75</v>
      </c>
    </row>
    <row r="654" spans="1:10" x14ac:dyDescent="0.25">
      <c r="A654" s="8">
        <v>36</v>
      </c>
      <c r="B654" s="13">
        <v>39448</v>
      </c>
      <c r="C654" s="10">
        <v>7</v>
      </c>
      <c r="D654" s="10" t="s">
        <v>21</v>
      </c>
      <c r="E654" s="10" t="s">
        <v>31</v>
      </c>
      <c r="F654" s="10" t="s">
        <v>30</v>
      </c>
      <c r="G654" s="14">
        <v>400</v>
      </c>
      <c r="H654" s="14">
        <v>2800</v>
      </c>
      <c r="I654" s="14">
        <v>4800</v>
      </c>
      <c r="J654" s="15">
        <v>0.58333333333333337</v>
      </c>
    </row>
    <row r="655" spans="1:10" x14ac:dyDescent="0.25">
      <c r="A655" s="9">
        <v>36</v>
      </c>
      <c r="B655" s="16">
        <v>39814</v>
      </c>
      <c r="C655" s="11">
        <v>7</v>
      </c>
      <c r="D655" s="11" t="s">
        <v>21</v>
      </c>
      <c r="E655" s="11" t="s">
        <v>31</v>
      </c>
      <c r="F655" s="11" t="s">
        <v>30</v>
      </c>
      <c r="G655" s="17">
        <v>400</v>
      </c>
      <c r="H655" s="17">
        <v>2800</v>
      </c>
      <c r="I655" s="17">
        <v>4800</v>
      </c>
      <c r="J655" s="18">
        <v>0.58333333333333337</v>
      </c>
    </row>
    <row r="656" spans="1:10" x14ac:dyDescent="0.25">
      <c r="A656" s="8">
        <v>36</v>
      </c>
      <c r="B656" s="13">
        <v>40179</v>
      </c>
      <c r="C656" s="10">
        <v>5</v>
      </c>
      <c r="D656" s="10" t="s">
        <v>21</v>
      </c>
      <c r="E656" s="10" t="s">
        <v>31</v>
      </c>
      <c r="F656" s="10" t="s">
        <v>30</v>
      </c>
      <c r="G656" s="14">
        <v>400</v>
      </c>
      <c r="H656" s="14">
        <v>2000</v>
      </c>
      <c r="I656" s="14">
        <v>4800</v>
      </c>
      <c r="J656" s="15">
        <v>0.41666666666666669</v>
      </c>
    </row>
    <row r="657" spans="1:10" x14ac:dyDescent="0.25">
      <c r="A657" s="9">
        <v>36</v>
      </c>
      <c r="B657" s="16">
        <v>40544</v>
      </c>
      <c r="C657" s="11">
        <v>8</v>
      </c>
      <c r="D657" s="11" t="s">
        <v>21</v>
      </c>
      <c r="E657" s="11" t="s">
        <v>31</v>
      </c>
      <c r="F657" s="11" t="s">
        <v>30</v>
      </c>
      <c r="G657" s="17">
        <v>400</v>
      </c>
      <c r="H657" s="17">
        <v>3200</v>
      </c>
      <c r="I657" s="17">
        <v>4800</v>
      </c>
      <c r="J657" s="18">
        <v>0.66666666666666663</v>
      </c>
    </row>
    <row r="658" spans="1:10" x14ac:dyDescent="0.25">
      <c r="A658" s="8">
        <v>36</v>
      </c>
      <c r="B658" s="13">
        <v>40909</v>
      </c>
      <c r="C658" s="10">
        <v>5</v>
      </c>
      <c r="D658" s="10" t="s">
        <v>21</v>
      </c>
      <c r="E658" s="10" t="s">
        <v>31</v>
      </c>
      <c r="F658" s="10" t="s">
        <v>30</v>
      </c>
      <c r="G658" s="14">
        <v>400</v>
      </c>
      <c r="H658" s="14">
        <v>2000</v>
      </c>
      <c r="I658" s="14">
        <v>4800</v>
      </c>
      <c r="J658" s="15">
        <v>0.41666666666666669</v>
      </c>
    </row>
    <row r="659" spans="1:10" x14ac:dyDescent="0.25">
      <c r="A659" s="9">
        <v>36</v>
      </c>
      <c r="B659" s="16">
        <v>41275</v>
      </c>
      <c r="C659" s="11">
        <v>7</v>
      </c>
      <c r="D659" s="11" t="s">
        <v>21</v>
      </c>
      <c r="E659" s="11" t="s">
        <v>31</v>
      </c>
      <c r="F659" s="11" t="s">
        <v>30</v>
      </c>
      <c r="G659" s="17">
        <v>400</v>
      </c>
      <c r="H659" s="17">
        <v>2800</v>
      </c>
      <c r="I659" s="17">
        <v>4800</v>
      </c>
      <c r="J659" s="18">
        <v>0.58333333333333337</v>
      </c>
    </row>
    <row r="660" spans="1:10" x14ac:dyDescent="0.25">
      <c r="A660" s="8">
        <v>36</v>
      </c>
      <c r="B660" s="13">
        <v>41640</v>
      </c>
      <c r="C660" s="10">
        <v>9</v>
      </c>
      <c r="D660" s="10" t="s">
        <v>21</v>
      </c>
      <c r="E660" s="10" t="s">
        <v>31</v>
      </c>
      <c r="F660" s="10" t="s">
        <v>30</v>
      </c>
      <c r="G660" s="14">
        <v>400</v>
      </c>
      <c r="H660" s="14">
        <v>3600</v>
      </c>
      <c r="I660" s="14">
        <v>4800</v>
      </c>
      <c r="J660" s="15">
        <v>0.75</v>
      </c>
    </row>
    <row r="661" spans="1:10" x14ac:dyDescent="0.25">
      <c r="A661" s="9">
        <v>36</v>
      </c>
      <c r="B661" s="16">
        <v>42005</v>
      </c>
      <c r="C661" s="11">
        <v>9</v>
      </c>
      <c r="D661" s="11" t="s">
        <v>21</v>
      </c>
      <c r="E661" s="11" t="s">
        <v>31</v>
      </c>
      <c r="F661" s="11" t="s">
        <v>30</v>
      </c>
      <c r="G661" s="17">
        <v>400</v>
      </c>
      <c r="H661" s="17">
        <v>3600</v>
      </c>
      <c r="I661" s="17">
        <v>4800</v>
      </c>
      <c r="J661" s="18">
        <v>0.75</v>
      </c>
    </row>
    <row r="662" spans="1:10" x14ac:dyDescent="0.25">
      <c r="A662" s="8">
        <v>36</v>
      </c>
      <c r="B662" s="13">
        <v>42370</v>
      </c>
      <c r="C662" s="10">
        <v>8</v>
      </c>
      <c r="D662" s="10" t="s">
        <v>21</v>
      </c>
      <c r="E662" s="10" t="s">
        <v>31</v>
      </c>
      <c r="F662" s="10" t="s">
        <v>30</v>
      </c>
      <c r="G662" s="14">
        <v>400</v>
      </c>
      <c r="H662" s="14">
        <v>3200</v>
      </c>
      <c r="I662" s="14">
        <v>4800</v>
      </c>
      <c r="J662" s="15">
        <v>0.66666666666666663</v>
      </c>
    </row>
    <row r="663" spans="1:10" x14ac:dyDescent="0.25">
      <c r="A663" s="9">
        <v>36</v>
      </c>
      <c r="B663" s="16">
        <v>42736</v>
      </c>
      <c r="C663" s="11">
        <v>8</v>
      </c>
      <c r="D663" s="11" t="s">
        <v>21</v>
      </c>
      <c r="E663" s="11" t="s">
        <v>31</v>
      </c>
      <c r="F663" s="11" t="s">
        <v>30</v>
      </c>
      <c r="G663" s="17">
        <v>400</v>
      </c>
      <c r="H663" s="17">
        <v>3200</v>
      </c>
      <c r="I663" s="17">
        <v>4800</v>
      </c>
      <c r="J663" s="18">
        <v>0.66666666666666663</v>
      </c>
    </row>
    <row r="664" spans="1:10" x14ac:dyDescent="0.25">
      <c r="A664" s="8">
        <v>36</v>
      </c>
      <c r="B664" s="13">
        <v>43101</v>
      </c>
      <c r="C664" s="10">
        <v>8</v>
      </c>
      <c r="D664" s="10" t="s">
        <v>21</v>
      </c>
      <c r="E664" s="10" t="s">
        <v>31</v>
      </c>
      <c r="F664" s="10" t="s">
        <v>30</v>
      </c>
      <c r="G664" s="14">
        <v>400</v>
      </c>
      <c r="H664" s="14">
        <v>3200</v>
      </c>
      <c r="I664" s="14">
        <v>4800</v>
      </c>
      <c r="J664" s="15">
        <v>0.66666666666666663</v>
      </c>
    </row>
    <row r="665" spans="1:10" x14ac:dyDescent="0.25">
      <c r="A665" s="9">
        <v>36</v>
      </c>
      <c r="B665" s="16">
        <v>43466</v>
      </c>
      <c r="C665" s="11">
        <v>8</v>
      </c>
      <c r="D665" s="11" t="s">
        <v>21</v>
      </c>
      <c r="E665" s="11" t="s">
        <v>31</v>
      </c>
      <c r="F665" s="11" t="s">
        <v>30</v>
      </c>
      <c r="G665" s="17">
        <v>400</v>
      </c>
      <c r="H665" s="17">
        <v>3200</v>
      </c>
      <c r="I665" s="17">
        <v>4800</v>
      </c>
      <c r="J665" s="18">
        <v>0.66666666666666663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42BB8-4381-49E2-B7BA-EB8AED0002EC}">
  <dimension ref="A1:K298"/>
  <sheetViews>
    <sheetView workbookViewId="0">
      <selection activeCell="D2" sqref="D2"/>
    </sheetView>
  </sheetViews>
  <sheetFormatPr defaultRowHeight="15" x14ac:dyDescent="0.25"/>
  <cols>
    <col min="1" max="1" width="15.42578125" customWidth="1"/>
    <col min="2" max="2" width="17.28515625" customWidth="1"/>
    <col min="3" max="3" width="14.42578125" customWidth="1"/>
    <col min="4" max="4" width="15.140625" customWidth="1"/>
    <col min="5" max="5" width="15.85546875" customWidth="1"/>
    <col min="6" max="6" width="18.42578125" customWidth="1"/>
    <col min="7" max="7" width="14.85546875" customWidth="1"/>
    <col min="8" max="8" width="15.140625" customWidth="1"/>
    <col min="9" max="9" width="13.42578125" customWidth="1"/>
    <col min="10" max="10" width="11.28515625" customWidth="1"/>
    <col min="11" max="11" width="14.5703125" customWidth="1"/>
  </cols>
  <sheetData>
    <row r="1" spans="1:11" x14ac:dyDescent="0.25">
      <c r="A1" s="5" t="s">
        <v>7</v>
      </c>
      <c r="B1" s="6" t="s">
        <v>1</v>
      </c>
      <c r="C1" s="6" t="s">
        <v>8</v>
      </c>
      <c r="D1" s="6" t="s">
        <v>301</v>
      </c>
      <c r="E1" s="6" t="s">
        <v>302</v>
      </c>
      <c r="F1" s="6" t="s">
        <v>303</v>
      </c>
      <c r="G1" s="6" t="s">
        <v>304</v>
      </c>
      <c r="H1" s="6" t="s">
        <v>305</v>
      </c>
      <c r="I1" s="6" t="s">
        <v>306</v>
      </c>
      <c r="J1" s="7" t="s">
        <v>307</v>
      </c>
    </row>
    <row r="2" spans="1:11" x14ac:dyDescent="0.25">
      <c r="A2" s="8">
        <v>206</v>
      </c>
      <c r="B2" s="13">
        <v>36892</v>
      </c>
      <c r="C2" s="10">
        <v>9</v>
      </c>
      <c r="D2" s="10" t="s">
        <v>247</v>
      </c>
      <c r="E2" s="10" t="s">
        <v>248</v>
      </c>
      <c r="F2" s="10" t="s">
        <v>30</v>
      </c>
      <c r="G2" s="14">
        <v>3200</v>
      </c>
      <c r="H2" s="14">
        <v>28800</v>
      </c>
      <c r="I2" s="14">
        <v>38400</v>
      </c>
      <c r="J2" s="15">
        <v>0.75</v>
      </c>
    </row>
    <row r="3" spans="1:11" x14ac:dyDescent="0.25">
      <c r="A3" s="9">
        <v>206</v>
      </c>
      <c r="B3" s="16">
        <v>37257</v>
      </c>
      <c r="C3" s="11">
        <v>7</v>
      </c>
      <c r="D3" s="11" t="s">
        <v>247</v>
      </c>
      <c r="E3" s="11" t="s">
        <v>248</v>
      </c>
      <c r="F3" s="11" t="s">
        <v>30</v>
      </c>
      <c r="G3" s="17">
        <v>3200</v>
      </c>
      <c r="H3" s="17">
        <v>22400</v>
      </c>
      <c r="I3" s="17">
        <v>38400</v>
      </c>
      <c r="J3" s="18">
        <v>0.58333333333333337</v>
      </c>
      <c r="K3">
        <f>COUNT(J2:J298)</f>
        <v>297</v>
      </c>
    </row>
    <row r="4" spans="1:11" x14ac:dyDescent="0.25">
      <c r="A4" s="8">
        <v>206</v>
      </c>
      <c r="B4" s="13">
        <v>37622</v>
      </c>
      <c r="C4" s="10">
        <v>10</v>
      </c>
      <c r="D4" s="10" t="s">
        <v>247</v>
      </c>
      <c r="E4" s="10" t="s">
        <v>248</v>
      </c>
      <c r="F4" s="10" t="s">
        <v>30</v>
      </c>
      <c r="G4" s="14">
        <v>3200</v>
      </c>
      <c r="H4" s="14">
        <v>32000</v>
      </c>
      <c r="I4" s="14">
        <v>38400</v>
      </c>
      <c r="J4" s="15">
        <v>0.83333333333333337</v>
      </c>
      <c r="K4" s="4">
        <f>SUM(J2:J298)</f>
        <v>224.16666666666686</v>
      </c>
    </row>
    <row r="5" spans="1:11" x14ac:dyDescent="0.25">
      <c r="A5" s="9">
        <v>206</v>
      </c>
      <c r="B5" s="16">
        <v>37987</v>
      </c>
      <c r="C5" s="11">
        <v>10</v>
      </c>
      <c r="D5" s="11" t="s">
        <v>247</v>
      </c>
      <c r="E5" s="11" t="s">
        <v>248</v>
      </c>
      <c r="F5" s="11" t="s">
        <v>30</v>
      </c>
      <c r="G5" s="17">
        <v>3200</v>
      </c>
      <c r="H5" s="17">
        <v>32000</v>
      </c>
      <c r="I5" s="17">
        <v>38400</v>
      </c>
      <c r="J5" s="18">
        <v>0.83333333333333337</v>
      </c>
      <c r="K5" s="12">
        <f>K4/K3</f>
        <v>0.75476992143658872</v>
      </c>
    </row>
    <row r="6" spans="1:11" x14ac:dyDescent="0.25">
      <c r="A6" s="8">
        <v>206</v>
      </c>
      <c r="B6" s="13">
        <v>38353</v>
      </c>
      <c r="C6" s="10">
        <v>7</v>
      </c>
      <c r="D6" s="10" t="s">
        <v>247</v>
      </c>
      <c r="E6" s="10" t="s">
        <v>248</v>
      </c>
      <c r="F6" s="10" t="s">
        <v>30</v>
      </c>
      <c r="G6" s="14">
        <v>3200</v>
      </c>
      <c r="H6" s="14">
        <v>22400</v>
      </c>
      <c r="I6" s="14">
        <v>38400</v>
      </c>
      <c r="J6" s="15">
        <v>0.58333333333333337</v>
      </c>
    </row>
    <row r="7" spans="1:11" x14ac:dyDescent="0.25">
      <c r="A7" s="9">
        <v>206</v>
      </c>
      <c r="B7" s="16">
        <v>38718</v>
      </c>
      <c r="C7" s="11">
        <v>11</v>
      </c>
      <c r="D7" s="11" t="s">
        <v>247</v>
      </c>
      <c r="E7" s="11" t="s">
        <v>248</v>
      </c>
      <c r="F7" s="11" t="s">
        <v>30</v>
      </c>
      <c r="G7" s="17">
        <v>3200</v>
      </c>
      <c r="H7" s="17">
        <v>35200</v>
      </c>
      <c r="I7" s="17">
        <v>38400</v>
      </c>
      <c r="J7" s="18">
        <v>0.91666666666666663</v>
      </c>
    </row>
    <row r="8" spans="1:11" x14ac:dyDescent="0.25">
      <c r="A8" s="8">
        <v>206</v>
      </c>
      <c r="B8" s="13">
        <v>39083</v>
      </c>
      <c r="C8" s="10">
        <v>8</v>
      </c>
      <c r="D8" s="10" t="s">
        <v>247</v>
      </c>
      <c r="E8" s="10" t="s">
        <v>248</v>
      </c>
      <c r="F8" s="10" t="s">
        <v>30</v>
      </c>
      <c r="G8" s="14">
        <v>3200</v>
      </c>
      <c r="H8" s="14">
        <v>25600</v>
      </c>
      <c r="I8" s="14">
        <v>38400</v>
      </c>
      <c r="J8" s="15">
        <v>0.66666666666666663</v>
      </c>
    </row>
    <row r="9" spans="1:11" x14ac:dyDescent="0.25">
      <c r="A9" s="9">
        <v>206</v>
      </c>
      <c r="B9" s="16">
        <v>39448</v>
      </c>
      <c r="C9" s="11">
        <v>7</v>
      </c>
      <c r="D9" s="11" t="s">
        <v>247</v>
      </c>
      <c r="E9" s="11" t="s">
        <v>248</v>
      </c>
      <c r="F9" s="11" t="s">
        <v>30</v>
      </c>
      <c r="G9" s="17">
        <v>3200</v>
      </c>
      <c r="H9" s="17">
        <v>22400</v>
      </c>
      <c r="I9" s="17">
        <v>38400</v>
      </c>
      <c r="J9" s="18">
        <v>0.58333333333333337</v>
      </c>
    </row>
    <row r="10" spans="1:11" x14ac:dyDescent="0.25">
      <c r="A10" s="8">
        <v>206</v>
      </c>
      <c r="B10" s="13">
        <v>39814</v>
      </c>
      <c r="C10" s="10">
        <v>11</v>
      </c>
      <c r="D10" s="10" t="s">
        <v>247</v>
      </c>
      <c r="E10" s="10" t="s">
        <v>248</v>
      </c>
      <c r="F10" s="10" t="s">
        <v>30</v>
      </c>
      <c r="G10" s="14">
        <v>3200</v>
      </c>
      <c r="H10" s="14">
        <v>35200</v>
      </c>
      <c r="I10" s="14">
        <v>38400</v>
      </c>
      <c r="J10" s="15">
        <v>0.91666666666666663</v>
      </c>
    </row>
    <row r="11" spans="1:11" x14ac:dyDescent="0.25">
      <c r="A11" s="9">
        <v>206</v>
      </c>
      <c r="B11" s="16">
        <v>40179</v>
      </c>
      <c r="C11" s="11">
        <v>7</v>
      </c>
      <c r="D11" s="11" t="s">
        <v>247</v>
      </c>
      <c r="E11" s="11" t="s">
        <v>248</v>
      </c>
      <c r="F11" s="11" t="s">
        <v>30</v>
      </c>
      <c r="G11" s="17">
        <v>3200</v>
      </c>
      <c r="H11" s="17">
        <v>22400</v>
      </c>
      <c r="I11" s="17">
        <v>38400</v>
      </c>
      <c r="J11" s="18">
        <v>0.58333333333333337</v>
      </c>
    </row>
    <row r="12" spans="1:11" x14ac:dyDescent="0.25">
      <c r="A12" s="8">
        <v>206</v>
      </c>
      <c r="B12" s="13">
        <v>40544</v>
      </c>
      <c r="C12" s="10">
        <v>8</v>
      </c>
      <c r="D12" s="10" t="s">
        <v>247</v>
      </c>
      <c r="E12" s="10" t="s">
        <v>248</v>
      </c>
      <c r="F12" s="10" t="s">
        <v>30</v>
      </c>
      <c r="G12" s="14">
        <v>3200</v>
      </c>
      <c r="H12" s="14">
        <v>25600</v>
      </c>
      <c r="I12" s="14">
        <v>38400</v>
      </c>
      <c r="J12" s="15">
        <v>0.66666666666666663</v>
      </c>
    </row>
    <row r="13" spans="1:11" x14ac:dyDescent="0.25">
      <c r="A13" s="9">
        <v>206</v>
      </c>
      <c r="B13" s="16">
        <v>40909</v>
      </c>
      <c r="C13" s="11">
        <v>9</v>
      </c>
      <c r="D13" s="11" t="s">
        <v>247</v>
      </c>
      <c r="E13" s="11" t="s">
        <v>248</v>
      </c>
      <c r="F13" s="11" t="s">
        <v>30</v>
      </c>
      <c r="G13" s="17">
        <v>3200</v>
      </c>
      <c r="H13" s="17">
        <v>28800</v>
      </c>
      <c r="I13" s="17">
        <v>38400</v>
      </c>
      <c r="J13" s="18">
        <v>0.75</v>
      </c>
    </row>
    <row r="14" spans="1:11" x14ac:dyDescent="0.25">
      <c r="A14" s="8">
        <v>206</v>
      </c>
      <c r="B14" s="13">
        <v>41275</v>
      </c>
      <c r="C14" s="10">
        <v>9</v>
      </c>
      <c r="D14" s="10" t="s">
        <v>247</v>
      </c>
      <c r="E14" s="10" t="s">
        <v>248</v>
      </c>
      <c r="F14" s="10" t="s">
        <v>30</v>
      </c>
      <c r="G14" s="14">
        <v>3200</v>
      </c>
      <c r="H14" s="14">
        <v>28800</v>
      </c>
      <c r="I14" s="14">
        <v>38400</v>
      </c>
      <c r="J14" s="15">
        <v>0.75</v>
      </c>
    </row>
    <row r="15" spans="1:11" x14ac:dyDescent="0.25">
      <c r="A15" s="9">
        <v>206</v>
      </c>
      <c r="B15" s="16">
        <v>41640</v>
      </c>
      <c r="C15" s="11">
        <v>9</v>
      </c>
      <c r="D15" s="11" t="s">
        <v>247</v>
      </c>
      <c r="E15" s="11" t="s">
        <v>248</v>
      </c>
      <c r="F15" s="11" t="s">
        <v>30</v>
      </c>
      <c r="G15" s="17">
        <v>3200</v>
      </c>
      <c r="H15" s="17">
        <v>28800</v>
      </c>
      <c r="I15" s="17">
        <v>38400</v>
      </c>
      <c r="J15" s="18">
        <v>0.75</v>
      </c>
    </row>
    <row r="16" spans="1:11" x14ac:dyDescent="0.25">
      <c r="A16" s="8">
        <v>206</v>
      </c>
      <c r="B16" s="13">
        <v>41640</v>
      </c>
      <c r="C16" s="10">
        <v>9</v>
      </c>
      <c r="D16" s="10" t="s">
        <v>247</v>
      </c>
      <c r="E16" s="10" t="s">
        <v>248</v>
      </c>
      <c r="F16" s="10" t="s">
        <v>30</v>
      </c>
      <c r="G16" s="14">
        <v>3200</v>
      </c>
      <c r="H16" s="14">
        <v>28800</v>
      </c>
      <c r="I16" s="14">
        <v>38400</v>
      </c>
      <c r="J16" s="15">
        <v>0.75</v>
      </c>
    </row>
    <row r="17" spans="1:10" x14ac:dyDescent="0.25">
      <c r="A17" s="9">
        <v>206</v>
      </c>
      <c r="B17" s="16">
        <v>42005</v>
      </c>
      <c r="C17" s="11">
        <v>9</v>
      </c>
      <c r="D17" s="11" t="s">
        <v>247</v>
      </c>
      <c r="E17" s="11" t="s">
        <v>248</v>
      </c>
      <c r="F17" s="11" t="s">
        <v>30</v>
      </c>
      <c r="G17" s="17">
        <v>3200</v>
      </c>
      <c r="H17" s="17">
        <v>28800</v>
      </c>
      <c r="I17" s="17">
        <v>38400</v>
      </c>
      <c r="J17" s="18">
        <v>0.75</v>
      </c>
    </row>
    <row r="18" spans="1:10" x14ac:dyDescent="0.25">
      <c r="A18" s="8">
        <v>206</v>
      </c>
      <c r="B18" s="13">
        <v>42370</v>
      </c>
      <c r="C18" s="10">
        <v>10</v>
      </c>
      <c r="D18" s="10" t="s">
        <v>247</v>
      </c>
      <c r="E18" s="10" t="s">
        <v>248</v>
      </c>
      <c r="F18" s="10" t="s">
        <v>30</v>
      </c>
      <c r="G18" s="14">
        <v>3200</v>
      </c>
      <c r="H18" s="14">
        <v>32000</v>
      </c>
      <c r="I18" s="14">
        <v>38400</v>
      </c>
      <c r="J18" s="15">
        <v>0.83333333333333337</v>
      </c>
    </row>
    <row r="19" spans="1:10" x14ac:dyDescent="0.25">
      <c r="A19" s="9">
        <v>206</v>
      </c>
      <c r="B19" s="16">
        <v>42736</v>
      </c>
      <c r="C19" s="11">
        <v>9</v>
      </c>
      <c r="D19" s="11" t="s">
        <v>247</v>
      </c>
      <c r="E19" s="11" t="s">
        <v>248</v>
      </c>
      <c r="F19" s="11" t="s">
        <v>30</v>
      </c>
      <c r="G19" s="17">
        <v>3200</v>
      </c>
      <c r="H19" s="17">
        <v>28800</v>
      </c>
      <c r="I19" s="17">
        <v>38400</v>
      </c>
      <c r="J19" s="18">
        <v>0.75</v>
      </c>
    </row>
    <row r="20" spans="1:10" x14ac:dyDescent="0.25">
      <c r="A20" s="8">
        <v>206</v>
      </c>
      <c r="B20" s="13">
        <v>43101</v>
      </c>
      <c r="C20" s="10">
        <v>11</v>
      </c>
      <c r="D20" s="10" t="s">
        <v>247</v>
      </c>
      <c r="E20" s="10" t="s">
        <v>248</v>
      </c>
      <c r="F20" s="10" t="s">
        <v>30</v>
      </c>
      <c r="G20" s="14">
        <v>3200</v>
      </c>
      <c r="H20" s="14">
        <v>35200</v>
      </c>
      <c r="I20" s="14">
        <v>38400</v>
      </c>
      <c r="J20" s="15">
        <v>0.91666666666666663</v>
      </c>
    </row>
    <row r="21" spans="1:10" x14ac:dyDescent="0.25">
      <c r="A21" s="9">
        <v>206</v>
      </c>
      <c r="B21" s="16">
        <v>43466</v>
      </c>
      <c r="C21" s="11">
        <v>11</v>
      </c>
      <c r="D21" s="11" t="s">
        <v>247</v>
      </c>
      <c r="E21" s="11" t="s">
        <v>248</v>
      </c>
      <c r="F21" s="11" t="s">
        <v>30</v>
      </c>
      <c r="G21" s="17">
        <v>3200</v>
      </c>
      <c r="H21" s="17">
        <v>35200</v>
      </c>
      <c r="I21" s="17">
        <v>38400</v>
      </c>
      <c r="J21" s="18">
        <v>0.91666666666666663</v>
      </c>
    </row>
    <row r="22" spans="1:10" x14ac:dyDescent="0.25">
      <c r="A22" s="8">
        <v>206</v>
      </c>
      <c r="B22" s="13">
        <v>43466</v>
      </c>
      <c r="C22" s="10">
        <v>8</v>
      </c>
      <c r="D22" s="10" t="s">
        <v>247</v>
      </c>
      <c r="E22" s="10" t="s">
        <v>248</v>
      </c>
      <c r="F22" s="10" t="s">
        <v>30</v>
      </c>
      <c r="G22" s="14">
        <v>3200</v>
      </c>
      <c r="H22" s="14">
        <v>25600</v>
      </c>
      <c r="I22" s="14">
        <v>38400</v>
      </c>
      <c r="J22" s="15">
        <v>0.66666666666666663</v>
      </c>
    </row>
    <row r="23" spans="1:10" x14ac:dyDescent="0.25">
      <c r="A23" s="9">
        <v>207</v>
      </c>
      <c r="B23" s="16">
        <v>36892</v>
      </c>
      <c r="C23" s="11">
        <v>7</v>
      </c>
      <c r="D23" s="11" t="s">
        <v>247</v>
      </c>
      <c r="E23" s="11" t="s">
        <v>248</v>
      </c>
      <c r="F23" s="11" t="s">
        <v>30</v>
      </c>
      <c r="G23" s="17">
        <v>325</v>
      </c>
      <c r="H23" s="17">
        <v>2275</v>
      </c>
      <c r="I23" s="17">
        <v>3900</v>
      </c>
      <c r="J23" s="18">
        <v>0.58333333333333337</v>
      </c>
    </row>
    <row r="24" spans="1:10" x14ac:dyDescent="0.25">
      <c r="A24" s="8">
        <v>207</v>
      </c>
      <c r="B24" s="13">
        <v>37257</v>
      </c>
      <c r="C24" s="10">
        <v>7</v>
      </c>
      <c r="D24" s="10" t="s">
        <v>247</v>
      </c>
      <c r="E24" s="10" t="s">
        <v>248</v>
      </c>
      <c r="F24" s="10" t="s">
        <v>30</v>
      </c>
      <c r="G24" s="14">
        <v>325</v>
      </c>
      <c r="H24" s="14">
        <v>2275</v>
      </c>
      <c r="I24" s="14">
        <v>3900</v>
      </c>
      <c r="J24" s="15">
        <v>0.58333333333333337</v>
      </c>
    </row>
    <row r="25" spans="1:10" x14ac:dyDescent="0.25">
      <c r="A25" s="9">
        <v>207</v>
      </c>
      <c r="B25" s="16">
        <v>37622</v>
      </c>
      <c r="C25" s="11">
        <v>11</v>
      </c>
      <c r="D25" s="11" t="s">
        <v>247</v>
      </c>
      <c r="E25" s="11" t="s">
        <v>248</v>
      </c>
      <c r="F25" s="11" t="s">
        <v>30</v>
      </c>
      <c r="G25" s="17">
        <v>325</v>
      </c>
      <c r="H25" s="17">
        <v>3575</v>
      </c>
      <c r="I25" s="17">
        <v>3900</v>
      </c>
      <c r="J25" s="18">
        <v>0.91666666666666663</v>
      </c>
    </row>
    <row r="26" spans="1:10" x14ac:dyDescent="0.25">
      <c r="A26" s="8">
        <v>207</v>
      </c>
      <c r="B26" s="13">
        <v>37987</v>
      </c>
      <c r="C26" s="10">
        <v>9</v>
      </c>
      <c r="D26" s="10" t="s">
        <v>247</v>
      </c>
      <c r="E26" s="10" t="s">
        <v>248</v>
      </c>
      <c r="F26" s="10" t="s">
        <v>30</v>
      </c>
      <c r="G26" s="14">
        <v>325</v>
      </c>
      <c r="H26" s="14">
        <v>2925</v>
      </c>
      <c r="I26" s="14">
        <v>3900</v>
      </c>
      <c r="J26" s="15">
        <v>0.75</v>
      </c>
    </row>
    <row r="27" spans="1:10" x14ac:dyDescent="0.25">
      <c r="A27" s="9">
        <v>207</v>
      </c>
      <c r="B27" s="16">
        <v>38353</v>
      </c>
      <c r="C27" s="11">
        <v>9</v>
      </c>
      <c r="D27" s="11" t="s">
        <v>247</v>
      </c>
      <c r="E27" s="11" t="s">
        <v>248</v>
      </c>
      <c r="F27" s="11" t="s">
        <v>30</v>
      </c>
      <c r="G27" s="17">
        <v>325</v>
      </c>
      <c r="H27" s="17">
        <v>2925</v>
      </c>
      <c r="I27" s="17">
        <v>3900</v>
      </c>
      <c r="J27" s="18">
        <v>0.75</v>
      </c>
    </row>
    <row r="28" spans="1:10" x14ac:dyDescent="0.25">
      <c r="A28" s="8">
        <v>207</v>
      </c>
      <c r="B28" s="13">
        <v>38718</v>
      </c>
      <c r="C28" s="10">
        <v>10</v>
      </c>
      <c r="D28" s="10" t="s">
        <v>247</v>
      </c>
      <c r="E28" s="10" t="s">
        <v>248</v>
      </c>
      <c r="F28" s="10" t="s">
        <v>30</v>
      </c>
      <c r="G28" s="14">
        <v>325</v>
      </c>
      <c r="H28" s="14">
        <v>3250</v>
      </c>
      <c r="I28" s="14">
        <v>3900</v>
      </c>
      <c r="J28" s="15">
        <v>0.83333333333333337</v>
      </c>
    </row>
    <row r="29" spans="1:10" x14ac:dyDescent="0.25">
      <c r="A29" s="9">
        <v>207</v>
      </c>
      <c r="B29" s="16">
        <v>39083</v>
      </c>
      <c r="C29" s="11">
        <v>10</v>
      </c>
      <c r="D29" s="11" t="s">
        <v>247</v>
      </c>
      <c r="E29" s="11" t="s">
        <v>248</v>
      </c>
      <c r="F29" s="11" t="s">
        <v>30</v>
      </c>
      <c r="G29" s="17">
        <v>325</v>
      </c>
      <c r="H29" s="17">
        <v>3250</v>
      </c>
      <c r="I29" s="17">
        <v>3900</v>
      </c>
      <c r="J29" s="18">
        <v>0.83333333333333337</v>
      </c>
    </row>
    <row r="30" spans="1:10" x14ac:dyDescent="0.25">
      <c r="A30" s="8">
        <v>207</v>
      </c>
      <c r="B30" s="13">
        <v>39448</v>
      </c>
      <c r="C30" s="10">
        <v>11</v>
      </c>
      <c r="D30" s="10" t="s">
        <v>247</v>
      </c>
      <c r="E30" s="10" t="s">
        <v>248</v>
      </c>
      <c r="F30" s="10" t="s">
        <v>30</v>
      </c>
      <c r="G30" s="14">
        <v>325</v>
      </c>
      <c r="H30" s="14">
        <v>3575</v>
      </c>
      <c r="I30" s="14">
        <v>3900</v>
      </c>
      <c r="J30" s="15">
        <v>0.91666666666666663</v>
      </c>
    </row>
    <row r="31" spans="1:10" x14ac:dyDescent="0.25">
      <c r="A31" s="9">
        <v>207</v>
      </c>
      <c r="B31" s="16">
        <v>39814</v>
      </c>
      <c r="C31" s="11">
        <v>9</v>
      </c>
      <c r="D31" s="11" t="s">
        <v>247</v>
      </c>
      <c r="E31" s="11" t="s">
        <v>248</v>
      </c>
      <c r="F31" s="11" t="s">
        <v>30</v>
      </c>
      <c r="G31" s="17">
        <v>325</v>
      </c>
      <c r="H31" s="17">
        <v>2925</v>
      </c>
      <c r="I31" s="17">
        <v>3900</v>
      </c>
      <c r="J31" s="18">
        <v>0.75</v>
      </c>
    </row>
    <row r="32" spans="1:10" x14ac:dyDescent="0.25">
      <c r="A32" s="8">
        <v>207</v>
      </c>
      <c r="B32" s="13">
        <v>40179</v>
      </c>
      <c r="C32" s="10">
        <v>10</v>
      </c>
      <c r="D32" s="10" t="s">
        <v>247</v>
      </c>
      <c r="E32" s="10" t="s">
        <v>248</v>
      </c>
      <c r="F32" s="10" t="s">
        <v>30</v>
      </c>
      <c r="G32" s="14">
        <v>325</v>
      </c>
      <c r="H32" s="14">
        <v>3250</v>
      </c>
      <c r="I32" s="14">
        <v>3900</v>
      </c>
      <c r="J32" s="15">
        <v>0.83333333333333337</v>
      </c>
    </row>
    <row r="33" spans="1:10" x14ac:dyDescent="0.25">
      <c r="A33" s="9">
        <v>207</v>
      </c>
      <c r="B33" s="16">
        <v>40544</v>
      </c>
      <c r="C33" s="11">
        <v>7</v>
      </c>
      <c r="D33" s="11" t="s">
        <v>247</v>
      </c>
      <c r="E33" s="11" t="s">
        <v>248</v>
      </c>
      <c r="F33" s="11" t="s">
        <v>30</v>
      </c>
      <c r="G33" s="17">
        <v>325</v>
      </c>
      <c r="H33" s="17">
        <v>2275</v>
      </c>
      <c r="I33" s="17">
        <v>3900</v>
      </c>
      <c r="J33" s="18">
        <v>0.58333333333333337</v>
      </c>
    </row>
    <row r="34" spans="1:10" x14ac:dyDescent="0.25">
      <c r="A34" s="8">
        <v>207</v>
      </c>
      <c r="B34" s="13">
        <v>40909</v>
      </c>
      <c r="C34" s="10">
        <v>10</v>
      </c>
      <c r="D34" s="10" t="s">
        <v>247</v>
      </c>
      <c r="E34" s="10" t="s">
        <v>248</v>
      </c>
      <c r="F34" s="10" t="s">
        <v>30</v>
      </c>
      <c r="G34" s="14">
        <v>325</v>
      </c>
      <c r="H34" s="14">
        <v>3250</v>
      </c>
      <c r="I34" s="14">
        <v>3900</v>
      </c>
      <c r="J34" s="15">
        <v>0.83333333333333337</v>
      </c>
    </row>
    <row r="35" spans="1:10" x14ac:dyDescent="0.25">
      <c r="A35" s="9">
        <v>207</v>
      </c>
      <c r="B35" s="16">
        <v>41275</v>
      </c>
      <c r="C35" s="11">
        <v>10</v>
      </c>
      <c r="D35" s="11" t="s">
        <v>247</v>
      </c>
      <c r="E35" s="11" t="s">
        <v>248</v>
      </c>
      <c r="F35" s="11" t="s">
        <v>30</v>
      </c>
      <c r="G35" s="17">
        <v>325</v>
      </c>
      <c r="H35" s="17">
        <v>3250</v>
      </c>
      <c r="I35" s="17">
        <v>3900</v>
      </c>
      <c r="J35" s="18">
        <v>0.83333333333333337</v>
      </c>
    </row>
    <row r="36" spans="1:10" x14ac:dyDescent="0.25">
      <c r="A36" s="8">
        <v>207</v>
      </c>
      <c r="B36" s="13">
        <v>41640</v>
      </c>
      <c r="C36" s="10">
        <v>10</v>
      </c>
      <c r="D36" s="10" t="s">
        <v>247</v>
      </c>
      <c r="E36" s="10" t="s">
        <v>248</v>
      </c>
      <c r="F36" s="10" t="s">
        <v>30</v>
      </c>
      <c r="G36" s="14">
        <v>325</v>
      </c>
      <c r="H36" s="14">
        <v>3250</v>
      </c>
      <c r="I36" s="14">
        <v>3900</v>
      </c>
      <c r="J36" s="15">
        <v>0.83333333333333337</v>
      </c>
    </row>
    <row r="37" spans="1:10" x14ac:dyDescent="0.25">
      <c r="A37" s="9">
        <v>207</v>
      </c>
      <c r="B37" s="16">
        <v>41640</v>
      </c>
      <c r="C37" s="11">
        <v>9</v>
      </c>
      <c r="D37" s="11" t="s">
        <v>247</v>
      </c>
      <c r="E37" s="11" t="s">
        <v>248</v>
      </c>
      <c r="F37" s="11" t="s">
        <v>30</v>
      </c>
      <c r="G37" s="17">
        <v>325</v>
      </c>
      <c r="H37" s="17">
        <v>2925</v>
      </c>
      <c r="I37" s="17">
        <v>3900</v>
      </c>
      <c r="J37" s="18">
        <v>0.75</v>
      </c>
    </row>
    <row r="38" spans="1:10" x14ac:dyDescent="0.25">
      <c r="A38" s="8">
        <v>207</v>
      </c>
      <c r="B38" s="13">
        <v>42005</v>
      </c>
      <c r="C38" s="10">
        <v>10</v>
      </c>
      <c r="D38" s="10" t="s">
        <v>247</v>
      </c>
      <c r="E38" s="10" t="s">
        <v>248</v>
      </c>
      <c r="F38" s="10" t="s">
        <v>30</v>
      </c>
      <c r="G38" s="14">
        <v>325</v>
      </c>
      <c r="H38" s="14">
        <v>3250</v>
      </c>
      <c r="I38" s="14">
        <v>3900</v>
      </c>
      <c r="J38" s="15">
        <v>0.83333333333333337</v>
      </c>
    </row>
    <row r="39" spans="1:10" x14ac:dyDescent="0.25">
      <c r="A39" s="9">
        <v>207</v>
      </c>
      <c r="B39" s="16">
        <v>42370</v>
      </c>
      <c r="C39" s="11">
        <v>10</v>
      </c>
      <c r="D39" s="11" t="s">
        <v>247</v>
      </c>
      <c r="E39" s="11" t="s">
        <v>248</v>
      </c>
      <c r="F39" s="11" t="s">
        <v>30</v>
      </c>
      <c r="G39" s="17">
        <v>325</v>
      </c>
      <c r="H39" s="17">
        <v>3250</v>
      </c>
      <c r="I39" s="17">
        <v>3900</v>
      </c>
      <c r="J39" s="18">
        <v>0.83333333333333337</v>
      </c>
    </row>
    <row r="40" spans="1:10" x14ac:dyDescent="0.25">
      <c r="A40" s="8">
        <v>207</v>
      </c>
      <c r="B40" s="13">
        <v>42736</v>
      </c>
      <c r="C40" s="10">
        <v>10</v>
      </c>
      <c r="D40" s="10" t="s">
        <v>247</v>
      </c>
      <c r="E40" s="10" t="s">
        <v>248</v>
      </c>
      <c r="F40" s="10" t="s">
        <v>30</v>
      </c>
      <c r="G40" s="14">
        <v>325</v>
      </c>
      <c r="H40" s="14">
        <v>3250</v>
      </c>
      <c r="I40" s="14">
        <v>3900</v>
      </c>
      <c r="J40" s="15">
        <v>0.83333333333333337</v>
      </c>
    </row>
    <row r="41" spans="1:10" x14ac:dyDescent="0.25">
      <c r="A41" s="9">
        <v>207</v>
      </c>
      <c r="B41" s="16">
        <v>43101</v>
      </c>
      <c r="C41" s="11">
        <v>10</v>
      </c>
      <c r="D41" s="11" t="s">
        <v>247</v>
      </c>
      <c r="E41" s="11" t="s">
        <v>248</v>
      </c>
      <c r="F41" s="11" t="s">
        <v>30</v>
      </c>
      <c r="G41" s="17">
        <v>325</v>
      </c>
      <c r="H41" s="17">
        <v>3250</v>
      </c>
      <c r="I41" s="17">
        <v>3900</v>
      </c>
      <c r="J41" s="18">
        <v>0.83333333333333337</v>
      </c>
    </row>
    <row r="42" spans="1:10" x14ac:dyDescent="0.25">
      <c r="A42" s="8">
        <v>207</v>
      </c>
      <c r="B42" s="13">
        <v>43466</v>
      </c>
      <c r="C42" s="10">
        <v>10</v>
      </c>
      <c r="D42" s="10" t="s">
        <v>247</v>
      </c>
      <c r="E42" s="10" t="s">
        <v>248</v>
      </c>
      <c r="F42" s="10" t="s">
        <v>30</v>
      </c>
      <c r="G42" s="14">
        <v>325</v>
      </c>
      <c r="H42" s="14">
        <v>3250</v>
      </c>
      <c r="I42" s="14">
        <v>3900</v>
      </c>
      <c r="J42" s="15">
        <v>0.83333333333333337</v>
      </c>
    </row>
    <row r="43" spans="1:10" x14ac:dyDescent="0.25">
      <c r="A43" s="9">
        <v>208</v>
      </c>
      <c r="B43" s="16">
        <v>36892</v>
      </c>
      <c r="C43" s="11">
        <v>11</v>
      </c>
      <c r="D43" s="11" t="s">
        <v>247</v>
      </c>
      <c r="E43" s="11" t="s">
        <v>248</v>
      </c>
      <c r="F43" s="11" t="s">
        <v>30</v>
      </c>
      <c r="G43" s="17">
        <v>320</v>
      </c>
      <c r="H43" s="17">
        <v>3520</v>
      </c>
      <c r="I43" s="17">
        <v>3840</v>
      </c>
      <c r="J43" s="18">
        <v>0.91666666666666663</v>
      </c>
    </row>
    <row r="44" spans="1:10" x14ac:dyDescent="0.25">
      <c r="A44" s="8">
        <v>208</v>
      </c>
      <c r="B44" s="13">
        <v>37257</v>
      </c>
      <c r="C44" s="10">
        <v>7</v>
      </c>
      <c r="D44" s="10" t="s">
        <v>247</v>
      </c>
      <c r="E44" s="10" t="s">
        <v>248</v>
      </c>
      <c r="F44" s="10" t="s">
        <v>30</v>
      </c>
      <c r="G44" s="14">
        <v>320</v>
      </c>
      <c r="H44" s="14">
        <v>2240</v>
      </c>
      <c r="I44" s="14">
        <v>3840</v>
      </c>
      <c r="J44" s="15">
        <v>0.58333333333333337</v>
      </c>
    </row>
    <row r="45" spans="1:10" x14ac:dyDescent="0.25">
      <c r="A45" s="9">
        <v>208</v>
      </c>
      <c r="B45" s="16">
        <v>37622</v>
      </c>
      <c r="C45" s="11">
        <v>10</v>
      </c>
      <c r="D45" s="11" t="s">
        <v>247</v>
      </c>
      <c r="E45" s="11" t="s">
        <v>248</v>
      </c>
      <c r="F45" s="11" t="s">
        <v>30</v>
      </c>
      <c r="G45" s="17">
        <v>320</v>
      </c>
      <c r="H45" s="17">
        <v>3200</v>
      </c>
      <c r="I45" s="17">
        <v>3840</v>
      </c>
      <c r="J45" s="18">
        <v>0.83333333333333337</v>
      </c>
    </row>
    <row r="46" spans="1:10" x14ac:dyDescent="0.25">
      <c r="A46" s="8">
        <v>208</v>
      </c>
      <c r="B46" s="13">
        <v>37987</v>
      </c>
      <c r="C46" s="10">
        <v>11</v>
      </c>
      <c r="D46" s="10" t="s">
        <v>247</v>
      </c>
      <c r="E46" s="10" t="s">
        <v>248</v>
      </c>
      <c r="F46" s="10" t="s">
        <v>30</v>
      </c>
      <c r="G46" s="14">
        <v>320</v>
      </c>
      <c r="H46" s="14">
        <v>3520</v>
      </c>
      <c r="I46" s="14">
        <v>3840</v>
      </c>
      <c r="J46" s="15">
        <v>0.91666666666666663</v>
      </c>
    </row>
    <row r="47" spans="1:10" x14ac:dyDescent="0.25">
      <c r="A47" s="9">
        <v>208</v>
      </c>
      <c r="B47" s="16">
        <v>38353</v>
      </c>
      <c r="C47" s="11">
        <v>9</v>
      </c>
      <c r="D47" s="11" t="s">
        <v>247</v>
      </c>
      <c r="E47" s="11" t="s">
        <v>248</v>
      </c>
      <c r="F47" s="11" t="s">
        <v>30</v>
      </c>
      <c r="G47" s="17">
        <v>320</v>
      </c>
      <c r="H47" s="17">
        <v>2880</v>
      </c>
      <c r="I47" s="17">
        <v>3840</v>
      </c>
      <c r="J47" s="18">
        <v>0.75</v>
      </c>
    </row>
    <row r="48" spans="1:10" x14ac:dyDescent="0.25">
      <c r="A48" s="8">
        <v>208</v>
      </c>
      <c r="B48" s="13">
        <v>38718</v>
      </c>
      <c r="C48" s="10">
        <v>11</v>
      </c>
      <c r="D48" s="10" t="s">
        <v>247</v>
      </c>
      <c r="E48" s="10" t="s">
        <v>248</v>
      </c>
      <c r="F48" s="10" t="s">
        <v>30</v>
      </c>
      <c r="G48" s="14">
        <v>320</v>
      </c>
      <c r="H48" s="14">
        <v>3520</v>
      </c>
      <c r="I48" s="14">
        <v>3840</v>
      </c>
      <c r="J48" s="15">
        <v>0.91666666666666663</v>
      </c>
    </row>
    <row r="49" spans="1:10" x14ac:dyDescent="0.25">
      <c r="A49" s="9">
        <v>208</v>
      </c>
      <c r="B49" s="16">
        <v>39083</v>
      </c>
      <c r="C49" s="11">
        <v>9</v>
      </c>
      <c r="D49" s="11" t="s">
        <v>247</v>
      </c>
      <c r="E49" s="11" t="s">
        <v>248</v>
      </c>
      <c r="F49" s="11" t="s">
        <v>30</v>
      </c>
      <c r="G49" s="17">
        <v>320</v>
      </c>
      <c r="H49" s="17">
        <v>2880</v>
      </c>
      <c r="I49" s="17">
        <v>3840</v>
      </c>
      <c r="J49" s="18">
        <v>0.75</v>
      </c>
    </row>
    <row r="50" spans="1:10" x14ac:dyDescent="0.25">
      <c r="A50" s="8">
        <v>208</v>
      </c>
      <c r="B50" s="13">
        <v>39448</v>
      </c>
      <c r="C50" s="10">
        <v>10</v>
      </c>
      <c r="D50" s="10" t="s">
        <v>247</v>
      </c>
      <c r="E50" s="10" t="s">
        <v>248</v>
      </c>
      <c r="F50" s="10" t="s">
        <v>30</v>
      </c>
      <c r="G50" s="14">
        <v>320</v>
      </c>
      <c r="H50" s="14">
        <v>3200</v>
      </c>
      <c r="I50" s="14">
        <v>3840</v>
      </c>
      <c r="J50" s="15">
        <v>0.83333333333333337</v>
      </c>
    </row>
    <row r="51" spans="1:10" x14ac:dyDescent="0.25">
      <c r="A51" s="9">
        <v>208</v>
      </c>
      <c r="B51" s="16">
        <v>39814</v>
      </c>
      <c r="C51" s="11">
        <v>8</v>
      </c>
      <c r="D51" s="11" t="s">
        <v>247</v>
      </c>
      <c r="E51" s="11" t="s">
        <v>248</v>
      </c>
      <c r="F51" s="11" t="s">
        <v>30</v>
      </c>
      <c r="G51" s="17">
        <v>320</v>
      </c>
      <c r="H51" s="17">
        <v>2560</v>
      </c>
      <c r="I51" s="17">
        <v>3840</v>
      </c>
      <c r="J51" s="18">
        <v>0.66666666666666663</v>
      </c>
    </row>
    <row r="52" spans="1:10" x14ac:dyDescent="0.25">
      <c r="A52" s="8">
        <v>208</v>
      </c>
      <c r="B52" s="13">
        <v>40179</v>
      </c>
      <c r="C52" s="10">
        <v>7</v>
      </c>
      <c r="D52" s="10" t="s">
        <v>247</v>
      </c>
      <c r="E52" s="10" t="s">
        <v>248</v>
      </c>
      <c r="F52" s="10" t="s">
        <v>30</v>
      </c>
      <c r="G52" s="14">
        <v>320</v>
      </c>
      <c r="H52" s="14">
        <v>2240</v>
      </c>
      <c r="I52" s="14">
        <v>3840</v>
      </c>
      <c r="J52" s="15">
        <v>0.58333333333333337</v>
      </c>
    </row>
    <row r="53" spans="1:10" x14ac:dyDescent="0.25">
      <c r="A53" s="9">
        <v>208</v>
      </c>
      <c r="B53" s="16">
        <v>40544</v>
      </c>
      <c r="C53" s="11">
        <v>9</v>
      </c>
      <c r="D53" s="11" t="s">
        <v>247</v>
      </c>
      <c r="E53" s="11" t="s">
        <v>248</v>
      </c>
      <c r="F53" s="11" t="s">
        <v>30</v>
      </c>
      <c r="G53" s="17">
        <v>320</v>
      </c>
      <c r="H53" s="17">
        <v>2880</v>
      </c>
      <c r="I53" s="17">
        <v>3840</v>
      </c>
      <c r="J53" s="18">
        <v>0.75</v>
      </c>
    </row>
    <row r="54" spans="1:10" x14ac:dyDescent="0.25">
      <c r="A54" s="8">
        <v>208</v>
      </c>
      <c r="B54" s="13">
        <v>40909</v>
      </c>
      <c r="C54" s="10">
        <v>7</v>
      </c>
      <c r="D54" s="10" t="s">
        <v>247</v>
      </c>
      <c r="E54" s="10" t="s">
        <v>248</v>
      </c>
      <c r="F54" s="10" t="s">
        <v>30</v>
      </c>
      <c r="G54" s="14">
        <v>320</v>
      </c>
      <c r="H54" s="14">
        <v>2240</v>
      </c>
      <c r="I54" s="14">
        <v>3840</v>
      </c>
      <c r="J54" s="15">
        <v>0.58333333333333337</v>
      </c>
    </row>
    <row r="55" spans="1:10" x14ac:dyDescent="0.25">
      <c r="A55" s="9">
        <v>208</v>
      </c>
      <c r="B55" s="16">
        <v>41275</v>
      </c>
      <c r="C55" s="11">
        <v>10</v>
      </c>
      <c r="D55" s="11" t="s">
        <v>247</v>
      </c>
      <c r="E55" s="11" t="s">
        <v>248</v>
      </c>
      <c r="F55" s="11" t="s">
        <v>30</v>
      </c>
      <c r="G55" s="17">
        <v>320</v>
      </c>
      <c r="H55" s="17">
        <v>3200</v>
      </c>
      <c r="I55" s="17">
        <v>3840</v>
      </c>
      <c r="J55" s="18">
        <v>0.83333333333333337</v>
      </c>
    </row>
    <row r="56" spans="1:10" x14ac:dyDescent="0.25">
      <c r="A56" s="8">
        <v>208</v>
      </c>
      <c r="B56" s="13">
        <v>41640</v>
      </c>
      <c r="C56" s="10">
        <v>10</v>
      </c>
      <c r="D56" s="10" t="s">
        <v>247</v>
      </c>
      <c r="E56" s="10" t="s">
        <v>248</v>
      </c>
      <c r="F56" s="10" t="s">
        <v>30</v>
      </c>
      <c r="G56" s="14">
        <v>320</v>
      </c>
      <c r="H56" s="14">
        <v>3200</v>
      </c>
      <c r="I56" s="14">
        <v>3840</v>
      </c>
      <c r="J56" s="15">
        <v>0.83333333333333337</v>
      </c>
    </row>
    <row r="57" spans="1:10" x14ac:dyDescent="0.25">
      <c r="A57" s="9">
        <v>208</v>
      </c>
      <c r="B57" s="16">
        <v>42005</v>
      </c>
      <c r="C57" s="11">
        <v>9</v>
      </c>
      <c r="D57" s="11" t="s">
        <v>247</v>
      </c>
      <c r="E57" s="11" t="s">
        <v>248</v>
      </c>
      <c r="F57" s="11" t="s">
        <v>30</v>
      </c>
      <c r="G57" s="17">
        <v>320</v>
      </c>
      <c r="H57" s="17">
        <v>2880</v>
      </c>
      <c r="I57" s="17">
        <v>3840</v>
      </c>
      <c r="J57" s="18">
        <v>0.75</v>
      </c>
    </row>
    <row r="58" spans="1:10" x14ac:dyDescent="0.25">
      <c r="A58" s="8">
        <v>208</v>
      </c>
      <c r="B58" s="13">
        <v>42370</v>
      </c>
      <c r="C58" s="10">
        <v>9</v>
      </c>
      <c r="D58" s="10" t="s">
        <v>247</v>
      </c>
      <c r="E58" s="10" t="s">
        <v>248</v>
      </c>
      <c r="F58" s="10" t="s">
        <v>30</v>
      </c>
      <c r="G58" s="14">
        <v>320</v>
      </c>
      <c r="H58" s="14">
        <v>2880</v>
      </c>
      <c r="I58" s="14">
        <v>3840</v>
      </c>
      <c r="J58" s="15">
        <v>0.75</v>
      </c>
    </row>
    <row r="59" spans="1:10" x14ac:dyDescent="0.25">
      <c r="A59" s="9">
        <v>208</v>
      </c>
      <c r="B59" s="16">
        <v>42736</v>
      </c>
      <c r="C59" s="11">
        <v>7</v>
      </c>
      <c r="D59" s="11" t="s">
        <v>247</v>
      </c>
      <c r="E59" s="11" t="s">
        <v>248</v>
      </c>
      <c r="F59" s="11" t="s">
        <v>30</v>
      </c>
      <c r="G59" s="17">
        <v>320</v>
      </c>
      <c r="H59" s="17">
        <v>2240</v>
      </c>
      <c r="I59" s="17">
        <v>3840</v>
      </c>
      <c r="J59" s="18">
        <v>0.58333333333333337</v>
      </c>
    </row>
    <row r="60" spans="1:10" x14ac:dyDescent="0.25">
      <c r="A60" s="8">
        <v>208</v>
      </c>
      <c r="B60" s="13">
        <v>43101</v>
      </c>
      <c r="C60" s="10">
        <v>10</v>
      </c>
      <c r="D60" s="10" t="s">
        <v>247</v>
      </c>
      <c r="E60" s="10" t="s">
        <v>248</v>
      </c>
      <c r="F60" s="10" t="s">
        <v>30</v>
      </c>
      <c r="G60" s="14">
        <v>320</v>
      </c>
      <c r="H60" s="14">
        <v>3200</v>
      </c>
      <c r="I60" s="14">
        <v>3840</v>
      </c>
      <c r="J60" s="15">
        <v>0.83333333333333337</v>
      </c>
    </row>
    <row r="61" spans="1:10" x14ac:dyDescent="0.25">
      <c r="A61" s="9">
        <v>208</v>
      </c>
      <c r="B61" s="16">
        <v>43466</v>
      </c>
      <c r="C61" s="11">
        <v>8</v>
      </c>
      <c r="D61" s="11" t="s">
        <v>247</v>
      </c>
      <c r="E61" s="11" t="s">
        <v>248</v>
      </c>
      <c r="F61" s="11" t="s">
        <v>30</v>
      </c>
      <c r="G61" s="17">
        <v>320</v>
      </c>
      <c r="H61" s="17">
        <v>2560</v>
      </c>
      <c r="I61" s="17">
        <v>3840</v>
      </c>
      <c r="J61" s="18">
        <v>0.66666666666666663</v>
      </c>
    </row>
    <row r="62" spans="1:10" x14ac:dyDescent="0.25">
      <c r="A62" s="8">
        <v>209</v>
      </c>
      <c r="B62" s="13">
        <v>36892</v>
      </c>
      <c r="C62" s="10">
        <v>9</v>
      </c>
      <c r="D62" s="10" t="s">
        <v>247</v>
      </c>
      <c r="E62" s="10" t="s">
        <v>248</v>
      </c>
      <c r="F62" s="10" t="s">
        <v>30</v>
      </c>
      <c r="G62" s="14">
        <v>325</v>
      </c>
      <c r="H62" s="14">
        <v>2925</v>
      </c>
      <c r="I62" s="14">
        <v>3900</v>
      </c>
      <c r="J62" s="15">
        <v>0.75</v>
      </c>
    </row>
    <row r="63" spans="1:10" x14ac:dyDescent="0.25">
      <c r="A63" s="9">
        <v>209</v>
      </c>
      <c r="B63" s="16">
        <v>37257</v>
      </c>
      <c r="C63" s="11">
        <v>11</v>
      </c>
      <c r="D63" s="11" t="s">
        <v>247</v>
      </c>
      <c r="E63" s="11" t="s">
        <v>248</v>
      </c>
      <c r="F63" s="11" t="s">
        <v>30</v>
      </c>
      <c r="G63" s="17">
        <v>325</v>
      </c>
      <c r="H63" s="17">
        <v>3575</v>
      </c>
      <c r="I63" s="17">
        <v>3900</v>
      </c>
      <c r="J63" s="18">
        <v>0.91666666666666663</v>
      </c>
    </row>
    <row r="64" spans="1:10" x14ac:dyDescent="0.25">
      <c r="A64" s="8">
        <v>209</v>
      </c>
      <c r="B64" s="13">
        <v>37622</v>
      </c>
      <c r="C64" s="10">
        <v>10</v>
      </c>
      <c r="D64" s="10" t="s">
        <v>247</v>
      </c>
      <c r="E64" s="10" t="s">
        <v>248</v>
      </c>
      <c r="F64" s="10" t="s">
        <v>30</v>
      </c>
      <c r="G64" s="14">
        <v>325</v>
      </c>
      <c r="H64" s="14">
        <v>3250</v>
      </c>
      <c r="I64" s="14">
        <v>3900</v>
      </c>
      <c r="J64" s="15">
        <v>0.83333333333333337</v>
      </c>
    </row>
    <row r="65" spans="1:10" x14ac:dyDescent="0.25">
      <c r="A65" s="9">
        <v>209</v>
      </c>
      <c r="B65" s="16">
        <v>37987</v>
      </c>
      <c r="C65" s="11">
        <v>9</v>
      </c>
      <c r="D65" s="11" t="s">
        <v>247</v>
      </c>
      <c r="E65" s="11" t="s">
        <v>248</v>
      </c>
      <c r="F65" s="11" t="s">
        <v>30</v>
      </c>
      <c r="G65" s="17">
        <v>325</v>
      </c>
      <c r="H65" s="17">
        <v>2925</v>
      </c>
      <c r="I65" s="17">
        <v>3900</v>
      </c>
      <c r="J65" s="18">
        <v>0.75</v>
      </c>
    </row>
    <row r="66" spans="1:10" x14ac:dyDescent="0.25">
      <c r="A66" s="8">
        <v>209</v>
      </c>
      <c r="B66" s="13">
        <v>38353</v>
      </c>
      <c r="C66" s="10">
        <v>7</v>
      </c>
      <c r="D66" s="10" t="s">
        <v>247</v>
      </c>
      <c r="E66" s="10" t="s">
        <v>248</v>
      </c>
      <c r="F66" s="10" t="s">
        <v>30</v>
      </c>
      <c r="G66" s="14">
        <v>325</v>
      </c>
      <c r="H66" s="14">
        <v>2275</v>
      </c>
      <c r="I66" s="14">
        <v>3900</v>
      </c>
      <c r="J66" s="15">
        <v>0.58333333333333337</v>
      </c>
    </row>
    <row r="67" spans="1:10" x14ac:dyDescent="0.25">
      <c r="A67" s="9">
        <v>209</v>
      </c>
      <c r="B67" s="16">
        <v>38718</v>
      </c>
      <c r="C67" s="11">
        <v>7</v>
      </c>
      <c r="D67" s="11" t="s">
        <v>247</v>
      </c>
      <c r="E67" s="11" t="s">
        <v>248</v>
      </c>
      <c r="F67" s="11" t="s">
        <v>30</v>
      </c>
      <c r="G67" s="17">
        <v>325</v>
      </c>
      <c r="H67" s="17">
        <v>2275</v>
      </c>
      <c r="I67" s="17">
        <v>3900</v>
      </c>
      <c r="J67" s="18">
        <v>0.58333333333333337</v>
      </c>
    </row>
    <row r="68" spans="1:10" x14ac:dyDescent="0.25">
      <c r="A68" s="8">
        <v>209</v>
      </c>
      <c r="B68" s="13">
        <v>39083</v>
      </c>
      <c r="C68" s="10">
        <v>8</v>
      </c>
      <c r="D68" s="10" t="s">
        <v>247</v>
      </c>
      <c r="E68" s="10" t="s">
        <v>248</v>
      </c>
      <c r="F68" s="10" t="s">
        <v>30</v>
      </c>
      <c r="G68" s="14">
        <v>325</v>
      </c>
      <c r="H68" s="14">
        <v>2600</v>
      </c>
      <c r="I68" s="14">
        <v>3900</v>
      </c>
      <c r="J68" s="15">
        <v>0.66666666666666663</v>
      </c>
    </row>
    <row r="69" spans="1:10" x14ac:dyDescent="0.25">
      <c r="A69" s="9">
        <v>209</v>
      </c>
      <c r="B69" s="16">
        <v>39448</v>
      </c>
      <c r="C69" s="11">
        <v>7</v>
      </c>
      <c r="D69" s="11" t="s">
        <v>247</v>
      </c>
      <c r="E69" s="11" t="s">
        <v>248</v>
      </c>
      <c r="F69" s="11" t="s">
        <v>30</v>
      </c>
      <c r="G69" s="17">
        <v>325</v>
      </c>
      <c r="H69" s="17">
        <v>2275</v>
      </c>
      <c r="I69" s="17">
        <v>3900</v>
      </c>
      <c r="J69" s="18">
        <v>0.58333333333333337</v>
      </c>
    </row>
    <row r="70" spans="1:10" x14ac:dyDescent="0.25">
      <c r="A70" s="8">
        <v>209</v>
      </c>
      <c r="B70" s="13">
        <v>39814</v>
      </c>
      <c r="C70" s="10">
        <v>8</v>
      </c>
      <c r="D70" s="10" t="s">
        <v>247</v>
      </c>
      <c r="E70" s="10" t="s">
        <v>248</v>
      </c>
      <c r="F70" s="10" t="s">
        <v>30</v>
      </c>
      <c r="G70" s="14">
        <v>325</v>
      </c>
      <c r="H70" s="14">
        <v>2600</v>
      </c>
      <c r="I70" s="14">
        <v>3900</v>
      </c>
      <c r="J70" s="15">
        <v>0.66666666666666663</v>
      </c>
    </row>
    <row r="71" spans="1:10" x14ac:dyDescent="0.25">
      <c r="A71" s="9">
        <v>209</v>
      </c>
      <c r="B71" s="16">
        <v>40179</v>
      </c>
      <c r="C71" s="11">
        <v>9</v>
      </c>
      <c r="D71" s="11" t="s">
        <v>247</v>
      </c>
      <c r="E71" s="11" t="s">
        <v>248</v>
      </c>
      <c r="F71" s="11" t="s">
        <v>30</v>
      </c>
      <c r="G71" s="17">
        <v>325</v>
      </c>
      <c r="H71" s="17">
        <v>2925</v>
      </c>
      <c r="I71" s="17">
        <v>3900</v>
      </c>
      <c r="J71" s="18">
        <v>0.75</v>
      </c>
    </row>
    <row r="72" spans="1:10" x14ac:dyDescent="0.25">
      <c r="A72" s="8">
        <v>209</v>
      </c>
      <c r="B72" s="13">
        <v>40544</v>
      </c>
      <c r="C72" s="10">
        <v>8</v>
      </c>
      <c r="D72" s="10" t="s">
        <v>247</v>
      </c>
      <c r="E72" s="10" t="s">
        <v>248</v>
      </c>
      <c r="F72" s="10" t="s">
        <v>30</v>
      </c>
      <c r="G72" s="14">
        <v>325</v>
      </c>
      <c r="H72" s="14">
        <v>2600</v>
      </c>
      <c r="I72" s="14">
        <v>3900</v>
      </c>
      <c r="J72" s="15">
        <v>0.66666666666666663</v>
      </c>
    </row>
    <row r="73" spans="1:10" x14ac:dyDescent="0.25">
      <c r="A73" s="9">
        <v>209</v>
      </c>
      <c r="B73" s="16">
        <v>40909</v>
      </c>
      <c r="C73" s="11">
        <v>8</v>
      </c>
      <c r="D73" s="11" t="s">
        <v>247</v>
      </c>
      <c r="E73" s="11" t="s">
        <v>248</v>
      </c>
      <c r="F73" s="11" t="s">
        <v>30</v>
      </c>
      <c r="G73" s="17">
        <v>325</v>
      </c>
      <c r="H73" s="17">
        <v>2600</v>
      </c>
      <c r="I73" s="17">
        <v>3900</v>
      </c>
      <c r="J73" s="18">
        <v>0.66666666666666663</v>
      </c>
    </row>
    <row r="74" spans="1:10" x14ac:dyDescent="0.25">
      <c r="A74" s="8">
        <v>209</v>
      </c>
      <c r="B74" s="13">
        <v>41275</v>
      </c>
      <c r="C74" s="10">
        <v>9</v>
      </c>
      <c r="D74" s="10" t="s">
        <v>247</v>
      </c>
      <c r="E74" s="10" t="s">
        <v>248</v>
      </c>
      <c r="F74" s="10" t="s">
        <v>30</v>
      </c>
      <c r="G74" s="14">
        <v>325</v>
      </c>
      <c r="H74" s="14">
        <v>2925</v>
      </c>
      <c r="I74" s="14">
        <v>3900</v>
      </c>
      <c r="J74" s="15">
        <v>0.75</v>
      </c>
    </row>
    <row r="75" spans="1:10" x14ac:dyDescent="0.25">
      <c r="A75" s="9">
        <v>209</v>
      </c>
      <c r="B75" s="16">
        <v>41640</v>
      </c>
      <c r="C75" s="11">
        <v>9</v>
      </c>
      <c r="D75" s="11" t="s">
        <v>247</v>
      </c>
      <c r="E75" s="11" t="s">
        <v>248</v>
      </c>
      <c r="F75" s="11" t="s">
        <v>30</v>
      </c>
      <c r="G75" s="17">
        <v>325</v>
      </c>
      <c r="H75" s="17">
        <v>2925</v>
      </c>
      <c r="I75" s="17">
        <v>3900</v>
      </c>
      <c r="J75" s="18">
        <v>0.75</v>
      </c>
    </row>
    <row r="76" spans="1:10" x14ac:dyDescent="0.25">
      <c r="A76" s="8">
        <v>209</v>
      </c>
      <c r="B76" s="13">
        <v>42005</v>
      </c>
      <c r="C76" s="10">
        <v>10</v>
      </c>
      <c r="D76" s="10" t="s">
        <v>247</v>
      </c>
      <c r="E76" s="10" t="s">
        <v>248</v>
      </c>
      <c r="F76" s="10" t="s">
        <v>30</v>
      </c>
      <c r="G76" s="14">
        <v>325</v>
      </c>
      <c r="H76" s="14">
        <v>3250</v>
      </c>
      <c r="I76" s="14">
        <v>3900</v>
      </c>
      <c r="J76" s="15">
        <v>0.83333333333333337</v>
      </c>
    </row>
    <row r="77" spans="1:10" x14ac:dyDescent="0.25">
      <c r="A77" s="9">
        <v>209</v>
      </c>
      <c r="B77" s="16">
        <v>42370</v>
      </c>
      <c r="C77" s="11">
        <v>7</v>
      </c>
      <c r="D77" s="11" t="s">
        <v>247</v>
      </c>
      <c r="E77" s="11" t="s">
        <v>248</v>
      </c>
      <c r="F77" s="11" t="s">
        <v>30</v>
      </c>
      <c r="G77" s="17">
        <v>325</v>
      </c>
      <c r="H77" s="17">
        <v>2275</v>
      </c>
      <c r="I77" s="17">
        <v>3900</v>
      </c>
      <c r="J77" s="18">
        <v>0.58333333333333337</v>
      </c>
    </row>
    <row r="78" spans="1:10" x14ac:dyDescent="0.25">
      <c r="A78" s="8">
        <v>209</v>
      </c>
      <c r="B78" s="13">
        <v>42736</v>
      </c>
      <c r="C78" s="10">
        <v>7</v>
      </c>
      <c r="D78" s="10" t="s">
        <v>247</v>
      </c>
      <c r="E78" s="10" t="s">
        <v>248</v>
      </c>
      <c r="F78" s="10" t="s">
        <v>30</v>
      </c>
      <c r="G78" s="14">
        <v>325</v>
      </c>
      <c r="H78" s="14">
        <v>2275</v>
      </c>
      <c r="I78" s="14">
        <v>3900</v>
      </c>
      <c r="J78" s="15">
        <v>0.58333333333333337</v>
      </c>
    </row>
    <row r="79" spans="1:10" x14ac:dyDescent="0.25">
      <c r="A79" s="9">
        <v>209</v>
      </c>
      <c r="B79" s="16">
        <v>43101</v>
      </c>
      <c r="C79" s="11">
        <v>8</v>
      </c>
      <c r="D79" s="11" t="s">
        <v>247</v>
      </c>
      <c r="E79" s="11" t="s">
        <v>248</v>
      </c>
      <c r="F79" s="11" t="s">
        <v>30</v>
      </c>
      <c r="G79" s="17">
        <v>325</v>
      </c>
      <c r="H79" s="17">
        <v>2600</v>
      </c>
      <c r="I79" s="17">
        <v>3900</v>
      </c>
      <c r="J79" s="18">
        <v>0.66666666666666663</v>
      </c>
    </row>
    <row r="80" spans="1:10" x14ac:dyDescent="0.25">
      <c r="A80" s="8">
        <v>209</v>
      </c>
      <c r="B80" s="13">
        <v>43466</v>
      </c>
      <c r="C80" s="10">
        <v>10</v>
      </c>
      <c r="D80" s="10" t="s">
        <v>247</v>
      </c>
      <c r="E80" s="10" t="s">
        <v>248</v>
      </c>
      <c r="F80" s="10" t="s">
        <v>30</v>
      </c>
      <c r="G80" s="14">
        <v>325</v>
      </c>
      <c r="H80" s="14">
        <v>3250</v>
      </c>
      <c r="I80" s="14">
        <v>3900</v>
      </c>
      <c r="J80" s="15">
        <v>0.83333333333333337</v>
      </c>
    </row>
    <row r="81" spans="1:10" x14ac:dyDescent="0.25">
      <c r="A81" s="9">
        <v>210</v>
      </c>
      <c r="B81" s="16">
        <v>36892</v>
      </c>
      <c r="C81" s="11">
        <v>9</v>
      </c>
      <c r="D81" s="11" t="s">
        <v>247</v>
      </c>
      <c r="E81" s="11" t="s">
        <v>248</v>
      </c>
      <c r="F81" s="11" t="s">
        <v>30</v>
      </c>
      <c r="G81" s="17">
        <v>32</v>
      </c>
      <c r="H81" s="17">
        <v>288</v>
      </c>
      <c r="I81" s="17">
        <v>384</v>
      </c>
      <c r="J81" s="18">
        <v>0.75</v>
      </c>
    </row>
    <row r="82" spans="1:10" x14ac:dyDescent="0.25">
      <c r="A82" s="8">
        <v>210</v>
      </c>
      <c r="B82" s="13">
        <v>37257</v>
      </c>
      <c r="C82" s="10">
        <v>7</v>
      </c>
      <c r="D82" s="10" t="s">
        <v>247</v>
      </c>
      <c r="E82" s="10" t="s">
        <v>248</v>
      </c>
      <c r="F82" s="10" t="s">
        <v>30</v>
      </c>
      <c r="G82" s="14">
        <v>32</v>
      </c>
      <c r="H82" s="14">
        <v>224</v>
      </c>
      <c r="I82" s="14">
        <v>384</v>
      </c>
      <c r="J82" s="15">
        <v>0.58333333333333337</v>
      </c>
    </row>
    <row r="83" spans="1:10" x14ac:dyDescent="0.25">
      <c r="A83" s="9">
        <v>210</v>
      </c>
      <c r="B83" s="16">
        <v>37622</v>
      </c>
      <c r="C83" s="11">
        <v>8</v>
      </c>
      <c r="D83" s="11" t="s">
        <v>247</v>
      </c>
      <c r="E83" s="11" t="s">
        <v>248</v>
      </c>
      <c r="F83" s="11" t="s">
        <v>30</v>
      </c>
      <c r="G83" s="17">
        <v>32</v>
      </c>
      <c r="H83" s="17">
        <v>256</v>
      </c>
      <c r="I83" s="17">
        <v>384</v>
      </c>
      <c r="J83" s="18">
        <v>0.66666666666666663</v>
      </c>
    </row>
    <row r="84" spans="1:10" x14ac:dyDescent="0.25">
      <c r="A84" s="8">
        <v>210</v>
      </c>
      <c r="B84" s="13">
        <v>37987</v>
      </c>
      <c r="C84" s="10">
        <v>8</v>
      </c>
      <c r="D84" s="10" t="s">
        <v>247</v>
      </c>
      <c r="E84" s="10" t="s">
        <v>248</v>
      </c>
      <c r="F84" s="10" t="s">
        <v>30</v>
      </c>
      <c r="G84" s="14">
        <v>32</v>
      </c>
      <c r="H84" s="14">
        <v>256</v>
      </c>
      <c r="I84" s="14">
        <v>384</v>
      </c>
      <c r="J84" s="15">
        <v>0.66666666666666663</v>
      </c>
    </row>
    <row r="85" spans="1:10" x14ac:dyDescent="0.25">
      <c r="A85" s="9">
        <v>210</v>
      </c>
      <c r="B85" s="16">
        <v>38353</v>
      </c>
      <c r="C85" s="11">
        <v>10</v>
      </c>
      <c r="D85" s="11" t="s">
        <v>247</v>
      </c>
      <c r="E85" s="11" t="s">
        <v>248</v>
      </c>
      <c r="F85" s="11" t="s">
        <v>30</v>
      </c>
      <c r="G85" s="17">
        <v>32</v>
      </c>
      <c r="H85" s="17">
        <v>320</v>
      </c>
      <c r="I85" s="17">
        <v>384</v>
      </c>
      <c r="J85" s="18">
        <v>0.83333333333333337</v>
      </c>
    </row>
    <row r="86" spans="1:10" x14ac:dyDescent="0.25">
      <c r="A86" s="8">
        <v>210</v>
      </c>
      <c r="B86" s="13">
        <v>38718</v>
      </c>
      <c r="C86" s="10">
        <v>9</v>
      </c>
      <c r="D86" s="10" t="s">
        <v>247</v>
      </c>
      <c r="E86" s="10" t="s">
        <v>248</v>
      </c>
      <c r="F86" s="10" t="s">
        <v>30</v>
      </c>
      <c r="G86" s="14">
        <v>32</v>
      </c>
      <c r="H86" s="14">
        <v>288</v>
      </c>
      <c r="I86" s="14">
        <v>384</v>
      </c>
      <c r="J86" s="15">
        <v>0.75</v>
      </c>
    </row>
    <row r="87" spans="1:10" x14ac:dyDescent="0.25">
      <c r="A87" s="9">
        <v>210</v>
      </c>
      <c r="B87" s="16">
        <v>39083</v>
      </c>
      <c r="C87" s="11">
        <v>9</v>
      </c>
      <c r="D87" s="11" t="s">
        <v>247</v>
      </c>
      <c r="E87" s="11" t="s">
        <v>248</v>
      </c>
      <c r="F87" s="11" t="s">
        <v>30</v>
      </c>
      <c r="G87" s="17">
        <v>32</v>
      </c>
      <c r="H87" s="17">
        <v>288</v>
      </c>
      <c r="I87" s="17">
        <v>384</v>
      </c>
      <c r="J87" s="18">
        <v>0.75</v>
      </c>
    </row>
    <row r="88" spans="1:10" x14ac:dyDescent="0.25">
      <c r="A88" s="8">
        <v>210</v>
      </c>
      <c r="B88" s="13">
        <v>39448</v>
      </c>
      <c r="C88" s="10">
        <v>8</v>
      </c>
      <c r="D88" s="10" t="s">
        <v>247</v>
      </c>
      <c r="E88" s="10" t="s">
        <v>248</v>
      </c>
      <c r="F88" s="10" t="s">
        <v>30</v>
      </c>
      <c r="G88" s="14">
        <v>32</v>
      </c>
      <c r="H88" s="14">
        <v>256</v>
      </c>
      <c r="I88" s="14">
        <v>384</v>
      </c>
      <c r="J88" s="15">
        <v>0.66666666666666663</v>
      </c>
    </row>
    <row r="89" spans="1:10" x14ac:dyDescent="0.25">
      <c r="A89" s="9">
        <v>210</v>
      </c>
      <c r="B89" s="16">
        <v>39814</v>
      </c>
      <c r="C89" s="11">
        <v>10</v>
      </c>
      <c r="D89" s="11" t="s">
        <v>247</v>
      </c>
      <c r="E89" s="11" t="s">
        <v>248</v>
      </c>
      <c r="F89" s="11" t="s">
        <v>30</v>
      </c>
      <c r="G89" s="17">
        <v>32</v>
      </c>
      <c r="H89" s="17">
        <v>320</v>
      </c>
      <c r="I89" s="17">
        <v>384</v>
      </c>
      <c r="J89" s="18">
        <v>0.83333333333333337</v>
      </c>
    </row>
    <row r="90" spans="1:10" x14ac:dyDescent="0.25">
      <c r="A90" s="8">
        <v>210</v>
      </c>
      <c r="B90" s="13">
        <v>40179</v>
      </c>
      <c r="C90" s="10">
        <v>7</v>
      </c>
      <c r="D90" s="10" t="s">
        <v>247</v>
      </c>
      <c r="E90" s="10" t="s">
        <v>248</v>
      </c>
      <c r="F90" s="10" t="s">
        <v>30</v>
      </c>
      <c r="G90" s="14">
        <v>32</v>
      </c>
      <c r="H90" s="14">
        <v>224</v>
      </c>
      <c r="I90" s="14">
        <v>384</v>
      </c>
      <c r="J90" s="15">
        <v>0.58333333333333337</v>
      </c>
    </row>
    <row r="91" spans="1:10" x14ac:dyDescent="0.25">
      <c r="A91" s="9">
        <v>210</v>
      </c>
      <c r="B91" s="16">
        <v>40544</v>
      </c>
      <c r="C91" s="11">
        <v>10</v>
      </c>
      <c r="D91" s="11" t="s">
        <v>247</v>
      </c>
      <c r="E91" s="11" t="s">
        <v>248</v>
      </c>
      <c r="F91" s="11" t="s">
        <v>30</v>
      </c>
      <c r="G91" s="17">
        <v>32</v>
      </c>
      <c r="H91" s="17">
        <v>320</v>
      </c>
      <c r="I91" s="17">
        <v>384</v>
      </c>
      <c r="J91" s="18">
        <v>0.83333333333333337</v>
      </c>
    </row>
    <row r="92" spans="1:10" x14ac:dyDescent="0.25">
      <c r="A92" s="8">
        <v>210</v>
      </c>
      <c r="B92" s="13">
        <v>40909</v>
      </c>
      <c r="C92" s="10">
        <v>8</v>
      </c>
      <c r="D92" s="10" t="s">
        <v>247</v>
      </c>
      <c r="E92" s="10" t="s">
        <v>248</v>
      </c>
      <c r="F92" s="10" t="s">
        <v>30</v>
      </c>
      <c r="G92" s="14">
        <v>32</v>
      </c>
      <c r="H92" s="14">
        <v>256</v>
      </c>
      <c r="I92" s="14">
        <v>384</v>
      </c>
      <c r="J92" s="15">
        <v>0.66666666666666663</v>
      </c>
    </row>
    <row r="93" spans="1:10" x14ac:dyDescent="0.25">
      <c r="A93" s="9">
        <v>210</v>
      </c>
      <c r="B93" s="16">
        <v>41275</v>
      </c>
      <c r="C93" s="11">
        <v>11</v>
      </c>
      <c r="D93" s="11" t="s">
        <v>247</v>
      </c>
      <c r="E93" s="11" t="s">
        <v>248</v>
      </c>
      <c r="F93" s="11" t="s">
        <v>30</v>
      </c>
      <c r="G93" s="17">
        <v>32</v>
      </c>
      <c r="H93" s="17">
        <v>352</v>
      </c>
      <c r="I93" s="17">
        <v>384</v>
      </c>
      <c r="J93" s="18">
        <v>0.91666666666666663</v>
      </c>
    </row>
    <row r="94" spans="1:10" x14ac:dyDescent="0.25">
      <c r="A94" s="8">
        <v>210</v>
      </c>
      <c r="B94" s="13">
        <v>41640</v>
      </c>
      <c r="C94" s="10">
        <v>10</v>
      </c>
      <c r="D94" s="10" t="s">
        <v>247</v>
      </c>
      <c r="E94" s="10" t="s">
        <v>248</v>
      </c>
      <c r="F94" s="10" t="s">
        <v>30</v>
      </c>
      <c r="G94" s="14">
        <v>32</v>
      </c>
      <c r="H94" s="14">
        <v>320</v>
      </c>
      <c r="I94" s="14">
        <v>384</v>
      </c>
      <c r="J94" s="15">
        <v>0.83333333333333337</v>
      </c>
    </row>
    <row r="95" spans="1:10" x14ac:dyDescent="0.25">
      <c r="A95" s="9">
        <v>210</v>
      </c>
      <c r="B95" s="16">
        <v>42005</v>
      </c>
      <c r="C95" s="11">
        <v>7</v>
      </c>
      <c r="D95" s="11" t="s">
        <v>247</v>
      </c>
      <c r="E95" s="11" t="s">
        <v>248</v>
      </c>
      <c r="F95" s="11" t="s">
        <v>30</v>
      </c>
      <c r="G95" s="17">
        <v>32</v>
      </c>
      <c r="H95" s="17">
        <v>224</v>
      </c>
      <c r="I95" s="17">
        <v>384</v>
      </c>
      <c r="J95" s="18">
        <v>0.58333333333333337</v>
      </c>
    </row>
    <row r="96" spans="1:10" x14ac:dyDescent="0.25">
      <c r="A96" s="8">
        <v>210</v>
      </c>
      <c r="B96" s="13">
        <v>42370</v>
      </c>
      <c r="C96" s="10">
        <v>11</v>
      </c>
      <c r="D96" s="10" t="s">
        <v>247</v>
      </c>
      <c r="E96" s="10" t="s">
        <v>248</v>
      </c>
      <c r="F96" s="10" t="s">
        <v>30</v>
      </c>
      <c r="G96" s="14">
        <v>32</v>
      </c>
      <c r="H96" s="14">
        <v>352</v>
      </c>
      <c r="I96" s="14">
        <v>384</v>
      </c>
      <c r="J96" s="15">
        <v>0.91666666666666663</v>
      </c>
    </row>
    <row r="97" spans="1:10" x14ac:dyDescent="0.25">
      <c r="A97" s="9">
        <v>210</v>
      </c>
      <c r="B97" s="16">
        <v>42736</v>
      </c>
      <c r="C97" s="11">
        <v>8</v>
      </c>
      <c r="D97" s="11" t="s">
        <v>247</v>
      </c>
      <c r="E97" s="11" t="s">
        <v>248</v>
      </c>
      <c r="F97" s="11" t="s">
        <v>30</v>
      </c>
      <c r="G97" s="17">
        <v>32</v>
      </c>
      <c r="H97" s="17">
        <v>256</v>
      </c>
      <c r="I97" s="17">
        <v>384</v>
      </c>
      <c r="J97" s="18">
        <v>0.66666666666666663</v>
      </c>
    </row>
    <row r="98" spans="1:10" x14ac:dyDescent="0.25">
      <c r="A98" s="8">
        <v>210</v>
      </c>
      <c r="B98" s="13">
        <v>43101</v>
      </c>
      <c r="C98" s="10">
        <v>12</v>
      </c>
      <c r="D98" s="10" t="s">
        <v>247</v>
      </c>
      <c r="E98" s="10" t="s">
        <v>248</v>
      </c>
      <c r="F98" s="10" t="s">
        <v>30</v>
      </c>
      <c r="G98" s="14">
        <v>32</v>
      </c>
      <c r="H98" s="14">
        <v>384</v>
      </c>
      <c r="I98" s="14">
        <v>384</v>
      </c>
      <c r="J98" s="15">
        <v>1</v>
      </c>
    </row>
    <row r="99" spans="1:10" x14ac:dyDescent="0.25">
      <c r="A99" s="9">
        <v>210</v>
      </c>
      <c r="B99" s="16">
        <v>43466</v>
      </c>
      <c r="C99" s="11">
        <v>11</v>
      </c>
      <c r="D99" s="11" t="s">
        <v>247</v>
      </c>
      <c r="E99" s="11" t="s">
        <v>248</v>
      </c>
      <c r="F99" s="11" t="s">
        <v>30</v>
      </c>
      <c r="G99" s="17">
        <v>32</v>
      </c>
      <c r="H99" s="17">
        <v>352</v>
      </c>
      <c r="I99" s="17">
        <v>384</v>
      </c>
      <c r="J99" s="18">
        <v>0.91666666666666663</v>
      </c>
    </row>
    <row r="100" spans="1:10" x14ac:dyDescent="0.25">
      <c r="A100" s="8">
        <v>211</v>
      </c>
      <c r="B100" s="13">
        <v>36892</v>
      </c>
      <c r="C100" s="10">
        <v>7</v>
      </c>
      <c r="D100" s="10" t="s">
        <v>247</v>
      </c>
      <c r="E100" s="10" t="s">
        <v>248</v>
      </c>
      <c r="F100" s="10" t="s">
        <v>30</v>
      </c>
      <c r="G100" s="14">
        <v>325</v>
      </c>
      <c r="H100" s="14">
        <v>2275</v>
      </c>
      <c r="I100" s="14">
        <v>3900</v>
      </c>
      <c r="J100" s="15">
        <v>0.58333333333333337</v>
      </c>
    </row>
    <row r="101" spans="1:10" x14ac:dyDescent="0.25">
      <c r="A101" s="9">
        <v>211</v>
      </c>
      <c r="B101" s="16">
        <v>37257</v>
      </c>
      <c r="C101" s="11">
        <v>11</v>
      </c>
      <c r="D101" s="11" t="s">
        <v>247</v>
      </c>
      <c r="E101" s="11" t="s">
        <v>248</v>
      </c>
      <c r="F101" s="11" t="s">
        <v>30</v>
      </c>
      <c r="G101" s="17">
        <v>325</v>
      </c>
      <c r="H101" s="17">
        <v>3575</v>
      </c>
      <c r="I101" s="17">
        <v>3900</v>
      </c>
      <c r="J101" s="18">
        <v>0.91666666666666663</v>
      </c>
    </row>
    <row r="102" spans="1:10" x14ac:dyDescent="0.25">
      <c r="A102" s="8">
        <v>211</v>
      </c>
      <c r="B102" s="13">
        <v>37622</v>
      </c>
      <c r="C102" s="10">
        <v>9</v>
      </c>
      <c r="D102" s="10" t="s">
        <v>247</v>
      </c>
      <c r="E102" s="10" t="s">
        <v>248</v>
      </c>
      <c r="F102" s="10" t="s">
        <v>30</v>
      </c>
      <c r="G102" s="14">
        <v>325</v>
      </c>
      <c r="H102" s="14">
        <v>2925</v>
      </c>
      <c r="I102" s="14">
        <v>3900</v>
      </c>
      <c r="J102" s="15">
        <v>0.75</v>
      </c>
    </row>
    <row r="103" spans="1:10" x14ac:dyDescent="0.25">
      <c r="A103" s="9">
        <v>211</v>
      </c>
      <c r="B103" s="16">
        <v>37987</v>
      </c>
      <c r="C103" s="11">
        <v>10</v>
      </c>
      <c r="D103" s="11" t="s">
        <v>247</v>
      </c>
      <c r="E103" s="11" t="s">
        <v>248</v>
      </c>
      <c r="F103" s="11" t="s">
        <v>30</v>
      </c>
      <c r="G103" s="17">
        <v>325</v>
      </c>
      <c r="H103" s="17">
        <v>3250</v>
      </c>
      <c r="I103" s="17">
        <v>3900</v>
      </c>
      <c r="J103" s="18">
        <v>0.83333333333333337</v>
      </c>
    </row>
    <row r="104" spans="1:10" x14ac:dyDescent="0.25">
      <c r="A104" s="8">
        <v>211</v>
      </c>
      <c r="B104" s="13">
        <v>38353</v>
      </c>
      <c r="C104" s="10">
        <v>8</v>
      </c>
      <c r="D104" s="10" t="s">
        <v>247</v>
      </c>
      <c r="E104" s="10" t="s">
        <v>248</v>
      </c>
      <c r="F104" s="10" t="s">
        <v>30</v>
      </c>
      <c r="G104" s="14">
        <v>325</v>
      </c>
      <c r="H104" s="14">
        <v>2600</v>
      </c>
      <c r="I104" s="14">
        <v>3900</v>
      </c>
      <c r="J104" s="15">
        <v>0.66666666666666663</v>
      </c>
    </row>
    <row r="105" spans="1:10" x14ac:dyDescent="0.25">
      <c r="A105" s="9">
        <v>211</v>
      </c>
      <c r="B105" s="16">
        <v>38718</v>
      </c>
      <c r="C105" s="11">
        <v>11</v>
      </c>
      <c r="D105" s="11" t="s">
        <v>247</v>
      </c>
      <c r="E105" s="11" t="s">
        <v>248</v>
      </c>
      <c r="F105" s="11" t="s">
        <v>30</v>
      </c>
      <c r="G105" s="17">
        <v>325</v>
      </c>
      <c r="H105" s="17">
        <v>3575</v>
      </c>
      <c r="I105" s="17">
        <v>3900</v>
      </c>
      <c r="J105" s="18">
        <v>0.91666666666666663</v>
      </c>
    </row>
    <row r="106" spans="1:10" x14ac:dyDescent="0.25">
      <c r="A106" s="8">
        <v>211</v>
      </c>
      <c r="B106" s="13">
        <v>39083</v>
      </c>
      <c r="C106" s="10">
        <v>9</v>
      </c>
      <c r="D106" s="10" t="s">
        <v>247</v>
      </c>
      <c r="E106" s="10" t="s">
        <v>248</v>
      </c>
      <c r="F106" s="10" t="s">
        <v>30</v>
      </c>
      <c r="G106" s="14">
        <v>325</v>
      </c>
      <c r="H106" s="14">
        <v>2925</v>
      </c>
      <c r="I106" s="14">
        <v>3900</v>
      </c>
      <c r="J106" s="15">
        <v>0.75</v>
      </c>
    </row>
    <row r="107" spans="1:10" x14ac:dyDescent="0.25">
      <c r="A107" s="9">
        <v>211</v>
      </c>
      <c r="B107" s="16">
        <v>39448</v>
      </c>
      <c r="C107" s="11">
        <v>9</v>
      </c>
      <c r="D107" s="11" t="s">
        <v>247</v>
      </c>
      <c r="E107" s="11" t="s">
        <v>248</v>
      </c>
      <c r="F107" s="11" t="s">
        <v>30</v>
      </c>
      <c r="G107" s="17">
        <v>325</v>
      </c>
      <c r="H107" s="17">
        <v>2925</v>
      </c>
      <c r="I107" s="17">
        <v>3900</v>
      </c>
      <c r="J107" s="18">
        <v>0.75</v>
      </c>
    </row>
    <row r="108" spans="1:10" x14ac:dyDescent="0.25">
      <c r="A108" s="8">
        <v>211</v>
      </c>
      <c r="B108" s="13">
        <v>39814</v>
      </c>
      <c r="C108" s="10">
        <v>8</v>
      </c>
      <c r="D108" s="10" t="s">
        <v>247</v>
      </c>
      <c r="E108" s="10" t="s">
        <v>248</v>
      </c>
      <c r="F108" s="10" t="s">
        <v>30</v>
      </c>
      <c r="G108" s="14">
        <v>325</v>
      </c>
      <c r="H108" s="14">
        <v>2600</v>
      </c>
      <c r="I108" s="14">
        <v>3900</v>
      </c>
      <c r="J108" s="15">
        <v>0.66666666666666663</v>
      </c>
    </row>
    <row r="109" spans="1:10" x14ac:dyDescent="0.25">
      <c r="A109" s="9">
        <v>211</v>
      </c>
      <c r="B109" s="16">
        <v>40179</v>
      </c>
      <c r="C109" s="11">
        <v>9</v>
      </c>
      <c r="D109" s="11" t="s">
        <v>247</v>
      </c>
      <c r="E109" s="11" t="s">
        <v>248</v>
      </c>
      <c r="F109" s="11" t="s">
        <v>30</v>
      </c>
      <c r="G109" s="17">
        <v>325</v>
      </c>
      <c r="H109" s="17">
        <v>2925</v>
      </c>
      <c r="I109" s="17">
        <v>3900</v>
      </c>
      <c r="J109" s="18">
        <v>0.75</v>
      </c>
    </row>
    <row r="110" spans="1:10" x14ac:dyDescent="0.25">
      <c r="A110" s="8">
        <v>211</v>
      </c>
      <c r="B110" s="13">
        <v>40544</v>
      </c>
      <c r="C110" s="10">
        <v>8</v>
      </c>
      <c r="D110" s="10" t="s">
        <v>247</v>
      </c>
      <c r="E110" s="10" t="s">
        <v>248</v>
      </c>
      <c r="F110" s="10" t="s">
        <v>30</v>
      </c>
      <c r="G110" s="14">
        <v>325</v>
      </c>
      <c r="H110" s="14">
        <v>2600</v>
      </c>
      <c r="I110" s="14">
        <v>3900</v>
      </c>
      <c r="J110" s="15">
        <v>0.66666666666666663</v>
      </c>
    </row>
    <row r="111" spans="1:10" x14ac:dyDescent="0.25">
      <c r="A111" s="9">
        <v>211</v>
      </c>
      <c r="B111" s="16">
        <v>40909</v>
      </c>
      <c r="C111" s="11">
        <v>7</v>
      </c>
      <c r="D111" s="11" t="s">
        <v>247</v>
      </c>
      <c r="E111" s="11" t="s">
        <v>248</v>
      </c>
      <c r="F111" s="11" t="s">
        <v>30</v>
      </c>
      <c r="G111" s="17">
        <v>325</v>
      </c>
      <c r="H111" s="17">
        <v>2275</v>
      </c>
      <c r="I111" s="17">
        <v>3900</v>
      </c>
      <c r="J111" s="18">
        <v>0.58333333333333337</v>
      </c>
    </row>
    <row r="112" spans="1:10" x14ac:dyDescent="0.25">
      <c r="A112" s="8">
        <v>211</v>
      </c>
      <c r="B112" s="13">
        <v>41275</v>
      </c>
      <c r="C112" s="10">
        <v>11</v>
      </c>
      <c r="D112" s="10" t="s">
        <v>247</v>
      </c>
      <c r="E112" s="10" t="s">
        <v>248</v>
      </c>
      <c r="F112" s="10" t="s">
        <v>30</v>
      </c>
      <c r="G112" s="14">
        <v>325</v>
      </c>
      <c r="H112" s="14">
        <v>3575</v>
      </c>
      <c r="I112" s="14">
        <v>3900</v>
      </c>
      <c r="J112" s="15">
        <v>0.91666666666666663</v>
      </c>
    </row>
    <row r="113" spans="1:10" x14ac:dyDescent="0.25">
      <c r="A113" s="9">
        <v>211</v>
      </c>
      <c r="B113" s="16">
        <v>41640</v>
      </c>
      <c r="C113" s="11">
        <v>7</v>
      </c>
      <c r="D113" s="11" t="s">
        <v>247</v>
      </c>
      <c r="E113" s="11" t="s">
        <v>248</v>
      </c>
      <c r="F113" s="11" t="s">
        <v>30</v>
      </c>
      <c r="G113" s="17">
        <v>325</v>
      </c>
      <c r="H113" s="17">
        <v>2275</v>
      </c>
      <c r="I113" s="17">
        <v>3900</v>
      </c>
      <c r="J113" s="18">
        <v>0.58333333333333337</v>
      </c>
    </row>
    <row r="114" spans="1:10" x14ac:dyDescent="0.25">
      <c r="A114" s="8">
        <v>211</v>
      </c>
      <c r="B114" s="13">
        <v>42005</v>
      </c>
      <c r="C114" s="10">
        <v>11</v>
      </c>
      <c r="D114" s="10" t="s">
        <v>247</v>
      </c>
      <c r="E114" s="10" t="s">
        <v>248</v>
      </c>
      <c r="F114" s="10" t="s">
        <v>30</v>
      </c>
      <c r="G114" s="14">
        <v>325</v>
      </c>
      <c r="H114" s="14">
        <v>3575</v>
      </c>
      <c r="I114" s="14">
        <v>3900</v>
      </c>
      <c r="J114" s="15">
        <v>0.91666666666666663</v>
      </c>
    </row>
    <row r="115" spans="1:10" x14ac:dyDescent="0.25">
      <c r="A115" s="9">
        <v>211</v>
      </c>
      <c r="B115" s="16">
        <v>42370</v>
      </c>
      <c r="C115" s="11">
        <v>10</v>
      </c>
      <c r="D115" s="11" t="s">
        <v>247</v>
      </c>
      <c r="E115" s="11" t="s">
        <v>248</v>
      </c>
      <c r="F115" s="11" t="s">
        <v>30</v>
      </c>
      <c r="G115" s="17">
        <v>325</v>
      </c>
      <c r="H115" s="17">
        <v>3250</v>
      </c>
      <c r="I115" s="17">
        <v>3900</v>
      </c>
      <c r="J115" s="18">
        <v>0.83333333333333337</v>
      </c>
    </row>
    <row r="116" spans="1:10" x14ac:dyDescent="0.25">
      <c r="A116" s="8">
        <v>211</v>
      </c>
      <c r="B116" s="13">
        <v>42736</v>
      </c>
      <c r="C116" s="10">
        <v>10</v>
      </c>
      <c r="D116" s="10" t="s">
        <v>247</v>
      </c>
      <c r="E116" s="10" t="s">
        <v>248</v>
      </c>
      <c r="F116" s="10" t="s">
        <v>30</v>
      </c>
      <c r="G116" s="14">
        <v>325</v>
      </c>
      <c r="H116" s="14">
        <v>3250</v>
      </c>
      <c r="I116" s="14">
        <v>3900</v>
      </c>
      <c r="J116" s="15">
        <v>0.83333333333333337</v>
      </c>
    </row>
    <row r="117" spans="1:10" x14ac:dyDescent="0.25">
      <c r="A117" s="9">
        <v>211</v>
      </c>
      <c r="B117" s="16">
        <v>43101</v>
      </c>
      <c r="C117" s="11">
        <v>10</v>
      </c>
      <c r="D117" s="11" t="s">
        <v>247</v>
      </c>
      <c r="E117" s="11" t="s">
        <v>248</v>
      </c>
      <c r="F117" s="11" t="s">
        <v>30</v>
      </c>
      <c r="G117" s="17">
        <v>325</v>
      </c>
      <c r="H117" s="17">
        <v>3250</v>
      </c>
      <c r="I117" s="17">
        <v>3900</v>
      </c>
      <c r="J117" s="18">
        <v>0.83333333333333337</v>
      </c>
    </row>
    <row r="118" spans="1:10" x14ac:dyDescent="0.25">
      <c r="A118" s="8">
        <v>211</v>
      </c>
      <c r="B118" s="13">
        <v>43466</v>
      </c>
      <c r="C118" s="10">
        <v>8</v>
      </c>
      <c r="D118" s="10" t="s">
        <v>247</v>
      </c>
      <c r="E118" s="10" t="s">
        <v>248</v>
      </c>
      <c r="F118" s="10" t="s">
        <v>30</v>
      </c>
      <c r="G118" s="14">
        <v>325</v>
      </c>
      <c r="H118" s="14">
        <v>2600</v>
      </c>
      <c r="I118" s="14">
        <v>3900</v>
      </c>
      <c r="J118" s="15">
        <v>0.66666666666666663</v>
      </c>
    </row>
    <row r="119" spans="1:10" x14ac:dyDescent="0.25">
      <c r="A119" s="9">
        <v>212</v>
      </c>
      <c r="B119" s="16">
        <v>36892</v>
      </c>
      <c r="C119" s="11">
        <v>8</v>
      </c>
      <c r="D119" s="11" t="s">
        <v>247</v>
      </c>
      <c r="E119" s="11" t="s">
        <v>248</v>
      </c>
      <c r="F119" s="11" t="s">
        <v>30</v>
      </c>
      <c r="G119" s="17">
        <v>320</v>
      </c>
      <c r="H119" s="17">
        <v>2560</v>
      </c>
      <c r="I119" s="17">
        <v>3840</v>
      </c>
      <c r="J119" s="18">
        <v>0.66666666666666663</v>
      </c>
    </row>
    <row r="120" spans="1:10" x14ac:dyDescent="0.25">
      <c r="A120" s="8">
        <v>212</v>
      </c>
      <c r="B120" s="13">
        <v>37257</v>
      </c>
      <c r="C120" s="10">
        <v>11</v>
      </c>
      <c r="D120" s="10" t="s">
        <v>247</v>
      </c>
      <c r="E120" s="10" t="s">
        <v>248</v>
      </c>
      <c r="F120" s="10" t="s">
        <v>30</v>
      </c>
      <c r="G120" s="14">
        <v>320</v>
      </c>
      <c r="H120" s="14">
        <v>3520</v>
      </c>
      <c r="I120" s="14">
        <v>3840</v>
      </c>
      <c r="J120" s="15">
        <v>0.91666666666666663</v>
      </c>
    </row>
    <row r="121" spans="1:10" x14ac:dyDescent="0.25">
      <c r="A121" s="9">
        <v>212</v>
      </c>
      <c r="B121" s="16">
        <v>37622</v>
      </c>
      <c r="C121" s="11">
        <v>8</v>
      </c>
      <c r="D121" s="11" t="s">
        <v>247</v>
      </c>
      <c r="E121" s="11" t="s">
        <v>248</v>
      </c>
      <c r="F121" s="11" t="s">
        <v>30</v>
      </c>
      <c r="G121" s="17">
        <v>320</v>
      </c>
      <c r="H121" s="17">
        <v>2560</v>
      </c>
      <c r="I121" s="17">
        <v>3840</v>
      </c>
      <c r="J121" s="18">
        <v>0.66666666666666663</v>
      </c>
    </row>
    <row r="122" spans="1:10" x14ac:dyDescent="0.25">
      <c r="A122" s="8">
        <v>212</v>
      </c>
      <c r="B122" s="13">
        <v>37987</v>
      </c>
      <c r="C122" s="10">
        <v>10</v>
      </c>
      <c r="D122" s="10" t="s">
        <v>247</v>
      </c>
      <c r="E122" s="10" t="s">
        <v>248</v>
      </c>
      <c r="F122" s="10" t="s">
        <v>30</v>
      </c>
      <c r="G122" s="14">
        <v>320</v>
      </c>
      <c r="H122" s="14">
        <v>3200</v>
      </c>
      <c r="I122" s="14">
        <v>3840</v>
      </c>
      <c r="J122" s="15">
        <v>0.83333333333333337</v>
      </c>
    </row>
    <row r="123" spans="1:10" x14ac:dyDescent="0.25">
      <c r="A123" s="9">
        <v>212</v>
      </c>
      <c r="B123" s="16">
        <v>38353</v>
      </c>
      <c r="C123" s="11">
        <v>11</v>
      </c>
      <c r="D123" s="11" t="s">
        <v>247</v>
      </c>
      <c r="E123" s="11" t="s">
        <v>248</v>
      </c>
      <c r="F123" s="11" t="s">
        <v>30</v>
      </c>
      <c r="G123" s="17">
        <v>320</v>
      </c>
      <c r="H123" s="17">
        <v>3520</v>
      </c>
      <c r="I123" s="17">
        <v>3840</v>
      </c>
      <c r="J123" s="18">
        <v>0.91666666666666663</v>
      </c>
    </row>
    <row r="124" spans="1:10" x14ac:dyDescent="0.25">
      <c r="A124" s="8">
        <v>212</v>
      </c>
      <c r="B124" s="13">
        <v>38718</v>
      </c>
      <c r="C124" s="10">
        <v>11</v>
      </c>
      <c r="D124" s="10" t="s">
        <v>247</v>
      </c>
      <c r="E124" s="10" t="s">
        <v>248</v>
      </c>
      <c r="F124" s="10" t="s">
        <v>30</v>
      </c>
      <c r="G124" s="14">
        <v>320</v>
      </c>
      <c r="H124" s="14">
        <v>3520</v>
      </c>
      <c r="I124" s="14">
        <v>3840</v>
      </c>
      <c r="J124" s="15">
        <v>0.91666666666666663</v>
      </c>
    </row>
    <row r="125" spans="1:10" x14ac:dyDescent="0.25">
      <c r="A125" s="9">
        <v>212</v>
      </c>
      <c r="B125" s="16">
        <v>39083</v>
      </c>
      <c r="C125" s="11">
        <v>8</v>
      </c>
      <c r="D125" s="11" t="s">
        <v>247</v>
      </c>
      <c r="E125" s="11" t="s">
        <v>248</v>
      </c>
      <c r="F125" s="11" t="s">
        <v>30</v>
      </c>
      <c r="G125" s="17">
        <v>320</v>
      </c>
      <c r="H125" s="17">
        <v>2560</v>
      </c>
      <c r="I125" s="17">
        <v>3840</v>
      </c>
      <c r="J125" s="18">
        <v>0.66666666666666663</v>
      </c>
    </row>
    <row r="126" spans="1:10" x14ac:dyDescent="0.25">
      <c r="A126" s="8">
        <v>212</v>
      </c>
      <c r="B126" s="13">
        <v>39448</v>
      </c>
      <c r="C126" s="10">
        <v>8</v>
      </c>
      <c r="D126" s="10" t="s">
        <v>247</v>
      </c>
      <c r="E126" s="10" t="s">
        <v>248</v>
      </c>
      <c r="F126" s="10" t="s">
        <v>30</v>
      </c>
      <c r="G126" s="14">
        <v>320</v>
      </c>
      <c r="H126" s="14">
        <v>2560</v>
      </c>
      <c r="I126" s="14">
        <v>3840</v>
      </c>
      <c r="J126" s="15">
        <v>0.66666666666666663</v>
      </c>
    </row>
    <row r="127" spans="1:10" x14ac:dyDescent="0.25">
      <c r="A127" s="9">
        <v>212</v>
      </c>
      <c r="B127" s="16">
        <v>39814</v>
      </c>
      <c r="C127" s="11">
        <v>8</v>
      </c>
      <c r="D127" s="11" t="s">
        <v>247</v>
      </c>
      <c r="E127" s="11" t="s">
        <v>248</v>
      </c>
      <c r="F127" s="11" t="s">
        <v>30</v>
      </c>
      <c r="G127" s="17">
        <v>320</v>
      </c>
      <c r="H127" s="17">
        <v>2560</v>
      </c>
      <c r="I127" s="17">
        <v>3840</v>
      </c>
      <c r="J127" s="18">
        <v>0.66666666666666663</v>
      </c>
    </row>
    <row r="128" spans="1:10" x14ac:dyDescent="0.25">
      <c r="A128" s="8">
        <v>212</v>
      </c>
      <c r="B128" s="13">
        <v>40179</v>
      </c>
      <c r="C128" s="10">
        <v>11</v>
      </c>
      <c r="D128" s="10" t="s">
        <v>247</v>
      </c>
      <c r="E128" s="10" t="s">
        <v>248</v>
      </c>
      <c r="F128" s="10" t="s">
        <v>30</v>
      </c>
      <c r="G128" s="14">
        <v>320</v>
      </c>
      <c r="H128" s="14">
        <v>3520</v>
      </c>
      <c r="I128" s="14">
        <v>3840</v>
      </c>
      <c r="J128" s="15">
        <v>0.91666666666666663</v>
      </c>
    </row>
    <row r="129" spans="1:10" x14ac:dyDescent="0.25">
      <c r="A129" s="9">
        <v>212</v>
      </c>
      <c r="B129" s="16">
        <v>40544</v>
      </c>
      <c r="C129" s="11">
        <v>11</v>
      </c>
      <c r="D129" s="11" t="s">
        <v>247</v>
      </c>
      <c r="E129" s="11" t="s">
        <v>248</v>
      </c>
      <c r="F129" s="11" t="s">
        <v>30</v>
      </c>
      <c r="G129" s="17">
        <v>320</v>
      </c>
      <c r="H129" s="17">
        <v>3520</v>
      </c>
      <c r="I129" s="17">
        <v>3840</v>
      </c>
      <c r="J129" s="18">
        <v>0.91666666666666663</v>
      </c>
    </row>
    <row r="130" spans="1:10" x14ac:dyDescent="0.25">
      <c r="A130" s="8">
        <v>212</v>
      </c>
      <c r="B130" s="13">
        <v>40909</v>
      </c>
      <c r="C130" s="10">
        <v>11</v>
      </c>
      <c r="D130" s="10" t="s">
        <v>247</v>
      </c>
      <c r="E130" s="10" t="s">
        <v>248</v>
      </c>
      <c r="F130" s="10" t="s">
        <v>30</v>
      </c>
      <c r="G130" s="14">
        <v>320</v>
      </c>
      <c r="H130" s="14">
        <v>3520</v>
      </c>
      <c r="I130" s="14">
        <v>3840</v>
      </c>
      <c r="J130" s="15">
        <v>0.91666666666666663</v>
      </c>
    </row>
    <row r="131" spans="1:10" x14ac:dyDescent="0.25">
      <c r="A131" s="9">
        <v>212</v>
      </c>
      <c r="B131" s="16">
        <v>41275</v>
      </c>
      <c r="C131" s="11">
        <v>8</v>
      </c>
      <c r="D131" s="11" t="s">
        <v>247</v>
      </c>
      <c r="E131" s="11" t="s">
        <v>248</v>
      </c>
      <c r="F131" s="11" t="s">
        <v>30</v>
      </c>
      <c r="G131" s="17">
        <v>320</v>
      </c>
      <c r="H131" s="17">
        <v>2560</v>
      </c>
      <c r="I131" s="17">
        <v>3840</v>
      </c>
      <c r="J131" s="18">
        <v>0.66666666666666663</v>
      </c>
    </row>
    <row r="132" spans="1:10" x14ac:dyDescent="0.25">
      <c r="A132" s="8">
        <v>212</v>
      </c>
      <c r="B132" s="13">
        <v>41640</v>
      </c>
      <c r="C132" s="10">
        <v>7</v>
      </c>
      <c r="D132" s="10" t="s">
        <v>247</v>
      </c>
      <c r="E132" s="10" t="s">
        <v>248</v>
      </c>
      <c r="F132" s="10" t="s">
        <v>30</v>
      </c>
      <c r="G132" s="14">
        <v>320</v>
      </c>
      <c r="H132" s="14">
        <v>2240</v>
      </c>
      <c r="I132" s="14">
        <v>3840</v>
      </c>
      <c r="J132" s="15">
        <v>0.58333333333333337</v>
      </c>
    </row>
    <row r="133" spans="1:10" x14ac:dyDescent="0.25">
      <c r="A133" s="9">
        <v>212</v>
      </c>
      <c r="B133" s="16">
        <v>42005</v>
      </c>
      <c r="C133" s="11">
        <v>9</v>
      </c>
      <c r="D133" s="11" t="s">
        <v>247</v>
      </c>
      <c r="E133" s="11" t="s">
        <v>248</v>
      </c>
      <c r="F133" s="11" t="s">
        <v>30</v>
      </c>
      <c r="G133" s="17">
        <v>320</v>
      </c>
      <c r="H133" s="17">
        <v>2880</v>
      </c>
      <c r="I133" s="17">
        <v>3840</v>
      </c>
      <c r="J133" s="18">
        <v>0.75</v>
      </c>
    </row>
    <row r="134" spans="1:10" x14ac:dyDescent="0.25">
      <c r="A134" s="8">
        <v>212</v>
      </c>
      <c r="B134" s="13">
        <v>42370</v>
      </c>
      <c r="C134" s="10">
        <v>11</v>
      </c>
      <c r="D134" s="10" t="s">
        <v>247</v>
      </c>
      <c r="E134" s="10" t="s">
        <v>248</v>
      </c>
      <c r="F134" s="10" t="s">
        <v>30</v>
      </c>
      <c r="G134" s="14">
        <v>320</v>
      </c>
      <c r="H134" s="14">
        <v>3520</v>
      </c>
      <c r="I134" s="14">
        <v>3840</v>
      </c>
      <c r="J134" s="15">
        <v>0.91666666666666663</v>
      </c>
    </row>
    <row r="135" spans="1:10" x14ac:dyDescent="0.25">
      <c r="A135" s="9">
        <v>212</v>
      </c>
      <c r="B135" s="16">
        <v>42736</v>
      </c>
      <c r="C135" s="11">
        <v>11</v>
      </c>
      <c r="D135" s="11" t="s">
        <v>247</v>
      </c>
      <c r="E135" s="11" t="s">
        <v>248</v>
      </c>
      <c r="F135" s="11" t="s">
        <v>30</v>
      </c>
      <c r="G135" s="17">
        <v>320</v>
      </c>
      <c r="H135" s="17">
        <v>3520</v>
      </c>
      <c r="I135" s="17">
        <v>3840</v>
      </c>
      <c r="J135" s="18">
        <v>0.91666666666666663</v>
      </c>
    </row>
    <row r="136" spans="1:10" x14ac:dyDescent="0.25">
      <c r="A136" s="8">
        <v>212</v>
      </c>
      <c r="B136" s="13">
        <v>43101</v>
      </c>
      <c r="C136" s="10">
        <v>10</v>
      </c>
      <c r="D136" s="10" t="s">
        <v>247</v>
      </c>
      <c r="E136" s="10" t="s">
        <v>248</v>
      </c>
      <c r="F136" s="10" t="s">
        <v>30</v>
      </c>
      <c r="G136" s="14">
        <v>320</v>
      </c>
      <c r="H136" s="14">
        <v>3200</v>
      </c>
      <c r="I136" s="14">
        <v>3840</v>
      </c>
      <c r="J136" s="15">
        <v>0.83333333333333337</v>
      </c>
    </row>
    <row r="137" spans="1:10" x14ac:dyDescent="0.25">
      <c r="A137" s="9">
        <v>212</v>
      </c>
      <c r="B137" s="16">
        <v>43466</v>
      </c>
      <c r="C137" s="11">
        <v>11</v>
      </c>
      <c r="D137" s="11" t="s">
        <v>247</v>
      </c>
      <c r="E137" s="11" t="s">
        <v>248</v>
      </c>
      <c r="F137" s="11" t="s">
        <v>30</v>
      </c>
      <c r="G137" s="17">
        <v>320</v>
      </c>
      <c r="H137" s="17">
        <v>3520</v>
      </c>
      <c r="I137" s="17">
        <v>3840</v>
      </c>
      <c r="J137" s="18">
        <v>0.91666666666666663</v>
      </c>
    </row>
    <row r="138" spans="1:10" x14ac:dyDescent="0.25">
      <c r="A138" s="8">
        <v>213</v>
      </c>
      <c r="B138" s="13">
        <v>36892</v>
      </c>
      <c r="C138" s="10">
        <v>7</v>
      </c>
      <c r="D138" s="10" t="s">
        <v>247</v>
      </c>
      <c r="E138" s="10" t="s">
        <v>248</v>
      </c>
      <c r="F138" s="10" t="s">
        <v>24</v>
      </c>
      <c r="G138" s="14">
        <v>545</v>
      </c>
      <c r="H138" s="14">
        <v>3815</v>
      </c>
      <c r="I138" s="14">
        <v>6540</v>
      </c>
      <c r="J138" s="15">
        <v>0.58333333333333337</v>
      </c>
    </row>
    <row r="139" spans="1:10" x14ac:dyDescent="0.25">
      <c r="A139" s="9">
        <v>213</v>
      </c>
      <c r="B139" s="16">
        <v>37257</v>
      </c>
      <c r="C139" s="11">
        <v>9</v>
      </c>
      <c r="D139" s="11" t="s">
        <v>247</v>
      </c>
      <c r="E139" s="11" t="s">
        <v>248</v>
      </c>
      <c r="F139" s="11" t="s">
        <v>24</v>
      </c>
      <c r="G139" s="17">
        <v>545</v>
      </c>
      <c r="H139" s="17">
        <v>4905</v>
      </c>
      <c r="I139" s="17">
        <v>6540</v>
      </c>
      <c r="J139" s="18">
        <v>0.75</v>
      </c>
    </row>
    <row r="140" spans="1:10" x14ac:dyDescent="0.25">
      <c r="A140" s="8">
        <v>213</v>
      </c>
      <c r="B140" s="13">
        <v>37622</v>
      </c>
      <c r="C140" s="10">
        <v>9</v>
      </c>
      <c r="D140" s="10" t="s">
        <v>247</v>
      </c>
      <c r="E140" s="10" t="s">
        <v>248</v>
      </c>
      <c r="F140" s="10" t="s">
        <v>24</v>
      </c>
      <c r="G140" s="14">
        <v>545</v>
      </c>
      <c r="H140" s="14">
        <v>4905</v>
      </c>
      <c r="I140" s="14">
        <v>6540</v>
      </c>
      <c r="J140" s="15">
        <v>0.75</v>
      </c>
    </row>
    <row r="141" spans="1:10" x14ac:dyDescent="0.25">
      <c r="A141" s="9">
        <v>213</v>
      </c>
      <c r="B141" s="16">
        <v>37987</v>
      </c>
      <c r="C141" s="11">
        <v>11</v>
      </c>
      <c r="D141" s="11" t="s">
        <v>247</v>
      </c>
      <c r="E141" s="11" t="s">
        <v>248</v>
      </c>
      <c r="F141" s="11" t="s">
        <v>24</v>
      </c>
      <c r="G141" s="17">
        <v>545</v>
      </c>
      <c r="H141" s="17">
        <v>5995</v>
      </c>
      <c r="I141" s="17">
        <v>6540</v>
      </c>
      <c r="J141" s="18">
        <v>0.91666666666666663</v>
      </c>
    </row>
    <row r="142" spans="1:10" x14ac:dyDescent="0.25">
      <c r="A142" s="8">
        <v>213</v>
      </c>
      <c r="B142" s="13">
        <v>38353</v>
      </c>
      <c r="C142" s="10">
        <v>10</v>
      </c>
      <c r="D142" s="10" t="s">
        <v>247</v>
      </c>
      <c r="E142" s="10" t="s">
        <v>248</v>
      </c>
      <c r="F142" s="10" t="s">
        <v>24</v>
      </c>
      <c r="G142" s="14">
        <v>545</v>
      </c>
      <c r="H142" s="14">
        <v>5450</v>
      </c>
      <c r="I142" s="14">
        <v>6540</v>
      </c>
      <c r="J142" s="15">
        <v>0.83333333333333337</v>
      </c>
    </row>
    <row r="143" spans="1:10" x14ac:dyDescent="0.25">
      <c r="A143" s="9">
        <v>213</v>
      </c>
      <c r="B143" s="16">
        <v>38718</v>
      </c>
      <c r="C143" s="11">
        <v>9</v>
      </c>
      <c r="D143" s="11" t="s">
        <v>247</v>
      </c>
      <c r="E143" s="11" t="s">
        <v>248</v>
      </c>
      <c r="F143" s="11" t="s">
        <v>24</v>
      </c>
      <c r="G143" s="17">
        <v>545</v>
      </c>
      <c r="H143" s="17">
        <v>4905</v>
      </c>
      <c r="I143" s="17">
        <v>6540</v>
      </c>
      <c r="J143" s="18">
        <v>0.75</v>
      </c>
    </row>
    <row r="144" spans="1:10" x14ac:dyDescent="0.25">
      <c r="A144" s="8">
        <v>213</v>
      </c>
      <c r="B144" s="13">
        <v>39083</v>
      </c>
      <c r="C144" s="10">
        <v>7</v>
      </c>
      <c r="D144" s="10" t="s">
        <v>247</v>
      </c>
      <c r="E144" s="10" t="s">
        <v>248</v>
      </c>
      <c r="F144" s="10" t="s">
        <v>24</v>
      </c>
      <c r="G144" s="14">
        <v>545</v>
      </c>
      <c r="H144" s="14">
        <v>3815</v>
      </c>
      <c r="I144" s="14">
        <v>6540</v>
      </c>
      <c r="J144" s="15">
        <v>0.58333333333333337</v>
      </c>
    </row>
    <row r="145" spans="1:10" x14ac:dyDescent="0.25">
      <c r="A145" s="9">
        <v>213</v>
      </c>
      <c r="B145" s="16">
        <v>39448</v>
      </c>
      <c r="C145" s="11">
        <v>8</v>
      </c>
      <c r="D145" s="11" t="s">
        <v>247</v>
      </c>
      <c r="E145" s="11" t="s">
        <v>248</v>
      </c>
      <c r="F145" s="11" t="s">
        <v>24</v>
      </c>
      <c r="G145" s="17">
        <v>545</v>
      </c>
      <c r="H145" s="17">
        <v>4360</v>
      </c>
      <c r="I145" s="17">
        <v>6540</v>
      </c>
      <c r="J145" s="18">
        <v>0.66666666666666663</v>
      </c>
    </row>
    <row r="146" spans="1:10" x14ac:dyDescent="0.25">
      <c r="A146" s="8">
        <v>213</v>
      </c>
      <c r="B146" s="13">
        <v>39814</v>
      </c>
      <c r="C146" s="10">
        <v>9</v>
      </c>
      <c r="D146" s="10" t="s">
        <v>247</v>
      </c>
      <c r="E146" s="10" t="s">
        <v>248</v>
      </c>
      <c r="F146" s="10" t="s">
        <v>24</v>
      </c>
      <c r="G146" s="14">
        <v>545</v>
      </c>
      <c r="H146" s="14">
        <v>4905</v>
      </c>
      <c r="I146" s="14">
        <v>6540</v>
      </c>
      <c r="J146" s="15">
        <v>0.75</v>
      </c>
    </row>
    <row r="147" spans="1:10" x14ac:dyDescent="0.25">
      <c r="A147" s="9">
        <v>213</v>
      </c>
      <c r="B147" s="16">
        <v>40179</v>
      </c>
      <c r="C147" s="11">
        <v>7</v>
      </c>
      <c r="D147" s="11" t="s">
        <v>247</v>
      </c>
      <c r="E147" s="11" t="s">
        <v>248</v>
      </c>
      <c r="F147" s="11" t="s">
        <v>24</v>
      </c>
      <c r="G147" s="17">
        <v>545</v>
      </c>
      <c r="H147" s="17">
        <v>3815</v>
      </c>
      <c r="I147" s="17">
        <v>6540</v>
      </c>
      <c r="J147" s="18">
        <v>0.58333333333333337</v>
      </c>
    </row>
    <row r="148" spans="1:10" x14ac:dyDescent="0.25">
      <c r="A148" s="8">
        <v>213</v>
      </c>
      <c r="B148" s="13">
        <v>40544</v>
      </c>
      <c r="C148" s="10">
        <v>9</v>
      </c>
      <c r="D148" s="10" t="s">
        <v>247</v>
      </c>
      <c r="E148" s="10" t="s">
        <v>248</v>
      </c>
      <c r="F148" s="10" t="s">
        <v>24</v>
      </c>
      <c r="G148" s="14">
        <v>545</v>
      </c>
      <c r="H148" s="14">
        <v>4905</v>
      </c>
      <c r="I148" s="14">
        <v>6540</v>
      </c>
      <c r="J148" s="15">
        <v>0.75</v>
      </c>
    </row>
    <row r="149" spans="1:10" x14ac:dyDescent="0.25">
      <c r="A149" s="9">
        <v>213</v>
      </c>
      <c r="B149" s="16">
        <v>40909</v>
      </c>
      <c r="C149" s="11">
        <v>7</v>
      </c>
      <c r="D149" s="11" t="s">
        <v>247</v>
      </c>
      <c r="E149" s="11" t="s">
        <v>248</v>
      </c>
      <c r="F149" s="11" t="s">
        <v>24</v>
      </c>
      <c r="G149" s="17">
        <v>545</v>
      </c>
      <c r="H149" s="17">
        <v>3815</v>
      </c>
      <c r="I149" s="17">
        <v>6540</v>
      </c>
      <c r="J149" s="18">
        <v>0.58333333333333337</v>
      </c>
    </row>
    <row r="150" spans="1:10" x14ac:dyDescent="0.25">
      <c r="A150" s="8">
        <v>213</v>
      </c>
      <c r="B150" s="13">
        <v>41275</v>
      </c>
      <c r="C150" s="10">
        <v>10</v>
      </c>
      <c r="D150" s="10" t="s">
        <v>247</v>
      </c>
      <c r="E150" s="10" t="s">
        <v>248</v>
      </c>
      <c r="F150" s="10" t="s">
        <v>24</v>
      </c>
      <c r="G150" s="14">
        <v>545</v>
      </c>
      <c r="H150" s="14">
        <v>5450</v>
      </c>
      <c r="I150" s="14">
        <v>6540</v>
      </c>
      <c r="J150" s="15">
        <v>0.83333333333333337</v>
      </c>
    </row>
    <row r="151" spans="1:10" x14ac:dyDescent="0.25">
      <c r="A151" s="9">
        <v>213</v>
      </c>
      <c r="B151" s="16">
        <v>41640</v>
      </c>
      <c r="C151" s="11">
        <v>8</v>
      </c>
      <c r="D151" s="11" t="s">
        <v>247</v>
      </c>
      <c r="E151" s="11" t="s">
        <v>248</v>
      </c>
      <c r="F151" s="11" t="s">
        <v>24</v>
      </c>
      <c r="G151" s="17">
        <v>545</v>
      </c>
      <c r="H151" s="17">
        <v>4360</v>
      </c>
      <c r="I151" s="17">
        <v>6540</v>
      </c>
      <c r="J151" s="18">
        <v>0.66666666666666663</v>
      </c>
    </row>
    <row r="152" spans="1:10" x14ac:dyDescent="0.25">
      <c r="A152" s="8">
        <v>213</v>
      </c>
      <c r="B152" s="13">
        <v>42005</v>
      </c>
      <c r="C152" s="10">
        <v>9</v>
      </c>
      <c r="D152" s="10" t="s">
        <v>247</v>
      </c>
      <c r="E152" s="10" t="s">
        <v>248</v>
      </c>
      <c r="F152" s="10" t="s">
        <v>24</v>
      </c>
      <c r="G152" s="14">
        <v>545</v>
      </c>
      <c r="H152" s="14">
        <v>4905</v>
      </c>
      <c r="I152" s="14">
        <v>6540</v>
      </c>
      <c r="J152" s="15">
        <v>0.75</v>
      </c>
    </row>
    <row r="153" spans="1:10" x14ac:dyDescent="0.25">
      <c r="A153" s="9">
        <v>213</v>
      </c>
      <c r="B153" s="16">
        <v>42370</v>
      </c>
      <c r="C153" s="11">
        <v>9</v>
      </c>
      <c r="D153" s="11" t="s">
        <v>247</v>
      </c>
      <c r="E153" s="11" t="s">
        <v>248</v>
      </c>
      <c r="F153" s="11" t="s">
        <v>24</v>
      </c>
      <c r="G153" s="17">
        <v>545</v>
      </c>
      <c r="H153" s="17">
        <v>4905</v>
      </c>
      <c r="I153" s="17">
        <v>6540</v>
      </c>
      <c r="J153" s="18">
        <v>0.75</v>
      </c>
    </row>
    <row r="154" spans="1:10" x14ac:dyDescent="0.25">
      <c r="A154" s="8">
        <v>213</v>
      </c>
      <c r="B154" s="13">
        <v>42736</v>
      </c>
      <c r="C154" s="10">
        <v>11</v>
      </c>
      <c r="D154" s="10" t="s">
        <v>247</v>
      </c>
      <c r="E154" s="10" t="s">
        <v>248</v>
      </c>
      <c r="F154" s="10" t="s">
        <v>24</v>
      </c>
      <c r="G154" s="14">
        <v>545</v>
      </c>
      <c r="H154" s="14">
        <v>5995</v>
      </c>
      <c r="I154" s="14">
        <v>6540</v>
      </c>
      <c r="J154" s="15">
        <v>0.91666666666666663</v>
      </c>
    </row>
    <row r="155" spans="1:10" x14ac:dyDescent="0.25">
      <c r="A155" s="9">
        <v>213</v>
      </c>
      <c r="B155" s="16">
        <v>43101</v>
      </c>
      <c r="C155" s="11">
        <v>10</v>
      </c>
      <c r="D155" s="11" t="s">
        <v>247</v>
      </c>
      <c r="E155" s="11" t="s">
        <v>248</v>
      </c>
      <c r="F155" s="11" t="s">
        <v>24</v>
      </c>
      <c r="G155" s="17">
        <v>545</v>
      </c>
      <c r="H155" s="17">
        <v>5450</v>
      </c>
      <c r="I155" s="17">
        <v>6540</v>
      </c>
      <c r="J155" s="18">
        <v>0.83333333333333337</v>
      </c>
    </row>
    <row r="156" spans="1:10" x14ac:dyDescent="0.25">
      <c r="A156" s="8">
        <v>213</v>
      </c>
      <c r="B156" s="13">
        <v>43466</v>
      </c>
      <c r="C156" s="10">
        <v>11</v>
      </c>
      <c r="D156" s="10" t="s">
        <v>247</v>
      </c>
      <c r="E156" s="10" t="s">
        <v>248</v>
      </c>
      <c r="F156" s="10" t="s">
        <v>24</v>
      </c>
      <c r="G156" s="14">
        <v>545</v>
      </c>
      <c r="H156" s="14">
        <v>5995</v>
      </c>
      <c r="I156" s="14">
        <v>6540</v>
      </c>
      <c r="J156" s="15">
        <v>0.91666666666666663</v>
      </c>
    </row>
    <row r="157" spans="1:10" x14ac:dyDescent="0.25">
      <c r="A157" s="9">
        <v>214</v>
      </c>
      <c r="B157" s="16">
        <v>36892</v>
      </c>
      <c r="C157" s="11">
        <v>9</v>
      </c>
      <c r="D157" s="11" t="s">
        <v>247</v>
      </c>
      <c r="E157" s="11" t="s">
        <v>248</v>
      </c>
      <c r="F157" s="11" t="s">
        <v>24</v>
      </c>
      <c r="G157" s="17">
        <v>675</v>
      </c>
      <c r="H157" s="17">
        <v>6075</v>
      </c>
      <c r="I157" s="17">
        <v>8100</v>
      </c>
      <c r="J157" s="18">
        <v>0.75</v>
      </c>
    </row>
    <row r="158" spans="1:10" x14ac:dyDescent="0.25">
      <c r="A158" s="8">
        <v>214</v>
      </c>
      <c r="B158" s="13">
        <v>37257</v>
      </c>
      <c r="C158" s="10">
        <v>9</v>
      </c>
      <c r="D158" s="10" t="s">
        <v>247</v>
      </c>
      <c r="E158" s="10" t="s">
        <v>248</v>
      </c>
      <c r="F158" s="10" t="s">
        <v>24</v>
      </c>
      <c r="G158" s="14">
        <v>675</v>
      </c>
      <c r="H158" s="14">
        <v>6075</v>
      </c>
      <c r="I158" s="14">
        <v>8100</v>
      </c>
      <c r="J158" s="15">
        <v>0.75</v>
      </c>
    </row>
    <row r="159" spans="1:10" x14ac:dyDescent="0.25">
      <c r="A159" s="9">
        <v>214</v>
      </c>
      <c r="B159" s="16">
        <v>37622</v>
      </c>
      <c r="C159" s="11">
        <v>7</v>
      </c>
      <c r="D159" s="11" t="s">
        <v>247</v>
      </c>
      <c r="E159" s="11" t="s">
        <v>248</v>
      </c>
      <c r="F159" s="11" t="s">
        <v>24</v>
      </c>
      <c r="G159" s="17">
        <v>675</v>
      </c>
      <c r="H159" s="17">
        <v>4725</v>
      </c>
      <c r="I159" s="17">
        <v>8100</v>
      </c>
      <c r="J159" s="18">
        <v>0.58333333333333337</v>
      </c>
    </row>
    <row r="160" spans="1:10" x14ac:dyDescent="0.25">
      <c r="A160" s="8">
        <v>214</v>
      </c>
      <c r="B160" s="13">
        <v>37987</v>
      </c>
      <c r="C160" s="10">
        <v>8</v>
      </c>
      <c r="D160" s="10" t="s">
        <v>247</v>
      </c>
      <c r="E160" s="10" t="s">
        <v>248</v>
      </c>
      <c r="F160" s="10" t="s">
        <v>24</v>
      </c>
      <c r="G160" s="14">
        <v>675</v>
      </c>
      <c r="H160" s="14">
        <v>5400</v>
      </c>
      <c r="I160" s="14">
        <v>8100</v>
      </c>
      <c r="J160" s="15">
        <v>0.66666666666666663</v>
      </c>
    </row>
    <row r="161" spans="1:10" x14ac:dyDescent="0.25">
      <c r="A161" s="9">
        <v>214</v>
      </c>
      <c r="B161" s="16">
        <v>38353</v>
      </c>
      <c r="C161" s="11">
        <v>8</v>
      </c>
      <c r="D161" s="11" t="s">
        <v>247</v>
      </c>
      <c r="E161" s="11" t="s">
        <v>248</v>
      </c>
      <c r="F161" s="11" t="s">
        <v>24</v>
      </c>
      <c r="G161" s="17">
        <v>675</v>
      </c>
      <c r="H161" s="17">
        <v>5400</v>
      </c>
      <c r="I161" s="17">
        <v>8100</v>
      </c>
      <c r="J161" s="18">
        <v>0.66666666666666663</v>
      </c>
    </row>
    <row r="162" spans="1:10" x14ac:dyDescent="0.25">
      <c r="A162" s="8">
        <v>214</v>
      </c>
      <c r="B162" s="13">
        <v>38718</v>
      </c>
      <c r="C162" s="10">
        <v>9</v>
      </c>
      <c r="D162" s="10" t="s">
        <v>247</v>
      </c>
      <c r="E162" s="10" t="s">
        <v>248</v>
      </c>
      <c r="F162" s="10" t="s">
        <v>24</v>
      </c>
      <c r="G162" s="14">
        <v>675</v>
      </c>
      <c r="H162" s="14">
        <v>6075</v>
      </c>
      <c r="I162" s="14">
        <v>8100</v>
      </c>
      <c r="J162" s="15">
        <v>0.75</v>
      </c>
    </row>
    <row r="163" spans="1:10" x14ac:dyDescent="0.25">
      <c r="A163" s="9">
        <v>214</v>
      </c>
      <c r="B163" s="16">
        <v>39083</v>
      </c>
      <c r="C163" s="11">
        <v>8</v>
      </c>
      <c r="D163" s="11" t="s">
        <v>247</v>
      </c>
      <c r="E163" s="11" t="s">
        <v>248</v>
      </c>
      <c r="F163" s="11" t="s">
        <v>24</v>
      </c>
      <c r="G163" s="17">
        <v>675</v>
      </c>
      <c r="H163" s="17">
        <v>5400</v>
      </c>
      <c r="I163" s="17">
        <v>8100</v>
      </c>
      <c r="J163" s="18">
        <v>0.66666666666666663</v>
      </c>
    </row>
    <row r="164" spans="1:10" x14ac:dyDescent="0.25">
      <c r="A164" s="8">
        <v>214</v>
      </c>
      <c r="B164" s="13">
        <v>39448</v>
      </c>
      <c r="C164" s="10">
        <v>7</v>
      </c>
      <c r="D164" s="10" t="s">
        <v>247</v>
      </c>
      <c r="E164" s="10" t="s">
        <v>248</v>
      </c>
      <c r="F164" s="10" t="s">
        <v>24</v>
      </c>
      <c r="G164" s="14">
        <v>675</v>
      </c>
      <c r="H164" s="14">
        <v>4725</v>
      </c>
      <c r="I164" s="14">
        <v>8100</v>
      </c>
      <c r="J164" s="15">
        <v>0.58333333333333337</v>
      </c>
    </row>
    <row r="165" spans="1:10" x14ac:dyDescent="0.25">
      <c r="A165" s="9">
        <v>214</v>
      </c>
      <c r="B165" s="16">
        <v>39814</v>
      </c>
      <c r="C165" s="11">
        <v>11</v>
      </c>
      <c r="D165" s="11" t="s">
        <v>247</v>
      </c>
      <c r="E165" s="11" t="s">
        <v>248</v>
      </c>
      <c r="F165" s="11" t="s">
        <v>24</v>
      </c>
      <c r="G165" s="17">
        <v>675</v>
      </c>
      <c r="H165" s="17">
        <v>7425</v>
      </c>
      <c r="I165" s="17">
        <v>8100</v>
      </c>
      <c r="J165" s="18">
        <v>0.91666666666666663</v>
      </c>
    </row>
    <row r="166" spans="1:10" x14ac:dyDescent="0.25">
      <c r="A166" s="8">
        <v>214</v>
      </c>
      <c r="B166" s="13">
        <v>40179</v>
      </c>
      <c r="C166" s="10">
        <v>8</v>
      </c>
      <c r="D166" s="10" t="s">
        <v>247</v>
      </c>
      <c r="E166" s="10" t="s">
        <v>248</v>
      </c>
      <c r="F166" s="10" t="s">
        <v>24</v>
      </c>
      <c r="G166" s="14">
        <v>675</v>
      </c>
      <c r="H166" s="14">
        <v>5400</v>
      </c>
      <c r="I166" s="14">
        <v>8100</v>
      </c>
      <c r="J166" s="15">
        <v>0.66666666666666663</v>
      </c>
    </row>
    <row r="167" spans="1:10" x14ac:dyDescent="0.25">
      <c r="A167" s="9">
        <v>214</v>
      </c>
      <c r="B167" s="16">
        <v>40544</v>
      </c>
      <c r="C167" s="11">
        <v>9</v>
      </c>
      <c r="D167" s="11" t="s">
        <v>247</v>
      </c>
      <c r="E167" s="11" t="s">
        <v>248</v>
      </c>
      <c r="F167" s="11" t="s">
        <v>24</v>
      </c>
      <c r="G167" s="17">
        <v>675</v>
      </c>
      <c r="H167" s="17">
        <v>6075</v>
      </c>
      <c r="I167" s="17">
        <v>8100</v>
      </c>
      <c r="J167" s="18">
        <v>0.75</v>
      </c>
    </row>
    <row r="168" spans="1:10" x14ac:dyDescent="0.25">
      <c r="A168" s="8">
        <v>214</v>
      </c>
      <c r="B168" s="13">
        <v>40909</v>
      </c>
      <c r="C168" s="10">
        <v>8</v>
      </c>
      <c r="D168" s="10" t="s">
        <v>247</v>
      </c>
      <c r="E168" s="10" t="s">
        <v>248</v>
      </c>
      <c r="F168" s="10" t="s">
        <v>24</v>
      </c>
      <c r="G168" s="14">
        <v>675</v>
      </c>
      <c r="H168" s="14">
        <v>5400</v>
      </c>
      <c r="I168" s="14">
        <v>8100</v>
      </c>
      <c r="J168" s="15">
        <v>0.66666666666666663</v>
      </c>
    </row>
    <row r="169" spans="1:10" x14ac:dyDescent="0.25">
      <c r="A169" s="9">
        <v>214</v>
      </c>
      <c r="B169" s="16">
        <v>41275</v>
      </c>
      <c r="C169" s="11">
        <v>11</v>
      </c>
      <c r="D169" s="11" t="s">
        <v>247</v>
      </c>
      <c r="E169" s="11" t="s">
        <v>248</v>
      </c>
      <c r="F169" s="11" t="s">
        <v>24</v>
      </c>
      <c r="G169" s="17">
        <v>675</v>
      </c>
      <c r="H169" s="17">
        <v>7425</v>
      </c>
      <c r="I169" s="17">
        <v>8100</v>
      </c>
      <c r="J169" s="18">
        <v>0.91666666666666663</v>
      </c>
    </row>
    <row r="170" spans="1:10" x14ac:dyDescent="0.25">
      <c r="A170" s="8">
        <v>214</v>
      </c>
      <c r="B170" s="13">
        <v>41640</v>
      </c>
      <c r="C170" s="10">
        <v>10</v>
      </c>
      <c r="D170" s="10" t="s">
        <v>247</v>
      </c>
      <c r="E170" s="10" t="s">
        <v>248</v>
      </c>
      <c r="F170" s="10" t="s">
        <v>24</v>
      </c>
      <c r="G170" s="14">
        <v>675</v>
      </c>
      <c r="H170" s="14">
        <v>6750</v>
      </c>
      <c r="I170" s="14">
        <v>8100</v>
      </c>
      <c r="J170" s="15">
        <v>0.83333333333333337</v>
      </c>
    </row>
    <row r="171" spans="1:10" x14ac:dyDescent="0.25">
      <c r="A171" s="9">
        <v>214</v>
      </c>
      <c r="B171" s="16">
        <v>42005</v>
      </c>
      <c r="C171" s="11">
        <v>10</v>
      </c>
      <c r="D171" s="11" t="s">
        <v>247</v>
      </c>
      <c r="E171" s="11" t="s">
        <v>248</v>
      </c>
      <c r="F171" s="11" t="s">
        <v>24</v>
      </c>
      <c r="G171" s="17">
        <v>675</v>
      </c>
      <c r="H171" s="17">
        <v>6750</v>
      </c>
      <c r="I171" s="17">
        <v>8100</v>
      </c>
      <c r="J171" s="18">
        <v>0.83333333333333337</v>
      </c>
    </row>
    <row r="172" spans="1:10" x14ac:dyDescent="0.25">
      <c r="A172" s="8">
        <v>214</v>
      </c>
      <c r="B172" s="13">
        <v>42370</v>
      </c>
      <c r="C172" s="10">
        <v>8</v>
      </c>
      <c r="D172" s="10" t="s">
        <v>247</v>
      </c>
      <c r="E172" s="10" t="s">
        <v>248</v>
      </c>
      <c r="F172" s="10" t="s">
        <v>24</v>
      </c>
      <c r="G172" s="14">
        <v>675</v>
      </c>
      <c r="H172" s="14">
        <v>5400</v>
      </c>
      <c r="I172" s="14">
        <v>8100</v>
      </c>
      <c r="J172" s="15">
        <v>0.66666666666666663</v>
      </c>
    </row>
    <row r="173" spans="1:10" x14ac:dyDescent="0.25">
      <c r="A173" s="9">
        <v>214</v>
      </c>
      <c r="B173" s="16">
        <v>42736</v>
      </c>
      <c r="C173" s="11">
        <v>10</v>
      </c>
      <c r="D173" s="11" t="s">
        <v>247</v>
      </c>
      <c r="E173" s="11" t="s">
        <v>248</v>
      </c>
      <c r="F173" s="11" t="s">
        <v>24</v>
      </c>
      <c r="G173" s="17">
        <v>675</v>
      </c>
      <c r="H173" s="17">
        <v>6750</v>
      </c>
      <c r="I173" s="17">
        <v>8100</v>
      </c>
      <c r="J173" s="18">
        <v>0.83333333333333337</v>
      </c>
    </row>
    <row r="174" spans="1:10" x14ac:dyDescent="0.25">
      <c r="A174" s="8">
        <v>214</v>
      </c>
      <c r="B174" s="13">
        <v>42736</v>
      </c>
      <c r="C174" s="10">
        <v>10</v>
      </c>
      <c r="D174" s="10" t="s">
        <v>247</v>
      </c>
      <c r="E174" s="10" t="s">
        <v>248</v>
      </c>
      <c r="F174" s="10" t="s">
        <v>24</v>
      </c>
      <c r="G174" s="14">
        <v>675</v>
      </c>
      <c r="H174" s="14">
        <v>6750</v>
      </c>
      <c r="I174" s="14">
        <v>8100</v>
      </c>
      <c r="J174" s="15">
        <v>0.83333333333333337</v>
      </c>
    </row>
    <row r="175" spans="1:10" x14ac:dyDescent="0.25">
      <c r="A175" s="9">
        <v>214</v>
      </c>
      <c r="B175" s="16">
        <v>42736</v>
      </c>
      <c r="C175" s="11">
        <v>8</v>
      </c>
      <c r="D175" s="11" t="s">
        <v>247</v>
      </c>
      <c r="E175" s="11" t="s">
        <v>248</v>
      </c>
      <c r="F175" s="11" t="s">
        <v>24</v>
      </c>
      <c r="G175" s="17">
        <v>675</v>
      </c>
      <c r="H175" s="17">
        <v>5400</v>
      </c>
      <c r="I175" s="17">
        <v>8100</v>
      </c>
      <c r="J175" s="18">
        <v>0.66666666666666663</v>
      </c>
    </row>
    <row r="176" spans="1:10" x14ac:dyDescent="0.25">
      <c r="A176" s="8">
        <v>214</v>
      </c>
      <c r="B176" s="13">
        <v>43101</v>
      </c>
      <c r="C176" s="10">
        <v>11</v>
      </c>
      <c r="D176" s="10" t="s">
        <v>247</v>
      </c>
      <c r="E176" s="10" t="s">
        <v>248</v>
      </c>
      <c r="F176" s="10" t="s">
        <v>24</v>
      </c>
      <c r="G176" s="14">
        <v>675</v>
      </c>
      <c r="H176" s="14">
        <v>7425</v>
      </c>
      <c r="I176" s="14">
        <v>8100</v>
      </c>
      <c r="J176" s="15">
        <v>0.91666666666666663</v>
      </c>
    </row>
    <row r="177" spans="1:10" x14ac:dyDescent="0.25">
      <c r="A177" s="9">
        <v>214</v>
      </c>
      <c r="B177" s="16">
        <v>43101</v>
      </c>
      <c r="C177" s="11">
        <v>8</v>
      </c>
      <c r="D177" s="11" t="s">
        <v>247</v>
      </c>
      <c r="E177" s="11" t="s">
        <v>248</v>
      </c>
      <c r="F177" s="11" t="s">
        <v>24</v>
      </c>
      <c r="G177" s="17">
        <v>675</v>
      </c>
      <c r="H177" s="17">
        <v>5400</v>
      </c>
      <c r="I177" s="17">
        <v>8100</v>
      </c>
      <c r="J177" s="18">
        <v>0.66666666666666663</v>
      </c>
    </row>
    <row r="178" spans="1:10" x14ac:dyDescent="0.25">
      <c r="A178" s="8">
        <v>214</v>
      </c>
      <c r="B178" s="13">
        <v>43466</v>
      </c>
      <c r="C178" s="10">
        <v>9</v>
      </c>
      <c r="D178" s="10" t="s">
        <v>247</v>
      </c>
      <c r="E178" s="10" t="s">
        <v>248</v>
      </c>
      <c r="F178" s="10" t="s">
        <v>24</v>
      </c>
      <c r="G178" s="14">
        <v>675</v>
      </c>
      <c r="H178" s="14">
        <v>6075</v>
      </c>
      <c r="I178" s="14">
        <v>8100</v>
      </c>
      <c r="J178" s="15">
        <v>0.75</v>
      </c>
    </row>
    <row r="179" spans="1:10" x14ac:dyDescent="0.25">
      <c r="A179" s="9">
        <v>214</v>
      </c>
      <c r="B179" s="16">
        <v>43466</v>
      </c>
      <c r="C179" s="11">
        <v>12</v>
      </c>
      <c r="D179" s="11" t="s">
        <v>247</v>
      </c>
      <c r="E179" s="11" t="s">
        <v>248</v>
      </c>
      <c r="F179" s="11" t="s">
        <v>24</v>
      </c>
      <c r="G179" s="17">
        <v>675</v>
      </c>
      <c r="H179" s="17">
        <v>8100</v>
      </c>
      <c r="I179" s="17">
        <v>8100</v>
      </c>
      <c r="J179" s="18">
        <v>1</v>
      </c>
    </row>
    <row r="180" spans="1:10" x14ac:dyDescent="0.25">
      <c r="A180" s="8">
        <v>215</v>
      </c>
      <c r="B180" s="13">
        <v>36892</v>
      </c>
      <c r="C180" s="10">
        <v>7</v>
      </c>
      <c r="D180" s="10" t="s">
        <v>247</v>
      </c>
      <c r="E180" s="10" t="s">
        <v>248</v>
      </c>
      <c r="F180" s="10" t="s">
        <v>24</v>
      </c>
      <c r="G180" s="14">
        <v>575</v>
      </c>
      <c r="H180" s="14">
        <v>4025</v>
      </c>
      <c r="I180" s="14">
        <v>6900</v>
      </c>
      <c r="J180" s="15">
        <v>0.58333333333333337</v>
      </c>
    </row>
    <row r="181" spans="1:10" x14ac:dyDescent="0.25">
      <c r="A181" s="9">
        <v>215</v>
      </c>
      <c r="B181" s="16">
        <v>37257</v>
      </c>
      <c r="C181" s="11">
        <v>8</v>
      </c>
      <c r="D181" s="11" t="s">
        <v>247</v>
      </c>
      <c r="E181" s="11" t="s">
        <v>248</v>
      </c>
      <c r="F181" s="11" t="s">
        <v>24</v>
      </c>
      <c r="G181" s="17">
        <v>575</v>
      </c>
      <c r="H181" s="17">
        <v>4600</v>
      </c>
      <c r="I181" s="17">
        <v>6900</v>
      </c>
      <c r="J181" s="18">
        <v>0.66666666666666663</v>
      </c>
    </row>
    <row r="182" spans="1:10" x14ac:dyDescent="0.25">
      <c r="A182" s="8">
        <v>215</v>
      </c>
      <c r="B182" s="13">
        <v>37622</v>
      </c>
      <c r="C182" s="10">
        <v>8</v>
      </c>
      <c r="D182" s="10" t="s">
        <v>247</v>
      </c>
      <c r="E182" s="10" t="s">
        <v>248</v>
      </c>
      <c r="F182" s="10" t="s">
        <v>24</v>
      </c>
      <c r="G182" s="14">
        <v>575</v>
      </c>
      <c r="H182" s="14">
        <v>4600</v>
      </c>
      <c r="I182" s="14">
        <v>6900</v>
      </c>
      <c r="J182" s="15">
        <v>0.66666666666666663</v>
      </c>
    </row>
    <row r="183" spans="1:10" x14ac:dyDescent="0.25">
      <c r="A183" s="9">
        <v>215</v>
      </c>
      <c r="B183" s="16">
        <v>37987</v>
      </c>
      <c r="C183" s="11">
        <v>10</v>
      </c>
      <c r="D183" s="11" t="s">
        <v>247</v>
      </c>
      <c r="E183" s="11" t="s">
        <v>248</v>
      </c>
      <c r="F183" s="11" t="s">
        <v>24</v>
      </c>
      <c r="G183" s="17">
        <v>575</v>
      </c>
      <c r="H183" s="17">
        <v>5750</v>
      </c>
      <c r="I183" s="17">
        <v>6900</v>
      </c>
      <c r="J183" s="18">
        <v>0.83333333333333337</v>
      </c>
    </row>
    <row r="184" spans="1:10" x14ac:dyDescent="0.25">
      <c r="A184" s="8">
        <v>215</v>
      </c>
      <c r="B184" s="13">
        <v>38353</v>
      </c>
      <c r="C184" s="10">
        <v>8</v>
      </c>
      <c r="D184" s="10" t="s">
        <v>247</v>
      </c>
      <c r="E184" s="10" t="s">
        <v>248</v>
      </c>
      <c r="F184" s="10" t="s">
        <v>24</v>
      </c>
      <c r="G184" s="14">
        <v>575</v>
      </c>
      <c r="H184" s="14">
        <v>4600</v>
      </c>
      <c r="I184" s="14">
        <v>6900</v>
      </c>
      <c r="J184" s="15">
        <v>0.66666666666666663</v>
      </c>
    </row>
    <row r="185" spans="1:10" x14ac:dyDescent="0.25">
      <c r="A185" s="9">
        <v>215</v>
      </c>
      <c r="B185" s="16">
        <v>38718</v>
      </c>
      <c r="C185" s="11">
        <v>10</v>
      </c>
      <c r="D185" s="11" t="s">
        <v>247</v>
      </c>
      <c r="E185" s="11" t="s">
        <v>248</v>
      </c>
      <c r="F185" s="11" t="s">
        <v>24</v>
      </c>
      <c r="G185" s="17">
        <v>575</v>
      </c>
      <c r="H185" s="17">
        <v>5750</v>
      </c>
      <c r="I185" s="17">
        <v>6900</v>
      </c>
      <c r="J185" s="18">
        <v>0.83333333333333337</v>
      </c>
    </row>
    <row r="186" spans="1:10" x14ac:dyDescent="0.25">
      <c r="A186" s="8">
        <v>215</v>
      </c>
      <c r="B186" s="13">
        <v>39083</v>
      </c>
      <c r="C186" s="10">
        <v>9</v>
      </c>
      <c r="D186" s="10" t="s">
        <v>247</v>
      </c>
      <c r="E186" s="10" t="s">
        <v>248</v>
      </c>
      <c r="F186" s="10" t="s">
        <v>24</v>
      </c>
      <c r="G186" s="14">
        <v>575</v>
      </c>
      <c r="H186" s="14">
        <v>5175</v>
      </c>
      <c r="I186" s="14">
        <v>6900</v>
      </c>
      <c r="J186" s="15">
        <v>0.75</v>
      </c>
    </row>
    <row r="187" spans="1:10" x14ac:dyDescent="0.25">
      <c r="A187" s="9">
        <v>215</v>
      </c>
      <c r="B187" s="16">
        <v>39448</v>
      </c>
      <c r="C187" s="11">
        <v>10</v>
      </c>
      <c r="D187" s="11" t="s">
        <v>247</v>
      </c>
      <c r="E187" s="11" t="s">
        <v>248</v>
      </c>
      <c r="F187" s="11" t="s">
        <v>24</v>
      </c>
      <c r="G187" s="17">
        <v>575</v>
      </c>
      <c r="H187" s="17">
        <v>5750</v>
      </c>
      <c r="I187" s="17">
        <v>6900</v>
      </c>
      <c r="J187" s="18">
        <v>0.83333333333333337</v>
      </c>
    </row>
    <row r="188" spans="1:10" x14ac:dyDescent="0.25">
      <c r="A188" s="8">
        <v>215</v>
      </c>
      <c r="B188" s="13">
        <v>39814</v>
      </c>
      <c r="C188" s="10">
        <v>10</v>
      </c>
      <c r="D188" s="10" t="s">
        <v>247</v>
      </c>
      <c r="E188" s="10" t="s">
        <v>248</v>
      </c>
      <c r="F188" s="10" t="s">
        <v>24</v>
      </c>
      <c r="G188" s="14">
        <v>575</v>
      </c>
      <c r="H188" s="14">
        <v>5750</v>
      </c>
      <c r="I188" s="14">
        <v>6900</v>
      </c>
      <c r="J188" s="15">
        <v>0.83333333333333337</v>
      </c>
    </row>
    <row r="189" spans="1:10" x14ac:dyDescent="0.25">
      <c r="A189" s="9">
        <v>215</v>
      </c>
      <c r="B189" s="16">
        <v>40179</v>
      </c>
      <c r="C189" s="11">
        <v>7</v>
      </c>
      <c r="D189" s="11" t="s">
        <v>247</v>
      </c>
      <c r="E189" s="11" t="s">
        <v>248</v>
      </c>
      <c r="F189" s="11" t="s">
        <v>24</v>
      </c>
      <c r="G189" s="17">
        <v>575</v>
      </c>
      <c r="H189" s="17">
        <v>4025</v>
      </c>
      <c r="I189" s="17">
        <v>6900</v>
      </c>
      <c r="J189" s="18">
        <v>0.58333333333333337</v>
      </c>
    </row>
    <row r="190" spans="1:10" x14ac:dyDescent="0.25">
      <c r="A190" s="8">
        <v>215</v>
      </c>
      <c r="B190" s="13">
        <v>40544</v>
      </c>
      <c r="C190" s="10">
        <v>7</v>
      </c>
      <c r="D190" s="10" t="s">
        <v>247</v>
      </c>
      <c r="E190" s="10" t="s">
        <v>248</v>
      </c>
      <c r="F190" s="10" t="s">
        <v>24</v>
      </c>
      <c r="G190" s="14">
        <v>575</v>
      </c>
      <c r="H190" s="14">
        <v>4025</v>
      </c>
      <c r="I190" s="14">
        <v>6900</v>
      </c>
      <c r="J190" s="15">
        <v>0.58333333333333337</v>
      </c>
    </row>
    <row r="191" spans="1:10" x14ac:dyDescent="0.25">
      <c r="A191" s="9">
        <v>215</v>
      </c>
      <c r="B191" s="16">
        <v>40909</v>
      </c>
      <c r="C191" s="11">
        <v>11</v>
      </c>
      <c r="D191" s="11" t="s">
        <v>247</v>
      </c>
      <c r="E191" s="11" t="s">
        <v>248</v>
      </c>
      <c r="F191" s="11" t="s">
        <v>24</v>
      </c>
      <c r="G191" s="17">
        <v>575</v>
      </c>
      <c r="H191" s="17">
        <v>6325</v>
      </c>
      <c r="I191" s="17">
        <v>6900</v>
      </c>
      <c r="J191" s="18">
        <v>0.91666666666666663</v>
      </c>
    </row>
    <row r="192" spans="1:10" x14ac:dyDescent="0.25">
      <c r="A192" s="8">
        <v>215</v>
      </c>
      <c r="B192" s="13">
        <v>41275</v>
      </c>
      <c r="C192" s="10">
        <v>9</v>
      </c>
      <c r="D192" s="10" t="s">
        <v>247</v>
      </c>
      <c r="E192" s="10" t="s">
        <v>248</v>
      </c>
      <c r="F192" s="10" t="s">
        <v>24</v>
      </c>
      <c r="G192" s="14">
        <v>575</v>
      </c>
      <c r="H192" s="14">
        <v>5175</v>
      </c>
      <c r="I192" s="14">
        <v>6900</v>
      </c>
      <c r="J192" s="15">
        <v>0.75</v>
      </c>
    </row>
    <row r="193" spans="1:10" x14ac:dyDescent="0.25">
      <c r="A193" s="9">
        <v>215</v>
      </c>
      <c r="B193" s="16">
        <v>41640</v>
      </c>
      <c r="C193" s="11">
        <v>8</v>
      </c>
      <c r="D193" s="11" t="s">
        <v>247</v>
      </c>
      <c r="E193" s="11" t="s">
        <v>248</v>
      </c>
      <c r="F193" s="11" t="s">
        <v>24</v>
      </c>
      <c r="G193" s="17">
        <v>575</v>
      </c>
      <c r="H193" s="17">
        <v>4600</v>
      </c>
      <c r="I193" s="17">
        <v>6900</v>
      </c>
      <c r="J193" s="18">
        <v>0.66666666666666663</v>
      </c>
    </row>
    <row r="194" spans="1:10" x14ac:dyDescent="0.25">
      <c r="A194" s="8">
        <v>215</v>
      </c>
      <c r="B194" s="13">
        <v>42005</v>
      </c>
      <c r="C194" s="10">
        <v>7</v>
      </c>
      <c r="D194" s="10" t="s">
        <v>247</v>
      </c>
      <c r="E194" s="10" t="s">
        <v>248</v>
      </c>
      <c r="F194" s="10" t="s">
        <v>24</v>
      </c>
      <c r="G194" s="14">
        <v>575</v>
      </c>
      <c r="H194" s="14">
        <v>4025</v>
      </c>
      <c r="I194" s="14">
        <v>6900</v>
      </c>
      <c r="J194" s="15">
        <v>0.58333333333333337</v>
      </c>
    </row>
    <row r="195" spans="1:10" x14ac:dyDescent="0.25">
      <c r="A195" s="9">
        <v>215</v>
      </c>
      <c r="B195" s="16">
        <v>42370</v>
      </c>
      <c r="C195" s="11">
        <v>8</v>
      </c>
      <c r="D195" s="11" t="s">
        <v>247</v>
      </c>
      <c r="E195" s="11" t="s">
        <v>248</v>
      </c>
      <c r="F195" s="11" t="s">
        <v>24</v>
      </c>
      <c r="G195" s="17">
        <v>575</v>
      </c>
      <c r="H195" s="17">
        <v>4600</v>
      </c>
      <c r="I195" s="17">
        <v>6900</v>
      </c>
      <c r="J195" s="18">
        <v>0.66666666666666663</v>
      </c>
    </row>
    <row r="196" spans="1:10" x14ac:dyDescent="0.25">
      <c r="A196" s="8">
        <v>215</v>
      </c>
      <c r="B196" s="13">
        <v>42736</v>
      </c>
      <c r="C196" s="10">
        <v>10</v>
      </c>
      <c r="D196" s="10" t="s">
        <v>247</v>
      </c>
      <c r="E196" s="10" t="s">
        <v>248</v>
      </c>
      <c r="F196" s="10" t="s">
        <v>24</v>
      </c>
      <c r="G196" s="14">
        <v>575</v>
      </c>
      <c r="H196" s="14">
        <v>5750</v>
      </c>
      <c r="I196" s="14">
        <v>6900</v>
      </c>
      <c r="J196" s="15">
        <v>0.83333333333333337</v>
      </c>
    </row>
    <row r="197" spans="1:10" x14ac:dyDescent="0.25">
      <c r="A197" s="9">
        <v>215</v>
      </c>
      <c r="B197" s="16">
        <v>42736</v>
      </c>
      <c r="C197" s="11">
        <v>8</v>
      </c>
      <c r="D197" s="11" t="s">
        <v>247</v>
      </c>
      <c r="E197" s="11" t="s">
        <v>248</v>
      </c>
      <c r="F197" s="11" t="s">
        <v>24</v>
      </c>
      <c r="G197" s="17">
        <v>575</v>
      </c>
      <c r="H197" s="17">
        <v>4600</v>
      </c>
      <c r="I197" s="17">
        <v>6900</v>
      </c>
      <c r="J197" s="18">
        <v>0.66666666666666663</v>
      </c>
    </row>
    <row r="198" spans="1:10" x14ac:dyDescent="0.25">
      <c r="A198" s="8">
        <v>215</v>
      </c>
      <c r="B198" s="13">
        <v>42736</v>
      </c>
      <c r="C198" s="10">
        <v>12</v>
      </c>
      <c r="D198" s="10" t="s">
        <v>247</v>
      </c>
      <c r="E198" s="10" t="s">
        <v>248</v>
      </c>
      <c r="F198" s="10" t="s">
        <v>24</v>
      </c>
      <c r="G198" s="14">
        <v>575</v>
      </c>
      <c r="H198" s="14">
        <v>6900</v>
      </c>
      <c r="I198" s="14">
        <v>6900</v>
      </c>
      <c r="J198" s="15">
        <v>1</v>
      </c>
    </row>
    <row r="199" spans="1:10" x14ac:dyDescent="0.25">
      <c r="A199" s="9">
        <v>215</v>
      </c>
      <c r="B199" s="16">
        <v>43101</v>
      </c>
      <c r="C199" s="11">
        <v>10</v>
      </c>
      <c r="D199" s="11" t="s">
        <v>247</v>
      </c>
      <c r="E199" s="11" t="s">
        <v>248</v>
      </c>
      <c r="F199" s="11" t="s">
        <v>24</v>
      </c>
      <c r="G199" s="17">
        <v>575</v>
      </c>
      <c r="H199" s="17">
        <v>5750</v>
      </c>
      <c r="I199" s="17">
        <v>6900</v>
      </c>
      <c r="J199" s="18">
        <v>0.83333333333333337</v>
      </c>
    </row>
    <row r="200" spans="1:10" x14ac:dyDescent="0.25">
      <c r="A200" s="8">
        <v>215</v>
      </c>
      <c r="B200" s="13">
        <v>43101</v>
      </c>
      <c r="C200" s="10">
        <v>12</v>
      </c>
      <c r="D200" s="10" t="s">
        <v>247</v>
      </c>
      <c r="E200" s="10" t="s">
        <v>248</v>
      </c>
      <c r="F200" s="10" t="s">
        <v>24</v>
      </c>
      <c r="G200" s="14">
        <v>575</v>
      </c>
      <c r="H200" s="14">
        <v>6900</v>
      </c>
      <c r="I200" s="14">
        <v>6900</v>
      </c>
      <c r="J200" s="15">
        <v>1</v>
      </c>
    </row>
    <row r="201" spans="1:10" x14ac:dyDescent="0.25">
      <c r="A201" s="9">
        <v>215</v>
      </c>
      <c r="B201" s="16">
        <v>43466</v>
      </c>
      <c r="C201" s="11">
        <v>8</v>
      </c>
      <c r="D201" s="11" t="s">
        <v>247</v>
      </c>
      <c r="E201" s="11" t="s">
        <v>248</v>
      </c>
      <c r="F201" s="11" t="s">
        <v>24</v>
      </c>
      <c r="G201" s="17">
        <v>575</v>
      </c>
      <c r="H201" s="17">
        <v>4600</v>
      </c>
      <c r="I201" s="17">
        <v>6900</v>
      </c>
      <c r="J201" s="18">
        <v>0.66666666666666663</v>
      </c>
    </row>
    <row r="202" spans="1:10" x14ac:dyDescent="0.25">
      <c r="A202" s="8">
        <v>215</v>
      </c>
      <c r="B202" s="13">
        <v>43466</v>
      </c>
      <c r="C202" s="10">
        <v>7</v>
      </c>
      <c r="D202" s="10" t="s">
        <v>247</v>
      </c>
      <c r="E202" s="10" t="s">
        <v>248</v>
      </c>
      <c r="F202" s="10" t="s">
        <v>24</v>
      </c>
      <c r="G202" s="14">
        <v>575</v>
      </c>
      <c r="H202" s="14">
        <v>4025</v>
      </c>
      <c r="I202" s="14">
        <v>6900</v>
      </c>
      <c r="J202" s="15">
        <v>0.58333333333333337</v>
      </c>
    </row>
    <row r="203" spans="1:10" x14ac:dyDescent="0.25">
      <c r="A203" s="9">
        <v>216</v>
      </c>
      <c r="B203" s="16">
        <v>36892</v>
      </c>
      <c r="C203" s="11">
        <v>8</v>
      </c>
      <c r="D203" s="11" t="s">
        <v>247</v>
      </c>
      <c r="E203" s="11" t="s">
        <v>248</v>
      </c>
      <c r="F203" s="11" t="s">
        <v>24</v>
      </c>
      <c r="G203" s="17">
        <v>590</v>
      </c>
      <c r="H203" s="17">
        <v>4720</v>
      </c>
      <c r="I203" s="17">
        <v>7080</v>
      </c>
      <c r="J203" s="18">
        <v>0.66666666666666663</v>
      </c>
    </row>
    <row r="204" spans="1:10" x14ac:dyDescent="0.25">
      <c r="A204" s="8">
        <v>216</v>
      </c>
      <c r="B204" s="13">
        <v>37257</v>
      </c>
      <c r="C204" s="10">
        <v>10</v>
      </c>
      <c r="D204" s="10" t="s">
        <v>247</v>
      </c>
      <c r="E204" s="10" t="s">
        <v>248</v>
      </c>
      <c r="F204" s="10" t="s">
        <v>24</v>
      </c>
      <c r="G204" s="14">
        <v>590</v>
      </c>
      <c r="H204" s="14">
        <v>5900</v>
      </c>
      <c r="I204" s="14">
        <v>7080</v>
      </c>
      <c r="J204" s="15">
        <v>0.83333333333333337</v>
      </c>
    </row>
    <row r="205" spans="1:10" x14ac:dyDescent="0.25">
      <c r="A205" s="9">
        <v>216</v>
      </c>
      <c r="B205" s="16">
        <v>37622</v>
      </c>
      <c r="C205" s="11">
        <v>9</v>
      </c>
      <c r="D205" s="11" t="s">
        <v>247</v>
      </c>
      <c r="E205" s="11" t="s">
        <v>248</v>
      </c>
      <c r="F205" s="11" t="s">
        <v>24</v>
      </c>
      <c r="G205" s="17">
        <v>590</v>
      </c>
      <c r="H205" s="17">
        <v>5310</v>
      </c>
      <c r="I205" s="17">
        <v>7080</v>
      </c>
      <c r="J205" s="18">
        <v>0.75</v>
      </c>
    </row>
    <row r="206" spans="1:10" x14ac:dyDescent="0.25">
      <c r="A206" s="8">
        <v>216</v>
      </c>
      <c r="B206" s="13">
        <v>37987</v>
      </c>
      <c r="C206" s="10">
        <v>10</v>
      </c>
      <c r="D206" s="10" t="s">
        <v>247</v>
      </c>
      <c r="E206" s="10" t="s">
        <v>248</v>
      </c>
      <c r="F206" s="10" t="s">
        <v>24</v>
      </c>
      <c r="G206" s="14">
        <v>590</v>
      </c>
      <c r="H206" s="14">
        <v>5900</v>
      </c>
      <c r="I206" s="14">
        <v>7080</v>
      </c>
      <c r="J206" s="15">
        <v>0.83333333333333337</v>
      </c>
    </row>
    <row r="207" spans="1:10" x14ac:dyDescent="0.25">
      <c r="A207" s="9">
        <v>216</v>
      </c>
      <c r="B207" s="16">
        <v>38353</v>
      </c>
      <c r="C207" s="11">
        <v>7</v>
      </c>
      <c r="D207" s="11" t="s">
        <v>247</v>
      </c>
      <c r="E207" s="11" t="s">
        <v>248</v>
      </c>
      <c r="F207" s="11" t="s">
        <v>24</v>
      </c>
      <c r="G207" s="17">
        <v>590</v>
      </c>
      <c r="H207" s="17">
        <v>4130</v>
      </c>
      <c r="I207" s="17">
        <v>7080</v>
      </c>
      <c r="J207" s="18">
        <v>0.58333333333333337</v>
      </c>
    </row>
    <row r="208" spans="1:10" x14ac:dyDescent="0.25">
      <c r="A208" s="8">
        <v>216</v>
      </c>
      <c r="B208" s="13">
        <v>38718</v>
      </c>
      <c r="C208" s="10">
        <v>9</v>
      </c>
      <c r="D208" s="10" t="s">
        <v>247</v>
      </c>
      <c r="E208" s="10" t="s">
        <v>248</v>
      </c>
      <c r="F208" s="10" t="s">
        <v>24</v>
      </c>
      <c r="G208" s="14">
        <v>590</v>
      </c>
      <c r="H208" s="14">
        <v>5310</v>
      </c>
      <c r="I208" s="14">
        <v>7080</v>
      </c>
      <c r="J208" s="15">
        <v>0.75</v>
      </c>
    </row>
    <row r="209" spans="1:10" x14ac:dyDescent="0.25">
      <c r="A209" s="9">
        <v>216</v>
      </c>
      <c r="B209" s="16">
        <v>39083</v>
      </c>
      <c r="C209" s="11">
        <v>8</v>
      </c>
      <c r="D209" s="11" t="s">
        <v>247</v>
      </c>
      <c r="E209" s="11" t="s">
        <v>248</v>
      </c>
      <c r="F209" s="11" t="s">
        <v>24</v>
      </c>
      <c r="G209" s="17">
        <v>590</v>
      </c>
      <c r="H209" s="17">
        <v>4720</v>
      </c>
      <c r="I209" s="17">
        <v>7080</v>
      </c>
      <c r="J209" s="18">
        <v>0.66666666666666663</v>
      </c>
    </row>
    <row r="210" spans="1:10" x14ac:dyDescent="0.25">
      <c r="A210" s="8">
        <v>216</v>
      </c>
      <c r="B210" s="13">
        <v>39448</v>
      </c>
      <c r="C210" s="10">
        <v>11</v>
      </c>
      <c r="D210" s="10" t="s">
        <v>247</v>
      </c>
      <c r="E210" s="10" t="s">
        <v>248</v>
      </c>
      <c r="F210" s="10" t="s">
        <v>24</v>
      </c>
      <c r="G210" s="14">
        <v>590</v>
      </c>
      <c r="H210" s="14">
        <v>6490</v>
      </c>
      <c r="I210" s="14">
        <v>7080</v>
      </c>
      <c r="J210" s="15">
        <v>0.91666666666666663</v>
      </c>
    </row>
    <row r="211" spans="1:10" x14ac:dyDescent="0.25">
      <c r="A211" s="9">
        <v>216</v>
      </c>
      <c r="B211" s="16">
        <v>39814</v>
      </c>
      <c r="C211" s="11">
        <v>7</v>
      </c>
      <c r="D211" s="11" t="s">
        <v>247</v>
      </c>
      <c r="E211" s="11" t="s">
        <v>248</v>
      </c>
      <c r="F211" s="11" t="s">
        <v>24</v>
      </c>
      <c r="G211" s="17">
        <v>590</v>
      </c>
      <c r="H211" s="17">
        <v>4130</v>
      </c>
      <c r="I211" s="17">
        <v>7080</v>
      </c>
      <c r="J211" s="18">
        <v>0.58333333333333337</v>
      </c>
    </row>
    <row r="212" spans="1:10" x14ac:dyDescent="0.25">
      <c r="A212" s="8">
        <v>216</v>
      </c>
      <c r="B212" s="13">
        <v>40179</v>
      </c>
      <c r="C212" s="10">
        <v>8</v>
      </c>
      <c r="D212" s="10" t="s">
        <v>247</v>
      </c>
      <c r="E212" s="10" t="s">
        <v>248</v>
      </c>
      <c r="F212" s="10" t="s">
        <v>24</v>
      </c>
      <c r="G212" s="14">
        <v>590</v>
      </c>
      <c r="H212" s="14">
        <v>4720</v>
      </c>
      <c r="I212" s="14">
        <v>7080</v>
      </c>
      <c r="J212" s="15">
        <v>0.66666666666666663</v>
      </c>
    </row>
    <row r="213" spans="1:10" x14ac:dyDescent="0.25">
      <c r="A213" s="9">
        <v>216</v>
      </c>
      <c r="B213" s="16">
        <v>40544</v>
      </c>
      <c r="C213" s="11">
        <v>11</v>
      </c>
      <c r="D213" s="11" t="s">
        <v>247</v>
      </c>
      <c r="E213" s="11" t="s">
        <v>248</v>
      </c>
      <c r="F213" s="11" t="s">
        <v>24</v>
      </c>
      <c r="G213" s="17">
        <v>590</v>
      </c>
      <c r="H213" s="17">
        <v>6490</v>
      </c>
      <c r="I213" s="17">
        <v>7080</v>
      </c>
      <c r="J213" s="18">
        <v>0.91666666666666663</v>
      </c>
    </row>
    <row r="214" spans="1:10" x14ac:dyDescent="0.25">
      <c r="A214" s="8">
        <v>216</v>
      </c>
      <c r="B214" s="13">
        <v>40909</v>
      </c>
      <c r="C214" s="10">
        <v>9</v>
      </c>
      <c r="D214" s="10" t="s">
        <v>247</v>
      </c>
      <c r="E214" s="10" t="s">
        <v>248</v>
      </c>
      <c r="F214" s="10" t="s">
        <v>24</v>
      </c>
      <c r="G214" s="14">
        <v>590</v>
      </c>
      <c r="H214" s="14">
        <v>5310</v>
      </c>
      <c r="I214" s="14">
        <v>7080</v>
      </c>
      <c r="J214" s="15">
        <v>0.75</v>
      </c>
    </row>
    <row r="215" spans="1:10" x14ac:dyDescent="0.25">
      <c r="A215" s="9">
        <v>216</v>
      </c>
      <c r="B215" s="16">
        <v>41275</v>
      </c>
      <c r="C215" s="11">
        <v>8</v>
      </c>
      <c r="D215" s="11" t="s">
        <v>247</v>
      </c>
      <c r="E215" s="11" t="s">
        <v>248</v>
      </c>
      <c r="F215" s="11" t="s">
        <v>24</v>
      </c>
      <c r="G215" s="17">
        <v>590</v>
      </c>
      <c r="H215" s="17">
        <v>4720</v>
      </c>
      <c r="I215" s="17">
        <v>7080</v>
      </c>
      <c r="J215" s="18">
        <v>0.66666666666666663</v>
      </c>
    </row>
    <row r="216" spans="1:10" x14ac:dyDescent="0.25">
      <c r="A216" s="8">
        <v>216</v>
      </c>
      <c r="B216" s="13">
        <v>41640</v>
      </c>
      <c r="C216" s="10">
        <v>10</v>
      </c>
      <c r="D216" s="10" t="s">
        <v>247</v>
      </c>
      <c r="E216" s="10" t="s">
        <v>248</v>
      </c>
      <c r="F216" s="10" t="s">
        <v>24</v>
      </c>
      <c r="G216" s="14">
        <v>590</v>
      </c>
      <c r="H216" s="14">
        <v>5900</v>
      </c>
      <c r="I216" s="14">
        <v>7080</v>
      </c>
      <c r="J216" s="15">
        <v>0.83333333333333337</v>
      </c>
    </row>
    <row r="217" spans="1:10" x14ac:dyDescent="0.25">
      <c r="A217" s="9">
        <v>216</v>
      </c>
      <c r="B217" s="16">
        <v>42005</v>
      </c>
      <c r="C217" s="11">
        <v>9</v>
      </c>
      <c r="D217" s="11" t="s">
        <v>247</v>
      </c>
      <c r="E217" s="11" t="s">
        <v>248</v>
      </c>
      <c r="F217" s="11" t="s">
        <v>24</v>
      </c>
      <c r="G217" s="17">
        <v>590</v>
      </c>
      <c r="H217" s="17">
        <v>5310</v>
      </c>
      <c r="I217" s="17">
        <v>7080</v>
      </c>
      <c r="J217" s="18">
        <v>0.75</v>
      </c>
    </row>
    <row r="218" spans="1:10" x14ac:dyDescent="0.25">
      <c r="A218" s="8">
        <v>216</v>
      </c>
      <c r="B218" s="13">
        <v>42370</v>
      </c>
      <c r="C218" s="10">
        <v>7</v>
      </c>
      <c r="D218" s="10" t="s">
        <v>247</v>
      </c>
      <c r="E218" s="10" t="s">
        <v>248</v>
      </c>
      <c r="F218" s="10" t="s">
        <v>24</v>
      </c>
      <c r="G218" s="14">
        <v>590</v>
      </c>
      <c r="H218" s="14">
        <v>4130</v>
      </c>
      <c r="I218" s="14">
        <v>7080</v>
      </c>
      <c r="J218" s="15">
        <v>0.58333333333333337</v>
      </c>
    </row>
    <row r="219" spans="1:10" x14ac:dyDescent="0.25">
      <c r="A219" s="9">
        <v>216</v>
      </c>
      <c r="B219" s="16">
        <v>42736</v>
      </c>
      <c r="C219" s="11">
        <v>8</v>
      </c>
      <c r="D219" s="11" t="s">
        <v>247</v>
      </c>
      <c r="E219" s="11" t="s">
        <v>248</v>
      </c>
      <c r="F219" s="11" t="s">
        <v>24</v>
      </c>
      <c r="G219" s="17">
        <v>590</v>
      </c>
      <c r="H219" s="17">
        <v>4720</v>
      </c>
      <c r="I219" s="17">
        <v>7080</v>
      </c>
      <c r="J219" s="18">
        <v>0.66666666666666663</v>
      </c>
    </row>
    <row r="220" spans="1:10" x14ac:dyDescent="0.25">
      <c r="A220" s="8">
        <v>216</v>
      </c>
      <c r="B220" s="13">
        <v>43101</v>
      </c>
      <c r="C220" s="10">
        <v>11</v>
      </c>
      <c r="D220" s="10" t="s">
        <v>247</v>
      </c>
      <c r="E220" s="10" t="s">
        <v>248</v>
      </c>
      <c r="F220" s="10" t="s">
        <v>24</v>
      </c>
      <c r="G220" s="14">
        <v>590</v>
      </c>
      <c r="H220" s="14">
        <v>6490</v>
      </c>
      <c r="I220" s="14">
        <v>7080</v>
      </c>
      <c r="J220" s="15">
        <v>0.91666666666666663</v>
      </c>
    </row>
    <row r="221" spans="1:10" x14ac:dyDescent="0.25">
      <c r="A221" s="9">
        <v>216</v>
      </c>
      <c r="B221" s="16">
        <v>43466</v>
      </c>
      <c r="C221" s="11">
        <v>9</v>
      </c>
      <c r="D221" s="11" t="s">
        <v>247</v>
      </c>
      <c r="E221" s="11" t="s">
        <v>248</v>
      </c>
      <c r="F221" s="11" t="s">
        <v>24</v>
      </c>
      <c r="G221" s="17">
        <v>590</v>
      </c>
      <c r="H221" s="17">
        <v>5310</v>
      </c>
      <c r="I221" s="17">
        <v>7080</v>
      </c>
      <c r="J221" s="18">
        <v>0.75</v>
      </c>
    </row>
    <row r="222" spans="1:10" x14ac:dyDescent="0.25">
      <c r="A222" s="8">
        <v>217</v>
      </c>
      <c r="B222" s="13">
        <v>36892</v>
      </c>
      <c r="C222" s="10">
        <v>9</v>
      </c>
      <c r="D222" s="10" t="s">
        <v>247</v>
      </c>
      <c r="E222" s="10" t="s">
        <v>248</v>
      </c>
      <c r="F222" s="10" t="s">
        <v>24</v>
      </c>
      <c r="G222" s="14">
        <v>550</v>
      </c>
      <c r="H222" s="14">
        <v>4950</v>
      </c>
      <c r="I222" s="14">
        <v>6600</v>
      </c>
      <c r="J222" s="15">
        <v>0.75</v>
      </c>
    </row>
    <row r="223" spans="1:10" x14ac:dyDescent="0.25">
      <c r="A223" s="9">
        <v>217</v>
      </c>
      <c r="B223" s="16">
        <v>37257</v>
      </c>
      <c r="C223" s="11">
        <v>7</v>
      </c>
      <c r="D223" s="11" t="s">
        <v>247</v>
      </c>
      <c r="E223" s="11" t="s">
        <v>248</v>
      </c>
      <c r="F223" s="11" t="s">
        <v>24</v>
      </c>
      <c r="G223" s="17">
        <v>550</v>
      </c>
      <c r="H223" s="17">
        <v>3850</v>
      </c>
      <c r="I223" s="17">
        <v>6600</v>
      </c>
      <c r="J223" s="18">
        <v>0.58333333333333337</v>
      </c>
    </row>
    <row r="224" spans="1:10" x14ac:dyDescent="0.25">
      <c r="A224" s="8">
        <v>217</v>
      </c>
      <c r="B224" s="13">
        <v>37622</v>
      </c>
      <c r="C224" s="10">
        <v>8</v>
      </c>
      <c r="D224" s="10" t="s">
        <v>247</v>
      </c>
      <c r="E224" s="10" t="s">
        <v>248</v>
      </c>
      <c r="F224" s="10" t="s">
        <v>24</v>
      </c>
      <c r="G224" s="14">
        <v>550</v>
      </c>
      <c r="H224" s="14">
        <v>4400</v>
      </c>
      <c r="I224" s="14">
        <v>6600</v>
      </c>
      <c r="J224" s="15">
        <v>0.66666666666666663</v>
      </c>
    </row>
    <row r="225" spans="1:10" x14ac:dyDescent="0.25">
      <c r="A225" s="9">
        <v>217</v>
      </c>
      <c r="B225" s="16">
        <v>37987</v>
      </c>
      <c r="C225" s="11">
        <v>10</v>
      </c>
      <c r="D225" s="11" t="s">
        <v>247</v>
      </c>
      <c r="E225" s="11" t="s">
        <v>248</v>
      </c>
      <c r="F225" s="11" t="s">
        <v>24</v>
      </c>
      <c r="G225" s="17">
        <v>550</v>
      </c>
      <c r="H225" s="17">
        <v>5500</v>
      </c>
      <c r="I225" s="17">
        <v>6600</v>
      </c>
      <c r="J225" s="18">
        <v>0.83333333333333337</v>
      </c>
    </row>
    <row r="226" spans="1:10" x14ac:dyDescent="0.25">
      <c r="A226" s="8">
        <v>217</v>
      </c>
      <c r="B226" s="13">
        <v>38353</v>
      </c>
      <c r="C226" s="10">
        <v>7</v>
      </c>
      <c r="D226" s="10" t="s">
        <v>247</v>
      </c>
      <c r="E226" s="10" t="s">
        <v>248</v>
      </c>
      <c r="F226" s="10" t="s">
        <v>24</v>
      </c>
      <c r="G226" s="14">
        <v>550</v>
      </c>
      <c r="H226" s="14">
        <v>3850</v>
      </c>
      <c r="I226" s="14">
        <v>6600</v>
      </c>
      <c r="J226" s="15">
        <v>0.58333333333333337</v>
      </c>
    </row>
    <row r="227" spans="1:10" x14ac:dyDescent="0.25">
      <c r="A227" s="9">
        <v>217</v>
      </c>
      <c r="B227" s="16">
        <v>38718</v>
      </c>
      <c r="C227" s="11">
        <v>9</v>
      </c>
      <c r="D227" s="11" t="s">
        <v>247</v>
      </c>
      <c r="E227" s="11" t="s">
        <v>248</v>
      </c>
      <c r="F227" s="11" t="s">
        <v>24</v>
      </c>
      <c r="G227" s="17">
        <v>550</v>
      </c>
      <c r="H227" s="17">
        <v>4950</v>
      </c>
      <c r="I227" s="17">
        <v>6600</v>
      </c>
      <c r="J227" s="18">
        <v>0.75</v>
      </c>
    </row>
    <row r="228" spans="1:10" x14ac:dyDescent="0.25">
      <c r="A228" s="8">
        <v>217</v>
      </c>
      <c r="B228" s="13">
        <v>39083</v>
      </c>
      <c r="C228" s="10">
        <v>11</v>
      </c>
      <c r="D228" s="10" t="s">
        <v>247</v>
      </c>
      <c r="E228" s="10" t="s">
        <v>248</v>
      </c>
      <c r="F228" s="10" t="s">
        <v>24</v>
      </c>
      <c r="G228" s="14">
        <v>550</v>
      </c>
      <c r="H228" s="14">
        <v>6050</v>
      </c>
      <c r="I228" s="14">
        <v>6600</v>
      </c>
      <c r="J228" s="15">
        <v>0.91666666666666663</v>
      </c>
    </row>
    <row r="229" spans="1:10" x14ac:dyDescent="0.25">
      <c r="A229" s="9">
        <v>217</v>
      </c>
      <c r="B229" s="16">
        <v>39448</v>
      </c>
      <c r="C229" s="11">
        <v>10</v>
      </c>
      <c r="D229" s="11" t="s">
        <v>247</v>
      </c>
      <c r="E229" s="11" t="s">
        <v>248</v>
      </c>
      <c r="F229" s="11" t="s">
        <v>24</v>
      </c>
      <c r="G229" s="17">
        <v>550</v>
      </c>
      <c r="H229" s="17">
        <v>5500</v>
      </c>
      <c r="I229" s="17">
        <v>6600</v>
      </c>
      <c r="J229" s="18">
        <v>0.83333333333333337</v>
      </c>
    </row>
    <row r="230" spans="1:10" x14ac:dyDescent="0.25">
      <c r="A230" s="8">
        <v>217</v>
      </c>
      <c r="B230" s="13">
        <v>39814</v>
      </c>
      <c r="C230" s="10">
        <v>9</v>
      </c>
      <c r="D230" s="10" t="s">
        <v>247</v>
      </c>
      <c r="E230" s="10" t="s">
        <v>248</v>
      </c>
      <c r="F230" s="10" t="s">
        <v>24</v>
      </c>
      <c r="G230" s="14">
        <v>550</v>
      </c>
      <c r="H230" s="14">
        <v>4950</v>
      </c>
      <c r="I230" s="14">
        <v>6600</v>
      </c>
      <c r="J230" s="15">
        <v>0.75</v>
      </c>
    </row>
    <row r="231" spans="1:10" x14ac:dyDescent="0.25">
      <c r="A231" s="9">
        <v>217</v>
      </c>
      <c r="B231" s="16">
        <v>40179</v>
      </c>
      <c r="C231" s="11">
        <v>9</v>
      </c>
      <c r="D231" s="11" t="s">
        <v>247</v>
      </c>
      <c r="E231" s="11" t="s">
        <v>248</v>
      </c>
      <c r="F231" s="11" t="s">
        <v>24</v>
      </c>
      <c r="G231" s="17">
        <v>550</v>
      </c>
      <c r="H231" s="17">
        <v>4950</v>
      </c>
      <c r="I231" s="17">
        <v>6600</v>
      </c>
      <c r="J231" s="18">
        <v>0.75</v>
      </c>
    </row>
    <row r="232" spans="1:10" x14ac:dyDescent="0.25">
      <c r="A232" s="8">
        <v>217</v>
      </c>
      <c r="B232" s="13">
        <v>40544</v>
      </c>
      <c r="C232" s="10">
        <v>7</v>
      </c>
      <c r="D232" s="10" t="s">
        <v>247</v>
      </c>
      <c r="E232" s="10" t="s">
        <v>248</v>
      </c>
      <c r="F232" s="10" t="s">
        <v>24</v>
      </c>
      <c r="G232" s="14">
        <v>550</v>
      </c>
      <c r="H232" s="14">
        <v>3850</v>
      </c>
      <c r="I232" s="14">
        <v>6600</v>
      </c>
      <c r="J232" s="15">
        <v>0.58333333333333337</v>
      </c>
    </row>
    <row r="233" spans="1:10" x14ac:dyDescent="0.25">
      <c r="A233" s="9">
        <v>217</v>
      </c>
      <c r="B233" s="16">
        <v>40909</v>
      </c>
      <c r="C233" s="11">
        <v>10</v>
      </c>
      <c r="D233" s="11" t="s">
        <v>247</v>
      </c>
      <c r="E233" s="11" t="s">
        <v>248</v>
      </c>
      <c r="F233" s="11" t="s">
        <v>24</v>
      </c>
      <c r="G233" s="17">
        <v>550</v>
      </c>
      <c r="H233" s="17">
        <v>5500</v>
      </c>
      <c r="I233" s="17">
        <v>6600</v>
      </c>
      <c r="J233" s="18">
        <v>0.83333333333333337</v>
      </c>
    </row>
    <row r="234" spans="1:10" x14ac:dyDescent="0.25">
      <c r="A234" s="8">
        <v>217</v>
      </c>
      <c r="B234" s="13">
        <v>41275</v>
      </c>
      <c r="C234" s="10">
        <v>10</v>
      </c>
      <c r="D234" s="10" t="s">
        <v>247</v>
      </c>
      <c r="E234" s="10" t="s">
        <v>248</v>
      </c>
      <c r="F234" s="10" t="s">
        <v>24</v>
      </c>
      <c r="G234" s="14">
        <v>550</v>
      </c>
      <c r="H234" s="14">
        <v>5500</v>
      </c>
      <c r="I234" s="14">
        <v>6600</v>
      </c>
      <c r="J234" s="15">
        <v>0.83333333333333337</v>
      </c>
    </row>
    <row r="235" spans="1:10" x14ac:dyDescent="0.25">
      <c r="A235" s="9">
        <v>217</v>
      </c>
      <c r="B235" s="16">
        <v>41640</v>
      </c>
      <c r="C235" s="11">
        <v>10</v>
      </c>
      <c r="D235" s="11" t="s">
        <v>247</v>
      </c>
      <c r="E235" s="11" t="s">
        <v>248</v>
      </c>
      <c r="F235" s="11" t="s">
        <v>24</v>
      </c>
      <c r="G235" s="17">
        <v>550</v>
      </c>
      <c r="H235" s="17">
        <v>5500</v>
      </c>
      <c r="I235" s="17">
        <v>6600</v>
      </c>
      <c r="J235" s="18">
        <v>0.83333333333333337</v>
      </c>
    </row>
    <row r="236" spans="1:10" x14ac:dyDescent="0.25">
      <c r="A236" s="8">
        <v>217</v>
      </c>
      <c r="B236" s="13">
        <v>42005</v>
      </c>
      <c r="C236" s="10">
        <v>8</v>
      </c>
      <c r="D236" s="10" t="s">
        <v>247</v>
      </c>
      <c r="E236" s="10" t="s">
        <v>248</v>
      </c>
      <c r="F236" s="10" t="s">
        <v>24</v>
      </c>
      <c r="G236" s="14">
        <v>550</v>
      </c>
      <c r="H236" s="14">
        <v>4400</v>
      </c>
      <c r="I236" s="14">
        <v>6600</v>
      </c>
      <c r="J236" s="15">
        <v>0.66666666666666663</v>
      </c>
    </row>
    <row r="237" spans="1:10" x14ac:dyDescent="0.25">
      <c r="A237" s="9">
        <v>217</v>
      </c>
      <c r="B237" s="16">
        <v>42370</v>
      </c>
      <c r="C237" s="11">
        <v>7</v>
      </c>
      <c r="D237" s="11" t="s">
        <v>247</v>
      </c>
      <c r="E237" s="11" t="s">
        <v>248</v>
      </c>
      <c r="F237" s="11" t="s">
        <v>24</v>
      </c>
      <c r="G237" s="17">
        <v>550</v>
      </c>
      <c r="H237" s="17">
        <v>3850</v>
      </c>
      <c r="I237" s="17">
        <v>6600</v>
      </c>
      <c r="J237" s="18">
        <v>0.58333333333333337</v>
      </c>
    </row>
    <row r="238" spans="1:10" x14ac:dyDescent="0.25">
      <c r="A238" s="8">
        <v>217</v>
      </c>
      <c r="B238" s="13">
        <v>42736</v>
      </c>
      <c r="C238" s="10">
        <v>7</v>
      </c>
      <c r="D238" s="10" t="s">
        <v>247</v>
      </c>
      <c r="E238" s="10" t="s">
        <v>248</v>
      </c>
      <c r="F238" s="10" t="s">
        <v>24</v>
      </c>
      <c r="G238" s="14">
        <v>550</v>
      </c>
      <c r="H238" s="14">
        <v>3850</v>
      </c>
      <c r="I238" s="14">
        <v>6600</v>
      </c>
      <c r="J238" s="15">
        <v>0.58333333333333337</v>
      </c>
    </row>
    <row r="239" spans="1:10" x14ac:dyDescent="0.25">
      <c r="A239" s="9">
        <v>217</v>
      </c>
      <c r="B239" s="16">
        <v>43101</v>
      </c>
      <c r="C239" s="11">
        <v>9</v>
      </c>
      <c r="D239" s="11" t="s">
        <v>247</v>
      </c>
      <c r="E239" s="11" t="s">
        <v>248</v>
      </c>
      <c r="F239" s="11" t="s">
        <v>24</v>
      </c>
      <c r="G239" s="17">
        <v>550</v>
      </c>
      <c r="H239" s="17">
        <v>4950</v>
      </c>
      <c r="I239" s="17">
        <v>6600</v>
      </c>
      <c r="J239" s="18">
        <v>0.75</v>
      </c>
    </row>
    <row r="240" spans="1:10" x14ac:dyDescent="0.25">
      <c r="A240" s="8">
        <v>217</v>
      </c>
      <c r="B240" s="13">
        <v>43466</v>
      </c>
      <c r="C240" s="10">
        <v>10</v>
      </c>
      <c r="D240" s="10" t="s">
        <v>247</v>
      </c>
      <c r="E240" s="10" t="s">
        <v>248</v>
      </c>
      <c r="F240" s="10" t="s">
        <v>24</v>
      </c>
      <c r="G240" s="14">
        <v>550</v>
      </c>
      <c r="H240" s="14">
        <v>5500</v>
      </c>
      <c r="I240" s="14">
        <v>6600</v>
      </c>
      <c r="J240" s="15">
        <v>0.83333333333333337</v>
      </c>
    </row>
    <row r="241" spans="1:10" x14ac:dyDescent="0.25">
      <c r="A241" s="9">
        <v>218</v>
      </c>
      <c r="B241" s="16">
        <v>36892</v>
      </c>
      <c r="C241" s="11">
        <v>9</v>
      </c>
      <c r="D241" s="11" t="s">
        <v>247</v>
      </c>
      <c r="E241" s="11" t="s">
        <v>248</v>
      </c>
      <c r="F241" s="11" t="s">
        <v>24</v>
      </c>
      <c r="G241" s="17">
        <v>575</v>
      </c>
      <c r="H241" s="17">
        <v>5175</v>
      </c>
      <c r="I241" s="17">
        <v>6900</v>
      </c>
      <c r="J241" s="18">
        <v>0.75</v>
      </c>
    </row>
    <row r="242" spans="1:10" x14ac:dyDescent="0.25">
      <c r="A242" s="8">
        <v>218</v>
      </c>
      <c r="B242" s="13">
        <v>37257</v>
      </c>
      <c r="C242" s="10">
        <v>11</v>
      </c>
      <c r="D242" s="10" t="s">
        <v>247</v>
      </c>
      <c r="E242" s="10" t="s">
        <v>248</v>
      </c>
      <c r="F242" s="10" t="s">
        <v>24</v>
      </c>
      <c r="G242" s="14">
        <v>575</v>
      </c>
      <c r="H242" s="14">
        <v>6325</v>
      </c>
      <c r="I242" s="14">
        <v>6900</v>
      </c>
      <c r="J242" s="15">
        <v>0.91666666666666663</v>
      </c>
    </row>
    <row r="243" spans="1:10" x14ac:dyDescent="0.25">
      <c r="A243" s="9">
        <v>218</v>
      </c>
      <c r="B243" s="16">
        <v>37622</v>
      </c>
      <c r="C243" s="11">
        <v>10</v>
      </c>
      <c r="D243" s="11" t="s">
        <v>247</v>
      </c>
      <c r="E243" s="11" t="s">
        <v>248</v>
      </c>
      <c r="F243" s="11" t="s">
        <v>24</v>
      </c>
      <c r="G243" s="17">
        <v>575</v>
      </c>
      <c r="H243" s="17">
        <v>5750</v>
      </c>
      <c r="I243" s="17">
        <v>6900</v>
      </c>
      <c r="J243" s="18">
        <v>0.83333333333333337</v>
      </c>
    </row>
    <row r="244" spans="1:10" x14ac:dyDescent="0.25">
      <c r="A244" s="8">
        <v>218</v>
      </c>
      <c r="B244" s="13">
        <v>37987</v>
      </c>
      <c r="C244" s="10">
        <v>10</v>
      </c>
      <c r="D244" s="10" t="s">
        <v>247</v>
      </c>
      <c r="E244" s="10" t="s">
        <v>248</v>
      </c>
      <c r="F244" s="10" t="s">
        <v>24</v>
      </c>
      <c r="G244" s="14">
        <v>575</v>
      </c>
      <c r="H244" s="14">
        <v>5750</v>
      </c>
      <c r="I244" s="14">
        <v>6900</v>
      </c>
      <c r="J244" s="15">
        <v>0.83333333333333337</v>
      </c>
    </row>
    <row r="245" spans="1:10" x14ac:dyDescent="0.25">
      <c r="A245" s="9">
        <v>218</v>
      </c>
      <c r="B245" s="16">
        <v>38353</v>
      </c>
      <c r="C245" s="11">
        <v>9</v>
      </c>
      <c r="D245" s="11" t="s">
        <v>247</v>
      </c>
      <c r="E245" s="11" t="s">
        <v>248</v>
      </c>
      <c r="F245" s="11" t="s">
        <v>24</v>
      </c>
      <c r="G245" s="17">
        <v>575</v>
      </c>
      <c r="H245" s="17">
        <v>5175</v>
      </c>
      <c r="I245" s="17">
        <v>6900</v>
      </c>
      <c r="J245" s="18">
        <v>0.75</v>
      </c>
    </row>
    <row r="246" spans="1:10" x14ac:dyDescent="0.25">
      <c r="A246" s="8">
        <v>218</v>
      </c>
      <c r="B246" s="13">
        <v>38718</v>
      </c>
      <c r="C246" s="10">
        <v>7</v>
      </c>
      <c r="D246" s="10" t="s">
        <v>247</v>
      </c>
      <c r="E246" s="10" t="s">
        <v>248</v>
      </c>
      <c r="F246" s="10" t="s">
        <v>24</v>
      </c>
      <c r="G246" s="14">
        <v>575</v>
      </c>
      <c r="H246" s="14">
        <v>4025</v>
      </c>
      <c r="I246" s="14">
        <v>6900</v>
      </c>
      <c r="J246" s="15">
        <v>0.58333333333333337</v>
      </c>
    </row>
    <row r="247" spans="1:10" x14ac:dyDescent="0.25">
      <c r="A247" s="9">
        <v>218</v>
      </c>
      <c r="B247" s="16">
        <v>39083</v>
      </c>
      <c r="C247" s="11">
        <v>11</v>
      </c>
      <c r="D247" s="11" t="s">
        <v>247</v>
      </c>
      <c r="E247" s="11" t="s">
        <v>248</v>
      </c>
      <c r="F247" s="11" t="s">
        <v>24</v>
      </c>
      <c r="G247" s="17">
        <v>575</v>
      </c>
      <c r="H247" s="17">
        <v>6325</v>
      </c>
      <c r="I247" s="17">
        <v>6900</v>
      </c>
      <c r="J247" s="18">
        <v>0.91666666666666663</v>
      </c>
    </row>
    <row r="248" spans="1:10" x14ac:dyDescent="0.25">
      <c r="A248" s="8">
        <v>218</v>
      </c>
      <c r="B248" s="13">
        <v>39448</v>
      </c>
      <c r="C248" s="10">
        <v>9</v>
      </c>
      <c r="D248" s="10" t="s">
        <v>247</v>
      </c>
      <c r="E248" s="10" t="s">
        <v>248</v>
      </c>
      <c r="F248" s="10" t="s">
        <v>24</v>
      </c>
      <c r="G248" s="14">
        <v>575</v>
      </c>
      <c r="H248" s="14">
        <v>5175</v>
      </c>
      <c r="I248" s="14">
        <v>6900</v>
      </c>
      <c r="J248" s="15">
        <v>0.75</v>
      </c>
    </row>
    <row r="249" spans="1:10" x14ac:dyDescent="0.25">
      <c r="A249" s="9">
        <v>218</v>
      </c>
      <c r="B249" s="16">
        <v>39814</v>
      </c>
      <c r="C249" s="11">
        <v>10</v>
      </c>
      <c r="D249" s="11" t="s">
        <v>247</v>
      </c>
      <c r="E249" s="11" t="s">
        <v>248</v>
      </c>
      <c r="F249" s="11" t="s">
        <v>24</v>
      </c>
      <c r="G249" s="17">
        <v>575</v>
      </c>
      <c r="H249" s="17">
        <v>5750</v>
      </c>
      <c r="I249" s="17">
        <v>6900</v>
      </c>
      <c r="J249" s="18">
        <v>0.83333333333333337</v>
      </c>
    </row>
    <row r="250" spans="1:10" x14ac:dyDescent="0.25">
      <c r="A250" s="8">
        <v>218</v>
      </c>
      <c r="B250" s="13">
        <v>40179</v>
      </c>
      <c r="C250" s="10">
        <v>8</v>
      </c>
      <c r="D250" s="10" t="s">
        <v>247</v>
      </c>
      <c r="E250" s="10" t="s">
        <v>248</v>
      </c>
      <c r="F250" s="10" t="s">
        <v>24</v>
      </c>
      <c r="G250" s="14">
        <v>575</v>
      </c>
      <c r="H250" s="14">
        <v>4600</v>
      </c>
      <c r="I250" s="14">
        <v>6900</v>
      </c>
      <c r="J250" s="15">
        <v>0.66666666666666663</v>
      </c>
    </row>
    <row r="251" spans="1:10" x14ac:dyDescent="0.25">
      <c r="A251" s="9">
        <v>218</v>
      </c>
      <c r="B251" s="16">
        <v>40544</v>
      </c>
      <c r="C251" s="11">
        <v>9</v>
      </c>
      <c r="D251" s="11" t="s">
        <v>247</v>
      </c>
      <c r="E251" s="11" t="s">
        <v>248</v>
      </c>
      <c r="F251" s="11" t="s">
        <v>24</v>
      </c>
      <c r="G251" s="17">
        <v>575</v>
      </c>
      <c r="H251" s="17">
        <v>5175</v>
      </c>
      <c r="I251" s="17">
        <v>6900</v>
      </c>
      <c r="J251" s="18">
        <v>0.75</v>
      </c>
    </row>
    <row r="252" spans="1:10" x14ac:dyDescent="0.25">
      <c r="A252" s="8">
        <v>218</v>
      </c>
      <c r="B252" s="13">
        <v>40909</v>
      </c>
      <c r="C252" s="10">
        <v>11</v>
      </c>
      <c r="D252" s="10" t="s">
        <v>247</v>
      </c>
      <c r="E252" s="10" t="s">
        <v>248</v>
      </c>
      <c r="F252" s="10" t="s">
        <v>24</v>
      </c>
      <c r="G252" s="14">
        <v>575</v>
      </c>
      <c r="H252" s="14">
        <v>6325</v>
      </c>
      <c r="I252" s="14">
        <v>6900</v>
      </c>
      <c r="J252" s="15">
        <v>0.91666666666666663</v>
      </c>
    </row>
    <row r="253" spans="1:10" x14ac:dyDescent="0.25">
      <c r="A253" s="9">
        <v>218</v>
      </c>
      <c r="B253" s="16">
        <v>41275</v>
      </c>
      <c r="C253" s="11">
        <v>9</v>
      </c>
      <c r="D253" s="11" t="s">
        <v>247</v>
      </c>
      <c r="E253" s="11" t="s">
        <v>248</v>
      </c>
      <c r="F253" s="11" t="s">
        <v>24</v>
      </c>
      <c r="G253" s="17">
        <v>575</v>
      </c>
      <c r="H253" s="17">
        <v>5175</v>
      </c>
      <c r="I253" s="17">
        <v>6900</v>
      </c>
      <c r="J253" s="18">
        <v>0.75</v>
      </c>
    </row>
    <row r="254" spans="1:10" x14ac:dyDescent="0.25">
      <c r="A254" s="8">
        <v>218</v>
      </c>
      <c r="B254" s="13">
        <v>41640</v>
      </c>
      <c r="C254" s="10">
        <v>9</v>
      </c>
      <c r="D254" s="10" t="s">
        <v>247</v>
      </c>
      <c r="E254" s="10" t="s">
        <v>248</v>
      </c>
      <c r="F254" s="10" t="s">
        <v>24</v>
      </c>
      <c r="G254" s="14">
        <v>575</v>
      </c>
      <c r="H254" s="14">
        <v>5175</v>
      </c>
      <c r="I254" s="14">
        <v>6900</v>
      </c>
      <c r="J254" s="15">
        <v>0.75</v>
      </c>
    </row>
    <row r="255" spans="1:10" x14ac:dyDescent="0.25">
      <c r="A255" s="9">
        <v>218</v>
      </c>
      <c r="B255" s="16">
        <v>42005</v>
      </c>
      <c r="C255" s="11">
        <v>9</v>
      </c>
      <c r="D255" s="11" t="s">
        <v>247</v>
      </c>
      <c r="E255" s="11" t="s">
        <v>248</v>
      </c>
      <c r="F255" s="11" t="s">
        <v>24</v>
      </c>
      <c r="G255" s="17">
        <v>575</v>
      </c>
      <c r="H255" s="17">
        <v>5175</v>
      </c>
      <c r="I255" s="17">
        <v>6900</v>
      </c>
      <c r="J255" s="18">
        <v>0.75</v>
      </c>
    </row>
    <row r="256" spans="1:10" x14ac:dyDescent="0.25">
      <c r="A256" s="8">
        <v>218</v>
      </c>
      <c r="B256" s="13">
        <v>42370</v>
      </c>
      <c r="C256" s="10">
        <v>9</v>
      </c>
      <c r="D256" s="10" t="s">
        <v>247</v>
      </c>
      <c r="E256" s="10" t="s">
        <v>248</v>
      </c>
      <c r="F256" s="10" t="s">
        <v>24</v>
      </c>
      <c r="G256" s="14">
        <v>575</v>
      </c>
      <c r="H256" s="14">
        <v>5175</v>
      </c>
      <c r="I256" s="14">
        <v>6900</v>
      </c>
      <c r="J256" s="15">
        <v>0.75</v>
      </c>
    </row>
    <row r="257" spans="1:10" x14ac:dyDescent="0.25">
      <c r="A257" s="9">
        <v>218</v>
      </c>
      <c r="B257" s="16">
        <v>42736</v>
      </c>
      <c r="C257" s="11">
        <v>11</v>
      </c>
      <c r="D257" s="11" t="s">
        <v>247</v>
      </c>
      <c r="E257" s="11" t="s">
        <v>248</v>
      </c>
      <c r="F257" s="11" t="s">
        <v>24</v>
      </c>
      <c r="G257" s="17">
        <v>575</v>
      </c>
      <c r="H257" s="17">
        <v>6325</v>
      </c>
      <c r="I257" s="17">
        <v>6900</v>
      </c>
      <c r="J257" s="18">
        <v>0.91666666666666663</v>
      </c>
    </row>
    <row r="258" spans="1:10" x14ac:dyDescent="0.25">
      <c r="A258" s="8">
        <v>218</v>
      </c>
      <c r="B258" s="13">
        <v>43101</v>
      </c>
      <c r="C258" s="10">
        <v>11</v>
      </c>
      <c r="D258" s="10" t="s">
        <v>247</v>
      </c>
      <c r="E258" s="10" t="s">
        <v>248</v>
      </c>
      <c r="F258" s="10" t="s">
        <v>24</v>
      </c>
      <c r="G258" s="14">
        <v>575</v>
      </c>
      <c r="H258" s="14">
        <v>6325</v>
      </c>
      <c r="I258" s="14">
        <v>6900</v>
      </c>
      <c r="J258" s="15">
        <v>0.91666666666666663</v>
      </c>
    </row>
    <row r="259" spans="1:10" x14ac:dyDescent="0.25">
      <c r="A259" s="9">
        <v>218</v>
      </c>
      <c r="B259" s="16">
        <v>43466</v>
      </c>
      <c r="C259" s="11">
        <v>10</v>
      </c>
      <c r="D259" s="11" t="s">
        <v>247</v>
      </c>
      <c r="E259" s="11" t="s">
        <v>248</v>
      </c>
      <c r="F259" s="11" t="s">
        <v>24</v>
      </c>
      <c r="G259" s="17">
        <v>575</v>
      </c>
      <c r="H259" s="17">
        <v>5750</v>
      </c>
      <c r="I259" s="17">
        <v>6900</v>
      </c>
      <c r="J259" s="18">
        <v>0.83333333333333337</v>
      </c>
    </row>
    <row r="260" spans="1:10" x14ac:dyDescent="0.25">
      <c r="A260" s="8">
        <v>219</v>
      </c>
      <c r="B260" s="13">
        <v>36892</v>
      </c>
      <c r="C260" s="10">
        <v>9</v>
      </c>
      <c r="D260" s="10" t="s">
        <v>247</v>
      </c>
      <c r="E260" s="10" t="s">
        <v>248</v>
      </c>
      <c r="F260" s="10" t="s">
        <v>24</v>
      </c>
      <c r="G260" s="14">
        <v>715</v>
      </c>
      <c r="H260" s="14">
        <v>6435</v>
      </c>
      <c r="I260" s="14">
        <v>8580</v>
      </c>
      <c r="J260" s="15">
        <v>0.75</v>
      </c>
    </row>
    <row r="261" spans="1:10" x14ac:dyDescent="0.25">
      <c r="A261" s="9">
        <v>219</v>
      </c>
      <c r="B261" s="16">
        <v>37257</v>
      </c>
      <c r="C261" s="11">
        <v>7</v>
      </c>
      <c r="D261" s="11" t="s">
        <v>247</v>
      </c>
      <c r="E261" s="11" t="s">
        <v>248</v>
      </c>
      <c r="F261" s="11" t="s">
        <v>24</v>
      </c>
      <c r="G261" s="17">
        <v>715</v>
      </c>
      <c r="H261" s="17">
        <v>5005</v>
      </c>
      <c r="I261" s="17">
        <v>8580</v>
      </c>
      <c r="J261" s="18">
        <v>0.58333333333333337</v>
      </c>
    </row>
    <row r="262" spans="1:10" x14ac:dyDescent="0.25">
      <c r="A262" s="8">
        <v>219</v>
      </c>
      <c r="B262" s="13">
        <v>37622</v>
      </c>
      <c r="C262" s="10">
        <v>9</v>
      </c>
      <c r="D262" s="10" t="s">
        <v>247</v>
      </c>
      <c r="E262" s="10" t="s">
        <v>248</v>
      </c>
      <c r="F262" s="10" t="s">
        <v>24</v>
      </c>
      <c r="G262" s="14">
        <v>715</v>
      </c>
      <c r="H262" s="14">
        <v>6435</v>
      </c>
      <c r="I262" s="14">
        <v>8580</v>
      </c>
      <c r="J262" s="15">
        <v>0.75</v>
      </c>
    </row>
    <row r="263" spans="1:10" x14ac:dyDescent="0.25">
      <c r="A263" s="9">
        <v>219</v>
      </c>
      <c r="B263" s="16">
        <v>37987</v>
      </c>
      <c r="C263" s="11">
        <v>10</v>
      </c>
      <c r="D263" s="11" t="s">
        <v>247</v>
      </c>
      <c r="E263" s="11" t="s">
        <v>248</v>
      </c>
      <c r="F263" s="11" t="s">
        <v>24</v>
      </c>
      <c r="G263" s="17">
        <v>715</v>
      </c>
      <c r="H263" s="17">
        <v>7150</v>
      </c>
      <c r="I263" s="17">
        <v>8580</v>
      </c>
      <c r="J263" s="18">
        <v>0.83333333333333337</v>
      </c>
    </row>
    <row r="264" spans="1:10" x14ac:dyDescent="0.25">
      <c r="A264" s="8">
        <v>219</v>
      </c>
      <c r="B264" s="13">
        <v>38353</v>
      </c>
      <c r="C264" s="10">
        <v>9</v>
      </c>
      <c r="D264" s="10" t="s">
        <v>247</v>
      </c>
      <c r="E264" s="10" t="s">
        <v>248</v>
      </c>
      <c r="F264" s="10" t="s">
        <v>24</v>
      </c>
      <c r="G264" s="14">
        <v>715</v>
      </c>
      <c r="H264" s="14">
        <v>6435</v>
      </c>
      <c r="I264" s="14">
        <v>8580</v>
      </c>
      <c r="J264" s="15">
        <v>0.75</v>
      </c>
    </row>
    <row r="265" spans="1:10" x14ac:dyDescent="0.25">
      <c r="A265" s="9">
        <v>219</v>
      </c>
      <c r="B265" s="16">
        <v>38718</v>
      </c>
      <c r="C265" s="11">
        <v>11</v>
      </c>
      <c r="D265" s="11" t="s">
        <v>247</v>
      </c>
      <c r="E265" s="11" t="s">
        <v>248</v>
      </c>
      <c r="F265" s="11" t="s">
        <v>24</v>
      </c>
      <c r="G265" s="17">
        <v>715</v>
      </c>
      <c r="H265" s="17">
        <v>7865</v>
      </c>
      <c r="I265" s="17">
        <v>8580</v>
      </c>
      <c r="J265" s="18">
        <v>0.91666666666666663</v>
      </c>
    </row>
    <row r="266" spans="1:10" x14ac:dyDescent="0.25">
      <c r="A266" s="8">
        <v>219</v>
      </c>
      <c r="B266" s="13">
        <v>39083</v>
      </c>
      <c r="C266" s="10">
        <v>10</v>
      </c>
      <c r="D266" s="10" t="s">
        <v>247</v>
      </c>
      <c r="E266" s="10" t="s">
        <v>248</v>
      </c>
      <c r="F266" s="10" t="s">
        <v>24</v>
      </c>
      <c r="G266" s="14">
        <v>715</v>
      </c>
      <c r="H266" s="14">
        <v>7150</v>
      </c>
      <c r="I266" s="14">
        <v>8580</v>
      </c>
      <c r="J266" s="15">
        <v>0.83333333333333337</v>
      </c>
    </row>
    <row r="267" spans="1:10" x14ac:dyDescent="0.25">
      <c r="A267" s="9">
        <v>219</v>
      </c>
      <c r="B267" s="16">
        <v>39448</v>
      </c>
      <c r="C267" s="11">
        <v>8</v>
      </c>
      <c r="D267" s="11" t="s">
        <v>247</v>
      </c>
      <c r="E267" s="11" t="s">
        <v>248</v>
      </c>
      <c r="F267" s="11" t="s">
        <v>24</v>
      </c>
      <c r="G267" s="17">
        <v>715</v>
      </c>
      <c r="H267" s="17">
        <v>5720</v>
      </c>
      <c r="I267" s="17">
        <v>8580</v>
      </c>
      <c r="J267" s="18">
        <v>0.66666666666666663</v>
      </c>
    </row>
    <row r="268" spans="1:10" x14ac:dyDescent="0.25">
      <c r="A268" s="8">
        <v>219</v>
      </c>
      <c r="B268" s="13">
        <v>39814</v>
      </c>
      <c r="C268" s="10">
        <v>8</v>
      </c>
      <c r="D268" s="10" t="s">
        <v>247</v>
      </c>
      <c r="E268" s="10" t="s">
        <v>248</v>
      </c>
      <c r="F268" s="10" t="s">
        <v>24</v>
      </c>
      <c r="G268" s="14">
        <v>715</v>
      </c>
      <c r="H268" s="14">
        <v>5720</v>
      </c>
      <c r="I268" s="14">
        <v>8580</v>
      </c>
      <c r="J268" s="15">
        <v>0.66666666666666663</v>
      </c>
    </row>
    <row r="269" spans="1:10" x14ac:dyDescent="0.25">
      <c r="A269" s="9">
        <v>219</v>
      </c>
      <c r="B269" s="16">
        <v>40179</v>
      </c>
      <c r="C269" s="11">
        <v>7</v>
      </c>
      <c r="D269" s="11" t="s">
        <v>247</v>
      </c>
      <c r="E269" s="11" t="s">
        <v>248</v>
      </c>
      <c r="F269" s="11" t="s">
        <v>24</v>
      </c>
      <c r="G269" s="17">
        <v>715</v>
      </c>
      <c r="H269" s="17">
        <v>5005</v>
      </c>
      <c r="I269" s="17">
        <v>8580</v>
      </c>
      <c r="J269" s="18">
        <v>0.58333333333333337</v>
      </c>
    </row>
    <row r="270" spans="1:10" x14ac:dyDescent="0.25">
      <c r="A270" s="8">
        <v>219</v>
      </c>
      <c r="B270" s="13">
        <v>40544</v>
      </c>
      <c r="C270" s="10">
        <v>7</v>
      </c>
      <c r="D270" s="10" t="s">
        <v>247</v>
      </c>
      <c r="E270" s="10" t="s">
        <v>248</v>
      </c>
      <c r="F270" s="10" t="s">
        <v>24</v>
      </c>
      <c r="G270" s="14">
        <v>715</v>
      </c>
      <c r="H270" s="14">
        <v>5005</v>
      </c>
      <c r="I270" s="14">
        <v>8580</v>
      </c>
      <c r="J270" s="15">
        <v>0.58333333333333337</v>
      </c>
    </row>
    <row r="271" spans="1:10" x14ac:dyDescent="0.25">
      <c r="A271" s="9">
        <v>219</v>
      </c>
      <c r="B271" s="16">
        <v>40909</v>
      </c>
      <c r="C271" s="11">
        <v>10</v>
      </c>
      <c r="D271" s="11" t="s">
        <v>247</v>
      </c>
      <c r="E271" s="11" t="s">
        <v>248</v>
      </c>
      <c r="F271" s="11" t="s">
        <v>24</v>
      </c>
      <c r="G271" s="17">
        <v>715</v>
      </c>
      <c r="H271" s="17">
        <v>7150</v>
      </c>
      <c r="I271" s="17">
        <v>8580</v>
      </c>
      <c r="J271" s="18">
        <v>0.83333333333333337</v>
      </c>
    </row>
    <row r="272" spans="1:10" x14ac:dyDescent="0.25">
      <c r="A272" s="8">
        <v>219</v>
      </c>
      <c r="B272" s="13">
        <v>41275</v>
      </c>
      <c r="C272" s="10">
        <v>10</v>
      </c>
      <c r="D272" s="10" t="s">
        <v>247</v>
      </c>
      <c r="E272" s="10" t="s">
        <v>248</v>
      </c>
      <c r="F272" s="10" t="s">
        <v>24</v>
      </c>
      <c r="G272" s="14">
        <v>715</v>
      </c>
      <c r="H272" s="14">
        <v>7150</v>
      </c>
      <c r="I272" s="14">
        <v>8580</v>
      </c>
      <c r="J272" s="15">
        <v>0.83333333333333337</v>
      </c>
    </row>
    <row r="273" spans="1:10" x14ac:dyDescent="0.25">
      <c r="A273" s="9">
        <v>219</v>
      </c>
      <c r="B273" s="16">
        <v>41640</v>
      </c>
      <c r="C273" s="11">
        <v>10</v>
      </c>
      <c r="D273" s="11" t="s">
        <v>247</v>
      </c>
      <c r="E273" s="11" t="s">
        <v>248</v>
      </c>
      <c r="F273" s="11" t="s">
        <v>24</v>
      </c>
      <c r="G273" s="17">
        <v>715</v>
      </c>
      <c r="H273" s="17">
        <v>7150</v>
      </c>
      <c r="I273" s="17">
        <v>8580</v>
      </c>
      <c r="J273" s="18">
        <v>0.83333333333333337</v>
      </c>
    </row>
    <row r="274" spans="1:10" x14ac:dyDescent="0.25">
      <c r="A274" s="8">
        <v>219</v>
      </c>
      <c r="B274" s="13">
        <v>42005</v>
      </c>
      <c r="C274" s="10">
        <v>9</v>
      </c>
      <c r="D274" s="10" t="s">
        <v>247</v>
      </c>
      <c r="E274" s="10" t="s">
        <v>248</v>
      </c>
      <c r="F274" s="10" t="s">
        <v>24</v>
      </c>
      <c r="G274" s="14">
        <v>715</v>
      </c>
      <c r="H274" s="14">
        <v>6435</v>
      </c>
      <c r="I274" s="14">
        <v>8580</v>
      </c>
      <c r="J274" s="15">
        <v>0.75</v>
      </c>
    </row>
    <row r="275" spans="1:10" x14ac:dyDescent="0.25">
      <c r="A275" s="9">
        <v>219</v>
      </c>
      <c r="B275" s="16">
        <v>42370</v>
      </c>
      <c r="C275" s="11">
        <v>7</v>
      </c>
      <c r="D275" s="11" t="s">
        <v>247</v>
      </c>
      <c r="E275" s="11" t="s">
        <v>248</v>
      </c>
      <c r="F275" s="11" t="s">
        <v>24</v>
      </c>
      <c r="G275" s="17">
        <v>715</v>
      </c>
      <c r="H275" s="17">
        <v>5005</v>
      </c>
      <c r="I275" s="17">
        <v>8580</v>
      </c>
      <c r="J275" s="18">
        <v>0.58333333333333337</v>
      </c>
    </row>
    <row r="276" spans="1:10" x14ac:dyDescent="0.25">
      <c r="A276" s="8">
        <v>219</v>
      </c>
      <c r="B276" s="13">
        <v>42736</v>
      </c>
      <c r="C276" s="10">
        <v>11</v>
      </c>
      <c r="D276" s="10" t="s">
        <v>247</v>
      </c>
      <c r="E276" s="10" t="s">
        <v>248</v>
      </c>
      <c r="F276" s="10" t="s">
        <v>24</v>
      </c>
      <c r="G276" s="14">
        <v>715</v>
      </c>
      <c r="H276" s="14">
        <v>7865</v>
      </c>
      <c r="I276" s="14">
        <v>8580</v>
      </c>
      <c r="J276" s="15">
        <v>0.91666666666666663</v>
      </c>
    </row>
    <row r="277" spans="1:10" x14ac:dyDescent="0.25">
      <c r="A277" s="9">
        <v>219</v>
      </c>
      <c r="B277" s="16">
        <v>43101</v>
      </c>
      <c r="C277" s="11">
        <v>11</v>
      </c>
      <c r="D277" s="11" t="s">
        <v>247</v>
      </c>
      <c r="E277" s="11" t="s">
        <v>248</v>
      </c>
      <c r="F277" s="11" t="s">
        <v>24</v>
      </c>
      <c r="G277" s="17">
        <v>715</v>
      </c>
      <c r="H277" s="17">
        <v>7865</v>
      </c>
      <c r="I277" s="17">
        <v>8580</v>
      </c>
      <c r="J277" s="18">
        <v>0.91666666666666663</v>
      </c>
    </row>
    <row r="278" spans="1:10" x14ac:dyDescent="0.25">
      <c r="A278" s="8">
        <v>219</v>
      </c>
      <c r="B278" s="13">
        <v>43101</v>
      </c>
      <c r="C278" s="10">
        <v>10</v>
      </c>
      <c r="D278" s="10" t="s">
        <v>247</v>
      </c>
      <c r="E278" s="10" t="s">
        <v>248</v>
      </c>
      <c r="F278" s="10" t="s">
        <v>24</v>
      </c>
      <c r="G278" s="14">
        <v>715</v>
      </c>
      <c r="H278" s="14">
        <v>7150</v>
      </c>
      <c r="I278" s="14">
        <v>8580</v>
      </c>
      <c r="J278" s="15">
        <v>0.83333333333333337</v>
      </c>
    </row>
    <row r="279" spans="1:10" x14ac:dyDescent="0.25">
      <c r="A279" s="9">
        <v>219</v>
      </c>
      <c r="B279" s="16">
        <v>43466</v>
      </c>
      <c r="C279" s="11">
        <v>11</v>
      </c>
      <c r="D279" s="11" t="s">
        <v>247</v>
      </c>
      <c r="E279" s="11" t="s">
        <v>248</v>
      </c>
      <c r="F279" s="11" t="s">
        <v>24</v>
      </c>
      <c r="G279" s="17">
        <v>715</v>
      </c>
      <c r="H279" s="17">
        <v>7865</v>
      </c>
      <c r="I279" s="17">
        <v>8580</v>
      </c>
      <c r="J279" s="18">
        <v>0.91666666666666663</v>
      </c>
    </row>
    <row r="280" spans="1:10" x14ac:dyDescent="0.25">
      <c r="A280" s="8">
        <v>220</v>
      </c>
      <c r="B280" s="13">
        <v>36892</v>
      </c>
      <c r="C280" s="10">
        <v>10</v>
      </c>
      <c r="D280" s="10" t="s">
        <v>247</v>
      </c>
      <c r="E280" s="10" t="s">
        <v>248</v>
      </c>
      <c r="F280" s="10" t="s">
        <v>24</v>
      </c>
      <c r="G280" s="14">
        <v>635</v>
      </c>
      <c r="H280" s="14">
        <v>6350</v>
      </c>
      <c r="I280" s="14">
        <v>7620</v>
      </c>
      <c r="J280" s="15">
        <v>0.83333333333333337</v>
      </c>
    </row>
    <row r="281" spans="1:10" x14ac:dyDescent="0.25">
      <c r="A281" s="9">
        <v>220</v>
      </c>
      <c r="B281" s="16">
        <v>37257</v>
      </c>
      <c r="C281" s="11">
        <v>9</v>
      </c>
      <c r="D281" s="11" t="s">
        <v>247</v>
      </c>
      <c r="E281" s="11" t="s">
        <v>248</v>
      </c>
      <c r="F281" s="11" t="s">
        <v>24</v>
      </c>
      <c r="G281" s="17">
        <v>635</v>
      </c>
      <c r="H281" s="17">
        <v>5715</v>
      </c>
      <c r="I281" s="17">
        <v>7620</v>
      </c>
      <c r="J281" s="18">
        <v>0.75</v>
      </c>
    </row>
    <row r="282" spans="1:10" x14ac:dyDescent="0.25">
      <c r="A282" s="8">
        <v>220</v>
      </c>
      <c r="B282" s="13">
        <v>37622</v>
      </c>
      <c r="C282" s="10">
        <v>10</v>
      </c>
      <c r="D282" s="10" t="s">
        <v>247</v>
      </c>
      <c r="E282" s="10" t="s">
        <v>248</v>
      </c>
      <c r="F282" s="10" t="s">
        <v>24</v>
      </c>
      <c r="G282" s="14">
        <v>635</v>
      </c>
      <c r="H282" s="14">
        <v>6350</v>
      </c>
      <c r="I282" s="14">
        <v>7620</v>
      </c>
      <c r="J282" s="15">
        <v>0.83333333333333337</v>
      </c>
    </row>
    <row r="283" spans="1:10" x14ac:dyDescent="0.25">
      <c r="A283" s="9">
        <v>220</v>
      </c>
      <c r="B283" s="16">
        <v>37987</v>
      </c>
      <c r="C283" s="11">
        <v>8</v>
      </c>
      <c r="D283" s="11" t="s">
        <v>247</v>
      </c>
      <c r="E283" s="11" t="s">
        <v>248</v>
      </c>
      <c r="F283" s="11" t="s">
        <v>24</v>
      </c>
      <c r="G283" s="17">
        <v>635</v>
      </c>
      <c r="H283" s="17">
        <v>5080</v>
      </c>
      <c r="I283" s="17">
        <v>7620</v>
      </c>
      <c r="J283" s="18">
        <v>0.66666666666666663</v>
      </c>
    </row>
    <row r="284" spans="1:10" x14ac:dyDescent="0.25">
      <c r="A284" s="8">
        <v>220</v>
      </c>
      <c r="B284" s="13">
        <v>38353</v>
      </c>
      <c r="C284" s="10">
        <v>9</v>
      </c>
      <c r="D284" s="10" t="s">
        <v>247</v>
      </c>
      <c r="E284" s="10" t="s">
        <v>248</v>
      </c>
      <c r="F284" s="10" t="s">
        <v>24</v>
      </c>
      <c r="G284" s="14">
        <v>635</v>
      </c>
      <c r="H284" s="14">
        <v>5715</v>
      </c>
      <c r="I284" s="14">
        <v>7620</v>
      </c>
      <c r="J284" s="15">
        <v>0.75</v>
      </c>
    </row>
    <row r="285" spans="1:10" x14ac:dyDescent="0.25">
      <c r="A285" s="9">
        <v>220</v>
      </c>
      <c r="B285" s="16">
        <v>38718</v>
      </c>
      <c r="C285" s="11">
        <v>8</v>
      </c>
      <c r="D285" s="11" t="s">
        <v>247</v>
      </c>
      <c r="E285" s="11" t="s">
        <v>248</v>
      </c>
      <c r="F285" s="11" t="s">
        <v>24</v>
      </c>
      <c r="G285" s="17">
        <v>635</v>
      </c>
      <c r="H285" s="17">
        <v>5080</v>
      </c>
      <c r="I285" s="17">
        <v>7620</v>
      </c>
      <c r="J285" s="18">
        <v>0.66666666666666663</v>
      </c>
    </row>
    <row r="286" spans="1:10" x14ac:dyDescent="0.25">
      <c r="A286" s="8">
        <v>220</v>
      </c>
      <c r="B286" s="13">
        <v>39083</v>
      </c>
      <c r="C286" s="10">
        <v>7</v>
      </c>
      <c r="D286" s="10" t="s">
        <v>247</v>
      </c>
      <c r="E286" s="10" t="s">
        <v>248</v>
      </c>
      <c r="F286" s="10" t="s">
        <v>24</v>
      </c>
      <c r="G286" s="14">
        <v>635</v>
      </c>
      <c r="H286" s="14">
        <v>4445</v>
      </c>
      <c r="I286" s="14">
        <v>7620</v>
      </c>
      <c r="J286" s="15">
        <v>0.58333333333333337</v>
      </c>
    </row>
    <row r="287" spans="1:10" x14ac:dyDescent="0.25">
      <c r="A287" s="9">
        <v>220</v>
      </c>
      <c r="B287" s="16">
        <v>39448</v>
      </c>
      <c r="C287" s="11">
        <v>7</v>
      </c>
      <c r="D287" s="11" t="s">
        <v>247</v>
      </c>
      <c r="E287" s="11" t="s">
        <v>248</v>
      </c>
      <c r="F287" s="11" t="s">
        <v>24</v>
      </c>
      <c r="G287" s="17">
        <v>635</v>
      </c>
      <c r="H287" s="17">
        <v>4445</v>
      </c>
      <c r="I287" s="17">
        <v>7620</v>
      </c>
      <c r="J287" s="18">
        <v>0.58333333333333337</v>
      </c>
    </row>
    <row r="288" spans="1:10" x14ac:dyDescent="0.25">
      <c r="A288" s="8">
        <v>220</v>
      </c>
      <c r="B288" s="13">
        <v>39814</v>
      </c>
      <c r="C288" s="10">
        <v>8</v>
      </c>
      <c r="D288" s="10" t="s">
        <v>247</v>
      </c>
      <c r="E288" s="10" t="s">
        <v>248</v>
      </c>
      <c r="F288" s="10" t="s">
        <v>24</v>
      </c>
      <c r="G288" s="14">
        <v>635</v>
      </c>
      <c r="H288" s="14">
        <v>5080</v>
      </c>
      <c r="I288" s="14">
        <v>7620</v>
      </c>
      <c r="J288" s="15">
        <v>0.66666666666666663</v>
      </c>
    </row>
    <row r="289" spans="1:10" x14ac:dyDescent="0.25">
      <c r="A289" s="9">
        <v>220</v>
      </c>
      <c r="B289" s="16">
        <v>40179</v>
      </c>
      <c r="C289" s="11">
        <v>7</v>
      </c>
      <c r="D289" s="11" t="s">
        <v>247</v>
      </c>
      <c r="E289" s="11" t="s">
        <v>248</v>
      </c>
      <c r="F289" s="11" t="s">
        <v>24</v>
      </c>
      <c r="G289" s="17">
        <v>635</v>
      </c>
      <c r="H289" s="17">
        <v>4445</v>
      </c>
      <c r="I289" s="17">
        <v>7620</v>
      </c>
      <c r="J289" s="18">
        <v>0.58333333333333337</v>
      </c>
    </row>
    <row r="290" spans="1:10" x14ac:dyDescent="0.25">
      <c r="A290" s="8">
        <v>220</v>
      </c>
      <c r="B290" s="13">
        <v>40544</v>
      </c>
      <c r="C290" s="10">
        <v>9</v>
      </c>
      <c r="D290" s="10" t="s">
        <v>247</v>
      </c>
      <c r="E290" s="10" t="s">
        <v>248</v>
      </c>
      <c r="F290" s="10" t="s">
        <v>24</v>
      </c>
      <c r="G290" s="14">
        <v>635</v>
      </c>
      <c r="H290" s="14">
        <v>5715</v>
      </c>
      <c r="I290" s="14">
        <v>7620</v>
      </c>
      <c r="J290" s="15">
        <v>0.75</v>
      </c>
    </row>
    <row r="291" spans="1:10" x14ac:dyDescent="0.25">
      <c r="A291" s="9">
        <v>220</v>
      </c>
      <c r="B291" s="16">
        <v>40909</v>
      </c>
      <c r="C291" s="11">
        <v>8</v>
      </c>
      <c r="D291" s="11" t="s">
        <v>247</v>
      </c>
      <c r="E291" s="11" t="s">
        <v>248</v>
      </c>
      <c r="F291" s="11" t="s">
        <v>24</v>
      </c>
      <c r="G291" s="17">
        <v>635</v>
      </c>
      <c r="H291" s="17">
        <v>5080</v>
      </c>
      <c r="I291" s="17">
        <v>7620</v>
      </c>
      <c r="J291" s="18">
        <v>0.66666666666666663</v>
      </c>
    </row>
    <row r="292" spans="1:10" x14ac:dyDescent="0.25">
      <c r="A292" s="8">
        <v>220</v>
      </c>
      <c r="B292" s="13">
        <v>41275</v>
      </c>
      <c r="C292" s="10">
        <v>8</v>
      </c>
      <c r="D292" s="10" t="s">
        <v>247</v>
      </c>
      <c r="E292" s="10" t="s">
        <v>248</v>
      </c>
      <c r="F292" s="10" t="s">
        <v>24</v>
      </c>
      <c r="G292" s="14">
        <v>635</v>
      </c>
      <c r="H292" s="14">
        <v>5080</v>
      </c>
      <c r="I292" s="14">
        <v>7620</v>
      </c>
      <c r="J292" s="15">
        <v>0.66666666666666663</v>
      </c>
    </row>
    <row r="293" spans="1:10" x14ac:dyDescent="0.25">
      <c r="A293" s="9">
        <v>220</v>
      </c>
      <c r="B293" s="16">
        <v>41640</v>
      </c>
      <c r="C293" s="11">
        <v>9</v>
      </c>
      <c r="D293" s="11" t="s">
        <v>247</v>
      </c>
      <c r="E293" s="11" t="s">
        <v>248</v>
      </c>
      <c r="F293" s="11" t="s">
        <v>24</v>
      </c>
      <c r="G293" s="17">
        <v>635</v>
      </c>
      <c r="H293" s="17">
        <v>5715</v>
      </c>
      <c r="I293" s="17">
        <v>7620</v>
      </c>
      <c r="J293" s="18">
        <v>0.75</v>
      </c>
    </row>
    <row r="294" spans="1:10" x14ac:dyDescent="0.25">
      <c r="A294" s="8">
        <v>220</v>
      </c>
      <c r="B294" s="13">
        <v>42005</v>
      </c>
      <c r="C294" s="10">
        <v>10</v>
      </c>
      <c r="D294" s="10" t="s">
        <v>247</v>
      </c>
      <c r="E294" s="10" t="s">
        <v>248</v>
      </c>
      <c r="F294" s="10" t="s">
        <v>24</v>
      </c>
      <c r="G294" s="14">
        <v>635</v>
      </c>
      <c r="H294" s="14">
        <v>6350</v>
      </c>
      <c r="I294" s="14">
        <v>7620</v>
      </c>
      <c r="J294" s="15">
        <v>0.83333333333333337</v>
      </c>
    </row>
    <row r="295" spans="1:10" x14ac:dyDescent="0.25">
      <c r="A295" s="9">
        <v>220</v>
      </c>
      <c r="B295" s="16">
        <v>42370</v>
      </c>
      <c r="C295" s="11">
        <v>9</v>
      </c>
      <c r="D295" s="11" t="s">
        <v>247</v>
      </c>
      <c r="E295" s="11" t="s">
        <v>248</v>
      </c>
      <c r="F295" s="11" t="s">
        <v>24</v>
      </c>
      <c r="G295" s="17">
        <v>635</v>
      </c>
      <c r="H295" s="17">
        <v>5715</v>
      </c>
      <c r="I295" s="17">
        <v>7620</v>
      </c>
      <c r="J295" s="18">
        <v>0.75</v>
      </c>
    </row>
    <row r="296" spans="1:10" x14ac:dyDescent="0.25">
      <c r="A296" s="8">
        <v>220</v>
      </c>
      <c r="B296" s="13">
        <v>42736</v>
      </c>
      <c r="C296" s="10">
        <v>9</v>
      </c>
      <c r="D296" s="10" t="s">
        <v>247</v>
      </c>
      <c r="E296" s="10" t="s">
        <v>248</v>
      </c>
      <c r="F296" s="10" t="s">
        <v>24</v>
      </c>
      <c r="G296" s="14">
        <v>635</v>
      </c>
      <c r="H296" s="14">
        <v>5715</v>
      </c>
      <c r="I296" s="14">
        <v>7620</v>
      </c>
      <c r="J296" s="15">
        <v>0.75</v>
      </c>
    </row>
    <row r="297" spans="1:10" x14ac:dyDescent="0.25">
      <c r="A297" s="9">
        <v>220</v>
      </c>
      <c r="B297" s="16">
        <v>43101</v>
      </c>
      <c r="C297" s="11">
        <v>12</v>
      </c>
      <c r="D297" s="11" t="s">
        <v>247</v>
      </c>
      <c r="E297" s="11" t="s">
        <v>248</v>
      </c>
      <c r="F297" s="11" t="s">
        <v>24</v>
      </c>
      <c r="G297" s="17">
        <v>635</v>
      </c>
      <c r="H297" s="17">
        <v>7620</v>
      </c>
      <c r="I297" s="17">
        <v>7620</v>
      </c>
      <c r="J297" s="18">
        <v>1</v>
      </c>
    </row>
    <row r="298" spans="1:10" x14ac:dyDescent="0.25">
      <c r="A298" s="8">
        <v>220</v>
      </c>
      <c r="B298" s="13">
        <v>43466</v>
      </c>
      <c r="C298" s="10">
        <v>9</v>
      </c>
      <c r="D298" s="10" t="s">
        <v>247</v>
      </c>
      <c r="E298" s="10" t="s">
        <v>248</v>
      </c>
      <c r="F298" s="10" t="s">
        <v>24</v>
      </c>
      <c r="G298" s="14">
        <v>635</v>
      </c>
      <c r="H298" s="14">
        <v>5715</v>
      </c>
      <c r="I298" s="14">
        <v>7620</v>
      </c>
      <c r="J298" s="15">
        <v>0.75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11FB-14B6-4A18-AACF-6374964D3AA0}">
  <dimension ref="A1:K71"/>
  <sheetViews>
    <sheetView workbookViewId="0">
      <selection activeCell="D2" sqref="D2"/>
    </sheetView>
  </sheetViews>
  <sheetFormatPr defaultRowHeight="15" x14ac:dyDescent="0.25"/>
  <cols>
    <col min="1" max="1" width="16.140625" customWidth="1"/>
    <col min="2" max="2" width="15.140625" customWidth="1"/>
    <col min="3" max="3" width="16.42578125" customWidth="1"/>
    <col min="4" max="4" width="20.7109375" customWidth="1"/>
    <col min="5" max="5" width="18" customWidth="1"/>
    <col min="6" max="6" width="16.28515625" customWidth="1"/>
    <col min="8" max="8" width="14.5703125" customWidth="1"/>
    <col min="10" max="10" width="14.140625" customWidth="1"/>
    <col min="11" max="11" width="15.7109375" customWidth="1"/>
  </cols>
  <sheetData>
    <row r="1" spans="1:11" x14ac:dyDescent="0.25">
      <c r="A1" s="5" t="s">
        <v>7</v>
      </c>
      <c r="B1" s="6" t="s">
        <v>1</v>
      </c>
      <c r="C1" s="6" t="s">
        <v>8</v>
      </c>
      <c r="D1" s="6" t="s">
        <v>301</v>
      </c>
      <c r="E1" s="6" t="s">
        <v>302</v>
      </c>
      <c r="F1" s="6" t="s">
        <v>303</v>
      </c>
      <c r="G1" s="6" t="s">
        <v>304</v>
      </c>
      <c r="H1" s="6" t="s">
        <v>305</v>
      </c>
      <c r="I1" s="6" t="s">
        <v>306</v>
      </c>
      <c r="J1" s="7" t="s">
        <v>307</v>
      </c>
    </row>
    <row r="2" spans="1:11" x14ac:dyDescent="0.25">
      <c r="A2" s="8">
        <v>201</v>
      </c>
      <c r="B2" s="13">
        <v>36892</v>
      </c>
      <c r="C2" s="10">
        <v>5</v>
      </c>
      <c r="D2" s="10" t="s">
        <v>239</v>
      </c>
      <c r="E2" s="10" t="s">
        <v>240</v>
      </c>
      <c r="F2" s="10" t="s">
        <v>26</v>
      </c>
      <c r="G2" s="14">
        <v>625</v>
      </c>
      <c r="H2" s="14">
        <v>3125</v>
      </c>
      <c r="I2" s="14">
        <v>7500</v>
      </c>
      <c r="J2" s="15">
        <v>0.41666666666666669</v>
      </c>
    </row>
    <row r="3" spans="1:11" x14ac:dyDescent="0.25">
      <c r="A3" s="9">
        <v>201</v>
      </c>
      <c r="B3" s="16">
        <v>37257</v>
      </c>
      <c r="C3" s="11">
        <v>6</v>
      </c>
      <c r="D3" s="11" t="s">
        <v>239</v>
      </c>
      <c r="E3" s="11" t="s">
        <v>240</v>
      </c>
      <c r="F3" s="11" t="s">
        <v>26</v>
      </c>
      <c r="G3" s="17">
        <v>625</v>
      </c>
      <c r="H3" s="17">
        <v>3750</v>
      </c>
      <c r="I3" s="17">
        <v>7500</v>
      </c>
      <c r="J3" s="18">
        <v>0.5</v>
      </c>
      <c r="K3">
        <f>COUNT(J2:J71)</f>
        <v>70</v>
      </c>
    </row>
    <row r="4" spans="1:11" x14ac:dyDescent="0.25">
      <c r="A4" s="8">
        <v>201</v>
      </c>
      <c r="B4" s="13">
        <v>37622</v>
      </c>
      <c r="C4" s="10">
        <v>4</v>
      </c>
      <c r="D4" s="10" t="s">
        <v>239</v>
      </c>
      <c r="E4" s="10" t="s">
        <v>240</v>
      </c>
      <c r="F4" s="10" t="s">
        <v>26</v>
      </c>
      <c r="G4" s="14">
        <v>625</v>
      </c>
      <c r="H4" s="14">
        <v>2500</v>
      </c>
      <c r="I4" s="14">
        <v>7500</v>
      </c>
      <c r="J4" s="15">
        <v>0.33333333333333331</v>
      </c>
      <c r="K4" s="4">
        <f>SUM(J2:J71)</f>
        <v>35.333333333333329</v>
      </c>
    </row>
    <row r="5" spans="1:11" x14ac:dyDescent="0.25">
      <c r="A5" s="9">
        <v>201</v>
      </c>
      <c r="B5" s="16">
        <v>37987</v>
      </c>
      <c r="C5" s="11">
        <v>6</v>
      </c>
      <c r="D5" s="11" t="s">
        <v>239</v>
      </c>
      <c r="E5" s="11" t="s">
        <v>240</v>
      </c>
      <c r="F5" s="11" t="s">
        <v>26</v>
      </c>
      <c r="G5" s="17">
        <v>625</v>
      </c>
      <c r="H5" s="17">
        <v>3750</v>
      </c>
      <c r="I5" s="17">
        <v>7500</v>
      </c>
      <c r="J5" s="18">
        <v>0.5</v>
      </c>
      <c r="K5" s="12">
        <f>K4/K3</f>
        <v>0.50476190476190474</v>
      </c>
    </row>
    <row r="6" spans="1:11" x14ac:dyDescent="0.25">
      <c r="A6" s="8">
        <v>201</v>
      </c>
      <c r="B6" s="13">
        <v>38353</v>
      </c>
      <c r="C6" s="10">
        <v>6</v>
      </c>
      <c r="D6" s="10" t="s">
        <v>239</v>
      </c>
      <c r="E6" s="10" t="s">
        <v>240</v>
      </c>
      <c r="F6" s="10" t="s">
        <v>26</v>
      </c>
      <c r="G6" s="14">
        <v>625</v>
      </c>
      <c r="H6" s="14">
        <v>3750</v>
      </c>
      <c r="I6" s="14">
        <v>7500</v>
      </c>
      <c r="J6" s="15">
        <v>0.5</v>
      </c>
    </row>
    <row r="7" spans="1:11" x14ac:dyDescent="0.25">
      <c r="A7" s="9">
        <v>201</v>
      </c>
      <c r="B7" s="16">
        <v>38718</v>
      </c>
      <c r="C7" s="11">
        <v>7</v>
      </c>
      <c r="D7" s="11" t="s">
        <v>239</v>
      </c>
      <c r="E7" s="11" t="s">
        <v>240</v>
      </c>
      <c r="F7" s="11" t="s">
        <v>26</v>
      </c>
      <c r="G7" s="17">
        <v>625</v>
      </c>
      <c r="H7" s="17">
        <v>4375</v>
      </c>
      <c r="I7" s="17">
        <v>7500</v>
      </c>
      <c r="J7" s="18">
        <v>0.58333333333333337</v>
      </c>
    </row>
    <row r="8" spans="1:11" x14ac:dyDescent="0.25">
      <c r="A8" s="8">
        <v>201</v>
      </c>
      <c r="B8" s="13">
        <v>39083</v>
      </c>
      <c r="C8" s="10">
        <v>5</v>
      </c>
      <c r="D8" s="10" t="s">
        <v>239</v>
      </c>
      <c r="E8" s="10" t="s">
        <v>240</v>
      </c>
      <c r="F8" s="10" t="s">
        <v>26</v>
      </c>
      <c r="G8" s="14">
        <v>625</v>
      </c>
      <c r="H8" s="14">
        <v>3125</v>
      </c>
      <c r="I8" s="14">
        <v>7500</v>
      </c>
      <c r="J8" s="15">
        <v>0.41666666666666669</v>
      </c>
    </row>
    <row r="9" spans="1:11" x14ac:dyDescent="0.25">
      <c r="A9" s="9">
        <v>201</v>
      </c>
      <c r="B9" s="16">
        <v>39448</v>
      </c>
      <c r="C9" s="11">
        <v>7</v>
      </c>
      <c r="D9" s="11" t="s">
        <v>239</v>
      </c>
      <c r="E9" s="11" t="s">
        <v>240</v>
      </c>
      <c r="F9" s="11" t="s">
        <v>26</v>
      </c>
      <c r="G9" s="17">
        <v>625</v>
      </c>
      <c r="H9" s="17">
        <v>4375</v>
      </c>
      <c r="I9" s="17">
        <v>7500</v>
      </c>
      <c r="J9" s="18">
        <v>0.58333333333333337</v>
      </c>
    </row>
    <row r="10" spans="1:11" x14ac:dyDescent="0.25">
      <c r="A10" s="8">
        <v>201</v>
      </c>
      <c r="B10" s="13">
        <v>39814</v>
      </c>
      <c r="C10" s="10">
        <v>3</v>
      </c>
      <c r="D10" s="10" t="s">
        <v>239</v>
      </c>
      <c r="E10" s="10" t="s">
        <v>240</v>
      </c>
      <c r="F10" s="10" t="s">
        <v>26</v>
      </c>
      <c r="G10" s="14">
        <v>625</v>
      </c>
      <c r="H10" s="14">
        <v>1875</v>
      </c>
      <c r="I10" s="14">
        <v>7500</v>
      </c>
      <c r="J10" s="15">
        <v>0.25</v>
      </c>
    </row>
    <row r="11" spans="1:11" x14ac:dyDescent="0.25">
      <c r="A11" s="9">
        <v>201</v>
      </c>
      <c r="B11" s="16">
        <v>40179</v>
      </c>
      <c r="C11" s="11">
        <v>4</v>
      </c>
      <c r="D11" s="11" t="s">
        <v>239</v>
      </c>
      <c r="E11" s="11" t="s">
        <v>240</v>
      </c>
      <c r="F11" s="11" t="s">
        <v>26</v>
      </c>
      <c r="G11" s="17">
        <v>625</v>
      </c>
      <c r="H11" s="17">
        <v>2500</v>
      </c>
      <c r="I11" s="17">
        <v>7500</v>
      </c>
      <c r="J11" s="18">
        <v>0.33333333333333331</v>
      </c>
    </row>
    <row r="12" spans="1:11" x14ac:dyDescent="0.25">
      <c r="A12" s="8">
        <v>201</v>
      </c>
      <c r="B12" s="13">
        <v>40544</v>
      </c>
      <c r="C12" s="10">
        <v>3</v>
      </c>
      <c r="D12" s="10" t="s">
        <v>239</v>
      </c>
      <c r="E12" s="10" t="s">
        <v>240</v>
      </c>
      <c r="F12" s="10" t="s">
        <v>26</v>
      </c>
      <c r="G12" s="14">
        <v>625</v>
      </c>
      <c r="H12" s="14">
        <v>1875</v>
      </c>
      <c r="I12" s="14">
        <v>7500</v>
      </c>
      <c r="J12" s="15">
        <v>0.25</v>
      </c>
    </row>
    <row r="13" spans="1:11" x14ac:dyDescent="0.25">
      <c r="A13" s="9">
        <v>201</v>
      </c>
      <c r="B13" s="16">
        <v>40909</v>
      </c>
      <c r="C13" s="11">
        <v>4</v>
      </c>
      <c r="D13" s="11" t="s">
        <v>239</v>
      </c>
      <c r="E13" s="11" t="s">
        <v>240</v>
      </c>
      <c r="F13" s="11" t="s">
        <v>26</v>
      </c>
      <c r="G13" s="17">
        <v>625</v>
      </c>
      <c r="H13" s="17">
        <v>2500</v>
      </c>
      <c r="I13" s="17">
        <v>7500</v>
      </c>
      <c r="J13" s="18">
        <v>0.33333333333333331</v>
      </c>
    </row>
    <row r="14" spans="1:11" x14ac:dyDescent="0.25">
      <c r="A14" s="8">
        <v>201</v>
      </c>
      <c r="B14" s="13">
        <v>41275</v>
      </c>
      <c r="C14" s="10">
        <v>3</v>
      </c>
      <c r="D14" s="10" t="s">
        <v>239</v>
      </c>
      <c r="E14" s="10" t="s">
        <v>240</v>
      </c>
      <c r="F14" s="10" t="s">
        <v>26</v>
      </c>
      <c r="G14" s="14">
        <v>625</v>
      </c>
      <c r="H14" s="14">
        <v>1875</v>
      </c>
      <c r="I14" s="14">
        <v>7500</v>
      </c>
      <c r="J14" s="15">
        <v>0.25</v>
      </c>
    </row>
    <row r="15" spans="1:11" x14ac:dyDescent="0.25">
      <c r="A15" s="9">
        <v>201</v>
      </c>
      <c r="B15" s="16">
        <v>41640</v>
      </c>
      <c r="C15" s="11">
        <v>3</v>
      </c>
      <c r="D15" s="11" t="s">
        <v>239</v>
      </c>
      <c r="E15" s="11" t="s">
        <v>240</v>
      </c>
      <c r="F15" s="11" t="s">
        <v>26</v>
      </c>
      <c r="G15" s="17">
        <v>625</v>
      </c>
      <c r="H15" s="17">
        <v>1875</v>
      </c>
      <c r="I15" s="17">
        <v>7500</v>
      </c>
      <c r="J15" s="18">
        <v>0.25</v>
      </c>
    </row>
    <row r="16" spans="1:11" x14ac:dyDescent="0.25">
      <c r="A16" s="8">
        <v>201</v>
      </c>
      <c r="B16" s="13">
        <v>42005</v>
      </c>
      <c r="C16" s="10">
        <v>4</v>
      </c>
      <c r="D16" s="10" t="s">
        <v>239</v>
      </c>
      <c r="E16" s="10" t="s">
        <v>240</v>
      </c>
      <c r="F16" s="10" t="s">
        <v>26</v>
      </c>
      <c r="G16" s="14">
        <v>625</v>
      </c>
      <c r="H16" s="14">
        <v>2500</v>
      </c>
      <c r="I16" s="14">
        <v>7500</v>
      </c>
      <c r="J16" s="15">
        <v>0.33333333333333331</v>
      </c>
    </row>
    <row r="17" spans="1:10" x14ac:dyDescent="0.25">
      <c r="A17" s="9">
        <v>201</v>
      </c>
      <c r="B17" s="16">
        <v>42370</v>
      </c>
      <c r="C17" s="11">
        <v>3</v>
      </c>
      <c r="D17" s="11" t="s">
        <v>239</v>
      </c>
      <c r="E17" s="11" t="s">
        <v>240</v>
      </c>
      <c r="F17" s="11" t="s">
        <v>26</v>
      </c>
      <c r="G17" s="17">
        <v>625</v>
      </c>
      <c r="H17" s="17">
        <v>1875</v>
      </c>
      <c r="I17" s="17">
        <v>7500</v>
      </c>
      <c r="J17" s="18">
        <v>0.25</v>
      </c>
    </row>
    <row r="18" spans="1:10" x14ac:dyDescent="0.25">
      <c r="A18" s="8">
        <v>201</v>
      </c>
      <c r="B18" s="13">
        <v>42736</v>
      </c>
      <c r="C18" s="10">
        <v>7</v>
      </c>
      <c r="D18" s="10" t="s">
        <v>239</v>
      </c>
      <c r="E18" s="10" t="s">
        <v>240</v>
      </c>
      <c r="F18" s="10" t="s">
        <v>26</v>
      </c>
      <c r="G18" s="14">
        <v>625</v>
      </c>
      <c r="H18" s="14">
        <v>4375</v>
      </c>
      <c r="I18" s="14">
        <v>7500</v>
      </c>
      <c r="J18" s="15">
        <v>0.58333333333333337</v>
      </c>
    </row>
    <row r="19" spans="1:10" x14ac:dyDescent="0.25">
      <c r="A19" s="9">
        <v>201</v>
      </c>
      <c r="B19" s="16">
        <v>43101</v>
      </c>
      <c r="C19" s="11">
        <v>8</v>
      </c>
      <c r="D19" s="11" t="s">
        <v>239</v>
      </c>
      <c r="E19" s="11" t="s">
        <v>240</v>
      </c>
      <c r="F19" s="11" t="s">
        <v>26</v>
      </c>
      <c r="G19" s="17">
        <v>625</v>
      </c>
      <c r="H19" s="17">
        <v>5000</v>
      </c>
      <c r="I19" s="17">
        <v>7500</v>
      </c>
      <c r="J19" s="18">
        <v>0.66666666666666663</v>
      </c>
    </row>
    <row r="20" spans="1:10" x14ac:dyDescent="0.25">
      <c r="A20" s="8">
        <v>201</v>
      </c>
      <c r="B20" s="13">
        <v>43101</v>
      </c>
      <c r="C20" s="10">
        <v>10</v>
      </c>
      <c r="D20" s="10" t="s">
        <v>239</v>
      </c>
      <c r="E20" s="10" t="s">
        <v>240</v>
      </c>
      <c r="F20" s="10" t="s">
        <v>26</v>
      </c>
      <c r="G20" s="14">
        <v>625</v>
      </c>
      <c r="H20" s="14">
        <v>6250</v>
      </c>
      <c r="I20" s="14">
        <v>7500</v>
      </c>
      <c r="J20" s="15">
        <v>0.83333333333333337</v>
      </c>
    </row>
    <row r="21" spans="1:10" x14ac:dyDescent="0.25">
      <c r="A21" s="9">
        <v>201</v>
      </c>
      <c r="B21" s="16">
        <v>43466</v>
      </c>
      <c r="C21" s="11">
        <v>12</v>
      </c>
      <c r="D21" s="11" t="s">
        <v>239</v>
      </c>
      <c r="E21" s="11" t="s">
        <v>240</v>
      </c>
      <c r="F21" s="11" t="s">
        <v>26</v>
      </c>
      <c r="G21" s="17">
        <v>625</v>
      </c>
      <c r="H21" s="17">
        <v>7500</v>
      </c>
      <c r="I21" s="17">
        <v>7500</v>
      </c>
      <c r="J21" s="18">
        <v>1</v>
      </c>
    </row>
    <row r="22" spans="1:10" x14ac:dyDescent="0.25">
      <c r="A22" s="8">
        <v>202</v>
      </c>
      <c r="B22" s="13">
        <v>36892</v>
      </c>
      <c r="C22" s="10">
        <v>4</v>
      </c>
      <c r="D22" s="10" t="s">
        <v>239</v>
      </c>
      <c r="E22" s="10" t="s">
        <v>240</v>
      </c>
      <c r="F22" s="10" t="s">
        <v>26</v>
      </c>
      <c r="G22" s="14">
        <v>690</v>
      </c>
      <c r="H22" s="14">
        <v>2760</v>
      </c>
      <c r="I22" s="14">
        <v>8280</v>
      </c>
      <c r="J22" s="15">
        <v>0.33333333333333331</v>
      </c>
    </row>
    <row r="23" spans="1:10" x14ac:dyDescent="0.25">
      <c r="A23" s="9">
        <v>202</v>
      </c>
      <c r="B23" s="16">
        <v>37257</v>
      </c>
      <c r="C23" s="11">
        <v>7</v>
      </c>
      <c r="D23" s="11" t="s">
        <v>239</v>
      </c>
      <c r="E23" s="11" t="s">
        <v>240</v>
      </c>
      <c r="F23" s="11" t="s">
        <v>26</v>
      </c>
      <c r="G23" s="17">
        <v>690</v>
      </c>
      <c r="H23" s="17">
        <v>4830</v>
      </c>
      <c r="I23" s="17">
        <v>8280</v>
      </c>
      <c r="J23" s="18">
        <v>0.58333333333333337</v>
      </c>
    </row>
    <row r="24" spans="1:10" x14ac:dyDescent="0.25">
      <c r="A24" s="8">
        <v>202</v>
      </c>
      <c r="B24" s="13">
        <v>37622</v>
      </c>
      <c r="C24" s="10">
        <v>3</v>
      </c>
      <c r="D24" s="10" t="s">
        <v>239</v>
      </c>
      <c r="E24" s="10" t="s">
        <v>240</v>
      </c>
      <c r="F24" s="10" t="s">
        <v>26</v>
      </c>
      <c r="G24" s="14">
        <v>690</v>
      </c>
      <c r="H24" s="14">
        <v>2070</v>
      </c>
      <c r="I24" s="14">
        <v>8280</v>
      </c>
      <c r="J24" s="15">
        <v>0.25</v>
      </c>
    </row>
    <row r="25" spans="1:10" x14ac:dyDescent="0.25">
      <c r="A25" s="9">
        <v>202</v>
      </c>
      <c r="B25" s="16">
        <v>37987</v>
      </c>
      <c r="C25" s="11">
        <v>4</v>
      </c>
      <c r="D25" s="11" t="s">
        <v>239</v>
      </c>
      <c r="E25" s="11" t="s">
        <v>240</v>
      </c>
      <c r="F25" s="11" t="s">
        <v>26</v>
      </c>
      <c r="G25" s="17">
        <v>690</v>
      </c>
      <c r="H25" s="17">
        <v>2760</v>
      </c>
      <c r="I25" s="17">
        <v>8280</v>
      </c>
      <c r="J25" s="18">
        <v>0.33333333333333331</v>
      </c>
    </row>
    <row r="26" spans="1:10" x14ac:dyDescent="0.25">
      <c r="A26" s="8">
        <v>202</v>
      </c>
      <c r="B26" s="13">
        <v>38353</v>
      </c>
      <c r="C26" s="10">
        <v>3</v>
      </c>
      <c r="D26" s="10" t="s">
        <v>239</v>
      </c>
      <c r="E26" s="10" t="s">
        <v>240</v>
      </c>
      <c r="F26" s="10" t="s">
        <v>26</v>
      </c>
      <c r="G26" s="14">
        <v>690</v>
      </c>
      <c r="H26" s="14">
        <v>2070</v>
      </c>
      <c r="I26" s="14">
        <v>8280</v>
      </c>
      <c r="J26" s="15">
        <v>0.25</v>
      </c>
    </row>
    <row r="27" spans="1:10" x14ac:dyDescent="0.25">
      <c r="A27" s="9">
        <v>202</v>
      </c>
      <c r="B27" s="16">
        <v>38718</v>
      </c>
      <c r="C27" s="11">
        <v>4</v>
      </c>
      <c r="D27" s="11" t="s">
        <v>239</v>
      </c>
      <c r="E27" s="11" t="s">
        <v>240</v>
      </c>
      <c r="F27" s="11" t="s">
        <v>26</v>
      </c>
      <c r="G27" s="17">
        <v>690</v>
      </c>
      <c r="H27" s="17">
        <v>2760</v>
      </c>
      <c r="I27" s="17">
        <v>8280</v>
      </c>
      <c r="J27" s="18">
        <v>0.33333333333333331</v>
      </c>
    </row>
    <row r="28" spans="1:10" x14ac:dyDescent="0.25">
      <c r="A28" s="8">
        <v>202</v>
      </c>
      <c r="B28" s="13">
        <v>39083</v>
      </c>
      <c r="C28" s="10">
        <v>7</v>
      </c>
      <c r="D28" s="10" t="s">
        <v>239</v>
      </c>
      <c r="E28" s="10" t="s">
        <v>240</v>
      </c>
      <c r="F28" s="10" t="s">
        <v>26</v>
      </c>
      <c r="G28" s="14">
        <v>690</v>
      </c>
      <c r="H28" s="14">
        <v>4830</v>
      </c>
      <c r="I28" s="14">
        <v>8280</v>
      </c>
      <c r="J28" s="15">
        <v>0.58333333333333337</v>
      </c>
    </row>
    <row r="29" spans="1:10" x14ac:dyDescent="0.25">
      <c r="A29" s="9">
        <v>202</v>
      </c>
      <c r="B29" s="16">
        <v>39448</v>
      </c>
      <c r="C29" s="11">
        <v>4</v>
      </c>
      <c r="D29" s="11" t="s">
        <v>239</v>
      </c>
      <c r="E29" s="11" t="s">
        <v>240</v>
      </c>
      <c r="F29" s="11" t="s">
        <v>26</v>
      </c>
      <c r="G29" s="17">
        <v>690</v>
      </c>
      <c r="H29" s="17">
        <v>2760</v>
      </c>
      <c r="I29" s="17">
        <v>8280</v>
      </c>
      <c r="J29" s="18">
        <v>0.33333333333333331</v>
      </c>
    </row>
    <row r="30" spans="1:10" x14ac:dyDescent="0.25">
      <c r="A30" s="8">
        <v>202</v>
      </c>
      <c r="B30" s="13">
        <v>39814</v>
      </c>
      <c r="C30" s="10">
        <v>6</v>
      </c>
      <c r="D30" s="10" t="s">
        <v>239</v>
      </c>
      <c r="E30" s="10" t="s">
        <v>240</v>
      </c>
      <c r="F30" s="10" t="s">
        <v>26</v>
      </c>
      <c r="G30" s="14">
        <v>690</v>
      </c>
      <c r="H30" s="14">
        <v>4140</v>
      </c>
      <c r="I30" s="14">
        <v>8280</v>
      </c>
      <c r="J30" s="15">
        <v>0.5</v>
      </c>
    </row>
    <row r="31" spans="1:10" x14ac:dyDescent="0.25">
      <c r="A31" s="9">
        <v>202</v>
      </c>
      <c r="B31" s="16">
        <v>40179</v>
      </c>
      <c r="C31" s="11">
        <v>7</v>
      </c>
      <c r="D31" s="11" t="s">
        <v>239</v>
      </c>
      <c r="E31" s="11" t="s">
        <v>240</v>
      </c>
      <c r="F31" s="11" t="s">
        <v>26</v>
      </c>
      <c r="G31" s="17">
        <v>690</v>
      </c>
      <c r="H31" s="17">
        <v>4830</v>
      </c>
      <c r="I31" s="17">
        <v>8280</v>
      </c>
      <c r="J31" s="18">
        <v>0.58333333333333337</v>
      </c>
    </row>
    <row r="32" spans="1:10" x14ac:dyDescent="0.25">
      <c r="A32" s="8">
        <v>202</v>
      </c>
      <c r="B32" s="13">
        <v>40544</v>
      </c>
      <c r="C32" s="10">
        <v>7</v>
      </c>
      <c r="D32" s="10" t="s">
        <v>239</v>
      </c>
      <c r="E32" s="10" t="s">
        <v>240</v>
      </c>
      <c r="F32" s="10" t="s">
        <v>26</v>
      </c>
      <c r="G32" s="14">
        <v>690</v>
      </c>
      <c r="H32" s="14">
        <v>4830</v>
      </c>
      <c r="I32" s="14">
        <v>8280</v>
      </c>
      <c r="J32" s="15">
        <v>0.58333333333333337</v>
      </c>
    </row>
    <row r="33" spans="1:10" x14ac:dyDescent="0.25">
      <c r="A33" s="9">
        <v>202</v>
      </c>
      <c r="B33" s="16">
        <v>40909</v>
      </c>
      <c r="C33" s="11">
        <v>7</v>
      </c>
      <c r="D33" s="11" t="s">
        <v>239</v>
      </c>
      <c r="E33" s="11" t="s">
        <v>240</v>
      </c>
      <c r="F33" s="11" t="s">
        <v>26</v>
      </c>
      <c r="G33" s="17">
        <v>690</v>
      </c>
      <c r="H33" s="17">
        <v>4830</v>
      </c>
      <c r="I33" s="17">
        <v>8280</v>
      </c>
      <c r="J33" s="18">
        <v>0.58333333333333337</v>
      </c>
    </row>
    <row r="34" spans="1:10" x14ac:dyDescent="0.25">
      <c r="A34" s="8">
        <v>202</v>
      </c>
      <c r="B34" s="13">
        <v>41275</v>
      </c>
      <c r="C34" s="10">
        <v>4</v>
      </c>
      <c r="D34" s="10" t="s">
        <v>239</v>
      </c>
      <c r="E34" s="10" t="s">
        <v>240</v>
      </c>
      <c r="F34" s="10" t="s">
        <v>26</v>
      </c>
      <c r="G34" s="14">
        <v>690</v>
      </c>
      <c r="H34" s="14">
        <v>2760</v>
      </c>
      <c r="I34" s="14">
        <v>8280</v>
      </c>
      <c r="J34" s="15">
        <v>0.33333333333333331</v>
      </c>
    </row>
    <row r="35" spans="1:10" x14ac:dyDescent="0.25">
      <c r="A35" s="9">
        <v>202</v>
      </c>
      <c r="B35" s="16">
        <v>41640</v>
      </c>
      <c r="C35" s="11">
        <v>7</v>
      </c>
      <c r="D35" s="11" t="s">
        <v>239</v>
      </c>
      <c r="E35" s="11" t="s">
        <v>240</v>
      </c>
      <c r="F35" s="11" t="s">
        <v>26</v>
      </c>
      <c r="G35" s="17">
        <v>690</v>
      </c>
      <c r="H35" s="17">
        <v>4830</v>
      </c>
      <c r="I35" s="17">
        <v>8280</v>
      </c>
      <c r="J35" s="18">
        <v>0.58333333333333337</v>
      </c>
    </row>
    <row r="36" spans="1:10" x14ac:dyDescent="0.25">
      <c r="A36" s="8">
        <v>202</v>
      </c>
      <c r="B36" s="13">
        <v>41640</v>
      </c>
      <c r="C36" s="10">
        <v>7</v>
      </c>
      <c r="D36" s="10" t="s">
        <v>239</v>
      </c>
      <c r="E36" s="10" t="s">
        <v>240</v>
      </c>
      <c r="F36" s="10" t="s">
        <v>26</v>
      </c>
      <c r="G36" s="14">
        <v>690</v>
      </c>
      <c r="H36" s="14">
        <v>4830</v>
      </c>
      <c r="I36" s="14">
        <v>8280</v>
      </c>
      <c r="J36" s="15">
        <v>0.58333333333333337</v>
      </c>
    </row>
    <row r="37" spans="1:10" x14ac:dyDescent="0.25">
      <c r="A37" s="9">
        <v>202</v>
      </c>
      <c r="B37" s="16">
        <v>42005</v>
      </c>
      <c r="C37" s="11">
        <v>6</v>
      </c>
      <c r="D37" s="11" t="s">
        <v>239</v>
      </c>
      <c r="E37" s="11" t="s">
        <v>240</v>
      </c>
      <c r="F37" s="11" t="s">
        <v>26</v>
      </c>
      <c r="G37" s="17">
        <v>690</v>
      </c>
      <c r="H37" s="17">
        <v>4140</v>
      </c>
      <c r="I37" s="17">
        <v>8280</v>
      </c>
      <c r="J37" s="18">
        <v>0.5</v>
      </c>
    </row>
    <row r="38" spans="1:10" x14ac:dyDescent="0.25">
      <c r="A38" s="8">
        <v>202</v>
      </c>
      <c r="B38" s="13">
        <v>42370</v>
      </c>
      <c r="C38" s="10">
        <v>3</v>
      </c>
      <c r="D38" s="10" t="s">
        <v>239</v>
      </c>
      <c r="E38" s="10" t="s">
        <v>240</v>
      </c>
      <c r="F38" s="10" t="s">
        <v>26</v>
      </c>
      <c r="G38" s="14">
        <v>690</v>
      </c>
      <c r="H38" s="14">
        <v>2070</v>
      </c>
      <c r="I38" s="14">
        <v>8280</v>
      </c>
      <c r="J38" s="15">
        <v>0.25</v>
      </c>
    </row>
    <row r="39" spans="1:10" x14ac:dyDescent="0.25">
      <c r="A39" s="9">
        <v>202</v>
      </c>
      <c r="B39" s="16">
        <v>42736</v>
      </c>
      <c r="C39" s="11">
        <v>6</v>
      </c>
      <c r="D39" s="11" t="s">
        <v>239</v>
      </c>
      <c r="E39" s="11" t="s">
        <v>240</v>
      </c>
      <c r="F39" s="11" t="s">
        <v>26</v>
      </c>
      <c r="G39" s="17">
        <v>690</v>
      </c>
      <c r="H39" s="17">
        <v>4140</v>
      </c>
      <c r="I39" s="17">
        <v>8280</v>
      </c>
      <c r="J39" s="18">
        <v>0.5</v>
      </c>
    </row>
    <row r="40" spans="1:10" x14ac:dyDescent="0.25">
      <c r="A40" s="8">
        <v>202</v>
      </c>
      <c r="B40" s="13">
        <v>43101</v>
      </c>
      <c r="C40" s="10">
        <v>9</v>
      </c>
      <c r="D40" s="10" t="s">
        <v>239</v>
      </c>
      <c r="E40" s="10" t="s">
        <v>240</v>
      </c>
      <c r="F40" s="10" t="s">
        <v>26</v>
      </c>
      <c r="G40" s="14">
        <v>690</v>
      </c>
      <c r="H40" s="14">
        <v>6210</v>
      </c>
      <c r="I40" s="14">
        <v>8280</v>
      </c>
      <c r="J40" s="15">
        <v>0.75</v>
      </c>
    </row>
    <row r="41" spans="1:10" x14ac:dyDescent="0.25">
      <c r="A41" s="9">
        <v>202</v>
      </c>
      <c r="B41" s="16">
        <v>43466</v>
      </c>
      <c r="C41" s="11">
        <v>4</v>
      </c>
      <c r="D41" s="11" t="s">
        <v>239</v>
      </c>
      <c r="E41" s="11" t="s">
        <v>240</v>
      </c>
      <c r="F41" s="11" t="s">
        <v>26</v>
      </c>
      <c r="G41" s="17">
        <v>690</v>
      </c>
      <c r="H41" s="17">
        <v>2760</v>
      </c>
      <c r="I41" s="17">
        <v>8280</v>
      </c>
      <c r="J41" s="18">
        <v>0.33333333333333331</v>
      </c>
    </row>
    <row r="42" spans="1:10" x14ac:dyDescent="0.25">
      <c r="A42" s="8">
        <v>203</v>
      </c>
      <c r="B42" s="13">
        <v>36892</v>
      </c>
      <c r="C42" s="10">
        <v>6</v>
      </c>
      <c r="D42" s="10" t="s">
        <v>239</v>
      </c>
      <c r="E42" s="10" t="s">
        <v>240</v>
      </c>
      <c r="F42" s="10" t="s">
        <v>26</v>
      </c>
      <c r="G42" s="14">
        <v>557</v>
      </c>
      <c r="H42" s="14">
        <v>3342</v>
      </c>
      <c r="I42" s="14">
        <v>6684</v>
      </c>
      <c r="J42" s="15">
        <v>0.5</v>
      </c>
    </row>
    <row r="43" spans="1:10" x14ac:dyDescent="0.25">
      <c r="A43" s="9">
        <v>203</v>
      </c>
      <c r="B43" s="16">
        <v>37257</v>
      </c>
      <c r="C43" s="11">
        <v>6</v>
      </c>
      <c r="D43" s="11" t="s">
        <v>239</v>
      </c>
      <c r="E43" s="11" t="s">
        <v>240</v>
      </c>
      <c r="F43" s="11" t="s">
        <v>26</v>
      </c>
      <c r="G43" s="17">
        <v>557</v>
      </c>
      <c r="H43" s="17">
        <v>3342</v>
      </c>
      <c r="I43" s="17">
        <v>6684</v>
      </c>
      <c r="J43" s="18">
        <v>0.5</v>
      </c>
    </row>
    <row r="44" spans="1:10" x14ac:dyDescent="0.25">
      <c r="A44" s="8">
        <v>203</v>
      </c>
      <c r="B44" s="13">
        <v>37622</v>
      </c>
      <c r="C44" s="10">
        <v>4</v>
      </c>
      <c r="D44" s="10" t="s">
        <v>239</v>
      </c>
      <c r="E44" s="10" t="s">
        <v>240</v>
      </c>
      <c r="F44" s="10" t="s">
        <v>26</v>
      </c>
      <c r="G44" s="14">
        <v>557</v>
      </c>
      <c r="H44" s="14">
        <v>2228</v>
      </c>
      <c r="I44" s="14">
        <v>6684</v>
      </c>
      <c r="J44" s="15">
        <v>0.33333333333333331</v>
      </c>
    </row>
    <row r="45" spans="1:10" x14ac:dyDescent="0.25">
      <c r="A45" s="9">
        <v>203</v>
      </c>
      <c r="B45" s="16">
        <v>37987</v>
      </c>
      <c r="C45" s="11">
        <v>6</v>
      </c>
      <c r="D45" s="11" t="s">
        <v>239</v>
      </c>
      <c r="E45" s="11" t="s">
        <v>240</v>
      </c>
      <c r="F45" s="11" t="s">
        <v>26</v>
      </c>
      <c r="G45" s="17">
        <v>557</v>
      </c>
      <c r="H45" s="17">
        <v>3342</v>
      </c>
      <c r="I45" s="17">
        <v>6684</v>
      </c>
      <c r="J45" s="18">
        <v>0.5</v>
      </c>
    </row>
    <row r="46" spans="1:10" x14ac:dyDescent="0.25">
      <c r="A46" s="8">
        <v>203</v>
      </c>
      <c r="B46" s="13">
        <v>38353</v>
      </c>
      <c r="C46" s="10">
        <v>7</v>
      </c>
      <c r="D46" s="10" t="s">
        <v>239</v>
      </c>
      <c r="E46" s="10" t="s">
        <v>240</v>
      </c>
      <c r="F46" s="10" t="s">
        <v>26</v>
      </c>
      <c r="G46" s="14">
        <v>557</v>
      </c>
      <c r="H46" s="14">
        <v>3899</v>
      </c>
      <c r="I46" s="14">
        <v>6684</v>
      </c>
      <c r="J46" s="15">
        <v>0.58333333333333337</v>
      </c>
    </row>
    <row r="47" spans="1:10" x14ac:dyDescent="0.25">
      <c r="A47" s="9">
        <v>203</v>
      </c>
      <c r="B47" s="16">
        <v>38718</v>
      </c>
      <c r="C47" s="11">
        <v>3</v>
      </c>
      <c r="D47" s="11" t="s">
        <v>239</v>
      </c>
      <c r="E47" s="11" t="s">
        <v>240</v>
      </c>
      <c r="F47" s="11" t="s">
        <v>26</v>
      </c>
      <c r="G47" s="17">
        <v>557</v>
      </c>
      <c r="H47" s="17">
        <v>1671</v>
      </c>
      <c r="I47" s="17">
        <v>6684</v>
      </c>
      <c r="J47" s="18">
        <v>0.25</v>
      </c>
    </row>
    <row r="48" spans="1:10" x14ac:dyDescent="0.25">
      <c r="A48" s="8">
        <v>203</v>
      </c>
      <c r="B48" s="13">
        <v>39083</v>
      </c>
      <c r="C48" s="10">
        <v>4</v>
      </c>
      <c r="D48" s="10" t="s">
        <v>239</v>
      </c>
      <c r="E48" s="10" t="s">
        <v>240</v>
      </c>
      <c r="F48" s="10" t="s">
        <v>26</v>
      </c>
      <c r="G48" s="14">
        <v>557</v>
      </c>
      <c r="H48" s="14">
        <v>2228</v>
      </c>
      <c r="I48" s="14">
        <v>6684</v>
      </c>
      <c r="J48" s="15">
        <v>0.33333333333333331</v>
      </c>
    </row>
    <row r="49" spans="1:10" x14ac:dyDescent="0.25">
      <c r="A49" s="9">
        <v>203</v>
      </c>
      <c r="B49" s="16">
        <v>39448</v>
      </c>
      <c r="C49" s="11">
        <v>4</v>
      </c>
      <c r="D49" s="11" t="s">
        <v>239</v>
      </c>
      <c r="E49" s="11" t="s">
        <v>240</v>
      </c>
      <c r="F49" s="11" t="s">
        <v>26</v>
      </c>
      <c r="G49" s="17">
        <v>557</v>
      </c>
      <c r="H49" s="17">
        <v>2228</v>
      </c>
      <c r="I49" s="17">
        <v>6684</v>
      </c>
      <c r="J49" s="18">
        <v>0.33333333333333331</v>
      </c>
    </row>
    <row r="50" spans="1:10" x14ac:dyDescent="0.25">
      <c r="A50" s="8">
        <v>203</v>
      </c>
      <c r="B50" s="13">
        <v>39814</v>
      </c>
      <c r="C50" s="10">
        <v>5</v>
      </c>
      <c r="D50" s="10" t="s">
        <v>239</v>
      </c>
      <c r="E50" s="10" t="s">
        <v>240</v>
      </c>
      <c r="F50" s="10" t="s">
        <v>26</v>
      </c>
      <c r="G50" s="14">
        <v>557</v>
      </c>
      <c r="H50" s="14">
        <v>2785</v>
      </c>
      <c r="I50" s="14">
        <v>6684</v>
      </c>
      <c r="J50" s="15">
        <v>0.41666666666666669</v>
      </c>
    </row>
    <row r="51" spans="1:10" x14ac:dyDescent="0.25">
      <c r="A51" s="9">
        <v>203</v>
      </c>
      <c r="B51" s="16">
        <v>40179</v>
      </c>
      <c r="C51" s="11">
        <v>4</v>
      </c>
      <c r="D51" s="11" t="s">
        <v>239</v>
      </c>
      <c r="E51" s="11" t="s">
        <v>240</v>
      </c>
      <c r="F51" s="11" t="s">
        <v>26</v>
      </c>
      <c r="G51" s="17">
        <v>557</v>
      </c>
      <c r="H51" s="17">
        <v>2228</v>
      </c>
      <c r="I51" s="17">
        <v>6684</v>
      </c>
      <c r="J51" s="18">
        <v>0.33333333333333331</v>
      </c>
    </row>
    <row r="52" spans="1:10" x14ac:dyDescent="0.25">
      <c r="A52" s="8">
        <v>203</v>
      </c>
      <c r="B52" s="13">
        <v>40544</v>
      </c>
      <c r="C52" s="10">
        <v>3</v>
      </c>
      <c r="D52" s="10" t="s">
        <v>239</v>
      </c>
      <c r="E52" s="10" t="s">
        <v>240</v>
      </c>
      <c r="F52" s="10" t="s">
        <v>26</v>
      </c>
      <c r="G52" s="14">
        <v>557</v>
      </c>
      <c r="H52" s="14">
        <v>1671</v>
      </c>
      <c r="I52" s="14">
        <v>6684</v>
      </c>
      <c r="J52" s="15">
        <v>0.25</v>
      </c>
    </row>
    <row r="53" spans="1:10" x14ac:dyDescent="0.25">
      <c r="A53" s="9">
        <v>203</v>
      </c>
      <c r="B53" s="16">
        <v>40909</v>
      </c>
      <c r="C53" s="11">
        <v>3</v>
      </c>
      <c r="D53" s="11" t="s">
        <v>239</v>
      </c>
      <c r="E53" s="11" t="s">
        <v>240</v>
      </c>
      <c r="F53" s="11" t="s">
        <v>26</v>
      </c>
      <c r="G53" s="17">
        <v>557</v>
      </c>
      <c r="H53" s="17">
        <v>1671</v>
      </c>
      <c r="I53" s="17">
        <v>6684</v>
      </c>
      <c r="J53" s="18">
        <v>0.25</v>
      </c>
    </row>
    <row r="54" spans="1:10" x14ac:dyDescent="0.25">
      <c r="A54" s="8">
        <v>203</v>
      </c>
      <c r="B54" s="13">
        <v>41275</v>
      </c>
      <c r="C54" s="10">
        <v>6</v>
      </c>
      <c r="D54" s="10" t="s">
        <v>239</v>
      </c>
      <c r="E54" s="10" t="s">
        <v>240</v>
      </c>
      <c r="F54" s="10" t="s">
        <v>26</v>
      </c>
      <c r="G54" s="14">
        <v>557</v>
      </c>
      <c r="H54" s="14">
        <v>3342</v>
      </c>
      <c r="I54" s="14">
        <v>6684</v>
      </c>
      <c r="J54" s="15">
        <v>0.5</v>
      </c>
    </row>
    <row r="55" spans="1:10" x14ac:dyDescent="0.25">
      <c r="A55" s="9">
        <v>203</v>
      </c>
      <c r="B55" s="16">
        <v>41640</v>
      </c>
      <c r="C55" s="11">
        <v>7</v>
      </c>
      <c r="D55" s="11" t="s">
        <v>239</v>
      </c>
      <c r="E55" s="11" t="s">
        <v>240</v>
      </c>
      <c r="F55" s="11" t="s">
        <v>26</v>
      </c>
      <c r="G55" s="17">
        <v>557</v>
      </c>
      <c r="H55" s="17">
        <v>3899</v>
      </c>
      <c r="I55" s="17">
        <v>6684</v>
      </c>
      <c r="J55" s="18">
        <v>0.58333333333333337</v>
      </c>
    </row>
    <row r="56" spans="1:10" x14ac:dyDescent="0.25">
      <c r="A56" s="8">
        <v>203</v>
      </c>
      <c r="B56" s="13">
        <v>41640</v>
      </c>
      <c r="C56" s="10">
        <v>4</v>
      </c>
      <c r="D56" s="10" t="s">
        <v>239</v>
      </c>
      <c r="E56" s="10" t="s">
        <v>240</v>
      </c>
      <c r="F56" s="10" t="s">
        <v>26</v>
      </c>
      <c r="G56" s="14">
        <v>557</v>
      </c>
      <c r="H56" s="14">
        <v>2228</v>
      </c>
      <c r="I56" s="14">
        <v>6684</v>
      </c>
      <c r="J56" s="15">
        <v>0.33333333333333331</v>
      </c>
    </row>
    <row r="57" spans="1:10" x14ac:dyDescent="0.25">
      <c r="A57" s="9">
        <v>203</v>
      </c>
      <c r="B57" s="16">
        <v>42005</v>
      </c>
      <c r="C57" s="11">
        <v>6</v>
      </c>
      <c r="D57" s="11" t="s">
        <v>239</v>
      </c>
      <c r="E57" s="11" t="s">
        <v>240</v>
      </c>
      <c r="F57" s="11" t="s">
        <v>26</v>
      </c>
      <c r="G57" s="17">
        <v>557</v>
      </c>
      <c r="H57" s="17">
        <v>3342</v>
      </c>
      <c r="I57" s="17">
        <v>6684</v>
      </c>
      <c r="J57" s="18">
        <v>0.5</v>
      </c>
    </row>
    <row r="58" spans="1:10" x14ac:dyDescent="0.25">
      <c r="A58" s="8">
        <v>203</v>
      </c>
      <c r="B58" s="13">
        <v>42370</v>
      </c>
      <c r="C58" s="10">
        <v>7</v>
      </c>
      <c r="D58" s="10" t="s">
        <v>239</v>
      </c>
      <c r="E58" s="10" t="s">
        <v>240</v>
      </c>
      <c r="F58" s="10" t="s">
        <v>26</v>
      </c>
      <c r="G58" s="14">
        <v>557</v>
      </c>
      <c r="H58" s="14">
        <v>3899</v>
      </c>
      <c r="I58" s="14">
        <v>6684</v>
      </c>
      <c r="J58" s="15">
        <v>0.58333333333333337</v>
      </c>
    </row>
    <row r="59" spans="1:10" x14ac:dyDescent="0.25">
      <c r="A59" s="9">
        <v>203</v>
      </c>
      <c r="B59" s="16">
        <v>42736</v>
      </c>
      <c r="C59" s="11">
        <v>1</v>
      </c>
      <c r="D59" s="11" t="s">
        <v>239</v>
      </c>
      <c r="E59" s="11" t="s">
        <v>240</v>
      </c>
      <c r="F59" s="11" t="s">
        <v>26</v>
      </c>
      <c r="G59" s="17">
        <v>557</v>
      </c>
      <c r="H59" s="17">
        <v>557</v>
      </c>
      <c r="I59" s="17">
        <v>6684</v>
      </c>
      <c r="J59" s="18">
        <v>8.3333333333333329E-2</v>
      </c>
    </row>
    <row r="60" spans="1:10" x14ac:dyDescent="0.25">
      <c r="A60" s="8">
        <v>203</v>
      </c>
      <c r="B60" s="13">
        <v>43101</v>
      </c>
      <c r="C60" s="10">
        <v>7</v>
      </c>
      <c r="D60" s="10" t="s">
        <v>239</v>
      </c>
      <c r="E60" s="10" t="s">
        <v>240</v>
      </c>
      <c r="F60" s="10" t="s">
        <v>26</v>
      </c>
      <c r="G60" s="14">
        <v>557</v>
      </c>
      <c r="H60" s="14">
        <v>3899</v>
      </c>
      <c r="I60" s="14">
        <v>6684</v>
      </c>
      <c r="J60" s="15">
        <v>0.58333333333333337</v>
      </c>
    </row>
    <row r="61" spans="1:10" x14ac:dyDescent="0.25">
      <c r="A61" s="9">
        <v>203</v>
      </c>
      <c r="B61" s="16">
        <v>43466</v>
      </c>
      <c r="C61" s="11">
        <v>8</v>
      </c>
      <c r="D61" s="11" t="s">
        <v>239</v>
      </c>
      <c r="E61" s="11" t="s">
        <v>240</v>
      </c>
      <c r="F61" s="11" t="s">
        <v>26</v>
      </c>
      <c r="G61" s="17">
        <v>557</v>
      </c>
      <c r="H61" s="17">
        <v>4456</v>
      </c>
      <c r="I61" s="17">
        <v>6684</v>
      </c>
      <c r="J61" s="18">
        <v>0.66666666666666663</v>
      </c>
    </row>
    <row r="62" spans="1:10" x14ac:dyDescent="0.25">
      <c r="A62" s="8">
        <v>241</v>
      </c>
      <c r="B62" s="13">
        <v>43101</v>
      </c>
      <c r="C62" s="10">
        <v>10</v>
      </c>
      <c r="D62" s="10" t="s">
        <v>239</v>
      </c>
      <c r="E62" s="10" t="s">
        <v>287</v>
      </c>
      <c r="F62" s="10" t="s">
        <v>26</v>
      </c>
      <c r="G62" s="14">
        <v>720</v>
      </c>
      <c r="H62" s="14">
        <v>7200</v>
      </c>
      <c r="I62" s="14">
        <v>8640</v>
      </c>
      <c r="J62" s="15">
        <v>0.83333333333333337</v>
      </c>
    </row>
    <row r="63" spans="1:10" x14ac:dyDescent="0.25">
      <c r="A63" s="9">
        <v>241</v>
      </c>
      <c r="B63" s="16">
        <v>43466</v>
      </c>
      <c r="C63" s="11">
        <v>12</v>
      </c>
      <c r="D63" s="11" t="s">
        <v>239</v>
      </c>
      <c r="E63" s="11" t="s">
        <v>287</v>
      </c>
      <c r="F63" s="11" t="s">
        <v>26</v>
      </c>
      <c r="G63" s="17">
        <v>720</v>
      </c>
      <c r="H63" s="17">
        <v>8640</v>
      </c>
      <c r="I63" s="17">
        <v>8640</v>
      </c>
      <c r="J63" s="18">
        <v>1</v>
      </c>
    </row>
    <row r="64" spans="1:10" x14ac:dyDescent="0.25">
      <c r="A64" s="8">
        <v>242</v>
      </c>
      <c r="B64" s="13">
        <v>43101</v>
      </c>
      <c r="C64" s="10">
        <v>11</v>
      </c>
      <c r="D64" s="10" t="s">
        <v>239</v>
      </c>
      <c r="E64" s="10" t="s">
        <v>287</v>
      </c>
      <c r="F64" s="10" t="s">
        <v>26</v>
      </c>
      <c r="G64" s="14">
        <v>720</v>
      </c>
      <c r="H64" s="14">
        <v>7920</v>
      </c>
      <c r="I64" s="14">
        <v>8640</v>
      </c>
      <c r="J64" s="15">
        <v>0.91666666666666663</v>
      </c>
    </row>
    <row r="65" spans="1:10" x14ac:dyDescent="0.25">
      <c r="A65" s="9">
        <v>242</v>
      </c>
      <c r="B65" s="16">
        <v>43466</v>
      </c>
      <c r="C65" s="11">
        <v>10</v>
      </c>
      <c r="D65" s="11" t="s">
        <v>239</v>
      </c>
      <c r="E65" s="11" t="s">
        <v>287</v>
      </c>
      <c r="F65" s="11" t="s">
        <v>26</v>
      </c>
      <c r="G65" s="17">
        <v>720</v>
      </c>
      <c r="H65" s="17">
        <v>7200</v>
      </c>
      <c r="I65" s="17">
        <v>8640</v>
      </c>
      <c r="J65" s="18">
        <v>0.83333333333333337</v>
      </c>
    </row>
    <row r="66" spans="1:10" x14ac:dyDescent="0.25">
      <c r="A66" s="8">
        <v>243</v>
      </c>
      <c r="B66" s="13">
        <v>43101</v>
      </c>
      <c r="C66" s="10">
        <v>11</v>
      </c>
      <c r="D66" s="10" t="s">
        <v>239</v>
      </c>
      <c r="E66" s="10" t="s">
        <v>287</v>
      </c>
      <c r="F66" s="10" t="s">
        <v>26</v>
      </c>
      <c r="G66" s="14">
        <v>690</v>
      </c>
      <c r="H66" s="14">
        <v>7590</v>
      </c>
      <c r="I66" s="14">
        <v>8280</v>
      </c>
      <c r="J66" s="15">
        <v>0.91666666666666663</v>
      </c>
    </row>
    <row r="67" spans="1:10" x14ac:dyDescent="0.25">
      <c r="A67" s="9">
        <v>243</v>
      </c>
      <c r="B67" s="16">
        <v>43466</v>
      </c>
      <c r="C67" s="11">
        <v>10</v>
      </c>
      <c r="D67" s="11" t="s">
        <v>239</v>
      </c>
      <c r="E67" s="11" t="s">
        <v>287</v>
      </c>
      <c r="F67" s="11" t="s">
        <v>26</v>
      </c>
      <c r="G67" s="17">
        <v>690</v>
      </c>
      <c r="H67" s="17">
        <v>6900</v>
      </c>
      <c r="I67" s="17">
        <v>8280</v>
      </c>
      <c r="J67" s="18">
        <v>0.83333333333333337</v>
      </c>
    </row>
    <row r="68" spans="1:10" x14ac:dyDescent="0.25">
      <c r="A68" s="8">
        <v>244</v>
      </c>
      <c r="B68" s="13">
        <v>43101</v>
      </c>
      <c r="C68" s="10">
        <v>11</v>
      </c>
      <c r="D68" s="10" t="s">
        <v>239</v>
      </c>
      <c r="E68" s="10" t="s">
        <v>287</v>
      </c>
      <c r="F68" s="10" t="s">
        <v>26</v>
      </c>
      <c r="G68" s="14">
        <v>750</v>
      </c>
      <c r="H68" s="14">
        <v>8250</v>
      </c>
      <c r="I68" s="14">
        <v>9000</v>
      </c>
      <c r="J68" s="15">
        <v>0.91666666666666663</v>
      </c>
    </row>
    <row r="69" spans="1:10" x14ac:dyDescent="0.25">
      <c r="A69" s="9">
        <v>244</v>
      </c>
      <c r="B69" s="16">
        <v>43466</v>
      </c>
      <c r="C69" s="11">
        <v>10</v>
      </c>
      <c r="D69" s="11" t="s">
        <v>239</v>
      </c>
      <c r="E69" s="11" t="s">
        <v>287</v>
      </c>
      <c r="F69" s="11" t="s">
        <v>26</v>
      </c>
      <c r="G69" s="17">
        <v>750</v>
      </c>
      <c r="H69" s="17">
        <v>7500</v>
      </c>
      <c r="I69" s="17">
        <v>9000</v>
      </c>
      <c r="J69" s="18">
        <v>0.83333333333333337</v>
      </c>
    </row>
    <row r="70" spans="1:10" x14ac:dyDescent="0.25">
      <c r="A70" s="8">
        <v>245</v>
      </c>
      <c r="B70" s="13">
        <v>43101</v>
      </c>
      <c r="C70" s="10">
        <v>9</v>
      </c>
      <c r="D70" s="10" t="s">
        <v>239</v>
      </c>
      <c r="E70" s="10" t="s">
        <v>287</v>
      </c>
      <c r="F70" s="10" t="s">
        <v>26</v>
      </c>
      <c r="G70" s="14">
        <v>650</v>
      </c>
      <c r="H70" s="14">
        <v>5850</v>
      </c>
      <c r="I70" s="14">
        <v>7800</v>
      </c>
      <c r="J70" s="15">
        <v>0.75</v>
      </c>
    </row>
    <row r="71" spans="1:10" x14ac:dyDescent="0.25">
      <c r="A71" s="9">
        <v>245</v>
      </c>
      <c r="B71" s="16">
        <v>43466</v>
      </c>
      <c r="C71" s="11">
        <v>10</v>
      </c>
      <c r="D71" s="11" t="s">
        <v>239</v>
      </c>
      <c r="E71" s="11" t="s">
        <v>287</v>
      </c>
      <c r="F71" s="11" t="s">
        <v>26</v>
      </c>
      <c r="G71" s="17">
        <v>650</v>
      </c>
      <c r="H71" s="17">
        <v>6500</v>
      </c>
      <c r="I71" s="17">
        <v>7800</v>
      </c>
      <c r="J71" s="18">
        <v>0.83333333333333337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2778C-0166-41F5-A3A6-0E34EFA209F0}">
  <dimension ref="A1:K12"/>
  <sheetViews>
    <sheetView workbookViewId="0">
      <selection activeCell="D2" sqref="D2"/>
    </sheetView>
  </sheetViews>
  <sheetFormatPr defaultRowHeight="15" x14ac:dyDescent="0.25"/>
  <cols>
    <col min="1" max="1" width="15" customWidth="1"/>
    <col min="2" max="2" width="16.85546875" customWidth="1"/>
    <col min="3" max="3" width="16" customWidth="1"/>
    <col min="4" max="4" width="15.85546875" customWidth="1"/>
    <col min="5" max="5" width="16.42578125" customWidth="1"/>
    <col min="6" max="6" width="21.140625" customWidth="1"/>
    <col min="7" max="7" width="16.140625" customWidth="1"/>
    <col min="8" max="8" width="14.28515625" customWidth="1"/>
    <col min="9" max="9" width="15.28515625" customWidth="1"/>
    <col min="10" max="10" width="15.7109375" customWidth="1"/>
    <col min="11" max="11" width="17.28515625" customWidth="1"/>
  </cols>
  <sheetData>
    <row r="1" spans="1:11" x14ac:dyDescent="0.25">
      <c r="A1" s="5" t="s">
        <v>7</v>
      </c>
      <c r="B1" s="6" t="s">
        <v>1</v>
      </c>
      <c r="C1" s="6" t="s">
        <v>8</v>
      </c>
      <c r="D1" s="6" t="s">
        <v>301</v>
      </c>
      <c r="E1" s="6" t="s">
        <v>302</v>
      </c>
      <c r="F1" s="6" t="s">
        <v>303</v>
      </c>
      <c r="G1" s="6" t="s">
        <v>304</v>
      </c>
      <c r="H1" s="6" t="s">
        <v>305</v>
      </c>
      <c r="I1" s="6" t="s">
        <v>306</v>
      </c>
      <c r="J1" s="7" t="s">
        <v>307</v>
      </c>
    </row>
    <row r="2" spans="1:11" x14ac:dyDescent="0.25">
      <c r="A2" s="8">
        <v>246</v>
      </c>
      <c r="B2" s="13">
        <v>43101</v>
      </c>
      <c r="C2" s="10">
        <v>9</v>
      </c>
      <c r="D2" s="10" t="s">
        <v>293</v>
      </c>
      <c r="E2" s="10" t="s">
        <v>294</v>
      </c>
      <c r="F2" s="10" t="s">
        <v>24</v>
      </c>
      <c r="G2" s="14">
        <v>950</v>
      </c>
      <c r="H2" s="14">
        <v>8550</v>
      </c>
      <c r="I2" s="14">
        <v>11400</v>
      </c>
      <c r="J2" s="15">
        <v>0.75</v>
      </c>
    </row>
    <row r="3" spans="1:11" x14ac:dyDescent="0.25">
      <c r="A3" s="9">
        <v>246</v>
      </c>
      <c r="B3" s="16">
        <v>43466</v>
      </c>
      <c r="C3" s="11">
        <v>6</v>
      </c>
      <c r="D3" s="11" t="s">
        <v>293</v>
      </c>
      <c r="E3" s="11" t="s">
        <v>294</v>
      </c>
      <c r="F3" s="11" t="s">
        <v>24</v>
      </c>
      <c r="G3" s="17">
        <v>950</v>
      </c>
      <c r="H3" s="17">
        <v>5700</v>
      </c>
      <c r="I3" s="17">
        <v>11400</v>
      </c>
      <c r="J3" s="18">
        <v>0.5</v>
      </c>
      <c r="K3">
        <f>COUNT(J2:J12)</f>
        <v>11</v>
      </c>
    </row>
    <row r="4" spans="1:11" x14ac:dyDescent="0.25">
      <c r="A4" s="8">
        <v>247</v>
      </c>
      <c r="B4" s="13">
        <v>43101</v>
      </c>
      <c r="C4" s="10">
        <v>11</v>
      </c>
      <c r="D4" s="10" t="s">
        <v>293</v>
      </c>
      <c r="E4" s="10" t="s">
        <v>294</v>
      </c>
      <c r="F4" s="10" t="s">
        <v>24</v>
      </c>
      <c r="G4" s="14">
        <v>867</v>
      </c>
      <c r="H4" s="14">
        <v>9537</v>
      </c>
      <c r="I4" s="14">
        <v>10404</v>
      </c>
      <c r="J4" s="15">
        <v>0.91666666666666663</v>
      </c>
      <c r="K4" s="4">
        <f>SUM(J2:J12)</f>
        <v>8.1666666666666679</v>
      </c>
    </row>
    <row r="5" spans="1:11" x14ac:dyDescent="0.25">
      <c r="A5" s="9">
        <v>247</v>
      </c>
      <c r="B5" s="16">
        <v>43466</v>
      </c>
      <c r="C5" s="11">
        <v>9</v>
      </c>
      <c r="D5" s="11" t="s">
        <v>293</v>
      </c>
      <c r="E5" s="11" t="s">
        <v>294</v>
      </c>
      <c r="F5" s="11" t="s">
        <v>24</v>
      </c>
      <c r="G5" s="17">
        <v>867</v>
      </c>
      <c r="H5" s="17">
        <v>7803</v>
      </c>
      <c r="I5" s="17">
        <v>10404</v>
      </c>
      <c r="J5" s="18">
        <v>0.75</v>
      </c>
      <c r="K5" s="12">
        <f>K4/K3</f>
        <v>0.74242424242424254</v>
      </c>
    </row>
    <row r="6" spans="1:11" x14ac:dyDescent="0.25">
      <c r="A6" s="8">
        <v>248</v>
      </c>
      <c r="B6" s="13">
        <v>43101</v>
      </c>
      <c r="C6" s="10">
        <v>11</v>
      </c>
      <c r="D6" s="10" t="s">
        <v>293</v>
      </c>
      <c r="E6" s="10" t="s">
        <v>294</v>
      </c>
      <c r="F6" s="10" t="s">
        <v>28</v>
      </c>
      <c r="G6" s="14">
        <v>1130</v>
      </c>
      <c r="H6" s="14">
        <v>12430</v>
      </c>
      <c r="I6" s="14">
        <v>13560</v>
      </c>
      <c r="J6" s="15">
        <v>0.91666666666666663</v>
      </c>
    </row>
    <row r="7" spans="1:11" x14ac:dyDescent="0.25">
      <c r="A7" s="9">
        <v>248</v>
      </c>
      <c r="B7" s="16">
        <v>43466</v>
      </c>
      <c r="C7" s="11">
        <v>8</v>
      </c>
      <c r="D7" s="11" t="s">
        <v>293</v>
      </c>
      <c r="E7" s="11" t="s">
        <v>294</v>
      </c>
      <c r="F7" s="11" t="s">
        <v>28</v>
      </c>
      <c r="G7" s="17">
        <v>1130</v>
      </c>
      <c r="H7" s="17">
        <v>9040</v>
      </c>
      <c r="I7" s="17">
        <v>13560</v>
      </c>
      <c r="J7" s="18">
        <v>0.66666666666666663</v>
      </c>
    </row>
    <row r="8" spans="1:11" x14ac:dyDescent="0.25">
      <c r="A8" s="8">
        <v>249</v>
      </c>
      <c r="B8" s="13">
        <v>43466</v>
      </c>
      <c r="C8" s="10">
        <v>8</v>
      </c>
      <c r="D8" s="10" t="s">
        <v>293</v>
      </c>
      <c r="E8" s="10" t="s">
        <v>294</v>
      </c>
      <c r="F8" s="10" t="s">
        <v>28</v>
      </c>
      <c r="G8" s="14">
        <v>1170</v>
      </c>
      <c r="H8" s="14">
        <v>9360</v>
      </c>
      <c r="I8" s="14">
        <v>14040</v>
      </c>
      <c r="J8" s="15">
        <v>0.66666666666666663</v>
      </c>
    </row>
    <row r="9" spans="1:11" x14ac:dyDescent="0.25">
      <c r="A9" s="9">
        <v>250</v>
      </c>
      <c r="B9" s="16">
        <v>43101</v>
      </c>
      <c r="C9" s="11">
        <v>10</v>
      </c>
      <c r="D9" s="11" t="s">
        <v>293</v>
      </c>
      <c r="E9" s="11" t="s">
        <v>294</v>
      </c>
      <c r="F9" s="11" t="s">
        <v>28</v>
      </c>
      <c r="G9" s="17">
        <v>1240</v>
      </c>
      <c r="H9" s="17">
        <v>12400</v>
      </c>
      <c r="I9" s="17">
        <v>14880</v>
      </c>
      <c r="J9" s="18">
        <v>0.83333333333333337</v>
      </c>
    </row>
    <row r="10" spans="1:11" x14ac:dyDescent="0.25">
      <c r="A10" s="8">
        <v>250</v>
      </c>
      <c r="B10" s="13">
        <v>43466</v>
      </c>
      <c r="C10" s="10">
        <v>8</v>
      </c>
      <c r="D10" s="10" t="s">
        <v>293</v>
      </c>
      <c r="E10" s="10" t="s">
        <v>294</v>
      </c>
      <c r="F10" s="10" t="s">
        <v>28</v>
      </c>
      <c r="G10" s="14">
        <v>1240</v>
      </c>
      <c r="H10" s="14">
        <v>9920</v>
      </c>
      <c r="I10" s="14">
        <v>14880</v>
      </c>
      <c r="J10" s="15">
        <v>0.66666666666666663</v>
      </c>
    </row>
    <row r="11" spans="1:11" x14ac:dyDescent="0.25">
      <c r="A11" s="9">
        <v>251</v>
      </c>
      <c r="B11" s="16">
        <v>43101</v>
      </c>
      <c r="C11" s="11">
        <v>11</v>
      </c>
      <c r="D11" s="11" t="s">
        <v>293</v>
      </c>
      <c r="E11" s="11" t="s">
        <v>294</v>
      </c>
      <c r="F11" s="11" t="s">
        <v>28</v>
      </c>
      <c r="G11" s="17">
        <v>1510</v>
      </c>
      <c r="H11" s="17">
        <v>16610</v>
      </c>
      <c r="I11" s="17">
        <v>18120</v>
      </c>
      <c r="J11" s="18">
        <v>0.91666666666666663</v>
      </c>
    </row>
    <row r="12" spans="1:11" x14ac:dyDescent="0.25">
      <c r="A12" s="8">
        <v>251</v>
      </c>
      <c r="B12" s="13">
        <v>43466</v>
      </c>
      <c r="C12" s="10">
        <v>7</v>
      </c>
      <c r="D12" s="10" t="s">
        <v>293</v>
      </c>
      <c r="E12" s="10" t="s">
        <v>294</v>
      </c>
      <c r="F12" s="10" t="s">
        <v>28</v>
      </c>
      <c r="G12" s="14">
        <v>1510</v>
      </c>
      <c r="H12" s="14">
        <v>10570</v>
      </c>
      <c r="I12" s="14">
        <v>18120</v>
      </c>
      <c r="J12" s="15">
        <v>0.58333333333333337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87D06B-AD35-4598-A64C-7979EB2D5F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Maintanance&amp;repairs</vt:lpstr>
      <vt:lpstr>Lists of house</vt:lpstr>
      <vt:lpstr>Rent</vt:lpstr>
      <vt:lpstr>Occupancy rate (Year)</vt:lpstr>
      <vt:lpstr>Occupancy_rate_real estate type</vt:lpstr>
      <vt:lpstr>Occupancy_rate_districts</vt:lpstr>
      <vt:lpstr>C Satisfaction (Distric</vt:lpstr>
      <vt:lpstr>Customers Satisfaction Years</vt:lpstr>
      <vt:lpstr>Actual rent collected </vt:lpstr>
      <vt:lpstr>Cost</vt:lpstr>
      <vt:lpstr>Rent &amp; Cost (Year)</vt:lpstr>
      <vt:lpstr>Rent &amp; Cost (Districts)</vt:lpstr>
      <vt:lpstr>Operating result ( Year)</vt:lpstr>
      <vt:lpstr>Operating result (District)</vt:lpstr>
      <vt:lpstr>Dashboard</vt:lpstr>
      <vt:lpstr>Sheet17</vt:lpstr>
      <vt:lpstr>Eindhoven_centrum</vt:lpstr>
      <vt:lpstr>Eindhoven Noord</vt:lpstr>
      <vt:lpstr>Sheet6</vt:lpstr>
      <vt:lpstr>Sheet7</vt:lpstr>
      <vt:lpstr>Sheet8</vt:lpstr>
      <vt:lpstr>Sheet9</vt:lpstr>
      <vt:lpstr>Sheet11</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Gebruiker</dc:creator>
  <cp:lastModifiedBy>Gebruiker</cp:lastModifiedBy>
  <dcterms:created xsi:type="dcterms:W3CDTF">2020-06-07T11:51:15Z</dcterms:created>
  <dcterms:modified xsi:type="dcterms:W3CDTF">2020-06-12T20:07:34Z</dcterms:modified>
</cp:coreProperties>
</file>